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/Users/obadah/Desktop/Centre for Humanitarian Data/CXB Education Data/Batch 2/Tagged/"/>
    </mc:Choice>
  </mc:AlternateContent>
  <xr:revisionPtr revIDLastSave="0" documentId="13_ncr:1_{A09D9958-BE06-A845-B8FA-D252ECC6ED72}" xr6:coauthVersionLast="43" xr6:coauthVersionMax="43" xr10:uidLastSave="{00000000-0000-0000-0000-000000000000}"/>
  <bookViews>
    <workbookView xWindow="0" yWindow="460" windowWidth="28800" windowHeight="15940" xr2:uid="{00000000-000D-0000-FFFF-FFFF00000000}"/>
  </bookViews>
  <sheets>
    <sheet name="4W Data" sheetId="6" r:id="rId1"/>
    <sheet name="Enrollment Data" sheetId="1" r:id="rId2"/>
    <sheet name="Service Data" sheetId="13" r:id="rId3"/>
    <sheet name="Summary" sheetId="3" r:id="rId4"/>
    <sheet name="Enrollment Analysis" sheetId="2" state="hidden" r:id="rId5"/>
    <sheet name="4W Data Analysis" sheetId="10" r:id="rId6"/>
    <sheet name="Funding Status" sheetId="11" r:id="rId7"/>
    <sheet name="Site Sector Pivot" sheetId="12" state="hidden" r:id="rId8"/>
    <sheet name="Site Sector Data" sheetId="14" r:id="rId9"/>
    <sheet name="Dashboard" sheetId="7" r:id="rId10"/>
  </sheets>
  <externalReferences>
    <externalReference r:id="rId11"/>
  </externalReferences>
  <definedNames>
    <definedName name="_xlcn.WorksheetConnection_EdSector_Analysis20180712.xlsxTable11" hidden="1">Table1[]</definedName>
    <definedName name="_xlcn.WorksheetConnection_EdSector_Analysis20180812.xlsxEnrollment1" hidden="1">Enrollment[]</definedName>
    <definedName name="_xlcn.WorksheetConnection_EdSector_Analysis20180812.xlsxTable41" hidden="1">Table4[]</definedName>
    <definedName name="CampName">[1]!Camp[Camp Name]</definedName>
    <definedName name="CampSSID">[1]!Para[SSID]</definedName>
    <definedName name="ParaName_Start">[1]!Para[[#Headers],[Para_name]]</definedName>
    <definedName name="_xlnm.Print_Area" localSheetId="9">Dashboard!$A:$Q</definedName>
  </definedNames>
  <calcPr calcId="191029"/>
  <pivotCaches>
    <pivotCache cacheId="34" r:id="rId12"/>
    <pivotCache cacheId="35" r:id="rId13"/>
    <pivotCache cacheId="36" r:id="rId14"/>
    <pivotCache cacheId="37" r:id="rId15"/>
    <pivotCache cacheId="38" r:id="rId16"/>
    <pivotCache cacheId="39" r:id="rId17"/>
    <pivotCache cacheId="40" r:id="rId18"/>
    <pivotCache cacheId="41" r:id="rId19"/>
    <pivotCache cacheId="42" r:id="rId20"/>
    <pivotCache cacheId="43" r:id="rId21"/>
    <pivotCache cacheId="44" r:id="rId22"/>
    <pivotCache cacheId="45" r:id="rId23"/>
    <pivotCache cacheId="46" r:id="rId24"/>
  </pivotCaches>
  <extLst>
    <ext xmlns:x15="http://schemas.microsoft.com/office/spreadsheetml/2010/11/main" uri="{FCE2AD5D-F65C-4FA6-A056-5C36A1767C68}">
      <x15:dataModel>
        <x15:modelTables>
          <x15:modelTable id="Table1" name="Table1" connection="WorksheetConnection_EdSector_Analysis-2018-07-12.xlsx!Table1"/>
          <x15:modelTable id="Enrollment" name="Enrollment" connection="WorksheetConnection_EdSector_Analysis-2018-08-12.xlsx!Enrollment"/>
          <x15:modelTable id="Table4" name="Table4" connection="WorksheetConnection_EdSector_Analysis-2018-08-12.xlsx!Table4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B3" i="1" l="1"/>
  <c r="CB4" i="1"/>
  <c r="CB5" i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CB751" i="1"/>
  <c r="CB752" i="1"/>
  <c r="CB753" i="1"/>
  <c r="CB754" i="1"/>
  <c r="CB755" i="1"/>
  <c r="CB756" i="1"/>
  <c r="CB757" i="1"/>
  <c r="CB758" i="1"/>
  <c r="CB759" i="1"/>
  <c r="CB760" i="1"/>
  <c r="CB761" i="1"/>
  <c r="CB762" i="1"/>
  <c r="CB763" i="1"/>
  <c r="CB764" i="1"/>
  <c r="CB765" i="1"/>
  <c r="CB766" i="1"/>
  <c r="CB767" i="1"/>
  <c r="CB768" i="1"/>
  <c r="CB769" i="1"/>
  <c r="CB770" i="1"/>
  <c r="CB771" i="1"/>
  <c r="CB772" i="1"/>
  <c r="CB773" i="1"/>
  <c r="CB774" i="1"/>
  <c r="CB775" i="1"/>
  <c r="CB776" i="1"/>
  <c r="CB777" i="1"/>
  <c r="CB778" i="1"/>
  <c r="CB779" i="1"/>
  <c r="CB780" i="1"/>
  <c r="CB781" i="1"/>
  <c r="CB782" i="1"/>
  <c r="CB783" i="1"/>
  <c r="CB784" i="1"/>
  <c r="CB785" i="1"/>
  <c r="CB786" i="1"/>
  <c r="CB787" i="1"/>
  <c r="CB788" i="1"/>
  <c r="CB789" i="1"/>
  <c r="CB790" i="1"/>
  <c r="CB791" i="1"/>
  <c r="CB792" i="1"/>
  <c r="CB793" i="1"/>
  <c r="CB794" i="1"/>
  <c r="CB795" i="1"/>
  <c r="CB796" i="1"/>
  <c r="CB797" i="1"/>
  <c r="CB798" i="1"/>
  <c r="CB799" i="1"/>
  <c r="CB800" i="1"/>
  <c r="CB801" i="1"/>
  <c r="CB802" i="1"/>
  <c r="CB803" i="1"/>
  <c r="CB804" i="1"/>
  <c r="CB805" i="1"/>
  <c r="CB806" i="1"/>
  <c r="CB807" i="1"/>
  <c r="CB808" i="1"/>
  <c r="CB809" i="1"/>
  <c r="CB810" i="1"/>
  <c r="CB811" i="1"/>
  <c r="CB812" i="1"/>
  <c r="CB813" i="1"/>
  <c r="CB814" i="1"/>
  <c r="CB815" i="1"/>
  <c r="CB816" i="1"/>
  <c r="CB817" i="1"/>
  <c r="CB818" i="1"/>
  <c r="CB819" i="1"/>
  <c r="CB820" i="1"/>
  <c r="CB821" i="1"/>
  <c r="CB822" i="1"/>
  <c r="CB823" i="1"/>
  <c r="CB824" i="1"/>
  <c r="CB825" i="1"/>
  <c r="CB826" i="1"/>
  <c r="CB827" i="1"/>
  <c r="CB828" i="1"/>
  <c r="CB829" i="1"/>
  <c r="CB830" i="1"/>
  <c r="CB831" i="1"/>
  <c r="CB832" i="1"/>
  <c r="CB833" i="1"/>
  <c r="CB834" i="1"/>
  <c r="CB835" i="1"/>
  <c r="CB836" i="1"/>
  <c r="CB837" i="1"/>
  <c r="CB838" i="1"/>
  <c r="CB839" i="1"/>
  <c r="CB840" i="1"/>
  <c r="CB841" i="1"/>
  <c r="CB842" i="1"/>
  <c r="CB843" i="1"/>
  <c r="CB844" i="1"/>
  <c r="CB845" i="1"/>
  <c r="CB846" i="1"/>
  <c r="CB847" i="1"/>
  <c r="CB848" i="1"/>
  <c r="CB849" i="1"/>
  <c r="CB850" i="1"/>
  <c r="CB851" i="1"/>
  <c r="CB852" i="1"/>
  <c r="CB853" i="1"/>
  <c r="CB854" i="1"/>
  <c r="CB855" i="1"/>
  <c r="CB856" i="1"/>
  <c r="CB857" i="1"/>
  <c r="CB858" i="1"/>
  <c r="CB859" i="1"/>
  <c r="CB860" i="1"/>
  <c r="CB861" i="1"/>
  <c r="CB862" i="1"/>
  <c r="CB863" i="1"/>
  <c r="CB864" i="1"/>
  <c r="CB865" i="1"/>
  <c r="CB866" i="1"/>
  <c r="CB867" i="1"/>
  <c r="CB868" i="1"/>
  <c r="CB869" i="1"/>
  <c r="CB870" i="1"/>
  <c r="CB871" i="1"/>
  <c r="CB872" i="1"/>
  <c r="CB873" i="1"/>
  <c r="CB874" i="1"/>
  <c r="CB875" i="1"/>
  <c r="CB876" i="1"/>
  <c r="CB877" i="1"/>
  <c r="CB878" i="1"/>
  <c r="CB879" i="1"/>
  <c r="CB880" i="1"/>
  <c r="CB881" i="1"/>
  <c r="CB882" i="1"/>
  <c r="CB883" i="1"/>
  <c r="CB884" i="1"/>
  <c r="CB885" i="1"/>
  <c r="CB886" i="1"/>
  <c r="CB887" i="1"/>
  <c r="CB888" i="1"/>
  <c r="CB889" i="1"/>
  <c r="CB890" i="1"/>
  <c r="CB891" i="1"/>
  <c r="CB892" i="1"/>
  <c r="CB893" i="1"/>
  <c r="CB894" i="1"/>
  <c r="CB895" i="1"/>
  <c r="CB896" i="1"/>
  <c r="CB897" i="1"/>
  <c r="CB898" i="1"/>
  <c r="CB899" i="1"/>
  <c r="CB900" i="1"/>
  <c r="CB901" i="1"/>
  <c r="CB902" i="1"/>
  <c r="CB903" i="1"/>
  <c r="CB904" i="1"/>
  <c r="CB905" i="1"/>
  <c r="CB906" i="1"/>
  <c r="CB907" i="1"/>
  <c r="CB908" i="1"/>
  <c r="CB909" i="1"/>
  <c r="CB910" i="1"/>
  <c r="CB911" i="1"/>
  <c r="CB912" i="1"/>
  <c r="CB913" i="1"/>
  <c r="CB914" i="1"/>
  <c r="CB915" i="1"/>
  <c r="CB916" i="1"/>
  <c r="CB917" i="1"/>
  <c r="CB918" i="1"/>
  <c r="CB919" i="1"/>
  <c r="CB920" i="1"/>
  <c r="CB921" i="1"/>
  <c r="CB922" i="1"/>
  <c r="CB923" i="1"/>
  <c r="CB924" i="1"/>
  <c r="CB925" i="1"/>
  <c r="CB926" i="1"/>
  <c r="CB927" i="1"/>
  <c r="CB928" i="1"/>
  <c r="CB929" i="1"/>
  <c r="CB930" i="1"/>
  <c r="CB931" i="1"/>
  <c r="CB932" i="1"/>
  <c r="CB933" i="1"/>
  <c r="CB934" i="1"/>
  <c r="CB935" i="1"/>
  <c r="CB936" i="1"/>
  <c r="CB937" i="1"/>
  <c r="CB938" i="1"/>
  <c r="CB939" i="1"/>
  <c r="CB940" i="1"/>
  <c r="CB941" i="1"/>
  <c r="CB942" i="1"/>
  <c r="CB943" i="1"/>
  <c r="CB944" i="1"/>
  <c r="CB945" i="1"/>
  <c r="CB946" i="1"/>
  <c r="CB947" i="1"/>
  <c r="CB948" i="1"/>
  <c r="CB949" i="1"/>
  <c r="CB950" i="1"/>
  <c r="CB951" i="1"/>
  <c r="CB952" i="1"/>
  <c r="CB953" i="1"/>
  <c r="CB954" i="1"/>
  <c r="CB955" i="1"/>
  <c r="CB956" i="1"/>
  <c r="CB957" i="1"/>
  <c r="CB958" i="1"/>
  <c r="CB959" i="1"/>
  <c r="CB960" i="1"/>
  <c r="CB961" i="1"/>
  <c r="CB962" i="1"/>
  <c r="CB963" i="1"/>
  <c r="CB964" i="1"/>
  <c r="CB965" i="1"/>
  <c r="CB966" i="1"/>
  <c r="CB967" i="1"/>
  <c r="CB968" i="1"/>
  <c r="CB969" i="1"/>
  <c r="CB970" i="1"/>
  <c r="CB971" i="1"/>
  <c r="CB972" i="1"/>
  <c r="CB973" i="1"/>
  <c r="CB974" i="1"/>
  <c r="CB975" i="1"/>
  <c r="CB976" i="1"/>
  <c r="CB977" i="1"/>
  <c r="CB978" i="1"/>
  <c r="CB979" i="1"/>
  <c r="CB980" i="1"/>
  <c r="CB981" i="1"/>
  <c r="CB982" i="1"/>
  <c r="CB983" i="1"/>
  <c r="CB984" i="1"/>
  <c r="CB985" i="1"/>
  <c r="CB986" i="1"/>
  <c r="CB987" i="1"/>
  <c r="CB988" i="1"/>
  <c r="CB989" i="1"/>
  <c r="CB990" i="1"/>
  <c r="CB991" i="1"/>
  <c r="CB992" i="1"/>
  <c r="CB993" i="1"/>
  <c r="CB994" i="1"/>
  <c r="CB995" i="1"/>
  <c r="CB996" i="1"/>
  <c r="CB997" i="1"/>
  <c r="CB998" i="1"/>
  <c r="CB999" i="1"/>
  <c r="CB1000" i="1"/>
  <c r="CB1001" i="1"/>
  <c r="CB1002" i="1"/>
  <c r="CB1003" i="1"/>
  <c r="CB1004" i="1"/>
  <c r="CB1005" i="1"/>
  <c r="CB1006" i="1"/>
  <c r="CB1007" i="1"/>
  <c r="CB1008" i="1"/>
  <c r="CB1009" i="1"/>
  <c r="CB1010" i="1"/>
  <c r="CB1011" i="1"/>
  <c r="CB1012" i="1"/>
  <c r="CB1013" i="1"/>
  <c r="CB1014" i="1"/>
  <c r="CB1015" i="1"/>
  <c r="CB1016" i="1"/>
  <c r="CB1017" i="1"/>
  <c r="CB1018" i="1"/>
  <c r="CB1019" i="1"/>
  <c r="CB1020" i="1"/>
  <c r="CB1021" i="1"/>
  <c r="CB1022" i="1"/>
  <c r="CB1023" i="1"/>
  <c r="CB1024" i="1"/>
  <c r="CB1025" i="1"/>
  <c r="CB1026" i="1"/>
  <c r="CB1027" i="1"/>
  <c r="CB1028" i="1"/>
  <c r="CB1029" i="1"/>
  <c r="CB1030" i="1"/>
  <c r="CB1031" i="1"/>
  <c r="CB1032" i="1"/>
  <c r="CB1033" i="1"/>
  <c r="CB1034" i="1"/>
  <c r="CB1035" i="1"/>
  <c r="CB1036" i="1"/>
  <c r="CB1037" i="1"/>
  <c r="CB1038" i="1"/>
  <c r="CB1039" i="1"/>
  <c r="CB1040" i="1"/>
  <c r="CB1041" i="1"/>
  <c r="CB1042" i="1"/>
  <c r="CB1043" i="1"/>
  <c r="CB1044" i="1"/>
  <c r="CB1045" i="1"/>
  <c r="CB1046" i="1"/>
  <c r="CB1047" i="1"/>
  <c r="CB1048" i="1"/>
  <c r="CB1049" i="1"/>
  <c r="CB1050" i="1"/>
  <c r="CB1051" i="1"/>
  <c r="CB1052" i="1"/>
  <c r="CB1053" i="1"/>
  <c r="CB1054" i="1"/>
  <c r="CB1055" i="1"/>
  <c r="CB1056" i="1"/>
  <c r="CB1057" i="1"/>
  <c r="CB1058" i="1"/>
  <c r="CB1059" i="1"/>
  <c r="CB1060" i="1"/>
  <c r="CB1061" i="1"/>
  <c r="CB1062" i="1"/>
  <c r="CB1063" i="1"/>
  <c r="CB1064" i="1"/>
  <c r="CB1065" i="1"/>
  <c r="CB1066" i="1"/>
  <c r="CB1067" i="1"/>
  <c r="CB1068" i="1"/>
  <c r="CB1069" i="1"/>
  <c r="CB1070" i="1"/>
  <c r="CB1071" i="1"/>
  <c r="CB1072" i="1"/>
  <c r="CB1073" i="1"/>
  <c r="CB1074" i="1"/>
  <c r="CB1075" i="1"/>
  <c r="CB1076" i="1"/>
  <c r="CB1077" i="1"/>
  <c r="CB1078" i="1"/>
  <c r="CB1079" i="1"/>
  <c r="CB1080" i="1"/>
  <c r="CB1081" i="1"/>
  <c r="CB1082" i="1"/>
  <c r="CB1083" i="1"/>
  <c r="CB1084" i="1"/>
  <c r="CB1085" i="1"/>
  <c r="CB1086" i="1"/>
  <c r="CB1087" i="1"/>
  <c r="CB1088" i="1"/>
  <c r="CB1089" i="1"/>
  <c r="CB1090" i="1"/>
  <c r="CB1091" i="1"/>
  <c r="CB1092" i="1"/>
  <c r="CB1093" i="1"/>
  <c r="CB1094" i="1"/>
  <c r="CB1095" i="1"/>
  <c r="CB1096" i="1"/>
  <c r="CB1097" i="1"/>
  <c r="CB1098" i="1"/>
  <c r="CB1099" i="1"/>
  <c r="CB1100" i="1"/>
  <c r="CB1101" i="1"/>
  <c r="CB1102" i="1"/>
  <c r="CB1103" i="1"/>
  <c r="CB1104" i="1"/>
  <c r="CB1105" i="1"/>
  <c r="CB1106" i="1"/>
  <c r="CB1107" i="1"/>
  <c r="CB1108" i="1"/>
  <c r="CB1109" i="1"/>
  <c r="CB1110" i="1"/>
  <c r="CB1111" i="1"/>
  <c r="CB1112" i="1"/>
  <c r="CB1113" i="1"/>
  <c r="CB1114" i="1"/>
  <c r="CB1115" i="1"/>
  <c r="CB1116" i="1"/>
  <c r="CB1117" i="1"/>
  <c r="CB1118" i="1"/>
  <c r="CB1119" i="1"/>
  <c r="CB1120" i="1"/>
  <c r="CB1121" i="1"/>
  <c r="CB1122" i="1"/>
  <c r="CB1123" i="1"/>
  <c r="CB1124" i="1"/>
  <c r="CB1125" i="1"/>
  <c r="CB1126" i="1"/>
  <c r="CB1127" i="1"/>
  <c r="CB1128" i="1"/>
  <c r="CB1129" i="1"/>
  <c r="CB1130" i="1"/>
  <c r="CB1131" i="1"/>
  <c r="CB1132" i="1"/>
  <c r="CB1133" i="1"/>
  <c r="CB1134" i="1"/>
  <c r="CB1135" i="1"/>
  <c r="CB1136" i="1"/>
  <c r="CB1137" i="1"/>
  <c r="CB1138" i="1"/>
  <c r="CB1139" i="1"/>
  <c r="CB1140" i="1"/>
  <c r="CB1141" i="1"/>
  <c r="CB1142" i="1"/>
  <c r="CB1143" i="1"/>
  <c r="CB1144" i="1"/>
  <c r="CB1145" i="1"/>
  <c r="CB1146" i="1"/>
  <c r="CB1147" i="1"/>
  <c r="CB1148" i="1"/>
  <c r="CB1149" i="1"/>
  <c r="CB1150" i="1"/>
  <c r="CB1151" i="1"/>
  <c r="CB1152" i="1"/>
  <c r="CB1153" i="1"/>
  <c r="CB1154" i="1"/>
  <c r="CB1155" i="1"/>
  <c r="CB1156" i="1"/>
  <c r="CB1157" i="1"/>
  <c r="CB1158" i="1"/>
  <c r="CB1159" i="1"/>
  <c r="CB1160" i="1"/>
  <c r="CB1161" i="1"/>
  <c r="CB1162" i="1"/>
  <c r="CB1163" i="1"/>
  <c r="CB1164" i="1"/>
  <c r="CB1165" i="1"/>
  <c r="CB1166" i="1"/>
  <c r="CB1167" i="1"/>
  <c r="CB1168" i="1"/>
  <c r="CB1169" i="1"/>
  <c r="CB1170" i="1"/>
  <c r="CB1171" i="1"/>
  <c r="CB1172" i="1"/>
  <c r="CB1173" i="1"/>
  <c r="CB1174" i="1"/>
  <c r="CB1175" i="1"/>
  <c r="CB1176" i="1"/>
  <c r="CB1177" i="1"/>
  <c r="CB1178" i="1"/>
  <c r="CB1179" i="1"/>
  <c r="CB1180" i="1"/>
  <c r="CB1181" i="1"/>
  <c r="CB1182" i="1"/>
  <c r="CB1183" i="1"/>
  <c r="CB1184" i="1"/>
  <c r="CB1185" i="1"/>
  <c r="CB1186" i="1"/>
  <c r="CB1187" i="1"/>
  <c r="CB1188" i="1"/>
  <c r="CB1189" i="1"/>
  <c r="CB1190" i="1"/>
  <c r="CB1191" i="1"/>
  <c r="CB1192" i="1"/>
  <c r="CB1193" i="1"/>
  <c r="CB1194" i="1"/>
  <c r="CB1195" i="1"/>
  <c r="CB1196" i="1"/>
  <c r="CA3" i="1"/>
  <c r="CA4" i="1"/>
  <c r="CA5" i="1"/>
  <c r="CA6" i="1"/>
  <c r="CA7" i="1"/>
  <c r="CA8" i="1"/>
  <c r="CA9" i="1"/>
  <c r="CA10" i="1"/>
  <c r="CA11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258" i="1"/>
  <c r="CA259" i="1"/>
  <c r="CA260" i="1"/>
  <c r="CA261" i="1"/>
  <c r="CA262" i="1"/>
  <c r="CA263" i="1"/>
  <c r="CA264" i="1"/>
  <c r="CA265" i="1"/>
  <c r="CA266" i="1"/>
  <c r="CA267" i="1"/>
  <c r="CA268" i="1"/>
  <c r="CA269" i="1"/>
  <c r="CA270" i="1"/>
  <c r="CA271" i="1"/>
  <c r="CA272" i="1"/>
  <c r="CA273" i="1"/>
  <c r="CA274" i="1"/>
  <c r="CA275" i="1"/>
  <c r="CA276" i="1"/>
  <c r="CA277" i="1"/>
  <c r="CA278" i="1"/>
  <c r="CA279" i="1"/>
  <c r="CA280" i="1"/>
  <c r="CA281" i="1"/>
  <c r="CA282" i="1"/>
  <c r="CA283" i="1"/>
  <c r="CA284" i="1"/>
  <c r="CA285" i="1"/>
  <c r="CA286" i="1"/>
  <c r="CA287" i="1"/>
  <c r="CA288" i="1"/>
  <c r="CA289" i="1"/>
  <c r="CA290" i="1"/>
  <c r="CA291" i="1"/>
  <c r="CA292" i="1"/>
  <c r="CA293" i="1"/>
  <c r="CA294" i="1"/>
  <c r="CA295" i="1"/>
  <c r="CA296" i="1"/>
  <c r="CA297" i="1"/>
  <c r="CA298" i="1"/>
  <c r="CA299" i="1"/>
  <c r="CA300" i="1"/>
  <c r="CA301" i="1"/>
  <c r="CA302" i="1"/>
  <c r="CA303" i="1"/>
  <c r="CA304" i="1"/>
  <c r="CA305" i="1"/>
  <c r="CA306" i="1"/>
  <c r="CA307" i="1"/>
  <c r="CA308" i="1"/>
  <c r="CA309" i="1"/>
  <c r="CA310" i="1"/>
  <c r="CA311" i="1"/>
  <c r="CA312" i="1"/>
  <c r="CA313" i="1"/>
  <c r="CA314" i="1"/>
  <c r="CA315" i="1"/>
  <c r="CA316" i="1"/>
  <c r="CA317" i="1"/>
  <c r="CA318" i="1"/>
  <c r="CA319" i="1"/>
  <c r="CA320" i="1"/>
  <c r="CA321" i="1"/>
  <c r="CA322" i="1"/>
  <c r="CA323" i="1"/>
  <c r="CA324" i="1"/>
  <c r="CA325" i="1"/>
  <c r="CA326" i="1"/>
  <c r="CA327" i="1"/>
  <c r="CA328" i="1"/>
  <c r="CA329" i="1"/>
  <c r="CA330" i="1"/>
  <c r="CA331" i="1"/>
  <c r="CA332" i="1"/>
  <c r="CA333" i="1"/>
  <c r="CA334" i="1"/>
  <c r="CA335" i="1"/>
  <c r="CA336" i="1"/>
  <c r="CA337" i="1"/>
  <c r="CA338" i="1"/>
  <c r="CA339" i="1"/>
  <c r="CA340" i="1"/>
  <c r="CA341" i="1"/>
  <c r="CA342" i="1"/>
  <c r="CA343" i="1"/>
  <c r="CA344" i="1"/>
  <c r="CA345" i="1"/>
  <c r="CA346" i="1"/>
  <c r="CA347" i="1"/>
  <c r="CA348" i="1"/>
  <c r="CA349" i="1"/>
  <c r="CA350" i="1"/>
  <c r="CA351" i="1"/>
  <c r="CA352" i="1"/>
  <c r="CA353" i="1"/>
  <c r="CA354" i="1"/>
  <c r="CA355" i="1"/>
  <c r="CA356" i="1"/>
  <c r="CA357" i="1"/>
  <c r="CA358" i="1"/>
  <c r="CA359" i="1"/>
  <c r="CA360" i="1"/>
  <c r="CA361" i="1"/>
  <c r="CA362" i="1"/>
  <c r="CA363" i="1"/>
  <c r="CA364" i="1"/>
  <c r="CA365" i="1"/>
  <c r="CA366" i="1"/>
  <c r="CA367" i="1"/>
  <c r="CA368" i="1"/>
  <c r="CA369" i="1"/>
  <c r="CA370" i="1"/>
  <c r="CA371" i="1"/>
  <c r="CA372" i="1"/>
  <c r="CA373" i="1"/>
  <c r="CA374" i="1"/>
  <c r="CA375" i="1"/>
  <c r="CA376" i="1"/>
  <c r="CA377" i="1"/>
  <c r="CA378" i="1"/>
  <c r="CA379" i="1"/>
  <c r="CA380" i="1"/>
  <c r="CA381" i="1"/>
  <c r="CA382" i="1"/>
  <c r="CA383" i="1"/>
  <c r="CA384" i="1"/>
  <c r="CA385" i="1"/>
  <c r="CA386" i="1"/>
  <c r="CA387" i="1"/>
  <c r="CA388" i="1"/>
  <c r="CA389" i="1"/>
  <c r="CA390" i="1"/>
  <c r="CA391" i="1"/>
  <c r="CA392" i="1"/>
  <c r="CA393" i="1"/>
  <c r="CA394" i="1"/>
  <c r="CA395" i="1"/>
  <c r="CA396" i="1"/>
  <c r="CA397" i="1"/>
  <c r="CA398" i="1"/>
  <c r="CA399" i="1"/>
  <c r="CA400" i="1"/>
  <c r="CA401" i="1"/>
  <c r="CA402" i="1"/>
  <c r="CA403" i="1"/>
  <c r="CA404" i="1"/>
  <c r="CA405" i="1"/>
  <c r="CA406" i="1"/>
  <c r="CA407" i="1"/>
  <c r="CA408" i="1"/>
  <c r="CA409" i="1"/>
  <c r="CA410" i="1"/>
  <c r="CA411" i="1"/>
  <c r="CA412" i="1"/>
  <c r="CA413" i="1"/>
  <c r="CA414" i="1"/>
  <c r="CA415" i="1"/>
  <c r="CA416" i="1"/>
  <c r="CA417" i="1"/>
  <c r="CA418" i="1"/>
  <c r="CA419" i="1"/>
  <c r="CA420" i="1"/>
  <c r="CA421" i="1"/>
  <c r="CA422" i="1"/>
  <c r="CA423" i="1"/>
  <c r="CA424" i="1"/>
  <c r="CA425" i="1"/>
  <c r="CA426" i="1"/>
  <c r="CA427" i="1"/>
  <c r="CA428" i="1"/>
  <c r="CA429" i="1"/>
  <c r="CA430" i="1"/>
  <c r="CA431" i="1"/>
  <c r="CA432" i="1"/>
  <c r="CA433" i="1"/>
  <c r="CA434" i="1"/>
  <c r="CA435" i="1"/>
  <c r="CA436" i="1"/>
  <c r="CA437" i="1"/>
  <c r="CA438" i="1"/>
  <c r="CA439" i="1"/>
  <c r="CA440" i="1"/>
  <c r="CA441" i="1"/>
  <c r="CA442" i="1"/>
  <c r="CA443" i="1"/>
  <c r="CA444" i="1"/>
  <c r="CA445" i="1"/>
  <c r="CA446" i="1"/>
  <c r="CA447" i="1"/>
  <c r="CA448" i="1"/>
  <c r="CA449" i="1"/>
  <c r="CA450" i="1"/>
  <c r="CA451" i="1"/>
  <c r="CA452" i="1"/>
  <c r="CA453" i="1"/>
  <c r="CA454" i="1"/>
  <c r="CA455" i="1"/>
  <c r="CA456" i="1"/>
  <c r="CA457" i="1"/>
  <c r="CA458" i="1"/>
  <c r="CA459" i="1"/>
  <c r="CA460" i="1"/>
  <c r="CA461" i="1"/>
  <c r="CA462" i="1"/>
  <c r="CA463" i="1"/>
  <c r="CA464" i="1"/>
  <c r="CA465" i="1"/>
  <c r="CA466" i="1"/>
  <c r="CA467" i="1"/>
  <c r="CA468" i="1"/>
  <c r="CA469" i="1"/>
  <c r="CA470" i="1"/>
  <c r="CA471" i="1"/>
  <c r="CA472" i="1"/>
  <c r="CA473" i="1"/>
  <c r="CA474" i="1"/>
  <c r="CA475" i="1"/>
  <c r="CA476" i="1"/>
  <c r="CA477" i="1"/>
  <c r="CA478" i="1"/>
  <c r="CA479" i="1"/>
  <c r="CA480" i="1"/>
  <c r="CA481" i="1"/>
  <c r="CA482" i="1"/>
  <c r="CA483" i="1"/>
  <c r="CA484" i="1"/>
  <c r="CA485" i="1"/>
  <c r="CA486" i="1"/>
  <c r="CA487" i="1"/>
  <c r="CA488" i="1"/>
  <c r="CA489" i="1"/>
  <c r="CA490" i="1"/>
  <c r="CA491" i="1"/>
  <c r="CA492" i="1"/>
  <c r="CA493" i="1"/>
  <c r="CA494" i="1"/>
  <c r="CA495" i="1"/>
  <c r="CA496" i="1"/>
  <c r="CA497" i="1"/>
  <c r="CA498" i="1"/>
  <c r="CA499" i="1"/>
  <c r="CA500" i="1"/>
  <c r="CA501" i="1"/>
  <c r="CA502" i="1"/>
  <c r="CA503" i="1"/>
  <c r="CA504" i="1"/>
  <c r="CA505" i="1"/>
  <c r="CA506" i="1"/>
  <c r="CA507" i="1"/>
  <c r="CA508" i="1"/>
  <c r="CA509" i="1"/>
  <c r="CA510" i="1"/>
  <c r="CA511" i="1"/>
  <c r="CA512" i="1"/>
  <c r="CA513" i="1"/>
  <c r="CA514" i="1"/>
  <c r="CA515" i="1"/>
  <c r="CA516" i="1"/>
  <c r="CA517" i="1"/>
  <c r="CA518" i="1"/>
  <c r="CA519" i="1"/>
  <c r="CA520" i="1"/>
  <c r="CA521" i="1"/>
  <c r="CA522" i="1"/>
  <c r="CA523" i="1"/>
  <c r="CA524" i="1"/>
  <c r="CA525" i="1"/>
  <c r="CA526" i="1"/>
  <c r="CA527" i="1"/>
  <c r="CA528" i="1"/>
  <c r="CA529" i="1"/>
  <c r="CA530" i="1"/>
  <c r="CA531" i="1"/>
  <c r="CA532" i="1"/>
  <c r="CA533" i="1"/>
  <c r="CA534" i="1"/>
  <c r="CA535" i="1"/>
  <c r="CA536" i="1"/>
  <c r="CA537" i="1"/>
  <c r="CA538" i="1"/>
  <c r="CA539" i="1"/>
  <c r="CA540" i="1"/>
  <c r="CA541" i="1"/>
  <c r="CA542" i="1"/>
  <c r="CA543" i="1"/>
  <c r="CA544" i="1"/>
  <c r="CA545" i="1"/>
  <c r="CA546" i="1"/>
  <c r="CA547" i="1"/>
  <c r="CA548" i="1"/>
  <c r="CA549" i="1"/>
  <c r="CA550" i="1"/>
  <c r="CA551" i="1"/>
  <c r="CA552" i="1"/>
  <c r="CA553" i="1"/>
  <c r="CA554" i="1"/>
  <c r="CA555" i="1"/>
  <c r="CA556" i="1"/>
  <c r="CA557" i="1"/>
  <c r="CA558" i="1"/>
  <c r="CA559" i="1"/>
  <c r="CA560" i="1"/>
  <c r="CA561" i="1"/>
  <c r="CA562" i="1"/>
  <c r="CA563" i="1"/>
  <c r="CA564" i="1"/>
  <c r="CA565" i="1"/>
  <c r="CA566" i="1"/>
  <c r="CA567" i="1"/>
  <c r="CA568" i="1"/>
  <c r="CA569" i="1"/>
  <c r="CA570" i="1"/>
  <c r="CA571" i="1"/>
  <c r="CA572" i="1"/>
  <c r="CA573" i="1"/>
  <c r="CA574" i="1"/>
  <c r="CA575" i="1"/>
  <c r="CA576" i="1"/>
  <c r="CA577" i="1"/>
  <c r="CA578" i="1"/>
  <c r="CA579" i="1"/>
  <c r="CA580" i="1"/>
  <c r="CA581" i="1"/>
  <c r="CA582" i="1"/>
  <c r="CA583" i="1"/>
  <c r="CA584" i="1"/>
  <c r="CA585" i="1"/>
  <c r="CA586" i="1"/>
  <c r="CA587" i="1"/>
  <c r="CA588" i="1"/>
  <c r="CA589" i="1"/>
  <c r="CA590" i="1"/>
  <c r="CA591" i="1"/>
  <c r="CA592" i="1"/>
  <c r="CA593" i="1"/>
  <c r="CA594" i="1"/>
  <c r="CA595" i="1"/>
  <c r="CA596" i="1"/>
  <c r="CA597" i="1"/>
  <c r="CA598" i="1"/>
  <c r="CA599" i="1"/>
  <c r="CA600" i="1"/>
  <c r="CA601" i="1"/>
  <c r="CA602" i="1"/>
  <c r="CA603" i="1"/>
  <c r="CA604" i="1"/>
  <c r="CA605" i="1"/>
  <c r="CA606" i="1"/>
  <c r="CA607" i="1"/>
  <c r="CA608" i="1"/>
  <c r="CA609" i="1"/>
  <c r="CA610" i="1"/>
  <c r="CA611" i="1"/>
  <c r="CA612" i="1"/>
  <c r="CA613" i="1"/>
  <c r="CA614" i="1"/>
  <c r="CA615" i="1"/>
  <c r="CA616" i="1"/>
  <c r="CA617" i="1"/>
  <c r="CA618" i="1"/>
  <c r="CA619" i="1"/>
  <c r="CA620" i="1"/>
  <c r="CA621" i="1"/>
  <c r="CA622" i="1"/>
  <c r="CA623" i="1"/>
  <c r="CA624" i="1"/>
  <c r="CA625" i="1"/>
  <c r="CA626" i="1"/>
  <c r="CA627" i="1"/>
  <c r="CA628" i="1"/>
  <c r="CA629" i="1"/>
  <c r="CA630" i="1"/>
  <c r="CA631" i="1"/>
  <c r="CA632" i="1"/>
  <c r="CA633" i="1"/>
  <c r="CA634" i="1"/>
  <c r="CA635" i="1"/>
  <c r="CA636" i="1"/>
  <c r="CA637" i="1"/>
  <c r="CA638" i="1"/>
  <c r="CA639" i="1"/>
  <c r="CA640" i="1"/>
  <c r="CA641" i="1"/>
  <c r="CA642" i="1"/>
  <c r="CA643" i="1"/>
  <c r="CA644" i="1"/>
  <c r="CA645" i="1"/>
  <c r="CA646" i="1"/>
  <c r="CA647" i="1"/>
  <c r="CA648" i="1"/>
  <c r="CA649" i="1"/>
  <c r="CA650" i="1"/>
  <c r="CA651" i="1"/>
  <c r="CA652" i="1"/>
  <c r="CA653" i="1"/>
  <c r="CA654" i="1"/>
  <c r="CA655" i="1"/>
  <c r="CA656" i="1"/>
  <c r="CA657" i="1"/>
  <c r="CA658" i="1"/>
  <c r="CA659" i="1"/>
  <c r="CA660" i="1"/>
  <c r="CA661" i="1"/>
  <c r="CA662" i="1"/>
  <c r="CA663" i="1"/>
  <c r="CA664" i="1"/>
  <c r="CA665" i="1"/>
  <c r="CA666" i="1"/>
  <c r="CA667" i="1"/>
  <c r="CA668" i="1"/>
  <c r="CA669" i="1"/>
  <c r="CA670" i="1"/>
  <c r="CA671" i="1"/>
  <c r="CA672" i="1"/>
  <c r="CA673" i="1"/>
  <c r="CA674" i="1"/>
  <c r="CA675" i="1"/>
  <c r="CA676" i="1"/>
  <c r="CA677" i="1"/>
  <c r="CA678" i="1"/>
  <c r="CA679" i="1"/>
  <c r="CA680" i="1"/>
  <c r="CA681" i="1"/>
  <c r="CA682" i="1"/>
  <c r="CA683" i="1"/>
  <c r="CA684" i="1"/>
  <c r="CA685" i="1"/>
  <c r="CA686" i="1"/>
  <c r="CA687" i="1"/>
  <c r="CA688" i="1"/>
  <c r="CA689" i="1"/>
  <c r="CA690" i="1"/>
  <c r="CA691" i="1"/>
  <c r="CA692" i="1"/>
  <c r="CA693" i="1"/>
  <c r="CA694" i="1"/>
  <c r="CA695" i="1"/>
  <c r="CA696" i="1"/>
  <c r="CA697" i="1"/>
  <c r="CA698" i="1"/>
  <c r="CA699" i="1"/>
  <c r="CA700" i="1"/>
  <c r="CA701" i="1"/>
  <c r="CA702" i="1"/>
  <c r="CA703" i="1"/>
  <c r="CA704" i="1"/>
  <c r="CA705" i="1"/>
  <c r="CA706" i="1"/>
  <c r="CA707" i="1"/>
  <c r="CA708" i="1"/>
  <c r="CA709" i="1"/>
  <c r="CA710" i="1"/>
  <c r="CA711" i="1"/>
  <c r="CA712" i="1"/>
  <c r="CA713" i="1"/>
  <c r="CA714" i="1"/>
  <c r="CA715" i="1"/>
  <c r="CA716" i="1"/>
  <c r="CA717" i="1"/>
  <c r="CA718" i="1"/>
  <c r="CA719" i="1"/>
  <c r="CA720" i="1"/>
  <c r="CA721" i="1"/>
  <c r="CA722" i="1"/>
  <c r="CA723" i="1"/>
  <c r="CA724" i="1"/>
  <c r="CA725" i="1"/>
  <c r="CA726" i="1"/>
  <c r="CA727" i="1"/>
  <c r="CA728" i="1"/>
  <c r="CA729" i="1"/>
  <c r="CA730" i="1"/>
  <c r="CA731" i="1"/>
  <c r="CA732" i="1"/>
  <c r="CA733" i="1"/>
  <c r="CA734" i="1"/>
  <c r="CA735" i="1"/>
  <c r="CA736" i="1"/>
  <c r="CA737" i="1"/>
  <c r="CA738" i="1"/>
  <c r="CA739" i="1"/>
  <c r="CA740" i="1"/>
  <c r="CA741" i="1"/>
  <c r="CA742" i="1"/>
  <c r="CA743" i="1"/>
  <c r="CA744" i="1"/>
  <c r="CA745" i="1"/>
  <c r="CA746" i="1"/>
  <c r="CA747" i="1"/>
  <c r="CA748" i="1"/>
  <c r="CA749" i="1"/>
  <c r="CA750" i="1"/>
  <c r="CA751" i="1"/>
  <c r="CA752" i="1"/>
  <c r="CA753" i="1"/>
  <c r="CA754" i="1"/>
  <c r="CA755" i="1"/>
  <c r="CA756" i="1"/>
  <c r="CA757" i="1"/>
  <c r="CA758" i="1"/>
  <c r="CA759" i="1"/>
  <c r="CA760" i="1"/>
  <c r="CA761" i="1"/>
  <c r="CA762" i="1"/>
  <c r="CA763" i="1"/>
  <c r="CA764" i="1"/>
  <c r="CA765" i="1"/>
  <c r="CA766" i="1"/>
  <c r="CA767" i="1"/>
  <c r="CA768" i="1"/>
  <c r="CA769" i="1"/>
  <c r="CA770" i="1"/>
  <c r="CA771" i="1"/>
  <c r="CA772" i="1"/>
  <c r="CA773" i="1"/>
  <c r="CA774" i="1"/>
  <c r="CA775" i="1"/>
  <c r="CA776" i="1"/>
  <c r="CA777" i="1"/>
  <c r="CA778" i="1"/>
  <c r="CA779" i="1"/>
  <c r="CA780" i="1"/>
  <c r="CA781" i="1"/>
  <c r="CA782" i="1"/>
  <c r="CA783" i="1"/>
  <c r="CA784" i="1"/>
  <c r="CA785" i="1"/>
  <c r="CA786" i="1"/>
  <c r="CA787" i="1"/>
  <c r="CA788" i="1"/>
  <c r="CA789" i="1"/>
  <c r="CA790" i="1"/>
  <c r="CA791" i="1"/>
  <c r="CA792" i="1"/>
  <c r="CA793" i="1"/>
  <c r="CA794" i="1"/>
  <c r="CA795" i="1"/>
  <c r="CA796" i="1"/>
  <c r="CA797" i="1"/>
  <c r="CA798" i="1"/>
  <c r="CA799" i="1"/>
  <c r="CA800" i="1"/>
  <c r="CA801" i="1"/>
  <c r="CA802" i="1"/>
  <c r="CA803" i="1"/>
  <c r="CA804" i="1"/>
  <c r="CA805" i="1"/>
  <c r="CA806" i="1"/>
  <c r="CA807" i="1"/>
  <c r="CA808" i="1"/>
  <c r="CA809" i="1"/>
  <c r="CA810" i="1"/>
  <c r="CA811" i="1"/>
  <c r="CA812" i="1"/>
  <c r="CA813" i="1"/>
  <c r="CA814" i="1"/>
  <c r="CA815" i="1"/>
  <c r="CA816" i="1"/>
  <c r="CA817" i="1"/>
  <c r="CA818" i="1"/>
  <c r="CA819" i="1"/>
  <c r="CA820" i="1"/>
  <c r="CA821" i="1"/>
  <c r="CA822" i="1"/>
  <c r="CA823" i="1"/>
  <c r="CA824" i="1"/>
  <c r="CA825" i="1"/>
  <c r="CA826" i="1"/>
  <c r="CA827" i="1"/>
  <c r="CA828" i="1"/>
  <c r="CA829" i="1"/>
  <c r="CA830" i="1"/>
  <c r="CA831" i="1"/>
  <c r="CA832" i="1"/>
  <c r="CA833" i="1"/>
  <c r="CA834" i="1"/>
  <c r="CA835" i="1"/>
  <c r="CA836" i="1"/>
  <c r="CA837" i="1"/>
  <c r="CA838" i="1"/>
  <c r="CA839" i="1"/>
  <c r="CA840" i="1"/>
  <c r="CA841" i="1"/>
  <c r="CA842" i="1"/>
  <c r="CA843" i="1"/>
  <c r="CA844" i="1"/>
  <c r="CA845" i="1"/>
  <c r="CA846" i="1"/>
  <c r="CA847" i="1"/>
  <c r="CA848" i="1"/>
  <c r="CA849" i="1"/>
  <c r="CA850" i="1"/>
  <c r="CA851" i="1"/>
  <c r="CA852" i="1"/>
  <c r="CA853" i="1"/>
  <c r="CA854" i="1"/>
  <c r="CA855" i="1"/>
  <c r="CA856" i="1"/>
  <c r="CA857" i="1"/>
  <c r="CA858" i="1"/>
  <c r="CA859" i="1"/>
  <c r="CA860" i="1"/>
  <c r="CA861" i="1"/>
  <c r="CA862" i="1"/>
  <c r="CA863" i="1"/>
  <c r="CA864" i="1"/>
  <c r="CA865" i="1"/>
  <c r="CA866" i="1"/>
  <c r="CA867" i="1"/>
  <c r="CA868" i="1"/>
  <c r="CA869" i="1"/>
  <c r="CA870" i="1"/>
  <c r="CA871" i="1"/>
  <c r="CA872" i="1"/>
  <c r="CA873" i="1"/>
  <c r="CA874" i="1"/>
  <c r="CA875" i="1"/>
  <c r="CA876" i="1"/>
  <c r="CA877" i="1"/>
  <c r="CA878" i="1"/>
  <c r="CA879" i="1"/>
  <c r="CA880" i="1"/>
  <c r="CA881" i="1"/>
  <c r="CA882" i="1"/>
  <c r="CA883" i="1"/>
  <c r="CA884" i="1"/>
  <c r="CA885" i="1"/>
  <c r="CA886" i="1"/>
  <c r="CA887" i="1"/>
  <c r="CA888" i="1"/>
  <c r="CA889" i="1"/>
  <c r="CA890" i="1"/>
  <c r="CA891" i="1"/>
  <c r="CA892" i="1"/>
  <c r="CA893" i="1"/>
  <c r="CA894" i="1"/>
  <c r="CA895" i="1"/>
  <c r="CA896" i="1"/>
  <c r="CA897" i="1"/>
  <c r="CA898" i="1"/>
  <c r="CA899" i="1"/>
  <c r="CA900" i="1"/>
  <c r="CA901" i="1"/>
  <c r="CA902" i="1"/>
  <c r="CA903" i="1"/>
  <c r="CA904" i="1"/>
  <c r="CA905" i="1"/>
  <c r="CA906" i="1"/>
  <c r="CA907" i="1"/>
  <c r="CA908" i="1"/>
  <c r="CA909" i="1"/>
  <c r="CA910" i="1"/>
  <c r="CA911" i="1"/>
  <c r="CA912" i="1"/>
  <c r="CA913" i="1"/>
  <c r="CA914" i="1"/>
  <c r="CA915" i="1"/>
  <c r="CA916" i="1"/>
  <c r="CA917" i="1"/>
  <c r="CA918" i="1"/>
  <c r="CA919" i="1"/>
  <c r="CA920" i="1"/>
  <c r="CA921" i="1"/>
  <c r="CA922" i="1"/>
  <c r="CA923" i="1"/>
  <c r="CA924" i="1"/>
  <c r="CA925" i="1"/>
  <c r="CA926" i="1"/>
  <c r="CA927" i="1"/>
  <c r="CA928" i="1"/>
  <c r="CA929" i="1"/>
  <c r="CA930" i="1"/>
  <c r="CA931" i="1"/>
  <c r="CA932" i="1"/>
  <c r="CA933" i="1"/>
  <c r="CA934" i="1"/>
  <c r="CA935" i="1"/>
  <c r="CA936" i="1"/>
  <c r="CA937" i="1"/>
  <c r="CA938" i="1"/>
  <c r="CA939" i="1"/>
  <c r="CA940" i="1"/>
  <c r="CA941" i="1"/>
  <c r="CA942" i="1"/>
  <c r="CA943" i="1"/>
  <c r="CA944" i="1"/>
  <c r="CA945" i="1"/>
  <c r="CA946" i="1"/>
  <c r="CA947" i="1"/>
  <c r="CA948" i="1"/>
  <c r="CA949" i="1"/>
  <c r="CA950" i="1"/>
  <c r="CA951" i="1"/>
  <c r="CA952" i="1"/>
  <c r="CA953" i="1"/>
  <c r="CA954" i="1"/>
  <c r="CA955" i="1"/>
  <c r="CA956" i="1"/>
  <c r="CA957" i="1"/>
  <c r="CA958" i="1"/>
  <c r="CA959" i="1"/>
  <c r="CA960" i="1"/>
  <c r="CA961" i="1"/>
  <c r="CA962" i="1"/>
  <c r="CA963" i="1"/>
  <c r="CA964" i="1"/>
  <c r="CA965" i="1"/>
  <c r="CA966" i="1"/>
  <c r="CA967" i="1"/>
  <c r="CA968" i="1"/>
  <c r="CA969" i="1"/>
  <c r="CA970" i="1"/>
  <c r="CA971" i="1"/>
  <c r="CA972" i="1"/>
  <c r="CA973" i="1"/>
  <c r="CA974" i="1"/>
  <c r="CA975" i="1"/>
  <c r="CA976" i="1"/>
  <c r="CA977" i="1"/>
  <c r="CA978" i="1"/>
  <c r="CA979" i="1"/>
  <c r="CA980" i="1"/>
  <c r="CA981" i="1"/>
  <c r="CA982" i="1"/>
  <c r="CA983" i="1"/>
  <c r="CA984" i="1"/>
  <c r="CA985" i="1"/>
  <c r="CA986" i="1"/>
  <c r="CA987" i="1"/>
  <c r="CA988" i="1"/>
  <c r="CA989" i="1"/>
  <c r="CA990" i="1"/>
  <c r="CA991" i="1"/>
  <c r="CA992" i="1"/>
  <c r="CA993" i="1"/>
  <c r="CA994" i="1"/>
  <c r="CA995" i="1"/>
  <c r="CA996" i="1"/>
  <c r="CA997" i="1"/>
  <c r="CA998" i="1"/>
  <c r="CA999" i="1"/>
  <c r="CA1000" i="1"/>
  <c r="CA1001" i="1"/>
  <c r="CA1002" i="1"/>
  <c r="CA1003" i="1"/>
  <c r="CA1004" i="1"/>
  <c r="CA1005" i="1"/>
  <c r="CA1006" i="1"/>
  <c r="CA1007" i="1"/>
  <c r="CA1008" i="1"/>
  <c r="CA1009" i="1"/>
  <c r="CA1010" i="1"/>
  <c r="CA1011" i="1"/>
  <c r="CA1012" i="1"/>
  <c r="CA1013" i="1"/>
  <c r="CA1014" i="1"/>
  <c r="CA1015" i="1"/>
  <c r="CA1016" i="1"/>
  <c r="CA1017" i="1"/>
  <c r="CA1018" i="1"/>
  <c r="CA1019" i="1"/>
  <c r="CA1020" i="1"/>
  <c r="CA1021" i="1"/>
  <c r="CA1022" i="1"/>
  <c r="CA1023" i="1"/>
  <c r="CA1024" i="1"/>
  <c r="CA1025" i="1"/>
  <c r="CA1026" i="1"/>
  <c r="CA1027" i="1"/>
  <c r="CA1028" i="1"/>
  <c r="CA1029" i="1"/>
  <c r="CA1030" i="1"/>
  <c r="CA1031" i="1"/>
  <c r="CA1032" i="1"/>
  <c r="CA1033" i="1"/>
  <c r="CA1034" i="1"/>
  <c r="CA1035" i="1"/>
  <c r="CA1036" i="1"/>
  <c r="CA1037" i="1"/>
  <c r="CA1038" i="1"/>
  <c r="CA1039" i="1"/>
  <c r="CA1040" i="1"/>
  <c r="CA1041" i="1"/>
  <c r="CA1042" i="1"/>
  <c r="CA1043" i="1"/>
  <c r="CA1044" i="1"/>
  <c r="CA1045" i="1"/>
  <c r="CA1046" i="1"/>
  <c r="CA1047" i="1"/>
  <c r="CA1048" i="1"/>
  <c r="CA1049" i="1"/>
  <c r="CA1050" i="1"/>
  <c r="CA1051" i="1"/>
  <c r="CA1052" i="1"/>
  <c r="CA1053" i="1"/>
  <c r="CA1054" i="1"/>
  <c r="CA1055" i="1"/>
  <c r="CA1056" i="1"/>
  <c r="CA1057" i="1"/>
  <c r="CA1058" i="1"/>
  <c r="CA1059" i="1"/>
  <c r="CA1060" i="1"/>
  <c r="CA1061" i="1"/>
  <c r="CA1062" i="1"/>
  <c r="CA1063" i="1"/>
  <c r="CA1064" i="1"/>
  <c r="CA1065" i="1"/>
  <c r="CA1066" i="1"/>
  <c r="CA1067" i="1"/>
  <c r="CA1068" i="1"/>
  <c r="CA1069" i="1"/>
  <c r="CA1070" i="1"/>
  <c r="CA1071" i="1"/>
  <c r="CA1072" i="1"/>
  <c r="CA1073" i="1"/>
  <c r="CA1074" i="1"/>
  <c r="CA1075" i="1"/>
  <c r="CA1076" i="1"/>
  <c r="CA1077" i="1"/>
  <c r="CA1078" i="1"/>
  <c r="CA1079" i="1"/>
  <c r="CA1080" i="1"/>
  <c r="CA1081" i="1"/>
  <c r="CA1082" i="1"/>
  <c r="CA1083" i="1"/>
  <c r="CA1084" i="1"/>
  <c r="CA1085" i="1"/>
  <c r="CA1086" i="1"/>
  <c r="CA1087" i="1"/>
  <c r="CA1088" i="1"/>
  <c r="CA1089" i="1"/>
  <c r="CA1090" i="1"/>
  <c r="CA1091" i="1"/>
  <c r="CA1092" i="1"/>
  <c r="CA1093" i="1"/>
  <c r="CA1094" i="1"/>
  <c r="CA1095" i="1"/>
  <c r="CA1096" i="1"/>
  <c r="CA1097" i="1"/>
  <c r="CA1098" i="1"/>
  <c r="CA1099" i="1"/>
  <c r="CA1100" i="1"/>
  <c r="CA1101" i="1"/>
  <c r="CA1102" i="1"/>
  <c r="CA1103" i="1"/>
  <c r="CA1104" i="1"/>
  <c r="CA1105" i="1"/>
  <c r="CA1106" i="1"/>
  <c r="CA1107" i="1"/>
  <c r="CA1108" i="1"/>
  <c r="CA1109" i="1"/>
  <c r="CA1110" i="1"/>
  <c r="CA1111" i="1"/>
  <c r="CA1112" i="1"/>
  <c r="CA1113" i="1"/>
  <c r="CA1114" i="1"/>
  <c r="CA1115" i="1"/>
  <c r="CA1116" i="1"/>
  <c r="CA1117" i="1"/>
  <c r="CA1118" i="1"/>
  <c r="CA1119" i="1"/>
  <c r="CA1120" i="1"/>
  <c r="CA1121" i="1"/>
  <c r="CA1122" i="1"/>
  <c r="CA1123" i="1"/>
  <c r="CA1124" i="1"/>
  <c r="CA1125" i="1"/>
  <c r="CA1126" i="1"/>
  <c r="CA1127" i="1"/>
  <c r="CA1128" i="1"/>
  <c r="CA1129" i="1"/>
  <c r="CA1130" i="1"/>
  <c r="CA1131" i="1"/>
  <c r="CA1132" i="1"/>
  <c r="CA1133" i="1"/>
  <c r="CA1134" i="1"/>
  <c r="CA1135" i="1"/>
  <c r="CA1136" i="1"/>
  <c r="CA1137" i="1"/>
  <c r="CA1138" i="1"/>
  <c r="CA1139" i="1"/>
  <c r="CA1140" i="1"/>
  <c r="CA1141" i="1"/>
  <c r="CA1142" i="1"/>
  <c r="CA1143" i="1"/>
  <c r="CA1144" i="1"/>
  <c r="CA1145" i="1"/>
  <c r="CA1146" i="1"/>
  <c r="CA1147" i="1"/>
  <c r="CA1148" i="1"/>
  <c r="CA1149" i="1"/>
  <c r="CA1150" i="1"/>
  <c r="CA1151" i="1"/>
  <c r="CA1152" i="1"/>
  <c r="CA1153" i="1"/>
  <c r="CA1154" i="1"/>
  <c r="CA1155" i="1"/>
  <c r="CA1156" i="1"/>
  <c r="CA1157" i="1"/>
  <c r="CA1158" i="1"/>
  <c r="CA1159" i="1"/>
  <c r="CA1160" i="1"/>
  <c r="CA1161" i="1"/>
  <c r="CA1162" i="1"/>
  <c r="CA1163" i="1"/>
  <c r="CA1164" i="1"/>
  <c r="CA1165" i="1"/>
  <c r="CA1166" i="1"/>
  <c r="CA1167" i="1"/>
  <c r="CA1168" i="1"/>
  <c r="CA1169" i="1"/>
  <c r="CA1170" i="1"/>
  <c r="CA1171" i="1"/>
  <c r="CA1172" i="1"/>
  <c r="CA1173" i="1"/>
  <c r="CA1174" i="1"/>
  <c r="CA1175" i="1"/>
  <c r="CA1176" i="1"/>
  <c r="CA1177" i="1"/>
  <c r="CA1178" i="1"/>
  <c r="CA1179" i="1"/>
  <c r="CA1180" i="1"/>
  <c r="CA1181" i="1"/>
  <c r="CA1182" i="1"/>
  <c r="CA1183" i="1"/>
  <c r="CA1184" i="1"/>
  <c r="CA1185" i="1"/>
  <c r="CA1186" i="1"/>
  <c r="CA1187" i="1"/>
  <c r="CA1188" i="1"/>
  <c r="CA1189" i="1"/>
  <c r="CA1190" i="1"/>
  <c r="CA1191" i="1"/>
  <c r="CA1192" i="1"/>
  <c r="CA1193" i="1"/>
  <c r="CA1194" i="1"/>
  <c r="CA1195" i="1"/>
  <c r="CA1196" i="1"/>
  <c r="BZ3" i="1"/>
  <c r="BZ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Z750" i="1"/>
  <c r="BZ751" i="1"/>
  <c r="BZ752" i="1"/>
  <c r="BZ753" i="1"/>
  <c r="BZ754" i="1"/>
  <c r="BZ755" i="1"/>
  <c r="BZ756" i="1"/>
  <c r="BZ757" i="1"/>
  <c r="BZ758" i="1"/>
  <c r="BZ759" i="1"/>
  <c r="BZ760" i="1"/>
  <c r="BZ761" i="1"/>
  <c r="BZ762" i="1"/>
  <c r="BZ763" i="1"/>
  <c r="BZ764" i="1"/>
  <c r="BZ765" i="1"/>
  <c r="BZ766" i="1"/>
  <c r="BZ767" i="1"/>
  <c r="BZ768" i="1"/>
  <c r="BZ769" i="1"/>
  <c r="BZ770" i="1"/>
  <c r="BZ771" i="1"/>
  <c r="BZ772" i="1"/>
  <c r="BZ773" i="1"/>
  <c r="BZ774" i="1"/>
  <c r="BZ775" i="1"/>
  <c r="BZ776" i="1"/>
  <c r="BZ777" i="1"/>
  <c r="BZ778" i="1"/>
  <c r="BZ779" i="1"/>
  <c r="BZ780" i="1"/>
  <c r="BZ781" i="1"/>
  <c r="BZ782" i="1"/>
  <c r="BZ783" i="1"/>
  <c r="BZ784" i="1"/>
  <c r="BZ785" i="1"/>
  <c r="BZ786" i="1"/>
  <c r="BZ787" i="1"/>
  <c r="BZ788" i="1"/>
  <c r="BZ789" i="1"/>
  <c r="BZ790" i="1"/>
  <c r="BZ791" i="1"/>
  <c r="BZ792" i="1"/>
  <c r="BZ793" i="1"/>
  <c r="BZ794" i="1"/>
  <c r="BZ795" i="1"/>
  <c r="BZ796" i="1"/>
  <c r="BZ797" i="1"/>
  <c r="BZ798" i="1"/>
  <c r="BZ799" i="1"/>
  <c r="BZ800" i="1"/>
  <c r="BZ801" i="1"/>
  <c r="BZ802" i="1"/>
  <c r="BZ803" i="1"/>
  <c r="BZ804" i="1"/>
  <c r="BZ805" i="1"/>
  <c r="BZ806" i="1"/>
  <c r="BZ807" i="1"/>
  <c r="BZ808" i="1"/>
  <c r="BZ809" i="1"/>
  <c r="BZ810" i="1"/>
  <c r="BZ811" i="1"/>
  <c r="BZ812" i="1"/>
  <c r="BZ813" i="1"/>
  <c r="BZ814" i="1"/>
  <c r="BZ815" i="1"/>
  <c r="BZ816" i="1"/>
  <c r="BZ817" i="1"/>
  <c r="BZ818" i="1"/>
  <c r="BZ819" i="1"/>
  <c r="BZ820" i="1"/>
  <c r="BZ821" i="1"/>
  <c r="BZ822" i="1"/>
  <c r="BZ823" i="1"/>
  <c r="BZ824" i="1"/>
  <c r="BZ825" i="1"/>
  <c r="BZ826" i="1"/>
  <c r="BZ827" i="1"/>
  <c r="BZ828" i="1"/>
  <c r="BZ829" i="1"/>
  <c r="BZ830" i="1"/>
  <c r="BZ831" i="1"/>
  <c r="BZ832" i="1"/>
  <c r="BZ833" i="1"/>
  <c r="BZ834" i="1"/>
  <c r="BZ835" i="1"/>
  <c r="BZ836" i="1"/>
  <c r="BZ837" i="1"/>
  <c r="BZ838" i="1"/>
  <c r="BZ839" i="1"/>
  <c r="BZ840" i="1"/>
  <c r="BZ841" i="1"/>
  <c r="BZ842" i="1"/>
  <c r="BZ843" i="1"/>
  <c r="BZ844" i="1"/>
  <c r="BZ845" i="1"/>
  <c r="BZ846" i="1"/>
  <c r="BZ847" i="1"/>
  <c r="BZ848" i="1"/>
  <c r="BZ849" i="1"/>
  <c r="BZ850" i="1"/>
  <c r="BZ851" i="1"/>
  <c r="BZ852" i="1"/>
  <c r="BZ853" i="1"/>
  <c r="BZ854" i="1"/>
  <c r="BZ855" i="1"/>
  <c r="BZ856" i="1"/>
  <c r="BZ857" i="1"/>
  <c r="BZ858" i="1"/>
  <c r="BZ859" i="1"/>
  <c r="BZ860" i="1"/>
  <c r="BZ861" i="1"/>
  <c r="BZ862" i="1"/>
  <c r="BZ863" i="1"/>
  <c r="BZ864" i="1"/>
  <c r="BZ865" i="1"/>
  <c r="BZ866" i="1"/>
  <c r="BZ867" i="1"/>
  <c r="BZ868" i="1"/>
  <c r="BZ869" i="1"/>
  <c r="BZ870" i="1"/>
  <c r="BZ871" i="1"/>
  <c r="BZ872" i="1"/>
  <c r="BZ873" i="1"/>
  <c r="BZ874" i="1"/>
  <c r="BZ875" i="1"/>
  <c r="BZ876" i="1"/>
  <c r="BZ877" i="1"/>
  <c r="BZ878" i="1"/>
  <c r="BZ879" i="1"/>
  <c r="BZ880" i="1"/>
  <c r="BZ881" i="1"/>
  <c r="BZ882" i="1"/>
  <c r="BZ883" i="1"/>
  <c r="BZ884" i="1"/>
  <c r="BZ885" i="1"/>
  <c r="BZ886" i="1"/>
  <c r="BZ887" i="1"/>
  <c r="BZ888" i="1"/>
  <c r="BZ889" i="1"/>
  <c r="BZ890" i="1"/>
  <c r="BZ891" i="1"/>
  <c r="BZ892" i="1"/>
  <c r="BZ893" i="1"/>
  <c r="BZ894" i="1"/>
  <c r="BZ895" i="1"/>
  <c r="BZ896" i="1"/>
  <c r="BZ897" i="1"/>
  <c r="BZ898" i="1"/>
  <c r="BZ899" i="1"/>
  <c r="BZ900" i="1"/>
  <c r="BZ901" i="1"/>
  <c r="BZ902" i="1"/>
  <c r="BZ903" i="1"/>
  <c r="BZ904" i="1"/>
  <c r="BZ905" i="1"/>
  <c r="BZ906" i="1"/>
  <c r="BZ907" i="1"/>
  <c r="BZ908" i="1"/>
  <c r="BZ909" i="1"/>
  <c r="BZ910" i="1"/>
  <c r="BZ911" i="1"/>
  <c r="BZ912" i="1"/>
  <c r="BZ913" i="1"/>
  <c r="BZ914" i="1"/>
  <c r="BZ915" i="1"/>
  <c r="BZ916" i="1"/>
  <c r="BZ917" i="1"/>
  <c r="BZ918" i="1"/>
  <c r="BZ919" i="1"/>
  <c r="BZ920" i="1"/>
  <c r="BZ921" i="1"/>
  <c r="BZ922" i="1"/>
  <c r="BZ923" i="1"/>
  <c r="BZ924" i="1"/>
  <c r="BZ925" i="1"/>
  <c r="BZ926" i="1"/>
  <c r="BZ927" i="1"/>
  <c r="BZ928" i="1"/>
  <c r="BZ929" i="1"/>
  <c r="BZ930" i="1"/>
  <c r="BZ931" i="1"/>
  <c r="BZ932" i="1"/>
  <c r="BZ933" i="1"/>
  <c r="BZ934" i="1"/>
  <c r="BZ935" i="1"/>
  <c r="BZ936" i="1"/>
  <c r="BZ937" i="1"/>
  <c r="BZ938" i="1"/>
  <c r="BZ939" i="1"/>
  <c r="BZ940" i="1"/>
  <c r="BZ941" i="1"/>
  <c r="BZ942" i="1"/>
  <c r="BZ943" i="1"/>
  <c r="BZ944" i="1"/>
  <c r="BZ945" i="1"/>
  <c r="BZ946" i="1"/>
  <c r="BZ947" i="1"/>
  <c r="BZ948" i="1"/>
  <c r="BZ949" i="1"/>
  <c r="BZ950" i="1"/>
  <c r="BZ951" i="1"/>
  <c r="BZ952" i="1"/>
  <c r="BZ953" i="1"/>
  <c r="BZ954" i="1"/>
  <c r="BZ955" i="1"/>
  <c r="BZ956" i="1"/>
  <c r="BZ957" i="1"/>
  <c r="BZ958" i="1"/>
  <c r="BZ959" i="1"/>
  <c r="BZ960" i="1"/>
  <c r="BZ961" i="1"/>
  <c r="BZ962" i="1"/>
  <c r="BZ963" i="1"/>
  <c r="BZ964" i="1"/>
  <c r="BZ965" i="1"/>
  <c r="BZ966" i="1"/>
  <c r="BZ967" i="1"/>
  <c r="BZ968" i="1"/>
  <c r="BZ969" i="1"/>
  <c r="BZ970" i="1"/>
  <c r="BZ971" i="1"/>
  <c r="BZ972" i="1"/>
  <c r="BZ973" i="1"/>
  <c r="BZ974" i="1"/>
  <c r="BZ975" i="1"/>
  <c r="BZ976" i="1"/>
  <c r="BZ977" i="1"/>
  <c r="BZ978" i="1"/>
  <c r="BZ979" i="1"/>
  <c r="BZ980" i="1"/>
  <c r="BZ981" i="1"/>
  <c r="BZ982" i="1"/>
  <c r="BZ983" i="1"/>
  <c r="BZ984" i="1"/>
  <c r="BZ985" i="1"/>
  <c r="BZ986" i="1"/>
  <c r="BZ987" i="1"/>
  <c r="BZ988" i="1"/>
  <c r="BZ989" i="1"/>
  <c r="BZ990" i="1"/>
  <c r="BZ991" i="1"/>
  <c r="BZ992" i="1"/>
  <c r="BZ993" i="1"/>
  <c r="BZ994" i="1"/>
  <c r="BZ995" i="1"/>
  <c r="BZ996" i="1"/>
  <c r="BZ997" i="1"/>
  <c r="BZ998" i="1"/>
  <c r="BZ999" i="1"/>
  <c r="BZ1000" i="1"/>
  <c r="BZ1001" i="1"/>
  <c r="BZ1002" i="1"/>
  <c r="BZ1003" i="1"/>
  <c r="BZ1004" i="1"/>
  <c r="BZ1005" i="1"/>
  <c r="BZ1006" i="1"/>
  <c r="BZ1007" i="1"/>
  <c r="BZ1008" i="1"/>
  <c r="BZ1009" i="1"/>
  <c r="BZ1010" i="1"/>
  <c r="BZ1011" i="1"/>
  <c r="BZ1012" i="1"/>
  <c r="BZ1013" i="1"/>
  <c r="BZ1014" i="1"/>
  <c r="BZ1015" i="1"/>
  <c r="BZ1016" i="1"/>
  <c r="BZ1017" i="1"/>
  <c r="BZ1018" i="1"/>
  <c r="BZ1019" i="1"/>
  <c r="BZ1020" i="1"/>
  <c r="BZ1021" i="1"/>
  <c r="BZ1022" i="1"/>
  <c r="BZ1023" i="1"/>
  <c r="BZ1024" i="1"/>
  <c r="BZ1025" i="1"/>
  <c r="BZ1026" i="1"/>
  <c r="BZ1027" i="1"/>
  <c r="BZ1028" i="1"/>
  <c r="BZ1029" i="1"/>
  <c r="BZ1030" i="1"/>
  <c r="BZ1031" i="1"/>
  <c r="BZ1032" i="1"/>
  <c r="BZ1033" i="1"/>
  <c r="BZ1034" i="1"/>
  <c r="BZ1035" i="1"/>
  <c r="BZ1036" i="1"/>
  <c r="BZ1037" i="1"/>
  <c r="BZ1038" i="1"/>
  <c r="BZ1039" i="1"/>
  <c r="BZ1040" i="1"/>
  <c r="BZ1041" i="1"/>
  <c r="BZ1042" i="1"/>
  <c r="BZ1043" i="1"/>
  <c r="BZ1044" i="1"/>
  <c r="BZ1045" i="1"/>
  <c r="BZ1046" i="1"/>
  <c r="BZ1047" i="1"/>
  <c r="BZ1048" i="1"/>
  <c r="BZ1049" i="1"/>
  <c r="BZ1050" i="1"/>
  <c r="BZ1051" i="1"/>
  <c r="BZ1052" i="1"/>
  <c r="BZ1053" i="1"/>
  <c r="BZ1054" i="1"/>
  <c r="BZ1055" i="1"/>
  <c r="BZ1056" i="1"/>
  <c r="BZ1057" i="1"/>
  <c r="BZ1058" i="1"/>
  <c r="BZ1059" i="1"/>
  <c r="BZ1060" i="1"/>
  <c r="BZ1061" i="1"/>
  <c r="BZ1062" i="1"/>
  <c r="BZ1063" i="1"/>
  <c r="BZ1064" i="1"/>
  <c r="BZ1065" i="1"/>
  <c r="BZ1066" i="1"/>
  <c r="BZ1067" i="1"/>
  <c r="BZ1068" i="1"/>
  <c r="BZ1069" i="1"/>
  <c r="BZ1070" i="1"/>
  <c r="BZ1071" i="1"/>
  <c r="BZ1072" i="1"/>
  <c r="BZ1073" i="1"/>
  <c r="BZ1074" i="1"/>
  <c r="BZ1075" i="1"/>
  <c r="BZ1076" i="1"/>
  <c r="BZ1077" i="1"/>
  <c r="BZ1078" i="1"/>
  <c r="BZ1079" i="1"/>
  <c r="BZ1080" i="1"/>
  <c r="BZ1081" i="1"/>
  <c r="BZ1082" i="1"/>
  <c r="BZ1083" i="1"/>
  <c r="BZ1084" i="1"/>
  <c r="BZ1085" i="1"/>
  <c r="BZ1086" i="1"/>
  <c r="BZ1087" i="1"/>
  <c r="BZ1088" i="1"/>
  <c r="BZ1089" i="1"/>
  <c r="BZ1090" i="1"/>
  <c r="BZ1091" i="1"/>
  <c r="BZ1092" i="1"/>
  <c r="BZ1093" i="1"/>
  <c r="BZ1094" i="1"/>
  <c r="BZ1095" i="1"/>
  <c r="BZ1096" i="1"/>
  <c r="BZ1097" i="1"/>
  <c r="BZ1098" i="1"/>
  <c r="BZ1099" i="1"/>
  <c r="BZ1100" i="1"/>
  <c r="BZ1101" i="1"/>
  <c r="BZ1102" i="1"/>
  <c r="BZ1103" i="1"/>
  <c r="BZ1104" i="1"/>
  <c r="BZ1105" i="1"/>
  <c r="BZ1106" i="1"/>
  <c r="BZ1107" i="1"/>
  <c r="BZ1108" i="1"/>
  <c r="BZ1109" i="1"/>
  <c r="BZ1110" i="1"/>
  <c r="BZ1111" i="1"/>
  <c r="BZ1112" i="1"/>
  <c r="BZ1113" i="1"/>
  <c r="BZ1114" i="1"/>
  <c r="BZ1115" i="1"/>
  <c r="BZ1116" i="1"/>
  <c r="BZ1117" i="1"/>
  <c r="BZ1118" i="1"/>
  <c r="BZ1119" i="1"/>
  <c r="BZ1120" i="1"/>
  <c r="BZ1121" i="1"/>
  <c r="BZ1122" i="1"/>
  <c r="BZ1123" i="1"/>
  <c r="BZ1124" i="1"/>
  <c r="BZ1125" i="1"/>
  <c r="BZ1126" i="1"/>
  <c r="BZ1127" i="1"/>
  <c r="BZ1128" i="1"/>
  <c r="BZ1129" i="1"/>
  <c r="BZ1130" i="1"/>
  <c r="BZ1131" i="1"/>
  <c r="BZ1132" i="1"/>
  <c r="BZ1133" i="1"/>
  <c r="BZ1134" i="1"/>
  <c r="BZ1135" i="1"/>
  <c r="BZ1136" i="1"/>
  <c r="BZ1137" i="1"/>
  <c r="BZ1138" i="1"/>
  <c r="BZ1139" i="1"/>
  <c r="BZ1140" i="1"/>
  <c r="BZ1141" i="1"/>
  <c r="BZ1142" i="1"/>
  <c r="BZ1143" i="1"/>
  <c r="BZ1144" i="1"/>
  <c r="BZ1145" i="1"/>
  <c r="BZ1146" i="1"/>
  <c r="BZ1147" i="1"/>
  <c r="BZ1148" i="1"/>
  <c r="BZ1149" i="1"/>
  <c r="BZ1150" i="1"/>
  <c r="BZ1151" i="1"/>
  <c r="BZ1152" i="1"/>
  <c r="BZ1153" i="1"/>
  <c r="BZ1154" i="1"/>
  <c r="BZ1155" i="1"/>
  <c r="BZ1156" i="1"/>
  <c r="BZ1157" i="1"/>
  <c r="BZ1158" i="1"/>
  <c r="BZ1159" i="1"/>
  <c r="BZ1160" i="1"/>
  <c r="BZ1161" i="1"/>
  <c r="BZ1162" i="1"/>
  <c r="BZ1163" i="1"/>
  <c r="BZ1164" i="1"/>
  <c r="BZ1165" i="1"/>
  <c r="BZ1166" i="1"/>
  <c r="BZ1167" i="1"/>
  <c r="BZ1168" i="1"/>
  <c r="BZ1169" i="1"/>
  <c r="BZ1170" i="1"/>
  <c r="BZ1171" i="1"/>
  <c r="BZ1172" i="1"/>
  <c r="BZ1173" i="1"/>
  <c r="BZ1174" i="1"/>
  <c r="BZ1175" i="1"/>
  <c r="BZ1176" i="1"/>
  <c r="BZ1177" i="1"/>
  <c r="BZ1178" i="1"/>
  <c r="BZ1179" i="1"/>
  <c r="BZ1180" i="1"/>
  <c r="BZ1181" i="1"/>
  <c r="BZ1182" i="1"/>
  <c r="BZ1183" i="1"/>
  <c r="BZ1184" i="1"/>
  <c r="BZ1185" i="1"/>
  <c r="BZ1186" i="1"/>
  <c r="BZ1187" i="1"/>
  <c r="BZ1188" i="1"/>
  <c r="BZ1189" i="1"/>
  <c r="BZ1190" i="1"/>
  <c r="BZ1191" i="1"/>
  <c r="BZ1192" i="1"/>
  <c r="BZ1193" i="1"/>
  <c r="BZ1194" i="1"/>
  <c r="BZ1195" i="1"/>
  <c r="BZ1196" i="1"/>
  <c r="BY3" i="1"/>
  <c r="BY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Y751" i="1"/>
  <c r="BY752" i="1"/>
  <c r="BY753" i="1"/>
  <c r="BY754" i="1"/>
  <c r="BY755" i="1"/>
  <c r="BY756" i="1"/>
  <c r="BY757" i="1"/>
  <c r="BY758" i="1"/>
  <c r="BY759" i="1"/>
  <c r="BY760" i="1"/>
  <c r="BY761" i="1"/>
  <c r="BY762" i="1"/>
  <c r="BY763" i="1"/>
  <c r="BY764" i="1"/>
  <c r="BY765" i="1"/>
  <c r="BY766" i="1"/>
  <c r="BY767" i="1"/>
  <c r="BY768" i="1"/>
  <c r="BY769" i="1"/>
  <c r="BY770" i="1"/>
  <c r="BY771" i="1"/>
  <c r="BY772" i="1"/>
  <c r="BY773" i="1"/>
  <c r="BY774" i="1"/>
  <c r="BY775" i="1"/>
  <c r="BY776" i="1"/>
  <c r="BY777" i="1"/>
  <c r="BY778" i="1"/>
  <c r="BY779" i="1"/>
  <c r="BY780" i="1"/>
  <c r="BY781" i="1"/>
  <c r="BY782" i="1"/>
  <c r="BY783" i="1"/>
  <c r="BY784" i="1"/>
  <c r="BY785" i="1"/>
  <c r="BY786" i="1"/>
  <c r="BY787" i="1"/>
  <c r="BY788" i="1"/>
  <c r="BY789" i="1"/>
  <c r="BY790" i="1"/>
  <c r="BY791" i="1"/>
  <c r="BY792" i="1"/>
  <c r="BY793" i="1"/>
  <c r="BY794" i="1"/>
  <c r="BY795" i="1"/>
  <c r="BY796" i="1"/>
  <c r="BY797" i="1"/>
  <c r="BY798" i="1"/>
  <c r="BY799" i="1"/>
  <c r="BY800" i="1"/>
  <c r="BY801" i="1"/>
  <c r="BY802" i="1"/>
  <c r="BY803" i="1"/>
  <c r="BY804" i="1"/>
  <c r="BY805" i="1"/>
  <c r="BY806" i="1"/>
  <c r="BY807" i="1"/>
  <c r="BY808" i="1"/>
  <c r="BY809" i="1"/>
  <c r="BY810" i="1"/>
  <c r="BY811" i="1"/>
  <c r="BY812" i="1"/>
  <c r="BY813" i="1"/>
  <c r="BY814" i="1"/>
  <c r="BY815" i="1"/>
  <c r="BY816" i="1"/>
  <c r="BY817" i="1"/>
  <c r="BY818" i="1"/>
  <c r="BY819" i="1"/>
  <c r="BY820" i="1"/>
  <c r="BY821" i="1"/>
  <c r="BY822" i="1"/>
  <c r="BY823" i="1"/>
  <c r="BY824" i="1"/>
  <c r="BY825" i="1"/>
  <c r="BY826" i="1"/>
  <c r="BY827" i="1"/>
  <c r="BY828" i="1"/>
  <c r="BY829" i="1"/>
  <c r="BY830" i="1"/>
  <c r="BY831" i="1"/>
  <c r="BY832" i="1"/>
  <c r="BY833" i="1"/>
  <c r="BY834" i="1"/>
  <c r="BY835" i="1"/>
  <c r="BY836" i="1"/>
  <c r="BY837" i="1"/>
  <c r="BY838" i="1"/>
  <c r="BY839" i="1"/>
  <c r="BY840" i="1"/>
  <c r="BY841" i="1"/>
  <c r="BY842" i="1"/>
  <c r="BY843" i="1"/>
  <c r="BY844" i="1"/>
  <c r="BY845" i="1"/>
  <c r="BY846" i="1"/>
  <c r="BY847" i="1"/>
  <c r="BY848" i="1"/>
  <c r="BY849" i="1"/>
  <c r="BY850" i="1"/>
  <c r="BY851" i="1"/>
  <c r="BY852" i="1"/>
  <c r="BY853" i="1"/>
  <c r="BY854" i="1"/>
  <c r="BY855" i="1"/>
  <c r="BY856" i="1"/>
  <c r="BY857" i="1"/>
  <c r="BY858" i="1"/>
  <c r="BY859" i="1"/>
  <c r="BY860" i="1"/>
  <c r="BY861" i="1"/>
  <c r="BY862" i="1"/>
  <c r="BY863" i="1"/>
  <c r="BY864" i="1"/>
  <c r="BY865" i="1"/>
  <c r="BY866" i="1"/>
  <c r="BY867" i="1"/>
  <c r="BY868" i="1"/>
  <c r="BY869" i="1"/>
  <c r="BY870" i="1"/>
  <c r="BY871" i="1"/>
  <c r="BY872" i="1"/>
  <c r="BY873" i="1"/>
  <c r="BY874" i="1"/>
  <c r="BY875" i="1"/>
  <c r="BY876" i="1"/>
  <c r="BY877" i="1"/>
  <c r="BY878" i="1"/>
  <c r="BY879" i="1"/>
  <c r="BY880" i="1"/>
  <c r="BY881" i="1"/>
  <c r="BY882" i="1"/>
  <c r="BY883" i="1"/>
  <c r="BY884" i="1"/>
  <c r="BY885" i="1"/>
  <c r="BY886" i="1"/>
  <c r="BY887" i="1"/>
  <c r="BY888" i="1"/>
  <c r="BY889" i="1"/>
  <c r="BY890" i="1"/>
  <c r="BY891" i="1"/>
  <c r="BY892" i="1"/>
  <c r="BY893" i="1"/>
  <c r="BY894" i="1"/>
  <c r="BY895" i="1"/>
  <c r="BY896" i="1"/>
  <c r="BY897" i="1"/>
  <c r="BY898" i="1"/>
  <c r="BY899" i="1"/>
  <c r="BY900" i="1"/>
  <c r="BY901" i="1"/>
  <c r="BY902" i="1"/>
  <c r="BY903" i="1"/>
  <c r="BY904" i="1"/>
  <c r="BY905" i="1"/>
  <c r="BY906" i="1"/>
  <c r="BY907" i="1"/>
  <c r="BY908" i="1"/>
  <c r="BY909" i="1"/>
  <c r="BY910" i="1"/>
  <c r="BY911" i="1"/>
  <c r="BY912" i="1"/>
  <c r="BY913" i="1"/>
  <c r="BY914" i="1"/>
  <c r="BY915" i="1"/>
  <c r="BY916" i="1"/>
  <c r="BY917" i="1"/>
  <c r="BY918" i="1"/>
  <c r="BY919" i="1"/>
  <c r="BY920" i="1"/>
  <c r="BY921" i="1"/>
  <c r="BY922" i="1"/>
  <c r="BY923" i="1"/>
  <c r="BY924" i="1"/>
  <c r="BY925" i="1"/>
  <c r="BY926" i="1"/>
  <c r="BY927" i="1"/>
  <c r="BY928" i="1"/>
  <c r="BY929" i="1"/>
  <c r="BY930" i="1"/>
  <c r="BY931" i="1"/>
  <c r="BY932" i="1"/>
  <c r="BY933" i="1"/>
  <c r="BY934" i="1"/>
  <c r="BY935" i="1"/>
  <c r="BY936" i="1"/>
  <c r="BY937" i="1"/>
  <c r="BY938" i="1"/>
  <c r="BY939" i="1"/>
  <c r="BY940" i="1"/>
  <c r="BY941" i="1"/>
  <c r="BY942" i="1"/>
  <c r="BY943" i="1"/>
  <c r="BY944" i="1"/>
  <c r="BY945" i="1"/>
  <c r="BY946" i="1"/>
  <c r="BY947" i="1"/>
  <c r="BY948" i="1"/>
  <c r="BY949" i="1"/>
  <c r="BY950" i="1"/>
  <c r="BY951" i="1"/>
  <c r="BY952" i="1"/>
  <c r="BY953" i="1"/>
  <c r="BY954" i="1"/>
  <c r="BY955" i="1"/>
  <c r="BY956" i="1"/>
  <c r="BY957" i="1"/>
  <c r="BY958" i="1"/>
  <c r="BY959" i="1"/>
  <c r="BY960" i="1"/>
  <c r="BY961" i="1"/>
  <c r="BY962" i="1"/>
  <c r="BY963" i="1"/>
  <c r="BY964" i="1"/>
  <c r="BY965" i="1"/>
  <c r="BY966" i="1"/>
  <c r="BY967" i="1"/>
  <c r="BY968" i="1"/>
  <c r="BY969" i="1"/>
  <c r="BY970" i="1"/>
  <c r="BY971" i="1"/>
  <c r="BY972" i="1"/>
  <c r="BY973" i="1"/>
  <c r="BY974" i="1"/>
  <c r="BY975" i="1"/>
  <c r="BY976" i="1"/>
  <c r="BY977" i="1"/>
  <c r="BY978" i="1"/>
  <c r="BY979" i="1"/>
  <c r="BY980" i="1"/>
  <c r="BY981" i="1"/>
  <c r="BY982" i="1"/>
  <c r="BY983" i="1"/>
  <c r="BY984" i="1"/>
  <c r="BY985" i="1"/>
  <c r="BY986" i="1"/>
  <c r="BY987" i="1"/>
  <c r="BY988" i="1"/>
  <c r="BY989" i="1"/>
  <c r="BY990" i="1"/>
  <c r="BY991" i="1"/>
  <c r="BY992" i="1"/>
  <c r="BY993" i="1"/>
  <c r="BY994" i="1"/>
  <c r="BY995" i="1"/>
  <c r="BY996" i="1"/>
  <c r="BY997" i="1"/>
  <c r="BY998" i="1"/>
  <c r="BY999" i="1"/>
  <c r="BY1000" i="1"/>
  <c r="BY1001" i="1"/>
  <c r="BY1002" i="1"/>
  <c r="BY1003" i="1"/>
  <c r="BY1004" i="1"/>
  <c r="BY1005" i="1"/>
  <c r="BY1006" i="1"/>
  <c r="BY1007" i="1"/>
  <c r="BY1008" i="1"/>
  <c r="BY1009" i="1"/>
  <c r="BY1010" i="1"/>
  <c r="BY1011" i="1"/>
  <c r="BY1012" i="1"/>
  <c r="BY1013" i="1"/>
  <c r="BY1014" i="1"/>
  <c r="BY1015" i="1"/>
  <c r="BY1016" i="1"/>
  <c r="BY1017" i="1"/>
  <c r="BY1018" i="1"/>
  <c r="BY1019" i="1"/>
  <c r="BY1020" i="1"/>
  <c r="BY1021" i="1"/>
  <c r="BY1022" i="1"/>
  <c r="BY1023" i="1"/>
  <c r="BY1024" i="1"/>
  <c r="BY1025" i="1"/>
  <c r="BY1026" i="1"/>
  <c r="BY1027" i="1"/>
  <c r="BY1028" i="1"/>
  <c r="BY1029" i="1"/>
  <c r="BY1030" i="1"/>
  <c r="BY1031" i="1"/>
  <c r="BY1032" i="1"/>
  <c r="BY1033" i="1"/>
  <c r="BY1034" i="1"/>
  <c r="BY1035" i="1"/>
  <c r="BY1036" i="1"/>
  <c r="BY1037" i="1"/>
  <c r="BY1038" i="1"/>
  <c r="BY1039" i="1"/>
  <c r="BY1040" i="1"/>
  <c r="BY1041" i="1"/>
  <c r="BY1042" i="1"/>
  <c r="BY1043" i="1"/>
  <c r="BY1044" i="1"/>
  <c r="BY1045" i="1"/>
  <c r="BY1046" i="1"/>
  <c r="BY1047" i="1"/>
  <c r="BY1048" i="1"/>
  <c r="BY1049" i="1"/>
  <c r="BY1050" i="1"/>
  <c r="BY1051" i="1"/>
  <c r="BY1052" i="1"/>
  <c r="BY1053" i="1"/>
  <c r="BY1054" i="1"/>
  <c r="BY1055" i="1"/>
  <c r="BY1056" i="1"/>
  <c r="BY1057" i="1"/>
  <c r="BY1058" i="1"/>
  <c r="BY1059" i="1"/>
  <c r="BY1060" i="1"/>
  <c r="BY1061" i="1"/>
  <c r="BY1062" i="1"/>
  <c r="BY1063" i="1"/>
  <c r="BY1064" i="1"/>
  <c r="BY1065" i="1"/>
  <c r="BY1066" i="1"/>
  <c r="BY1067" i="1"/>
  <c r="BY1068" i="1"/>
  <c r="BY1069" i="1"/>
  <c r="BY1070" i="1"/>
  <c r="BY1071" i="1"/>
  <c r="BY1072" i="1"/>
  <c r="BY1073" i="1"/>
  <c r="BY1074" i="1"/>
  <c r="BY1075" i="1"/>
  <c r="BY1076" i="1"/>
  <c r="BY1077" i="1"/>
  <c r="BY1078" i="1"/>
  <c r="BY1079" i="1"/>
  <c r="BY1080" i="1"/>
  <c r="BY1081" i="1"/>
  <c r="BY1082" i="1"/>
  <c r="BY1083" i="1"/>
  <c r="BY1084" i="1"/>
  <c r="BY1085" i="1"/>
  <c r="BY1086" i="1"/>
  <c r="BY1087" i="1"/>
  <c r="BY1088" i="1"/>
  <c r="BY1089" i="1"/>
  <c r="BY1090" i="1"/>
  <c r="BY1091" i="1"/>
  <c r="BY1092" i="1"/>
  <c r="BY1093" i="1"/>
  <c r="BY1094" i="1"/>
  <c r="BY1095" i="1"/>
  <c r="BY1096" i="1"/>
  <c r="BY1097" i="1"/>
  <c r="BY1098" i="1"/>
  <c r="BY1099" i="1"/>
  <c r="BY1100" i="1"/>
  <c r="BY1101" i="1"/>
  <c r="BY1102" i="1"/>
  <c r="BY1103" i="1"/>
  <c r="BY1104" i="1"/>
  <c r="BY1105" i="1"/>
  <c r="BY1106" i="1"/>
  <c r="BY1107" i="1"/>
  <c r="BY1108" i="1"/>
  <c r="BY1109" i="1"/>
  <c r="BY1110" i="1"/>
  <c r="BY1111" i="1"/>
  <c r="BY1112" i="1"/>
  <c r="BY1113" i="1"/>
  <c r="BY1114" i="1"/>
  <c r="BY1115" i="1"/>
  <c r="BY1116" i="1"/>
  <c r="BY1117" i="1"/>
  <c r="BY1118" i="1"/>
  <c r="BY1119" i="1"/>
  <c r="BY1120" i="1"/>
  <c r="BY1121" i="1"/>
  <c r="BY1122" i="1"/>
  <c r="BY1123" i="1"/>
  <c r="BY1124" i="1"/>
  <c r="BY1125" i="1"/>
  <c r="BY1126" i="1"/>
  <c r="BY1127" i="1"/>
  <c r="BY1128" i="1"/>
  <c r="BY1129" i="1"/>
  <c r="BY1130" i="1"/>
  <c r="BY1131" i="1"/>
  <c r="BY1132" i="1"/>
  <c r="BY1133" i="1"/>
  <c r="BY1134" i="1"/>
  <c r="BY1135" i="1"/>
  <c r="BY1136" i="1"/>
  <c r="BY1137" i="1"/>
  <c r="BY1138" i="1"/>
  <c r="BY1139" i="1"/>
  <c r="BY1140" i="1"/>
  <c r="BY1141" i="1"/>
  <c r="BY1142" i="1"/>
  <c r="BY1143" i="1"/>
  <c r="BY1144" i="1"/>
  <c r="BY1145" i="1"/>
  <c r="BY1146" i="1"/>
  <c r="BY1147" i="1"/>
  <c r="BY1148" i="1"/>
  <c r="BY1149" i="1"/>
  <c r="BY1150" i="1"/>
  <c r="BY1151" i="1"/>
  <c r="BY1152" i="1"/>
  <c r="BY1153" i="1"/>
  <c r="BY1154" i="1"/>
  <c r="BY1155" i="1"/>
  <c r="BY1156" i="1"/>
  <c r="BY1157" i="1"/>
  <c r="BY1158" i="1"/>
  <c r="BY1159" i="1"/>
  <c r="BY1160" i="1"/>
  <c r="BY1161" i="1"/>
  <c r="BY1162" i="1"/>
  <c r="BY1163" i="1"/>
  <c r="BY1164" i="1"/>
  <c r="BY1165" i="1"/>
  <c r="BY1166" i="1"/>
  <c r="BY1167" i="1"/>
  <c r="BY1168" i="1"/>
  <c r="BY1169" i="1"/>
  <c r="BY1170" i="1"/>
  <c r="BY1171" i="1"/>
  <c r="BY1172" i="1"/>
  <c r="BY1173" i="1"/>
  <c r="BY1174" i="1"/>
  <c r="BY1175" i="1"/>
  <c r="BY1176" i="1"/>
  <c r="BY1177" i="1"/>
  <c r="BY1178" i="1"/>
  <c r="BY1179" i="1"/>
  <c r="BY1180" i="1"/>
  <c r="BY1181" i="1"/>
  <c r="BY1182" i="1"/>
  <c r="BY1183" i="1"/>
  <c r="BY1184" i="1"/>
  <c r="BY1185" i="1"/>
  <c r="BY1186" i="1"/>
  <c r="BY1187" i="1"/>
  <c r="BY1188" i="1"/>
  <c r="BY1189" i="1"/>
  <c r="BY1190" i="1"/>
  <c r="BY1191" i="1"/>
  <c r="BY1192" i="1"/>
  <c r="BY1193" i="1"/>
  <c r="BY1194" i="1"/>
  <c r="BY1195" i="1"/>
  <c r="BY1196" i="1"/>
  <c r="BX3" i="1"/>
  <c r="BX4" i="1"/>
  <c r="BX5" i="1"/>
  <c r="BX6" i="1"/>
  <c r="BX7" i="1"/>
  <c r="BX8" i="1"/>
  <c r="BX9" i="1"/>
  <c r="BX10" i="1"/>
  <c r="BX11" i="1"/>
  <c r="BX12" i="1"/>
  <c r="BX13" i="1"/>
  <c r="BX14" i="1"/>
  <c r="BX15" i="1"/>
  <c r="BX16" i="1"/>
  <c r="BX17" i="1"/>
  <c r="BX18" i="1"/>
  <c r="BX19" i="1"/>
  <c r="BX20" i="1"/>
  <c r="BX21" i="1"/>
  <c r="BX22" i="1"/>
  <c r="BX23" i="1"/>
  <c r="BX24" i="1"/>
  <c r="BX25" i="1"/>
  <c r="BX26" i="1"/>
  <c r="BX27" i="1"/>
  <c r="BX28" i="1"/>
  <c r="BX29" i="1"/>
  <c r="BX30" i="1"/>
  <c r="BX31" i="1"/>
  <c r="BX32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123" i="1"/>
  <c r="BX124" i="1"/>
  <c r="BX125" i="1"/>
  <c r="BX126" i="1"/>
  <c r="BX127" i="1"/>
  <c r="BX128" i="1"/>
  <c r="BX129" i="1"/>
  <c r="BX130" i="1"/>
  <c r="BX131" i="1"/>
  <c r="BX132" i="1"/>
  <c r="BX133" i="1"/>
  <c r="BX134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171" i="1"/>
  <c r="BX172" i="1"/>
  <c r="BX173" i="1"/>
  <c r="BX174" i="1"/>
  <c r="BX175" i="1"/>
  <c r="BX176" i="1"/>
  <c r="BX177" i="1"/>
  <c r="BX178" i="1"/>
  <c r="BX179" i="1"/>
  <c r="BX180" i="1"/>
  <c r="BX181" i="1"/>
  <c r="BX182" i="1"/>
  <c r="BX183" i="1"/>
  <c r="BX184" i="1"/>
  <c r="BX185" i="1"/>
  <c r="BX186" i="1"/>
  <c r="BX187" i="1"/>
  <c r="BX188" i="1"/>
  <c r="BX189" i="1"/>
  <c r="BX190" i="1"/>
  <c r="BX191" i="1"/>
  <c r="BX192" i="1"/>
  <c r="BX193" i="1"/>
  <c r="BX194" i="1"/>
  <c r="BX195" i="1"/>
  <c r="BX196" i="1"/>
  <c r="BX197" i="1"/>
  <c r="BX198" i="1"/>
  <c r="BX199" i="1"/>
  <c r="BX200" i="1"/>
  <c r="BX201" i="1"/>
  <c r="BX202" i="1"/>
  <c r="BX203" i="1"/>
  <c r="BX204" i="1"/>
  <c r="BX205" i="1"/>
  <c r="BX206" i="1"/>
  <c r="BX207" i="1"/>
  <c r="BX208" i="1"/>
  <c r="BX209" i="1"/>
  <c r="BX210" i="1"/>
  <c r="BX211" i="1"/>
  <c r="BX212" i="1"/>
  <c r="BX213" i="1"/>
  <c r="BX214" i="1"/>
  <c r="BX215" i="1"/>
  <c r="BX216" i="1"/>
  <c r="BX217" i="1"/>
  <c r="BX218" i="1"/>
  <c r="BX219" i="1"/>
  <c r="BX220" i="1"/>
  <c r="BX221" i="1"/>
  <c r="BX222" i="1"/>
  <c r="BX223" i="1"/>
  <c r="BX224" i="1"/>
  <c r="BX225" i="1"/>
  <c r="BX226" i="1"/>
  <c r="BX227" i="1"/>
  <c r="BX228" i="1"/>
  <c r="BX229" i="1"/>
  <c r="BX230" i="1"/>
  <c r="BX231" i="1"/>
  <c r="BX232" i="1"/>
  <c r="BX233" i="1"/>
  <c r="BX234" i="1"/>
  <c r="BX235" i="1"/>
  <c r="BX236" i="1"/>
  <c r="BX237" i="1"/>
  <c r="BX238" i="1"/>
  <c r="BX239" i="1"/>
  <c r="BX240" i="1"/>
  <c r="BX241" i="1"/>
  <c r="BX242" i="1"/>
  <c r="BX243" i="1"/>
  <c r="BX244" i="1"/>
  <c r="BX245" i="1"/>
  <c r="BX246" i="1"/>
  <c r="BX247" i="1"/>
  <c r="BX248" i="1"/>
  <c r="BX249" i="1"/>
  <c r="BX250" i="1"/>
  <c r="BX251" i="1"/>
  <c r="BX252" i="1"/>
  <c r="BX253" i="1"/>
  <c r="BX254" i="1"/>
  <c r="BX255" i="1"/>
  <c r="BX256" i="1"/>
  <c r="BX257" i="1"/>
  <c r="BX258" i="1"/>
  <c r="BX259" i="1"/>
  <c r="BX260" i="1"/>
  <c r="BX261" i="1"/>
  <c r="BX262" i="1"/>
  <c r="BX263" i="1"/>
  <c r="BX264" i="1"/>
  <c r="BX265" i="1"/>
  <c r="BX266" i="1"/>
  <c r="BX267" i="1"/>
  <c r="BX268" i="1"/>
  <c r="BX269" i="1"/>
  <c r="BX270" i="1"/>
  <c r="BX271" i="1"/>
  <c r="BX272" i="1"/>
  <c r="BX273" i="1"/>
  <c r="BX274" i="1"/>
  <c r="BX275" i="1"/>
  <c r="BX276" i="1"/>
  <c r="BX277" i="1"/>
  <c r="BX278" i="1"/>
  <c r="BX279" i="1"/>
  <c r="BX280" i="1"/>
  <c r="BX281" i="1"/>
  <c r="BX282" i="1"/>
  <c r="BX283" i="1"/>
  <c r="BX284" i="1"/>
  <c r="BX285" i="1"/>
  <c r="BX286" i="1"/>
  <c r="BX287" i="1"/>
  <c r="BX288" i="1"/>
  <c r="BX289" i="1"/>
  <c r="BX290" i="1"/>
  <c r="BX291" i="1"/>
  <c r="BX292" i="1"/>
  <c r="BX293" i="1"/>
  <c r="BX294" i="1"/>
  <c r="BX295" i="1"/>
  <c r="BX296" i="1"/>
  <c r="BX297" i="1"/>
  <c r="BX298" i="1"/>
  <c r="BX299" i="1"/>
  <c r="BX300" i="1"/>
  <c r="BX301" i="1"/>
  <c r="BX302" i="1"/>
  <c r="BX303" i="1"/>
  <c r="BX304" i="1"/>
  <c r="BX305" i="1"/>
  <c r="BX306" i="1"/>
  <c r="BX307" i="1"/>
  <c r="BX308" i="1"/>
  <c r="BX309" i="1"/>
  <c r="BX310" i="1"/>
  <c r="BX311" i="1"/>
  <c r="BX312" i="1"/>
  <c r="BX313" i="1"/>
  <c r="BX314" i="1"/>
  <c r="BX315" i="1"/>
  <c r="BX316" i="1"/>
  <c r="BX317" i="1"/>
  <c r="BX318" i="1"/>
  <c r="BX319" i="1"/>
  <c r="BX320" i="1"/>
  <c r="BX321" i="1"/>
  <c r="BX322" i="1"/>
  <c r="BX323" i="1"/>
  <c r="BX324" i="1"/>
  <c r="BX325" i="1"/>
  <c r="BX326" i="1"/>
  <c r="BX327" i="1"/>
  <c r="BX328" i="1"/>
  <c r="BX329" i="1"/>
  <c r="BX330" i="1"/>
  <c r="BX331" i="1"/>
  <c r="BX332" i="1"/>
  <c r="BX333" i="1"/>
  <c r="BX334" i="1"/>
  <c r="BX335" i="1"/>
  <c r="BX336" i="1"/>
  <c r="BX337" i="1"/>
  <c r="BX338" i="1"/>
  <c r="BX339" i="1"/>
  <c r="BX340" i="1"/>
  <c r="BX341" i="1"/>
  <c r="BX342" i="1"/>
  <c r="BX343" i="1"/>
  <c r="BX344" i="1"/>
  <c r="BX345" i="1"/>
  <c r="BX346" i="1"/>
  <c r="BX347" i="1"/>
  <c r="BX348" i="1"/>
  <c r="BX349" i="1"/>
  <c r="BX350" i="1"/>
  <c r="BX351" i="1"/>
  <c r="BX352" i="1"/>
  <c r="BX353" i="1"/>
  <c r="BX354" i="1"/>
  <c r="BX355" i="1"/>
  <c r="BX356" i="1"/>
  <c r="BX357" i="1"/>
  <c r="BX358" i="1"/>
  <c r="BX359" i="1"/>
  <c r="BX360" i="1"/>
  <c r="BX361" i="1"/>
  <c r="BX362" i="1"/>
  <c r="BX363" i="1"/>
  <c r="BX364" i="1"/>
  <c r="BX365" i="1"/>
  <c r="BX366" i="1"/>
  <c r="BX367" i="1"/>
  <c r="BX368" i="1"/>
  <c r="BX369" i="1"/>
  <c r="BX370" i="1"/>
  <c r="BX371" i="1"/>
  <c r="BX372" i="1"/>
  <c r="BX373" i="1"/>
  <c r="BX374" i="1"/>
  <c r="BX375" i="1"/>
  <c r="BX376" i="1"/>
  <c r="BX377" i="1"/>
  <c r="BX378" i="1"/>
  <c r="BX379" i="1"/>
  <c r="BX380" i="1"/>
  <c r="BX381" i="1"/>
  <c r="BX382" i="1"/>
  <c r="BX383" i="1"/>
  <c r="BX384" i="1"/>
  <c r="BX385" i="1"/>
  <c r="BX386" i="1"/>
  <c r="BX387" i="1"/>
  <c r="BX388" i="1"/>
  <c r="BX389" i="1"/>
  <c r="BX390" i="1"/>
  <c r="BX391" i="1"/>
  <c r="BX392" i="1"/>
  <c r="BX393" i="1"/>
  <c r="BX394" i="1"/>
  <c r="BX395" i="1"/>
  <c r="BX396" i="1"/>
  <c r="BX397" i="1"/>
  <c r="BX398" i="1"/>
  <c r="BX399" i="1"/>
  <c r="BX400" i="1"/>
  <c r="BX401" i="1"/>
  <c r="BX402" i="1"/>
  <c r="BX403" i="1"/>
  <c r="BX404" i="1"/>
  <c r="BX405" i="1"/>
  <c r="BX406" i="1"/>
  <c r="BX407" i="1"/>
  <c r="BX408" i="1"/>
  <c r="BX409" i="1"/>
  <c r="BX410" i="1"/>
  <c r="BX411" i="1"/>
  <c r="BX412" i="1"/>
  <c r="BX413" i="1"/>
  <c r="BX414" i="1"/>
  <c r="BX415" i="1"/>
  <c r="BX416" i="1"/>
  <c r="BX417" i="1"/>
  <c r="BX418" i="1"/>
  <c r="BX419" i="1"/>
  <c r="BX420" i="1"/>
  <c r="BX421" i="1"/>
  <c r="BX422" i="1"/>
  <c r="BX423" i="1"/>
  <c r="BX424" i="1"/>
  <c r="BX425" i="1"/>
  <c r="BX426" i="1"/>
  <c r="BX427" i="1"/>
  <c r="BX428" i="1"/>
  <c r="BX429" i="1"/>
  <c r="BX430" i="1"/>
  <c r="BX431" i="1"/>
  <c r="BX432" i="1"/>
  <c r="BX433" i="1"/>
  <c r="BX434" i="1"/>
  <c r="BX435" i="1"/>
  <c r="BX436" i="1"/>
  <c r="BX437" i="1"/>
  <c r="BX438" i="1"/>
  <c r="BX439" i="1"/>
  <c r="BX440" i="1"/>
  <c r="BX441" i="1"/>
  <c r="BX442" i="1"/>
  <c r="BX443" i="1"/>
  <c r="BX444" i="1"/>
  <c r="BX445" i="1"/>
  <c r="BX446" i="1"/>
  <c r="BX447" i="1"/>
  <c r="BX448" i="1"/>
  <c r="BX449" i="1"/>
  <c r="BX450" i="1"/>
  <c r="BX451" i="1"/>
  <c r="BX452" i="1"/>
  <c r="BX453" i="1"/>
  <c r="BX454" i="1"/>
  <c r="BX455" i="1"/>
  <c r="BX456" i="1"/>
  <c r="BX457" i="1"/>
  <c r="BX458" i="1"/>
  <c r="BX459" i="1"/>
  <c r="BX460" i="1"/>
  <c r="BX461" i="1"/>
  <c r="BX462" i="1"/>
  <c r="BX463" i="1"/>
  <c r="BX464" i="1"/>
  <c r="BX465" i="1"/>
  <c r="BX466" i="1"/>
  <c r="BX467" i="1"/>
  <c r="BX468" i="1"/>
  <c r="BX469" i="1"/>
  <c r="BX470" i="1"/>
  <c r="BX471" i="1"/>
  <c r="BX472" i="1"/>
  <c r="BX473" i="1"/>
  <c r="BX474" i="1"/>
  <c r="BX475" i="1"/>
  <c r="BX476" i="1"/>
  <c r="BX477" i="1"/>
  <c r="BX478" i="1"/>
  <c r="BX479" i="1"/>
  <c r="BX480" i="1"/>
  <c r="BX481" i="1"/>
  <c r="BX482" i="1"/>
  <c r="BX483" i="1"/>
  <c r="BX484" i="1"/>
  <c r="BX485" i="1"/>
  <c r="BX486" i="1"/>
  <c r="BX487" i="1"/>
  <c r="BX488" i="1"/>
  <c r="BX489" i="1"/>
  <c r="BX490" i="1"/>
  <c r="BX491" i="1"/>
  <c r="BX492" i="1"/>
  <c r="BX493" i="1"/>
  <c r="BX494" i="1"/>
  <c r="BX495" i="1"/>
  <c r="BX496" i="1"/>
  <c r="BX497" i="1"/>
  <c r="BX498" i="1"/>
  <c r="BX499" i="1"/>
  <c r="BX500" i="1"/>
  <c r="BX501" i="1"/>
  <c r="BX502" i="1"/>
  <c r="BX503" i="1"/>
  <c r="BX504" i="1"/>
  <c r="BX505" i="1"/>
  <c r="BX506" i="1"/>
  <c r="BX507" i="1"/>
  <c r="BX508" i="1"/>
  <c r="BX509" i="1"/>
  <c r="BX510" i="1"/>
  <c r="BX511" i="1"/>
  <c r="BX512" i="1"/>
  <c r="BX513" i="1"/>
  <c r="BX514" i="1"/>
  <c r="BX515" i="1"/>
  <c r="BX516" i="1"/>
  <c r="BX517" i="1"/>
  <c r="BX518" i="1"/>
  <c r="BX519" i="1"/>
  <c r="BX520" i="1"/>
  <c r="BX521" i="1"/>
  <c r="BX522" i="1"/>
  <c r="BX523" i="1"/>
  <c r="BX524" i="1"/>
  <c r="BX525" i="1"/>
  <c r="BX526" i="1"/>
  <c r="BX527" i="1"/>
  <c r="BX528" i="1"/>
  <c r="BX529" i="1"/>
  <c r="BX530" i="1"/>
  <c r="BX531" i="1"/>
  <c r="BX532" i="1"/>
  <c r="BX533" i="1"/>
  <c r="BX534" i="1"/>
  <c r="BX535" i="1"/>
  <c r="BX536" i="1"/>
  <c r="BX537" i="1"/>
  <c r="BX538" i="1"/>
  <c r="BX539" i="1"/>
  <c r="BX540" i="1"/>
  <c r="BX541" i="1"/>
  <c r="BX542" i="1"/>
  <c r="BX543" i="1"/>
  <c r="BX544" i="1"/>
  <c r="BX545" i="1"/>
  <c r="BX546" i="1"/>
  <c r="BX547" i="1"/>
  <c r="BX548" i="1"/>
  <c r="BX549" i="1"/>
  <c r="BX550" i="1"/>
  <c r="BX551" i="1"/>
  <c r="BX552" i="1"/>
  <c r="BX553" i="1"/>
  <c r="BX554" i="1"/>
  <c r="BX555" i="1"/>
  <c r="BX556" i="1"/>
  <c r="BX557" i="1"/>
  <c r="BX558" i="1"/>
  <c r="BX559" i="1"/>
  <c r="BX560" i="1"/>
  <c r="BX561" i="1"/>
  <c r="BX562" i="1"/>
  <c r="BX563" i="1"/>
  <c r="BX564" i="1"/>
  <c r="BX565" i="1"/>
  <c r="BX566" i="1"/>
  <c r="BX567" i="1"/>
  <c r="BX568" i="1"/>
  <c r="BX569" i="1"/>
  <c r="BX570" i="1"/>
  <c r="BX571" i="1"/>
  <c r="BX572" i="1"/>
  <c r="BX573" i="1"/>
  <c r="BX574" i="1"/>
  <c r="BX575" i="1"/>
  <c r="BX576" i="1"/>
  <c r="BX577" i="1"/>
  <c r="BX578" i="1"/>
  <c r="BX579" i="1"/>
  <c r="BX580" i="1"/>
  <c r="BX581" i="1"/>
  <c r="BX582" i="1"/>
  <c r="BX583" i="1"/>
  <c r="BX584" i="1"/>
  <c r="BX585" i="1"/>
  <c r="BX586" i="1"/>
  <c r="BX587" i="1"/>
  <c r="BX588" i="1"/>
  <c r="BX589" i="1"/>
  <c r="BX590" i="1"/>
  <c r="BX591" i="1"/>
  <c r="BX592" i="1"/>
  <c r="BX593" i="1"/>
  <c r="BX594" i="1"/>
  <c r="BX595" i="1"/>
  <c r="BX596" i="1"/>
  <c r="BX597" i="1"/>
  <c r="BX598" i="1"/>
  <c r="BX599" i="1"/>
  <c r="BX600" i="1"/>
  <c r="BX601" i="1"/>
  <c r="BX602" i="1"/>
  <c r="BX603" i="1"/>
  <c r="BX604" i="1"/>
  <c r="BX605" i="1"/>
  <c r="BX606" i="1"/>
  <c r="BX607" i="1"/>
  <c r="BX608" i="1"/>
  <c r="BX609" i="1"/>
  <c r="BX610" i="1"/>
  <c r="BX611" i="1"/>
  <c r="BX612" i="1"/>
  <c r="BX613" i="1"/>
  <c r="BX614" i="1"/>
  <c r="BX615" i="1"/>
  <c r="BX616" i="1"/>
  <c r="BX617" i="1"/>
  <c r="BX618" i="1"/>
  <c r="BX619" i="1"/>
  <c r="BX620" i="1"/>
  <c r="BX621" i="1"/>
  <c r="BX622" i="1"/>
  <c r="BX623" i="1"/>
  <c r="BX624" i="1"/>
  <c r="BX625" i="1"/>
  <c r="BX626" i="1"/>
  <c r="BX627" i="1"/>
  <c r="BX628" i="1"/>
  <c r="BX629" i="1"/>
  <c r="BX630" i="1"/>
  <c r="BX631" i="1"/>
  <c r="BX632" i="1"/>
  <c r="BX633" i="1"/>
  <c r="BX634" i="1"/>
  <c r="BX635" i="1"/>
  <c r="BX636" i="1"/>
  <c r="BX637" i="1"/>
  <c r="BX638" i="1"/>
  <c r="BX639" i="1"/>
  <c r="BX640" i="1"/>
  <c r="BX641" i="1"/>
  <c r="BX642" i="1"/>
  <c r="BX643" i="1"/>
  <c r="BX644" i="1"/>
  <c r="BX645" i="1"/>
  <c r="BX646" i="1"/>
  <c r="BX647" i="1"/>
  <c r="BX648" i="1"/>
  <c r="BX649" i="1"/>
  <c r="BX650" i="1"/>
  <c r="BX651" i="1"/>
  <c r="BX652" i="1"/>
  <c r="BX653" i="1"/>
  <c r="BX654" i="1"/>
  <c r="BX655" i="1"/>
  <c r="BX656" i="1"/>
  <c r="BX657" i="1"/>
  <c r="BX658" i="1"/>
  <c r="BX659" i="1"/>
  <c r="BX660" i="1"/>
  <c r="BX661" i="1"/>
  <c r="BX662" i="1"/>
  <c r="BX663" i="1"/>
  <c r="BX664" i="1"/>
  <c r="BX665" i="1"/>
  <c r="BX666" i="1"/>
  <c r="BX667" i="1"/>
  <c r="BX668" i="1"/>
  <c r="BX669" i="1"/>
  <c r="BX670" i="1"/>
  <c r="BX671" i="1"/>
  <c r="BX672" i="1"/>
  <c r="BX673" i="1"/>
  <c r="BX674" i="1"/>
  <c r="BX675" i="1"/>
  <c r="BX676" i="1"/>
  <c r="BX677" i="1"/>
  <c r="BX678" i="1"/>
  <c r="BX679" i="1"/>
  <c r="BX680" i="1"/>
  <c r="BX681" i="1"/>
  <c r="BX682" i="1"/>
  <c r="BX683" i="1"/>
  <c r="BX684" i="1"/>
  <c r="BX685" i="1"/>
  <c r="BX686" i="1"/>
  <c r="BX687" i="1"/>
  <c r="BX688" i="1"/>
  <c r="BX689" i="1"/>
  <c r="BX690" i="1"/>
  <c r="BX691" i="1"/>
  <c r="BX692" i="1"/>
  <c r="BX693" i="1"/>
  <c r="BX694" i="1"/>
  <c r="BX695" i="1"/>
  <c r="BX696" i="1"/>
  <c r="BX697" i="1"/>
  <c r="BX698" i="1"/>
  <c r="BX699" i="1"/>
  <c r="BX700" i="1"/>
  <c r="BX701" i="1"/>
  <c r="BX702" i="1"/>
  <c r="BX703" i="1"/>
  <c r="BX704" i="1"/>
  <c r="BX705" i="1"/>
  <c r="BX706" i="1"/>
  <c r="BX707" i="1"/>
  <c r="BX708" i="1"/>
  <c r="BX709" i="1"/>
  <c r="BX710" i="1"/>
  <c r="BX711" i="1"/>
  <c r="BX712" i="1"/>
  <c r="BX713" i="1"/>
  <c r="BX714" i="1"/>
  <c r="BX715" i="1"/>
  <c r="BX716" i="1"/>
  <c r="BX717" i="1"/>
  <c r="BX718" i="1"/>
  <c r="BX719" i="1"/>
  <c r="BX720" i="1"/>
  <c r="BX721" i="1"/>
  <c r="BX722" i="1"/>
  <c r="BX723" i="1"/>
  <c r="BX724" i="1"/>
  <c r="BX725" i="1"/>
  <c r="BX726" i="1"/>
  <c r="BX727" i="1"/>
  <c r="BX728" i="1"/>
  <c r="BX729" i="1"/>
  <c r="BX730" i="1"/>
  <c r="BX731" i="1"/>
  <c r="BX732" i="1"/>
  <c r="BX733" i="1"/>
  <c r="BX734" i="1"/>
  <c r="BX735" i="1"/>
  <c r="BX736" i="1"/>
  <c r="BX737" i="1"/>
  <c r="BX738" i="1"/>
  <c r="BX739" i="1"/>
  <c r="BX740" i="1"/>
  <c r="BX741" i="1"/>
  <c r="BX742" i="1"/>
  <c r="BX743" i="1"/>
  <c r="BX744" i="1"/>
  <c r="BX745" i="1"/>
  <c r="BX746" i="1"/>
  <c r="BX747" i="1"/>
  <c r="BX748" i="1"/>
  <c r="BX749" i="1"/>
  <c r="BX750" i="1"/>
  <c r="BX751" i="1"/>
  <c r="BX752" i="1"/>
  <c r="BX753" i="1"/>
  <c r="BX754" i="1"/>
  <c r="BX755" i="1"/>
  <c r="BX756" i="1"/>
  <c r="BX757" i="1"/>
  <c r="BX758" i="1"/>
  <c r="BX759" i="1"/>
  <c r="BX760" i="1"/>
  <c r="BX761" i="1"/>
  <c r="BX762" i="1"/>
  <c r="BX763" i="1"/>
  <c r="BX764" i="1"/>
  <c r="BX765" i="1"/>
  <c r="BX766" i="1"/>
  <c r="BX767" i="1"/>
  <c r="BX768" i="1"/>
  <c r="BX769" i="1"/>
  <c r="BX770" i="1"/>
  <c r="BX771" i="1"/>
  <c r="BX772" i="1"/>
  <c r="BX773" i="1"/>
  <c r="BX774" i="1"/>
  <c r="BX775" i="1"/>
  <c r="BX776" i="1"/>
  <c r="BX777" i="1"/>
  <c r="BX778" i="1"/>
  <c r="BX779" i="1"/>
  <c r="BX780" i="1"/>
  <c r="BX781" i="1"/>
  <c r="BX782" i="1"/>
  <c r="BX783" i="1"/>
  <c r="BX784" i="1"/>
  <c r="BX785" i="1"/>
  <c r="BX786" i="1"/>
  <c r="BX787" i="1"/>
  <c r="BX788" i="1"/>
  <c r="BX789" i="1"/>
  <c r="BX790" i="1"/>
  <c r="BX791" i="1"/>
  <c r="BX792" i="1"/>
  <c r="BX793" i="1"/>
  <c r="BX794" i="1"/>
  <c r="BX795" i="1"/>
  <c r="BX796" i="1"/>
  <c r="BX797" i="1"/>
  <c r="BX798" i="1"/>
  <c r="BX799" i="1"/>
  <c r="BX800" i="1"/>
  <c r="BX801" i="1"/>
  <c r="BX802" i="1"/>
  <c r="BX803" i="1"/>
  <c r="BX804" i="1"/>
  <c r="BX805" i="1"/>
  <c r="BX806" i="1"/>
  <c r="BX807" i="1"/>
  <c r="BX808" i="1"/>
  <c r="BX809" i="1"/>
  <c r="BX810" i="1"/>
  <c r="BX811" i="1"/>
  <c r="BX812" i="1"/>
  <c r="BX813" i="1"/>
  <c r="BX814" i="1"/>
  <c r="BX815" i="1"/>
  <c r="BX816" i="1"/>
  <c r="BX817" i="1"/>
  <c r="BX818" i="1"/>
  <c r="BX819" i="1"/>
  <c r="BX820" i="1"/>
  <c r="BX821" i="1"/>
  <c r="BX822" i="1"/>
  <c r="BX823" i="1"/>
  <c r="BX824" i="1"/>
  <c r="BX825" i="1"/>
  <c r="BX826" i="1"/>
  <c r="BX827" i="1"/>
  <c r="BX828" i="1"/>
  <c r="BX829" i="1"/>
  <c r="BX830" i="1"/>
  <c r="BX831" i="1"/>
  <c r="BX832" i="1"/>
  <c r="BX833" i="1"/>
  <c r="BX834" i="1"/>
  <c r="BX835" i="1"/>
  <c r="BX836" i="1"/>
  <c r="BX837" i="1"/>
  <c r="BX838" i="1"/>
  <c r="BX839" i="1"/>
  <c r="BX840" i="1"/>
  <c r="BX841" i="1"/>
  <c r="BX842" i="1"/>
  <c r="BX843" i="1"/>
  <c r="BX844" i="1"/>
  <c r="BX845" i="1"/>
  <c r="BX846" i="1"/>
  <c r="BX847" i="1"/>
  <c r="BX848" i="1"/>
  <c r="BX849" i="1"/>
  <c r="BX850" i="1"/>
  <c r="BX851" i="1"/>
  <c r="BX852" i="1"/>
  <c r="BX853" i="1"/>
  <c r="BX854" i="1"/>
  <c r="BX855" i="1"/>
  <c r="BX856" i="1"/>
  <c r="BX857" i="1"/>
  <c r="BX858" i="1"/>
  <c r="BX859" i="1"/>
  <c r="BX860" i="1"/>
  <c r="BX861" i="1"/>
  <c r="BX862" i="1"/>
  <c r="BX863" i="1"/>
  <c r="BX864" i="1"/>
  <c r="BX865" i="1"/>
  <c r="BX866" i="1"/>
  <c r="BX867" i="1"/>
  <c r="BX868" i="1"/>
  <c r="BX869" i="1"/>
  <c r="BX870" i="1"/>
  <c r="BX871" i="1"/>
  <c r="BX872" i="1"/>
  <c r="BX873" i="1"/>
  <c r="BX874" i="1"/>
  <c r="BX875" i="1"/>
  <c r="BX876" i="1"/>
  <c r="BX877" i="1"/>
  <c r="BX878" i="1"/>
  <c r="BX879" i="1"/>
  <c r="BX880" i="1"/>
  <c r="BX881" i="1"/>
  <c r="BX882" i="1"/>
  <c r="BX883" i="1"/>
  <c r="BX884" i="1"/>
  <c r="BX885" i="1"/>
  <c r="BX886" i="1"/>
  <c r="BX887" i="1"/>
  <c r="BX888" i="1"/>
  <c r="BX889" i="1"/>
  <c r="BX890" i="1"/>
  <c r="BX891" i="1"/>
  <c r="BX892" i="1"/>
  <c r="BX893" i="1"/>
  <c r="BX894" i="1"/>
  <c r="BX895" i="1"/>
  <c r="BX896" i="1"/>
  <c r="BX897" i="1"/>
  <c r="BX898" i="1"/>
  <c r="BX899" i="1"/>
  <c r="BX900" i="1"/>
  <c r="BX901" i="1"/>
  <c r="BX902" i="1"/>
  <c r="BX903" i="1"/>
  <c r="BX904" i="1"/>
  <c r="BX905" i="1"/>
  <c r="BX906" i="1"/>
  <c r="BX907" i="1"/>
  <c r="BX908" i="1"/>
  <c r="BX909" i="1"/>
  <c r="BX910" i="1"/>
  <c r="BX911" i="1"/>
  <c r="BX912" i="1"/>
  <c r="BX913" i="1"/>
  <c r="BX914" i="1"/>
  <c r="BX915" i="1"/>
  <c r="BX916" i="1"/>
  <c r="BX917" i="1"/>
  <c r="BX918" i="1"/>
  <c r="BX919" i="1"/>
  <c r="BX920" i="1"/>
  <c r="BX921" i="1"/>
  <c r="BX922" i="1"/>
  <c r="BX923" i="1"/>
  <c r="BX924" i="1"/>
  <c r="BX925" i="1"/>
  <c r="BX926" i="1"/>
  <c r="BX927" i="1"/>
  <c r="BX928" i="1"/>
  <c r="BX929" i="1"/>
  <c r="BX930" i="1"/>
  <c r="BX931" i="1"/>
  <c r="BX932" i="1"/>
  <c r="BX933" i="1"/>
  <c r="BX934" i="1"/>
  <c r="BX935" i="1"/>
  <c r="BX936" i="1"/>
  <c r="BX937" i="1"/>
  <c r="BX938" i="1"/>
  <c r="BX939" i="1"/>
  <c r="BX940" i="1"/>
  <c r="BX941" i="1"/>
  <c r="BX942" i="1"/>
  <c r="BX943" i="1"/>
  <c r="BX944" i="1"/>
  <c r="BX945" i="1"/>
  <c r="BX946" i="1"/>
  <c r="BX947" i="1"/>
  <c r="BX948" i="1"/>
  <c r="BX949" i="1"/>
  <c r="BX950" i="1"/>
  <c r="BX951" i="1"/>
  <c r="BX952" i="1"/>
  <c r="BX953" i="1"/>
  <c r="BX954" i="1"/>
  <c r="BX955" i="1"/>
  <c r="BX956" i="1"/>
  <c r="BX957" i="1"/>
  <c r="BX958" i="1"/>
  <c r="BX959" i="1"/>
  <c r="BX960" i="1"/>
  <c r="BX961" i="1"/>
  <c r="BX962" i="1"/>
  <c r="BX963" i="1"/>
  <c r="BX964" i="1"/>
  <c r="BX965" i="1"/>
  <c r="BX966" i="1"/>
  <c r="BX967" i="1"/>
  <c r="BX968" i="1"/>
  <c r="BX969" i="1"/>
  <c r="BX970" i="1"/>
  <c r="BX971" i="1"/>
  <c r="BX972" i="1"/>
  <c r="BX973" i="1"/>
  <c r="BX974" i="1"/>
  <c r="BX975" i="1"/>
  <c r="BX976" i="1"/>
  <c r="BX977" i="1"/>
  <c r="BX978" i="1"/>
  <c r="BX979" i="1"/>
  <c r="BX980" i="1"/>
  <c r="BX981" i="1"/>
  <c r="BX982" i="1"/>
  <c r="BX983" i="1"/>
  <c r="BX984" i="1"/>
  <c r="BX985" i="1"/>
  <c r="BX986" i="1"/>
  <c r="BX987" i="1"/>
  <c r="BX988" i="1"/>
  <c r="BX989" i="1"/>
  <c r="BX990" i="1"/>
  <c r="BX991" i="1"/>
  <c r="BX992" i="1"/>
  <c r="BX993" i="1"/>
  <c r="BX994" i="1"/>
  <c r="BX995" i="1"/>
  <c r="BX996" i="1"/>
  <c r="BX997" i="1"/>
  <c r="BX998" i="1"/>
  <c r="BX999" i="1"/>
  <c r="BX1000" i="1"/>
  <c r="BX1001" i="1"/>
  <c r="BX1002" i="1"/>
  <c r="BX1003" i="1"/>
  <c r="BX1004" i="1"/>
  <c r="BX1005" i="1"/>
  <c r="BX1006" i="1"/>
  <c r="BX1007" i="1"/>
  <c r="BX1008" i="1"/>
  <c r="BX1009" i="1"/>
  <c r="BX1010" i="1"/>
  <c r="BX1011" i="1"/>
  <c r="BX1012" i="1"/>
  <c r="BX1013" i="1"/>
  <c r="BX1014" i="1"/>
  <c r="BX1015" i="1"/>
  <c r="BX1016" i="1"/>
  <c r="BX1017" i="1"/>
  <c r="BX1018" i="1"/>
  <c r="BX1019" i="1"/>
  <c r="BX1020" i="1"/>
  <c r="BX1021" i="1"/>
  <c r="BX1022" i="1"/>
  <c r="BX1023" i="1"/>
  <c r="BX1024" i="1"/>
  <c r="BX1025" i="1"/>
  <c r="BX1026" i="1"/>
  <c r="BX1027" i="1"/>
  <c r="BX1028" i="1"/>
  <c r="BX1029" i="1"/>
  <c r="BX1030" i="1"/>
  <c r="BX1031" i="1"/>
  <c r="BX1032" i="1"/>
  <c r="BX1033" i="1"/>
  <c r="BX1034" i="1"/>
  <c r="BX1035" i="1"/>
  <c r="BX1036" i="1"/>
  <c r="BX1037" i="1"/>
  <c r="BX1038" i="1"/>
  <c r="BX1039" i="1"/>
  <c r="BX1040" i="1"/>
  <c r="BX1041" i="1"/>
  <c r="BX1042" i="1"/>
  <c r="BX1043" i="1"/>
  <c r="BX1044" i="1"/>
  <c r="BX1045" i="1"/>
  <c r="BX1046" i="1"/>
  <c r="BX1047" i="1"/>
  <c r="BX1048" i="1"/>
  <c r="BX1049" i="1"/>
  <c r="BX1050" i="1"/>
  <c r="BX1051" i="1"/>
  <c r="BX1052" i="1"/>
  <c r="BX1053" i="1"/>
  <c r="BX1054" i="1"/>
  <c r="BX1055" i="1"/>
  <c r="BX1056" i="1"/>
  <c r="BX1057" i="1"/>
  <c r="BX1058" i="1"/>
  <c r="BX1059" i="1"/>
  <c r="BX1060" i="1"/>
  <c r="BX1061" i="1"/>
  <c r="BX1062" i="1"/>
  <c r="BX1063" i="1"/>
  <c r="BX1064" i="1"/>
  <c r="BX1065" i="1"/>
  <c r="BX1066" i="1"/>
  <c r="BX1067" i="1"/>
  <c r="BX1068" i="1"/>
  <c r="BX1069" i="1"/>
  <c r="BX1070" i="1"/>
  <c r="BX1071" i="1"/>
  <c r="BX1072" i="1"/>
  <c r="BX1073" i="1"/>
  <c r="BX1074" i="1"/>
  <c r="BX1075" i="1"/>
  <c r="BX1076" i="1"/>
  <c r="BX1077" i="1"/>
  <c r="BX1078" i="1"/>
  <c r="BX1079" i="1"/>
  <c r="BX1080" i="1"/>
  <c r="BX1081" i="1"/>
  <c r="BX1082" i="1"/>
  <c r="BX1083" i="1"/>
  <c r="BX1084" i="1"/>
  <c r="BX1085" i="1"/>
  <c r="BX1086" i="1"/>
  <c r="BX1087" i="1"/>
  <c r="BX1088" i="1"/>
  <c r="BX1089" i="1"/>
  <c r="BX1090" i="1"/>
  <c r="BX1091" i="1"/>
  <c r="BX1092" i="1"/>
  <c r="BX1093" i="1"/>
  <c r="BX1094" i="1"/>
  <c r="BX1095" i="1"/>
  <c r="BX1096" i="1"/>
  <c r="BX1097" i="1"/>
  <c r="BX1098" i="1"/>
  <c r="BX1099" i="1"/>
  <c r="BX1100" i="1"/>
  <c r="BX1101" i="1"/>
  <c r="BX1102" i="1"/>
  <c r="BX1103" i="1"/>
  <c r="BX1104" i="1"/>
  <c r="BX1105" i="1"/>
  <c r="BX1106" i="1"/>
  <c r="BX1107" i="1"/>
  <c r="BX1108" i="1"/>
  <c r="BX1109" i="1"/>
  <c r="BX1110" i="1"/>
  <c r="BX1111" i="1"/>
  <c r="BX1112" i="1"/>
  <c r="BX1113" i="1"/>
  <c r="BX1114" i="1"/>
  <c r="BX1115" i="1"/>
  <c r="BX1116" i="1"/>
  <c r="BX1117" i="1"/>
  <c r="BX1118" i="1"/>
  <c r="BX1119" i="1"/>
  <c r="BX1120" i="1"/>
  <c r="BX1121" i="1"/>
  <c r="BX1122" i="1"/>
  <c r="BX1123" i="1"/>
  <c r="BX1124" i="1"/>
  <c r="BX1125" i="1"/>
  <c r="BX1126" i="1"/>
  <c r="BX1127" i="1"/>
  <c r="BX1128" i="1"/>
  <c r="BX1129" i="1"/>
  <c r="BX1130" i="1"/>
  <c r="BX1131" i="1"/>
  <c r="BX1132" i="1"/>
  <c r="BX1133" i="1"/>
  <c r="BX1134" i="1"/>
  <c r="BX1135" i="1"/>
  <c r="BX1136" i="1"/>
  <c r="BX1137" i="1"/>
  <c r="BX1138" i="1"/>
  <c r="BX1139" i="1"/>
  <c r="BX1140" i="1"/>
  <c r="BX1141" i="1"/>
  <c r="BX1142" i="1"/>
  <c r="BX1143" i="1"/>
  <c r="BX1144" i="1"/>
  <c r="BX1145" i="1"/>
  <c r="BX1146" i="1"/>
  <c r="BX1147" i="1"/>
  <c r="BX1148" i="1"/>
  <c r="BX1149" i="1"/>
  <c r="BX1150" i="1"/>
  <c r="BX1151" i="1"/>
  <c r="BX1152" i="1"/>
  <c r="BX1153" i="1"/>
  <c r="BX1154" i="1"/>
  <c r="BX1155" i="1"/>
  <c r="BX1156" i="1"/>
  <c r="BX1157" i="1"/>
  <c r="BX1158" i="1"/>
  <c r="BX1159" i="1"/>
  <c r="BX1160" i="1"/>
  <c r="BX1161" i="1"/>
  <c r="BX1162" i="1"/>
  <c r="BX1163" i="1"/>
  <c r="BX1164" i="1"/>
  <c r="BX1165" i="1"/>
  <c r="BX1166" i="1"/>
  <c r="BX1167" i="1"/>
  <c r="BX1168" i="1"/>
  <c r="BX1169" i="1"/>
  <c r="BX1170" i="1"/>
  <c r="BX1171" i="1"/>
  <c r="BX1172" i="1"/>
  <c r="BX1173" i="1"/>
  <c r="BX1174" i="1"/>
  <c r="BX1175" i="1"/>
  <c r="BX1176" i="1"/>
  <c r="BX1177" i="1"/>
  <c r="BX1178" i="1"/>
  <c r="BX1179" i="1"/>
  <c r="BX1180" i="1"/>
  <c r="BX1181" i="1"/>
  <c r="BX1182" i="1"/>
  <c r="BX1183" i="1"/>
  <c r="BX1184" i="1"/>
  <c r="BX1185" i="1"/>
  <c r="BX1186" i="1"/>
  <c r="BX1187" i="1"/>
  <c r="BX1188" i="1"/>
  <c r="BX1189" i="1"/>
  <c r="BX1190" i="1"/>
  <c r="BX1191" i="1"/>
  <c r="BX1192" i="1"/>
  <c r="BX1193" i="1"/>
  <c r="BX1194" i="1"/>
  <c r="BX1195" i="1"/>
  <c r="BX1196" i="1"/>
  <c r="BW3" i="1"/>
  <c r="BW4" i="1"/>
  <c r="BW5" i="1"/>
  <c r="BW6" i="1"/>
  <c r="BW7" i="1"/>
  <c r="BW8" i="1"/>
  <c r="BW9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W751" i="1"/>
  <c r="BW752" i="1"/>
  <c r="BW753" i="1"/>
  <c r="BW754" i="1"/>
  <c r="BW755" i="1"/>
  <c r="BW756" i="1"/>
  <c r="BW757" i="1"/>
  <c r="BW758" i="1"/>
  <c r="BW759" i="1"/>
  <c r="BW760" i="1"/>
  <c r="BW761" i="1"/>
  <c r="BW762" i="1"/>
  <c r="BW763" i="1"/>
  <c r="BW764" i="1"/>
  <c r="BW765" i="1"/>
  <c r="BW766" i="1"/>
  <c r="BW767" i="1"/>
  <c r="BW768" i="1"/>
  <c r="BW769" i="1"/>
  <c r="BW770" i="1"/>
  <c r="BW771" i="1"/>
  <c r="BW772" i="1"/>
  <c r="BW773" i="1"/>
  <c r="BW774" i="1"/>
  <c r="BW775" i="1"/>
  <c r="BW776" i="1"/>
  <c r="BW777" i="1"/>
  <c r="BW778" i="1"/>
  <c r="BW779" i="1"/>
  <c r="BW780" i="1"/>
  <c r="BW781" i="1"/>
  <c r="BW782" i="1"/>
  <c r="BW783" i="1"/>
  <c r="BW784" i="1"/>
  <c r="BW785" i="1"/>
  <c r="BW786" i="1"/>
  <c r="BW787" i="1"/>
  <c r="BW788" i="1"/>
  <c r="BW789" i="1"/>
  <c r="BW790" i="1"/>
  <c r="BW791" i="1"/>
  <c r="BW792" i="1"/>
  <c r="BW793" i="1"/>
  <c r="BW794" i="1"/>
  <c r="BW795" i="1"/>
  <c r="BW796" i="1"/>
  <c r="BW797" i="1"/>
  <c r="BW798" i="1"/>
  <c r="BW799" i="1"/>
  <c r="BW800" i="1"/>
  <c r="BW801" i="1"/>
  <c r="BW802" i="1"/>
  <c r="BW803" i="1"/>
  <c r="BW804" i="1"/>
  <c r="BW805" i="1"/>
  <c r="BW806" i="1"/>
  <c r="BW807" i="1"/>
  <c r="BW808" i="1"/>
  <c r="BW809" i="1"/>
  <c r="BW810" i="1"/>
  <c r="BW811" i="1"/>
  <c r="BW812" i="1"/>
  <c r="BW813" i="1"/>
  <c r="BW814" i="1"/>
  <c r="BW815" i="1"/>
  <c r="BW816" i="1"/>
  <c r="BW817" i="1"/>
  <c r="BW818" i="1"/>
  <c r="BW819" i="1"/>
  <c r="BW820" i="1"/>
  <c r="BW821" i="1"/>
  <c r="BW822" i="1"/>
  <c r="BW823" i="1"/>
  <c r="BW824" i="1"/>
  <c r="BW825" i="1"/>
  <c r="BW826" i="1"/>
  <c r="BW827" i="1"/>
  <c r="BW828" i="1"/>
  <c r="BW829" i="1"/>
  <c r="BW830" i="1"/>
  <c r="BW831" i="1"/>
  <c r="BW832" i="1"/>
  <c r="BW833" i="1"/>
  <c r="BW834" i="1"/>
  <c r="BW835" i="1"/>
  <c r="BW836" i="1"/>
  <c r="BW837" i="1"/>
  <c r="BW838" i="1"/>
  <c r="BW839" i="1"/>
  <c r="BW840" i="1"/>
  <c r="BW841" i="1"/>
  <c r="BW842" i="1"/>
  <c r="BW843" i="1"/>
  <c r="BW844" i="1"/>
  <c r="BW845" i="1"/>
  <c r="BW846" i="1"/>
  <c r="BW847" i="1"/>
  <c r="BW848" i="1"/>
  <c r="BW849" i="1"/>
  <c r="BW850" i="1"/>
  <c r="BW851" i="1"/>
  <c r="BW852" i="1"/>
  <c r="BW853" i="1"/>
  <c r="BW854" i="1"/>
  <c r="BW855" i="1"/>
  <c r="BW856" i="1"/>
  <c r="BW857" i="1"/>
  <c r="BW858" i="1"/>
  <c r="BW859" i="1"/>
  <c r="BW860" i="1"/>
  <c r="BW861" i="1"/>
  <c r="BW862" i="1"/>
  <c r="BW863" i="1"/>
  <c r="BW864" i="1"/>
  <c r="BW865" i="1"/>
  <c r="BW866" i="1"/>
  <c r="BW867" i="1"/>
  <c r="BW868" i="1"/>
  <c r="BW869" i="1"/>
  <c r="BW870" i="1"/>
  <c r="BW871" i="1"/>
  <c r="BW872" i="1"/>
  <c r="BW873" i="1"/>
  <c r="BW874" i="1"/>
  <c r="BW875" i="1"/>
  <c r="BW876" i="1"/>
  <c r="BW877" i="1"/>
  <c r="BW878" i="1"/>
  <c r="BW879" i="1"/>
  <c r="BW880" i="1"/>
  <c r="BW881" i="1"/>
  <c r="BW882" i="1"/>
  <c r="BW883" i="1"/>
  <c r="BW884" i="1"/>
  <c r="BW885" i="1"/>
  <c r="BW886" i="1"/>
  <c r="BW887" i="1"/>
  <c r="BW888" i="1"/>
  <c r="BW889" i="1"/>
  <c r="BW890" i="1"/>
  <c r="BW891" i="1"/>
  <c r="BW892" i="1"/>
  <c r="BW893" i="1"/>
  <c r="BW894" i="1"/>
  <c r="BW895" i="1"/>
  <c r="BW896" i="1"/>
  <c r="BW897" i="1"/>
  <c r="BW898" i="1"/>
  <c r="BW899" i="1"/>
  <c r="BW900" i="1"/>
  <c r="BW901" i="1"/>
  <c r="BW902" i="1"/>
  <c r="BW903" i="1"/>
  <c r="BW904" i="1"/>
  <c r="BW905" i="1"/>
  <c r="BW906" i="1"/>
  <c r="BW907" i="1"/>
  <c r="BW908" i="1"/>
  <c r="BW909" i="1"/>
  <c r="BW910" i="1"/>
  <c r="BW911" i="1"/>
  <c r="BW912" i="1"/>
  <c r="BW913" i="1"/>
  <c r="BW914" i="1"/>
  <c r="BW915" i="1"/>
  <c r="BW916" i="1"/>
  <c r="BW917" i="1"/>
  <c r="BW918" i="1"/>
  <c r="BW919" i="1"/>
  <c r="BW920" i="1"/>
  <c r="BW921" i="1"/>
  <c r="BW922" i="1"/>
  <c r="BW923" i="1"/>
  <c r="BW924" i="1"/>
  <c r="BW925" i="1"/>
  <c r="BW926" i="1"/>
  <c r="BW927" i="1"/>
  <c r="BW928" i="1"/>
  <c r="BW929" i="1"/>
  <c r="BW930" i="1"/>
  <c r="BW931" i="1"/>
  <c r="BW932" i="1"/>
  <c r="BW933" i="1"/>
  <c r="BW934" i="1"/>
  <c r="BW935" i="1"/>
  <c r="BW936" i="1"/>
  <c r="BW937" i="1"/>
  <c r="BW938" i="1"/>
  <c r="BW939" i="1"/>
  <c r="BW940" i="1"/>
  <c r="BW941" i="1"/>
  <c r="BW942" i="1"/>
  <c r="BW943" i="1"/>
  <c r="BW944" i="1"/>
  <c r="BW945" i="1"/>
  <c r="BW946" i="1"/>
  <c r="BW947" i="1"/>
  <c r="BW948" i="1"/>
  <c r="BW949" i="1"/>
  <c r="BW950" i="1"/>
  <c r="BW951" i="1"/>
  <c r="BW952" i="1"/>
  <c r="BW953" i="1"/>
  <c r="BW954" i="1"/>
  <c r="BW955" i="1"/>
  <c r="BW956" i="1"/>
  <c r="BW957" i="1"/>
  <c r="BW958" i="1"/>
  <c r="BW959" i="1"/>
  <c r="BW960" i="1"/>
  <c r="BW961" i="1"/>
  <c r="BW962" i="1"/>
  <c r="BW963" i="1"/>
  <c r="BW964" i="1"/>
  <c r="BW965" i="1"/>
  <c r="BW966" i="1"/>
  <c r="BW967" i="1"/>
  <c r="BW968" i="1"/>
  <c r="BW969" i="1"/>
  <c r="BW970" i="1"/>
  <c r="BW971" i="1"/>
  <c r="BW972" i="1"/>
  <c r="BW973" i="1"/>
  <c r="BW974" i="1"/>
  <c r="BW975" i="1"/>
  <c r="BW976" i="1"/>
  <c r="BW977" i="1"/>
  <c r="BW978" i="1"/>
  <c r="BW979" i="1"/>
  <c r="BW980" i="1"/>
  <c r="BW981" i="1"/>
  <c r="BW982" i="1"/>
  <c r="BW983" i="1"/>
  <c r="BW984" i="1"/>
  <c r="BW985" i="1"/>
  <c r="BW986" i="1"/>
  <c r="BW987" i="1"/>
  <c r="BW988" i="1"/>
  <c r="BW989" i="1"/>
  <c r="BW990" i="1"/>
  <c r="BW991" i="1"/>
  <c r="BW992" i="1"/>
  <c r="BW993" i="1"/>
  <c r="BW994" i="1"/>
  <c r="BW995" i="1"/>
  <c r="BW996" i="1"/>
  <c r="BW997" i="1"/>
  <c r="BW998" i="1"/>
  <c r="BW999" i="1"/>
  <c r="BW1000" i="1"/>
  <c r="BW1001" i="1"/>
  <c r="BW1002" i="1"/>
  <c r="BW1003" i="1"/>
  <c r="BW1004" i="1"/>
  <c r="BW1005" i="1"/>
  <c r="BW1006" i="1"/>
  <c r="BW1007" i="1"/>
  <c r="BW1008" i="1"/>
  <c r="BW1009" i="1"/>
  <c r="BW1010" i="1"/>
  <c r="BW1011" i="1"/>
  <c r="BW1012" i="1"/>
  <c r="BW1013" i="1"/>
  <c r="BW1014" i="1"/>
  <c r="BW1015" i="1"/>
  <c r="BW1016" i="1"/>
  <c r="BW1017" i="1"/>
  <c r="BW1018" i="1"/>
  <c r="BW1019" i="1"/>
  <c r="BW1020" i="1"/>
  <c r="BW1021" i="1"/>
  <c r="BW1022" i="1"/>
  <c r="BW1023" i="1"/>
  <c r="BW1024" i="1"/>
  <c r="BW1025" i="1"/>
  <c r="BW1026" i="1"/>
  <c r="BW1027" i="1"/>
  <c r="BW1028" i="1"/>
  <c r="BW1029" i="1"/>
  <c r="BW1030" i="1"/>
  <c r="BW1031" i="1"/>
  <c r="BW1032" i="1"/>
  <c r="BW1033" i="1"/>
  <c r="BW1034" i="1"/>
  <c r="BW1035" i="1"/>
  <c r="BW1036" i="1"/>
  <c r="BW1037" i="1"/>
  <c r="BW1038" i="1"/>
  <c r="BW1039" i="1"/>
  <c r="BW1040" i="1"/>
  <c r="BW1041" i="1"/>
  <c r="BW1042" i="1"/>
  <c r="BW1043" i="1"/>
  <c r="BW1044" i="1"/>
  <c r="BW1045" i="1"/>
  <c r="BW1046" i="1"/>
  <c r="BW1047" i="1"/>
  <c r="BW1048" i="1"/>
  <c r="BW1049" i="1"/>
  <c r="BW1050" i="1"/>
  <c r="BW1051" i="1"/>
  <c r="BW1052" i="1"/>
  <c r="BW1053" i="1"/>
  <c r="BW1054" i="1"/>
  <c r="BW1055" i="1"/>
  <c r="BW1056" i="1"/>
  <c r="BW1057" i="1"/>
  <c r="BW1058" i="1"/>
  <c r="BW1059" i="1"/>
  <c r="BW1060" i="1"/>
  <c r="BW1061" i="1"/>
  <c r="BW1062" i="1"/>
  <c r="BW1063" i="1"/>
  <c r="BW1064" i="1"/>
  <c r="BW1065" i="1"/>
  <c r="BW1066" i="1"/>
  <c r="BW1067" i="1"/>
  <c r="BW1068" i="1"/>
  <c r="BW1069" i="1"/>
  <c r="BW1070" i="1"/>
  <c r="BW1071" i="1"/>
  <c r="BW1072" i="1"/>
  <c r="BW1073" i="1"/>
  <c r="BW1074" i="1"/>
  <c r="BW1075" i="1"/>
  <c r="BW1076" i="1"/>
  <c r="BW1077" i="1"/>
  <c r="BW1078" i="1"/>
  <c r="BW1079" i="1"/>
  <c r="BW1080" i="1"/>
  <c r="BW1081" i="1"/>
  <c r="BW1082" i="1"/>
  <c r="BW1083" i="1"/>
  <c r="BW1084" i="1"/>
  <c r="BW1085" i="1"/>
  <c r="BW1086" i="1"/>
  <c r="BW1087" i="1"/>
  <c r="BW1088" i="1"/>
  <c r="BW1089" i="1"/>
  <c r="BW1090" i="1"/>
  <c r="BW1091" i="1"/>
  <c r="BW1092" i="1"/>
  <c r="BW1093" i="1"/>
  <c r="BW1094" i="1"/>
  <c r="BW1095" i="1"/>
  <c r="BW1096" i="1"/>
  <c r="BW1097" i="1"/>
  <c r="BW1098" i="1"/>
  <c r="BW1099" i="1"/>
  <c r="BW1100" i="1"/>
  <c r="BW1101" i="1"/>
  <c r="BW1102" i="1"/>
  <c r="BW1103" i="1"/>
  <c r="BW1104" i="1"/>
  <c r="BW1105" i="1"/>
  <c r="BW1106" i="1"/>
  <c r="BW1107" i="1"/>
  <c r="BW1108" i="1"/>
  <c r="BW1109" i="1"/>
  <c r="BW1110" i="1"/>
  <c r="BW1111" i="1"/>
  <c r="BW1112" i="1"/>
  <c r="BW1113" i="1"/>
  <c r="BW1114" i="1"/>
  <c r="BW1115" i="1"/>
  <c r="BW1116" i="1"/>
  <c r="BW1117" i="1"/>
  <c r="BW1118" i="1"/>
  <c r="BW1119" i="1"/>
  <c r="BW1120" i="1"/>
  <c r="BW1121" i="1"/>
  <c r="BW1122" i="1"/>
  <c r="BW1123" i="1"/>
  <c r="BW1124" i="1"/>
  <c r="BW1125" i="1"/>
  <c r="BW1126" i="1"/>
  <c r="BW1127" i="1"/>
  <c r="BW1128" i="1"/>
  <c r="BW1129" i="1"/>
  <c r="BW1130" i="1"/>
  <c r="BW1131" i="1"/>
  <c r="BW1132" i="1"/>
  <c r="BW1133" i="1"/>
  <c r="BW1134" i="1"/>
  <c r="BW1135" i="1"/>
  <c r="BW1136" i="1"/>
  <c r="BW1137" i="1"/>
  <c r="BW1138" i="1"/>
  <c r="BW1139" i="1"/>
  <c r="BW1140" i="1"/>
  <c r="BW1141" i="1"/>
  <c r="BW1142" i="1"/>
  <c r="BW1143" i="1"/>
  <c r="BW1144" i="1"/>
  <c r="BW1145" i="1"/>
  <c r="BW1146" i="1"/>
  <c r="BW1147" i="1"/>
  <c r="BW1148" i="1"/>
  <c r="BW1149" i="1"/>
  <c r="BW1150" i="1"/>
  <c r="BW1151" i="1"/>
  <c r="BW1152" i="1"/>
  <c r="BW1153" i="1"/>
  <c r="BW1154" i="1"/>
  <c r="BW1155" i="1"/>
  <c r="BW1156" i="1"/>
  <c r="BW1157" i="1"/>
  <c r="BW1158" i="1"/>
  <c r="BW1159" i="1"/>
  <c r="BW1160" i="1"/>
  <c r="BW1161" i="1"/>
  <c r="BW1162" i="1"/>
  <c r="BW1163" i="1"/>
  <c r="BW1164" i="1"/>
  <c r="BW1165" i="1"/>
  <c r="BW1166" i="1"/>
  <c r="BW1167" i="1"/>
  <c r="BW1168" i="1"/>
  <c r="BW1169" i="1"/>
  <c r="BW1170" i="1"/>
  <c r="BW1171" i="1"/>
  <c r="BW1172" i="1"/>
  <c r="BW1173" i="1"/>
  <c r="BW1174" i="1"/>
  <c r="BW1175" i="1"/>
  <c r="BW1176" i="1"/>
  <c r="BW1177" i="1"/>
  <c r="BW1178" i="1"/>
  <c r="BW1179" i="1"/>
  <c r="BW1180" i="1"/>
  <c r="BW1181" i="1"/>
  <c r="BW1182" i="1"/>
  <c r="BW1183" i="1"/>
  <c r="BW1184" i="1"/>
  <c r="BW1185" i="1"/>
  <c r="BW1186" i="1"/>
  <c r="BW1187" i="1"/>
  <c r="BW1188" i="1"/>
  <c r="BW1189" i="1"/>
  <c r="BW1190" i="1"/>
  <c r="BW1191" i="1"/>
  <c r="BW1192" i="1"/>
  <c r="BW1193" i="1"/>
  <c r="BW1194" i="1"/>
  <c r="BW1195" i="1"/>
  <c r="BW1196" i="1"/>
  <c r="BV3" i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V751" i="1"/>
  <c r="BV752" i="1"/>
  <c r="BV753" i="1"/>
  <c r="BV754" i="1"/>
  <c r="BV755" i="1"/>
  <c r="BV756" i="1"/>
  <c r="BV757" i="1"/>
  <c r="BV758" i="1"/>
  <c r="BV759" i="1"/>
  <c r="BV760" i="1"/>
  <c r="BV761" i="1"/>
  <c r="BV762" i="1"/>
  <c r="BV763" i="1"/>
  <c r="BV764" i="1"/>
  <c r="BV765" i="1"/>
  <c r="BV766" i="1"/>
  <c r="BV767" i="1"/>
  <c r="BV768" i="1"/>
  <c r="BV769" i="1"/>
  <c r="BV770" i="1"/>
  <c r="BV771" i="1"/>
  <c r="BV772" i="1"/>
  <c r="BV773" i="1"/>
  <c r="BV774" i="1"/>
  <c r="BV775" i="1"/>
  <c r="BV776" i="1"/>
  <c r="BV777" i="1"/>
  <c r="BV778" i="1"/>
  <c r="BV779" i="1"/>
  <c r="BV780" i="1"/>
  <c r="BV781" i="1"/>
  <c r="BV782" i="1"/>
  <c r="BV783" i="1"/>
  <c r="BV784" i="1"/>
  <c r="BV785" i="1"/>
  <c r="BV786" i="1"/>
  <c r="BV787" i="1"/>
  <c r="BV788" i="1"/>
  <c r="BV789" i="1"/>
  <c r="BV790" i="1"/>
  <c r="BV791" i="1"/>
  <c r="BV792" i="1"/>
  <c r="BV793" i="1"/>
  <c r="BV794" i="1"/>
  <c r="BV795" i="1"/>
  <c r="BV796" i="1"/>
  <c r="BV797" i="1"/>
  <c r="BV798" i="1"/>
  <c r="BV799" i="1"/>
  <c r="BV800" i="1"/>
  <c r="BV801" i="1"/>
  <c r="BV802" i="1"/>
  <c r="BV803" i="1"/>
  <c r="BV804" i="1"/>
  <c r="BV805" i="1"/>
  <c r="BV806" i="1"/>
  <c r="BV807" i="1"/>
  <c r="BV808" i="1"/>
  <c r="BV809" i="1"/>
  <c r="BV810" i="1"/>
  <c r="BV811" i="1"/>
  <c r="BV812" i="1"/>
  <c r="BV813" i="1"/>
  <c r="BV814" i="1"/>
  <c r="BV815" i="1"/>
  <c r="BV816" i="1"/>
  <c r="BV817" i="1"/>
  <c r="BV818" i="1"/>
  <c r="BV819" i="1"/>
  <c r="BV820" i="1"/>
  <c r="BV821" i="1"/>
  <c r="BV822" i="1"/>
  <c r="BV823" i="1"/>
  <c r="BV824" i="1"/>
  <c r="BV825" i="1"/>
  <c r="BV826" i="1"/>
  <c r="BV827" i="1"/>
  <c r="BV828" i="1"/>
  <c r="BV829" i="1"/>
  <c r="BV830" i="1"/>
  <c r="BV831" i="1"/>
  <c r="BV832" i="1"/>
  <c r="BV833" i="1"/>
  <c r="BV834" i="1"/>
  <c r="BV835" i="1"/>
  <c r="BV836" i="1"/>
  <c r="BV837" i="1"/>
  <c r="BV838" i="1"/>
  <c r="BV839" i="1"/>
  <c r="BV840" i="1"/>
  <c r="BV841" i="1"/>
  <c r="BV842" i="1"/>
  <c r="BV843" i="1"/>
  <c r="BV844" i="1"/>
  <c r="BV845" i="1"/>
  <c r="BV846" i="1"/>
  <c r="BV847" i="1"/>
  <c r="BV848" i="1"/>
  <c r="BV849" i="1"/>
  <c r="BV850" i="1"/>
  <c r="BV851" i="1"/>
  <c r="BV852" i="1"/>
  <c r="BV853" i="1"/>
  <c r="BV854" i="1"/>
  <c r="BV855" i="1"/>
  <c r="BV856" i="1"/>
  <c r="BV857" i="1"/>
  <c r="BV858" i="1"/>
  <c r="BV859" i="1"/>
  <c r="BV860" i="1"/>
  <c r="BV861" i="1"/>
  <c r="BV862" i="1"/>
  <c r="BV863" i="1"/>
  <c r="BV864" i="1"/>
  <c r="BV865" i="1"/>
  <c r="BV866" i="1"/>
  <c r="BV867" i="1"/>
  <c r="BV868" i="1"/>
  <c r="BV869" i="1"/>
  <c r="BV870" i="1"/>
  <c r="BV871" i="1"/>
  <c r="BV872" i="1"/>
  <c r="BV873" i="1"/>
  <c r="BV874" i="1"/>
  <c r="BV875" i="1"/>
  <c r="BV876" i="1"/>
  <c r="BV877" i="1"/>
  <c r="BV878" i="1"/>
  <c r="BV879" i="1"/>
  <c r="BV880" i="1"/>
  <c r="BV881" i="1"/>
  <c r="BV882" i="1"/>
  <c r="BV883" i="1"/>
  <c r="BV884" i="1"/>
  <c r="BV885" i="1"/>
  <c r="BV886" i="1"/>
  <c r="BV887" i="1"/>
  <c r="BV888" i="1"/>
  <c r="BV889" i="1"/>
  <c r="BV890" i="1"/>
  <c r="BV891" i="1"/>
  <c r="BV892" i="1"/>
  <c r="BV893" i="1"/>
  <c r="BV894" i="1"/>
  <c r="BV895" i="1"/>
  <c r="BV896" i="1"/>
  <c r="BV897" i="1"/>
  <c r="BV898" i="1"/>
  <c r="BV899" i="1"/>
  <c r="BV900" i="1"/>
  <c r="BV901" i="1"/>
  <c r="BV902" i="1"/>
  <c r="BV903" i="1"/>
  <c r="BV904" i="1"/>
  <c r="BV905" i="1"/>
  <c r="BV906" i="1"/>
  <c r="BV907" i="1"/>
  <c r="BV908" i="1"/>
  <c r="BV909" i="1"/>
  <c r="BV910" i="1"/>
  <c r="BV911" i="1"/>
  <c r="BV912" i="1"/>
  <c r="BV913" i="1"/>
  <c r="BV914" i="1"/>
  <c r="BV915" i="1"/>
  <c r="BV916" i="1"/>
  <c r="BV917" i="1"/>
  <c r="BV918" i="1"/>
  <c r="BV919" i="1"/>
  <c r="BV920" i="1"/>
  <c r="BV921" i="1"/>
  <c r="BV922" i="1"/>
  <c r="BV923" i="1"/>
  <c r="BV924" i="1"/>
  <c r="BV925" i="1"/>
  <c r="BV926" i="1"/>
  <c r="BV927" i="1"/>
  <c r="BV928" i="1"/>
  <c r="BV929" i="1"/>
  <c r="BV930" i="1"/>
  <c r="BV931" i="1"/>
  <c r="BV932" i="1"/>
  <c r="BV933" i="1"/>
  <c r="BV934" i="1"/>
  <c r="BV935" i="1"/>
  <c r="BV936" i="1"/>
  <c r="BV937" i="1"/>
  <c r="BV938" i="1"/>
  <c r="BV939" i="1"/>
  <c r="BV940" i="1"/>
  <c r="BV941" i="1"/>
  <c r="BV942" i="1"/>
  <c r="BV943" i="1"/>
  <c r="BV944" i="1"/>
  <c r="BV945" i="1"/>
  <c r="BV946" i="1"/>
  <c r="BV947" i="1"/>
  <c r="BV948" i="1"/>
  <c r="BV949" i="1"/>
  <c r="BV950" i="1"/>
  <c r="BV951" i="1"/>
  <c r="BV952" i="1"/>
  <c r="BV953" i="1"/>
  <c r="BV954" i="1"/>
  <c r="BV955" i="1"/>
  <c r="BV956" i="1"/>
  <c r="BV957" i="1"/>
  <c r="BV958" i="1"/>
  <c r="BV959" i="1"/>
  <c r="BV960" i="1"/>
  <c r="BV961" i="1"/>
  <c r="BV962" i="1"/>
  <c r="BV963" i="1"/>
  <c r="BV964" i="1"/>
  <c r="BV965" i="1"/>
  <c r="BV966" i="1"/>
  <c r="BV967" i="1"/>
  <c r="BV968" i="1"/>
  <c r="BV969" i="1"/>
  <c r="BV970" i="1"/>
  <c r="BV971" i="1"/>
  <c r="BV972" i="1"/>
  <c r="BV973" i="1"/>
  <c r="BV974" i="1"/>
  <c r="BV975" i="1"/>
  <c r="BV976" i="1"/>
  <c r="BV977" i="1"/>
  <c r="BV978" i="1"/>
  <c r="BV979" i="1"/>
  <c r="BV980" i="1"/>
  <c r="BV981" i="1"/>
  <c r="BV982" i="1"/>
  <c r="BV983" i="1"/>
  <c r="BV984" i="1"/>
  <c r="BV985" i="1"/>
  <c r="BV986" i="1"/>
  <c r="BV987" i="1"/>
  <c r="BV988" i="1"/>
  <c r="BV989" i="1"/>
  <c r="BV990" i="1"/>
  <c r="BV991" i="1"/>
  <c r="BV992" i="1"/>
  <c r="BV993" i="1"/>
  <c r="BV994" i="1"/>
  <c r="BV995" i="1"/>
  <c r="BV996" i="1"/>
  <c r="BV997" i="1"/>
  <c r="BV998" i="1"/>
  <c r="BV999" i="1"/>
  <c r="BV1000" i="1"/>
  <c r="BV1001" i="1"/>
  <c r="BV1002" i="1"/>
  <c r="BV1003" i="1"/>
  <c r="BV1004" i="1"/>
  <c r="BV1005" i="1"/>
  <c r="BV1006" i="1"/>
  <c r="BV1007" i="1"/>
  <c r="BV1008" i="1"/>
  <c r="BV1009" i="1"/>
  <c r="BV1010" i="1"/>
  <c r="BV1011" i="1"/>
  <c r="BV1012" i="1"/>
  <c r="BV1013" i="1"/>
  <c r="BV1014" i="1"/>
  <c r="BV1015" i="1"/>
  <c r="BV1016" i="1"/>
  <c r="BV1017" i="1"/>
  <c r="BV1018" i="1"/>
  <c r="BV1019" i="1"/>
  <c r="BV1020" i="1"/>
  <c r="BV1021" i="1"/>
  <c r="BV1022" i="1"/>
  <c r="BV1023" i="1"/>
  <c r="BV1024" i="1"/>
  <c r="BV1025" i="1"/>
  <c r="BV1026" i="1"/>
  <c r="BV1027" i="1"/>
  <c r="BV1028" i="1"/>
  <c r="BV1029" i="1"/>
  <c r="BV1030" i="1"/>
  <c r="BV1031" i="1"/>
  <c r="BV1032" i="1"/>
  <c r="BV1033" i="1"/>
  <c r="BV1034" i="1"/>
  <c r="BV1035" i="1"/>
  <c r="BV1036" i="1"/>
  <c r="BV1037" i="1"/>
  <c r="BV1038" i="1"/>
  <c r="BV1039" i="1"/>
  <c r="BV1040" i="1"/>
  <c r="BV1041" i="1"/>
  <c r="BV1042" i="1"/>
  <c r="BV1043" i="1"/>
  <c r="BV1044" i="1"/>
  <c r="BV1045" i="1"/>
  <c r="BV1046" i="1"/>
  <c r="BV1047" i="1"/>
  <c r="BV1048" i="1"/>
  <c r="BV1049" i="1"/>
  <c r="BV1050" i="1"/>
  <c r="BV1051" i="1"/>
  <c r="BV1052" i="1"/>
  <c r="BV1053" i="1"/>
  <c r="BV1054" i="1"/>
  <c r="BV1055" i="1"/>
  <c r="BV1056" i="1"/>
  <c r="BV1057" i="1"/>
  <c r="BV1058" i="1"/>
  <c r="BV1059" i="1"/>
  <c r="BV1060" i="1"/>
  <c r="BV1061" i="1"/>
  <c r="BV1062" i="1"/>
  <c r="BV1063" i="1"/>
  <c r="BV1064" i="1"/>
  <c r="BV1065" i="1"/>
  <c r="BV1066" i="1"/>
  <c r="BV1067" i="1"/>
  <c r="BV1068" i="1"/>
  <c r="BV1069" i="1"/>
  <c r="BV1070" i="1"/>
  <c r="BV1071" i="1"/>
  <c r="BV1072" i="1"/>
  <c r="BV1073" i="1"/>
  <c r="BV1074" i="1"/>
  <c r="BV1075" i="1"/>
  <c r="BV1076" i="1"/>
  <c r="BV1077" i="1"/>
  <c r="BV1078" i="1"/>
  <c r="BV1079" i="1"/>
  <c r="BV1080" i="1"/>
  <c r="BV1081" i="1"/>
  <c r="BV1082" i="1"/>
  <c r="BV1083" i="1"/>
  <c r="BV1084" i="1"/>
  <c r="BV1085" i="1"/>
  <c r="BV1086" i="1"/>
  <c r="BV1087" i="1"/>
  <c r="BV1088" i="1"/>
  <c r="BV1089" i="1"/>
  <c r="BV1090" i="1"/>
  <c r="BV1091" i="1"/>
  <c r="BV1092" i="1"/>
  <c r="BV1093" i="1"/>
  <c r="BV1094" i="1"/>
  <c r="BV1095" i="1"/>
  <c r="BV1096" i="1"/>
  <c r="BV1097" i="1"/>
  <c r="BV1098" i="1"/>
  <c r="BV1099" i="1"/>
  <c r="BV1100" i="1"/>
  <c r="BV1101" i="1"/>
  <c r="BV1102" i="1"/>
  <c r="BV1103" i="1"/>
  <c r="BV1104" i="1"/>
  <c r="BV1105" i="1"/>
  <c r="BV1106" i="1"/>
  <c r="BV1107" i="1"/>
  <c r="BV1108" i="1"/>
  <c r="BV1109" i="1"/>
  <c r="BV1110" i="1"/>
  <c r="BV1111" i="1"/>
  <c r="BV1112" i="1"/>
  <c r="BV1113" i="1"/>
  <c r="BV1114" i="1"/>
  <c r="BV1115" i="1"/>
  <c r="BV1116" i="1"/>
  <c r="BV1117" i="1"/>
  <c r="BV1118" i="1"/>
  <c r="BV1119" i="1"/>
  <c r="BV1120" i="1"/>
  <c r="BV1121" i="1"/>
  <c r="BV1122" i="1"/>
  <c r="BV1123" i="1"/>
  <c r="BV1124" i="1"/>
  <c r="BV1125" i="1"/>
  <c r="BV1126" i="1"/>
  <c r="BV1127" i="1"/>
  <c r="BV1128" i="1"/>
  <c r="BV1129" i="1"/>
  <c r="BV1130" i="1"/>
  <c r="BV1131" i="1"/>
  <c r="BV1132" i="1"/>
  <c r="BV1133" i="1"/>
  <c r="BV1134" i="1"/>
  <c r="BV1135" i="1"/>
  <c r="BV1136" i="1"/>
  <c r="BV1137" i="1"/>
  <c r="BV1138" i="1"/>
  <c r="BV1139" i="1"/>
  <c r="BV1140" i="1"/>
  <c r="BV1141" i="1"/>
  <c r="BV1142" i="1"/>
  <c r="BV1143" i="1"/>
  <c r="BV1144" i="1"/>
  <c r="BV1145" i="1"/>
  <c r="BV1146" i="1"/>
  <c r="BV1147" i="1"/>
  <c r="BV1148" i="1"/>
  <c r="BV1149" i="1"/>
  <c r="BV1150" i="1"/>
  <c r="BV1151" i="1"/>
  <c r="BV1152" i="1"/>
  <c r="BV1153" i="1"/>
  <c r="BV1154" i="1"/>
  <c r="BV1155" i="1"/>
  <c r="BV1156" i="1"/>
  <c r="BV1157" i="1"/>
  <c r="BV1158" i="1"/>
  <c r="BV1159" i="1"/>
  <c r="BV1160" i="1"/>
  <c r="BV1161" i="1"/>
  <c r="BV1162" i="1"/>
  <c r="BV1163" i="1"/>
  <c r="BV1164" i="1"/>
  <c r="BV1165" i="1"/>
  <c r="BV1166" i="1"/>
  <c r="BV1167" i="1"/>
  <c r="BV1168" i="1"/>
  <c r="BV1169" i="1"/>
  <c r="BV1170" i="1"/>
  <c r="BV1171" i="1"/>
  <c r="BV1172" i="1"/>
  <c r="BV1173" i="1"/>
  <c r="BV1174" i="1"/>
  <c r="BV1175" i="1"/>
  <c r="BV1176" i="1"/>
  <c r="BV1177" i="1"/>
  <c r="BV1178" i="1"/>
  <c r="BV1179" i="1"/>
  <c r="BV1180" i="1"/>
  <c r="BV1181" i="1"/>
  <c r="BV1182" i="1"/>
  <c r="BV1183" i="1"/>
  <c r="BV1184" i="1"/>
  <c r="BV1185" i="1"/>
  <c r="BV1186" i="1"/>
  <c r="BV1187" i="1"/>
  <c r="BV1188" i="1"/>
  <c r="BV1189" i="1"/>
  <c r="BV1190" i="1"/>
  <c r="BV1191" i="1"/>
  <c r="BV1192" i="1"/>
  <c r="BV1193" i="1"/>
  <c r="BV1194" i="1"/>
  <c r="BV1195" i="1"/>
  <c r="BV1196" i="1"/>
  <c r="BU3" i="1"/>
  <c r="BU4" i="1"/>
  <c r="BU5" i="1"/>
  <c r="BU6" i="1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U406" i="1"/>
  <c r="BU407" i="1"/>
  <c r="BU408" i="1"/>
  <c r="BU409" i="1"/>
  <c r="BU410" i="1"/>
  <c r="BU411" i="1"/>
  <c r="BU412" i="1"/>
  <c r="BU413" i="1"/>
  <c r="BU414" i="1"/>
  <c r="BU415" i="1"/>
  <c r="BU416" i="1"/>
  <c r="BU417" i="1"/>
  <c r="BU418" i="1"/>
  <c r="BU419" i="1"/>
  <c r="BU420" i="1"/>
  <c r="BU421" i="1"/>
  <c r="BU422" i="1"/>
  <c r="BU423" i="1"/>
  <c r="BU424" i="1"/>
  <c r="BU425" i="1"/>
  <c r="BU426" i="1"/>
  <c r="BU427" i="1"/>
  <c r="BU428" i="1"/>
  <c r="BU429" i="1"/>
  <c r="BU430" i="1"/>
  <c r="BU431" i="1"/>
  <c r="BU432" i="1"/>
  <c r="BU433" i="1"/>
  <c r="BU434" i="1"/>
  <c r="BU435" i="1"/>
  <c r="BU436" i="1"/>
  <c r="BU437" i="1"/>
  <c r="BU438" i="1"/>
  <c r="BU439" i="1"/>
  <c r="BU440" i="1"/>
  <c r="BU441" i="1"/>
  <c r="BU442" i="1"/>
  <c r="BU443" i="1"/>
  <c r="BU444" i="1"/>
  <c r="BU445" i="1"/>
  <c r="BU446" i="1"/>
  <c r="BU447" i="1"/>
  <c r="BU448" i="1"/>
  <c r="BU449" i="1"/>
  <c r="BU450" i="1"/>
  <c r="BU451" i="1"/>
  <c r="BU452" i="1"/>
  <c r="BU453" i="1"/>
  <c r="BU454" i="1"/>
  <c r="BU455" i="1"/>
  <c r="BU456" i="1"/>
  <c r="BU457" i="1"/>
  <c r="BU458" i="1"/>
  <c r="BU459" i="1"/>
  <c r="BU460" i="1"/>
  <c r="BU461" i="1"/>
  <c r="BU462" i="1"/>
  <c r="BU463" i="1"/>
  <c r="BU464" i="1"/>
  <c r="BU465" i="1"/>
  <c r="BU466" i="1"/>
  <c r="BU467" i="1"/>
  <c r="BU468" i="1"/>
  <c r="BU469" i="1"/>
  <c r="BU470" i="1"/>
  <c r="BU471" i="1"/>
  <c r="BU472" i="1"/>
  <c r="BU473" i="1"/>
  <c r="BU474" i="1"/>
  <c r="BU475" i="1"/>
  <c r="BU476" i="1"/>
  <c r="BU477" i="1"/>
  <c r="BU478" i="1"/>
  <c r="BU479" i="1"/>
  <c r="BU480" i="1"/>
  <c r="BU481" i="1"/>
  <c r="BU482" i="1"/>
  <c r="BU483" i="1"/>
  <c r="BU484" i="1"/>
  <c r="BU485" i="1"/>
  <c r="BU486" i="1"/>
  <c r="BU487" i="1"/>
  <c r="BU488" i="1"/>
  <c r="BU489" i="1"/>
  <c r="BU490" i="1"/>
  <c r="BU491" i="1"/>
  <c r="BU492" i="1"/>
  <c r="BU493" i="1"/>
  <c r="BU494" i="1"/>
  <c r="BU495" i="1"/>
  <c r="BU496" i="1"/>
  <c r="BU497" i="1"/>
  <c r="BU498" i="1"/>
  <c r="BU499" i="1"/>
  <c r="BU500" i="1"/>
  <c r="BU501" i="1"/>
  <c r="BU502" i="1"/>
  <c r="BU503" i="1"/>
  <c r="BU504" i="1"/>
  <c r="BU505" i="1"/>
  <c r="BU506" i="1"/>
  <c r="BU507" i="1"/>
  <c r="BU508" i="1"/>
  <c r="BU509" i="1"/>
  <c r="BU510" i="1"/>
  <c r="BU511" i="1"/>
  <c r="BU512" i="1"/>
  <c r="BU513" i="1"/>
  <c r="BU514" i="1"/>
  <c r="BU515" i="1"/>
  <c r="BU516" i="1"/>
  <c r="BU517" i="1"/>
  <c r="BU518" i="1"/>
  <c r="BU519" i="1"/>
  <c r="BU520" i="1"/>
  <c r="BU521" i="1"/>
  <c r="BU522" i="1"/>
  <c r="BU523" i="1"/>
  <c r="BU524" i="1"/>
  <c r="BU525" i="1"/>
  <c r="BU526" i="1"/>
  <c r="BU527" i="1"/>
  <c r="BU528" i="1"/>
  <c r="BU529" i="1"/>
  <c r="BU530" i="1"/>
  <c r="BU531" i="1"/>
  <c r="BU532" i="1"/>
  <c r="BU533" i="1"/>
  <c r="BU534" i="1"/>
  <c r="BU535" i="1"/>
  <c r="BU536" i="1"/>
  <c r="BU537" i="1"/>
  <c r="BU538" i="1"/>
  <c r="BU539" i="1"/>
  <c r="BU540" i="1"/>
  <c r="BU541" i="1"/>
  <c r="BU542" i="1"/>
  <c r="BU543" i="1"/>
  <c r="BU544" i="1"/>
  <c r="BU545" i="1"/>
  <c r="BU546" i="1"/>
  <c r="BU547" i="1"/>
  <c r="BU548" i="1"/>
  <c r="BU549" i="1"/>
  <c r="BU550" i="1"/>
  <c r="BU551" i="1"/>
  <c r="BU552" i="1"/>
  <c r="BU553" i="1"/>
  <c r="BU554" i="1"/>
  <c r="BU555" i="1"/>
  <c r="BU556" i="1"/>
  <c r="BU557" i="1"/>
  <c r="BU558" i="1"/>
  <c r="BU559" i="1"/>
  <c r="BU560" i="1"/>
  <c r="BU561" i="1"/>
  <c r="BU562" i="1"/>
  <c r="BU563" i="1"/>
  <c r="BU564" i="1"/>
  <c r="BU565" i="1"/>
  <c r="BU566" i="1"/>
  <c r="BU567" i="1"/>
  <c r="BU568" i="1"/>
  <c r="BU569" i="1"/>
  <c r="BU570" i="1"/>
  <c r="BU571" i="1"/>
  <c r="BU572" i="1"/>
  <c r="BU573" i="1"/>
  <c r="BU574" i="1"/>
  <c r="BU575" i="1"/>
  <c r="BU576" i="1"/>
  <c r="BU577" i="1"/>
  <c r="BU578" i="1"/>
  <c r="BU579" i="1"/>
  <c r="BU580" i="1"/>
  <c r="BU581" i="1"/>
  <c r="BU582" i="1"/>
  <c r="BU583" i="1"/>
  <c r="BU584" i="1"/>
  <c r="BU585" i="1"/>
  <c r="BU586" i="1"/>
  <c r="BU587" i="1"/>
  <c r="BU588" i="1"/>
  <c r="BU589" i="1"/>
  <c r="BU590" i="1"/>
  <c r="BU591" i="1"/>
  <c r="BU592" i="1"/>
  <c r="BU593" i="1"/>
  <c r="BU594" i="1"/>
  <c r="BU595" i="1"/>
  <c r="BU596" i="1"/>
  <c r="BU597" i="1"/>
  <c r="BU598" i="1"/>
  <c r="BU599" i="1"/>
  <c r="BU600" i="1"/>
  <c r="BU601" i="1"/>
  <c r="BU602" i="1"/>
  <c r="BU603" i="1"/>
  <c r="BU604" i="1"/>
  <c r="BU605" i="1"/>
  <c r="BU606" i="1"/>
  <c r="BU607" i="1"/>
  <c r="BU608" i="1"/>
  <c r="BU609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U626" i="1"/>
  <c r="BU627" i="1"/>
  <c r="BU628" i="1"/>
  <c r="BU629" i="1"/>
  <c r="BU630" i="1"/>
  <c r="BU631" i="1"/>
  <c r="BU632" i="1"/>
  <c r="BU633" i="1"/>
  <c r="BU634" i="1"/>
  <c r="BU635" i="1"/>
  <c r="BU636" i="1"/>
  <c r="BU637" i="1"/>
  <c r="BU638" i="1"/>
  <c r="BU639" i="1"/>
  <c r="BU640" i="1"/>
  <c r="BU641" i="1"/>
  <c r="BU642" i="1"/>
  <c r="BU643" i="1"/>
  <c r="BU644" i="1"/>
  <c r="BU645" i="1"/>
  <c r="BU646" i="1"/>
  <c r="BU647" i="1"/>
  <c r="BU648" i="1"/>
  <c r="BU649" i="1"/>
  <c r="BU650" i="1"/>
  <c r="BU651" i="1"/>
  <c r="BU652" i="1"/>
  <c r="BU653" i="1"/>
  <c r="BU654" i="1"/>
  <c r="BU655" i="1"/>
  <c r="BU656" i="1"/>
  <c r="BU657" i="1"/>
  <c r="BU658" i="1"/>
  <c r="BU659" i="1"/>
  <c r="BU660" i="1"/>
  <c r="BU661" i="1"/>
  <c r="BU662" i="1"/>
  <c r="BU663" i="1"/>
  <c r="BU664" i="1"/>
  <c r="BU665" i="1"/>
  <c r="BU666" i="1"/>
  <c r="BU667" i="1"/>
  <c r="BU668" i="1"/>
  <c r="BU669" i="1"/>
  <c r="BU670" i="1"/>
  <c r="BU671" i="1"/>
  <c r="BU672" i="1"/>
  <c r="BU673" i="1"/>
  <c r="BU674" i="1"/>
  <c r="BU675" i="1"/>
  <c r="BU676" i="1"/>
  <c r="BU677" i="1"/>
  <c r="BU678" i="1"/>
  <c r="BU679" i="1"/>
  <c r="BU680" i="1"/>
  <c r="BU681" i="1"/>
  <c r="BU682" i="1"/>
  <c r="BU683" i="1"/>
  <c r="BU684" i="1"/>
  <c r="BU685" i="1"/>
  <c r="BU686" i="1"/>
  <c r="BU687" i="1"/>
  <c r="BU688" i="1"/>
  <c r="BU689" i="1"/>
  <c r="BU690" i="1"/>
  <c r="BU691" i="1"/>
  <c r="BU692" i="1"/>
  <c r="BU693" i="1"/>
  <c r="BU694" i="1"/>
  <c r="BU695" i="1"/>
  <c r="BU696" i="1"/>
  <c r="BU697" i="1"/>
  <c r="BU698" i="1"/>
  <c r="BU699" i="1"/>
  <c r="BU700" i="1"/>
  <c r="BU701" i="1"/>
  <c r="BU702" i="1"/>
  <c r="BU703" i="1"/>
  <c r="BU704" i="1"/>
  <c r="BU705" i="1"/>
  <c r="BU706" i="1"/>
  <c r="BU707" i="1"/>
  <c r="BU708" i="1"/>
  <c r="BU709" i="1"/>
  <c r="BU710" i="1"/>
  <c r="BU711" i="1"/>
  <c r="BU712" i="1"/>
  <c r="BU713" i="1"/>
  <c r="BU714" i="1"/>
  <c r="BU715" i="1"/>
  <c r="BU716" i="1"/>
  <c r="BU717" i="1"/>
  <c r="BU718" i="1"/>
  <c r="BU719" i="1"/>
  <c r="BU720" i="1"/>
  <c r="BU721" i="1"/>
  <c r="BU722" i="1"/>
  <c r="BU723" i="1"/>
  <c r="BU724" i="1"/>
  <c r="BU725" i="1"/>
  <c r="BU726" i="1"/>
  <c r="BU727" i="1"/>
  <c r="BU728" i="1"/>
  <c r="BU729" i="1"/>
  <c r="BU730" i="1"/>
  <c r="BU731" i="1"/>
  <c r="BU732" i="1"/>
  <c r="BU733" i="1"/>
  <c r="BU734" i="1"/>
  <c r="BU735" i="1"/>
  <c r="BU736" i="1"/>
  <c r="BU737" i="1"/>
  <c r="BU738" i="1"/>
  <c r="BU739" i="1"/>
  <c r="BU740" i="1"/>
  <c r="BU741" i="1"/>
  <c r="BU742" i="1"/>
  <c r="BU743" i="1"/>
  <c r="BU744" i="1"/>
  <c r="BU745" i="1"/>
  <c r="BU746" i="1"/>
  <c r="BU747" i="1"/>
  <c r="BU748" i="1"/>
  <c r="BU749" i="1"/>
  <c r="BU750" i="1"/>
  <c r="BU751" i="1"/>
  <c r="BU752" i="1"/>
  <c r="BU753" i="1"/>
  <c r="BU754" i="1"/>
  <c r="BU755" i="1"/>
  <c r="BU756" i="1"/>
  <c r="BU757" i="1"/>
  <c r="BU758" i="1"/>
  <c r="BU759" i="1"/>
  <c r="BU760" i="1"/>
  <c r="BU761" i="1"/>
  <c r="BU762" i="1"/>
  <c r="BU763" i="1"/>
  <c r="BU764" i="1"/>
  <c r="BU765" i="1"/>
  <c r="BU766" i="1"/>
  <c r="BU767" i="1"/>
  <c r="BU768" i="1"/>
  <c r="BU769" i="1"/>
  <c r="BU770" i="1"/>
  <c r="BU771" i="1"/>
  <c r="BU772" i="1"/>
  <c r="BU773" i="1"/>
  <c r="BU774" i="1"/>
  <c r="BU775" i="1"/>
  <c r="BU776" i="1"/>
  <c r="BU777" i="1"/>
  <c r="BU778" i="1"/>
  <c r="BU779" i="1"/>
  <c r="BU780" i="1"/>
  <c r="BU781" i="1"/>
  <c r="BU782" i="1"/>
  <c r="BU783" i="1"/>
  <c r="BU784" i="1"/>
  <c r="BU785" i="1"/>
  <c r="BU786" i="1"/>
  <c r="BU787" i="1"/>
  <c r="BU788" i="1"/>
  <c r="BU789" i="1"/>
  <c r="BU790" i="1"/>
  <c r="BU791" i="1"/>
  <c r="BU792" i="1"/>
  <c r="BU793" i="1"/>
  <c r="BU794" i="1"/>
  <c r="BU795" i="1"/>
  <c r="BU796" i="1"/>
  <c r="BU797" i="1"/>
  <c r="BU798" i="1"/>
  <c r="BU799" i="1"/>
  <c r="BU800" i="1"/>
  <c r="BU801" i="1"/>
  <c r="BU802" i="1"/>
  <c r="BU803" i="1"/>
  <c r="BU804" i="1"/>
  <c r="BU805" i="1"/>
  <c r="BU806" i="1"/>
  <c r="BU807" i="1"/>
  <c r="BU808" i="1"/>
  <c r="BU809" i="1"/>
  <c r="BU810" i="1"/>
  <c r="BU811" i="1"/>
  <c r="BU812" i="1"/>
  <c r="BU813" i="1"/>
  <c r="BU814" i="1"/>
  <c r="BU815" i="1"/>
  <c r="BU816" i="1"/>
  <c r="BU817" i="1"/>
  <c r="BU818" i="1"/>
  <c r="BU819" i="1"/>
  <c r="BU820" i="1"/>
  <c r="BU821" i="1"/>
  <c r="BU822" i="1"/>
  <c r="BU823" i="1"/>
  <c r="BU824" i="1"/>
  <c r="BU825" i="1"/>
  <c r="BU826" i="1"/>
  <c r="BU827" i="1"/>
  <c r="BU828" i="1"/>
  <c r="BU829" i="1"/>
  <c r="BU830" i="1"/>
  <c r="BU831" i="1"/>
  <c r="BU832" i="1"/>
  <c r="BU833" i="1"/>
  <c r="BU834" i="1"/>
  <c r="BU835" i="1"/>
  <c r="BU836" i="1"/>
  <c r="BU837" i="1"/>
  <c r="BU838" i="1"/>
  <c r="BU839" i="1"/>
  <c r="BU840" i="1"/>
  <c r="BU841" i="1"/>
  <c r="BU842" i="1"/>
  <c r="BU843" i="1"/>
  <c r="BU844" i="1"/>
  <c r="BU845" i="1"/>
  <c r="BU846" i="1"/>
  <c r="BU847" i="1"/>
  <c r="BU848" i="1"/>
  <c r="BU849" i="1"/>
  <c r="BU850" i="1"/>
  <c r="BU851" i="1"/>
  <c r="BU852" i="1"/>
  <c r="BU853" i="1"/>
  <c r="BU854" i="1"/>
  <c r="BU855" i="1"/>
  <c r="BU856" i="1"/>
  <c r="BU857" i="1"/>
  <c r="BU858" i="1"/>
  <c r="BU859" i="1"/>
  <c r="BU860" i="1"/>
  <c r="BU861" i="1"/>
  <c r="BU862" i="1"/>
  <c r="BU863" i="1"/>
  <c r="BU864" i="1"/>
  <c r="BU865" i="1"/>
  <c r="BU866" i="1"/>
  <c r="BU867" i="1"/>
  <c r="BU868" i="1"/>
  <c r="BU869" i="1"/>
  <c r="BU870" i="1"/>
  <c r="BU871" i="1"/>
  <c r="BU872" i="1"/>
  <c r="BU873" i="1"/>
  <c r="BU874" i="1"/>
  <c r="BU875" i="1"/>
  <c r="BU876" i="1"/>
  <c r="BU877" i="1"/>
  <c r="BU878" i="1"/>
  <c r="BU879" i="1"/>
  <c r="BU880" i="1"/>
  <c r="BU881" i="1"/>
  <c r="BU882" i="1"/>
  <c r="BU883" i="1"/>
  <c r="BU884" i="1"/>
  <c r="BU885" i="1"/>
  <c r="BU886" i="1"/>
  <c r="BU887" i="1"/>
  <c r="BU888" i="1"/>
  <c r="BU889" i="1"/>
  <c r="BU890" i="1"/>
  <c r="BU891" i="1"/>
  <c r="BU892" i="1"/>
  <c r="BU893" i="1"/>
  <c r="BU894" i="1"/>
  <c r="BU895" i="1"/>
  <c r="BU896" i="1"/>
  <c r="BU897" i="1"/>
  <c r="BU898" i="1"/>
  <c r="BU899" i="1"/>
  <c r="BU900" i="1"/>
  <c r="BU901" i="1"/>
  <c r="BU902" i="1"/>
  <c r="BU903" i="1"/>
  <c r="BU904" i="1"/>
  <c r="BU905" i="1"/>
  <c r="BU906" i="1"/>
  <c r="BU907" i="1"/>
  <c r="BU908" i="1"/>
  <c r="BU909" i="1"/>
  <c r="BU910" i="1"/>
  <c r="BU911" i="1"/>
  <c r="BU912" i="1"/>
  <c r="BU913" i="1"/>
  <c r="BU914" i="1"/>
  <c r="BU915" i="1"/>
  <c r="BU916" i="1"/>
  <c r="BU917" i="1"/>
  <c r="BU918" i="1"/>
  <c r="BU919" i="1"/>
  <c r="BU920" i="1"/>
  <c r="BU921" i="1"/>
  <c r="BU922" i="1"/>
  <c r="BU923" i="1"/>
  <c r="BU924" i="1"/>
  <c r="BU925" i="1"/>
  <c r="BU926" i="1"/>
  <c r="BU927" i="1"/>
  <c r="BU928" i="1"/>
  <c r="BU929" i="1"/>
  <c r="BU930" i="1"/>
  <c r="BU931" i="1"/>
  <c r="BU932" i="1"/>
  <c r="BU933" i="1"/>
  <c r="BU934" i="1"/>
  <c r="BU935" i="1"/>
  <c r="BU936" i="1"/>
  <c r="BU937" i="1"/>
  <c r="BU938" i="1"/>
  <c r="BU939" i="1"/>
  <c r="BU940" i="1"/>
  <c r="BU941" i="1"/>
  <c r="BU942" i="1"/>
  <c r="BU943" i="1"/>
  <c r="BU944" i="1"/>
  <c r="BU945" i="1"/>
  <c r="BU946" i="1"/>
  <c r="BU947" i="1"/>
  <c r="BU948" i="1"/>
  <c r="BU949" i="1"/>
  <c r="BU950" i="1"/>
  <c r="BU951" i="1"/>
  <c r="BU952" i="1"/>
  <c r="BU953" i="1"/>
  <c r="BU954" i="1"/>
  <c r="BU955" i="1"/>
  <c r="BU956" i="1"/>
  <c r="BU957" i="1"/>
  <c r="BU958" i="1"/>
  <c r="BU959" i="1"/>
  <c r="BU960" i="1"/>
  <c r="BU961" i="1"/>
  <c r="BU962" i="1"/>
  <c r="BU963" i="1"/>
  <c r="BU964" i="1"/>
  <c r="BU965" i="1"/>
  <c r="BU966" i="1"/>
  <c r="BU967" i="1"/>
  <c r="BU968" i="1"/>
  <c r="BU969" i="1"/>
  <c r="BU970" i="1"/>
  <c r="BU971" i="1"/>
  <c r="BU972" i="1"/>
  <c r="BU973" i="1"/>
  <c r="BU974" i="1"/>
  <c r="BU975" i="1"/>
  <c r="BU976" i="1"/>
  <c r="BU977" i="1"/>
  <c r="BU978" i="1"/>
  <c r="BU979" i="1"/>
  <c r="BU980" i="1"/>
  <c r="BU981" i="1"/>
  <c r="BU982" i="1"/>
  <c r="BU983" i="1"/>
  <c r="BU984" i="1"/>
  <c r="BU985" i="1"/>
  <c r="BU986" i="1"/>
  <c r="BU987" i="1"/>
  <c r="BU988" i="1"/>
  <c r="BU989" i="1"/>
  <c r="BU990" i="1"/>
  <c r="BU991" i="1"/>
  <c r="BU992" i="1"/>
  <c r="BU993" i="1"/>
  <c r="BU994" i="1"/>
  <c r="BU995" i="1"/>
  <c r="BU996" i="1"/>
  <c r="BU997" i="1"/>
  <c r="BU998" i="1"/>
  <c r="BU999" i="1"/>
  <c r="BU1000" i="1"/>
  <c r="BU1001" i="1"/>
  <c r="BU1002" i="1"/>
  <c r="BU1003" i="1"/>
  <c r="BU1004" i="1"/>
  <c r="BU1005" i="1"/>
  <c r="BU1006" i="1"/>
  <c r="BU1007" i="1"/>
  <c r="BU1008" i="1"/>
  <c r="BU1009" i="1"/>
  <c r="BU1010" i="1"/>
  <c r="BU1011" i="1"/>
  <c r="BU1012" i="1"/>
  <c r="BU1013" i="1"/>
  <c r="BU1014" i="1"/>
  <c r="BU1015" i="1"/>
  <c r="BU1016" i="1"/>
  <c r="BU1017" i="1"/>
  <c r="BU1018" i="1"/>
  <c r="BU1019" i="1"/>
  <c r="BU1020" i="1"/>
  <c r="BU1021" i="1"/>
  <c r="BU1022" i="1"/>
  <c r="BU1023" i="1"/>
  <c r="BU1024" i="1"/>
  <c r="BU1025" i="1"/>
  <c r="BU1026" i="1"/>
  <c r="BU1027" i="1"/>
  <c r="BU1028" i="1"/>
  <c r="BU1029" i="1"/>
  <c r="BU1030" i="1"/>
  <c r="BU1031" i="1"/>
  <c r="BU1032" i="1"/>
  <c r="BU1033" i="1"/>
  <c r="BU1034" i="1"/>
  <c r="BU1035" i="1"/>
  <c r="BU1036" i="1"/>
  <c r="BU1037" i="1"/>
  <c r="BU1038" i="1"/>
  <c r="BU1039" i="1"/>
  <c r="BU1040" i="1"/>
  <c r="BU1041" i="1"/>
  <c r="BU1042" i="1"/>
  <c r="BU1043" i="1"/>
  <c r="BU1044" i="1"/>
  <c r="BU1045" i="1"/>
  <c r="BU1046" i="1"/>
  <c r="BU1047" i="1"/>
  <c r="BU1048" i="1"/>
  <c r="BU1049" i="1"/>
  <c r="BU1050" i="1"/>
  <c r="BU1051" i="1"/>
  <c r="BU1052" i="1"/>
  <c r="BU1053" i="1"/>
  <c r="BU1054" i="1"/>
  <c r="BU1055" i="1"/>
  <c r="BU1056" i="1"/>
  <c r="BU1057" i="1"/>
  <c r="BU1058" i="1"/>
  <c r="BU1059" i="1"/>
  <c r="BU1060" i="1"/>
  <c r="BU1061" i="1"/>
  <c r="BU1062" i="1"/>
  <c r="BU1063" i="1"/>
  <c r="BU1064" i="1"/>
  <c r="BU1065" i="1"/>
  <c r="BU1066" i="1"/>
  <c r="BU1067" i="1"/>
  <c r="BU1068" i="1"/>
  <c r="BU1069" i="1"/>
  <c r="BU1070" i="1"/>
  <c r="BU1071" i="1"/>
  <c r="BU1072" i="1"/>
  <c r="BU1073" i="1"/>
  <c r="BU1074" i="1"/>
  <c r="BU1075" i="1"/>
  <c r="BU1076" i="1"/>
  <c r="BU1077" i="1"/>
  <c r="BU1078" i="1"/>
  <c r="BU1079" i="1"/>
  <c r="BU1080" i="1"/>
  <c r="BU1081" i="1"/>
  <c r="BU1082" i="1"/>
  <c r="BU1083" i="1"/>
  <c r="BU1084" i="1"/>
  <c r="BU1085" i="1"/>
  <c r="BU1086" i="1"/>
  <c r="BU1087" i="1"/>
  <c r="BU1088" i="1"/>
  <c r="BU1089" i="1"/>
  <c r="BU1090" i="1"/>
  <c r="BU1091" i="1"/>
  <c r="BU1092" i="1"/>
  <c r="BU1093" i="1"/>
  <c r="BU1094" i="1"/>
  <c r="BU1095" i="1"/>
  <c r="BU1096" i="1"/>
  <c r="BU1097" i="1"/>
  <c r="BU1098" i="1"/>
  <c r="BU1099" i="1"/>
  <c r="BU1100" i="1"/>
  <c r="BU1101" i="1"/>
  <c r="BU1102" i="1"/>
  <c r="BU1103" i="1"/>
  <c r="BU1104" i="1"/>
  <c r="BU1105" i="1"/>
  <c r="BU1106" i="1"/>
  <c r="BU1107" i="1"/>
  <c r="BU1108" i="1"/>
  <c r="BU1109" i="1"/>
  <c r="BU1110" i="1"/>
  <c r="BU1111" i="1"/>
  <c r="BU1112" i="1"/>
  <c r="BU1113" i="1"/>
  <c r="BU1114" i="1"/>
  <c r="BU1115" i="1"/>
  <c r="BU1116" i="1"/>
  <c r="BU1117" i="1"/>
  <c r="BU1118" i="1"/>
  <c r="BU1119" i="1"/>
  <c r="BU1120" i="1"/>
  <c r="BU1121" i="1"/>
  <c r="BU1122" i="1"/>
  <c r="BU1123" i="1"/>
  <c r="BU1124" i="1"/>
  <c r="BU1125" i="1"/>
  <c r="BU1126" i="1"/>
  <c r="BU1127" i="1"/>
  <c r="BU1128" i="1"/>
  <c r="BU1129" i="1"/>
  <c r="BU1130" i="1"/>
  <c r="BU1131" i="1"/>
  <c r="BU1132" i="1"/>
  <c r="BU1133" i="1"/>
  <c r="BU1134" i="1"/>
  <c r="BU1135" i="1"/>
  <c r="BU1136" i="1"/>
  <c r="BU1137" i="1"/>
  <c r="BU1138" i="1"/>
  <c r="BU1139" i="1"/>
  <c r="BU1140" i="1"/>
  <c r="BU1141" i="1"/>
  <c r="BU1142" i="1"/>
  <c r="BU1143" i="1"/>
  <c r="BU1144" i="1"/>
  <c r="BU1145" i="1"/>
  <c r="BU1146" i="1"/>
  <c r="BU1147" i="1"/>
  <c r="BU1148" i="1"/>
  <c r="BU1149" i="1"/>
  <c r="BU1150" i="1"/>
  <c r="BU1151" i="1"/>
  <c r="BU1152" i="1"/>
  <c r="BU1153" i="1"/>
  <c r="BU1154" i="1"/>
  <c r="BU1155" i="1"/>
  <c r="BU1156" i="1"/>
  <c r="BU1157" i="1"/>
  <c r="BU1158" i="1"/>
  <c r="BU1159" i="1"/>
  <c r="BU1160" i="1"/>
  <c r="BU1161" i="1"/>
  <c r="BU1162" i="1"/>
  <c r="BU1163" i="1"/>
  <c r="BU1164" i="1"/>
  <c r="BU1165" i="1"/>
  <c r="BU1166" i="1"/>
  <c r="BU1167" i="1"/>
  <c r="BU1168" i="1"/>
  <c r="BU1169" i="1"/>
  <c r="BU1170" i="1"/>
  <c r="BU1171" i="1"/>
  <c r="BU1172" i="1"/>
  <c r="BU1173" i="1"/>
  <c r="BU1174" i="1"/>
  <c r="BU1175" i="1"/>
  <c r="BU1176" i="1"/>
  <c r="BU1177" i="1"/>
  <c r="BU1178" i="1"/>
  <c r="BU1179" i="1"/>
  <c r="BU1180" i="1"/>
  <c r="BU1181" i="1"/>
  <c r="BU1182" i="1"/>
  <c r="BU1183" i="1"/>
  <c r="BU1184" i="1"/>
  <c r="BU1185" i="1"/>
  <c r="BU1186" i="1"/>
  <c r="BU1187" i="1"/>
  <c r="BU1188" i="1"/>
  <c r="BU1189" i="1"/>
  <c r="BU1190" i="1"/>
  <c r="BU1191" i="1"/>
  <c r="BU1192" i="1"/>
  <c r="BU1193" i="1"/>
  <c r="BU1194" i="1"/>
  <c r="BU1195" i="1"/>
  <c r="BU1196" i="1"/>
  <c r="E255" i="14" l="1"/>
  <c r="F255" i="14" s="1"/>
  <c r="E254" i="14"/>
  <c r="F254" i="14" s="1"/>
  <c r="E253" i="14"/>
  <c r="F253" i="14" s="1"/>
  <c r="E252" i="14"/>
  <c r="F252" i="14" s="1"/>
  <c r="E251" i="14"/>
  <c r="F251" i="14" s="1"/>
  <c r="E250" i="14"/>
  <c r="F250" i="14" s="1"/>
  <c r="E249" i="14"/>
  <c r="F249" i="14" s="1"/>
  <c r="E248" i="14"/>
  <c r="F248" i="14" s="1"/>
  <c r="E247" i="14"/>
  <c r="F247" i="14" s="1"/>
  <c r="E246" i="14"/>
  <c r="F246" i="14" s="1"/>
  <c r="E245" i="14"/>
  <c r="F245" i="14" s="1"/>
  <c r="E244" i="14"/>
  <c r="F244" i="14" s="1"/>
  <c r="E243" i="14"/>
  <c r="F243" i="14" s="1"/>
  <c r="E242" i="14"/>
  <c r="F242" i="14" s="1"/>
  <c r="E241" i="14"/>
  <c r="F241" i="14" s="1"/>
  <c r="E240" i="14"/>
  <c r="F240" i="14" s="1"/>
  <c r="E239" i="14"/>
  <c r="F239" i="14" s="1"/>
  <c r="E238" i="14"/>
  <c r="F238" i="14" s="1"/>
  <c r="E237" i="14"/>
  <c r="F237" i="14" s="1"/>
  <c r="E236" i="14"/>
  <c r="F236" i="14" s="1"/>
  <c r="E235" i="14"/>
  <c r="F235" i="14" s="1"/>
  <c r="E234" i="14"/>
  <c r="F234" i="14" s="1"/>
  <c r="E233" i="14"/>
  <c r="F233" i="14" s="1"/>
  <c r="E232" i="14"/>
  <c r="F232" i="14" s="1"/>
  <c r="E231" i="14"/>
  <c r="F231" i="14" s="1"/>
  <c r="E230" i="14"/>
  <c r="F230" i="14" s="1"/>
  <c r="E229" i="14"/>
  <c r="F229" i="14" s="1"/>
  <c r="E228" i="14"/>
  <c r="F228" i="14" s="1"/>
  <c r="E227" i="14"/>
  <c r="F227" i="14" s="1"/>
  <c r="E226" i="14"/>
  <c r="F226" i="14" s="1"/>
  <c r="E225" i="14"/>
  <c r="F225" i="14" s="1"/>
  <c r="E224" i="14"/>
  <c r="F224" i="14" s="1"/>
  <c r="E223" i="14"/>
  <c r="F223" i="14" s="1"/>
  <c r="E222" i="14"/>
  <c r="F222" i="14" s="1"/>
  <c r="E221" i="14"/>
  <c r="F221" i="14" s="1"/>
  <c r="E220" i="14"/>
  <c r="F220" i="14" s="1"/>
  <c r="E219" i="14"/>
  <c r="F219" i="14" s="1"/>
  <c r="E218" i="14"/>
  <c r="F218" i="14" s="1"/>
  <c r="E217" i="14"/>
  <c r="F217" i="14" s="1"/>
  <c r="E216" i="14"/>
  <c r="F216" i="14" s="1"/>
  <c r="E215" i="14"/>
  <c r="F215" i="14" s="1"/>
  <c r="E214" i="14"/>
  <c r="F214" i="14" s="1"/>
  <c r="E213" i="14"/>
  <c r="F213" i="14" s="1"/>
  <c r="E212" i="14"/>
  <c r="F212" i="14" s="1"/>
  <c r="E211" i="14"/>
  <c r="F211" i="14" s="1"/>
  <c r="E210" i="14"/>
  <c r="F210" i="14" s="1"/>
  <c r="E209" i="14"/>
  <c r="F209" i="14" s="1"/>
  <c r="E208" i="14"/>
  <c r="F208" i="14" s="1"/>
  <c r="E207" i="14"/>
  <c r="F207" i="14" s="1"/>
  <c r="E206" i="14"/>
  <c r="F206" i="14" s="1"/>
  <c r="E205" i="14"/>
  <c r="F205" i="14" s="1"/>
  <c r="E204" i="14"/>
  <c r="F204" i="14" s="1"/>
  <c r="E203" i="14"/>
  <c r="F203" i="14" s="1"/>
  <c r="E202" i="14"/>
  <c r="F202" i="14" s="1"/>
  <c r="E201" i="14"/>
  <c r="F201" i="14" s="1"/>
  <c r="E200" i="14"/>
  <c r="F200" i="14" s="1"/>
  <c r="E199" i="14"/>
  <c r="F199" i="14" s="1"/>
  <c r="E198" i="14"/>
  <c r="F198" i="14" s="1"/>
  <c r="E197" i="14"/>
  <c r="F197" i="14" s="1"/>
  <c r="E196" i="14"/>
  <c r="F196" i="14" s="1"/>
  <c r="E195" i="14"/>
  <c r="F195" i="14" s="1"/>
  <c r="E194" i="14"/>
  <c r="F194" i="14" s="1"/>
  <c r="E193" i="14"/>
  <c r="F193" i="14" s="1"/>
  <c r="E192" i="14"/>
  <c r="F192" i="14" s="1"/>
  <c r="E191" i="14"/>
  <c r="F191" i="14" s="1"/>
  <c r="E190" i="14"/>
  <c r="F190" i="14" s="1"/>
  <c r="E189" i="14"/>
  <c r="F189" i="14" s="1"/>
  <c r="E188" i="14"/>
  <c r="F188" i="14" s="1"/>
  <c r="E187" i="14"/>
  <c r="F187" i="14" s="1"/>
  <c r="E186" i="14"/>
  <c r="F186" i="14" s="1"/>
  <c r="E185" i="14"/>
  <c r="F185" i="14" s="1"/>
  <c r="E184" i="14"/>
  <c r="F184" i="14" s="1"/>
  <c r="E183" i="14"/>
  <c r="F183" i="14" s="1"/>
  <c r="E182" i="14"/>
  <c r="F182" i="14" s="1"/>
  <c r="E181" i="14"/>
  <c r="F181" i="14" s="1"/>
  <c r="E180" i="14"/>
  <c r="F180" i="14" s="1"/>
  <c r="E179" i="14"/>
  <c r="F179" i="14" s="1"/>
  <c r="E178" i="14"/>
  <c r="F178" i="14" s="1"/>
  <c r="E177" i="14"/>
  <c r="F177" i="14" s="1"/>
  <c r="E176" i="14"/>
  <c r="F176" i="14" s="1"/>
  <c r="E175" i="14"/>
  <c r="F175" i="14" s="1"/>
  <c r="E174" i="14"/>
  <c r="F174" i="14" s="1"/>
  <c r="E173" i="14"/>
  <c r="F173" i="14" s="1"/>
  <c r="E172" i="14"/>
  <c r="F172" i="14" s="1"/>
  <c r="E171" i="14"/>
  <c r="F171" i="14" s="1"/>
  <c r="E170" i="14"/>
  <c r="F170" i="14" s="1"/>
  <c r="E169" i="14"/>
  <c r="F169" i="14" s="1"/>
  <c r="E168" i="14"/>
  <c r="F168" i="14" s="1"/>
  <c r="E167" i="14"/>
  <c r="F167" i="14" s="1"/>
  <c r="E166" i="14"/>
  <c r="F166" i="14" s="1"/>
  <c r="E165" i="14"/>
  <c r="F165" i="14" s="1"/>
  <c r="E164" i="14"/>
  <c r="F164" i="14" s="1"/>
  <c r="E163" i="14"/>
  <c r="F163" i="14" s="1"/>
  <c r="E162" i="14"/>
  <c r="F162" i="14" s="1"/>
  <c r="E161" i="14"/>
  <c r="F161" i="14" s="1"/>
  <c r="E160" i="14"/>
  <c r="F160" i="14" s="1"/>
  <c r="E159" i="14"/>
  <c r="F159" i="14" s="1"/>
  <c r="E158" i="14"/>
  <c r="F158" i="14" s="1"/>
  <c r="E157" i="14"/>
  <c r="F157" i="14" s="1"/>
  <c r="E156" i="14"/>
  <c r="F156" i="14" s="1"/>
  <c r="E155" i="14"/>
  <c r="F155" i="14" s="1"/>
  <c r="E154" i="14"/>
  <c r="F154" i="14" s="1"/>
  <c r="E153" i="14"/>
  <c r="F153" i="14" s="1"/>
  <c r="E152" i="14"/>
  <c r="F152" i="14" s="1"/>
  <c r="E151" i="14"/>
  <c r="F151" i="14" s="1"/>
  <c r="E150" i="14"/>
  <c r="F150" i="14" s="1"/>
  <c r="E149" i="14"/>
  <c r="F149" i="14" s="1"/>
  <c r="E148" i="14"/>
  <c r="F148" i="14" s="1"/>
  <c r="E147" i="14"/>
  <c r="F147" i="14" s="1"/>
  <c r="E146" i="14"/>
  <c r="F146" i="14" s="1"/>
  <c r="E145" i="14"/>
  <c r="F145" i="14" s="1"/>
  <c r="E144" i="14"/>
  <c r="F144" i="14" s="1"/>
  <c r="E143" i="14"/>
  <c r="F143" i="14" s="1"/>
  <c r="E142" i="14"/>
  <c r="F142" i="14" s="1"/>
  <c r="E141" i="14"/>
  <c r="F141" i="14" s="1"/>
  <c r="E140" i="14"/>
  <c r="F140" i="14" s="1"/>
  <c r="E139" i="14"/>
  <c r="F139" i="14" s="1"/>
  <c r="E138" i="14"/>
  <c r="F138" i="14" s="1"/>
  <c r="E137" i="14"/>
  <c r="F137" i="14" s="1"/>
  <c r="E136" i="14"/>
  <c r="F136" i="14" s="1"/>
  <c r="E135" i="14"/>
  <c r="F135" i="14" s="1"/>
  <c r="E134" i="14"/>
  <c r="F134" i="14" s="1"/>
  <c r="E133" i="14"/>
  <c r="F133" i="14" s="1"/>
  <c r="E132" i="14"/>
  <c r="F132" i="14" s="1"/>
  <c r="E131" i="14"/>
  <c r="F131" i="14" s="1"/>
  <c r="E130" i="14"/>
  <c r="F130" i="14" s="1"/>
  <c r="E129" i="14"/>
  <c r="F129" i="14" s="1"/>
  <c r="E128" i="14"/>
  <c r="F128" i="14" s="1"/>
  <c r="E127" i="14"/>
  <c r="F127" i="14" s="1"/>
  <c r="E126" i="14"/>
  <c r="F126" i="14" s="1"/>
  <c r="E125" i="14"/>
  <c r="F125" i="14" s="1"/>
  <c r="E124" i="14"/>
  <c r="F124" i="14" s="1"/>
  <c r="E123" i="14"/>
  <c r="F123" i="14" s="1"/>
  <c r="E122" i="14"/>
  <c r="F122" i="14" s="1"/>
  <c r="E121" i="14"/>
  <c r="F121" i="14" s="1"/>
  <c r="E120" i="14"/>
  <c r="F120" i="14" s="1"/>
  <c r="E119" i="14"/>
  <c r="F119" i="14" s="1"/>
  <c r="E118" i="14"/>
  <c r="F118" i="14" s="1"/>
  <c r="E117" i="14"/>
  <c r="F117" i="14" s="1"/>
  <c r="E116" i="14"/>
  <c r="F116" i="14" s="1"/>
  <c r="E115" i="14"/>
  <c r="F115" i="14" s="1"/>
  <c r="E114" i="14"/>
  <c r="F114" i="14" s="1"/>
  <c r="E113" i="14"/>
  <c r="F113" i="14" s="1"/>
  <c r="E112" i="14"/>
  <c r="F112" i="14" s="1"/>
  <c r="E111" i="14"/>
  <c r="F111" i="14" s="1"/>
  <c r="E110" i="14"/>
  <c r="F110" i="14" s="1"/>
  <c r="E109" i="14"/>
  <c r="F109" i="14" s="1"/>
  <c r="E108" i="14"/>
  <c r="F108" i="14" s="1"/>
  <c r="E107" i="14"/>
  <c r="F107" i="14" s="1"/>
  <c r="E106" i="14"/>
  <c r="F106" i="14" s="1"/>
  <c r="E105" i="14"/>
  <c r="F105" i="14" s="1"/>
  <c r="E104" i="14"/>
  <c r="F104" i="14" s="1"/>
  <c r="E103" i="14"/>
  <c r="F103" i="14" s="1"/>
  <c r="E102" i="14"/>
  <c r="F102" i="14" s="1"/>
  <c r="E101" i="14"/>
  <c r="F101" i="14" s="1"/>
  <c r="E100" i="14"/>
  <c r="F100" i="14" s="1"/>
  <c r="E99" i="14"/>
  <c r="F99" i="14" s="1"/>
  <c r="E98" i="14"/>
  <c r="F98" i="14" s="1"/>
  <c r="E97" i="14"/>
  <c r="F97" i="14" s="1"/>
  <c r="E96" i="14"/>
  <c r="F96" i="14" s="1"/>
  <c r="E95" i="14"/>
  <c r="F95" i="14" s="1"/>
  <c r="E94" i="14"/>
  <c r="F94" i="14" s="1"/>
  <c r="E93" i="14"/>
  <c r="F93" i="14" s="1"/>
  <c r="E92" i="14"/>
  <c r="F92" i="14" s="1"/>
  <c r="E91" i="14"/>
  <c r="F91" i="14" s="1"/>
  <c r="E90" i="14"/>
  <c r="F90" i="14" s="1"/>
  <c r="E89" i="14"/>
  <c r="F89" i="14" s="1"/>
  <c r="E88" i="14"/>
  <c r="F88" i="14" s="1"/>
  <c r="E87" i="14"/>
  <c r="F87" i="14" s="1"/>
  <c r="E86" i="14"/>
  <c r="F86" i="14" s="1"/>
  <c r="E85" i="14"/>
  <c r="F85" i="14" s="1"/>
  <c r="E84" i="14"/>
  <c r="F84" i="14" s="1"/>
  <c r="E83" i="14"/>
  <c r="F83" i="14" s="1"/>
  <c r="E82" i="14"/>
  <c r="F82" i="14" s="1"/>
  <c r="E81" i="14"/>
  <c r="F81" i="14" s="1"/>
  <c r="E80" i="14"/>
  <c r="F80" i="14" s="1"/>
  <c r="E79" i="14"/>
  <c r="F79" i="14" s="1"/>
  <c r="E78" i="14"/>
  <c r="F78" i="14" s="1"/>
  <c r="E77" i="14"/>
  <c r="F77" i="14" s="1"/>
  <c r="E76" i="14"/>
  <c r="F76" i="14" s="1"/>
  <c r="E75" i="14"/>
  <c r="F75" i="14" s="1"/>
  <c r="E74" i="14"/>
  <c r="F74" i="14" s="1"/>
  <c r="E73" i="14"/>
  <c r="F73" i="14" s="1"/>
  <c r="E72" i="14"/>
  <c r="F72" i="14" s="1"/>
  <c r="E71" i="14"/>
  <c r="F71" i="14" s="1"/>
  <c r="E70" i="14"/>
  <c r="F70" i="14" s="1"/>
  <c r="E69" i="14"/>
  <c r="F69" i="14" s="1"/>
  <c r="E68" i="14"/>
  <c r="F68" i="14" s="1"/>
  <c r="E67" i="14"/>
  <c r="F67" i="14" s="1"/>
  <c r="E66" i="14"/>
  <c r="F66" i="14" s="1"/>
  <c r="E65" i="14"/>
  <c r="F65" i="14" s="1"/>
  <c r="E64" i="14"/>
  <c r="F64" i="14" s="1"/>
  <c r="E63" i="14"/>
  <c r="F63" i="14" s="1"/>
  <c r="E62" i="14"/>
  <c r="F62" i="14" s="1"/>
  <c r="E61" i="14"/>
  <c r="F61" i="14" s="1"/>
  <c r="E60" i="14"/>
  <c r="F60" i="14" s="1"/>
  <c r="E59" i="14"/>
  <c r="F59" i="14" s="1"/>
  <c r="E58" i="14"/>
  <c r="F58" i="14" s="1"/>
  <c r="E57" i="14"/>
  <c r="F57" i="14" s="1"/>
  <c r="E56" i="14"/>
  <c r="F56" i="14" s="1"/>
  <c r="E55" i="14"/>
  <c r="F55" i="14" s="1"/>
  <c r="E54" i="14"/>
  <c r="F54" i="14" s="1"/>
  <c r="E53" i="14"/>
  <c r="F53" i="14" s="1"/>
  <c r="E52" i="14"/>
  <c r="F52" i="14" s="1"/>
  <c r="E51" i="14"/>
  <c r="F51" i="14" s="1"/>
  <c r="E50" i="14"/>
  <c r="F50" i="14" s="1"/>
  <c r="E49" i="14"/>
  <c r="F49" i="14" s="1"/>
  <c r="E48" i="14"/>
  <c r="F48" i="14" s="1"/>
  <c r="E47" i="14"/>
  <c r="F47" i="14" s="1"/>
  <c r="E46" i="14"/>
  <c r="F46" i="14" s="1"/>
  <c r="E45" i="14"/>
  <c r="F45" i="14" s="1"/>
  <c r="E44" i="14"/>
  <c r="F44" i="14" s="1"/>
  <c r="E43" i="14"/>
  <c r="F43" i="14" s="1"/>
  <c r="E42" i="14"/>
  <c r="F42" i="14" s="1"/>
  <c r="E41" i="14"/>
  <c r="F41" i="14" s="1"/>
  <c r="E40" i="14"/>
  <c r="F40" i="14" s="1"/>
  <c r="E39" i="14"/>
  <c r="F39" i="14" s="1"/>
  <c r="E38" i="14"/>
  <c r="F38" i="14" s="1"/>
  <c r="E37" i="14"/>
  <c r="F37" i="14" s="1"/>
  <c r="E36" i="14"/>
  <c r="F36" i="14" s="1"/>
  <c r="E35" i="14"/>
  <c r="F35" i="14" s="1"/>
  <c r="E34" i="14"/>
  <c r="F34" i="14" s="1"/>
  <c r="E33" i="14"/>
  <c r="F33" i="14" s="1"/>
  <c r="E32" i="14"/>
  <c r="F32" i="14" s="1"/>
  <c r="E31" i="14"/>
  <c r="F31" i="14" s="1"/>
  <c r="E30" i="14"/>
  <c r="F30" i="14" s="1"/>
  <c r="E29" i="14"/>
  <c r="F29" i="14" s="1"/>
  <c r="E28" i="14"/>
  <c r="F28" i="14" s="1"/>
  <c r="E27" i="14"/>
  <c r="F27" i="14" s="1"/>
  <c r="E26" i="14"/>
  <c r="F26" i="14" s="1"/>
  <c r="E25" i="14"/>
  <c r="F25" i="14" s="1"/>
  <c r="E24" i="14"/>
  <c r="F24" i="14" s="1"/>
  <c r="E23" i="14"/>
  <c r="F23" i="14" s="1"/>
  <c r="E22" i="14"/>
  <c r="F22" i="14" s="1"/>
  <c r="E21" i="14"/>
  <c r="F21" i="14" s="1"/>
  <c r="E20" i="14"/>
  <c r="F20" i="14" s="1"/>
  <c r="E19" i="14"/>
  <c r="F19" i="14" s="1"/>
  <c r="E18" i="14"/>
  <c r="F18" i="14" s="1"/>
  <c r="E17" i="14"/>
  <c r="F17" i="14" s="1"/>
  <c r="E16" i="14"/>
  <c r="F16" i="14" s="1"/>
  <c r="E15" i="14"/>
  <c r="F15" i="14" s="1"/>
  <c r="E14" i="14"/>
  <c r="F14" i="14" s="1"/>
  <c r="E13" i="14"/>
  <c r="F13" i="14" s="1"/>
  <c r="E12" i="14"/>
  <c r="F12" i="14" s="1"/>
  <c r="E11" i="14"/>
  <c r="F11" i="14" s="1"/>
  <c r="E10" i="14"/>
  <c r="F10" i="14" s="1"/>
  <c r="E9" i="14"/>
  <c r="F9" i="14" s="1"/>
  <c r="E8" i="14"/>
  <c r="F8" i="14" s="1"/>
  <c r="E7" i="14"/>
  <c r="F7" i="14" s="1"/>
  <c r="E6" i="14"/>
  <c r="F6" i="14" s="1"/>
  <c r="E5" i="14"/>
  <c r="F5" i="14" s="1"/>
  <c r="E4" i="14"/>
  <c r="F4" i="14" s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O3" i="1"/>
  <c r="BO4" i="1"/>
  <c r="BO5" i="1"/>
  <c r="BO6" i="1"/>
  <c r="BO7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48" i="1"/>
  <c r="BO249" i="1"/>
  <c r="BO250" i="1"/>
  <c r="BO251" i="1"/>
  <c r="BO252" i="1"/>
  <c r="BO253" i="1"/>
  <c r="BO254" i="1"/>
  <c r="BO255" i="1"/>
  <c r="BO256" i="1"/>
  <c r="BO257" i="1"/>
  <c r="BO258" i="1"/>
  <c r="BO259" i="1"/>
  <c r="BO260" i="1"/>
  <c r="BO261" i="1"/>
  <c r="BO262" i="1"/>
  <c r="BO263" i="1"/>
  <c r="BO264" i="1"/>
  <c r="BO265" i="1"/>
  <c r="BO266" i="1"/>
  <c r="BO267" i="1"/>
  <c r="BO268" i="1"/>
  <c r="BO269" i="1"/>
  <c r="BO270" i="1"/>
  <c r="BO271" i="1"/>
  <c r="BO272" i="1"/>
  <c r="BO273" i="1"/>
  <c r="BO274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O361" i="1"/>
  <c r="BO362" i="1"/>
  <c r="BO363" i="1"/>
  <c r="BO364" i="1"/>
  <c r="BO365" i="1"/>
  <c r="BO366" i="1"/>
  <c r="BO367" i="1"/>
  <c r="BO368" i="1"/>
  <c r="BO369" i="1"/>
  <c r="BO370" i="1"/>
  <c r="BO371" i="1"/>
  <c r="BO372" i="1"/>
  <c r="BO373" i="1"/>
  <c r="BO374" i="1"/>
  <c r="BO375" i="1"/>
  <c r="BO376" i="1"/>
  <c r="BO377" i="1"/>
  <c r="BO378" i="1"/>
  <c r="BO379" i="1"/>
  <c r="BO380" i="1"/>
  <c r="BO381" i="1"/>
  <c r="BO382" i="1"/>
  <c r="BO383" i="1"/>
  <c r="BO384" i="1"/>
  <c r="BO385" i="1"/>
  <c r="BO386" i="1"/>
  <c r="BO387" i="1"/>
  <c r="BO388" i="1"/>
  <c r="BO389" i="1"/>
  <c r="BO390" i="1"/>
  <c r="BO391" i="1"/>
  <c r="BO392" i="1"/>
  <c r="BO393" i="1"/>
  <c r="BO394" i="1"/>
  <c r="BO395" i="1"/>
  <c r="BO396" i="1"/>
  <c r="BO397" i="1"/>
  <c r="BO398" i="1"/>
  <c r="BO399" i="1"/>
  <c r="BO400" i="1"/>
  <c r="BO401" i="1"/>
  <c r="BO402" i="1"/>
  <c r="BO403" i="1"/>
  <c r="BO404" i="1"/>
  <c r="BO405" i="1"/>
  <c r="BO406" i="1"/>
  <c r="BO407" i="1"/>
  <c r="BO408" i="1"/>
  <c r="BO409" i="1"/>
  <c r="BO410" i="1"/>
  <c r="BO411" i="1"/>
  <c r="BO412" i="1"/>
  <c r="BO413" i="1"/>
  <c r="BO414" i="1"/>
  <c r="BO415" i="1"/>
  <c r="BO416" i="1"/>
  <c r="BO417" i="1"/>
  <c r="BO418" i="1"/>
  <c r="BO419" i="1"/>
  <c r="BO420" i="1"/>
  <c r="BO421" i="1"/>
  <c r="BO422" i="1"/>
  <c r="BO423" i="1"/>
  <c r="BO424" i="1"/>
  <c r="BO425" i="1"/>
  <c r="BO426" i="1"/>
  <c r="BO427" i="1"/>
  <c r="BO428" i="1"/>
  <c r="BO429" i="1"/>
  <c r="BO430" i="1"/>
  <c r="BO431" i="1"/>
  <c r="BO432" i="1"/>
  <c r="BO433" i="1"/>
  <c r="BO434" i="1"/>
  <c r="BO435" i="1"/>
  <c r="BO436" i="1"/>
  <c r="BO437" i="1"/>
  <c r="BO438" i="1"/>
  <c r="BO439" i="1"/>
  <c r="BO440" i="1"/>
  <c r="BO441" i="1"/>
  <c r="BO442" i="1"/>
  <c r="BO443" i="1"/>
  <c r="BO444" i="1"/>
  <c r="BO445" i="1"/>
  <c r="BO446" i="1"/>
  <c r="BO447" i="1"/>
  <c r="BO448" i="1"/>
  <c r="BO449" i="1"/>
  <c r="BO450" i="1"/>
  <c r="BO451" i="1"/>
  <c r="BO452" i="1"/>
  <c r="BO453" i="1"/>
  <c r="BO454" i="1"/>
  <c r="BO455" i="1"/>
  <c r="BO456" i="1"/>
  <c r="BO457" i="1"/>
  <c r="BO458" i="1"/>
  <c r="BO459" i="1"/>
  <c r="BO460" i="1"/>
  <c r="BO461" i="1"/>
  <c r="BO462" i="1"/>
  <c r="BO463" i="1"/>
  <c r="BO464" i="1"/>
  <c r="BO465" i="1"/>
  <c r="BO466" i="1"/>
  <c r="BO467" i="1"/>
  <c r="BO468" i="1"/>
  <c r="BO469" i="1"/>
  <c r="BO470" i="1"/>
  <c r="BO471" i="1"/>
  <c r="BO472" i="1"/>
  <c r="BO473" i="1"/>
  <c r="BO474" i="1"/>
  <c r="BO475" i="1"/>
  <c r="BO476" i="1"/>
  <c r="BO477" i="1"/>
  <c r="BO478" i="1"/>
  <c r="BO479" i="1"/>
  <c r="BO480" i="1"/>
  <c r="BO481" i="1"/>
  <c r="BO482" i="1"/>
  <c r="BO483" i="1"/>
  <c r="BO484" i="1"/>
  <c r="BO485" i="1"/>
  <c r="BO486" i="1"/>
  <c r="BO487" i="1"/>
  <c r="BO488" i="1"/>
  <c r="BO489" i="1"/>
  <c r="BO490" i="1"/>
  <c r="BO491" i="1"/>
  <c r="BO492" i="1"/>
  <c r="BO493" i="1"/>
  <c r="BO494" i="1"/>
  <c r="BO495" i="1"/>
  <c r="BO496" i="1"/>
  <c r="BO497" i="1"/>
  <c r="BO498" i="1"/>
  <c r="BO499" i="1"/>
  <c r="BO500" i="1"/>
  <c r="BO501" i="1"/>
  <c r="BO502" i="1"/>
  <c r="BO503" i="1"/>
  <c r="BO504" i="1"/>
  <c r="BO505" i="1"/>
  <c r="BO506" i="1"/>
  <c r="BO507" i="1"/>
  <c r="BO508" i="1"/>
  <c r="BO509" i="1"/>
  <c r="BO510" i="1"/>
  <c r="BO511" i="1"/>
  <c r="BO512" i="1"/>
  <c r="BO513" i="1"/>
  <c r="BO514" i="1"/>
  <c r="BO515" i="1"/>
  <c r="BO516" i="1"/>
  <c r="BO517" i="1"/>
  <c r="BO518" i="1"/>
  <c r="BO519" i="1"/>
  <c r="BO520" i="1"/>
  <c r="BO521" i="1"/>
  <c r="BO522" i="1"/>
  <c r="BO523" i="1"/>
  <c r="BO524" i="1"/>
  <c r="BO525" i="1"/>
  <c r="BO526" i="1"/>
  <c r="BO527" i="1"/>
  <c r="BO528" i="1"/>
  <c r="BO529" i="1"/>
  <c r="BO530" i="1"/>
  <c r="BO531" i="1"/>
  <c r="BO532" i="1"/>
  <c r="BO533" i="1"/>
  <c r="BO534" i="1"/>
  <c r="BO535" i="1"/>
  <c r="BO536" i="1"/>
  <c r="BO537" i="1"/>
  <c r="BO538" i="1"/>
  <c r="BO539" i="1"/>
  <c r="BO540" i="1"/>
  <c r="BO541" i="1"/>
  <c r="BO542" i="1"/>
  <c r="BO543" i="1"/>
  <c r="BO544" i="1"/>
  <c r="BO545" i="1"/>
  <c r="BO546" i="1"/>
  <c r="BO547" i="1"/>
  <c r="BO548" i="1"/>
  <c r="BO549" i="1"/>
  <c r="BO550" i="1"/>
  <c r="BO551" i="1"/>
  <c r="BO552" i="1"/>
  <c r="BO553" i="1"/>
  <c r="BO554" i="1"/>
  <c r="BO555" i="1"/>
  <c r="BO556" i="1"/>
  <c r="BO557" i="1"/>
  <c r="BO558" i="1"/>
  <c r="BO559" i="1"/>
  <c r="BO560" i="1"/>
  <c r="BO561" i="1"/>
  <c r="BO562" i="1"/>
  <c r="BO563" i="1"/>
  <c r="BO564" i="1"/>
  <c r="BO565" i="1"/>
  <c r="BO566" i="1"/>
  <c r="BO567" i="1"/>
  <c r="BO568" i="1"/>
  <c r="BO569" i="1"/>
  <c r="BO570" i="1"/>
  <c r="BO571" i="1"/>
  <c r="BO572" i="1"/>
  <c r="BO573" i="1"/>
  <c r="BO574" i="1"/>
  <c r="BO575" i="1"/>
  <c r="BO576" i="1"/>
  <c r="BO577" i="1"/>
  <c r="BO578" i="1"/>
  <c r="BO579" i="1"/>
  <c r="BO580" i="1"/>
  <c r="BO581" i="1"/>
  <c r="BO582" i="1"/>
  <c r="BO583" i="1"/>
  <c r="BO584" i="1"/>
  <c r="BO585" i="1"/>
  <c r="BO586" i="1"/>
  <c r="BO587" i="1"/>
  <c r="BO588" i="1"/>
  <c r="BO589" i="1"/>
  <c r="BO590" i="1"/>
  <c r="BO591" i="1"/>
  <c r="BO592" i="1"/>
  <c r="BO593" i="1"/>
  <c r="BO594" i="1"/>
  <c r="BO595" i="1"/>
  <c r="BO596" i="1"/>
  <c r="BO597" i="1"/>
  <c r="BO598" i="1"/>
  <c r="BO599" i="1"/>
  <c r="BO600" i="1"/>
  <c r="BO601" i="1"/>
  <c r="BO602" i="1"/>
  <c r="BO603" i="1"/>
  <c r="BO604" i="1"/>
  <c r="BO605" i="1"/>
  <c r="BO606" i="1"/>
  <c r="BO607" i="1"/>
  <c r="BO608" i="1"/>
  <c r="BO609" i="1"/>
  <c r="BO610" i="1"/>
  <c r="BO611" i="1"/>
  <c r="BO612" i="1"/>
  <c r="BO613" i="1"/>
  <c r="BO614" i="1"/>
  <c r="BO615" i="1"/>
  <c r="BO616" i="1"/>
  <c r="BO617" i="1"/>
  <c r="BO618" i="1"/>
  <c r="BO619" i="1"/>
  <c r="BO620" i="1"/>
  <c r="BO621" i="1"/>
  <c r="BO622" i="1"/>
  <c r="BO623" i="1"/>
  <c r="BO624" i="1"/>
  <c r="BO625" i="1"/>
  <c r="BO626" i="1"/>
  <c r="BO627" i="1"/>
  <c r="BO628" i="1"/>
  <c r="BO629" i="1"/>
  <c r="BO630" i="1"/>
  <c r="BO631" i="1"/>
  <c r="BO632" i="1"/>
  <c r="BO633" i="1"/>
  <c r="BO634" i="1"/>
  <c r="BO635" i="1"/>
  <c r="BO636" i="1"/>
  <c r="BO637" i="1"/>
  <c r="BO638" i="1"/>
  <c r="BO639" i="1"/>
  <c r="BO640" i="1"/>
  <c r="BO641" i="1"/>
  <c r="BO642" i="1"/>
  <c r="BO643" i="1"/>
  <c r="BO644" i="1"/>
  <c r="BO645" i="1"/>
  <c r="BO646" i="1"/>
  <c r="BO647" i="1"/>
  <c r="BO648" i="1"/>
  <c r="BO649" i="1"/>
  <c r="BO650" i="1"/>
  <c r="BO651" i="1"/>
  <c r="BO652" i="1"/>
  <c r="BO653" i="1"/>
  <c r="BO654" i="1"/>
  <c r="BO655" i="1"/>
  <c r="BO656" i="1"/>
  <c r="BO657" i="1"/>
  <c r="BO658" i="1"/>
  <c r="BO659" i="1"/>
  <c r="BO660" i="1"/>
  <c r="BO661" i="1"/>
  <c r="BO662" i="1"/>
  <c r="BO663" i="1"/>
  <c r="BO664" i="1"/>
  <c r="BO665" i="1"/>
  <c r="BO666" i="1"/>
  <c r="BO667" i="1"/>
  <c r="BO668" i="1"/>
  <c r="BO669" i="1"/>
  <c r="BO670" i="1"/>
  <c r="BO671" i="1"/>
  <c r="BO672" i="1"/>
  <c r="BO673" i="1"/>
  <c r="BO674" i="1"/>
  <c r="BO675" i="1"/>
  <c r="BO676" i="1"/>
  <c r="BO677" i="1"/>
  <c r="BO678" i="1"/>
  <c r="BO679" i="1"/>
  <c r="BO680" i="1"/>
  <c r="BO681" i="1"/>
  <c r="BO682" i="1"/>
  <c r="BO683" i="1"/>
  <c r="BO684" i="1"/>
  <c r="BO685" i="1"/>
  <c r="BO686" i="1"/>
  <c r="BO687" i="1"/>
  <c r="BO688" i="1"/>
  <c r="BO689" i="1"/>
  <c r="BO690" i="1"/>
  <c r="BO691" i="1"/>
  <c r="BO692" i="1"/>
  <c r="BO693" i="1"/>
  <c r="BO694" i="1"/>
  <c r="BO695" i="1"/>
  <c r="BO696" i="1"/>
  <c r="BO697" i="1"/>
  <c r="BO698" i="1"/>
  <c r="BO699" i="1"/>
  <c r="BO700" i="1"/>
  <c r="BO701" i="1"/>
  <c r="BO702" i="1"/>
  <c r="BO703" i="1"/>
  <c r="BO704" i="1"/>
  <c r="BO705" i="1"/>
  <c r="BO706" i="1"/>
  <c r="BO707" i="1"/>
  <c r="BO708" i="1"/>
  <c r="BO709" i="1"/>
  <c r="BO710" i="1"/>
  <c r="BO711" i="1"/>
  <c r="BO712" i="1"/>
  <c r="BO713" i="1"/>
  <c r="BO714" i="1"/>
  <c r="BO715" i="1"/>
  <c r="BO716" i="1"/>
  <c r="BO717" i="1"/>
  <c r="BO718" i="1"/>
  <c r="BO719" i="1"/>
  <c r="BO720" i="1"/>
  <c r="BO721" i="1"/>
  <c r="BO722" i="1"/>
  <c r="BO723" i="1"/>
  <c r="BO724" i="1"/>
  <c r="BO725" i="1"/>
  <c r="BO726" i="1"/>
  <c r="BO727" i="1"/>
  <c r="BO728" i="1"/>
  <c r="BO729" i="1"/>
  <c r="BO730" i="1"/>
  <c r="BO731" i="1"/>
  <c r="BO732" i="1"/>
  <c r="BO733" i="1"/>
  <c r="BO734" i="1"/>
  <c r="BO735" i="1"/>
  <c r="BO736" i="1"/>
  <c r="BO737" i="1"/>
  <c r="BO738" i="1"/>
  <c r="BO739" i="1"/>
  <c r="BO740" i="1"/>
  <c r="BO741" i="1"/>
  <c r="BO742" i="1"/>
  <c r="BO743" i="1"/>
  <c r="BO744" i="1"/>
  <c r="BO745" i="1"/>
  <c r="BO746" i="1"/>
  <c r="BO747" i="1"/>
  <c r="BO748" i="1"/>
  <c r="BO749" i="1"/>
  <c r="BO750" i="1"/>
  <c r="BO751" i="1"/>
  <c r="BO752" i="1"/>
  <c r="BO753" i="1"/>
  <c r="BO754" i="1"/>
  <c r="BO755" i="1"/>
  <c r="BO756" i="1"/>
  <c r="BO757" i="1"/>
  <c r="BO758" i="1"/>
  <c r="BO759" i="1"/>
  <c r="BO760" i="1"/>
  <c r="BO761" i="1"/>
  <c r="BO762" i="1"/>
  <c r="BO763" i="1"/>
  <c r="BO764" i="1"/>
  <c r="BO765" i="1"/>
  <c r="BO766" i="1"/>
  <c r="BO767" i="1"/>
  <c r="BO768" i="1"/>
  <c r="BO769" i="1"/>
  <c r="BO770" i="1"/>
  <c r="BO771" i="1"/>
  <c r="BO772" i="1"/>
  <c r="BO773" i="1"/>
  <c r="BO774" i="1"/>
  <c r="BO775" i="1"/>
  <c r="BO776" i="1"/>
  <c r="BO777" i="1"/>
  <c r="BO778" i="1"/>
  <c r="BO779" i="1"/>
  <c r="BO780" i="1"/>
  <c r="BO781" i="1"/>
  <c r="BO782" i="1"/>
  <c r="BO783" i="1"/>
  <c r="BO784" i="1"/>
  <c r="BO785" i="1"/>
  <c r="BO786" i="1"/>
  <c r="BO787" i="1"/>
  <c r="BO788" i="1"/>
  <c r="BO789" i="1"/>
  <c r="BO790" i="1"/>
  <c r="BO791" i="1"/>
  <c r="BO792" i="1"/>
  <c r="BO793" i="1"/>
  <c r="BO794" i="1"/>
  <c r="BO795" i="1"/>
  <c r="BO796" i="1"/>
  <c r="BO797" i="1"/>
  <c r="BO798" i="1"/>
  <c r="BO799" i="1"/>
  <c r="BO800" i="1"/>
  <c r="BO801" i="1"/>
  <c r="BO802" i="1"/>
  <c r="BO803" i="1"/>
  <c r="BO804" i="1"/>
  <c r="BO805" i="1"/>
  <c r="BO806" i="1"/>
  <c r="BO807" i="1"/>
  <c r="BO808" i="1"/>
  <c r="BO809" i="1"/>
  <c r="BO810" i="1"/>
  <c r="BO811" i="1"/>
  <c r="BO812" i="1"/>
  <c r="BO813" i="1"/>
  <c r="BO814" i="1"/>
  <c r="BO815" i="1"/>
  <c r="BO816" i="1"/>
  <c r="BO817" i="1"/>
  <c r="BO818" i="1"/>
  <c r="BO819" i="1"/>
  <c r="BO820" i="1"/>
  <c r="BO821" i="1"/>
  <c r="BO822" i="1"/>
  <c r="BO823" i="1"/>
  <c r="BO824" i="1"/>
  <c r="BO825" i="1"/>
  <c r="BO826" i="1"/>
  <c r="BO827" i="1"/>
  <c r="BO828" i="1"/>
  <c r="BO829" i="1"/>
  <c r="BO830" i="1"/>
  <c r="BO831" i="1"/>
  <c r="BO832" i="1"/>
  <c r="BO833" i="1"/>
  <c r="BO834" i="1"/>
  <c r="BO835" i="1"/>
  <c r="BO836" i="1"/>
  <c r="BO837" i="1"/>
  <c r="BO838" i="1"/>
  <c r="BO839" i="1"/>
  <c r="BO840" i="1"/>
  <c r="BO841" i="1"/>
  <c r="BO842" i="1"/>
  <c r="BO843" i="1"/>
  <c r="BO844" i="1"/>
  <c r="BO845" i="1"/>
  <c r="BO846" i="1"/>
  <c r="BO847" i="1"/>
  <c r="BO848" i="1"/>
  <c r="BO849" i="1"/>
  <c r="BO850" i="1"/>
  <c r="BO851" i="1"/>
  <c r="BO852" i="1"/>
  <c r="BO853" i="1"/>
  <c r="BO854" i="1"/>
  <c r="BO855" i="1"/>
  <c r="BO856" i="1"/>
  <c r="BO857" i="1"/>
  <c r="BO858" i="1"/>
  <c r="BO859" i="1"/>
  <c r="BO860" i="1"/>
  <c r="BO861" i="1"/>
  <c r="BO862" i="1"/>
  <c r="BO863" i="1"/>
  <c r="BO864" i="1"/>
  <c r="BO865" i="1"/>
  <c r="BO866" i="1"/>
  <c r="BO867" i="1"/>
  <c r="BO868" i="1"/>
  <c r="BO869" i="1"/>
  <c r="BO870" i="1"/>
  <c r="BO871" i="1"/>
  <c r="BO872" i="1"/>
  <c r="BO873" i="1"/>
  <c r="BO874" i="1"/>
  <c r="BO875" i="1"/>
  <c r="BO876" i="1"/>
  <c r="BO877" i="1"/>
  <c r="BO878" i="1"/>
  <c r="BO879" i="1"/>
  <c r="BO880" i="1"/>
  <c r="BO881" i="1"/>
  <c r="BO882" i="1"/>
  <c r="BO883" i="1"/>
  <c r="BO884" i="1"/>
  <c r="BO885" i="1"/>
  <c r="BO886" i="1"/>
  <c r="BO887" i="1"/>
  <c r="BO888" i="1"/>
  <c r="BO889" i="1"/>
  <c r="BO890" i="1"/>
  <c r="BO891" i="1"/>
  <c r="BO892" i="1"/>
  <c r="BO893" i="1"/>
  <c r="BO894" i="1"/>
  <c r="BO895" i="1"/>
  <c r="BO896" i="1"/>
  <c r="BO897" i="1"/>
  <c r="BO898" i="1"/>
  <c r="BO899" i="1"/>
  <c r="BO900" i="1"/>
  <c r="BO901" i="1"/>
  <c r="BO902" i="1"/>
  <c r="BO903" i="1"/>
  <c r="BO904" i="1"/>
  <c r="BO905" i="1"/>
  <c r="BO906" i="1"/>
  <c r="BO907" i="1"/>
  <c r="BO908" i="1"/>
  <c r="BO909" i="1"/>
  <c r="BO910" i="1"/>
  <c r="BO911" i="1"/>
  <c r="BO912" i="1"/>
  <c r="BO913" i="1"/>
  <c r="BO914" i="1"/>
  <c r="BO915" i="1"/>
  <c r="BO916" i="1"/>
  <c r="BO917" i="1"/>
  <c r="BO918" i="1"/>
  <c r="BO919" i="1"/>
  <c r="BO920" i="1"/>
  <c r="BO921" i="1"/>
  <c r="BO922" i="1"/>
  <c r="BO923" i="1"/>
  <c r="BO924" i="1"/>
  <c r="BO925" i="1"/>
  <c r="BO926" i="1"/>
  <c r="BO927" i="1"/>
  <c r="BO928" i="1"/>
  <c r="BO929" i="1"/>
  <c r="BO930" i="1"/>
  <c r="BO931" i="1"/>
  <c r="BO932" i="1"/>
  <c r="BO933" i="1"/>
  <c r="BO934" i="1"/>
  <c r="BO935" i="1"/>
  <c r="BO936" i="1"/>
  <c r="BO937" i="1"/>
  <c r="BO938" i="1"/>
  <c r="BO939" i="1"/>
  <c r="BO940" i="1"/>
  <c r="BO941" i="1"/>
  <c r="BO942" i="1"/>
  <c r="BO943" i="1"/>
  <c r="BO944" i="1"/>
  <c r="BO945" i="1"/>
  <c r="BO946" i="1"/>
  <c r="BO947" i="1"/>
  <c r="BO948" i="1"/>
  <c r="BO949" i="1"/>
  <c r="BO950" i="1"/>
  <c r="BO951" i="1"/>
  <c r="BO952" i="1"/>
  <c r="BO953" i="1"/>
  <c r="BO954" i="1"/>
  <c r="BO955" i="1"/>
  <c r="BO956" i="1"/>
  <c r="BO957" i="1"/>
  <c r="BO958" i="1"/>
  <c r="BO959" i="1"/>
  <c r="BO960" i="1"/>
  <c r="BO961" i="1"/>
  <c r="BO962" i="1"/>
  <c r="BO963" i="1"/>
  <c r="BO964" i="1"/>
  <c r="BO965" i="1"/>
  <c r="BO966" i="1"/>
  <c r="BO967" i="1"/>
  <c r="BO968" i="1"/>
  <c r="BO969" i="1"/>
  <c r="BO970" i="1"/>
  <c r="BO971" i="1"/>
  <c r="BO972" i="1"/>
  <c r="BO973" i="1"/>
  <c r="BO974" i="1"/>
  <c r="BO975" i="1"/>
  <c r="BO976" i="1"/>
  <c r="BO977" i="1"/>
  <c r="BO978" i="1"/>
  <c r="BO979" i="1"/>
  <c r="BO980" i="1"/>
  <c r="BO981" i="1"/>
  <c r="BO982" i="1"/>
  <c r="BO983" i="1"/>
  <c r="BO984" i="1"/>
  <c r="BO985" i="1"/>
  <c r="BO986" i="1"/>
  <c r="BO987" i="1"/>
  <c r="BO988" i="1"/>
  <c r="BO989" i="1"/>
  <c r="BO990" i="1"/>
  <c r="BO991" i="1"/>
  <c r="BO992" i="1"/>
  <c r="BO993" i="1"/>
  <c r="BO994" i="1"/>
  <c r="BO995" i="1"/>
  <c r="BO996" i="1"/>
  <c r="BO997" i="1"/>
  <c r="BO998" i="1"/>
  <c r="BO999" i="1"/>
  <c r="BO1000" i="1"/>
  <c r="BO1001" i="1"/>
  <c r="BO1002" i="1"/>
  <c r="BO1003" i="1"/>
  <c r="BO1004" i="1"/>
  <c r="BO1005" i="1"/>
  <c r="BO1006" i="1"/>
  <c r="BO1007" i="1"/>
  <c r="BO1008" i="1"/>
  <c r="BO1009" i="1"/>
  <c r="BO1010" i="1"/>
  <c r="BO1011" i="1"/>
  <c r="BO1012" i="1"/>
  <c r="BO1013" i="1"/>
  <c r="BO1014" i="1"/>
  <c r="BO1015" i="1"/>
  <c r="BO1016" i="1"/>
  <c r="BO1017" i="1"/>
  <c r="BO1018" i="1"/>
  <c r="BO1019" i="1"/>
  <c r="BO1020" i="1"/>
  <c r="BO1021" i="1"/>
  <c r="BO1022" i="1"/>
  <c r="BO1023" i="1"/>
  <c r="BO1024" i="1"/>
  <c r="BO1025" i="1"/>
  <c r="BO1026" i="1"/>
  <c r="BO1027" i="1"/>
  <c r="BO1028" i="1"/>
  <c r="BO1029" i="1"/>
  <c r="BO1030" i="1"/>
  <c r="BO1031" i="1"/>
  <c r="BO1032" i="1"/>
  <c r="BO1033" i="1"/>
  <c r="BO1034" i="1"/>
  <c r="BO1035" i="1"/>
  <c r="BO1036" i="1"/>
  <c r="BO1037" i="1"/>
  <c r="BO1038" i="1"/>
  <c r="BO1039" i="1"/>
  <c r="BO1040" i="1"/>
  <c r="BO1041" i="1"/>
  <c r="BO1042" i="1"/>
  <c r="BO1043" i="1"/>
  <c r="BO1044" i="1"/>
  <c r="BO1045" i="1"/>
  <c r="BO1046" i="1"/>
  <c r="BO1047" i="1"/>
  <c r="BO1048" i="1"/>
  <c r="BO1049" i="1"/>
  <c r="BO1050" i="1"/>
  <c r="BO1051" i="1"/>
  <c r="BO1052" i="1"/>
  <c r="BO1053" i="1"/>
  <c r="BO1054" i="1"/>
  <c r="BO1055" i="1"/>
  <c r="BO1056" i="1"/>
  <c r="BO1057" i="1"/>
  <c r="BO1058" i="1"/>
  <c r="BO1059" i="1"/>
  <c r="BO1060" i="1"/>
  <c r="BO1061" i="1"/>
  <c r="BO1062" i="1"/>
  <c r="BO1063" i="1"/>
  <c r="BO1064" i="1"/>
  <c r="BO1065" i="1"/>
  <c r="BO1066" i="1"/>
  <c r="BO1067" i="1"/>
  <c r="BO1068" i="1"/>
  <c r="BO1069" i="1"/>
  <c r="BO1070" i="1"/>
  <c r="BO1071" i="1"/>
  <c r="BO1072" i="1"/>
  <c r="BO1073" i="1"/>
  <c r="BO1074" i="1"/>
  <c r="BO1075" i="1"/>
  <c r="BO1076" i="1"/>
  <c r="BO1077" i="1"/>
  <c r="BO1078" i="1"/>
  <c r="BO1079" i="1"/>
  <c r="BO1080" i="1"/>
  <c r="BO1081" i="1"/>
  <c r="BO1082" i="1"/>
  <c r="BO1083" i="1"/>
  <c r="BO1084" i="1"/>
  <c r="BO1085" i="1"/>
  <c r="BO1086" i="1"/>
  <c r="BO1087" i="1"/>
  <c r="BO1088" i="1"/>
  <c r="BO1089" i="1"/>
  <c r="BO1090" i="1"/>
  <c r="BO1091" i="1"/>
  <c r="BO1092" i="1"/>
  <c r="BO1093" i="1"/>
  <c r="BO1094" i="1"/>
  <c r="BO1095" i="1"/>
  <c r="BO1096" i="1"/>
  <c r="BO1097" i="1"/>
  <c r="BO1098" i="1"/>
  <c r="BO1099" i="1"/>
  <c r="BO1100" i="1"/>
  <c r="BO1101" i="1"/>
  <c r="BO1102" i="1"/>
  <c r="BO1103" i="1"/>
  <c r="BO1104" i="1"/>
  <c r="BO1105" i="1"/>
  <c r="BO1106" i="1"/>
  <c r="BO1107" i="1"/>
  <c r="BO1108" i="1"/>
  <c r="BO1109" i="1"/>
  <c r="BO1110" i="1"/>
  <c r="BO1111" i="1"/>
  <c r="BO1112" i="1"/>
  <c r="BO1113" i="1"/>
  <c r="BO1114" i="1"/>
  <c r="BO1115" i="1"/>
  <c r="BO1116" i="1"/>
  <c r="BO1117" i="1"/>
  <c r="BO1118" i="1"/>
  <c r="BO1119" i="1"/>
  <c r="BO1120" i="1"/>
  <c r="BO1121" i="1"/>
  <c r="BO1122" i="1"/>
  <c r="BO1123" i="1"/>
  <c r="BO1124" i="1"/>
  <c r="BO1125" i="1"/>
  <c r="BO1126" i="1"/>
  <c r="BO1127" i="1"/>
  <c r="BO1128" i="1"/>
  <c r="BO1129" i="1"/>
  <c r="BO1130" i="1"/>
  <c r="BO1131" i="1"/>
  <c r="BO1132" i="1"/>
  <c r="BO1133" i="1"/>
  <c r="BO1134" i="1"/>
  <c r="BO1135" i="1"/>
  <c r="BO1136" i="1"/>
  <c r="BO1137" i="1"/>
  <c r="BO1138" i="1"/>
  <c r="BO1139" i="1"/>
  <c r="BO1140" i="1"/>
  <c r="BO1141" i="1"/>
  <c r="BO1142" i="1"/>
  <c r="BO1143" i="1"/>
  <c r="BO1144" i="1"/>
  <c r="BO1145" i="1"/>
  <c r="BO1146" i="1"/>
  <c r="BO1147" i="1"/>
  <c r="BO1148" i="1"/>
  <c r="BO1149" i="1"/>
  <c r="BO1150" i="1"/>
  <c r="BO1151" i="1"/>
  <c r="BO1152" i="1"/>
  <c r="BO1153" i="1"/>
  <c r="BO1154" i="1"/>
  <c r="BO1155" i="1"/>
  <c r="BO1156" i="1"/>
  <c r="BO1157" i="1"/>
  <c r="BO1158" i="1"/>
  <c r="BO1159" i="1"/>
  <c r="BO1160" i="1"/>
  <c r="BO1161" i="1"/>
  <c r="BO1162" i="1"/>
  <c r="BO1163" i="1"/>
  <c r="BO1164" i="1"/>
  <c r="BO1165" i="1"/>
  <c r="BO1166" i="1"/>
  <c r="BO1167" i="1"/>
  <c r="BO1168" i="1"/>
  <c r="BO1169" i="1"/>
  <c r="BO1170" i="1"/>
  <c r="BO1171" i="1"/>
  <c r="BO1172" i="1"/>
  <c r="BO1173" i="1"/>
  <c r="BO1174" i="1"/>
  <c r="BO1175" i="1"/>
  <c r="BO1176" i="1"/>
  <c r="BO1177" i="1"/>
  <c r="BO1178" i="1"/>
  <c r="BO1179" i="1"/>
  <c r="BO1180" i="1"/>
  <c r="BO1181" i="1"/>
  <c r="BO1182" i="1"/>
  <c r="BO1183" i="1"/>
  <c r="BO1184" i="1"/>
  <c r="BO1185" i="1"/>
  <c r="BO1186" i="1"/>
  <c r="BO1187" i="1"/>
  <c r="BO1188" i="1"/>
  <c r="BO1189" i="1"/>
  <c r="BO1190" i="1"/>
  <c r="BO1191" i="1"/>
  <c r="BO1192" i="1"/>
  <c r="BO1193" i="1"/>
  <c r="BO1194" i="1"/>
  <c r="BO1195" i="1"/>
  <c r="BO1196" i="1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Q346" i="1" s="1"/>
  <c r="BM347" i="1"/>
  <c r="BM348" i="1"/>
  <c r="BM349" i="1"/>
  <c r="BM350" i="1"/>
  <c r="BQ350" i="1" s="1"/>
  <c r="BM351" i="1"/>
  <c r="BM352" i="1"/>
  <c r="BM353" i="1"/>
  <c r="BM354" i="1"/>
  <c r="BQ354" i="1" s="1"/>
  <c r="BM355" i="1"/>
  <c r="BM356" i="1"/>
  <c r="BM357" i="1"/>
  <c r="BM358" i="1"/>
  <c r="BQ358" i="1" s="1"/>
  <c r="BM359" i="1"/>
  <c r="BM360" i="1"/>
  <c r="BM361" i="1"/>
  <c r="BM362" i="1"/>
  <c r="BQ362" i="1" s="1"/>
  <c r="BM363" i="1"/>
  <c r="BM364" i="1"/>
  <c r="BM365" i="1"/>
  <c r="BM366" i="1"/>
  <c r="BQ366" i="1" s="1"/>
  <c r="BM367" i="1"/>
  <c r="BM368" i="1"/>
  <c r="BM369" i="1"/>
  <c r="BM370" i="1"/>
  <c r="BQ370" i="1" s="1"/>
  <c r="BM371" i="1"/>
  <c r="BM372" i="1"/>
  <c r="BM373" i="1"/>
  <c r="BM374" i="1"/>
  <c r="BQ374" i="1" s="1"/>
  <c r="BM375" i="1"/>
  <c r="BM376" i="1"/>
  <c r="BM377" i="1"/>
  <c r="BM378" i="1"/>
  <c r="BQ378" i="1" s="1"/>
  <c r="BM379" i="1"/>
  <c r="BM380" i="1"/>
  <c r="BM381" i="1"/>
  <c r="BM382" i="1"/>
  <c r="BQ382" i="1" s="1"/>
  <c r="BM383" i="1"/>
  <c r="BM384" i="1"/>
  <c r="BM385" i="1"/>
  <c r="BM386" i="1"/>
  <c r="BQ386" i="1" s="1"/>
  <c r="BM387" i="1"/>
  <c r="BM388" i="1"/>
  <c r="BM389" i="1"/>
  <c r="BM390" i="1"/>
  <c r="BQ390" i="1" s="1"/>
  <c r="BM391" i="1"/>
  <c r="BM392" i="1"/>
  <c r="BM393" i="1"/>
  <c r="BM394" i="1"/>
  <c r="BQ394" i="1" s="1"/>
  <c r="BM395" i="1"/>
  <c r="BM396" i="1"/>
  <c r="BM397" i="1"/>
  <c r="BM398" i="1"/>
  <c r="BQ398" i="1" s="1"/>
  <c r="BM399" i="1"/>
  <c r="BM400" i="1"/>
  <c r="BM401" i="1"/>
  <c r="BM402" i="1"/>
  <c r="BQ402" i="1" s="1"/>
  <c r="BM403" i="1"/>
  <c r="BM404" i="1"/>
  <c r="BM405" i="1"/>
  <c r="BM406" i="1"/>
  <c r="BQ406" i="1" s="1"/>
  <c r="BM407" i="1"/>
  <c r="BM408" i="1"/>
  <c r="BM409" i="1"/>
  <c r="BM410" i="1"/>
  <c r="BQ410" i="1" s="1"/>
  <c r="BM411" i="1"/>
  <c r="BM412" i="1"/>
  <c r="BM413" i="1"/>
  <c r="BM414" i="1"/>
  <c r="BQ414" i="1" s="1"/>
  <c r="BM415" i="1"/>
  <c r="BM416" i="1"/>
  <c r="BM417" i="1"/>
  <c r="BM418" i="1"/>
  <c r="BQ418" i="1" s="1"/>
  <c r="BM419" i="1"/>
  <c r="BM420" i="1"/>
  <c r="BM421" i="1"/>
  <c r="BM422" i="1"/>
  <c r="BQ422" i="1" s="1"/>
  <c r="BM423" i="1"/>
  <c r="BM424" i="1"/>
  <c r="BM425" i="1"/>
  <c r="BM426" i="1"/>
  <c r="BQ426" i="1" s="1"/>
  <c r="BM427" i="1"/>
  <c r="BM428" i="1"/>
  <c r="BM429" i="1"/>
  <c r="BM430" i="1"/>
  <c r="BQ430" i="1" s="1"/>
  <c r="BM431" i="1"/>
  <c r="BM432" i="1"/>
  <c r="BM433" i="1"/>
  <c r="BM434" i="1"/>
  <c r="BQ434" i="1" s="1"/>
  <c r="BM435" i="1"/>
  <c r="BM436" i="1"/>
  <c r="BM437" i="1"/>
  <c r="BM438" i="1"/>
  <c r="BQ438" i="1" s="1"/>
  <c r="BM439" i="1"/>
  <c r="BM440" i="1"/>
  <c r="BM441" i="1"/>
  <c r="BM442" i="1"/>
  <c r="BQ442" i="1" s="1"/>
  <c r="BM443" i="1"/>
  <c r="BM444" i="1"/>
  <c r="BM445" i="1"/>
  <c r="BM446" i="1"/>
  <c r="BQ446" i="1" s="1"/>
  <c r="BM447" i="1"/>
  <c r="BM448" i="1"/>
  <c r="BM449" i="1"/>
  <c r="BM450" i="1"/>
  <c r="BQ450" i="1" s="1"/>
  <c r="BM451" i="1"/>
  <c r="BM452" i="1"/>
  <c r="BM453" i="1"/>
  <c r="BM454" i="1"/>
  <c r="BQ454" i="1" s="1"/>
  <c r="BM455" i="1"/>
  <c r="BM456" i="1"/>
  <c r="BM457" i="1"/>
  <c r="BM458" i="1"/>
  <c r="BQ458" i="1" s="1"/>
  <c r="BM459" i="1"/>
  <c r="BM460" i="1"/>
  <c r="BM461" i="1"/>
  <c r="BM462" i="1"/>
  <c r="BQ462" i="1" s="1"/>
  <c r="BM463" i="1"/>
  <c r="BM464" i="1"/>
  <c r="BM465" i="1"/>
  <c r="BM466" i="1"/>
  <c r="BQ466" i="1" s="1"/>
  <c r="BM467" i="1"/>
  <c r="BM468" i="1"/>
  <c r="BM469" i="1"/>
  <c r="BM470" i="1"/>
  <c r="BQ470" i="1" s="1"/>
  <c r="BM471" i="1"/>
  <c r="BM472" i="1"/>
  <c r="BM473" i="1"/>
  <c r="BM474" i="1"/>
  <c r="BQ474" i="1" s="1"/>
  <c r="BM475" i="1"/>
  <c r="BM476" i="1"/>
  <c r="BM477" i="1"/>
  <c r="BM478" i="1"/>
  <c r="BQ478" i="1" s="1"/>
  <c r="BM479" i="1"/>
  <c r="BM480" i="1"/>
  <c r="BM481" i="1"/>
  <c r="BM482" i="1"/>
  <c r="BQ482" i="1" s="1"/>
  <c r="BM483" i="1"/>
  <c r="BM484" i="1"/>
  <c r="BM485" i="1"/>
  <c r="BM486" i="1"/>
  <c r="BQ486" i="1" s="1"/>
  <c r="BM487" i="1"/>
  <c r="BM488" i="1"/>
  <c r="BM489" i="1"/>
  <c r="BM490" i="1"/>
  <c r="BQ490" i="1" s="1"/>
  <c r="BM491" i="1"/>
  <c r="BM492" i="1"/>
  <c r="BM493" i="1"/>
  <c r="BM494" i="1"/>
  <c r="BQ494" i="1" s="1"/>
  <c r="BM495" i="1"/>
  <c r="BM496" i="1"/>
  <c r="BM497" i="1"/>
  <c r="BM498" i="1"/>
  <c r="BQ498" i="1" s="1"/>
  <c r="BM499" i="1"/>
  <c r="BM500" i="1"/>
  <c r="BM501" i="1"/>
  <c r="BM502" i="1"/>
  <c r="BQ502" i="1" s="1"/>
  <c r="BM503" i="1"/>
  <c r="BM504" i="1"/>
  <c r="BM505" i="1"/>
  <c r="BM506" i="1"/>
  <c r="BQ506" i="1" s="1"/>
  <c r="BM507" i="1"/>
  <c r="BM508" i="1"/>
  <c r="BM509" i="1"/>
  <c r="BM510" i="1"/>
  <c r="BQ510" i="1" s="1"/>
  <c r="BM511" i="1"/>
  <c r="BM512" i="1"/>
  <c r="BM513" i="1"/>
  <c r="BM514" i="1"/>
  <c r="BQ514" i="1" s="1"/>
  <c r="BM515" i="1"/>
  <c r="BM516" i="1"/>
  <c r="BM517" i="1"/>
  <c r="BM518" i="1"/>
  <c r="BQ518" i="1" s="1"/>
  <c r="BM519" i="1"/>
  <c r="BM520" i="1"/>
  <c r="BM521" i="1"/>
  <c r="BM522" i="1"/>
  <c r="BQ522" i="1" s="1"/>
  <c r="BM523" i="1"/>
  <c r="BM524" i="1"/>
  <c r="BM525" i="1"/>
  <c r="BM526" i="1"/>
  <c r="BQ526" i="1" s="1"/>
  <c r="BM527" i="1"/>
  <c r="BM528" i="1"/>
  <c r="BM529" i="1"/>
  <c r="BM530" i="1"/>
  <c r="BQ530" i="1" s="1"/>
  <c r="BM531" i="1"/>
  <c r="BM532" i="1"/>
  <c r="BM533" i="1"/>
  <c r="BM534" i="1"/>
  <c r="BQ534" i="1" s="1"/>
  <c r="BM535" i="1"/>
  <c r="BM536" i="1"/>
  <c r="BM537" i="1"/>
  <c r="BM538" i="1"/>
  <c r="BQ538" i="1" s="1"/>
  <c r="BM539" i="1"/>
  <c r="BM540" i="1"/>
  <c r="BM541" i="1"/>
  <c r="BM542" i="1"/>
  <c r="BQ542" i="1" s="1"/>
  <c r="BM543" i="1"/>
  <c r="BM544" i="1"/>
  <c r="BM545" i="1"/>
  <c r="BM546" i="1"/>
  <c r="BQ546" i="1" s="1"/>
  <c r="BM547" i="1"/>
  <c r="BM548" i="1"/>
  <c r="BM549" i="1"/>
  <c r="BM550" i="1"/>
  <c r="BQ550" i="1" s="1"/>
  <c r="BM551" i="1"/>
  <c r="BM552" i="1"/>
  <c r="BM553" i="1"/>
  <c r="BM554" i="1"/>
  <c r="BQ554" i="1" s="1"/>
  <c r="BM555" i="1"/>
  <c r="BM556" i="1"/>
  <c r="BM557" i="1"/>
  <c r="BM558" i="1"/>
  <c r="BQ558" i="1" s="1"/>
  <c r="BM559" i="1"/>
  <c r="BM560" i="1"/>
  <c r="BM561" i="1"/>
  <c r="BM562" i="1"/>
  <c r="BQ562" i="1" s="1"/>
  <c r="BM563" i="1"/>
  <c r="BM564" i="1"/>
  <c r="BM565" i="1"/>
  <c r="BM566" i="1"/>
  <c r="BQ566" i="1" s="1"/>
  <c r="BM567" i="1"/>
  <c r="BM568" i="1"/>
  <c r="BM569" i="1"/>
  <c r="BM570" i="1"/>
  <c r="BQ570" i="1" s="1"/>
  <c r="BM571" i="1"/>
  <c r="BM572" i="1"/>
  <c r="BM573" i="1"/>
  <c r="BM574" i="1"/>
  <c r="BQ574" i="1" s="1"/>
  <c r="BM575" i="1"/>
  <c r="BM576" i="1"/>
  <c r="BM577" i="1"/>
  <c r="BM578" i="1"/>
  <c r="BQ578" i="1" s="1"/>
  <c r="BM579" i="1"/>
  <c r="BM580" i="1"/>
  <c r="BM581" i="1"/>
  <c r="BM582" i="1"/>
  <c r="BQ582" i="1" s="1"/>
  <c r="BM583" i="1"/>
  <c r="BM584" i="1"/>
  <c r="BM585" i="1"/>
  <c r="BM586" i="1"/>
  <c r="BQ586" i="1" s="1"/>
  <c r="BM587" i="1"/>
  <c r="BM588" i="1"/>
  <c r="BM589" i="1"/>
  <c r="BM590" i="1"/>
  <c r="BQ590" i="1" s="1"/>
  <c r="BM591" i="1"/>
  <c r="BM592" i="1"/>
  <c r="BM593" i="1"/>
  <c r="BM594" i="1"/>
  <c r="BQ594" i="1" s="1"/>
  <c r="BM595" i="1"/>
  <c r="BM596" i="1"/>
  <c r="BM597" i="1"/>
  <c r="BM598" i="1"/>
  <c r="BQ598" i="1" s="1"/>
  <c r="BM599" i="1"/>
  <c r="BM600" i="1"/>
  <c r="BM601" i="1"/>
  <c r="BM602" i="1"/>
  <c r="BQ602" i="1" s="1"/>
  <c r="BM603" i="1"/>
  <c r="BM604" i="1"/>
  <c r="BM605" i="1"/>
  <c r="BM606" i="1"/>
  <c r="BQ606" i="1" s="1"/>
  <c r="BM607" i="1"/>
  <c r="BM608" i="1"/>
  <c r="BM609" i="1"/>
  <c r="BM610" i="1"/>
  <c r="BQ610" i="1" s="1"/>
  <c r="BM611" i="1"/>
  <c r="BM612" i="1"/>
  <c r="BM613" i="1"/>
  <c r="BM614" i="1"/>
  <c r="BQ614" i="1" s="1"/>
  <c r="BM615" i="1"/>
  <c r="BM616" i="1"/>
  <c r="BM617" i="1"/>
  <c r="BM618" i="1"/>
  <c r="BQ618" i="1" s="1"/>
  <c r="BM619" i="1"/>
  <c r="BM620" i="1"/>
  <c r="BM621" i="1"/>
  <c r="BM622" i="1"/>
  <c r="BQ622" i="1" s="1"/>
  <c r="BM623" i="1"/>
  <c r="BM624" i="1"/>
  <c r="BM625" i="1"/>
  <c r="BM626" i="1"/>
  <c r="BQ626" i="1" s="1"/>
  <c r="BM627" i="1"/>
  <c r="BM628" i="1"/>
  <c r="BM629" i="1"/>
  <c r="BM630" i="1"/>
  <c r="BQ630" i="1" s="1"/>
  <c r="BM631" i="1"/>
  <c r="BM632" i="1"/>
  <c r="BM633" i="1"/>
  <c r="BM634" i="1"/>
  <c r="BQ634" i="1" s="1"/>
  <c r="BM635" i="1"/>
  <c r="BM636" i="1"/>
  <c r="BM637" i="1"/>
  <c r="BM638" i="1"/>
  <c r="BQ638" i="1" s="1"/>
  <c r="BM639" i="1"/>
  <c r="BM640" i="1"/>
  <c r="BM641" i="1"/>
  <c r="BM642" i="1"/>
  <c r="BQ642" i="1" s="1"/>
  <c r="BM643" i="1"/>
  <c r="BM644" i="1"/>
  <c r="BM645" i="1"/>
  <c r="BM646" i="1"/>
  <c r="BQ646" i="1" s="1"/>
  <c r="BM647" i="1"/>
  <c r="BM648" i="1"/>
  <c r="BM649" i="1"/>
  <c r="BM650" i="1"/>
  <c r="BQ650" i="1" s="1"/>
  <c r="BM651" i="1"/>
  <c r="BM652" i="1"/>
  <c r="BM653" i="1"/>
  <c r="BM654" i="1"/>
  <c r="BQ654" i="1" s="1"/>
  <c r="BM655" i="1"/>
  <c r="BM656" i="1"/>
  <c r="BM657" i="1"/>
  <c r="BM658" i="1"/>
  <c r="BQ658" i="1" s="1"/>
  <c r="BM659" i="1"/>
  <c r="BM660" i="1"/>
  <c r="BM661" i="1"/>
  <c r="BM662" i="1"/>
  <c r="BQ662" i="1" s="1"/>
  <c r="BM663" i="1"/>
  <c r="BM664" i="1"/>
  <c r="BM665" i="1"/>
  <c r="BM666" i="1"/>
  <c r="BQ666" i="1" s="1"/>
  <c r="BM667" i="1"/>
  <c r="BM668" i="1"/>
  <c r="BM669" i="1"/>
  <c r="BM670" i="1"/>
  <c r="BQ670" i="1" s="1"/>
  <c r="BM671" i="1"/>
  <c r="BM672" i="1"/>
  <c r="BM673" i="1"/>
  <c r="BM674" i="1"/>
  <c r="BQ674" i="1" s="1"/>
  <c r="BM675" i="1"/>
  <c r="BM676" i="1"/>
  <c r="BM677" i="1"/>
  <c r="BM678" i="1"/>
  <c r="BQ678" i="1" s="1"/>
  <c r="BM679" i="1"/>
  <c r="BM680" i="1"/>
  <c r="BM681" i="1"/>
  <c r="BM682" i="1"/>
  <c r="BQ682" i="1" s="1"/>
  <c r="BM683" i="1"/>
  <c r="BM684" i="1"/>
  <c r="BM685" i="1"/>
  <c r="BM686" i="1"/>
  <c r="BQ686" i="1" s="1"/>
  <c r="BM687" i="1"/>
  <c r="BM688" i="1"/>
  <c r="BM689" i="1"/>
  <c r="BM690" i="1"/>
  <c r="BQ690" i="1" s="1"/>
  <c r="BM691" i="1"/>
  <c r="BM692" i="1"/>
  <c r="BM693" i="1"/>
  <c r="BM694" i="1"/>
  <c r="BQ694" i="1" s="1"/>
  <c r="BM695" i="1"/>
  <c r="BM696" i="1"/>
  <c r="BM697" i="1"/>
  <c r="BM698" i="1"/>
  <c r="BQ698" i="1" s="1"/>
  <c r="BM699" i="1"/>
  <c r="BM700" i="1"/>
  <c r="BM701" i="1"/>
  <c r="BM702" i="1"/>
  <c r="BQ702" i="1" s="1"/>
  <c r="BM703" i="1"/>
  <c r="BM704" i="1"/>
  <c r="BM705" i="1"/>
  <c r="BM706" i="1"/>
  <c r="BQ706" i="1" s="1"/>
  <c r="BM707" i="1"/>
  <c r="BM708" i="1"/>
  <c r="BM709" i="1"/>
  <c r="BM710" i="1"/>
  <c r="BQ710" i="1" s="1"/>
  <c r="BM711" i="1"/>
  <c r="BQ711" i="1" s="1"/>
  <c r="BM712" i="1"/>
  <c r="BM713" i="1"/>
  <c r="BM714" i="1"/>
  <c r="BQ714" i="1" s="1"/>
  <c r="BM715" i="1"/>
  <c r="BM716" i="1"/>
  <c r="BM717" i="1"/>
  <c r="BM718" i="1"/>
  <c r="BQ718" i="1" s="1"/>
  <c r="BM719" i="1"/>
  <c r="BQ719" i="1" s="1"/>
  <c r="BM720" i="1"/>
  <c r="BM721" i="1"/>
  <c r="BM722" i="1"/>
  <c r="BQ722" i="1" s="1"/>
  <c r="BM723" i="1"/>
  <c r="BM724" i="1"/>
  <c r="BM725" i="1"/>
  <c r="BM726" i="1"/>
  <c r="BQ726" i="1" s="1"/>
  <c r="BM727" i="1"/>
  <c r="BQ727" i="1" s="1"/>
  <c r="BM728" i="1"/>
  <c r="BM729" i="1"/>
  <c r="BM730" i="1"/>
  <c r="BQ730" i="1" s="1"/>
  <c r="BM731" i="1"/>
  <c r="BM732" i="1"/>
  <c r="BM733" i="1"/>
  <c r="BM734" i="1"/>
  <c r="BQ734" i="1" s="1"/>
  <c r="BM735" i="1"/>
  <c r="BQ735" i="1" s="1"/>
  <c r="BM736" i="1"/>
  <c r="BM737" i="1"/>
  <c r="BM738" i="1"/>
  <c r="BQ738" i="1" s="1"/>
  <c r="BM739" i="1"/>
  <c r="BM740" i="1"/>
  <c r="BM741" i="1"/>
  <c r="BM742" i="1"/>
  <c r="BQ742" i="1" s="1"/>
  <c r="BM743" i="1"/>
  <c r="BQ743" i="1" s="1"/>
  <c r="BM744" i="1"/>
  <c r="BM745" i="1"/>
  <c r="BM746" i="1"/>
  <c r="BQ746" i="1" s="1"/>
  <c r="BM747" i="1"/>
  <c r="BM748" i="1"/>
  <c r="BM749" i="1"/>
  <c r="BM750" i="1"/>
  <c r="BQ750" i="1" s="1"/>
  <c r="BM751" i="1"/>
  <c r="BQ751" i="1" s="1"/>
  <c r="BM752" i="1"/>
  <c r="BM753" i="1"/>
  <c r="BM754" i="1"/>
  <c r="BQ754" i="1" s="1"/>
  <c r="BM755" i="1"/>
  <c r="BM756" i="1"/>
  <c r="BM757" i="1"/>
  <c r="BM758" i="1"/>
  <c r="BQ758" i="1" s="1"/>
  <c r="BM759" i="1"/>
  <c r="BQ759" i="1" s="1"/>
  <c r="BM760" i="1"/>
  <c r="BM761" i="1"/>
  <c r="BM762" i="1"/>
  <c r="BQ762" i="1" s="1"/>
  <c r="BM763" i="1"/>
  <c r="BM764" i="1"/>
  <c r="BM765" i="1"/>
  <c r="BM766" i="1"/>
  <c r="BQ766" i="1" s="1"/>
  <c r="BM767" i="1"/>
  <c r="BQ767" i="1" s="1"/>
  <c r="BM768" i="1"/>
  <c r="BM769" i="1"/>
  <c r="BM770" i="1"/>
  <c r="BQ770" i="1" s="1"/>
  <c r="BM771" i="1"/>
  <c r="BM772" i="1"/>
  <c r="BM773" i="1"/>
  <c r="BM774" i="1"/>
  <c r="BQ774" i="1" s="1"/>
  <c r="BM775" i="1"/>
  <c r="BQ775" i="1" s="1"/>
  <c r="BM776" i="1"/>
  <c r="BM777" i="1"/>
  <c r="BM778" i="1"/>
  <c r="BQ778" i="1" s="1"/>
  <c r="BM779" i="1"/>
  <c r="BM780" i="1"/>
  <c r="BM781" i="1"/>
  <c r="BM782" i="1"/>
  <c r="BQ782" i="1" s="1"/>
  <c r="BM783" i="1"/>
  <c r="BQ783" i="1" s="1"/>
  <c r="BM784" i="1"/>
  <c r="BM785" i="1"/>
  <c r="BM786" i="1"/>
  <c r="BQ786" i="1" s="1"/>
  <c r="BM787" i="1"/>
  <c r="BM788" i="1"/>
  <c r="BM789" i="1"/>
  <c r="BM790" i="1"/>
  <c r="BQ790" i="1" s="1"/>
  <c r="BM791" i="1"/>
  <c r="BQ791" i="1" s="1"/>
  <c r="BM792" i="1"/>
  <c r="BM793" i="1"/>
  <c r="BM794" i="1"/>
  <c r="BQ794" i="1" s="1"/>
  <c r="BM795" i="1"/>
  <c r="BM796" i="1"/>
  <c r="BM797" i="1"/>
  <c r="BM798" i="1"/>
  <c r="BQ798" i="1" s="1"/>
  <c r="BM799" i="1"/>
  <c r="BQ799" i="1" s="1"/>
  <c r="BM800" i="1"/>
  <c r="BM801" i="1"/>
  <c r="BM802" i="1"/>
  <c r="BQ802" i="1" s="1"/>
  <c r="BM803" i="1"/>
  <c r="BM804" i="1"/>
  <c r="BM805" i="1"/>
  <c r="BM806" i="1"/>
  <c r="BQ806" i="1" s="1"/>
  <c r="BM807" i="1"/>
  <c r="BQ807" i="1" s="1"/>
  <c r="BM808" i="1"/>
  <c r="BM809" i="1"/>
  <c r="BM810" i="1"/>
  <c r="BQ810" i="1" s="1"/>
  <c r="BM811" i="1"/>
  <c r="BM812" i="1"/>
  <c r="BM813" i="1"/>
  <c r="BM814" i="1"/>
  <c r="BQ814" i="1" s="1"/>
  <c r="BM815" i="1"/>
  <c r="BQ815" i="1" s="1"/>
  <c r="BM816" i="1"/>
  <c r="BM817" i="1"/>
  <c r="BM818" i="1"/>
  <c r="BQ818" i="1" s="1"/>
  <c r="BM819" i="1"/>
  <c r="BM820" i="1"/>
  <c r="BM821" i="1"/>
  <c r="BM822" i="1"/>
  <c r="BQ822" i="1" s="1"/>
  <c r="BM823" i="1"/>
  <c r="BQ823" i="1" s="1"/>
  <c r="BM824" i="1"/>
  <c r="BM825" i="1"/>
  <c r="BM826" i="1"/>
  <c r="BQ826" i="1" s="1"/>
  <c r="BM827" i="1"/>
  <c r="BM828" i="1"/>
  <c r="BM829" i="1"/>
  <c r="BM830" i="1"/>
  <c r="BQ830" i="1" s="1"/>
  <c r="BM831" i="1"/>
  <c r="BQ831" i="1" s="1"/>
  <c r="BM832" i="1"/>
  <c r="BM833" i="1"/>
  <c r="BM834" i="1"/>
  <c r="BQ834" i="1" s="1"/>
  <c r="BM835" i="1"/>
  <c r="BM836" i="1"/>
  <c r="BM837" i="1"/>
  <c r="BM838" i="1"/>
  <c r="BQ838" i="1" s="1"/>
  <c r="BM839" i="1"/>
  <c r="BQ839" i="1" s="1"/>
  <c r="BM840" i="1"/>
  <c r="BM841" i="1"/>
  <c r="BM842" i="1"/>
  <c r="BQ842" i="1" s="1"/>
  <c r="BM843" i="1"/>
  <c r="BM844" i="1"/>
  <c r="BM845" i="1"/>
  <c r="BM846" i="1"/>
  <c r="BQ846" i="1" s="1"/>
  <c r="BM847" i="1"/>
  <c r="BQ847" i="1" s="1"/>
  <c r="BM848" i="1"/>
  <c r="BM849" i="1"/>
  <c r="BM850" i="1"/>
  <c r="BQ850" i="1" s="1"/>
  <c r="BM851" i="1"/>
  <c r="BM852" i="1"/>
  <c r="BM853" i="1"/>
  <c r="BM854" i="1"/>
  <c r="BQ854" i="1" s="1"/>
  <c r="BM855" i="1"/>
  <c r="BQ855" i="1" s="1"/>
  <c r="BM856" i="1"/>
  <c r="BM857" i="1"/>
  <c r="BM858" i="1"/>
  <c r="BQ858" i="1" s="1"/>
  <c r="BM859" i="1"/>
  <c r="BM860" i="1"/>
  <c r="BM861" i="1"/>
  <c r="BM862" i="1"/>
  <c r="BQ862" i="1" s="1"/>
  <c r="BM863" i="1"/>
  <c r="BQ863" i="1" s="1"/>
  <c r="BM864" i="1"/>
  <c r="BM865" i="1"/>
  <c r="BM866" i="1"/>
  <c r="BQ866" i="1" s="1"/>
  <c r="BM867" i="1"/>
  <c r="BM868" i="1"/>
  <c r="BM869" i="1"/>
  <c r="BM870" i="1"/>
  <c r="BQ870" i="1" s="1"/>
  <c r="BM871" i="1"/>
  <c r="BQ871" i="1" s="1"/>
  <c r="BM872" i="1"/>
  <c r="BM873" i="1"/>
  <c r="BM874" i="1"/>
  <c r="BQ874" i="1" s="1"/>
  <c r="BM875" i="1"/>
  <c r="BM876" i="1"/>
  <c r="BM877" i="1"/>
  <c r="BM878" i="1"/>
  <c r="BQ878" i="1" s="1"/>
  <c r="BM879" i="1"/>
  <c r="BQ879" i="1" s="1"/>
  <c r="BM880" i="1"/>
  <c r="BM881" i="1"/>
  <c r="BM882" i="1"/>
  <c r="BQ882" i="1" s="1"/>
  <c r="BM883" i="1"/>
  <c r="BM884" i="1"/>
  <c r="BM885" i="1"/>
  <c r="BM886" i="1"/>
  <c r="BQ886" i="1" s="1"/>
  <c r="BM887" i="1"/>
  <c r="BQ887" i="1" s="1"/>
  <c r="BM888" i="1"/>
  <c r="BM889" i="1"/>
  <c r="BM890" i="1"/>
  <c r="BQ890" i="1" s="1"/>
  <c r="BM891" i="1"/>
  <c r="BM892" i="1"/>
  <c r="BM893" i="1"/>
  <c r="BM894" i="1"/>
  <c r="BQ894" i="1" s="1"/>
  <c r="BM895" i="1"/>
  <c r="BQ895" i="1" s="1"/>
  <c r="BM896" i="1"/>
  <c r="BM897" i="1"/>
  <c r="BM898" i="1"/>
  <c r="BQ898" i="1" s="1"/>
  <c r="BM899" i="1"/>
  <c r="BM900" i="1"/>
  <c r="BM901" i="1"/>
  <c r="BM902" i="1"/>
  <c r="BQ902" i="1" s="1"/>
  <c r="BM903" i="1"/>
  <c r="BQ903" i="1" s="1"/>
  <c r="BM904" i="1"/>
  <c r="BM905" i="1"/>
  <c r="BM906" i="1"/>
  <c r="BQ906" i="1" s="1"/>
  <c r="BM907" i="1"/>
  <c r="BM908" i="1"/>
  <c r="BM909" i="1"/>
  <c r="BM910" i="1"/>
  <c r="BQ910" i="1" s="1"/>
  <c r="BM911" i="1"/>
  <c r="BQ911" i="1" s="1"/>
  <c r="BM912" i="1"/>
  <c r="BM913" i="1"/>
  <c r="BM914" i="1"/>
  <c r="BQ914" i="1" s="1"/>
  <c r="BM915" i="1"/>
  <c r="BM916" i="1"/>
  <c r="BM917" i="1"/>
  <c r="BM918" i="1"/>
  <c r="BQ918" i="1" s="1"/>
  <c r="BM919" i="1"/>
  <c r="BQ919" i="1" s="1"/>
  <c r="BM920" i="1"/>
  <c r="BM921" i="1"/>
  <c r="BM922" i="1"/>
  <c r="BQ922" i="1" s="1"/>
  <c r="BM923" i="1"/>
  <c r="BM924" i="1"/>
  <c r="BM925" i="1"/>
  <c r="BM926" i="1"/>
  <c r="BQ926" i="1" s="1"/>
  <c r="BM927" i="1"/>
  <c r="BQ927" i="1" s="1"/>
  <c r="BM928" i="1"/>
  <c r="BM929" i="1"/>
  <c r="BM930" i="1"/>
  <c r="BQ930" i="1" s="1"/>
  <c r="BM931" i="1"/>
  <c r="BM932" i="1"/>
  <c r="BM933" i="1"/>
  <c r="BM934" i="1"/>
  <c r="BQ934" i="1" s="1"/>
  <c r="BM935" i="1"/>
  <c r="BQ935" i="1" s="1"/>
  <c r="BM936" i="1"/>
  <c r="BM937" i="1"/>
  <c r="BM938" i="1"/>
  <c r="BQ938" i="1" s="1"/>
  <c r="BM939" i="1"/>
  <c r="BM940" i="1"/>
  <c r="BM941" i="1"/>
  <c r="BM942" i="1"/>
  <c r="BQ942" i="1" s="1"/>
  <c r="BM943" i="1"/>
  <c r="BQ943" i="1" s="1"/>
  <c r="BM944" i="1"/>
  <c r="BM945" i="1"/>
  <c r="BM946" i="1"/>
  <c r="BQ946" i="1" s="1"/>
  <c r="BM947" i="1"/>
  <c r="BM948" i="1"/>
  <c r="BM949" i="1"/>
  <c r="BM950" i="1"/>
  <c r="BQ950" i="1" s="1"/>
  <c r="BM951" i="1"/>
  <c r="BQ951" i="1" s="1"/>
  <c r="BM952" i="1"/>
  <c r="BM953" i="1"/>
  <c r="BM954" i="1"/>
  <c r="BQ954" i="1" s="1"/>
  <c r="BM955" i="1"/>
  <c r="BM956" i="1"/>
  <c r="BM957" i="1"/>
  <c r="BM958" i="1"/>
  <c r="BQ958" i="1" s="1"/>
  <c r="BM959" i="1"/>
  <c r="BQ959" i="1" s="1"/>
  <c r="BM960" i="1"/>
  <c r="BM961" i="1"/>
  <c r="BM962" i="1"/>
  <c r="BQ962" i="1" s="1"/>
  <c r="BM963" i="1"/>
  <c r="BM964" i="1"/>
  <c r="BM965" i="1"/>
  <c r="BM966" i="1"/>
  <c r="BQ966" i="1" s="1"/>
  <c r="BM967" i="1"/>
  <c r="BQ967" i="1" s="1"/>
  <c r="BM968" i="1"/>
  <c r="BM969" i="1"/>
  <c r="BM970" i="1"/>
  <c r="BQ970" i="1" s="1"/>
  <c r="BM971" i="1"/>
  <c r="BM972" i="1"/>
  <c r="BM973" i="1"/>
  <c r="BM974" i="1"/>
  <c r="BQ974" i="1" s="1"/>
  <c r="BM975" i="1"/>
  <c r="BQ975" i="1" s="1"/>
  <c r="BM976" i="1"/>
  <c r="BM977" i="1"/>
  <c r="BM978" i="1"/>
  <c r="BQ978" i="1" s="1"/>
  <c r="BM979" i="1"/>
  <c r="BM980" i="1"/>
  <c r="BM981" i="1"/>
  <c r="BM982" i="1"/>
  <c r="BQ982" i="1" s="1"/>
  <c r="BM983" i="1"/>
  <c r="BQ983" i="1" s="1"/>
  <c r="BM984" i="1"/>
  <c r="BM985" i="1"/>
  <c r="BM986" i="1"/>
  <c r="BQ986" i="1" s="1"/>
  <c r="BM987" i="1"/>
  <c r="BM988" i="1"/>
  <c r="BM989" i="1"/>
  <c r="BM990" i="1"/>
  <c r="BQ990" i="1" s="1"/>
  <c r="BM991" i="1"/>
  <c r="BQ991" i="1" s="1"/>
  <c r="BM992" i="1"/>
  <c r="BM993" i="1"/>
  <c r="BM994" i="1"/>
  <c r="BQ994" i="1" s="1"/>
  <c r="BM995" i="1"/>
  <c r="BM996" i="1"/>
  <c r="BM997" i="1"/>
  <c r="BM998" i="1"/>
  <c r="BQ998" i="1" s="1"/>
  <c r="BM999" i="1"/>
  <c r="BQ999" i="1" s="1"/>
  <c r="BM1000" i="1"/>
  <c r="BM1001" i="1"/>
  <c r="BM1002" i="1"/>
  <c r="BQ1002" i="1" s="1"/>
  <c r="BM1003" i="1"/>
  <c r="BM1004" i="1"/>
  <c r="BM1005" i="1"/>
  <c r="BM1006" i="1"/>
  <c r="BQ1006" i="1" s="1"/>
  <c r="BM1007" i="1"/>
  <c r="BQ1007" i="1" s="1"/>
  <c r="BM1008" i="1"/>
  <c r="BM1009" i="1"/>
  <c r="BM1010" i="1"/>
  <c r="BQ1010" i="1" s="1"/>
  <c r="BM1011" i="1"/>
  <c r="BM1012" i="1"/>
  <c r="BM1013" i="1"/>
  <c r="BM1014" i="1"/>
  <c r="BQ1014" i="1" s="1"/>
  <c r="BM1015" i="1"/>
  <c r="BQ1015" i="1" s="1"/>
  <c r="BM1016" i="1"/>
  <c r="BM1017" i="1"/>
  <c r="BM1018" i="1"/>
  <c r="BQ1018" i="1" s="1"/>
  <c r="BM1019" i="1"/>
  <c r="BM1020" i="1"/>
  <c r="BM1021" i="1"/>
  <c r="BM1022" i="1"/>
  <c r="BQ1022" i="1" s="1"/>
  <c r="BM1023" i="1"/>
  <c r="BQ1023" i="1" s="1"/>
  <c r="BM1024" i="1"/>
  <c r="BM1025" i="1"/>
  <c r="BM1026" i="1"/>
  <c r="BQ1026" i="1" s="1"/>
  <c r="BM1027" i="1"/>
  <c r="BM1028" i="1"/>
  <c r="BM1029" i="1"/>
  <c r="BM1030" i="1"/>
  <c r="BQ1030" i="1" s="1"/>
  <c r="BM1031" i="1"/>
  <c r="BQ1031" i="1" s="1"/>
  <c r="BM1032" i="1"/>
  <c r="BM1033" i="1"/>
  <c r="BM1034" i="1"/>
  <c r="BQ1034" i="1" s="1"/>
  <c r="BM1035" i="1"/>
  <c r="BM1036" i="1"/>
  <c r="BM1037" i="1"/>
  <c r="BM1038" i="1"/>
  <c r="BQ1038" i="1" s="1"/>
  <c r="BM1039" i="1"/>
  <c r="BQ1039" i="1" s="1"/>
  <c r="BM1040" i="1"/>
  <c r="BM1041" i="1"/>
  <c r="BM1042" i="1"/>
  <c r="BQ1042" i="1" s="1"/>
  <c r="BM1043" i="1"/>
  <c r="BM1044" i="1"/>
  <c r="BM1045" i="1"/>
  <c r="BM1046" i="1"/>
  <c r="BQ1046" i="1" s="1"/>
  <c r="BM1047" i="1"/>
  <c r="BQ1047" i="1" s="1"/>
  <c r="BM1048" i="1"/>
  <c r="BM1049" i="1"/>
  <c r="BM1050" i="1"/>
  <c r="BQ1050" i="1" s="1"/>
  <c r="BM1051" i="1"/>
  <c r="BM1052" i="1"/>
  <c r="BM1053" i="1"/>
  <c r="BM1054" i="1"/>
  <c r="BQ1054" i="1" s="1"/>
  <c r="BM1055" i="1"/>
  <c r="BQ1055" i="1" s="1"/>
  <c r="BM1056" i="1"/>
  <c r="BM1057" i="1"/>
  <c r="BM1058" i="1"/>
  <c r="BQ1058" i="1" s="1"/>
  <c r="BM1059" i="1"/>
  <c r="BM1060" i="1"/>
  <c r="BM1061" i="1"/>
  <c r="BM1062" i="1"/>
  <c r="BQ1062" i="1" s="1"/>
  <c r="BM1063" i="1"/>
  <c r="BQ1063" i="1" s="1"/>
  <c r="BM1064" i="1"/>
  <c r="BM1065" i="1"/>
  <c r="BM1066" i="1"/>
  <c r="BQ1066" i="1" s="1"/>
  <c r="BM1067" i="1"/>
  <c r="BM1068" i="1"/>
  <c r="BM1069" i="1"/>
  <c r="BM1070" i="1"/>
  <c r="BQ1070" i="1" s="1"/>
  <c r="BM1071" i="1"/>
  <c r="BQ1071" i="1" s="1"/>
  <c r="BM1072" i="1"/>
  <c r="BM1073" i="1"/>
  <c r="BM1074" i="1"/>
  <c r="BQ1074" i="1" s="1"/>
  <c r="BM1075" i="1"/>
  <c r="BM1076" i="1"/>
  <c r="BM1077" i="1"/>
  <c r="BM1078" i="1"/>
  <c r="BQ1078" i="1" s="1"/>
  <c r="BM1079" i="1"/>
  <c r="BQ1079" i="1" s="1"/>
  <c r="BM1080" i="1"/>
  <c r="BM1081" i="1"/>
  <c r="BM1082" i="1"/>
  <c r="BQ1082" i="1" s="1"/>
  <c r="BM1083" i="1"/>
  <c r="BM1084" i="1"/>
  <c r="BM1085" i="1"/>
  <c r="BM1086" i="1"/>
  <c r="BQ1086" i="1" s="1"/>
  <c r="BM1087" i="1"/>
  <c r="BQ1087" i="1" s="1"/>
  <c r="BM1088" i="1"/>
  <c r="BM1089" i="1"/>
  <c r="BM1090" i="1"/>
  <c r="BQ1090" i="1" s="1"/>
  <c r="BM1091" i="1"/>
  <c r="BM1092" i="1"/>
  <c r="BM1093" i="1"/>
  <c r="BM1094" i="1"/>
  <c r="BQ1094" i="1" s="1"/>
  <c r="BM1095" i="1"/>
  <c r="BQ1095" i="1" s="1"/>
  <c r="BM1096" i="1"/>
  <c r="BM1097" i="1"/>
  <c r="BM1098" i="1"/>
  <c r="BQ1098" i="1" s="1"/>
  <c r="BM1099" i="1"/>
  <c r="BM1100" i="1"/>
  <c r="BM1101" i="1"/>
  <c r="BM1102" i="1"/>
  <c r="BQ1102" i="1" s="1"/>
  <c r="BM1103" i="1"/>
  <c r="BQ1103" i="1" s="1"/>
  <c r="BM1104" i="1"/>
  <c r="BM1105" i="1"/>
  <c r="BM1106" i="1"/>
  <c r="BQ1106" i="1" s="1"/>
  <c r="BM1107" i="1"/>
  <c r="BM1108" i="1"/>
  <c r="BM1109" i="1"/>
  <c r="BM1110" i="1"/>
  <c r="BQ1110" i="1" s="1"/>
  <c r="BM1111" i="1"/>
  <c r="BQ1111" i="1" s="1"/>
  <c r="BM1112" i="1"/>
  <c r="BM1113" i="1"/>
  <c r="BM1114" i="1"/>
  <c r="BQ1114" i="1" s="1"/>
  <c r="BM1115" i="1"/>
  <c r="BM1116" i="1"/>
  <c r="BM1117" i="1"/>
  <c r="BM1118" i="1"/>
  <c r="BQ1118" i="1" s="1"/>
  <c r="BM1119" i="1"/>
  <c r="BQ1119" i="1" s="1"/>
  <c r="BM1120" i="1"/>
  <c r="BM1121" i="1"/>
  <c r="BM1122" i="1"/>
  <c r="BQ1122" i="1" s="1"/>
  <c r="BM1123" i="1"/>
  <c r="BM1124" i="1"/>
  <c r="BM1125" i="1"/>
  <c r="BM1126" i="1"/>
  <c r="BQ1126" i="1" s="1"/>
  <c r="BM1127" i="1"/>
  <c r="BQ1127" i="1" s="1"/>
  <c r="BM1128" i="1"/>
  <c r="BM1129" i="1"/>
  <c r="BM1130" i="1"/>
  <c r="BQ1130" i="1" s="1"/>
  <c r="BM1131" i="1"/>
  <c r="BM1132" i="1"/>
  <c r="BM1133" i="1"/>
  <c r="BM1134" i="1"/>
  <c r="BQ1134" i="1" s="1"/>
  <c r="BM1135" i="1"/>
  <c r="BQ1135" i="1" s="1"/>
  <c r="BM1136" i="1"/>
  <c r="BM1137" i="1"/>
  <c r="BM1138" i="1"/>
  <c r="BQ1138" i="1" s="1"/>
  <c r="BM1139" i="1"/>
  <c r="BM1140" i="1"/>
  <c r="BM1141" i="1"/>
  <c r="BM1142" i="1"/>
  <c r="BQ1142" i="1" s="1"/>
  <c r="BM1143" i="1"/>
  <c r="BQ1143" i="1" s="1"/>
  <c r="BM1144" i="1"/>
  <c r="BM1145" i="1"/>
  <c r="BM1146" i="1"/>
  <c r="BQ1146" i="1" s="1"/>
  <c r="BM1147" i="1"/>
  <c r="BM1148" i="1"/>
  <c r="BM1149" i="1"/>
  <c r="BM1150" i="1"/>
  <c r="BQ1150" i="1" s="1"/>
  <c r="BM1151" i="1"/>
  <c r="BQ1151" i="1" s="1"/>
  <c r="BM1152" i="1"/>
  <c r="BM1153" i="1"/>
  <c r="BM1154" i="1"/>
  <c r="BQ1154" i="1" s="1"/>
  <c r="BM1155" i="1"/>
  <c r="BM1156" i="1"/>
  <c r="BM1157" i="1"/>
  <c r="BM1158" i="1"/>
  <c r="BQ1158" i="1" s="1"/>
  <c r="BM1159" i="1"/>
  <c r="BQ1159" i="1" s="1"/>
  <c r="BM1160" i="1"/>
  <c r="BM1161" i="1"/>
  <c r="BM1162" i="1"/>
  <c r="BQ1162" i="1" s="1"/>
  <c r="BM1163" i="1"/>
  <c r="BM1164" i="1"/>
  <c r="BM1165" i="1"/>
  <c r="BM1166" i="1"/>
  <c r="BQ1166" i="1" s="1"/>
  <c r="BM1167" i="1"/>
  <c r="BQ1167" i="1" s="1"/>
  <c r="BM1168" i="1"/>
  <c r="BM1169" i="1"/>
  <c r="BM1170" i="1"/>
  <c r="BQ1170" i="1" s="1"/>
  <c r="BM1171" i="1"/>
  <c r="BM1172" i="1"/>
  <c r="BM1173" i="1"/>
  <c r="BM1174" i="1"/>
  <c r="BQ1174" i="1" s="1"/>
  <c r="BM1175" i="1"/>
  <c r="BQ1175" i="1" s="1"/>
  <c r="BM1176" i="1"/>
  <c r="BM1177" i="1"/>
  <c r="BM1178" i="1"/>
  <c r="BQ1178" i="1" s="1"/>
  <c r="BM1179" i="1"/>
  <c r="BM1180" i="1"/>
  <c r="BM1181" i="1"/>
  <c r="BM1182" i="1"/>
  <c r="BQ1182" i="1" s="1"/>
  <c r="BM1183" i="1"/>
  <c r="BQ1183" i="1" s="1"/>
  <c r="BM1184" i="1"/>
  <c r="BM1185" i="1"/>
  <c r="BM1186" i="1"/>
  <c r="BQ1186" i="1" s="1"/>
  <c r="BM1187" i="1"/>
  <c r="BM1188" i="1"/>
  <c r="BM1189" i="1"/>
  <c r="BM1190" i="1"/>
  <c r="BQ1190" i="1" s="1"/>
  <c r="BM1191" i="1"/>
  <c r="BQ1191" i="1" s="1"/>
  <c r="BM1192" i="1"/>
  <c r="BM1193" i="1"/>
  <c r="BM1194" i="1"/>
  <c r="BQ1194" i="1" s="1"/>
  <c r="BM1195" i="1"/>
  <c r="BM1196" i="1"/>
  <c r="BL3" i="1"/>
  <c r="BP3" i="1" s="1"/>
  <c r="BL4" i="1"/>
  <c r="BP4" i="1" s="1"/>
  <c r="BL5" i="1"/>
  <c r="BL6" i="1"/>
  <c r="BL7" i="1"/>
  <c r="BP7" i="1" s="1"/>
  <c r="BL8" i="1"/>
  <c r="BP8" i="1" s="1"/>
  <c r="BL9" i="1"/>
  <c r="BP9" i="1" s="1"/>
  <c r="BL10" i="1"/>
  <c r="BL11" i="1"/>
  <c r="BP11" i="1" s="1"/>
  <c r="BL12" i="1"/>
  <c r="BP12" i="1" s="1"/>
  <c r="BL13" i="1"/>
  <c r="BL14" i="1"/>
  <c r="BL15" i="1"/>
  <c r="BP15" i="1" s="1"/>
  <c r="BL16" i="1"/>
  <c r="BP16" i="1" s="1"/>
  <c r="BL17" i="1"/>
  <c r="BP17" i="1" s="1"/>
  <c r="BL18" i="1"/>
  <c r="BL19" i="1"/>
  <c r="BP19" i="1" s="1"/>
  <c r="BL20" i="1"/>
  <c r="BP20" i="1" s="1"/>
  <c r="BL21" i="1"/>
  <c r="BL22" i="1"/>
  <c r="BL23" i="1"/>
  <c r="BP23" i="1" s="1"/>
  <c r="BL24" i="1"/>
  <c r="BP24" i="1" s="1"/>
  <c r="BL25" i="1"/>
  <c r="BP25" i="1" s="1"/>
  <c r="BL26" i="1"/>
  <c r="BL27" i="1"/>
  <c r="BP27" i="1" s="1"/>
  <c r="BL28" i="1"/>
  <c r="BP28" i="1" s="1"/>
  <c r="BL29" i="1"/>
  <c r="BL30" i="1"/>
  <c r="BL31" i="1"/>
  <c r="BP31" i="1" s="1"/>
  <c r="BL32" i="1"/>
  <c r="BP32" i="1" s="1"/>
  <c r="BL33" i="1"/>
  <c r="BP33" i="1" s="1"/>
  <c r="BL34" i="1"/>
  <c r="BL35" i="1"/>
  <c r="BP35" i="1" s="1"/>
  <c r="BL36" i="1"/>
  <c r="BP36" i="1" s="1"/>
  <c r="BL37" i="1"/>
  <c r="BL38" i="1"/>
  <c r="BL39" i="1"/>
  <c r="BP39" i="1" s="1"/>
  <c r="BL40" i="1"/>
  <c r="BP40" i="1" s="1"/>
  <c r="BL41" i="1"/>
  <c r="BP41" i="1" s="1"/>
  <c r="BL42" i="1"/>
  <c r="BL43" i="1"/>
  <c r="BP43" i="1" s="1"/>
  <c r="BL44" i="1"/>
  <c r="BP44" i="1" s="1"/>
  <c r="BL45" i="1"/>
  <c r="BL46" i="1"/>
  <c r="BL47" i="1"/>
  <c r="BP47" i="1" s="1"/>
  <c r="BL48" i="1"/>
  <c r="BP48" i="1" s="1"/>
  <c r="BL49" i="1"/>
  <c r="BP49" i="1" s="1"/>
  <c r="BL50" i="1"/>
  <c r="BL51" i="1"/>
  <c r="BP51" i="1" s="1"/>
  <c r="BL52" i="1"/>
  <c r="BP52" i="1" s="1"/>
  <c r="BL53" i="1"/>
  <c r="BL54" i="1"/>
  <c r="BL55" i="1"/>
  <c r="BP55" i="1" s="1"/>
  <c r="BL56" i="1"/>
  <c r="BP56" i="1" s="1"/>
  <c r="BL57" i="1"/>
  <c r="BP57" i="1" s="1"/>
  <c r="BL58" i="1"/>
  <c r="BL59" i="1"/>
  <c r="BP59" i="1" s="1"/>
  <c r="BL60" i="1"/>
  <c r="BP60" i="1" s="1"/>
  <c r="BL61" i="1"/>
  <c r="BL62" i="1"/>
  <c r="BL63" i="1"/>
  <c r="BP63" i="1" s="1"/>
  <c r="BL64" i="1"/>
  <c r="BP64" i="1" s="1"/>
  <c r="BL65" i="1"/>
  <c r="BP65" i="1" s="1"/>
  <c r="BL66" i="1"/>
  <c r="BL67" i="1"/>
  <c r="BP67" i="1" s="1"/>
  <c r="BL68" i="1"/>
  <c r="BP68" i="1" s="1"/>
  <c r="BL69" i="1"/>
  <c r="BL70" i="1"/>
  <c r="BL71" i="1"/>
  <c r="BP71" i="1" s="1"/>
  <c r="BL72" i="1"/>
  <c r="BP72" i="1" s="1"/>
  <c r="BL73" i="1"/>
  <c r="BP73" i="1" s="1"/>
  <c r="BL74" i="1"/>
  <c r="BL75" i="1"/>
  <c r="BP75" i="1" s="1"/>
  <c r="BL76" i="1"/>
  <c r="BP76" i="1" s="1"/>
  <c r="BL77" i="1"/>
  <c r="BL78" i="1"/>
  <c r="BL79" i="1"/>
  <c r="BP79" i="1" s="1"/>
  <c r="BL80" i="1"/>
  <c r="BP80" i="1" s="1"/>
  <c r="BL81" i="1"/>
  <c r="BP81" i="1" s="1"/>
  <c r="BL82" i="1"/>
  <c r="BL83" i="1"/>
  <c r="BP83" i="1" s="1"/>
  <c r="BL84" i="1"/>
  <c r="BP84" i="1" s="1"/>
  <c r="BL85" i="1"/>
  <c r="BL86" i="1"/>
  <c r="BL87" i="1"/>
  <c r="BP87" i="1" s="1"/>
  <c r="BL88" i="1"/>
  <c r="BP88" i="1" s="1"/>
  <c r="BL89" i="1"/>
  <c r="BP89" i="1" s="1"/>
  <c r="BL90" i="1"/>
  <c r="BL91" i="1"/>
  <c r="BP91" i="1" s="1"/>
  <c r="BL92" i="1"/>
  <c r="BP92" i="1" s="1"/>
  <c r="BL93" i="1"/>
  <c r="BL94" i="1"/>
  <c r="BL95" i="1"/>
  <c r="BP95" i="1" s="1"/>
  <c r="BL96" i="1"/>
  <c r="BP96" i="1" s="1"/>
  <c r="BL97" i="1"/>
  <c r="BP97" i="1" s="1"/>
  <c r="BL98" i="1"/>
  <c r="BL99" i="1"/>
  <c r="BP99" i="1" s="1"/>
  <c r="BL100" i="1"/>
  <c r="BP100" i="1" s="1"/>
  <c r="BL101" i="1"/>
  <c r="BL102" i="1"/>
  <c r="BL103" i="1"/>
  <c r="BP103" i="1" s="1"/>
  <c r="BL104" i="1"/>
  <c r="BP104" i="1" s="1"/>
  <c r="BL105" i="1"/>
  <c r="BP105" i="1" s="1"/>
  <c r="BL106" i="1"/>
  <c r="BL107" i="1"/>
  <c r="BP107" i="1" s="1"/>
  <c r="BL108" i="1"/>
  <c r="BP108" i="1" s="1"/>
  <c r="BL109" i="1"/>
  <c r="BL110" i="1"/>
  <c r="BL111" i="1"/>
  <c r="BP111" i="1" s="1"/>
  <c r="BL112" i="1"/>
  <c r="BP112" i="1" s="1"/>
  <c r="BL113" i="1"/>
  <c r="BP113" i="1" s="1"/>
  <c r="BL114" i="1"/>
  <c r="BL115" i="1"/>
  <c r="BP115" i="1" s="1"/>
  <c r="BL116" i="1"/>
  <c r="BP116" i="1" s="1"/>
  <c r="BL117" i="1"/>
  <c r="BL118" i="1"/>
  <c r="BL119" i="1"/>
  <c r="BP119" i="1" s="1"/>
  <c r="BL120" i="1"/>
  <c r="BP120" i="1" s="1"/>
  <c r="BL121" i="1"/>
  <c r="BP121" i="1" s="1"/>
  <c r="BL122" i="1"/>
  <c r="BL123" i="1"/>
  <c r="BP123" i="1" s="1"/>
  <c r="BL124" i="1"/>
  <c r="BP124" i="1" s="1"/>
  <c r="BL125" i="1"/>
  <c r="BL126" i="1"/>
  <c r="BL127" i="1"/>
  <c r="BP127" i="1" s="1"/>
  <c r="BL128" i="1"/>
  <c r="BP128" i="1" s="1"/>
  <c r="BL129" i="1"/>
  <c r="BP129" i="1" s="1"/>
  <c r="BL130" i="1"/>
  <c r="BL131" i="1"/>
  <c r="BP131" i="1" s="1"/>
  <c r="BL132" i="1"/>
  <c r="BP132" i="1" s="1"/>
  <c r="BL133" i="1"/>
  <c r="BL134" i="1"/>
  <c r="BL135" i="1"/>
  <c r="BP135" i="1" s="1"/>
  <c r="BL136" i="1"/>
  <c r="BP136" i="1" s="1"/>
  <c r="BL137" i="1"/>
  <c r="BP137" i="1" s="1"/>
  <c r="BL138" i="1"/>
  <c r="BL139" i="1"/>
  <c r="BP139" i="1" s="1"/>
  <c r="BL140" i="1"/>
  <c r="BP140" i="1" s="1"/>
  <c r="BL141" i="1"/>
  <c r="BL142" i="1"/>
  <c r="BL143" i="1"/>
  <c r="BP143" i="1" s="1"/>
  <c r="BL144" i="1"/>
  <c r="BP144" i="1" s="1"/>
  <c r="BL145" i="1"/>
  <c r="BP145" i="1" s="1"/>
  <c r="BL146" i="1"/>
  <c r="BL147" i="1"/>
  <c r="BP147" i="1" s="1"/>
  <c r="BL148" i="1"/>
  <c r="BP148" i="1" s="1"/>
  <c r="BL149" i="1"/>
  <c r="BL150" i="1"/>
  <c r="BL151" i="1"/>
  <c r="BP151" i="1" s="1"/>
  <c r="BL152" i="1"/>
  <c r="BP152" i="1" s="1"/>
  <c r="BL153" i="1"/>
  <c r="BP153" i="1" s="1"/>
  <c r="BL154" i="1"/>
  <c r="BL155" i="1"/>
  <c r="BP155" i="1" s="1"/>
  <c r="BL156" i="1"/>
  <c r="BP156" i="1" s="1"/>
  <c r="BL157" i="1"/>
  <c r="BL158" i="1"/>
  <c r="BL159" i="1"/>
  <c r="BP159" i="1" s="1"/>
  <c r="BL160" i="1"/>
  <c r="BP160" i="1" s="1"/>
  <c r="BL161" i="1"/>
  <c r="BP161" i="1" s="1"/>
  <c r="BL162" i="1"/>
  <c r="BL163" i="1"/>
  <c r="BP163" i="1" s="1"/>
  <c r="BL164" i="1"/>
  <c r="BP164" i="1" s="1"/>
  <c r="BL165" i="1"/>
  <c r="BL166" i="1"/>
  <c r="BL167" i="1"/>
  <c r="BP167" i="1" s="1"/>
  <c r="BL168" i="1"/>
  <c r="BP168" i="1" s="1"/>
  <c r="BL169" i="1"/>
  <c r="BP169" i="1" s="1"/>
  <c r="BL170" i="1"/>
  <c r="BL171" i="1"/>
  <c r="BP171" i="1" s="1"/>
  <c r="BL172" i="1"/>
  <c r="BP172" i="1" s="1"/>
  <c r="BL173" i="1"/>
  <c r="BL174" i="1"/>
  <c r="BL175" i="1"/>
  <c r="BP175" i="1" s="1"/>
  <c r="BL176" i="1"/>
  <c r="BP176" i="1" s="1"/>
  <c r="BL177" i="1"/>
  <c r="BP177" i="1" s="1"/>
  <c r="BL178" i="1"/>
  <c r="BL179" i="1"/>
  <c r="BP179" i="1" s="1"/>
  <c r="BL180" i="1"/>
  <c r="BP180" i="1" s="1"/>
  <c r="BL181" i="1"/>
  <c r="BL182" i="1"/>
  <c r="BL183" i="1"/>
  <c r="BP183" i="1" s="1"/>
  <c r="BL184" i="1"/>
  <c r="BP184" i="1" s="1"/>
  <c r="BL185" i="1"/>
  <c r="BP185" i="1" s="1"/>
  <c r="BL186" i="1"/>
  <c r="BL187" i="1"/>
  <c r="BP187" i="1" s="1"/>
  <c r="BL188" i="1"/>
  <c r="BP188" i="1" s="1"/>
  <c r="BL189" i="1"/>
  <c r="BL190" i="1"/>
  <c r="BL191" i="1"/>
  <c r="BP191" i="1" s="1"/>
  <c r="BL192" i="1"/>
  <c r="BP192" i="1" s="1"/>
  <c r="BL193" i="1"/>
  <c r="BP193" i="1" s="1"/>
  <c r="BL194" i="1"/>
  <c r="BL195" i="1"/>
  <c r="BP195" i="1" s="1"/>
  <c r="BL196" i="1"/>
  <c r="BP196" i="1" s="1"/>
  <c r="BL197" i="1"/>
  <c r="BL198" i="1"/>
  <c r="BL199" i="1"/>
  <c r="BP199" i="1" s="1"/>
  <c r="BL200" i="1"/>
  <c r="BP200" i="1" s="1"/>
  <c r="BL201" i="1"/>
  <c r="BP201" i="1" s="1"/>
  <c r="BL202" i="1"/>
  <c r="BL203" i="1"/>
  <c r="BP203" i="1" s="1"/>
  <c r="BL204" i="1"/>
  <c r="BP204" i="1" s="1"/>
  <c r="BL205" i="1"/>
  <c r="BL206" i="1"/>
  <c r="BL207" i="1"/>
  <c r="BP207" i="1" s="1"/>
  <c r="BL208" i="1"/>
  <c r="BP208" i="1" s="1"/>
  <c r="BL209" i="1"/>
  <c r="BP209" i="1" s="1"/>
  <c r="BL210" i="1"/>
  <c r="BL211" i="1"/>
  <c r="BP211" i="1" s="1"/>
  <c r="BL212" i="1"/>
  <c r="BP212" i="1" s="1"/>
  <c r="BL213" i="1"/>
  <c r="BL214" i="1"/>
  <c r="BL215" i="1"/>
  <c r="BP215" i="1" s="1"/>
  <c r="BL216" i="1"/>
  <c r="BP216" i="1" s="1"/>
  <c r="BL217" i="1"/>
  <c r="BP217" i="1" s="1"/>
  <c r="BL218" i="1"/>
  <c r="BL219" i="1"/>
  <c r="BP219" i="1" s="1"/>
  <c r="BL220" i="1"/>
  <c r="BP220" i="1" s="1"/>
  <c r="BL221" i="1"/>
  <c r="BL222" i="1"/>
  <c r="BL223" i="1"/>
  <c r="BP223" i="1" s="1"/>
  <c r="BL224" i="1"/>
  <c r="BP224" i="1" s="1"/>
  <c r="BL225" i="1"/>
  <c r="BP225" i="1" s="1"/>
  <c r="BL226" i="1"/>
  <c r="BL227" i="1"/>
  <c r="BP227" i="1" s="1"/>
  <c r="BL228" i="1"/>
  <c r="BP228" i="1" s="1"/>
  <c r="BL229" i="1"/>
  <c r="BL230" i="1"/>
  <c r="BL231" i="1"/>
  <c r="BP231" i="1" s="1"/>
  <c r="BL232" i="1"/>
  <c r="BP232" i="1" s="1"/>
  <c r="BL233" i="1"/>
  <c r="BP233" i="1" s="1"/>
  <c r="BL234" i="1"/>
  <c r="BL235" i="1"/>
  <c r="BP235" i="1" s="1"/>
  <c r="BL236" i="1"/>
  <c r="BP236" i="1" s="1"/>
  <c r="BL237" i="1"/>
  <c r="BL238" i="1"/>
  <c r="BL239" i="1"/>
  <c r="BP239" i="1" s="1"/>
  <c r="BL240" i="1"/>
  <c r="BP240" i="1" s="1"/>
  <c r="BL241" i="1"/>
  <c r="BP241" i="1" s="1"/>
  <c r="BL242" i="1"/>
  <c r="BL243" i="1"/>
  <c r="BP243" i="1" s="1"/>
  <c r="BL244" i="1"/>
  <c r="BP244" i="1" s="1"/>
  <c r="BL245" i="1"/>
  <c r="BL246" i="1"/>
  <c r="BL247" i="1"/>
  <c r="BP247" i="1" s="1"/>
  <c r="BL248" i="1"/>
  <c r="BP248" i="1" s="1"/>
  <c r="BL249" i="1"/>
  <c r="BP249" i="1" s="1"/>
  <c r="BL250" i="1"/>
  <c r="BL251" i="1"/>
  <c r="BP251" i="1" s="1"/>
  <c r="BL252" i="1"/>
  <c r="BP252" i="1" s="1"/>
  <c r="BL253" i="1"/>
  <c r="BL254" i="1"/>
  <c r="BL255" i="1"/>
  <c r="BP255" i="1" s="1"/>
  <c r="BL256" i="1"/>
  <c r="BP256" i="1" s="1"/>
  <c r="BL257" i="1"/>
  <c r="BP257" i="1" s="1"/>
  <c r="BL258" i="1"/>
  <c r="BL259" i="1"/>
  <c r="BP259" i="1" s="1"/>
  <c r="BL260" i="1"/>
  <c r="BP260" i="1" s="1"/>
  <c r="BL261" i="1"/>
  <c r="BL262" i="1"/>
  <c r="BL263" i="1"/>
  <c r="BP263" i="1" s="1"/>
  <c r="BL264" i="1"/>
  <c r="BP264" i="1" s="1"/>
  <c r="BL265" i="1"/>
  <c r="BP265" i="1" s="1"/>
  <c r="BL266" i="1"/>
  <c r="BL267" i="1"/>
  <c r="BP267" i="1" s="1"/>
  <c r="BL268" i="1"/>
  <c r="BP268" i="1" s="1"/>
  <c r="BL269" i="1"/>
  <c r="BL270" i="1"/>
  <c r="BL271" i="1"/>
  <c r="BP271" i="1" s="1"/>
  <c r="BL272" i="1"/>
  <c r="BP272" i="1" s="1"/>
  <c r="BL273" i="1"/>
  <c r="BP273" i="1" s="1"/>
  <c r="BL274" i="1"/>
  <c r="BL275" i="1"/>
  <c r="BP275" i="1" s="1"/>
  <c r="BL276" i="1"/>
  <c r="BP276" i="1" s="1"/>
  <c r="BL277" i="1"/>
  <c r="BL278" i="1"/>
  <c r="BL279" i="1"/>
  <c r="BP279" i="1" s="1"/>
  <c r="BL280" i="1"/>
  <c r="BP280" i="1" s="1"/>
  <c r="BL281" i="1"/>
  <c r="BP281" i="1" s="1"/>
  <c r="BL282" i="1"/>
  <c r="BL283" i="1"/>
  <c r="BP283" i="1" s="1"/>
  <c r="BL284" i="1"/>
  <c r="BP284" i="1" s="1"/>
  <c r="BL285" i="1"/>
  <c r="BL286" i="1"/>
  <c r="BL287" i="1"/>
  <c r="BP287" i="1" s="1"/>
  <c r="BL288" i="1"/>
  <c r="BP288" i="1" s="1"/>
  <c r="BL289" i="1"/>
  <c r="BP289" i="1" s="1"/>
  <c r="BL290" i="1"/>
  <c r="BL291" i="1"/>
  <c r="BP291" i="1" s="1"/>
  <c r="BL292" i="1"/>
  <c r="BP292" i="1" s="1"/>
  <c r="BL293" i="1"/>
  <c r="BL294" i="1"/>
  <c r="BL295" i="1"/>
  <c r="BP295" i="1" s="1"/>
  <c r="BL296" i="1"/>
  <c r="BP296" i="1" s="1"/>
  <c r="BL297" i="1"/>
  <c r="BP297" i="1" s="1"/>
  <c r="BL298" i="1"/>
  <c r="BL299" i="1"/>
  <c r="BP299" i="1" s="1"/>
  <c r="BL300" i="1"/>
  <c r="BP300" i="1" s="1"/>
  <c r="BL301" i="1"/>
  <c r="BL302" i="1"/>
  <c r="BL303" i="1"/>
  <c r="BP303" i="1" s="1"/>
  <c r="BL304" i="1"/>
  <c r="BP304" i="1" s="1"/>
  <c r="BL305" i="1"/>
  <c r="BP305" i="1" s="1"/>
  <c r="BL306" i="1"/>
  <c r="BL307" i="1"/>
  <c r="BP307" i="1" s="1"/>
  <c r="BL308" i="1"/>
  <c r="BP308" i="1" s="1"/>
  <c r="BL309" i="1"/>
  <c r="BL310" i="1"/>
  <c r="BL311" i="1"/>
  <c r="BP311" i="1" s="1"/>
  <c r="BL312" i="1"/>
  <c r="BP312" i="1" s="1"/>
  <c r="BL313" i="1"/>
  <c r="BP313" i="1" s="1"/>
  <c r="BL314" i="1"/>
  <c r="BL315" i="1"/>
  <c r="BP315" i="1" s="1"/>
  <c r="BL316" i="1"/>
  <c r="BP316" i="1" s="1"/>
  <c r="BL317" i="1"/>
  <c r="BL318" i="1"/>
  <c r="BL319" i="1"/>
  <c r="BP319" i="1" s="1"/>
  <c r="BL320" i="1"/>
  <c r="BP320" i="1" s="1"/>
  <c r="BL321" i="1"/>
  <c r="BP321" i="1" s="1"/>
  <c r="BL322" i="1"/>
  <c r="BL323" i="1"/>
  <c r="BP323" i="1" s="1"/>
  <c r="BL324" i="1"/>
  <c r="BP324" i="1" s="1"/>
  <c r="BL325" i="1"/>
  <c r="BL326" i="1"/>
  <c r="BL327" i="1"/>
  <c r="BP327" i="1" s="1"/>
  <c r="BL328" i="1"/>
  <c r="BP328" i="1" s="1"/>
  <c r="BL329" i="1"/>
  <c r="BP329" i="1" s="1"/>
  <c r="BL330" i="1"/>
  <c r="BL331" i="1"/>
  <c r="BP331" i="1" s="1"/>
  <c r="BL332" i="1"/>
  <c r="BP332" i="1" s="1"/>
  <c r="BL333" i="1"/>
  <c r="BL334" i="1"/>
  <c r="BL335" i="1"/>
  <c r="BP335" i="1" s="1"/>
  <c r="BL336" i="1"/>
  <c r="BP336" i="1" s="1"/>
  <c r="BL337" i="1"/>
  <c r="BP337" i="1" s="1"/>
  <c r="BL338" i="1"/>
  <c r="BL339" i="1"/>
  <c r="BP339" i="1" s="1"/>
  <c r="BL340" i="1"/>
  <c r="BP340" i="1" s="1"/>
  <c r="BL341" i="1"/>
  <c r="BL342" i="1"/>
  <c r="BL343" i="1"/>
  <c r="BP343" i="1" s="1"/>
  <c r="BL344" i="1"/>
  <c r="BP344" i="1" s="1"/>
  <c r="BL345" i="1"/>
  <c r="BP345" i="1" s="1"/>
  <c r="BL346" i="1"/>
  <c r="BL347" i="1"/>
  <c r="BP347" i="1" s="1"/>
  <c r="BL348" i="1"/>
  <c r="BP348" i="1" s="1"/>
  <c r="BL349" i="1"/>
  <c r="BL350" i="1"/>
  <c r="BL351" i="1"/>
  <c r="BP351" i="1" s="1"/>
  <c r="BL352" i="1"/>
  <c r="BP352" i="1" s="1"/>
  <c r="BL353" i="1"/>
  <c r="BP353" i="1" s="1"/>
  <c r="BL354" i="1"/>
  <c r="BL355" i="1"/>
  <c r="BP355" i="1" s="1"/>
  <c r="BL356" i="1"/>
  <c r="BP356" i="1" s="1"/>
  <c r="BL357" i="1"/>
  <c r="BL358" i="1"/>
  <c r="BL359" i="1"/>
  <c r="BP359" i="1" s="1"/>
  <c r="BL360" i="1"/>
  <c r="BP360" i="1" s="1"/>
  <c r="BL361" i="1"/>
  <c r="BP361" i="1" s="1"/>
  <c r="BL362" i="1"/>
  <c r="BL363" i="1"/>
  <c r="BP363" i="1" s="1"/>
  <c r="BL364" i="1"/>
  <c r="BP364" i="1" s="1"/>
  <c r="BL365" i="1"/>
  <c r="BL366" i="1"/>
  <c r="BL367" i="1"/>
  <c r="BP367" i="1" s="1"/>
  <c r="BL368" i="1"/>
  <c r="BP368" i="1" s="1"/>
  <c r="BL369" i="1"/>
  <c r="BP369" i="1" s="1"/>
  <c r="BL370" i="1"/>
  <c r="BL371" i="1"/>
  <c r="BP371" i="1" s="1"/>
  <c r="BL372" i="1"/>
  <c r="BP372" i="1" s="1"/>
  <c r="BL373" i="1"/>
  <c r="BL374" i="1"/>
  <c r="BL375" i="1"/>
  <c r="BP375" i="1" s="1"/>
  <c r="BL376" i="1"/>
  <c r="BP376" i="1" s="1"/>
  <c r="BL377" i="1"/>
  <c r="BP377" i="1" s="1"/>
  <c r="BL378" i="1"/>
  <c r="BL379" i="1"/>
  <c r="BP379" i="1" s="1"/>
  <c r="BL380" i="1"/>
  <c r="BP380" i="1" s="1"/>
  <c r="BL381" i="1"/>
  <c r="BL382" i="1"/>
  <c r="BL383" i="1"/>
  <c r="BP383" i="1" s="1"/>
  <c r="BL384" i="1"/>
  <c r="BP384" i="1" s="1"/>
  <c r="BL385" i="1"/>
  <c r="BP385" i="1" s="1"/>
  <c r="BL386" i="1"/>
  <c r="BL387" i="1"/>
  <c r="BP387" i="1" s="1"/>
  <c r="BL388" i="1"/>
  <c r="BP388" i="1" s="1"/>
  <c r="BL389" i="1"/>
  <c r="BL390" i="1"/>
  <c r="BL391" i="1"/>
  <c r="BP391" i="1" s="1"/>
  <c r="BL392" i="1"/>
  <c r="BP392" i="1" s="1"/>
  <c r="BL393" i="1"/>
  <c r="BP393" i="1" s="1"/>
  <c r="BL394" i="1"/>
  <c r="BL395" i="1"/>
  <c r="BP395" i="1" s="1"/>
  <c r="BL396" i="1"/>
  <c r="BP396" i="1" s="1"/>
  <c r="BL397" i="1"/>
  <c r="BL398" i="1"/>
  <c r="BL399" i="1"/>
  <c r="BP399" i="1" s="1"/>
  <c r="BL400" i="1"/>
  <c r="BP400" i="1" s="1"/>
  <c r="BL401" i="1"/>
  <c r="BP401" i="1" s="1"/>
  <c r="BL402" i="1"/>
  <c r="BL403" i="1"/>
  <c r="BP403" i="1" s="1"/>
  <c r="BL404" i="1"/>
  <c r="BP404" i="1" s="1"/>
  <c r="BL405" i="1"/>
  <c r="BL406" i="1"/>
  <c r="BL407" i="1"/>
  <c r="BP407" i="1" s="1"/>
  <c r="BL408" i="1"/>
  <c r="BP408" i="1" s="1"/>
  <c r="BL409" i="1"/>
  <c r="BP409" i="1" s="1"/>
  <c r="BL410" i="1"/>
  <c r="BL411" i="1"/>
  <c r="BP411" i="1" s="1"/>
  <c r="BL412" i="1"/>
  <c r="BP412" i="1" s="1"/>
  <c r="BL413" i="1"/>
  <c r="BL414" i="1"/>
  <c r="BL415" i="1"/>
  <c r="BP415" i="1" s="1"/>
  <c r="BL416" i="1"/>
  <c r="BP416" i="1" s="1"/>
  <c r="BL417" i="1"/>
  <c r="BP417" i="1" s="1"/>
  <c r="BL418" i="1"/>
  <c r="BL419" i="1"/>
  <c r="BP419" i="1" s="1"/>
  <c r="BL420" i="1"/>
  <c r="BP420" i="1" s="1"/>
  <c r="BL421" i="1"/>
  <c r="BL422" i="1"/>
  <c r="BL423" i="1"/>
  <c r="BP423" i="1" s="1"/>
  <c r="BL424" i="1"/>
  <c r="BP424" i="1" s="1"/>
  <c r="BL425" i="1"/>
  <c r="BP425" i="1" s="1"/>
  <c r="BL426" i="1"/>
  <c r="BL427" i="1"/>
  <c r="BP427" i="1" s="1"/>
  <c r="BL428" i="1"/>
  <c r="BP428" i="1" s="1"/>
  <c r="BL429" i="1"/>
  <c r="BL430" i="1"/>
  <c r="BL431" i="1"/>
  <c r="BP431" i="1" s="1"/>
  <c r="BL432" i="1"/>
  <c r="BP432" i="1" s="1"/>
  <c r="BL433" i="1"/>
  <c r="BP433" i="1" s="1"/>
  <c r="BL434" i="1"/>
  <c r="BL435" i="1"/>
  <c r="BP435" i="1" s="1"/>
  <c r="BL436" i="1"/>
  <c r="BP436" i="1" s="1"/>
  <c r="BL437" i="1"/>
  <c r="BL438" i="1"/>
  <c r="BL439" i="1"/>
  <c r="BP439" i="1" s="1"/>
  <c r="BL440" i="1"/>
  <c r="BP440" i="1" s="1"/>
  <c r="BL441" i="1"/>
  <c r="BP441" i="1" s="1"/>
  <c r="BL442" i="1"/>
  <c r="BL443" i="1"/>
  <c r="BP443" i="1" s="1"/>
  <c r="BL444" i="1"/>
  <c r="BP444" i="1" s="1"/>
  <c r="BL445" i="1"/>
  <c r="BL446" i="1"/>
  <c r="BL447" i="1"/>
  <c r="BP447" i="1" s="1"/>
  <c r="BL448" i="1"/>
  <c r="BP448" i="1" s="1"/>
  <c r="BL449" i="1"/>
  <c r="BP449" i="1" s="1"/>
  <c r="BL450" i="1"/>
  <c r="BL451" i="1"/>
  <c r="BP451" i="1" s="1"/>
  <c r="BL452" i="1"/>
  <c r="BP452" i="1" s="1"/>
  <c r="BL453" i="1"/>
  <c r="BL454" i="1"/>
  <c r="BL455" i="1"/>
  <c r="BP455" i="1" s="1"/>
  <c r="BL456" i="1"/>
  <c r="BP456" i="1" s="1"/>
  <c r="BL457" i="1"/>
  <c r="BP457" i="1" s="1"/>
  <c r="BL458" i="1"/>
  <c r="BL459" i="1"/>
  <c r="BP459" i="1" s="1"/>
  <c r="BL460" i="1"/>
  <c r="BP460" i="1" s="1"/>
  <c r="BL461" i="1"/>
  <c r="BL462" i="1"/>
  <c r="BL463" i="1"/>
  <c r="BP463" i="1" s="1"/>
  <c r="BL464" i="1"/>
  <c r="BP464" i="1" s="1"/>
  <c r="BL465" i="1"/>
  <c r="BP465" i="1" s="1"/>
  <c r="BL466" i="1"/>
  <c r="BL467" i="1"/>
  <c r="BP467" i="1" s="1"/>
  <c r="BL468" i="1"/>
  <c r="BP468" i="1" s="1"/>
  <c r="BL469" i="1"/>
  <c r="BL470" i="1"/>
  <c r="BL471" i="1"/>
  <c r="BP471" i="1" s="1"/>
  <c r="BL472" i="1"/>
  <c r="BP472" i="1" s="1"/>
  <c r="BL473" i="1"/>
  <c r="BP473" i="1" s="1"/>
  <c r="BL474" i="1"/>
  <c r="BL475" i="1"/>
  <c r="BP475" i="1" s="1"/>
  <c r="BL476" i="1"/>
  <c r="BP476" i="1" s="1"/>
  <c r="BL477" i="1"/>
  <c r="BL478" i="1"/>
  <c r="BL479" i="1"/>
  <c r="BP479" i="1" s="1"/>
  <c r="BL480" i="1"/>
  <c r="BP480" i="1" s="1"/>
  <c r="BL481" i="1"/>
  <c r="BP481" i="1" s="1"/>
  <c r="BL482" i="1"/>
  <c r="BL483" i="1"/>
  <c r="BP483" i="1" s="1"/>
  <c r="BL484" i="1"/>
  <c r="BP484" i="1" s="1"/>
  <c r="BL485" i="1"/>
  <c r="BL486" i="1"/>
  <c r="BL487" i="1"/>
  <c r="BP487" i="1" s="1"/>
  <c r="BL488" i="1"/>
  <c r="BP488" i="1" s="1"/>
  <c r="BL489" i="1"/>
  <c r="BP489" i="1" s="1"/>
  <c r="BL490" i="1"/>
  <c r="BL491" i="1"/>
  <c r="BP491" i="1" s="1"/>
  <c r="BL492" i="1"/>
  <c r="BP492" i="1" s="1"/>
  <c r="BL493" i="1"/>
  <c r="BL494" i="1"/>
  <c r="BL495" i="1"/>
  <c r="BP495" i="1" s="1"/>
  <c r="BL496" i="1"/>
  <c r="BP496" i="1" s="1"/>
  <c r="BL497" i="1"/>
  <c r="BP497" i="1" s="1"/>
  <c r="BL498" i="1"/>
  <c r="BL499" i="1"/>
  <c r="BP499" i="1" s="1"/>
  <c r="BL500" i="1"/>
  <c r="BP500" i="1" s="1"/>
  <c r="BL501" i="1"/>
  <c r="BL502" i="1"/>
  <c r="BL503" i="1"/>
  <c r="BP503" i="1" s="1"/>
  <c r="BL504" i="1"/>
  <c r="BP504" i="1" s="1"/>
  <c r="BL505" i="1"/>
  <c r="BP505" i="1" s="1"/>
  <c r="BL506" i="1"/>
  <c r="BL507" i="1"/>
  <c r="BP507" i="1" s="1"/>
  <c r="BL508" i="1"/>
  <c r="BP508" i="1" s="1"/>
  <c r="BL509" i="1"/>
  <c r="BL510" i="1"/>
  <c r="BL511" i="1"/>
  <c r="BP511" i="1" s="1"/>
  <c r="BL512" i="1"/>
  <c r="BP512" i="1" s="1"/>
  <c r="BL513" i="1"/>
  <c r="BP513" i="1" s="1"/>
  <c r="BL514" i="1"/>
  <c r="BL515" i="1"/>
  <c r="BP515" i="1" s="1"/>
  <c r="BL516" i="1"/>
  <c r="BP516" i="1" s="1"/>
  <c r="BL517" i="1"/>
  <c r="BL518" i="1"/>
  <c r="BL519" i="1"/>
  <c r="BP519" i="1" s="1"/>
  <c r="BL520" i="1"/>
  <c r="BP520" i="1" s="1"/>
  <c r="BL521" i="1"/>
  <c r="BP521" i="1" s="1"/>
  <c r="BL522" i="1"/>
  <c r="BL523" i="1"/>
  <c r="BP523" i="1" s="1"/>
  <c r="BL524" i="1"/>
  <c r="BP524" i="1" s="1"/>
  <c r="BL525" i="1"/>
  <c r="BL526" i="1"/>
  <c r="BL527" i="1"/>
  <c r="BP527" i="1" s="1"/>
  <c r="BL528" i="1"/>
  <c r="BP528" i="1" s="1"/>
  <c r="BL529" i="1"/>
  <c r="BP529" i="1" s="1"/>
  <c r="BL530" i="1"/>
  <c r="BL531" i="1"/>
  <c r="BP531" i="1" s="1"/>
  <c r="BL532" i="1"/>
  <c r="BP532" i="1" s="1"/>
  <c r="BL533" i="1"/>
  <c r="BL534" i="1"/>
  <c r="BL535" i="1"/>
  <c r="BP535" i="1" s="1"/>
  <c r="BL536" i="1"/>
  <c r="BP536" i="1" s="1"/>
  <c r="BL537" i="1"/>
  <c r="BP537" i="1" s="1"/>
  <c r="BL538" i="1"/>
  <c r="BL539" i="1"/>
  <c r="BP539" i="1" s="1"/>
  <c r="BL540" i="1"/>
  <c r="BP540" i="1" s="1"/>
  <c r="BL541" i="1"/>
  <c r="BL542" i="1"/>
  <c r="BL543" i="1"/>
  <c r="BP543" i="1" s="1"/>
  <c r="BL544" i="1"/>
  <c r="BP544" i="1" s="1"/>
  <c r="BL545" i="1"/>
  <c r="BP545" i="1" s="1"/>
  <c r="BL546" i="1"/>
  <c r="BL547" i="1"/>
  <c r="BP547" i="1" s="1"/>
  <c r="BL548" i="1"/>
  <c r="BP548" i="1" s="1"/>
  <c r="BL549" i="1"/>
  <c r="BL550" i="1"/>
  <c r="BL551" i="1"/>
  <c r="BP551" i="1" s="1"/>
  <c r="BL552" i="1"/>
  <c r="BP552" i="1" s="1"/>
  <c r="BL553" i="1"/>
  <c r="BP553" i="1" s="1"/>
  <c r="BL554" i="1"/>
  <c r="BL555" i="1"/>
  <c r="BP555" i="1" s="1"/>
  <c r="BL556" i="1"/>
  <c r="BP556" i="1" s="1"/>
  <c r="BL557" i="1"/>
  <c r="BL558" i="1"/>
  <c r="BL559" i="1"/>
  <c r="BP559" i="1" s="1"/>
  <c r="BL560" i="1"/>
  <c r="BP560" i="1" s="1"/>
  <c r="BL561" i="1"/>
  <c r="BP561" i="1" s="1"/>
  <c r="BL562" i="1"/>
  <c r="BL563" i="1"/>
  <c r="BP563" i="1" s="1"/>
  <c r="BL564" i="1"/>
  <c r="BP564" i="1" s="1"/>
  <c r="BL565" i="1"/>
  <c r="BL566" i="1"/>
  <c r="BL567" i="1"/>
  <c r="BP567" i="1" s="1"/>
  <c r="BL568" i="1"/>
  <c r="BP568" i="1" s="1"/>
  <c r="BL569" i="1"/>
  <c r="BP569" i="1" s="1"/>
  <c r="BL570" i="1"/>
  <c r="BL571" i="1"/>
  <c r="BP571" i="1" s="1"/>
  <c r="BL572" i="1"/>
  <c r="BP572" i="1" s="1"/>
  <c r="BL573" i="1"/>
  <c r="BL574" i="1"/>
  <c r="BL575" i="1"/>
  <c r="BP575" i="1" s="1"/>
  <c r="BL576" i="1"/>
  <c r="BP576" i="1" s="1"/>
  <c r="BL577" i="1"/>
  <c r="BP577" i="1" s="1"/>
  <c r="BL578" i="1"/>
  <c r="BL579" i="1"/>
  <c r="BP579" i="1" s="1"/>
  <c r="BL580" i="1"/>
  <c r="BP580" i="1" s="1"/>
  <c r="BL581" i="1"/>
  <c r="BL582" i="1"/>
  <c r="BL583" i="1"/>
  <c r="BP583" i="1" s="1"/>
  <c r="BL584" i="1"/>
  <c r="BP584" i="1" s="1"/>
  <c r="BL585" i="1"/>
  <c r="BP585" i="1" s="1"/>
  <c r="BL586" i="1"/>
  <c r="BL587" i="1"/>
  <c r="BP587" i="1" s="1"/>
  <c r="BL588" i="1"/>
  <c r="BP588" i="1" s="1"/>
  <c r="BL589" i="1"/>
  <c r="BL590" i="1"/>
  <c r="BL591" i="1"/>
  <c r="BP591" i="1" s="1"/>
  <c r="BL592" i="1"/>
  <c r="BP592" i="1" s="1"/>
  <c r="BL593" i="1"/>
  <c r="BP593" i="1" s="1"/>
  <c r="BL594" i="1"/>
  <c r="BL595" i="1"/>
  <c r="BP595" i="1" s="1"/>
  <c r="BL596" i="1"/>
  <c r="BP596" i="1" s="1"/>
  <c r="BL597" i="1"/>
  <c r="BL598" i="1"/>
  <c r="BL599" i="1"/>
  <c r="BP599" i="1" s="1"/>
  <c r="BL600" i="1"/>
  <c r="BP600" i="1" s="1"/>
  <c r="BL601" i="1"/>
  <c r="BP601" i="1" s="1"/>
  <c r="BL602" i="1"/>
  <c r="BL603" i="1"/>
  <c r="BP603" i="1" s="1"/>
  <c r="BL604" i="1"/>
  <c r="BP604" i="1" s="1"/>
  <c r="BL605" i="1"/>
  <c r="BL606" i="1"/>
  <c r="BL607" i="1"/>
  <c r="BP607" i="1" s="1"/>
  <c r="BL608" i="1"/>
  <c r="BP608" i="1" s="1"/>
  <c r="BL609" i="1"/>
  <c r="BP609" i="1" s="1"/>
  <c r="BL610" i="1"/>
  <c r="BL611" i="1"/>
  <c r="BP611" i="1" s="1"/>
  <c r="BL612" i="1"/>
  <c r="BP612" i="1" s="1"/>
  <c r="BL613" i="1"/>
  <c r="BL614" i="1"/>
  <c r="BL615" i="1"/>
  <c r="BP615" i="1" s="1"/>
  <c r="BL616" i="1"/>
  <c r="BP616" i="1" s="1"/>
  <c r="BL617" i="1"/>
  <c r="BP617" i="1" s="1"/>
  <c r="BL618" i="1"/>
  <c r="BL619" i="1"/>
  <c r="BP619" i="1" s="1"/>
  <c r="BL620" i="1"/>
  <c r="BP620" i="1" s="1"/>
  <c r="BL621" i="1"/>
  <c r="BL622" i="1"/>
  <c r="BL623" i="1"/>
  <c r="BP623" i="1" s="1"/>
  <c r="BL624" i="1"/>
  <c r="BP624" i="1" s="1"/>
  <c r="BL625" i="1"/>
  <c r="BP625" i="1" s="1"/>
  <c r="BL626" i="1"/>
  <c r="BL627" i="1"/>
  <c r="BP627" i="1" s="1"/>
  <c r="BL628" i="1"/>
  <c r="BP628" i="1" s="1"/>
  <c r="BL629" i="1"/>
  <c r="BL630" i="1"/>
  <c r="BL631" i="1"/>
  <c r="BP631" i="1" s="1"/>
  <c r="BL632" i="1"/>
  <c r="BP632" i="1" s="1"/>
  <c r="BL633" i="1"/>
  <c r="BP633" i="1" s="1"/>
  <c r="BL634" i="1"/>
  <c r="BL635" i="1"/>
  <c r="BP635" i="1" s="1"/>
  <c r="BL636" i="1"/>
  <c r="BP636" i="1" s="1"/>
  <c r="BL637" i="1"/>
  <c r="BL638" i="1"/>
  <c r="BL639" i="1"/>
  <c r="BP639" i="1" s="1"/>
  <c r="BL640" i="1"/>
  <c r="BP640" i="1" s="1"/>
  <c r="BL641" i="1"/>
  <c r="BP641" i="1" s="1"/>
  <c r="BL642" i="1"/>
  <c r="BL643" i="1"/>
  <c r="BP643" i="1" s="1"/>
  <c r="BL644" i="1"/>
  <c r="BP644" i="1" s="1"/>
  <c r="BL645" i="1"/>
  <c r="BL646" i="1"/>
  <c r="BL647" i="1"/>
  <c r="BP647" i="1" s="1"/>
  <c r="BL648" i="1"/>
  <c r="BP648" i="1" s="1"/>
  <c r="BL649" i="1"/>
  <c r="BP649" i="1" s="1"/>
  <c r="BL650" i="1"/>
  <c r="BL651" i="1"/>
  <c r="BP651" i="1" s="1"/>
  <c r="BL652" i="1"/>
  <c r="BP652" i="1" s="1"/>
  <c r="BL653" i="1"/>
  <c r="BL654" i="1"/>
  <c r="BL655" i="1"/>
  <c r="BP655" i="1" s="1"/>
  <c r="BL656" i="1"/>
  <c r="BP656" i="1" s="1"/>
  <c r="BL657" i="1"/>
  <c r="BP657" i="1" s="1"/>
  <c r="BL658" i="1"/>
  <c r="BL659" i="1"/>
  <c r="BP659" i="1" s="1"/>
  <c r="BL660" i="1"/>
  <c r="BP660" i="1" s="1"/>
  <c r="BL661" i="1"/>
  <c r="BL662" i="1"/>
  <c r="BL663" i="1"/>
  <c r="BP663" i="1" s="1"/>
  <c r="BL664" i="1"/>
  <c r="BP664" i="1" s="1"/>
  <c r="BL665" i="1"/>
  <c r="BP665" i="1" s="1"/>
  <c r="BL666" i="1"/>
  <c r="BL667" i="1"/>
  <c r="BP667" i="1" s="1"/>
  <c r="BL668" i="1"/>
  <c r="BP668" i="1" s="1"/>
  <c r="BL669" i="1"/>
  <c r="BL670" i="1"/>
  <c r="BL671" i="1"/>
  <c r="BP671" i="1" s="1"/>
  <c r="BL672" i="1"/>
  <c r="BP672" i="1" s="1"/>
  <c r="BL673" i="1"/>
  <c r="BP673" i="1" s="1"/>
  <c r="BL674" i="1"/>
  <c r="BL675" i="1"/>
  <c r="BP675" i="1" s="1"/>
  <c r="BL676" i="1"/>
  <c r="BP676" i="1" s="1"/>
  <c r="BL677" i="1"/>
  <c r="BL678" i="1"/>
  <c r="BL679" i="1"/>
  <c r="BP679" i="1" s="1"/>
  <c r="BL680" i="1"/>
  <c r="BP680" i="1" s="1"/>
  <c r="BL681" i="1"/>
  <c r="BP681" i="1" s="1"/>
  <c r="BL682" i="1"/>
  <c r="BL683" i="1"/>
  <c r="BP683" i="1" s="1"/>
  <c r="BL684" i="1"/>
  <c r="BP684" i="1" s="1"/>
  <c r="BL685" i="1"/>
  <c r="BL686" i="1"/>
  <c r="BL687" i="1"/>
  <c r="BP687" i="1" s="1"/>
  <c r="BL688" i="1"/>
  <c r="BP688" i="1" s="1"/>
  <c r="BL689" i="1"/>
  <c r="BP689" i="1" s="1"/>
  <c r="BL690" i="1"/>
  <c r="BL691" i="1"/>
  <c r="BP691" i="1" s="1"/>
  <c r="BL692" i="1"/>
  <c r="BP692" i="1" s="1"/>
  <c r="BL693" i="1"/>
  <c r="BL694" i="1"/>
  <c r="BL695" i="1"/>
  <c r="BP695" i="1" s="1"/>
  <c r="BL696" i="1"/>
  <c r="BP696" i="1" s="1"/>
  <c r="BL697" i="1"/>
  <c r="BP697" i="1" s="1"/>
  <c r="BL698" i="1"/>
  <c r="BL699" i="1"/>
  <c r="BP699" i="1" s="1"/>
  <c r="BL700" i="1"/>
  <c r="BP700" i="1" s="1"/>
  <c r="BL701" i="1"/>
  <c r="BL702" i="1"/>
  <c r="BL703" i="1"/>
  <c r="BP703" i="1" s="1"/>
  <c r="BL704" i="1"/>
  <c r="BP704" i="1" s="1"/>
  <c r="BL705" i="1"/>
  <c r="BP705" i="1" s="1"/>
  <c r="BL706" i="1"/>
  <c r="BL707" i="1"/>
  <c r="BP707" i="1" s="1"/>
  <c r="BL708" i="1"/>
  <c r="BP708" i="1" s="1"/>
  <c r="BL709" i="1"/>
  <c r="BL710" i="1"/>
  <c r="BL711" i="1"/>
  <c r="BP711" i="1" s="1"/>
  <c r="BL712" i="1"/>
  <c r="BP712" i="1" s="1"/>
  <c r="BL713" i="1"/>
  <c r="BP713" i="1" s="1"/>
  <c r="BL714" i="1"/>
  <c r="BL715" i="1"/>
  <c r="BP715" i="1" s="1"/>
  <c r="BL716" i="1"/>
  <c r="BP716" i="1" s="1"/>
  <c r="BL717" i="1"/>
  <c r="BL718" i="1"/>
  <c r="BL719" i="1"/>
  <c r="BP719" i="1" s="1"/>
  <c r="BL720" i="1"/>
  <c r="BP720" i="1" s="1"/>
  <c r="BL721" i="1"/>
  <c r="BP721" i="1" s="1"/>
  <c r="BL722" i="1"/>
  <c r="BL723" i="1"/>
  <c r="BP723" i="1" s="1"/>
  <c r="BL724" i="1"/>
  <c r="BP724" i="1" s="1"/>
  <c r="BL725" i="1"/>
  <c r="BL726" i="1"/>
  <c r="BL727" i="1"/>
  <c r="BP727" i="1" s="1"/>
  <c r="BL728" i="1"/>
  <c r="BP728" i="1" s="1"/>
  <c r="BL729" i="1"/>
  <c r="BP729" i="1" s="1"/>
  <c r="BL730" i="1"/>
  <c r="BL731" i="1"/>
  <c r="BP731" i="1" s="1"/>
  <c r="BL732" i="1"/>
  <c r="BP732" i="1" s="1"/>
  <c r="BL733" i="1"/>
  <c r="BL734" i="1"/>
  <c r="BL735" i="1"/>
  <c r="BP735" i="1" s="1"/>
  <c r="BL736" i="1"/>
  <c r="BP736" i="1" s="1"/>
  <c r="BL737" i="1"/>
  <c r="BP737" i="1" s="1"/>
  <c r="BL738" i="1"/>
  <c r="BL739" i="1"/>
  <c r="BP739" i="1" s="1"/>
  <c r="BL740" i="1"/>
  <c r="BP740" i="1" s="1"/>
  <c r="BL741" i="1"/>
  <c r="BL742" i="1"/>
  <c r="BL743" i="1"/>
  <c r="BP743" i="1" s="1"/>
  <c r="BL744" i="1"/>
  <c r="BP744" i="1" s="1"/>
  <c r="BL745" i="1"/>
  <c r="BP745" i="1" s="1"/>
  <c r="BL746" i="1"/>
  <c r="BL747" i="1"/>
  <c r="BP747" i="1" s="1"/>
  <c r="BL748" i="1"/>
  <c r="BP748" i="1" s="1"/>
  <c r="BL749" i="1"/>
  <c r="BL750" i="1"/>
  <c r="BL751" i="1"/>
  <c r="BP751" i="1" s="1"/>
  <c r="BL752" i="1"/>
  <c r="BP752" i="1" s="1"/>
  <c r="BL753" i="1"/>
  <c r="BP753" i="1" s="1"/>
  <c r="BL754" i="1"/>
  <c r="BL755" i="1"/>
  <c r="BP755" i="1" s="1"/>
  <c r="BL756" i="1"/>
  <c r="BP756" i="1" s="1"/>
  <c r="BL757" i="1"/>
  <c r="BL758" i="1"/>
  <c r="BL759" i="1"/>
  <c r="BP759" i="1" s="1"/>
  <c r="BL760" i="1"/>
  <c r="BP760" i="1" s="1"/>
  <c r="BL761" i="1"/>
  <c r="BP761" i="1" s="1"/>
  <c r="BL762" i="1"/>
  <c r="BL763" i="1"/>
  <c r="BP763" i="1" s="1"/>
  <c r="BL764" i="1"/>
  <c r="BP764" i="1" s="1"/>
  <c r="BL765" i="1"/>
  <c r="BL766" i="1"/>
  <c r="BL767" i="1"/>
  <c r="BP767" i="1" s="1"/>
  <c r="BL768" i="1"/>
  <c r="BP768" i="1" s="1"/>
  <c r="BL769" i="1"/>
  <c r="BP769" i="1" s="1"/>
  <c r="BL770" i="1"/>
  <c r="BL771" i="1"/>
  <c r="BP771" i="1" s="1"/>
  <c r="BL772" i="1"/>
  <c r="BP772" i="1" s="1"/>
  <c r="BL773" i="1"/>
  <c r="BL774" i="1"/>
  <c r="BL775" i="1"/>
  <c r="BP775" i="1" s="1"/>
  <c r="BL776" i="1"/>
  <c r="BP776" i="1" s="1"/>
  <c r="BL777" i="1"/>
  <c r="BP777" i="1" s="1"/>
  <c r="BL778" i="1"/>
  <c r="BL779" i="1"/>
  <c r="BP779" i="1" s="1"/>
  <c r="BL780" i="1"/>
  <c r="BP780" i="1" s="1"/>
  <c r="BL781" i="1"/>
  <c r="BL782" i="1"/>
  <c r="BL783" i="1"/>
  <c r="BP783" i="1" s="1"/>
  <c r="BL784" i="1"/>
  <c r="BP784" i="1" s="1"/>
  <c r="BL785" i="1"/>
  <c r="BP785" i="1" s="1"/>
  <c r="BL786" i="1"/>
  <c r="BL787" i="1"/>
  <c r="BP787" i="1" s="1"/>
  <c r="BL788" i="1"/>
  <c r="BP788" i="1" s="1"/>
  <c r="BL789" i="1"/>
  <c r="BL790" i="1"/>
  <c r="BL791" i="1"/>
  <c r="BP791" i="1" s="1"/>
  <c r="BL792" i="1"/>
  <c r="BP792" i="1" s="1"/>
  <c r="BL793" i="1"/>
  <c r="BP793" i="1" s="1"/>
  <c r="BL794" i="1"/>
  <c r="BL795" i="1"/>
  <c r="BP795" i="1" s="1"/>
  <c r="BL796" i="1"/>
  <c r="BP796" i="1" s="1"/>
  <c r="BL797" i="1"/>
  <c r="BL798" i="1"/>
  <c r="BL799" i="1"/>
  <c r="BP799" i="1" s="1"/>
  <c r="BL800" i="1"/>
  <c r="BP800" i="1" s="1"/>
  <c r="BL801" i="1"/>
  <c r="BP801" i="1" s="1"/>
  <c r="BL802" i="1"/>
  <c r="BL803" i="1"/>
  <c r="BP803" i="1" s="1"/>
  <c r="BL804" i="1"/>
  <c r="BP804" i="1" s="1"/>
  <c r="BL805" i="1"/>
  <c r="BL806" i="1"/>
  <c r="BL807" i="1"/>
  <c r="BP807" i="1" s="1"/>
  <c r="BL808" i="1"/>
  <c r="BP808" i="1" s="1"/>
  <c r="BL809" i="1"/>
  <c r="BP809" i="1" s="1"/>
  <c r="BL810" i="1"/>
  <c r="BL811" i="1"/>
  <c r="BP811" i="1" s="1"/>
  <c r="BL812" i="1"/>
  <c r="BP812" i="1" s="1"/>
  <c r="BL813" i="1"/>
  <c r="BL814" i="1"/>
  <c r="BL815" i="1"/>
  <c r="BP815" i="1" s="1"/>
  <c r="BL816" i="1"/>
  <c r="BP816" i="1" s="1"/>
  <c r="BL817" i="1"/>
  <c r="BP817" i="1" s="1"/>
  <c r="BL818" i="1"/>
  <c r="BL819" i="1"/>
  <c r="BP819" i="1" s="1"/>
  <c r="BL820" i="1"/>
  <c r="BP820" i="1" s="1"/>
  <c r="BL821" i="1"/>
  <c r="BL822" i="1"/>
  <c r="BL823" i="1"/>
  <c r="BP823" i="1" s="1"/>
  <c r="BL824" i="1"/>
  <c r="BP824" i="1" s="1"/>
  <c r="BL825" i="1"/>
  <c r="BP825" i="1" s="1"/>
  <c r="BL826" i="1"/>
  <c r="BL827" i="1"/>
  <c r="BP827" i="1" s="1"/>
  <c r="BL828" i="1"/>
  <c r="BP828" i="1" s="1"/>
  <c r="BL829" i="1"/>
  <c r="BL830" i="1"/>
  <c r="BL831" i="1"/>
  <c r="BP831" i="1" s="1"/>
  <c r="BL832" i="1"/>
  <c r="BP832" i="1" s="1"/>
  <c r="BL833" i="1"/>
  <c r="BP833" i="1" s="1"/>
  <c r="BL834" i="1"/>
  <c r="BL835" i="1"/>
  <c r="BP835" i="1" s="1"/>
  <c r="BL836" i="1"/>
  <c r="BP836" i="1" s="1"/>
  <c r="BL837" i="1"/>
  <c r="BL838" i="1"/>
  <c r="BL839" i="1"/>
  <c r="BP839" i="1" s="1"/>
  <c r="BL840" i="1"/>
  <c r="BP840" i="1" s="1"/>
  <c r="BL841" i="1"/>
  <c r="BP841" i="1" s="1"/>
  <c r="BL842" i="1"/>
  <c r="BL843" i="1"/>
  <c r="BP843" i="1" s="1"/>
  <c r="BL844" i="1"/>
  <c r="BP844" i="1" s="1"/>
  <c r="BL845" i="1"/>
  <c r="BL846" i="1"/>
  <c r="BL847" i="1"/>
  <c r="BP847" i="1" s="1"/>
  <c r="BL848" i="1"/>
  <c r="BP848" i="1" s="1"/>
  <c r="BL849" i="1"/>
  <c r="BP849" i="1" s="1"/>
  <c r="BL850" i="1"/>
  <c r="BL851" i="1"/>
  <c r="BP851" i="1" s="1"/>
  <c r="BL852" i="1"/>
  <c r="BP852" i="1" s="1"/>
  <c r="BL853" i="1"/>
  <c r="BL854" i="1"/>
  <c r="BL855" i="1"/>
  <c r="BP855" i="1" s="1"/>
  <c r="BL856" i="1"/>
  <c r="BP856" i="1" s="1"/>
  <c r="BL857" i="1"/>
  <c r="BP857" i="1" s="1"/>
  <c r="BL858" i="1"/>
  <c r="BL859" i="1"/>
  <c r="BP859" i="1" s="1"/>
  <c r="BL860" i="1"/>
  <c r="BP860" i="1" s="1"/>
  <c r="BL861" i="1"/>
  <c r="BL862" i="1"/>
  <c r="BL863" i="1"/>
  <c r="BP863" i="1" s="1"/>
  <c r="BL864" i="1"/>
  <c r="BP864" i="1" s="1"/>
  <c r="BL865" i="1"/>
  <c r="BP865" i="1" s="1"/>
  <c r="BL866" i="1"/>
  <c r="BL867" i="1"/>
  <c r="BP867" i="1" s="1"/>
  <c r="BL868" i="1"/>
  <c r="BP868" i="1" s="1"/>
  <c r="BL869" i="1"/>
  <c r="BL870" i="1"/>
  <c r="BL871" i="1"/>
  <c r="BP871" i="1" s="1"/>
  <c r="BL872" i="1"/>
  <c r="BP872" i="1" s="1"/>
  <c r="BL873" i="1"/>
  <c r="BP873" i="1" s="1"/>
  <c r="BL874" i="1"/>
  <c r="BL875" i="1"/>
  <c r="BP875" i="1" s="1"/>
  <c r="BL876" i="1"/>
  <c r="BP876" i="1" s="1"/>
  <c r="BL877" i="1"/>
  <c r="BL878" i="1"/>
  <c r="BL879" i="1"/>
  <c r="BP879" i="1" s="1"/>
  <c r="BL880" i="1"/>
  <c r="BP880" i="1" s="1"/>
  <c r="BL881" i="1"/>
  <c r="BP881" i="1" s="1"/>
  <c r="BL882" i="1"/>
  <c r="BL883" i="1"/>
  <c r="BP883" i="1" s="1"/>
  <c r="BL884" i="1"/>
  <c r="BP884" i="1" s="1"/>
  <c r="BL885" i="1"/>
  <c r="BL886" i="1"/>
  <c r="BL887" i="1"/>
  <c r="BP887" i="1" s="1"/>
  <c r="BL888" i="1"/>
  <c r="BP888" i="1" s="1"/>
  <c r="BL889" i="1"/>
  <c r="BP889" i="1" s="1"/>
  <c r="BL890" i="1"/>
  <c r="BL891" i="1"/>
  <c r="BP891" i="1" s="1"/>
  <c r="BL892" i="1"/>
  <c r="BP892" i="1" s="1"/>
  <c r="BL893" i="1"/>
  <c r="BL894" i="1"/>
  <c r="BL895" i="1"/>
  <c r="BP895" i="1" s="1"/>
  <c r="BL896" i="1"/>
  <c r="BP896" i="1" s="1"/>
  <c r="BL897" i="1"/>
  <c r="BP897" i="1" s="1"/>
  <c r="BL898" i="1"/>
  <c r="BL899" i="1"/>
  <c r="BP899" i="1" s="1"/>
  <c r="BL900" i="1"/>
  <c r="BP900" i="1" s="1"/>
  <c r="BL901" i="1"/>
  <c r="BL902" i="1"/>
  <c r="BL903" i="1"/>
  <c r="BP903" i="1" s="1"/>
  <c r="BL904" i="1"/>
  <c r="BP904" i="1" s="1"/>
  <c r="BL905" i="1"/>
  <c r="BP905" i="1" s="1"/>
  <c r="BL906" i="1"/>
  <c r="BL907" i="1"/>
  <c r="BP907" i="1" s="1"/>
  <c r="BL908" i="1"/>
  <c r="BP908" i="1" s="1"/>
  <c r="BL909" i="1"/>
  <c r="BL910" i="1"/>
  <c r="BL911" i="1"/>
  <c r="BP911" i="1" s="1"/>
  <c r="BL912" i="1"/>
  <c r="BP912" i="1" s="1"/>
  <c r="BL913" i="1"/>
  <c r="BP913" i="1" s="1"/>
  <c r="BL914" i="1"/>
  <c r="BL915" i="1"/>
  <c r="BP915" i="1" s="1"/>
  <c r="BL916" i="1"/>
  <c r="BP916" i="1" s="1"/>
  <c r="BL917" i="1"/>
  <c r="BL918" i="1"/>
  <c r="BL919" i="1"/>
  <c r="BP919" i="1" s="1"/>
  <c r="BL920" i="1"/>
  <c r="BP920" i="1" s="1"/>
  <c r="BL921" i="1"/>
  <c r="BP921" i="1" s="1"/>
  <c r="BL922" i="1"/>
  <c r="BL923" i="1"/>
  <c r="BP923" i="1" s="1"/>
  <c r="BL924" i="1"/>
  <c r="BP924" i="1" s="1"/>
  <c r="BL925" i="1"/>
  <c r="BL926" i="1"/>
  <c r="BL927" i="1"/>
  <c r="BP927" i="1" s="1"/>
  <c r="BL928" i="1"/>
  <c r="BP928" i="1" s="1"/>
  <c r="BL929" i="1"/>
  <c r="BP929" i="1" s="1"/>
  <c r="BL930" i="1"/>
  <c r="BL931" i="1"/>
  <c r="BP931" i="1" s="1"/>
  <c r="BL932" i="1"/>
  <c r="BP932" i="1" s="1"/>
  <c r="BL933" i="1"/>
  <c r="BL934" i="1"/>
  <c r="BL935" i="1"/>
  <c r="BP935" i="1" s="1"/>
  <c r="BL936" i="1"/>
  <c r="BP936" i="1" s="1"/>
  <c r="BL937" i="1"/>
  <c r="BP937" i="1" s="1"/>
  <c r="BL938" i="1"/>
  <c r="BL939" i="1"/>
  <c r="BP939" i="1" s="1"/>
  <c r="BL940" i="1"/>
  <c r="BP940" i="1" s="1"/>
  <c r="BL941" i="1"/>
  <c r="BL942" i="1"/>
  <c r="BL943" i="1"/>
  <c r="BP943" i="1" s="1"/>
  <c r="BL944" i="1"/>
  <c r="BP944" i="1" s="1"/>
  <c r="BL945" i="1"/>
  <c r="BP945" i="1" s="1"/>
  <c r="BL946" i="1"/>
  <c r="BL947" i="1"/>
  <c r="BP947" i="1" s="1"/>
  <c r="BL948" i="1"/>
  <c r="BP948" i="1" s="1"/>
  <c r="BL949" i="1"/>
  <c r="BL950" i="1"/>
  <c r="BL951" i="1"/>
  <c r="BP951" i="1" s="1"/>
  <c r="BL952" i="1"/>
  <c r="BP952" i="1" s="1"/>
  <c r="BL953" i="1"/>
  <c r="BP953" i="1" s="1"/>
  <c r="BL954" i="1"/>
  <c r="BL955" i="1"/>
  <c r="BP955" i="1" s="1"/>
  <c r="BL956" i="1"/>
  <c r="BP956" i="1" s="1"/>
  <c r="BL957" i="1"/>
  <c r="BL958" i="1"/>
  <c r="BL959" i="1"/>
  <c r="BP959" i="1" s="1"/>
  <c r="BL960" i="1"/>
  <c r="BP960" i="1" s="1"/>
  <c r="BL961" i="1"/>
  <c r="BP961" i="1" s="1"/>
  <c r="BL962" i="1"/>
  <c r="BL963" i="1"/>
  <c r="BP963" i="1" s="1"/>
  <c r="BL964" i="1"/>
  <c r="BP964" i="1" s="1"/>
  <c r="BL965" i="1"/>
  <c r="BL966" i="1"/>
  <c r="BL967" i="1"/>
  <c r="BP967" i="1" s="1"/>
  <c r="BL968" i="1"/>
  <c r="BP968" i="1" s="1"/>
  <c r="BL969" i="1"/>
  <c r="BP969" i="1" s="1"/>
  <c r="BL970" i="1"/>
  <c r="BL971" i="1"/>
  <c r="BP971" i="1" s="1"/>
  <c r="BL972" i="1"/>
  <c r="BP972" i="1" s="1"/>
  <c r="BL973" i="1"/>
  <c r="BL974" i="1"/>
  <c r="BL975" i="1"/>
  <c r="BP975" i="1" s="1"/>
  <c r="BL976" i="1"/>
  <c r="BP976" i="1" s="1"/>
  <c r="BL977" i="1"/>
  <c r="BP977" i="1" s="1"/>
  <c r="BL978" i="1"/>
  <c r="BL979" i="1"/>
  <c r="BP979" i="1" s="1"/>
  <c r="BL980" i="1"/>
  <c r="BP980" i="1" s="1"/>
  <c r="BL981" i="1"/>
  <c r="BL982" i="1"/>
  <c r="BL983" i="1"/>
  <c r="BP983" i="1" s="1"/>
  <c r="BL984" i="1"/>
  <c r="BP984" i="1" s="1"/>
  <c r="BL985" i="1"/>
  <c r="BP985" i="1" s="1"/>
  <c r="BL986" i="1"/>
  <c r="BL987" i="1"/>
  <c r="BP987" i="1" s="1"/>
  <c r="BL988" i="1"/>
  <c r="BP988" i="1" s="1"/>
  <c r="BL989" i="1"/>
  <c r="BL990" i="1"/>
  <c r="BL991" i="1"/>
  <c r="BP991" i="1" s="1"/>
  <c r="BL992" i="1"/>
  <c r="BP992" i="1" s="1"/>
  <c r="BL993" i="1"/>
  <c r="BP993" i="1" s="1"/>
  <c r="BL994" i="1"/>
  <c r="BL995" i="1"/>
  <c r="BP995" i="1" s="1"/>
  <c r="BL996" i="1"/>
  <c r="BP996" i="1" s="1"/>
  <c r="BL997" i="1"/>
  <c r="BL998" i="1"/>
  <c r="BL999" i="1"/>
  <c r="BP999" i="1" s="1"/>
  <c r="BL1000" i="1"/>
  <c r="BP1000" i="1" s="1"/>
  <c r="BL1001" i="1"/>
  <c r="BP1001" i="1" s="1"/>
  <c r="BL1002" i="1"/>
  <c r="BL1003" i="1"/>
  <c r="BP1003" i="1" s="1"/>
  <c r="BL1004" i="1"/>
  <c r="BP1004" i="1" s="1"/>
  <c r="BL1005" i="1"/>
  <c r="BL1006" i="1"/>
  <c r="BL1007" i="1"/>
  <c r="BP1007" i="1" s="1"/>
  <c r="BL1008" i="1"/>
  <c r="BP1008" i="1" s="1"/>
  <c r="BL1009" i="1"/>
  <c r="BP1009" i="1" s="1"/>
  <c r="BL1010" i="1"/>
  <c r="BL1011" i="1"/>
  <c r="BP1011" i="1" s="1"/>
  <c r="BL1012" i="1"/>
  <c r="BP1012" i="1" s="1"/>
  <c r="BL1013" i="1"/>
  <c r="BL1014" i="1"/>
  <c r="BL1015" i="1"/>
  <c r="BP1015" i="1" s="1"/>
  <c r="BL1016" i="1"/>
  <c r="BP1016" i="1" s="1"/>
  <c r="BL1017" i="1"/>
  <c r="BP1017" i="1" s="1"/>
  <c r="BL1018" i="1"/>
  <c r="BL1019" i="1"/>
  <c r="BP1019" i="1" s="1"/>
  <c r="BL1020" i="1"/>
  <c r="BP1020" i="1" s="1"/>
  <c r="BL1021" i="1"/>
  <c r="BL1022" i="1"/>
  <c r="BL1023" i="1"/>
  <c r="BP1023" i="1" s="1"/>
  <c r="BL1024" i="1"/>
  <c r="BP1024" i="1" s="1"/>
  <c r="BL1025" i="1"/>
  <c r="BP1025" i="1" s="1"/>
  <c r="BL1026" i="1"/>
  <c r="BL1027" i="1"/>
  <c r="BP1027" i="1" s="1"/>
  <c r="BL1028" i="1"/>
  <c r="BP1028" i="1" s="1"/>
  <c r="BL1029" i="1"/>
  <c r="BL1030" i="1"/>
  <c r="BL1031" i="1"/>
  <c r="BP1031" i="1" s="1"/>
  <c r="BL1032" i="1"/>
  <c r="BP1032" i="1" s="1"/>
  <c r="BL1033" i="1"/>
  <c r="BP1033" i="1" s="1"/>
  <c r="BL1034" i="1"/>
  <c r="BL1035" i="1"/>
  <c r="BP1035" i="1" s="1"/>
  <c r="BL1036" i="1"/>
  <c r="BP1036" i="1" s="1"/>
  <c r="BL1037" i="1"/>
  <c r="BL1038" i="1"/>
  <c r="BL1039" i="1"/>
  <c r="BP1039" i="1" s="1"/>
  <c r="BL1040" i="1"/>
  <c r="BP1040" i="1" s="1"/>
  <c r="BL1041" i="1"/>
  <c r="BP1041" i="1" s="1"/>
  <c r="BL1042" i="1"/>
  <c r="BL1043" i="1"/>
  <c r="BP1043" i="1" s="1"/>
  <c r="BL1044" i="1"/>
  <c r="BP1044" i="1" s="1"/>
  <c r="BL1045" i="1"/>
  <c r="BL1046" i="1"/>
  <c r="BL1047" i="1"/>
  <c r="BP1047" i="1" s="1"/>
  <c r="BL1048" i="1"/>
  <c r="BP1048" i="1" s="1"/>
  <c r="BL1049" i="1"/>
  <c r="BP1049" i="1" s="1"/>
  <c r="BL1050" i="1"/>
  <c r="BL1051" i="1"/>
  <c r="BP1051" i="1" s="1"/>
  <c r="BL1052" i="1"/>
  <c r="BP1052" i="1" s="1"/>
  <c r="BL1053" i="1"/>
  <c r="BL1054" i="1"/>
  <c r="BL1055" i="1"/>
  <c r="BP1055" i="1" s="1"/>
  <c r="BL1056" i="1"/>
  <c r="BP1056" i="1" s="1"/>
  <c r="BL1057" i="1"/>
  <c r="BP1057" i="1" s="1"/>
  <c r="BL1058" i="1"/>
  <c r="BL1059" i="1"/>
  <c r="BP1059" i="1" s="1"/>
  <c r="BL1060" i="1"/>
  <c r="BP1060" i="1" s="1"/>
  <c r="BL1061" i="1"/>
  <c r="BL1062" i="1"/>
  <c r="BL1063" i="1"/>
  <c r="BP1063" i="1" s="1"/>
  <c r="BL1064" i="1"/>
  <c r="BP1064" i="1" s="1"/>
  <c r="BL1065" i="1"/>
  <c r="BP1065" i="1" s="1"/>
  <c r="BL1066" i="1"/>
  <c r="BL1067" i="1"/>
  <c r="BP1067" i="1" s="1"/>
  <c r="BL1068" i="1"/>
  <c r="BP1068" i="1" s="1"/>
  <c r="BL1069" i="1"/>
  <c r="BL1070" i="1"/>
  <c r="BL1071" i="1"/>
  <c r="BP1071" i="1" s="1"/>
  <c r="BL1072" i="1"/>
  <c r="BP1072" i="1" s="1"/>
  <c r="BL1073" i="1"/>
  <c r="BP1073" i="1" s="1"/>
  <c r="BL1074" i="1"/>
  <c r="BL1075" i="1"/>
  <c r="BP1075" i="1" s="1"/>
  <c r="BL1076" i="1"/>
  <c r="BP1076" i="1" s="1"/>
  <c r="BL1077" i="1"/>
  <c r="BL1078" i="1"/>
  <c r="BL1079" i="1"/>
  <c r="BP1079" i="1" s="1"/>
  <c r="BL1080" i="1"/>
  <c r="BP1080" i="1" s="1"/>
  <c r="BL1081" i="1"/>
  <c r="BP1081" i="1" s="1"/>
  <c r="BL1082" i="1"/>
  <c r="BL1083" i="1"/>
  <c r="BP1083" i="1" s="1"/>
  <c r="BL1084" i="1"/>
  <c r="BP1084" i="1" s="1"/>
  <c r="BL1085" i="1"/>
  <c r="BL1086" i="1"/>
  <c r="BL1087" i="1"/>
  <c r="BP1087" i="1" s="1"/>
  <c r="BL1088" i="1"/>
  <c r="BP1088" i="1" s="1"/>
  <c r="BL1089" i="1"/>
  <c r="BP1089" i="1" s="1"/>
  <c r="BL1090" i="1"/>
  <c r="BL1091" i="1"/>
  <c r="BP1091" i="1" s="1"/>
  <c r="BL1092" i="1"/>
  <c r="BP1092" i="1" s="1"/>
  <c r="BL1093" i="1"/>
  <c r="BL1094" i="1"/>
  <c r="BL1095" i="1"/>
  <c r="BP1095" i="1" s="1"/>
  <c r="BL1096" i="1"/>
  <c r="BP1096" i="1" s="1"/>
  <c r="BL1097" i="1"/>
  <c r="BP1097" i="1" s="1"/>
  <c r="BL1098" i="1"/>
  <c r="BL1099" i="1"/>
  <c r="BP1099" i="1" s="1"/>
  <c r="BL1100" i="1"/>
  <c r="BP1100" i="1" s="1"/>
  <c r="BL1101" i="1"/>
  <c r="BL1102" i="1"/>
  <c r="BL1103" i="1"/>
  <c r="BP1103" i="1" s="1"/>
  <c r="BL1104" i="1"/>
  <c r="BP1104" i="1" s="1"/>
  <c r="BL1105" i="1"/>
  <c r="BP1105" i="1" s="1"/>
  <c r="BL1106" i="1"/>
  <c r="BL1107" i="1"/>
  <c r="BP1107" i="1" s="1"/>
  <c r="BL1108" i="1"/>
  <c r="BP1108" i="1" s="1"/>
  <c r="BL1109" i="1"/>
  <c r="BL1110" i="1"/>
  <c r="BL1111" i="1"/>
  <c r="BP1111" i="1" s="1"/>
  <c r="BL1112" i="1"/>
  <c r="BP1112" i="1" s="1"/>
  <c r="BL1113" i="1"/>
  <c r="BP1113" i="1" s="1"/>
  <c r="BL1114" i="1"/>
  <c r="BL1115" i="1"/>
  <c r="BP1115" i="1" s="1"/>
  <c r="BL1116" i="1"/>
  <c r="BP1116" i="1" s="1"/>
  <c r="BL1117" i="1"/>
  <c r="BL1118" i="1"/>
  <c r="BL1119" i="1"/>
  <c r="BP1119" i="1" s="1"/>
  <c r="BL1120" i="1"/>
  <c r="BP1120" i="1" s="1"/>
  <c r="BL1121" i="1"/>
  <c r="BP1121" i="1" s="1"/>
  <c r="BL1122" i="1"/>
  <c r="BL1123" i="1"/>
  <c r="BP1123" i="1" s="1"/>
  <c r="BL1124" i="1"/>
  <c r="BP1124" i="1" s="1"/>
  <c r="BL1125" i="1"/>
  <c r="BL1126" i="1"/>
  <c r="BL1127" i="1"/>
  <c r="BP1127" i="1" s="1"/>
  <c r="BL1128" i="1"/>
  <c r="BP1128" i="1" s="1"/>
  <c r="BL1129" i="1"/>
  <c r="BP1129" i="1" s="1"/>
  <c r="BL1130" i="1"/>
  <c r="BL1131" i="1"/>
  <c r="BP1131" i="1" s="1"/>
  <c r="BL1132" i="1"/>
  <c r="BP1132" i="1" s="1"/>
  <c r="BL1133" i="1"/>
  <c r="BL1134" i="1"/>
  <c r="BL1135" i="1"/>
  <c r="BP1135" i="1" s="1"/>
  <c r="BL1136" i="1"/>
  <c r="BP1136" i="1" s="1"/>
  <c r="BL1137" i="1"/>
  <c r="BP1137" i="1" s="1"/>
  <c r="BL1138" i="1"/>
  <c r="BL1139" i="1"/>
  <c r="BP1139" i="1" s="1"/>
  <c r="BL1140" i="1"/>
  <c r="BP1140" i="1" s="1"/>
  <c r="BL1141" i="1"/>
  <c r="BL1142" i="1"/>
  <c r="BL1143" i="1"/>
  <c r="BP1143" i="1" s="1"/>
  <c r="BL1144" i="1"/>
  <c r="BP1144" i="1" s="1"/>
  <c r="BL1145" i="1"/>
  <c r="BP1145" i="1" s="1"/>
  <c r="BL1146" i="1"/>
  <c r="BL1147" i="1"/>
  <c r="BP1147" i="1" s="1"/>
  <c r="BL1148" i="1"/>
  <c r="BP1148" i="1" s="1"/>
  <c r="BL1149" i="1"/>
  <c r="BL1150" i="1"/>
  <c r="BL1151" i="1"/>
  <c r="BP1151" i="1" s="1"/>
  <c r="BL1152" i="1"/>
  <c r="BP1152" i="1" s="1"/>
  <c r="BL1153" i="1"/>
  <c r="BP1153" i="1" s="1"/>
  <c r="BL1154" i="1"/>
  <c r="BL1155" i="1"/>
  <c r="BP1155" i="1" s="1"/>
  <c r="BL1156" i="1"/>
  <c r="BP1156" i="1" s="1"/>
  <c r="BL1157" i="1"/>
  <c r="BL1158" i="1"/>
  <c r="BL1159" i="1"/>
  <c r="BP1159" i="1" s="1"/>
  <c r="BL1160" i="1"/>
  <c r="BP1160" i="1" s="1"/>
  <c r="BL1161" i="1"/>
  <c r="BP1161" i="1" s="1"/>
  <c r="BL1162" i="1"/>
  <c r="BL1163" i="1"/>
  <c r="BP1163" i="1" s="1"/>
  <c r="BL1164" i="1"/>
  <c r="BP1164" i="1" s="1"/>
  <c r="BL1165" i="1"/>
  <c r="BL1166" i="1"/>
  <c r="BL1167" i="1"/>
  <c r="BP1167" i="1" s="1"/>
  <c r="BL1168" i="1"/>
  <c r="BP1168" i="1" s="1"/>
  <c r="BL1169" i="1"/>
  <c r="BP1169" i="1" s="1"/>
  <c r="BL1170" i="1"/>
  <c r="BL1171" i="1"/>
  <c r="BP1171" i="1" s="1"/>
  <c r="BL1172" i="1"/>
  <c r="BP1172" i="1" s="1"/>
  <c r="BL1173" i="1"/>
  <c r="BL1174" i="1"/>
  <c r="BL1175" i="1"/>
  <c r="BP1175" i="1" s="1"/>
  <c r="BL1176" i="1"/>
  <c r="BP1176" i="1" s="1"/>
  <c r="BL1177" i="1"/>
  <c r="BP1177" i="1" s="1"/>
  <c r="BL1178" i="1"/>
  <c r="BL1179" i="1"/>
  <c r="BP1179" i="1" s="1"/>
  <c r="BL1180" i="1"/>
  <c r="BP1180" i="1" s="1"/>
  <c r="BL1181" i="1"/>
  <c r="BL1182" i="1"/>
  <c r="BL1183" i="1"/>
  <c r="BP1183" i="1" s="1"/>
  <c r="BL1184" i="1"/>
  <c r="BP1184" i="1" s="1"/>
  <c r="BL1185" i="1"/>
  <c r="BP1185" i="1" s="1"/>
  <c r="BL1186" i="1"/>
  <c r="BL1187" i="1"/>
  <c r="BP1187" i="1" s="1"/>
  <c r="BL1188" i="1"/>
  <c r="BP1188" i="1" s="1"/>
  <c r="BL1189" i="1"/>
  <c r="BL1190" i="1"/>
  <c r="BL1191" i="1"/>
  <c r="BP1191" i="1" s="1"/>
  <c r="BL1192" i="1"/>
  <c r="BP1192" i="1" s="1"/>
  <c r="BL1193" i="1"/>
  <c r="BP1193" i="1" s="1"/>
  <c r="BL1194" i="1"/>
  <c r="BL1195" i="1"/>
  <c r="BP1195" i="1" s="1"/>
  <c r="BL1196" i="1"/>
  <c r="BP1196" i="1" s="1"/>
  <c r="BI3" i="1"/>
  <c r="BI4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4" i="1"/>
  <c r="BI775" i="1"/>
  <c r="BI776" i="1"/>
  <c r="BI777" i="1"/>
  <c r="BI778" i="1"/>
  <c r="BI779" i="1"/>
  <c r="BI780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4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BI1000" i="1"/>
  <c r="BI1001" i="1"/>
  <c r="BI1002" i="1"/>
  <c r="BI1003" i="1"/>
  <c r="BI1004" i="1"/>
  <c r="BI1005" i="1"/>
  <c r="BI1006" i="1"/>
  <c r="BI1007" i="1"/>
  <c r="BI1008" i="1"/>
  <c r="BI1009" i="1"/>
  <c r="BI1010" i="1"/>
  <c r="BI1011" i="1"/>
  <c r="BI1012" i="1"/>
  <c r="BI1013" i="1"/>
  <c r="BI1014" i="1"/>
  <c r="BI1015" i="1"/>
  <c r="BI1016" i="1"/>
  <c r="BI1017" i="1"/>
  <c r="BI1018" i="1"/>
  <c r="BI1019" i="1"/>
  <c r="BI1020" i="1"/>
  <c r="BI1021" i="1"/>
  <c r="BI1022" i="1"/>
  <c r="BI1023" i="1"/>
  <c r="BI1024" i="1"/>
  <c r="BI1025" i="1"/>
  <c r="BI1026" i="1"/>
  <c r="BI1027" i="1"/>
  <c r="BI1028" i="1"/>
  <c r="BI1029" i="1"/>
  <c r="BI1030" i="1"/>
  <c r="BI1031" i="1"/>
  <c r="BI1032" i="1"/>
  <c r="BI1033" i="1"/>
  <c r="BI1034" i="1"/>
  <c r="BI1035" i="1"/>
  <c r="BI1036" i="1"/>
  <c r="BI1037" i="1"/>
  <c r="BI1038" i="1"/>
  <c r="BI1039" i="1"/>
  <c r="BI1040" i="1"/>
  <c r="BI1041" i="1"/>
  <c r="BI1042" i="1"/>
  <c r="BI1043" i="1"/>
  <c r="BI1044" i="1"/>
  <c r="BI1045" i="1"/>
  <c r="BI1046" i="1"/>
  <c r="BI1047" i="1"/>
  <c r="BI1048" i="1"/>
  <c r="BI1049" i="1"/>
  <c r="BI1050" i="1"/>
  <c r="BI1051" i="1"/>
  <c r="BI1052" i="1"/>
  <c r="BI1053" i="1"/>
  <c r="BI1054" i="1"/>
  <c r="BI1055" i="1"/>
  <c r="BI1056" i="1"/>
  <c r="BI1057" i="1"/>
  <c r="BI1058" i="1"/>
  <c r="BI1059" i="1"/>
  <c r="BI1060" i="1"/>
  <c r="BI1061" i="1"/>
  <c r="BI1062" i="1"/>
  <c r="BI1063" i="1"/>
  <c r="BI1064" i="1"/>
  <c r="BI1065" i="1"/>
  <c r="BI1066" i="1"/>
  <c r="BI1067" i="1"/>
  <c r="BI1068" i="1"/>
  <c r="BI1069" i="1"/>
  <c r="BI1070" i="1"/>
  <c r="BI1071" i="1"/>
  <c r="BI1072" i="1"/>
  <c r="BI1073" i="1"/>
  <c r="BI1074" i="1"/>
  <c r="BI1075" i="1"/>
  <c r="BI1076" i="1"/>
  <c r="BI1077" i="1"/>
  <c r="BI1078" i="1"/>
  <c r="BI1079" i="1"/>
  <c r="BI1080" i="1"/>
  <c r="BI1081" i="1"/>
  <c r="BI1082" i="1"/>
  <c r="BI1083" i="1"/>
  <c r="BI1084" i="1"/>
  <c r="BI1085" i="1"/>
  <c r="BI1086" i="1"/>
  <c r="BI1087" i="1"/>
  <c r="BI1088" i="1"/>
  <c r="BI1089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4" i="1"/>
  <c r="BI1105" i="1"/>
  <c r="BI1106" i="1"/>
  <c r="BI1107" i="1"/>
  <c r="BI1108" i="1"/>
  <c r="BI1109" i="1"/>
  <c r="BI1110" i="1"/>
  <c r="BI1111" i="1"/>
  <c r="BI1112" i="1"/>
  <c r="BI1113" i="1"/>
  <c r="BI1114" i="1"/>
  <c r="BI1115" i="1"/>
  <c r="BI1116" i="1"/>
  <c r="BI1117" i="1"/>
  <c r="BI1118" i="1"/>
  <c r="BI1119" i="1"/>
  <c r="BI1120" i="1"/>
  <c r="BI1121" i="1"/>
  <c r="BI1122" i="1"/>
  <c r="BI1123" i="1"/>
  <c r="BI1124" i="1"/>
  <c r="BI1125" i="1"/>
  <c r="BI1126" i="1"/>
  <c r="BI1127" i="1"/>
  <c r="BI1128" i="1"/>
  <c r="BI1129" i="1"/>
  <c r="BI1130" i="1"/>
  <c r="BI1131" i="1"/>
  <c r="BI1132" i="1"/>
  <c r="BI1133" i="1"/>
  <c r="BI1134" i="1"/>
  <c r="BI1135" i="1"/>
  <c r="BI1136" i="1"/>
  <c r="BI1137" i="1"/>
  <c r="BI1138" i="1"/>
  <c r="BI1139" i="1"/>
  <c r="BI1140" i="1"/>
  <c r="BI1141" i="1"/>
  <c r="BI1142" i="1"/>
  <c r="BI1143" i="1"/>
  <c r="BI1144" i="1"/>
  <c r="BI1145" i="1"/>
  <c r="BI1146" i="1"/>
  <c r="BI1147" i="1"/>
  <c r="BI1148" i="1"/>
  <c r="BI1149" i="1"/>
  <c r="BI1150" i="1"/>
  <c r="BI1151" i="1"/>
  <c r="BI1152" i="1"/>
  <c r="BI1153" i="1"/>
  <c r="BI1154" i="1"/>
  <c r="BI1155" i="1"/>
  <c r="BI1156" i="1"/>
  <c r="BI1157" i="1"/>
  <c r="BI1158" i="1"/>
  <c r="BI1159" i="1"/>
  <c r="BI1160" i="1"/>
  <c r="BI1161" i="1"/>
  <c r="BI1162" i="1"/>
  <c r="BI1163" i="1"/>
  <c r="BI1164" i="1"/>
  <c r="BI1165" i="1"/>
  <c r="BI1166" i="1"/>
  <c r="BI1167" i="1"/>
  <c r="BI1168" i="1"/>
  <c r="BI1169" i="1"/>
  <c r="BI1170" i="1"/>
  <c r="BI1171" i="1"/>
  <c r="BI1172" i="1"/>
  <c r="BI1173" i="1"/>
  <c r="BI1174" i="1"/>
  <c r="BI1175" i="1"/>
  <c r="BI1176" i="1"/>
  <c r="BI1177" i="1"/>
  <c r="BI1178" i="1"/>
  <c r="BI1179" i="1"/>
  <c r="BI1180" i="1"/>
  <c r="BI1181" i="1"/>
  <c r="BI1182" i="1"/>
  <c r="BI1183" i="1"/>
  <c r="BI1184" i="1"/>
  <c r="BI1185" i="1"/>
  <c r="BI1186" i="1"/>
  <c r="BI1187" i="1"/>
  <c r="BI1188" i="1"/>
  <c r="BI1189" i="1"/>
  <c r="BI1190" i="1"/>
  <c r="BI1191" i="1"/>
  <c r="BI1192" i="1"/>
  <c r="BI1193" i="1"/>
  <c r="BI1194" i="1"/>
  <c r="BI1195" i="1"/>
  <c r="BI1196" i="1"/>
  <c r="BH3" i="1"/>
  <c r="BH4" i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4" i="1"/>
  <c r="BH775" i="1"/>
  <c r="BH776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H1123" i="1"/>
  <c r="BH1124" i="1"/>
  <c r="BH1125" i="1"/>
  <c r="BH1126" i="1"/>
  <c r="BH1127" i="1"/>
  <c r="BH1128" i="1"/>
  <c r="BH1129" i="1"/>
  <c r="BH1130" i="1"/>
  <c r="BH1131" i="1"/>
  <c r="BH1132" i="1"/>
  <c r="BH1133" i="1"/>
  <c r="BH1134" i="1"/>
  <c r="BH1135" i="1"/>
  <c r="BH1136" i="1"/>
  <c r="BH1137" i="1"/>
  <c r="BH1138" i="1"/>
  <c r="BH1139" i="1"/>
  <c r="BH1140" i="1"/>
  <c r="BH1141" i="1"/>
  <c r="BH1142" i="1"/>
  <c r="BH1143" i="1"/>
  <c r="BH1144" i="1"/>
  <c r="BH1145" i="1"/>
  <c r="BH1146" i="1"/>
  <c r="BH1147" i="1"/>
  <c r="BH1148" i="1"/>
  <c r="BH1149" i="1"/>
  <c r="BH1150" i="1"/>
  <c r="BH1151" i="1"/>
  <c r="BH1152" i="1"/>
  <c r="BH1153" i="1"/>
  <c r="BH1154" i="1"/>
  <c r="BH1155" i="1"/>
  <c r="BH1156" i="1"/>
  <c r="BH1157" i="1"/>
  <c r="BH1158" i="1"/>
  <c r="BH1159" i="1"/>
  <c r="BH1160" i="1"/>
  <c r="BH1161" i="1"/>
  <c r="BH1162" i="1"/>
  <c r="BH1163" i="1"/>
  <c r="BH1164" i="1"/>
  <c r="BH1165" i="1"/>
  <c r="BH1166" i="1"/>
  <c r="BH1167" i="1"/>
  <c r="BH1168" i="1"/>
  <c r="BH1169" i="1"/>
  <c r="BH1170" i="1"/>
  <c r="BH1171" i="1"/>
  <c r="BH1172" i="1"/>
  <c r="BH1173" i="1"/>
  <c r="BH1174" i="1"/>
  <c r="BH1175" i="1"/>
  <c r="BH1176" i="1"/>
  <c r="BH1177" i="1"/>
  <c r="BH1178" i="1"/>
  <c r="BH1179" i="1"/>
  <c r="BH1180" i="1"/>
  <c r="BH1181" i="1"/>
  <c r="BH1182" i="1"/>
  <c r="BH1183" i="1"/>
  <c r="BH1184" i="1"/>
  <c r="BH1185" i="1"/>
  <c r="BH1186" i="1"/>
  <c r="BH1187" i="1"/>
  <c r="BH1188" i="1"/>
  <c r="BH1189" i="1"/>
  <c r="BH1190" i="1"/>
  <c r="BH1191" i="1"/>
  <c r="BH1192" i="1"/>
  <c r="BH1193" i="1"/>
  <c r="BH1194" i="1"/>
  <c r="BH1195" i="1"/>
  <c r="BH1196" i="1"/>
  <c r="BG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D2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BP1194" i="1" l="1"/>
  <c r="BP1190" i="1"/>
  <c r="BP1186" i="1"/>
  <c r="BP1182" i="1"/>
  <c r="BP1178" i="1"/>
  <c r="BP1174" i="1"/>
  <c r="BP1170" i="1"/>
  <c r="BP1166" i="1"/>
  <c r="BP1162" i="1"/>
  <c r="BP1158" i="1"/>
  <c r="BP1154" i="1"/>
  <c r="BP1150" i="1"/>
  <c r="BP1146" i="1"/>
  <c r="BP1142" i="1"/>
  <c r="BP1138" i="1"/>
  <c r="BP1134" i="1"/>
  <c r="BP1130" i="1"/>
  <c r="BP1126" i="1"/>
  <c r="BP1122" i="1"/>
  <c r="BP1118" i="1"/>
  <c r="BP1114" i="1"/>
  <c r="BP1110" i="1"/>
  <c r="BP1106" i="1"/>
  <c r="BP1102" i="1"/>
  <c r="BP1098" i="1"/>
  <c r="BP1094" i="1"/>
  <c r="BP1090" i="1"/>
  <c r="BP1086" i="1"/>
  <c r="BP1082" i="1"/>
  <c r="BP1078" i="1"/>
  <c r="BP1074" i="1"/>
  <c r="BP1070" i="1"/>
  <c r="BP1066" i="1"/>
  <c r="BP1062" i="1"/>
  <c r="BP1058" i="1"/>
  <c r="BP1054" i="1"/>
  <c r="BP1050" i="1"/>
  <c r="BP1046" i="1"/>
  <c r="BP1042" i="1"/>
  <c r="BP1038" i="1"/>
  <c r="BP1034" i="1"/>
  <c r="BP1030" i="1"/>
  <c r="BP1026" i="1"/>
  <c r="BP1022" i="1"/>
  <c r="BP1018" i="1"/>
  <c r="BP1014" i="1"/>
  <c r="BP1010" i="1"/>
  <c r="BP1006" i="1"/>
  <c r="BP1002" i="1"/>
  <c r="BP998" i="1"/>
  <c r="BP994" i="1"/>
  <c r="BP990" i="1"/>
  <c r="BP986" i="1"/>
  <c r="BP982" i="1"/>
  <c r="BP978" i="1"/>
  <c r="BP974" i="1"/>
  <c r="BP970" i="1"/>
  <c r="BP966" i="1"/>
  <c r="BP962" i="1"/>
  <c r="BP958" i="1"/>
  <c r="BP954" i="1"/>
  <c r="BP950" i="1"/>
  <c r="BP946" i="1"/>
  <c r="BP942" i="1"/>
  <c r="BP938" i="1"/>
  <c r="BP934" i="1"/>
  <c r="BP930" i="1"/>
  <c r="BP926" i="1"/>
  <c r="BP922" i="1"/>
  <c r="BP918" i="1"/>
  <c r="BP914" i="1"/>
  <c r="BP910" i="1"/>
  <c r="BP906" i="1"/>
  <c r="BP902" i="1"/>
  <c r="BP898" i="1"/>
  <c r="BP894" i="1"/>
  <c r="BP890" i="1"/>
  <c r="BP886" i="1"/>
  <c r="BP882" i="1"/>
  <c r="BP878" i="1"/>
  <c r="BP874" i="1"/>
  <c r="BP870" i="1"/>
  <c r="BP866" i="1"/>
  <c r="BP862" i="1"/>
  <c r="BP858" i="1"/>
  <c r="BP854" i="1"/>
  <c r="BP850" i="1"/>
  <c r="BP846" i="1"/>
  <c r="BP842" i="1"/>
  <c r="BP838" i="1"/>
  <c r="BP834" i="1"/>
  <c r="BP830" i="1"/>
  <c r="BP826" i="1"/>
  <c r="BP822" i="1"/>
  <c r="BP818" i="1"/>
  <c r="BP814" i="1"/>
  <c r="BP810" i="1"/>
  <c r="BP806" i="1"/>
  <c r="BP802" i="1"/>
  <c r="BP798" i="1"/>
  <c r="BP794" i="1"/>
  <c r="BP790" i="1"/>
  <c r="BP786" i="1"/>
  <c r="BP782" i="1"/>
  <c r="BP778" i="1"/>
  <c r="BP774" i="1"/>
  <c r="BP770" i="1"/>
  <c r="BP766" i="1"/>
  <c r="BP762" i="1"/>
  <c r="BP758" i="1"/>
  <c r="BP754" i="1"/>
  <c r="BP750" i="1"/>
  <c r="BP746" i="1"/>
  <c r="BP742" i="1"/>
  <c r="BP738" i="1"/>
  <c r="BP734" i="1"/>
  <c r="BP730" i="1"/>
  <c r="BP726" i="1"/>
  <c r="BP722" i="1"/>
  <c r="BP718" i="1"/>
  <c r="BP714" i="1"/>
  <c r="BP710" i="1"/>
  <c r="BP706" i="1"/>
  <c r="BP702" i="1"/>
  <c r="BP698" i="1"/>
  <c r="BP694" i="1"/>
  <c r="BP690" i="1"/>
  <c r="BP686" i="1"/>
  <c r="BP682" i="1"/>
  <c r="BP678" i="1"/>
  <c r="BP674" i="1"/>
  <c r="BP670" i="1"/>
  <c r="BP666" i="1"/>
  <c r="BP662" i="1"/>
  <c r="BP658" i="1"/>
  <c r="BP654" i="1"/>
  <c r="BP650" i="1"/>
  <c r="BP646" i="1"/>
  <c r="BP642" i="1"/>
  <c r="BP638" i="1"/>
  <c r="BP634" i="1"/>
  <c r="BP630" i="1"/>
  <c r="BP626" i="1"/>
  <c r="BP622" i="1"/>
  <c r="BP618" i="1"/>
  <c r="BP614" i="1"/>
  <c r="BP610" i="1"/>
  <c r="BP606" i="1"/>
  <c r="BP602" i="1"/>
  <c r="BP598" i="1"/>
  <c r="BP594" i="1"/>
  <c r="BP590" i="1"/>
  <c r="BP586" i="1"/>
  <c r="BP582" i="1"/>
  <c r="BP578" i="1"/>
  <c r="BP574" i="1"/>
  <c r="BP570" i="1"/>
  <c r="BP566" i="1"/>
  <c r="BP562" i="1"/>
  <c r="BP558" i="1"/>
  <c r="BP554" i="1"/>
  <c r="BP550" i="1"/>
  <c r="BP546" i="1"/>
  <c r="BP542" i="1"/>
  <c r="BP538" i="1"/>
  <c r="BP534" i="1"/>
  <c r="BP530" i="1"/>
  <c r="BP526" i="1"/>
  <c r="BP522" i="1"/>
  <c r="BP518" i="1"/>
  <c r="BP514" i="1"/>
  <c r="BP510" i="1"/>
  <c r="BP506" i="1"/>
  <c r="BP502" i="1"/>
  <c r="BP498" i="1"/>
  <c r="BP494" i="1"/>
  <c r="BP490" i="1"/>
  <c r="BP486" i="1"/>
  <c r="BP482" i="1"/>
  <c r="BP478" i="1"/>
  <c r="BP474" i="1"/>
  <c r="BP470" i="1"/>
  <c r="BP466" i="1"/>
  <c r="BP462" i="1"/>
  <c r="BP458" i="1"/>
  <c r="BP454" i="1"/>
  <c r="BP450" i="1"/>
  <c r="BP446" i="1"/>
  <c r="BP442" i="1"/>
  <c r="BP438" i="1"/>
  <c r="BP434" i="1"/>
  <c r="BP430" i="1"/>
  <c r="BP426" i="1"/>
  <c r="BP422" i="1"/>
  <c r="BP418" i="1"/>
  <c r="BP414" i="1"/>
  <c r="BP410" i="1"/>
  <c r="BP406" i="1"/>
  <c r="BP402" i="1"/>
  <c r="BP398" i="1"/>
  <c r="BP394" i="1"/>
  <c r="BP390" i="1"/>
  <c r="BP386" i="1"/>
  <c r="BP382" i="1"/>
  <c r="BP378" i="1"/>
  <c r="BP374" i="1"/>
  <c r="BP370" i="1"/>
  <c r="BP366" i="1"/>
  <c r="BP362" i="1"/>
  <c r="BP358" i="1"/>
  <c r="BP354" i="1"/>
  <c r="BP350" i="1"/>
  <c r="BP346" i="1"/>
  <c r="BP342" i="1"/>
  <c r="BP338" i="1"/>
  <c r="BP334" i="1"/>
  <c r="BP330" i="1"/>
  <c r="BP326" i="1"/>
  <c r="BP322" i="1"/>
  <c r="BP318" i="1"/>
  <c r="BP314" i="1"/>
  <c r="BP310" i="1"/>
  <c r="BP306" i="1"/>
  <c r="BP302" i="1"/>
  <c r="BP298" i="1"/>
  <c r="BP294" i="1"/>
  <c r="BP290" i="1"/>
  <c r="BP286" i="1"/>
  <c r="BP282" i="1"/>
  <c r="BP278" i="1"/>
  <c r="BP274" i="1"/>
  <c r="BP270" i="1"/>
  <c r="BP266" i="1"/>
  <c r="BP262" i="1"/>
  <c r="BP258" i="1"/>
  <c r="BP254" i="1"/>
  <c r="BP250" i="1"/>
  <c r="BP246" i="1"/>
  <c r="BP242" i="1"/>
  <c r="BP238" i="1"/>
  <c r="BP234" i="1"/>
  <c r="BP230" i="1"/>
  <c r="BP226" i="1"/>
  <c r="BP222" i="1"/>
  <c r="BP218" i="1"/>
  <c r="BP214" i="1"/>
  <c r="BP210" i="1"/>
  <c r="BP206" i="1"/>
  <c r="BP202" i="1"/>
  <c r="BP198" i="1"/>
  <c r="BP194" i="1"/>
  <c r="BP190" i="1"/>
  <c r="BP186" i="1"/>
  <c r="BP182" i="1"/>
  <c r="BP178" i="1"/>
  <c r="BP174" i="1"/>
  <c r="BP170" i="1"/>
  <c r="BP166" i="1"/>
  <c r="BP162" i="1"/>
  <c r="BP158" i="1"/>
  <c r="BP154" i="1"/>
  <c r="BP150" i="1"/>
  <c r="BP146" i="1"/>
  <c r="BP142" i="1"/>
  <c r="BP138" i="1"/>
  <c r="BP134" i="1"/>
  <c r="BP130" i="1"/>
  <c r="BP126" i="1"/>
  <c r="BP122" i="1"/>
  <c r="BP118" i="1"/>
  <c r="BP114" i="1"/>
  <c r="BP110" i="1"/>
  <c r="BP106" i="1"/>
  <c r="BP102" i="1"/>
  <c r="BP98" i="1"/>
  <c r="BP94" i="1"/>
  <c r="BP90" i="1"/>
  <c r="BP86" i="1"/>
  <c r="BP82" i="1"/>
  <c r="BP78" i="1"/>
  <c r="BP74" i="1"/>
  <c r="BP70" i="1"/>
  <c r="BP66" i="1"/>
  <c r="BP62" i="1"/>
  <c r="BP58" i="1"/>
  <c r="BP54" i="1"/>
  <c r="BP50" i="1"/>
  <c r="BP46" i="1"/>
  <c r="BP42" i="1"/>
  <c r="BP38" i="1"/>
  <c r="BP34" i="1"/>
  <c r="BP30" i="1"/>
  <c r="BP26" i="1"/>
  <c r="BP22" i="1"/>
  <c r="BP18" i="1"/>
  <c r="BP14" i="1"/>
  <c r="BP10" i="1"/>
  <c r="BP6" i="1"/>
  <c r="BP1189" i="1"/>
  <c r="BP1181" i="1"/>
  <c r="BP1173" i="1"/>
  <c r="BP1165" i="1"/>
  <c r="BP1157" i="1"/>
  <c r="BP1149" i="1"/>
  <c r="BP1141" i="1"/>
  <c r="BP1133" i="1"/>
  <c r="BP1125" i="1"/>
  <c r="BP1117" i="1"/>
  <c r="BP1109" i="1"/>
  <c r="BP1101" i="1"/>
  <c r="BP1093" i="1"/>
  <c r="BP1085" i="1"/>
  <c r="BP1077" i="1"/>
  <c r="BP1069" i="1"/>
  <c r="BP1061" i="1"/>
  <c r="BP1053" i="1"/>
  <c r="BP1045" i="1"/>
  <c r="BP1037" i="1"/>
  <c r="BP1029" i="1"/>
  <c r="BP1021" i="1"/>
  <c r="BP1013" i="1"/>
  <c r="BP1005" i="1"/>
  <c r="BP997" i="1"/>
  <c r="BP989" i="1"/>
  <c r="BP981" i="1"/>
  <c r="BP973" i="1"/>
  <c r="BP965" i="1"/>
  <c r="BP957" i="1"/>
  <c r="BP949" i="1"/>
  <c r="BP941" i="1"/>
  <c r="BP933" i="1"/>
  <c r="BP925" i="1"/>
  <c r="BP917" i="1"/>
  <c r="BP909" i="1"/>
  <c r="BP901" i="1"/>
  <c r="BP893" i="1"/>
  <c r="BP885" i="1"/>
  <c r="BP877" i="1"/>
  <c r="BP869" i="1"/>
  <c r="BP861" i="1"/>
  <c r="BP853" i="1"/>
  <c r="BP845" i="1"/>
  <c r="BP837" i="1"/>
  <c r="BP829" i="1"/>
  <c r="BP821" i="1"/>
  <c r="BP813" i="1"/>
  <c r="BP805" i="1"/>
  <c r="BP797" i="1"/>
  <c r="BP789" i="1"/>
  <c r="BP781" i="1"/>
  <c r="BP773" i="1"/>
  <c r="BP765" i="1"/>
  <c r="BP757" i="1"/>
  <c r="BP749" i="1"/>
  <c r="BP741" i="1"/>
  <c r="BP733" i="1"/>
  <c r="BP725" i="1"/>
  <c r="BP717" i="1"/>
  <c r="BP709" i="1"/>
  <c r="BP701" i="1"/>
  <c r="BP693" i="1"/>
  <c r="BP685" i="1"/>
  <c r="BQ1195" i="1"/>
  <c r="BQ1187" i="1"/>
  <c r="BQ1179" i="1"/>
  <c r="BQ1171" i="1"/>
  <c r="BQ1163" i="1"/>
  <c r="BQ1155" i="1"/>
  <c r="BQ1147" i="1"/>
  <c r="BQ1139" i="1"/>
  <c r="BQ1131" i="1"/>
  <c r="BQ1123" i="1"/>
  <c r="BQ1115" i="1"/>
  <c r="BQ1107" i="1"/>
  <c r="BQ1099" i="1"/>
  <c r="BQ1091" i="1"/>
  <c r="BQ1083" i="1"/>
  <c r="BQ1075" i="1"/>
  <c r="BQ1067" i="1"/>
  <c r="BQ1059" i="1"/>
  <c r="BQ1051" i="1"/>
  <c r="BQ1043" i="1"/>
  <c r="BQ1035" i="1"/>
  <c r="BQ1027" i="1"/>
  <c r="BQ1019" i="1"/>
  <c r="BQ1011" i="1"/>
  <c r="BQ1003" i="1"/>
  <c r="BQ995" i="1"/>
  <c r="BQ987" i="1"/>
  <c r="BQ979" i="1"/>
  <c r="BQ971" i="1"/>
  <c r="BQ963" i="1"/>
  <c r="BQ955" i="1"/>
  <c r="BQ947" i="1"/>
  <c r="BQ939" i="1"/>
  <c r="BQ931" i="1"/>
  <c r="BQ923" i="1"/>
  <c r="BQ915" i="1"/>
  <c r="BQ907" i="1"/>
  <c r="BQ899" i="1"/>
  <c r="BQ891" i="1"/>
  <c r="BQ883" i="1"/>
  <c r="BQ875" i="1"/>
  <c r="BQ867" i="1"/>
  <c r="BQ859" i="1"/>
  <c r="BQ851" i="1"/>
  <c r="BQ843" i="1"/>
  <c r="BQ835" i="1"/>
  <c r="BQ827" i="1"/>
  <c r="BQ819" i="1"/>
  <c r="BQ811" i="1"/>
  <c r="BQ803" i="1"/>
  <c r="BQ795" i="1"/>
  <c r="BQ787" i="1"/>
  <c r="BQ779" i="1"/>
  <c r="BQ771" i="1"/>
  <c r="BQ763" i="1"/>
  <c r="BQ755" i="1"/>
  <c r="BQ747" i="1"/>
  <c r="BQ739" i="1"/>
  <c r="BQ731" i="1"/>
  <c r="BQ723" i="1"/>
  <c r="BQ715" i="1"/>
  <c r="BQ707" i="1"/>
  <c r="BP677" i="1"/>
  <c r="BP669" i="1"/>
  <c r="BP661" i="1"/>
  <c r="BP653" i="1"/>
  <c r="BP645" i="1"/>
  <c r="BP637" i="1"/>
  <c r="BP629" i="1"/>
  <c r="BP621" i="1"/>
  <c r="BP613" i="1"/>
  <c r="BP605" i="1"/>
  <c r="BP597" i="1"/>
  <c r="BP589" i="1"/>
  <c r="BP581" i="1"/>
  <c r="BP573" i="1"/>
  <c r="BP565" i="1"/>
  <c r="BP557" i="1"/>
  <c r="BP549" i="1"/>
  <c r="BP541" i="1"/>
  <c r="BP533" i="1"/>
  <c r="BP525" i="1"/>
  <c r="BP517" i="1"/>
  <c r="BP509" i="1"/>
  <c r="BP501" i="1"/>
  <c r="BP493" i="1"/>
  <c r="BP485" i="1"/>
  <c r="BP477" i="1"/>
  <c r="BP469" i="1"/>
  <c r="BP461" i="1"/>
  <c r="BP453" i="1"/>
  <c r="BP445" i="1"/>
  <c r="BP437" i="1"/>
  <c r="BP429" i="1"/>
  <c r="BP421" i="1"/>
  <c r="BP413" i="1"/>
  <c r="BP405" i="1"/>
  <c r="BP397" i="1"/>
  <c r="BP389" i="1"/>
  <c r="BP381" i="1"/>
  <c r="BP373" i="1"/>
  <c r="BP365" i="1"/>
  <c r="BP357" i="1"/>
  <c r="BP349" i="1"/>
  <c r="BP341" i="1"/>
  <c r="BP333" i="1"/>
  <c r="BP325" i="1"/>
  <c r="BP317" i="1"/>
  <c r="BP309" i="1"/>
  <c r="BP301" i="1"/>
  <c r="BP293" i="1"/>
  <c r="BP285" i="1"/>
  <c r="BP277" i="1"/>
  <c r="BP269" i="1"/>
  <c r="BP261" i="1"/>
  <c r="BP253" i="1"/>
  <c r="BP245" i="1"/>
  <c r="BP237" i="1"/>
  <c r="BP229" i="1"/>
  <c r="BP221" i="1"/>
  <c r="BP213" i="1"/>
  <c r="BP205" i="1"/>
  <c r="BP197" i="1"/>
  <c r="BP189" i="1"/>
  <c r="BP181" i="1"/>
  <c r="BP173" i="1"/>
  <c r="BP165" i="1"/>
  <c r="BP157" i="1"/>
  <c r="BP149" i="1"/>
  <c r="BP141" i="1"/>
  <c r="BP133" i="1"/>
  <c r="BP125" i="1"/>
  <c r="BP117" i="1"/>
  <c r="BP109" i="1"/>
  <c r="BP101" i="1"/>
  <c r="BP93" i="1"/>
  <c r="BP85" i="1"/>
  <c r="BP77" i="1"/>
  <c r="BP69" i="1"/>
  <c r="BP61" i="1"/>
  <c r="BP53" i="1"/>
  <c r="BP45" i="1"/>
  <c r="BP37" i="1"/>
  <c r="BP29" i="1"/>
  <c r="BP21" i="1"/>
  <c r="BP13" i="1"/>
  <c r="BP5" i="1"/>
  <c r="BQ703" i="1"/>
  <c r="BQ699" i="1"/>
  <c r="BQ695" i="1"/>
  <c r="BQ691" i="1"/>
  <c r="BQ687" i="1"/>
  <c r="BQ683" i="1"/>
  <c r="BQ679" i="1"/>
  <c r="BQ675" i="1"/>
  <c r="BQ671" i="1"/>
  <c r="BQ667" i="1"/>
  <c r="BQ663" i="1"/>
  <c r="BQ659" i="1"/>
  <c r="BQ655" i="1"/>
  <c r="BQ651" i="1"/>
  <c r="BQ647" i="1"/>
  <c r="BQ643" i="1"/>
  <c r="BQ639" i="1"/>
  <c r="BQ635" i="1"/>
  <c r="BQ631" i="1"/>
  <c r="BQ627" i="1"/>
  <c r="BQ623" i="1"/>
  <c r="BQ619" i="1"/>
  <c r="BQ615" i="1"/>
  <c r="BQ611" i="1"/>
  <c r="BQ607" i="1"/>
  <c r="BQ603" i="1"/>
  <c r="BQ599" i="1"/>
  <c r="BQ595" i="1"/>
  <c r="BQ591" i="1"/>
  <c r="BQ587" i="1"/>
  <c r="BQ583" i="1"/>
  <c r="BQ579" i="1"/>
  <c r="BQ575" i="1"/>
  <c r="BQ571" i="1"/>
  <c r="BQ567" i="1"/>
  <c r="BQ563" i="1"/>
  <c r="BQ559" i="1"/>
  <c r="BQ555" i="1"/>
  <c r="BQ551" i="1"/>
  <c r="BQ547" i="1"/>
  <c r="BQ543" i="1"/>
  <c r="BQ539" i="1"/>
  <c r="BQ535" i="1"/>
  <c r="BQ531" i="1"/>
  <c r="BQ527" i="1"/>
  <c r="BQ523" i="1"/>
  <c r="BQ519" i="1"/>
  <c r="BQ515" i="1"/>
  <c r="BQ511" i="1"/>
  <c r="BQ507" i="1"/>
  <c r="BQ503" i="1"/>
  <c r="BQ499" i="1"/>
  <c r="BQ495" i="1"/>
  <c r="BQ491" i="1"/>
  <c r="BQ487" i="1"/>
  <c r="BQ483" i="1"/>
  <c r="BQ479" i="1"/>
  <c r="BQ475" i="1"/>
  <c r="BQ471" i="1"/>
  <c r="BQ467" i="1"/>
  <c r="BQ463" i="1"/>
  <c r="BQ459" i="1"/>
  <c r="BQ455" i="1"/>
  <c r="BQ451" i="1"/>
  <c r="BQ447" i="1"/>
  <c r="BQ443" i="1"/>
  <c r="BQ439" i="1"/>
  <c r="BQ435" i="1"/>
  <c r="BQ431" i="1"/>
  <c r="BQ427" i="1"/>
  <c r="BQ423" i="1"/>
  <c r="BQ419" i="1"/>
  <c r="BQ415" i="1"/>
  <c r="BQ411" i="1"/>
  <c r="BQ407" i="1"/>
  <c r="BQ403" i="1"/>
  <c r="BQ399" i="1"/>
  <c r="BQ395" i="1"/>
  <c r="BQ391" i="1"/>
  <c r="BQ387" i="1"/>
  <c r="BQ383" i="1"/>
  <c r="BQ379" i="1"/>
  <c r="BQ375" i="1"/>
  <c r="BQ371" i="1"/>
  <c r="BQ367" i="1"/>
  <c r="BQ363" i="1"/>
  <c r="BQ359" i="1"/>
  <c r="BQ355" i="1"/>
  <c r="BQ351" i="1"/>
  <c r="BQ347" i="1"/>
  <c r="BQ343" i="1"/>
  <c r="BQ342" i="1"/>
  <c r="BQ338" i="1"/>
  <c r="BQ334" i="1"/>
  <c r="BQ330" i="1"/>
  <c r="BQ326" i="1"/>
  <c r="BQ322" i="1"/>
  <c r="BQ318" i="1"/>
  <c r="BQ314" i="1"/>
  <c r="BQ310" i="1"/>
  <c r="BQ306" i="1"/>
  <c r="BQ302" i="1"/>
  <c r="BQ298" i="1"/>
  <c r="BQ294" i="1"/>
  <c r="BQ290" i="1"/>
  <c r="BQ286" i="1"/>
  <c r="BQ282" i="1"/>
  <c r="BQ278" i="1"/>
  <c r="BQ274" i="1"/>
  <c r="BQ270" i="1"/>
  <c r="BQ266" i="1"/>
  <c r="BQ262" i="1"/>
  <c r="BQ258" i="1"/>
  <c r="BQ254" i="1"/>
  <c r="BQ250" i="1"/>
  <c r="BQ246" i="1"/>
  <c r="BQ242" i="1"/>
  <c r="BQ238" i="1"/>
  <c r="BQ234" i="1"/>
  <c r="BQ230" i="1"/>
  <c r="BQ226" i="1"/>
  <c r="BQ222" i="1"/>
  <c r="BQ218" i="1"/>
  <c r="BQ214" i="1"/>
  <c r="BQ210" i="1"/>
  <c r="BQ206" i="1"/>
  <c r="BQ202" i="1"/>
  <c r="BQ198" i="1"/>
  <c r="BQ194" i="1"/>
  <c r="BQ190" i="1"/>
  <c r="BQ186" i="1"/>
  <c r="BQ182" i="1"/>
  <c r="BQ178" i="1"/>
  <c r="BQ174" i="1"/>
  <c r="BQ170" i="1"/>
  <c r="BQ166" i="1"/>
  <c r="BQ162" i="1"/>
  <c r="BQ158" i="1"/>
  <c r="BQ154" i="1"/>
  <c r="BQ150" i="1"/>
  <c r="BQ146" i="1"/>
  <c r="BQ142" i="1"/>
  <c r="BQ138" i="1"/>
  <c r="BQ134" i="1"/>
  <c r="BQ130" i="1"/>
  <c r="BQ126" i="1"/>
  <c r="BQ122" i="1"/>
  <c r="BQ118" i="1"/>
  <c r="BQ114" i="1"/>
  <c r="BQ110" i="1"/>
  <c r="BQ106" i="1"/>
  <c r="BQ102" i="1"/>
  <c r="BQ98" i="1"/>
  <c r="BQ94" i="1"/>
  <c r="BQ90" i="1"/>
  <c r="BQ86" i="1"/>
  <c r="BQ82" i="1"/>
  <c r="BQ78" i="1"/>
  <c r="BQ74" i="1"/>
  <c r="BQ70" i="1"/>
  <c r="BQ66" i="1"/>
  <c r="BQ62" i="1"/>
  <c r="BQ58" i="1"/>
  <c r="BQ54" i="1"/>
  <c r="BQ50" i="1"/>
  <c r="BQ46" i="1"/>
  <c r="BQ42" i="1"/>
  <c r="BQ38" i="1"/>
  <c r="BQ34" i="1"/>
  <c r="BQ30" i="1"/>
  <c r="BQ26" i="1"/>
  <c r="BQ22" i="1"/>
  <c r="BQ18" i="1"/>
  <c r="BQ14" i="1"/>
  <c r="BQ10" i="1"/>
  <c r="BQ6" i="1"/>
  <c r="BQ339" i="1"/>
  <c r="BQ335" i="1"/>
  <c r="BQ331" i="1"/>
  <c r="BQ327" i="1"/>
  <c r="BQ323" i="1"/>
  <c r="BQ319" i="1"/>
  <c r="BQ315" i="1"/>
  <c r="BQ311" i="1"/>
  <c r="BQ307" i="1"/>
  <c r="BQ303" i="1"/>
  <c r="BQ299" i="1"/>
  <c r="BQ295" i="1"/>
  <c r="BQ291" i="1"/>
  <c r="BQ287" i="1"/>
  <c r="BQ283" i="1"/>
  <c r="BQ279" i="1"/>
  <c r="BQ275" i="1"/>
  <c r="BQ271" i="1"/>
  <c r="BQ267" i="1"/>
  <c r="BQ263" i="1"/>
  <c r="BQ259" i="1"/>
  <c r="BQ255" i="1"/>
  <c r="BQ251" i="1"/>
  <c r="BQ247" i="1"/>
  <c r="BQ243" i="1"/>
  <c r="BQ239" i="1"/>
  <c r="BQ235" i="1"/>
  <c r="BQ231" i="1"/>
  <c r="BQ227" i="1"/>
  <c r="BQ223" i="1"/>
  <c r="BQ219" i="1"/>
  <c r="BQ215" i="1"/>
  <c r="BQ211" i="1"/>
  <c r="BQ207" i="1"/>
  <c r="BQ203" i="1"/>
  <c r="BQ199" i="1"/>
  <c r="BQ195" i="1"/>
  <c r="BQ191" i="1"/>
  <c r="BQ187" i="1"/>
  <c r="BQ183" i="1"/>
  <c r="BQ179" i="1"/>
  <c r="BQ175" i="1"/>
  <c r="BQ171" i="1"/>
  <c r="BQ167" i="1"/>
  <c r="BQ163" i="1"/>
  <c r="BQ159" i="1"/>
  <c r="BQ155" i="1"/>
  <c r="BQ151" i="1"/>
  <c r="BQ147" i="1"/>
  <c r="BQ143" i="1"/>
  <c r="BQ139" i="1"/>
  <c r="BQ135" i="1"/>
  <c r="BQ131" i="1"/>
  <c r="BQ127" i="1"/>
  <c r="BQ123" i="1"/>
  <c r="BQ119" i="1"/>
  <c r="BQ115" i="1"/>
  <c r="BQ111" i="1"/>
  <c r="BQ107" i="1"/>
  <c r="BQ103" i="1"/>
  <c r="BQ99" i="1"/>
  <c r="BQ95" i="1"/>
  <c r="BQ91" i="1"/>
  <c r="BQ87" i="1"/>
  <c r="BQ83" i="1"/>
  <c r="BQ79" i="1"/>
  <c r="BQ75" i="1"/>
  <c r="BQ71" i="1"/>
  <c r="BQ67" i="1"/>
  <c r="BQ63" i="1"/>
  <c r="BQ59" i="1"/>
  <c r="BQ55" i="1"/>
  <c r="BQ51" i="1"/>
  <c r="BQ47" i="1"/>
  <c r="BQ43" i="1"/>
  <c r="BQ39" i="1"/>
  <c r="BQ35" i="1"/>
  <c r="BQ31" i="1"/>
  <c r="BQ27" i="1"/>
  <c r="BQ23" i="1"/>
  <c r="BQ19" i="1"/>
  <c r="BQ15" i="1"/>
  <c r="BQ11" i="1"/>
  <c r="BQ7" i="1"/>
  <c r="BQ3" i="1"/>
  <c r="BQ517" i="1"/>
  <c r="BQ1193" i="1"/>
  <c r="BQ1189" i="1"/>
  <c r="BQ1185" i="1"/>
  <c r="BQ1181" i="1"/>
  <c r="BQ1177" i="1"/>
  <c r="BQ1173" i="1"/>
  <c r="BQ1169" i="1"/>
  <c r="BQ1165" i="1"/>
  <c r="BQ1161" i="1"/>
  <c r="BQ1157" i="1"/>
  <c r="BQ1153" i="1"/>
  <c r="BQ1149" i="1"/>
  <c r="BQ1145" i="1"/>
  <c r="BQ1141" i="1"/>
  <c r="BQ1137" i="1"/>
  <c r="BQ1133" i="1"/>
  <c r="BQ1129" i="1"/>
  <c r="BQ1125" i="1"/>
  <c r="BQ1121" i="1"/>
  <c r="BQ1117" i="1"/>
  <c r="BQ1113" i="1"/>
  <c r="BQ1109" i="1"/>
  <c r="BQ1105" i="1"/>
  <c r="BQ1101" i="1"/>
  <c r="BQ1097" i="1"/>
  <c r="BQ1093" i="1"/>
  <c r="BQ1089" i="1"/>
  <c r="BQ1085" i="1"/>
  <c r="BQ1081" i="1"/>
  <c r="BQ1077" i="1"/>
  <c r="BQ1073" i="1"/>
  <c r="BQ1069" i="1"/>
  <c r="BQ1065" i="1"/>
  <c r="BQ1061" i="1"/>
  <c r="BQ1057" i="1"/>
  <c r="BQ1053" i="1"/>
  <c r="BQ1049" i="1"/>
  <c r="BQ1045" i="1"/>
  <c r="BQ1041" i="1"/>
  <c r="BQ1037" i="1"/>
  <c r="BQ1033" i="1"/>
  <c r="BQ1029" i="1"/>
  <c r="BQ1025" i="1"/>
  <c r="BQ1021" i="1"/>
  <c r="BQ1017" i="1"/>
  <c r="BQ1013" i="1"/>
  <c r="BQ1009" i="1"/>
  <c r="BQ1005" i="1"/>
  <c r="BQ1001" i="1"/>
  <c r="BQ997" i="1"/>
  <c r="BQ993" i="1"/>
  <c r="BQ989" i="1"/>
  <c r="BQ985" i="1"/>
  <c r="BQ981" i="1"/>
  <c r="BQ977" i="1"/>
  <c r="BQ973" i="1"/>
  <c r="BQ969" i="1"/>
  <c r="BQ965" i="1"/>
  <c r="BQ961" i="1"/>
  <c r="BQ957" i="1"/>
  <c r="BQ953" i="1"/>
  <c r="BQ949" i="1"/>
  <c r="BQ945" i="1"/>
  <c r="BQ941" i="1"/>
  <c r="BQ937" i="1"/>
  <c r="BQ933" i="1"/>
  <c r="BQ929" i="1"/>
  <c r="BQ925" i="1"/>
  <c r="BQ921" i="1"/>
  <c r="BQ917" i="1"/>
  <c r="BQ913" i="1"/>
  <c r="BQ909" i="1"/>
  <c r="BQ905" i="1"/>
  <c r="BQ901" i="1"/>
  <c r="BQ897" i="1"/>
  <c r="BQ893" i="1"/>
  <c r="BQ889" i="1"/>
  <c r="BQ885" i="1"/>
  <c r="BQ881" i="1"/>
  <c r="BQ877" i="1"/>
  <c r="BQ873" i="1"/>
  <c r="BQ869" i="1"/>
  <c r="BQ865" i="1"/>
  <c r="BQ861" i="1"/>
  <c r="BQ857" i="1"/>
  <c r="BQ853" i="1"/>
  <c r="BQ849" i="1"/>
  <c r="BQ845" i="1"/>
  <c r="BQ841" i="1"/>
  <c r="BQ837" i="1"/>
  <c r="BQ833" i="1"/>
  <c r="BQ829" i="1"/>
  <c r="BQ825" i="1"/>
  <c r="BQ821" i="1"/>
  <c r="BQ817" i="1"/>
  <c r="BQ813" i="1"/>
  <c r="BQ809" i="1"/>
  <c r="BQ805" i="1"/>
  <c r="BQ801" i="1"/>
  <c r="BQ797" i="1"/>
  <c r="BQ793" i="1"/>
  <c r="BQ789" i="1"/>
  <c r="BQ785" i="1"/>
  <c r="BQ781" i="1"/>
  <c r="BQ777" i="1"/>
  <c r="BQ773" i="1"/>
  <c r="BQ769" i="1"/>
  <c r="BQ765" i="1"/>
  <c r="BQ761" i="1"/>
  <c r="BQ757" i="1"/>
  <c r="BQ753" i="1"/>
  <c r="BQ749" i="1"/>
  <c r="BQ745" i="1"/>
  <c r="BQ741" i="1"/>
  <c r="BQ737" i="1"/>
  <c r="BQ733" i="1"/>
  <c r="BQ729" i="1"/>
  <c r="BQ725" i="1"/>
  <c r="BQ721" i="1"/>
  <c r="BQ717" i="1"/>
  <c r="BQ713" i="1"/>
  <c r="BQ709" i="1"/>
  <c r="BQ705" i="1"/>
  <c r="BQ701" i="1"/>
  <c r="BQ697" i="1"/>
  <c r="BQ693" i="1"/>
  <c r="BQ689" i="1"/>
  <c r="BQ685" i="1"/>
  <c r="BQ681" i="1"/>
  <c r="BQ677" i="1"/>
  <c r="BQ673" i="1"/>
  <c r="BQ669" i="1"/>
  <c r="BQ665" i="1"/>
  <c r="BQ661" i="1"/>
  <c r="BQ657" i="1"/>
  <c r="BQ653" i="1"/>
  <c r="BQ649" i="1"/>
  <c r="BQ645" i="1"/>
  <c r="BQ641" i="1"/>
  <c r="BQ637" i="1"/>
  <c r="BQ633" i="1"/>
  <c r="BQ629" i="1"/>
  <c r="BQ625" i="1"/>
  <c r="BQ621" i="1"/>
  <c r="BQ617" i="1"/>
  <c r="BQ613" i="1"/>
  <c r="BQ609" i="1"/>
  <c r="BQ605" i="1"/>
  <c r="BQ601" i="1"/>
  <c r="BQ597" i="1"/>
  <c r="BQ593" i="1"/>
  <c r="BQ589" i="1"/>
  <c r="BQ585" i="1"/>
  <c r="BQ581" i="1"/>
  <c r="BQ577" i="1"/>
  <c r="BQ573" i="1"/>
  <c r="BQ569" i="1"/>
  <c r="BQ565" i="1"/>
  <c r="BQ561" i="1"/>
  <c r="BQ557" i="1"/>
  <c r="BQ553" i="1"/>
  <c r="BQ549" i="1"/>
  <c r="BQ545" i="1"/>
  <c r="BQ541" i="1"/>
  <c r="BQ537" i="1"/>
  <c r="BQ533" i="1"/>
  <c r="BQ529" i="1"/>
  <c r="BQ525" i="1"/>
  <c r="BQ521" i="1"/>
  <c r="BQ513" i="1"/>
  <c r="BQ509" i="1"/>
  <c r="BQ505" i="1"/>
  <c r="BQ501" i="1"/>
  <c r="BQ497" i="1"/>
  <c r="BQ493" i="1"/>
  <c r="BQ489" i="1"/>
  <c r="BQ485" i="1"/>
  <c r="BQ481" i="1"/>
  <c r="BQ477" i="1"/>
  <c r="BQ473" i="1"/>
  <c r="BQ469" i="1"/>
  <c r="BQ465" i="1"/>
  <c r="BQ461" i="1"/>
  <c r="BQ457" i="1"/>
  <c r="BQ453" i="1"/>
  <c r="BQ449" i="1"/>
  <c r="BQ445" i="1"/>
  <c r="BQ441" i="1"/>
  <c r="BQ437" i="1"/>
  <c r="BQ433" i="1"/>
  <c r="BQ429" i="1"/>
  <c r="BQ425" i="1"/>
  <c r="BQ421" i="1"/>
  <c r="BQ417" i="1"/>
  <c r="BQ413" i="1"/>
  <c r="BQ409" i="1"/>
  <c r="BQ405" i="1"/>
  <c r="BQ401" i="1"/>
  <c r="BQ397" i="1"/>
  <c r="BQ393" i="1"/>
  <c r="BQ389" i="1"/>
  <c r="BQ385" i="1"/>
  <c r="BQ381" i="1"/>
  <c r="BQ377" i="1"/>
  <c r="BQ373" i="1"/>
  <c r="BQ369" i="1"/>
  <c r="BQ365" i="1"/>
  <c r="BQ361" i="1"/>
  <c r="BQ357" i="1"/>
  <c r="BQ353" i="1"/>
  <c r="BQ349" i="1"/>
  <c r="BQ345" i="1"/>
  <c r="BQ341" i="1"/>
  <c r="BQ337" i="1"/>
  <c r="BQ333" i="1"/>
  <c r="BQ329" i="1"/>
  <c r="BQ325" i="1"/>
  <c r="BQ321" i="1"/>
  <c r="BQ317" i="1"/>
  <c r="BQ313" i="1"/>
  <c r="BQ309" i="1"/>
  <c r="BQ305" i="1"/>
  <c r="BQ301" i="1"/>
  <c r="BQ297" i="1"/>
  <c r="BQ293" i="1"/>
  <c r="BQ289" i="1"/>
  <c r="BQ285" i="1"/>
  <c r="BQ281" i="1"/>
  <c r="BQ277" i="1"/>
  <c r="BQ273" i="1"/>
  <c r="BQ269" i="1"/>
  <c r="BQ265" i="1"/>
  <c r="BQ261" i="1"/>
  <c r="BQ257" i="1"/>
  <c r="BQ253" i="1"/>
  <c r="BQ249" i="1"/>
  <c r="BQ245" i="1"/>
  <c r="BQ241" i="1"/>
  <c r="BQ237" i="1"/>
  <c r="BQ233" i="1"/>
  <c r="BQ229" i="1"/>
  <c r="BQ225" i="1"/>
  <c r="BQ221" i="1"/>
  <c r="BQ217" i="1"/>
  <c r="BQ213" i="1"/>
  <c r="BQ209" i="1"/>
  <c r="BQ205" i="1"/>
  <c r="BQ201" i="1"/>
  <c r="BQ197" i="1"/>
  <c r="BQ193" i="1"/>
  <c r="BQ189" i="1"/>
  <c r="BQ185" i="1"/>
  <c r="BQ181" i="1"/>
  <c r="BQ177" i="1"/>
  <c r="BQ173" i="1"/>
  <c r="BQ169" i="1"/>
  <c r="BQ165" i="1"/>
  <c r="BQ161" i="1"/>
  <c r="BQ157" i="1"/>
  <c r="BQ153" i="1"/>
  <c r="BQ149" i="1"/>
  <c r="BQ145" i="1"/>
  <c r="BQ141" i="1"/>
  <c r="BQ137" i="1"/>
  <c r="BQ133" i="1"/>
  <c r="BQ129" i="1"/>
  <c r="BQ125" i="1"/>
  <c r="BQ121" i="1"/>
  <c r="BQ117" i="1"/>
  <c r="BQ113" i="1"/>
  <c r="BQ109" i="1"/>
  <c r="BQ105" i="1"/>
  <c r="BQ101" i="1"/>
  <c r="BQ97" i="1"/>
  <c r="BQ93" i="1"/>
  <c r="BQ89" i="1"/>
  <c r="BQ85" i="1"/>
  <c r="BQ81" i="1"/>
  <c r="BQ77" i="1"/>
  <c r="BQ73" i="1"/>
  <c r="BQ69" i="1"/>
  <c r="BQ65" i="1"/>
  <c r="BQ61" i="1"/>
  <c r="BQ57" i="1"/>
  <c r="BQ53" i="1"/>
  <c r="BQ49" i="1"/>
  <c r="BQ45" i="1"/>
  <c r="BQ41" i="1"/>
  <c r="BQ37" i="1"/>
  <c r="BQ33" i="1"/>
  <c r="BQ29" i="1"/>
  <c r="BQ25" i="1"/>
  <c r="BQ21" i="1"/>
  <c r="BQ17" i="1"/>
  <c r="BQ13" i="1"/>
  <c r="BQ9" i="1"/>
  <c r="BQ5" i="1"/>
  <c r="BQ1196" i="1"/>
  <c r="BQ1192" i="1"/>
  <c r="BQ1188" i="1"/>
  <c r="BQ1184" i="1"/>
  <c r="BQ1180" i="1"/>
  <c r="BQ1176" i="1"/>
  <c r="BQ1172" i="1"/>
  <c r="BQ1168" i="1"/>
  <c r="BQ1164" i="1"/>
  <c r="BQ1160" i="1"/>
  <c r="BQ1156" i="1"/>
  <c r="BQ1152" i="1"/>
  <c r="BQ1148" i="1"/>
  <c r="BQ1144" i="1"/>
  <c r="BQ1140" i="1"/>
  <c r="BQ1136" i="1"/>
  <c r="BQ1132" i="1"/>
  <c r="BQ1128" i="1"/>
  <c r="BQ1124" i="1"/>
  <c r="BQ1120" i="1"/>
  <c r="BQ1116" i="1"/>
  <c r="BQ1112" i="1"/>
  <c r="BQ1108" i="1"/>
  <c r="BQ1104" i="1"/>
  <c r="BQ1100" i="1"/>
  <c r="BQ1096" i="1"/>
  <c r="BQ1092" i="1"/>
  <c r="BQ1088" i="1"/>
  <c r="BQ1084" i="1"/>
  <c r="BQ1080" i="1"/>
  <c r="BQ1076" i="1"/>
  <c r="BQ1072" i="1"/>
  <c r="BQ1068" i="1"/>
  <c r="BQ1064" i="1"/>
  <c r="BQ1060" i="1"/>
  <c r="BQ1056" i="1"/>
  <c r="BQ1052" i="1"/>
  <c r="BQ1048" i="1"/>
  <c r="BQ1044" i="1"/>
  <c r="BQ1040" i="1"/>
  <c r="BQ1036" i="1"/>
  <c r="BQ1032" i="1"/>
  <c r="BQ1028" i="1"/>
  <c r="BQ1024" i="1"/>
  <c r="BQ1020" i="1"/>
  <c r="BQ1016" i="1"/>
  <c r="BQ1012" i="1"/>
  <c r="BQ1008" i="1"/>
  <c r="BQ1004" i="1"/>
  <c r="BQ1000" i="1"/>
  <c r="BQ996" i="1"/>
  <c r="BQ992" i="1"/>
  <c r="BQ988" i="1"/>
  <c r="BQ984" i="1"/>
  <c r="BQ980" i="1"/>
  <c r="BQ976" i="1"/>
  <c r="BQ972" i="1"/>
  <c r="BQ968" i="1"/>
  <c r="BQ964" i="1"/>
  <c r="BQ960" i="1"/>
  <c r="BQ956" i="1"/>
  <c r="BQ952" i="1"/>
  <c r="BQ948" i="1"/>
  <c r="BQ944" i="1"/>
  <c r="BQ940" i="1"/>
  <c r="BQ936" i="1"/>
  <c r="BQ932" i="1"/>
  <c r="BQ928" i="1"/>
  <c r="BQ924" i="1"/>
  <c r="BQ920" i="1"/>
  <c r="BQ916" i="1"/>
  <c r="BQ912" i="1"/>
  <c r="BQ908" i="1"/>
  <c r="BQ904" i="1"/>
  <c r="BQ900" i="1"/>
  <c r="BQ896" i="1"/>
  <c r="BQ892" i="1"/>
  <c r="BQ888" i="1"/>
  <c r="BQ884" i="1"/>
  <c r="BQ880" i="1"/>
  <c r="BQ876" i="1"/>
  <c r="BQ872" i="1"/>
  <c r="BQ868" i="1"/>
  <c r="BQ864" i="1"/>
  <c r="BQ860" i="1"/>
  <c r="BQ856" i="1"/>
  <c r="BQ852" i="1"/>
  <c r="BQ848" i="1"/>
  <c r="BQ844" i="1"/>
  <c r="BQ840" i="1"/>
  <c r="BQ836" i="1"/>
  <c r="BQ832" i="1"/>
  <c r="BQ828" i="1"/>
  <c r="BQ824" i="1"/>
  <c r="BQ820" i="1"/>
  <c r="BQ816" i="1"/>
  <c r="BQ812" i="1"/>
  <c r="BQ808" i="1"/>
  <c r="BQ804" i="1"/>
  <c r="BQ800" i="1"/>
  <c r="BQ796" i="1"/>
  <c r="BQ792" i="1"/>
  <c r="BQ788" i="1"/>
  <c r="BQ784" i="1"/>
  <c r="BQ780" i="1"/>
  <c r="BQ776" i="1"/>
  <c r="BQ772" i="1"/>
  <c r="BQ768" i="1"/>
  <c r="BQ764" i="1"/>
  <c r="BQ760" i="1"/>
  <c r="BQ756" i="1"/>
  <c r="BQ752" i="1"/>
  <c r="BQ748" i="1"/>
  <c r="BQ744" i="1"/>
  <c r="BQ740" i="1"/>
  <c r="BQ736" i="1"/>
  <c r="BQ732" i="1"/>
  <c r="BQ728" i="1"/>
  <c r="BQ724" i="1"/>
  <c r="BQ720" i="1"/>
  <c r="BQ716" i="1"/>
  <c r="BQ712" i="1"/>
  <c r="BQ708" i="1"/>
  <c r="BQ704" i="1"/>
  <c r="BQ700" i="1"/>
  <c r="BQ696" i="1"/>
  <c r="BQ692" i="1"/>
  <c r="BQ688" i="1"/>
  <c r="BQ684" i="1"/>
  <c r="BQ680" i="1"/>
  <c r="BQ676" i="1"/>
  <c r="BQ672" i="1"/>
  <c r="BQ668" i="1"/>
  <c r="BQ664" i="1"/>
  <c r="BQ660" i="1"/>
  <c r="BQ656" i="1"/>
  <c r="BQ652" i="1"/>
  <c r="BQ648" i="1"/>
  <c r="BQ644" i="1"/>
  <c r="BQ640" i="1"/>
  <c r="BQ636" i="1"/>
  <c r="BQ632" i="1"/>
  <c r="BQ628" i="1"/>
  <c r="BQ624" i="1"/>
  <c r="BQ620" i="1"/>
  <c r="BQ616" i="1"/>
  <c r="BQ612" i="1"/>
  <c r="BQ608" i="1"/>
  <c r="BQ604" i="1"/>
  <c r="BQ600" i="1"/>
  <c r="BQ596" i="1"/>
  <c r="BQ592" i="1"/>
  <c r="BQ588" i="1"/>
  <c r="BQ584" i="1"/>
  <c r="BQ580" i="1"/>
  <c r="BQ576" i="1"/>
  <c r="BQ572" i="1"/>
  <c r="BQ568" i="1"/>
  <c r="BQ564" i="1"/>
  <c r="BQ560" i="1"/>
  <c r="BQ556" i="1"/>
  <c r="BQ552" i="1"/>
  <c r="BQ548" i="1"/>
  <c r="BQ544" i="1"/>
  <c r="BQ540" i="1"/>
  <c r="BQ536" i="1"/>
  <c r="BQ532" i="1"/>
  <c r="BQ528" i="1"/>
  <c r="BQ524" i="1"/>
  <c r="BQ520" i="1"/>
  <c r="BQ516" i="1"/>
  <c r="BQ512" i="1"/>
  <c r="BQ508" i="1"/>
  <c r="BQ504" i="1"/>
  <c r="BQ500" i="1"/>
  <c r="BQ496" i="1"/>
  <c r="BQ492" i="1"/>
  <c r="BQ488" i="1"/>
  <c r="BQ484" i="1"/>
  <c r="BQ480" i="1"/>
  <c r="BQ476" i="1"/>
  <c r="BQ472" i="1"/>
  <c r="BQ468" i="1"/>
  <c r="BQ464" i="1"/>
  <c r="BQ460" i="1"/>
  <c r="BQ456" i="1"/>
  <c r="BQ452" i="1"/>
  <c r="BQ448" i="1"/>
  <c r="BQ444" i="1"/>
  <c r="BQ440" i="1"/>
  <c r="BQ436" i="1"/>
  <c r="BQ432" i="1"/>
  <c r="BQ428" i="1"/>
  <c r="BQ424" i="1"/>
  <c r="BQ420" i="1"/>
  <c r="BQ416" i="1"/>
  <c r="BQ412" i="1"/>
  <c r="BQ408" i="1"/>
  <c r="BQ404" i="1"/>
  <c r="BQ400" i="1"/>
  <c r="BQ396" i="1"/>
  <c r="BQ392" i="1"/>
  <c r="BQ388" i="1"/>
  <c r="BQ384" i="1"/>
  <c r="BQ380" i="1"/>
  <c r="BQ376" i="1"/>
  <c r="BQ372" i="1"/>
  <c r="BQ368" i="1"/>
  <c r="BQ364" i="1"/>
  <c r="BQ360" i="1"/>
  <c r="BQ356" i="1"/>
  <c r="BQ352" i="1"/>
  <c r="BQ348" i="1"/>
  <c r="BQ344" i="1"/>
  <c r="BQ340" i="1"/>
  <c r="BQ336" i="1"/>
  <c r="BQ332" i="1"/>
  <c r="BQ328" i="1"/>
  <c r="BQ324" i="1"/>
  <c r="BQ320" i="1"/>
  <c r="BQ316" i="1"/>
  <c r="BQ312" i="1"/>
  <c r="BQ308" i="1"/>
  <c r="BQ304" i="1"/>
  <c r="BQ300" i="1"/>
  <c r="BQ296" i="1"/>
  <c r="BQ292" i="1"/>
  <c r="BQ288" i="1"/>
  <c r="BQ284" i="1"/>
  <c r="BQ280" i="1"/>
  <c r="BQ276" i="1"/>
  <c r="BQ272" i="1"/>
  <c r="BQ268" i="1"/>
  <c r="BQ264" i="1"/>
  <c r="BQ260" i="1"/>
  <c r="BQ256" i="1"/>
  <c r="BQ252" i="1"/>
  <c r="BQ248" i="1"/>
  <c r="BQ244" i="1"/>
  <c r="BQ240" i="1"/>
  <c r="BQ236" i="1"/>
  <c r="BQ232" i="1"/>
  <c r="BQ228" i="1"/>
  <c r="BQ224" i="1"/>
  <c r="BQ220" i="1"/>
  <c r="BQ216" i="1"/>
  <c r="BQ212" i="1"/>
  <c r="BQ208" i="1"/>
  <c r="BQ204" i="1"/>
  <c r="BQ200" i="1"/>
  <c r="BQ196" i="1"/>
  <c r="BQ192" i="1"/>
  <c r="BQ188" i="1"/>
  <c r="BQ184" i="1"/>
  <c r="BQ180" i="1"/>
  <c r="BQ176" i="1"/>
  <c r="BQ172" i="1"/>
  <c r="BQ168" i="1"/>
  <c r="BQ164" i="1"/>
  <c r="BQ160" i="1"/>
  <c r="BQ156" i="1"/>
  <c r="BQ152" i="1"/>
  <c r="BQ148" i="1"/>
  <c r="BQ144" i="1"/>
  <c r="BQ140" i="1"/>
  <c r="BQ136" i="1"/>
  <c r="BQ132" i="1"/>
  <c r="BQ128" i="1"/>
  <c r="BQ124" i="1"/>
  <c r="BQ120" i="1"/>
  <c r="BQ116" i="1"/>
  <c r="BQ112" i="1"/>
  <c r="BQ108" i="1"/>
  <c r="BQ104" i="1"/>
  <c r="BQ100" i="1"/>
  <c r="BQ96" i="1"/>
  <c r="BQ92" i="1"/>
  <c r="BQ88" i="1"/>
  <c r="BQ84" i="1"/>
  <c r="BQ80" i="1"/>
  <c r="BQ76" i="1"/>
  <c r="BQ72" i="1"/>
  <c r="BQ68" i="1"/>
  <c r="BQ64" i="1"/>
  <c r="BQ60" i="1"/>
  <c r="BQ56" i="1"/>
  <c r="BQ52" i="1"/>
  <c r="BQ48" i="1"/>
  <c r="BQ44" i="1"/>
  <c r="BQ40" i="1"/>
  <c r="BQ36" i="1"/>
  <c r="BQ32" i="1"/>
  <c r="BQ28" i="1"/>
  <c r="BQ24" i="1"/>
  <c r="BQ20" i="1"/>
  <c r="BQ16" i="1"/>
  <c r="BQ12" i="1"/>
  <c r="BQ8" i="1"/>
  <c r="BQ4" i="1"/>
  <c r="G2" i="13" l="1"/>
  <c r="I2" i="13" s="1"/>
  <c r="G3" i="13"/>
  <c r="I3" i="13" s="1"/>
  <c r="G4" i="13"/>
  <c r="I4" i="13" s="1"/>
  <c r="G5" i="13"/>
  <c r="I5" i="13" s="1"/>
  <c r="G6" i="13"/>
  <c r="I6" i="13" s="1"/>
  <c r="G7" i="13"/>
  <c r="I7" i="13" s="1"/>
  <c r="G8" i="13"/>
  <c r="I8" i="13" s="1"/>
  <c r="G9" i="13"/>
  <c r="I9" i="13" s="1"/>
  <c r="G10" i="13"/>
  <c r="I10" i="13" s="1"/>
  <c r="G11" i="13"/>
  <c r="I11" i="13" s="1"/>
  <c r="G12" i="13"/>
  <c r="I12" i="13" s="1"/>
  <c r="G13" i="13"/>
  <c r="I13" i="13" s="1"/>
  <c r="G14" i="13"/>
  <c r="I14" i="13" s="1"/>
  <c r="G15" i="13"/>
  <c r="I15" i="13" s="1"/>
  <c r="G16" i="13"/>
  <c r="I16" i="13" s="1"/>
  <c r="G17" i="13"/>
  <c r="I17" i="13" s="1"/>
  <c r="G18" i="13"/>
  <c r="I18" i="13" s="1"/>
  <c r="G19" i="13"/>
  <c r="I19" i="13" s="1"/>
  <c r="G20" i="13"/>
  <c r="I20" i="13" s="1"/>
  <c r="G21" i="13"/>
  <c r="I21" i="13" s="1"/>
  <c r="G22" i="13"/>
  <c r="I22" i="13" s="1"/>
  <c r="G23" i="13"/>
  <c r="I23" i="13" s="1"/>
  <c r="G24" i="13"/>
  <c r="I24" i="13" s="1"/>
  <c r="G25" i="13"/>
  <c r="I25" i="13" s="1"/>
  <c r="G26" i="13"/>
  <c r="I26" i="13" s="1"/>
  <c r="G27" i="13"/>
  <c r="I27" i="13" s="1"/>
  <c r="G28" i="13"/>
  <c r="I28" i="13" s="1"/>
  <c r="G29" i="13"/>
  <c r="I29" i="13" s="1"/>
  <c r="G30" i="13"/>
  <c r="I30" i="13" s="1"/>
  <c r="G31" i="13"/>
  <c r="I31" i="13" s="1"/>
  <c r="G32" i="13"/>
  <c r="I32" i="13" s="1"/>
  <c r="G33" i="13"/>
  <c r="I33" i="13" s="1"/>
  <c r="G34" i="13"/>
  <c r="I34" i="13" s="1"/>
  <c r="G35" i="13"/>
  <c r="I35" i="13" s="1"/>
  <c r="G36" i="13"/>
  <c r="I36" i="13" s="1"/>
  <c r="G37" i="13"/>
  <c r="I37" i="13" s="1"/>
  <c r="H2" i="13"/>
  <c r="J2" i="13" s="1"/>
  <c r="H3" i="13"/>
  <c r="J3" i="13" s="1"/>
  <c r="H4" i="13"/>
  <c r="J4" i="13" s="1"/>
  <c r="H5" i="13"/>
  <c r="J5" i="13" s="1"/>
  <c r="H6" i="13"/>
  <c r="J6" i="13" s="1"/>
  <c r="H7" i="13"/>
  <c r="J7" i="13" s="1"/>
  <c r="H8" i="13"/>
  <c r="J8" i="13" s="1"/>
  <c r="H9" i="13"/>
  <c r="J9" i="13" s="1"/>
  <c r="H10" i="13"/>
  <c r="J10" i="13" s="1"/>
  <c r="H11" i="13"/>
  <c r="J11" i="13" s="1"/>
  <c r="H12" i="13"/>
  <c r="J12" i="13" s="1"/>
  <c r="H13" i="13"/>
  <c r="J13" i="13" s="1"/>
  <c r="H14" i="13"/>
  <c r="J14" i="13" s="1"/>
  <c r="H15" i="13"/>
  <c r="J15" i="13" s="1"/>
  <c r="H16" i="13"/>
  <c r="J16" i="13" s="1"/>
  <c r="H17" i="13"/>
  <c r="J17" i="13" s="1"/>
  <c r="H18" i="13"/>
  <c r="J18" i="13" s="1"/>
  <c r="H19" i="13"/>
  <c r="J19" i="13" s="1"/>
  <c r="H20" i="13"/>
  <c r="J20" i="13" s="1"/>
  <c r="H21" i="13"/>
  <c r="J21" i="13" s="1"/>
  <c r="H22" i="13"/>
  <c r="J22" i="13" s="1"/>
  <c r="H23" i="13"/>
  <c r="J23" i="13" s="1"/>
  <c r="H24" i="13"/>
  <c r="J24" i="13" s="1"/>
  <c r="H25" i="13"/>
  <c r="J25" i="13" s="1"/>
  <c r="H26" i="13"/>
  <c r="J26" i="13" s="1"/>
  <c r="H27" i="13"/>
  <c r="J27" i="13" s="1"/>
  <c r="H28" i="13"/>
  <c r="J28" i="13" s="1"/>
  <c r="H29" i="13"/>
  <c r="J29" i="13" s="1"/>
  <c r="H30" i="13"/>
  <c r="J30" i="13" s="1"/>
  <c r="H31" i="13"/>
  <c r="J31" i="13" s="1"/>
  <c r="H32" i="13"/>
  <c r="J32" i="13" s="1"/>
  <c r="H33" i="13"/>
  <c r="J33" i="13" s="1"/>
  <c r="H34" i="13"/>
  <c r="J34" i="13" s="1"/>
  <c r="H35" i="13"/>
  <c r="J35" i="13" s="1"/>
  <c r="H36" i="13"/>
  <c r="J36" i="13" s="1"/>
  <c r="H37" i="13"/>
  <c r="J37" i="13" s="1"/>
  <c r="C2" i="13"/>
  <c r="C3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BK3" i="1"/>
  <c r="BS3" i="1" s="1"/>
  <c r="BK7" i="1"/>
  <c r="BS7" i="1" s="1"/>
  <c r="BK11" i="1"/>
  <c r="BS11" i="1" s="1"/>
  <c r="BK15" i="1"/>
  <c r="BS15" i="1" s="1"/>
  <c r="BK19" i="1"/>
  <c r="BS19" i="1" s="1"/>
  <c r="BK23" i="1"/>
  <c r="BS23" i="1" s="1"/>
  <c r="BK27" i="1"/>
  <c r="BS27" i="1" s="1"/>
  <c r="BK31" i="1"/>
  <c r="BS31" i="1" s="1"/>
  <c r="BK35" i="1"/>
  <c r="BS35" i="1" s="1"/>
  <c r="BK39" i="1"/>
  <c r="BS39" i="1" s="1"/>
  <c r="BK43" i="1"/>
  <c r="BS43" i="1" s="1"/>
  <c r="BK47" i="1"/>
  <c r="BS47" i="1" s="1"/>
  <c r="BK51" i="1"/>
  <c r="BS51" i="1" s="1"/>
  <c r="BK55" i="1"/>
  <c r="BS55" i="1" s="1"/>
  <c r="BK59" i="1"/>
  <c r="BS59" i="1" s="1"/>
  <c r="BK63" i="1"/>
  <c r="BS63" i="1" s="1"/>
  <c r="BK67" i="1"/>
  <c r="BS67" i="1" s="1"/>
  <c r="BK71" i="1"/>
  <c r="BS71" i="1" s="1"/>
  <c r="BK75" i="1"/>
  <c r="BS75" i="1" s="1"/>
  <c r="BK79" i="1"/>
  <c r="BS79" i="1" s="1"/>
  <c r="BK83" i="1"/>
  <c r="BS83" i="1" s="1"/>
  <c r="BK87" i="1"/>
  <c r="BS87" i="1" s="1"/>
  <c r="BK91" i="1"/>
  <c r="BS91" i="1" s="1"/>
  <c r="BK95" i="1"/>
  <c r="BS95" i="1" s="1"/>
  <c r="BK99" i="1"/>
  <c r="BS99" i="1" s="1"/>
  <c r="BK103" i="1"/>
  <c r="BS103" i="1" s="1"/>
  <c r="BK107" i="1"/>
  <c r="BS107" i="1" s="1"/>
  <c r="BK111" i="1"/>
  <c r="BS111" i="1" s="1"/>
  <c r="BK115" i="1"/>
  <c r="BS115" i="1" s="1"/>
  <c r="BK119" i="1"/>
  <c r="BS119" i="1" s="1"/>
  <c r="BK123" i="1"/>
  <c r="BS123" i="1" s="1"/>
  <c r="BK127" i="1"/>
  <c r="BS127" i="1" s="1"/>
  <c r="BK131" i="1"/>
  <c r="BS131" i="1" s="1"/>
  <c r="BK135" i="1"/>
  <c r="BS135" i="1" s="1"/>
  <c r="BK139" i="1"/>
  <c r="BS139" i="1" s="1"/>
  <c r="BK143" i="1"/>
  <c r="BS143" i="1" s="1"/>
  <c r="BK147" i="1"/>
  <c r="BS147" i="1" s="1"/>
  <c r="BK151" i="1"/>
  <c r="BS151" i="1" s="1"/>
  <c r="BK155" i="1"/>
  <c r="BS155" i="1" s="1"/>
  <c r="BK159" i="1"/>
  <c r="BS159" i="1" s="1"/>
  <c r="BK163" i="1"/>
  <c r="BS163" i="1" s="1"/>
  <c r="BK167" i="1"/>
  <c r="BS167" i="1" s="1"/>
  <c r="BK171" i="1"/>
  <c r="BS171" i="1" s="1"/>
  <c r="BK175" i="1"/>
  <c r="BS175" i="1" s="1"/>
  <c r="BK179" i="1"/>
  <c r="BS179" i="1" s="1"/>
  <c r="BK183" i="1"/>
  <c r="BS183" i="1" s="1"/>
  <c r="BK187" i="1"/>
  <c r="BS187" i="1" s="1"/>
  <c r="BK191" i="1"/>
  <c r="BS191" i="1" s="1"/>
  <c r="BK195" i="1"/>
  <c r="BS195" i="1" s="1"/>
  <c r="BK199" i="1"/>
  <c r="BS199" i="1" s="1"/>
  <c r="BK203" i="1"/>
  <c r="BS203" i="1" s="1"/>
  <c r="BK207" i="1"/>
  <c r="BS207" i="1" s="1"/>
  <c r="BK211" i="1"/>
  <c r="BS211" i="1" s="1"/>
  <c r="BK215" i="1"/>
  <c r="BS215" i="1" s="1"/>
  <c r="BK219" i="1"/>
  <c r="BS219" i="1" s="1"/>
  <c r="BK223" i="1"/>
  <c r="BS223" i="1" s="1"/>
  <c r="BK227" i="1"/>
  <c r="BS227" i="1" s="1"/>
  <c r="BK231" i="1"/>
  <c r="BS231" i="1" s="1"/>
  <c r="BK235" i="1"/>
  <c r="BS235" i="1" s="1"/>
  <c r="BK239" i="1"/>
  <c r="BS239" i="1" s="1"/>
  <c r="BK243" i="1"/>
  <c r="BS243" i="1" s="1"/>
  <c r="BK247" i="1"/>
  <c r="BS247" i="1" s="1"/>
  <c r="BK251" i="1"/>
  <c r="BS251" i="1" s="1"/>
  <c r="BK255" i="1"/>
  <c r="BS255" i="1" s="1"/>
  <c r="BK259" i="1"/>
  <c r="BS259" i="1" s="1"/>
  <c r="BK263" i="1"/>
  <c r="BS263" i="1" s="1"/>
  <c r="BK267" i="1"/>
  <c r="BS267" i="1" s="1"/>
  <c r="BK271" i="1"/>
  <c r="BS271" i="1" s="1"/>
  <c r="BK275" i="1"/>
  <c r="BS275" i="1" s="1"/>
  <c r="BK279" i="1"/>
  <c r="BS279" i="1" s="1"/>
  <c r="BK283" i="1"/>
  <c r="BS283" i="1" s="1"/>
  <c r="BK287" i="1"/>
  <c r="BS287" i="1" s="1"/>
  <c r="BK291" i="1"/>
  <c r="BS291" i="1" s="1"/>
  <c r="BK295" i="1"/>
  <c r="BS295" i="1" s="1"/>
  <c r="BK299" i="1"/>
  <c r="BS299" i="1" s="1"/>
  <c r="BK303" i="1"/>
  <c r="BS303" i="1" s="1"/>
  <c r="BK307" i="1"/>
  <c r="BS307" i="1" s="1"/>
  <c r="BK311" i="1"/>
  <c r="BS311" i="1" s="1"/>
  <c r="BK315" i="1"/>
  <c r="BS315" i="1" s="1"/>
  <c r="BK319" i="1"/>
  <c r="BS319" i="1" s="1"/>
  <c r="BK323" i="1"/>
  <c r="BS323" i="1" s="1"/>
  <c r="BK327" i="1"/>
  <c r="BS327" i="1" s="1"/>
  <c r="BK331" i="1"/>
  <c r="BS331" i="1" s="1"/>
  <c r="BK335" i="1"/>
  <c r="BS335" i="1" s="1"/>
  <c r="BK339" i="1"/>
  <c r="BS339" i="1" s="1"/>
  <c r="BK343" i="1"/>
  <c r="BS343" i="1" s="1"/>
  <c r="BK347" i="1"/>
  <c r="BS347" i="1" s="1"/>
  <c r="BK351" i="1"/>
  <c r="BS351" i="1" s="1"/>
  <c r="BK355" i="1"/>
  <c r="BS355" i="1" s="1"/>
  <c r="BK359" i="1"/>
  <c r="BS359" i="1" s="1"/>
  <c r="BK363" i="1"/>
  <c r="BS363" i="1" s="1"/>
  <c r="BK367" i="1"/>
  <c r="BS367" i="1" s="1"/>
  <c r="BK371" i="1"/>
  <c r="BS371" i="1" s="1"/>
  <c r="BK375" i="1"/>
  <c r="BS375" i="1" s="1"/>
  <c r="BK379" i="1"/>
  <c r="BS379" i="1" s="1"/>
  <c r="BK383" i="1"/>
  <c r="BS383" i="1" s="1"/>
  <c r="BK387" i="1"/>
  <c r="BS387" i="1" s="1"/>
  <c r="BK391" i="1"/>
  <c r="BS391" i="1" s="1"/>
  <c r="BK395" i="1"/>
  <c r="BS395" i="1" s="1"/>
  <c r="BK399" i="1"/>
  <c r="BS399" i="1" s="1"/>
  <c r="BK403" i="1"/>
  <c r="BS403" i="1" s="1"/>
  <c r="BK407" i="1"/>
  <c r="BS407" i="1" s="1"/>
  <c r="BK411" i="1"/>
  <c r="BS411" i="1" s="1"/>
  <c r="BK415" i="1"/>
  <c r="BS415" i="1" s="1"/>
  <c r="BK419" i="1"/>
  <c r="BS419" i="1" s="1"/>
  <c r="BK423" i="1"/>
  <c r="BS423" i="1" s="1"/>
  <c r="BK427" i="1"/>
  <c r="BS427" i="1" s="1"/>
  <c r="BK431" i="1"/>
  <c r="BS431" i="1" s="1"/>
  <c r="BK435" i="1"/>
  <c r="BS435" i="1" s="1"/>
  <c r="BK439" i="1"/>
  <c r="BS439" i="1" s="1"/>
  <c r="BK443" i="1"/>
  <c r="BS443" i="1" s="1"/>
  <c r="BK447" i="1"/>
  <c r="BS447" i="1" s="1"/>
  <c r="BK451" i="1"/>
  <c r="BS451" i="1" s="1"/>
  <c r="BK455" i="1"/>
  <c r="BS455" i="1" s="1"/>
  <c r="BK459" i="1"/>
  <c r="BS459" i="1" s="1"/>
  <c r="BK463" i="1"/>
  <c r="BS463" i="1" s="1"/>
  <c r="BK467" i="1"/>
  <c r="BS467" i="1" s="1"/>
  <c r="BK471" i="1"/>
  <c r="BS471" i="1" s="1"/>
  <c r="BK475" i="1"/>
  <c r="BS475" i="1" s="1"/>
  <c r="BK479" i="1"/>
  <c r="BS479" i="1" s="1"/>
  <c r="BK483" i="1"/>
  <c r="BS483" i="1" s="1"/>
  <c r="BK487" i="1"/>
  <c r="BS487" i="1" s="1"/>
  <c r="BK491" i="1"/>
  <c r="BS491" i="1" s="1"/>
  <c r="BK495" i="1"/>
  <c r="BS495" i="1" s="1"/>
  <c r="BK499" i="1"/>
  <c r="BS499" i="1" s="1"/>
  <c r="BK503" i="1"/>
  <c r="BS503" i="1" s="1"/>
  <c r="BK507" i="1"/>
  <c r="BS507" i="1" s="1"/>
  <c r="BK511" i="1"/>
  <c r="BS511" i="1" s="1"/>
  <c r="BK515" i="1"/>
  <c r="BS515" i="1" s="1"/>
  <c r="BK519" i="1"/>
  <c r="BS519" i="1" s="1"/>
  <c r="BK523" i="1"/>
  <c r="BS523" i="1" s="1"/>
  <c r="BK527" i="1"/>
  <c r="BS527" i="1" s="1"/>
  <c r="BK531" i="1"/>
  <c r="BS531" i="1" s="1"/>
  <c r="BK535" i="1"/>
  <c r="BS535" i="1" s="1"/>
  <c r="BK539" i="1"/>
  <c r="BS539" i="1" s="1"/>
  <c r="BK543" i="1"/>
  <c r="BS543" i="1" s="1"/>
  <c r="BK547" i="1"/>
  <c r="BS547" i="1" s="1"/>
  <c r="BK551" i="1"/>
  <c r="BS551" i="1" s="1"/>
  <c r="BK555" i="1"/>
  <c r="BS555" i="1" s="1"/>
  <c r="BK559" i="1"/>
  <c r="BS559" i="1" s="1"/>
  <c r="BK563" i="1"/>
  <c r="BS563" i="1" s="1"/>
  <c r="BK567" i="1"/>
  <c r="BS567" i="1" s="1"/>
  <c r="BK571" i="1"/>
  <c r="BS571" i="1" s="1"/>
  <c r="BK575" i="1"/>
  <c r="BS575" i="1" s="1"/>
  <c r="BK579" i="1"/>
  <c r="BS579" i="1" s="1"/>
  <c r="BK583" i="1"/>
  <c r="BS583" i="1" s="1"/>
  <c r="BK587" i="1"/>
  <c r="BS587" i="1" s="1"/>
  <c r="BK591" i="1"/>
  <c r="BS591" i="1" s="1"/>
  <c r="BK595" i="1"/>
  <c r="BS595" i="1" s="1"/>
  <c r="BK599" i="1"/>
  <c r="BS599" i="1" s="1"/>
  <c r="BK603" i="1"/>
  <c r="BS603" i="1" s="1"/>
  <c r="BK607" i="1"/>
  <c r="BS607" i="1" s="1"/>
  <c r="BK611" i="1"/>
  <c r="BS611" i="1" s="1"/>
  <c r="BK615" i="1"/>
  <c r="BS615" i="1" s="1"/>
  <c r="BK619" i="1"/>
  <c r="BS619" i="1" s="1"/>
  <c r="BK623" i="1"/>
  <c r="BS623" i="1" s="1"/>
  <c r="BK627" i="1"/>
  <c r="BS627" i="1" s="1"/>
  <c r="BK631" i="1"/>
  <c r="BS631" i="1" s="1"/>
  <c r="BK635" i="1"/>
  <c r="BS635" i="1" s="1"/>
  <c r="BK639" i="1"/>
  <c r="BS639" i="1" s="1"/>
  <c r="BK643" i="1"/>
  <c r="BS643" i="1" s="1"/>
  <c r="BK647" i="1"/>
  <c r="BS647" i="1" s="1"/>
  <c r="BK651" i="1"/>
  <c r="BS651" i="1" s="1"/>
  <c r="BK655" i="1"/>
  <c r="BS655" i="1" s="1"/>
  <c r="BK659" i="1"/>
  <c r="BS659" i="1" s="1"/>
  <c r="BK663" i="1"/>
  <c r="BS663" i="1" s="1"/>
  <c r="BK667" i="1"/>
  <c r="BS667" i="1" s="1"/>
  <c r="BK671" i="1"/>
  <c r="BS671" i="1" s="1"/>
  <c r="BK675" i="1"/>
  <c r="BS675" i="1" s="1"/>
  <c r="BK679" i="1"/>
  <c r="BS679" i="1" s="1"/>
  <c r="BK683" i="1"/>
  <c r="BS683" i="1" s="1"/>
  <c r="BK687" i="1"/>
  <c r="BS687" i="1" s="1"/>
  <c r="BK691" i="1"/>
  <c r="BS691" i="1" s="1"/>
  <c r="BK695" i="1"/>
  <c r="BS695" i="1" s="1"/>
  <c r="BK699" i="1"/>
  <c r="BS699" i="1" s="1"/>
  <c r="BK703" i="1"/>
  <c r="BS703" i="1" s="1"/>
  <c r="BK707" i="1"/>
  <c r="BS707" i="1" s="1"/>
  <c r="BK711" i="1"/>
  <c r="BS711" i="1" s="1"/>
  <c r="BK715" i="1"/>
  <c r="BS715" i="1" s="1"/>
  <c r="BK719" i="1"/>
  <c r="BS719" i="1" s="1"/>
  <c r="BK723" i="1"/>
  <c r="BS723" i="1" s="1"/>
  <c r="BK727" i="1"/>
  <c r="BS727" i="1" s="1"/>
  <c r="BK731" i="1"/>
  <c r="BS731" i="1" s="1"/>
  <c r="BK735" i="1"/>
  <c r="BS735" i="1" s="1"/>
  <c r="BK739" i="1"/>
  <c r="BS739" i="1" s="1"/>
  <c r="BK743" i="1"/>
  <c r="BS743" i="1" s="1"/>
  <c r="BK747" i="1"/>
  <c r="BS747" i="1" s="1"/>
  <c r="BK751" i="1"/>
  <c r="BS751" i="1" s="1"/>
  <c r="BK755" i="1"/>
  <c r="BS755" i="1" s="1"/>
  <c r="BK759" i="1"/>
  <c r="BS759" i="1" s="1"/>
  <c r="BK763" i="1"/>
  <c r="BS763" i="1" s="1"/>
  <c r="BK767" i="1"/>
  <c r="BS767" i="1" s="1"/>
  <c r="BK771" i="1"/>
  <c r="BS771" i="1" s="1"/>
  <c r="BK775" i="1"/>
  <c r="BS775" i="1" s="1"/>
  <c r="BK779" i="1"/>
  <c r="BS779" i="1" s="1"/>
  <c r="BK783" i="1"/>
  <c r="BS783" i="1" s="1"/>
  <c r="BK787" i="1"/>
  <c r="BS787" i="1" s="1"/>
  <c r="BK791" i="1"/>
  <c r="BS791" i="1" s="1"/>
  <c r="BK795" i="1"/>
  <c r="BS795" i="1" s="1"/>
  <c r="BK799" i="1"/>
  <c r="BS799" i="1" s="1"/>
  <c r="BK803" i="1"/>
  <c r="BS803" i="1" s="1"/>
  <c r="BK807" i="1"/>
  <c r="BS807" i="1" s="1"/>
  <c r="BK811" i="1"/>
  <c r="BS811" i="1" s="1"/>
  <c r="BK815" i="1"/>
  <c r="BS815" i="1" s="1"/>
  <c r="BK819" i="1"/>
  <c r="BS819" i="1" s="1"/>
  <c r="BK823" i="1"/>
  <c r="BS823" i="1" s="1"/>
  <c r="BK827" i="1"/>
  <c r="BS827" i="1" s="1"/>
  <c r="BK831" i="1"/>
  <c r="BS831" i="1" s="1"/>
  <c r="BK835" i="1"/>
  <c r="BS835" i="1" s="1"/>
  <c r="BK839" i="1"/>
  <c r="BS839" i="1" s="1"/>
  <c r="BK843" i="1"/>
  <c r="BS843" i="1" s="1"/>
  <c r="BK847" i="1"/>
  <c r="BS847" i="1" s="1"/>
  <c r="BK851" i="1"/>
  <c r="BS851" i="1" s="1"/>
  <c r="BK855" i="1"/>
  <c r="BS855" i="1" s="1"/>
  <c r="BK859" i="1"/>
  <c r="BS859" i="1" s="1"/>
  <c r="BK863" i="1"/>
  <c r="BS863" i="1" s="1"/>
  <c r="BK867" i="1"/>
  <c r="BS867" i="1" s="1"/>
  <c r="BK871" i="1"/>
  <c r="BS871" i="1" s="1"/>
  <c r="BK875" i="1"/>
  <c r="BS875" i="1" s="1"/>
  <c r="BK879" i="1"/>
  <c r="BS879" i="1" s="1"/>
  <c r="BK883" i="1"/>
  <c r="BS883" i="1" s="1"/>
  <c r="BK887" i="1"/>
  <c r="BS887" i="1" s="1"/>
  <c r="BK891" i="1"/>
  <c r="BS891" i="1" s="1"/>
  <c r="BK895" i="1"/>
  <c r="BS895" i="1" s="1"/>
  <c r="BK899" i="1"/>
  <c r="BS899" i="1" s="1"/>
  <c r="BK903" i="1"/>
  <c r="BS903" i="1" s="1"/>
  <c r="BK907" i="1"/>
  <c r="BS907" i="1" s="1"/>
  <c r="BK911" i="1"/>
  <c r="BS911" i="1" s="1"/>
  <c r="BK915" i="1"/>
  <c r="BS915" i="1" s="1"/>
  <c r="BK919" i="1"/>
  <c r="BS919" i="1" s="1"/>
  <c r="BK923" i="1"/>
  <c r="BS923" i="1" s="1"/>
  <c r="BK927" i="1"/>
  <c r="BS927" i="1" s="1"/>
  <c r="BK931" i="1"/>
  <c r="BS931" i="1" s="1"/>
  <c r="BK935" i="1"/>
  <c r="BS935" i="1" s="1"/>
  <c r="BK939" i="1"/>
  <c r="BS939" i="1" s="1"/>
  <c r="BK943" i="1"/>
  <c r="BS943" i="1" s="1"/>
  <c r="BK947" i="1"/>
  <c r="BS947" i="1" s="1"/>
  <c r="BK951" i="1"/>
  <c r="BS951" i="1" s="1"/>
  <c r="BK955" i="1"/>
  <c r="BS955" i="1" s="1"/>
  <c r="BK959" i="1"/>
  <c r="BS959" i="1" s="1"/>
  <c r="BK963" i="1"/>
  <c r="BS963" i="1" s="1"/>
  <c r="BK967" i="1"/>
  <c r="BS967" i="1" s="1"/>
  <c r="BK971" i="1"/>
  <c r="BS971" i="1" s="1"/>
  <c r="BK975" i="1"/>
  <c r="BS975" i="1" s="1"/>
  <c r="BK979" i="1"/>
  <c r="BS979" i="1" s="1"/>
  <c r="BK983" i="1"/>
  <c r="BS983" i="1" s="1"/>
  <c r="BK987" i="1"/>
  <c r="BS987" i="1" s="1"/>
  <c r="BK991" i="1"/>
  <c r="BS991" i="1" s="1"/>
  <c r="BK995" i="1"/>
  <c r="BS995" i="1" s="1"/>
  <c r="BK999" i="1"/>
  <c r="BS999" i="1" s="1"/>
  <c r="BK1003" i="1"/>
  <c r="BS1003" i="1" s="1"/>
  <c r="BK1007" i="1"/>
  <c r="BS1007" i="1" s="1"/>
  <c r="BK1011" i="1"/>
  <c r="BS1011" i="1" s="1"/>
  <c r="BK1015" i="1"/>
  <c r="BS1015" i="1" s="1"/>
  <c r="BK1019" i="1"/>
  <c r="BS1019" i="1" s="1"/>
  <c r="BK1023" i="1"/>
  <c r="BS1023" i="1" s="1"/>
  <c r="BK1027" i="1"/>
  <c r="BS1027" i="1" s="1"/>
  <c r="BK1031" i="1"/>
  <c r="BS1031" i="1" s="1"/>
  <c r="BK1035" i="1"/>
  <c r="BS1035" i="1" s="1"/>
  <c r="BK1039" i="1"/>
  <c r="BS1039" i="1" s="1"/>
  <c r="BK1043" i="1"/>
  <c r="BS1043" i="1" s="1"/>
  <c r="BK1047" i="1"/>
  <c r="BS1047" i="1" s="1"/>
  <c r="BK1051" i="1"/>
  <c r="BS1051" i="1" s="1"/>
  <c r="BK1055" i="1"/>
  <c r="BS1055" i="1" s="1"/>
  <c r="BK1059" i="1"/>
  <c r="BS1059" i="1" s="1"/>
  <c r="BK1063" i="1"/>
  <c r="BS1063" i="1" s="1"/>
  <c r="BK1067" i="1"/>
  <c r="BS1067" i="1" s="1"/>
  <c r="BK1071" i="1"/>
  <c r="BS1071" i="1" s="1"/>
  <c r="BK1075" i="1"/>
  <c r="BS1075" i="1" s="1"/>
  <c r="BK1079" i="1"/>
  <c r="BS1079" i="1" s="1"/>
  <c r="BK1083" i="1"/>
  <c r="BS1083" i="1" s="1"/>
  <c r="BK1087" i="1"/>
  <c r="BS1087" i="1" s="1"/>
  <c r="BK1091" i="1"/>
  <c r="BS1091" i="1" s="1"/>
  <c r="BK1095" i="1"/>
  <c r="BS1095" i="1" s="1"/>
  <c r="BK1099" i="1"/>
  <c r="BS1099" i="1" s="1"/>
  <c r="BK1103" i="1"/>
  <c r="BS1103" i="1" s="1"/>
  <c r="BK1107" i="1"/>
  <c r="BS1107" i="1" s="1"/>
  <c r="BK1111" i="1"/>
  <c r="BS1111" i="1" s="1"/>
  <c r="BK1115" i="1"/>
  <c r="BS1115" i="1" s="1"/>
  <c r="BK1119" i="1"/>
  <c r="BS1119" i="1" s="1"/>
  <c r="BK1123" i="1"/>
  <c r="BS1123" i="1" s="1"/>
  <c r="BK1127" i="1"/>
  <c r="BS1127" i="1" s="1"/>
  <c r="BK1131" i="1"/>
  <c r="BS1131" i="1" s="1"/>
  <c r="BK1135" i="1"/>
  <c r="BS1135" i="1" s="1"/>
  <c r="BK1139" i="1"/>
  <c r="BS1139" i="1" s="1"/>
  <c r="BK1143" i="1"/>
  <c r="BS1143" i="1" s="1"/>
  <c r="BK1147" i="1"/>
  <c r="BS1147" i="1" s="1"/>
  <c r="BK1151" i="1"/>
  <c r="BS1151" i="1" s="1"/>
  <c r="BK1155" i="1"/>
  <c r="BS1155" i="1" s="1"/>
  <c r="BK1159" i="1"/>
  <c r="BS1159" i="1" s="1"/>
  <c r="BK1163" i="1"/>
  <c r="BS1163" i="1" s="1"/>
  <c r="BK1167" i="1"/>
  <c r="BS1167" i="1" s="1"/>
  <c r="BK1171" i="1"/>
  <c r="BS1171" i="1" s="1"/>
  <c r="BK1175" i="1"/>
  <c r="BS1175" i="1" s="1"/>
  <c r="BK1179" i="1"/>
  <c r="BS1179" i="1" s="1"/>
  <c r="BK1183" i="1"/>
  <c r="BS1183" i="1" s="1"/>
  <c r="BK1187" i="1"/>
  <c r="BS1187" i="1" s="1"/>
  <c r="BK1191" i="1"/>
  <c r="BS1191" i="1" s="1"/>
  <c r="BK1195" i="1"/>
  <c r="BS1195" i="1" s="1"/>
  <c r="BJ3" i="1"/>
  <c r="BR3" i="1" s="1"/>
  <c r="BJ5" i="1"/>
  <c r="BR5" i="1" s="1"/>
  <c r="BJ6" i="1"/>
  <c r="BR6" i="1" s="1"/>
  <c r="BJ7" i="1"/>
  <c r="BR7" i="1" s="1"/>
  <c r="BJ9" i="1"/>
  <c r="BR9" i="1" s="1"/>
  <c r="BJ11" i="1"/>
  <c r="BR11" i="1" s="1"/>
  <c r="BJ13" i="1"/>
  <c r="BR13" i="1" s="1"/>
  <c r="BJ15" i="1"/>
  <c r="BR15" i="1" s="1"/>
  <c r="BJ17" i="1"/>
  <c r="BR17" i="1" s="1"/>
  <c r="BJ19" i="1"/>
  <c r="BR19" i="1" s="1"/>
  <c r="BJ21" i="1"/>
  <c r="BR21" i="1" s="1"/>
  <c r="BJ23" i="1"/>
  <c r="BR23" i="1" s="1"/>
  <c r="BJ25" i="1"/>
  <c r="BR25" i="1" s="1"/>
  <c r="BJ27" i="1"/>
  <c r="BR27" i="1" s="1"/>
  <c r="BJ29" i="1"/>
  <c r="BR29" i="1" s="1"/>
  <c r="BJ31" i="1"/>
  <c r="BR31" i="1" s="1"/>
  <c r="BJ33" i="1"/>
  <c r="BR33" i="1" s="1"/>
  <c r="BJ35" i="1"/>
  <c r="BR35" i="1" s="1"/>
  <c r="BJ37" i="1"/>
  <c r="BR37" i="1" s="1"/>
  <c r="BJ39" i="1"/>
  <c r="BR39" i="1" s="1"/>
  <c r="BJ41" i="1"/>
  <c r="BR41" i="1" s="1"/>
  <c r="BJ43" i="1"/>
  <c r="BR43" i="1" s="1"/>
  <c r="BJ45" i="1"/>
  <c r="BR45" i="1" s="1"/>
  <c r="BJ47" i="1"/>
  <c r="BR47" i="1" s="1"/>
  <c r="BJ49" i="1"/>
  <c r="BR49" i="1" s="1"/>
  <c r="BJ51" i="1"/>
  <c r="BR51" i="1" s="1"/>
  <c r="BJ53" i="1"/>
  <c r="BR53" i="1" s="1"/>
  <c r="BJ55" i="1"/>
  <c r="BR55" i="1" s="1"/>
  <c r="BJ57" i="1"/>
  <c r="BR57" i="1" s="1"/>
  <c r="BJ59" i="1"/>
  <c r="BR59" i="1" s="1"/>
  <c r="BJ61" i="1"/>
  <c r="BR61" i="1" s="1"/>
  <c r="BJ63" i="1"/>
  <c r="BR63" i="1" s="1"/>
  <c r="BJ65" i="1"/>
  <c r="BR65" i="1" s="1"/>
  <c r="BJ67" i="1"/>
  <c r="BR67" i="1" s="1"/>
  <c r="BJ69" i="1"/>
  <c r="BR69" i="1" s="1"/>
  <c r="BJ71" i="1"/>
  <c r="BR71" i="1" s="1"/>
  <c r="BJ73" i="1"/>
  <c r="BR73" i="1" s="1"/>
  <c r="BJ75" i="1"/>
  <c r="BR75" i="1" s="1"/>
  <c r="BJ77" i="1"/>
  <c r="BR77" i="1" s="1"/>
  <c r="BJ79" i="1"/>
  <c r="BR79" i="1" s="1"/>
  <c r="BJ81" i="1"/>
  <c r="BR81" i="1" s="1"/>
  <c r="BJ83" i="1"/>
  <c r="BR83" i="1" s="1"/>
  <c r="BJ85" i="1"/>
  <c r="BR85" i="1" s="1"/>
  <c r="BJ87" i="1"/>
  <c r="BR87" i="1" s="1"/>
  <c r="BJ89" i="1"/>
  <c r="BR89" i="1" s="1"/>
  <c r="BJ91" i="1"/>
  <c r="BR91" i="1" s="1"/>
  <c r="BJ93" i="1"/>
  <c r="BR93" i="1" s="1"/>
  <c r="BJ95" i="1"/>
  <c r="BR95" i="1" s="1"/>
  <c r="BJ97" i="1"/>
  <c r="BR97" i="1" s="1"/>
  <c r="BJ99" i="1"/>
  <c r="BR99" i="1" s="1"/>
  <c r="BJ101" i="1"/>
  <c r="BR101" i="1" s="1"/>
  <c r="BJ103" i="1"/>
  <c r="BR103" i="1" s="1"/>
  <c r="BJ105" i="1"/>
  <c r="BR105" i="1" s="1"/>
  <c r="BJ107" i="1"/>
  <c r="BR107" i="1" s="1"/>
  <c r="BJ109" i="1"/>
  <c r="BR109" i="1" s="1"/>
  <c r="BJ111" i="1"/>
  <c r="BR111" i="1" s="1"/>
  <c r="BJ113" i="1"/>
  <c r="BR113" i="1" s="1"/>
  <c r="BJ115" i="1"/>
  <c r="BR115" i="1" s="1"/>
  <c r="BJ117" i="1"/>
  <c r="BR117" i="1" s="1"/>
  <c r="BJ119" i="1"/>
  <c r="BR119" i="1" s="1"/>
  <c r="BJ121" i="1"/>
  <c r="BR121" i="1" s="1"/>
  <c r="BJ123" i="1"/>
  <c r="BR123" i="1" s="1"/>
  <c r="BJ125" i="1"/>
  <c r="BR125" i="1" s="1"/>
  <c r="BJ127" i="1"/>
  <c r="BR127" i="1" s="1"/>
  <c r="BJ129" i="1"/>
  <c r="BR129" i="1" s="1"/>
  <c r="BJ131" i="1"/>
  <c r="BR131" i="1" s="1"/>
  <c r="BJ133" i="1"/>
  <c r="BR133" i="1" s="1"/>
  <c r="BJ135" i="1"/>
  <c r="BR135" i="1" s="1"/>
  <c r="BJ137" i="1"/>
  <c r="BR137" i="1" s="1"/>
  <c r="BJ139" i="1"/>
  <c r="BR139" i="1" s="1"/>
  <c r="BJ141" i="1"/>
  <c r="BR141" i="1" s="1"/>
  <c r="BJ143" i="1"/>
  <c r="BR143" i="1" s="1"/>
  <c r="BJ145" i="1"/>
  <c r="BR145" i="1" s="1"/>
  <c r="BJ147" i="1"/>
  <c r="BR147" i="1" s="1"/>
  <c r="BJ149" i="1"/>
  <c r="BR149" i="1" s="1"/>
  <c r="BJ151" i="1"/>
  <c r="BR151" i="1" s="1"/>
  <c r="BJ153" i="1"/>
  <c r="BR153" i="1" s="1"/>
  <c r="BJ155" i="1"/>
  <c r="BR155" i="1" s="1"/>
  <c r="BJ157" i="1"/>
  <c r="BR157" i="1" s="1"/>
  <c r="BJ159" i="1"/>
  <c r="BR159" i="1" s="1"/>
  <c r="BJ161" i="1"/>
  <c r="BR161" i="1" s="1"/>
  <c r="BJ163" i="1"/>
  <c r="BR163" i="1" s="1"/>
  <c r="BJ165" i="1"/>
  <c r="BR165" i="1" s="1"/>
  <c r="BJ167" i="1"/>
  <c r="BR167" i="1" s="1"/>
  <c r="BJ169" i="1"/>
  <c r="BR169" i="1" s="1"/>
  <c r="BJ171" i="1"/>
  <c r="BR171" i="1" s="1"/>
  <c r="BJ173" i="1"/>
  <c r="BR173" i="1" s="1"/>
  <c r="BJ177" i="1"/>
  <c r="BR177" i="1" s="1"/>
  <c r="BJ179" i="1"/>
  <c r="BR179" i="1" s="1"/>
  <c r="BJ181" i="1"/>
  <c r="BR181" i="1" s="1"/>
  <c r="BJ185" i="1"/>
  <c r="BR185" i="1" s="1"/>
  <c r="BJ187" i="1"/>
  <c r="BR187" i="1" s="1"/>
  <c r="BJ189" i="1"/>
  <c r="BR189" i="1" s="1"/>
  <c r="BJ193" i="1"/>
  <c r="BR193" i="1" s="1"/>
  <c r="BJ195" i="1"/>
  <c r="BR195" i="1" s="1"/>
  <c r="BJ197" i="1"/>
  <c r="BR197" i="1" s="1"/>
  <c r="BJ201" i="1"/>
  <c r="BR201" i="1" s="1"/>
  <c r="BJ203" i="1"/>
  <c r="BR203" i="1" s="1"/>
  <c r="BJ205" i="1"/>
  <c r="BR205" i="1" s="1"/>
  <c r="BJ209" i="1"/>
  <c r="BR209" i="1" s="1"/>
  <c r="BJ211" i="1"/>
  <c r="BR211" i="1" s="1"/>
  <c r="BJ213" i="1"/>
  <c r="BR213" i="1" s="1"/>
  <c r="BJ217" i="1"/>
  <c r="BR217" i="1" s="1"/>
  <c r="BJ219" i="1"/>
  <c r="BR219" i="1" s="1"/>
  <c r="BJ221" i="1"/>
  <c r="BR221" i="1" s="1"/>
  <c r="BJ225" i="1"/>
  <c r="BR225" i="1" s="1"/>
  <c r="BJ227" i="1"/>
  <c r="BR227" i="1" s="1"/>
  <c r="BJ229" i="1"/>
  <c r="BR229" i="1" s="1"/>
  <c r="BJ233" i="1"/>
  <c r="BR233" i="1" s="1"/>
  <c r="BJ235" i="1"/>
  <c r="BR235" i="1" s="1"/>
  <c r="BJ237" i="1"/>
  <c r="BR237" i="1" s="1"/>
  <c r="BJ241" i="1"/>
  <c r="BR241" i="1" s="1"/>
  <c r="BJ243" i="1"/>
  <c r="BR243" i="1" s="1"/>
  <c r="BJ245" i="1"/>
  <c r="BR245" i="1" s="1"/>
  <c r="BJ249" i="1"/>
  <c r="BR249" i="1" s="1"/>
  <c r="BJ251" i="1"/>
  <c r="BR251" i="1" s="1"/>
  <c r="BJ253" i="1"/>
  <c r="BR253" i="1" s="1"/>
  <c r="BJ257" i="1"/>
  <c r="BR257" i="1" s="1"/>
  <c r="BJ259" i="1"/>
  <c r="BR259" i="1" s="1"/>
  <c r="BJ261" i="1"/>
  <c r="BR261" i="1" s="1"/>
  <c r="BJ265" i="1"/>
  <c r="BR265" i="1" s="1"/>
  <c r="BJ267" i="1"/>
  <c r="BR267" i="1" s="1"/>
  <c r="BJ269" i="1"/>
  <c r="BR269" i="1" s="1"/>
  <c r="BJ273" i="1"/>
  <c r="BR273" i="1" s="1"/>
  <c r="BJ275" i="1"/>
  <c r="BR275" i="1" s="1"/>
  <c r="BJ277" i="1"/>
  <c r="BR277" i="1" s="1"/>
  <c r="BJ281" i="1"/>
  <c r="BR281" i="1" s="1"/>
  <c r="BJ283" i="1"/>
  <c r="BR283" i="1" s="1"/>
  <c r="BJ285" i="1"/>
  <c r="BR285" i="1" s="1"/>
  <c r="BJ289" i="1"/>
  <c r="BR289" i="1" s="1"/>
  <c r="BJ291" i="1"/>
  <c r="BR291" i="1" s="1"/>
  <c r="BJ293" i="1"/>
  <c r="BR293" i="1" s="1"/>
  <c r="BJ297" i="1"/>
  <c r="BR297" i="1" s="1"/>
  <c r="BJ299" i="1"/>
  <c r="BR299" i="1" s="1"/>
  <c r="BJ301" i="1"/>
  <c r="BR301" i="1" s="1"/>
  <c r="BJ305" i="1"/>
  <c r="BR305" i="1" s="1"/>
  <c r="BJ307" i="1"/>
  <c r="BR307" i="1" s="1"/>
  <c r="BJ309" i="1"/>
  <c r="BR309" i="1" s="1"/>
  <c r="BJ313" i="1"/>
  <c r="BR313" i="1" s="1"/>
  <c r="BJ315" i="1"/>
  <c r="BR315" i="1" s="1"/>
  <c r="BJ317" i="1"/>
  <c r="BR317" i="1" s="1"/>
  <c r="BJ321" i="1"/>
  <c r="BR321" i="1" s="1"/>
  <c r="BJ323" i="1"/>
  <c r="BR323" i="1" s="1"/>
  <c r="BJ325" i="1"/>
  <c r="BR325" i="1" s="1"/>
  <c r="BJ329" i="1"/>
  <c r="BR329" i="1" s="1"/>
  <c r="BJ331" i="1"/>
  <c r="BR331" i="1" s="1"/>
  <c r="BJ333" i="1"/>
  <c r="BR333" i="1" s="1"/>
  <c r="BJ337" i="1"/>
  <c r="BR337" i="1" s="1"/>
  <c r="BJ339" i="1"/>
  <c r="BR339" i="1" s="1"/>
  <c r="BJ341" i="1"/>
  <c r="BR341" i="1" s="1"/>
  <c r="BJ345" i="1"/>
  <c r="BR345" i="1" s="1"/>
  <c r="BJ347" i="1"/>
  <c r="BR347" i="1" s="1"/>
  <c r="BJ349" i="1"/>
  <c r="BR349" i="1" s="1"/>
  <c r="BJ353" i="1"/>
  <c r="BR353" i="1" s="1"/>
  <c r="BJ355" i="1"/>
  <c r="BR355" i="1" s="1"/>
  <c r="BJ357" i="1"/>
  <c r="BR357" i="1" s="1"/>
  <c r="BJ361" i="1"/>
  <c r="BR361" i="1" s="1"/>
  <c r="BJ363" i="1"/>
  <c r="BR363" i="1" s="1"/>
  <c r="BJ365" i="1"/>
  <c r="BR365" i="1" s="1"/>
  <c r="BJ369" i="1"/>
  <c r="BR369" i="1" s="1"/>
  <c r="BJ371" i="1"/>
  <c r="BR371" i="1" s="1"/>
  <c r="BJ373" i="1"/>
  <c r="BR373" i="1" s="1"/>
  <c r="BJ377" i="1"/>
  <c r="BR377" i="1" s="1"/>
  <c r="BJ379" i="1"/>
  <c r="BR379" i="1" s="1"/>
  <c r="BJ381" i="1"/>
  <c r="BR381" i="1" s="1"/>
  <c r="BJ385" i="1"/>
  <c r="BR385" i="1" s="1"/>
  <c r="BJ387" i="1"/>
  <c r="BR387" i="1" s="1"/>
  <c r="BJ389" i="1"/>
  <c r="BR389" i="1" s="1"/>
  <c r="BJ393" i="1"/>
  <c r="BR393" i="1" s="1"/>
  <c r="BJ395" i="1"/>
  <c r="BR395" i="1" s="1"/>
  <c r="BJ397" i="1"/>
  <c r="BR397" i="1" s="1"/>
  <c r="BJ401" i="1"/>
  <c r="BR401" i="1" s="1"/>
  <c r="BJ403" i="1"/>
  <c r="BR403" i="1" s="1"/>
  <c r="BJ405" i="1"/>
  <c r="BR405" i="1" s="1"/>
  <c r="BJ409" i="1"/>
  <c r="BR409" i="1" s="1"/>
  <c r="BJ411" i="1"/>
  <c r="BR411" i="1" s="1"/>
  <c r="BJ413" i="1"/>
  <c r="BR413" i="1" s="1"/>
  <c r="BJ417" i="1"/>
  <c r="BR417" i="1" s="1"/>
  <c r="BJ419" i="1"/>
  <c r="BR419" i="1" s="1"/>
  <c r="BJ421" i="1"/>
  <c r="BR421" i="1" s="1"/>
  <c r="BJ425" i="1"/>
  <c r="BR425" i="1" s="1"/>
  <c r="BJ427" i="1"/>
  <c r="BR427" i="1" s="1"/>
  <c r="BJ429" i="1"/>
  <c r="BR429" i="1" s="1"/>
  <c r="BJ433" i="1"/>
  <c r="BR433" i="1" s="1"/>
  <c r="BJ435" i="1"/>
  <c r="BR435" i="1" s="1"/>
  <c r="BJ437" i="1"/>
  <c r="BR437" i="1" s="1"/>
  <c r="BJ441" i="1"/>
  <c r="BR441" i="1" s="1"/>
  <c r="BJ443" i="1"/>
  <c r="BR443" i="1" s="1"/>
  <c r="BJ445" i="1"/>
  <c r="BR445" i="1" s="1"/>
  <c r="BJ449" i="1"/>
  <c r="BR449" i="1" s="1"/>
  <c r="BJ451" i="1"/>
  <c r="BR451" i="1" s="1"/>
  <c r="BJ453" i="1"/>
  <c r="BR453" i="1" s="1"/>
  <c r="BJ457" i="1"/>
  <c r="BR457" i="1" s="1"/>
  <c r="BJ459" i="1"/>
  <c r="BR459" i="1" s="1"/>
  <c r="BJ461" i="1"/>
  <c r="BR461" i="1" s="1"/>
  <c r="BJ465" i="1"/>
  <c r="BR465" i="1" s="1"/>
  <c r="BJ467" i="1"/>
  <c r="BR467" i="1" s="1"/>
  <c r="BJ469" i="1"/>
  <c r="BR469" i="1" s="1"/>
  <c r="BJ473" i="1"/>
  <c r="BR473" i="1" s="1"/>
  <c r="BJ475" i="1"/>
  <c r="BR475" i="1" s="1"/>
  <c r="BJ477" i="1"/>
  <c r="BR477" i="1" s="1"/>
  <c r="BJ481" i="1"/>
  <c r="BR481" i="1" s="1"/>
  <c r="BJ483" i="1"/>
  <c r="BR483" i="1" s="1"/>
  <c r="BJ485" i="1"/>
  <c r="BR485" i="1" s="1"/>
  <c r="BJ489" i="1"/>
  <c r="BR489" i="1" s="1"/>
  <c r="BJ491" i="1"/>
  <c r="BR491" i="1" s="1"/>
  <c r="BJ493" i="1"/>
  <c r="BR493" i="1" s="1"/>
  <c r="BJ497" i="1"/>
  <c r="BR497" i="1" s="1"/>
  <c r="BJ498" i="1"/>
  <c r="BR498" i="1" s="1"/>
  <c r="BJ499" i="1"/>
  <c r="BR499" i="1" s="1"/>
  <c r="BJ501" i="1"/>
  <c r="BR501" i="1" s="1"/>
  <c r="BJ502" i="1"/>
  <c r="BR502" i="1" s="1"/>
  <c r="BJ503" i="1"/>
  <c r="BR503" i="1" s="1"/>
  <c r="BJ505" i="1"/>
  <c r="BR505" i="1" s="1"/>
  <c r="BJ506" i="1"/>
  <c r="BR506" i="1" s="1"/>
  <c r="BJ509" i="1"/>
  <c r="BR509" i="1" s="1"/>
  <c r="BJ510" i="1"/>
  <c r="BR510" i="1" s="1"/>
  <c r="BJ513" i="1"/>
  <c r="BR513" i="1" s="1"/>
  <c r="BJ514" i="1"/>
  <c r="BR514" i="1" s="1"/>
  <c r="BJ515" i="1"/>
  <c r="BR515" i="1" s="1"/>
  <c r="BJ517" i="1"/>
  <c r="BR517" i="1" s="1"/>
  <c r="BJ518" i="1"/>
  <c r="BR518" i="1" s="1"/>
  <c r="BJ519" i="1"/>
  <c r="BR519" i="1" s="1"/>
  <c r="BJ521" i="1"/>
  <c r="BR521" i="1" s="1"/>
  <c r="BJ522" i="1"/>
  <c r="BR522" i="1" s="1"/>
  <c r="BJ525" i="1"/>
  <c r="BR525" i="1" s="1"/>
  <c r="BJ526" i="1"/>
  <c r="BR526" i="1" s="1"/>
  <c r="BJ529" i="1"/>
  <c r="BR529" i="1" s="1"/>
  <c r="BJ530" i="1"/>
  <c r="BR530" i="1" s="1"/>
  <c r="BJ531" i="1"/>
  <c r="BR531" i="1" s="1"/>
  <c r="BJ533" i="1"/>
  <c r="BR533" i="1" s="1"/>
  <c r="BJ534" i="1"/>
  <c r="BR534" i="1" s="1"/>
  <c r="BJ535" i="1"/>
  <c r="BR535" i="1" s="1"/>
  <c r="BJ537" i="1"/>
  <c r="BR537" i="1" s="1"/>
  <c r="BJ538" i="1"/>
  <c r="BR538" i="1" s="1"/>
  <c r="BJ541" i="1"/>
  <c r="BR541" i="1" s="1"/>
  <c r="BJ542" i="1"/>
  <c r="BR542" i="1" s="1"/>
  <c r="BJ545" i="1"/>
  <c r="BR545" i="1" s="1"/>
  <c r="BJ546" i="1"/>
  <c r="BR546" i="1" s="1"/>
  <c r="BJ547" i="1"/>
  <c r="BR547" i="1" s="1"/>
  <c r="BJ549" i="1"/>
  <c r="BR549" i="1" s="1"/>
  <c r="BJ550" i="1"/>
  <c r="BR550" i="1" s="1"/>
  <c r="BJ551" i="1"/>
  <c r="BR551" i="1" s="1"/>
  <c r="BJ553" i="1"/>
  <c r="BR553" i="1" s="1"/>
  <c r="BJ554" i="1"/>
  <c r="BR554" i="1" s="1"/>
  <c r="BJ557" i="1"/>
  <c r="BR557" i="1" s="1"/>
  <c r="BJ558" i="1"/>
  <c r="BR558" i="1" s="1"/>
  <c r="BJ561" i="1"/>
  <c r="BR561" i="1" s="1"/>
  <c r="BJ562" i="1"/>
  <c r="BR562" i="1" s="1"/>
  <c r="BJ563" i="1"/>
  <c r="BR563" i="1" s="1"/>
  <c r="BJ565" i="1"/>
  <c r="BR565" i="1" s="1"/>
  <c r="BJ569" i="1"/>
  <c r="BR569" i="1" s="1"/>
  <c r="BJ571" i="1"/>
  <c r="BR571" i="1" s="1"/>
  <c r="BJ573" i="1"/>
  <c r="BR573" i="1" s="1"/>
  <c r="BJ577" i="1"/>
  <c r="BR577" i="1" s="1"/>
  <c r="BJ579" i="1"/>
  <c r="BR579" i="1" s="1"/>
  <c r="BJ581" i="1"/>
  <c r="BR581" i="1" s="1"/>
  <c r="BJ585" i="1"/>
  <c r="BR585" i="1" s="1"/>
  <c r="BJ587" i="1"/>
  <c r="BR587" i="1" s="1"/>
  <c r="BJ589" i="1"/>
  <c r="BR589" i="1" s="1"/>
  <c r="BJ593" i="1"/>
  <c r="BR593" i="1" s="1"/>
  <c r="BJ595" i="1"/>
  <c r="BR595" i="1" s="1"/>
  <c r="BJ597" i="1"/>
  <c r="BR597" i="1" s="1"/>
  <c r="BJ601" i="1"/>
  <c r="BR601" i="1" s="1"/>
  <c r="BJ603" i="1"/>
  <c r="BR603" i="1" s="1"/>
  <c r="BJ605" i="1"/>
  <c r="BR605" i="1" s="1"/>
  <c r="BJ609" i="1"/>
  <c r="BR609" i="1" s="1"/>
  <c r="BJ611" i="1"/>
  <c r="BR611" i="1" s="1"/>
  <c r="BJ613" i="1"/>
  <c r="BR613" i="1" s="1"/>
  <c r="BJ617" i="1"/>
  <c r="BR617" i="1" s="1"/>
  <c r="BJ619" i="1"/>
  <c r="BR619" i="1" s="1"/>
  <c r="BJ621" i="1"/>
  <c r="BR621" i="1" s="1"/>
  <c r="BJ623" i="1"/>
  <c r="BR623" i="1" s="1"/>
  <c r="BJ625" i="1"/>
  <c r="BR625" i="1" s="1"/>
  <c r="BJ627" i="1"/>
  <c r="BR627" i="1" s="1"/>
  <c r="BJ629" i="1"/>
  <c r="BR629" i="1" s="1"/>
  <c r="BJ631" i="1"/>
  <c r="BR631" i="1" s="1"/>
  <c r="BJ633" i="1"/>
  <c r="BR633" i="1" s="1"/>
  <c r="BJ635" i="1"/>
  <c r="BR635" i="1" s="1"/>
  <c r="BJ637" i="1"/>
  <c r="BR637" i="1" s="1"/>
  <c r="BJ639" i="1"/>
  <c r="BR639" i="1" s="1"/>
  <c r="BJ641" i="1"/>
  <c r="BR641" i="1" s="1"/>
  <c r="BJ642" i="1"/>
  <c r="BR642" i="1" s="1"/>
  <c r="BJ645" i="1"/>
  <c r="BR645" i="1" s="1"/>
  <c r="BJ646" i="1"/>
  <c r="BR646" i="1" s="1"/>
  <c r="BJ647" i="1"/>
  <c r="BR647" i="1" s="1"/>
  <c r="BJ649" i="1"/>
  <c r="BR649" i="1" s="1"/>
  <c r="BJ650" i="1"/>
  <c r="BR650" i="1" s="1"/>
  <c r="BJ651" i="1"/>
  <c r="BR651" i="1" s="1"/>
  <c r="BJ653" i="1"/>
  <c r="BR653" i="1" s="1"/>
  <c r="BJ654" i="1"/>
  <c r="BR654" i="1" s="1"/>
  <c r="BJ655" i="1"/>
  <c r="BR655" i="1" s="1"/>
  <c r="BJ657" i="1"/>
  <c r="BR657" i="1" s="1"/>
  <c r="BJ658" i="1"/>
  <c r="BR658" i="1" s="1"/>
  <c r="BJ661" i="1"/>
  <c r="BR661" i="1" s="1"/>
  <c r="BJ662" i="1"/>
  <c r="BR662" i="1" s="1"/>
  <c r="BJ663" i="1"/>
  <c r="BR663" i="1" s="1"/>
  <c r="BJ665" i="1"/>
  <c r="BR665" i="1" s="1"/>
  <c r="BJ666" i="1"/>
  <c r="BR666" i="1" s="1"/>
  <c r="BJ667" i="1"/>
  <c r="BR667" i="1" s="1"/>
  <c r="BJ669" i="1"/>
  <c r="BR669" i="1" s="1"/>
  <c r="BJ670" i="1"/>
  <c r="BR670" i="1" s="1"/>
  <c r="BJ671" i="1"/>
  <c r="BR671" i="1" s="1"/>
  <c r="BJ673" i="1"/>
  <c r="BR673" i="1" s="1"/>
  <c r="BJ674" i="1"/>
  <c r="BR674" i="1" s="1"/>
  <c r="BJ677" i="1"/>
  <c r="BR677" i="1" s="1"/>
  <c r="BJ678" i="1"/>
  <c r="BR678" i="1" s="1"/>
  <c r="BJ679" i="1"/>
  <c r="BR679" i="1" s="1"/>
  <c r="BJ681" i="1"/>
  <c r="BR681" i="1" s="1"/>
  <c r="BJ682" i="1"/>
  <c r="BR682" i="1" s="1"/>
  <c r="BJ683" i="1"/>
  <c r="BR683" i="1" s="1"/>
  <c r="BJ685" i="1"/>
  <c r="BR685" i="1" s="1"/>
  <c r="BJ686" i="1"/>
  <c r="BR686" i="1" s="1"/>
  <c r="BJ687" i="1"/>
  <c r="BR687" i="1" s="1"/>
  <c r="BJ689" i="1"/>
  <c r="BR689" i="1" s="1"/>
  <c r="BJ690" i="1"/>
  <c r="BR690" i="1" s="1"/>
  <c r="BJ693" i="1"/>
  <c r="BR693" i="1" s="1"/>
  <c r="BJ694" i="1"/>
  <c r="BR694" i="1" s="1"/>
  <c r="BJ695" i="1"/>
  <c r="BR695" i="1" s="1"/>
  <c r="BJ697" i="1"/>
  <c r="BR697" i="1" s="1"/>
  <c r="BJ698" i="1"/>
  <c r="BR698" i="1" s="1"/>
  <c r="BJ699" i="1"/>
  <c r="BR699" i="1" s="1"/>
  <c r="BJ701" i="1"/>
  <c r="BR701" i="1" s="1"/>
  <c r="BJ702" i="1"/>
  <c r="BR702" i="1" s="1"/>
  <c r="BJ703" i="1"/>
  <c r="BR703" i="1" s="1"/>
  <c r="BJ705" i="1"/>
  <c r="BR705" i="1" s="1"/>
  <c r="BJ706" i="1"/>
  <c r="BR706" i="1" s="1"/>
  <c r="BJ709" i="1"/>
  <c r="BR709" i="1" s="1"/>
  <c r="BJ710" i="1"/>
  <c r="BR710" i="1" s="1"/>
  <c r="BJ711" i="1"/>
  <c r="BR711" i="1" s="1"/>
  <c r="BJ713" i="1"/>
  <c r="BR713" i="1" s="1"/>
  <c r="BJ714" i="1"/>
  <c r="BR714" i="1" s="1"/>
  <c r="BJ715" i="1"/>
  <c r="BR715" i="1" s="1"/>
  <c r="BJ717" i="1"/>
  <c r="BR717" i="1" s="1"/>
  <c r="BJ718" i="1"/>
  <c r="BR718" i="1" s="1"/>
  <c r="BJ719" i="1"/>
  <c r="BR719" i="1" s="1"/>
  <c r="BJ721" i="1"/>
  <c r="BR721" i="1" s="1"/>
  <c r="BJ722" i="1"/>
  <c r="BR722" i="1" s="1"/>
  <c r="BJ725" i="1"/>
  <c r="BR725" i="1" s="1"/>
  <c r="BJ726" i="1"/>
  <c r="BR726" i="1" s="1"/>
  <c r="BJ727" i="1"/>
  <c r="BR727" i="1" s="1"/>
  <c r="BJ729" i="1"/>
  <c r="BR729" i="1" s="1"/>
  <c r="BJ730" i="1"/>
  <c r="BR730" i="1" s="1"/>
  <c r="BJ731" i="1"/>
  <c r="BR731" i="1" s="1"/>
  <c r="BJ733" i="1"/>
  <c r="BR733" i="1" s="1"/>
  <c r="BJ734" i="1"/>
  <c r="BR734" i="1" s="1"/>
  <c r="BJ735" i="1"/>
  <c r="BR735" i="1" s="1"/>
  <c r="BJ737" i="1"/>
  <c r="BR737" i="1" s="1"/>
  <c r="BJ738" i="1"/>
  <c r="BR738" i="1" s="1"/>
  <c r="BJ741" i="1"/>
  <c r="BR741" i="1" s="1"/>
  <c r="BJ742" i="1"/>
  <c r="BR742" i="1" s="1"/>
  <c r="BJ743" i="1"/>
  <c r="BR743" i="1" s="1"/>
  <c r="BJ745" i="1"/>
  <c r="BR745" i="1" s="1"/>
  <c r="BJ746" i="1"/>
  <c r="BR746" i="1" s="1"/>
  <c r="BJ747" i="1"/>
  <c r="BR747" i="1" s="1"/>
  <c r="BJ749" i="1"/>
  <c r="BR749" i="1" s="1"/>
  <c r="BJ750" i="1"/>
  <c r="BR750" i="1" s="1"/>
  <c r="BJ751" i="1"/>
  <c r="BR751" i="1" s="1"/>
  <c r="BJ753" i="1"/>
  <c r="BR753" i="1" s="1"/>
  <c r="BJ754" i="1"/>
  <c r="BR754" i="1" s="1"/>
  <c r="BJ757" i="1"/>
  <c r="BR757" i="1" s="1"/>
  <c r="BJ758" i="1"/>
  <c r="BR758" i="1" s="1"/>
  <c r="BJ759" i="1"/>
  <c r="BR759" i="1" s="1"/>
  <c r="BJ761" i="1"/>
  <c r="BR761" i="1" s="1"/>
  <c r="BJ762" i="1"/>
  <c r="BR762" i="1" s="1"/>
  <c r="BJ763" i="1"/>
  <c r="BR763" i="1" s="1"/>
  <c r="BJ765" i="1"/>
  <c r="BR765" i="1" s="1"/>
  <c r="BJ766" i="1"/>
  <c r="BR766" i="1" s="1"/>
  <c r="BJ767" i="1"/>
  <c r="BR767" i="1" s="1"/>
  <c r="BJ769" i="1"/>
  <c r="BR769" i="1" s="1"/>
  <c r="BJ770" i="1"/>
  <c r="BR770" i="1" s="1"/>
  <c r="BJ773" i="1"/>
  <c r="BR773" i="1" s="1"/>
  <c r="BJ774" i="1"/>
  <c r="BR774" i="1" s="1"/>
  <c r="BJ775" i="1"/>
  <c r="BR775" i="1" s="1"/>
  <c r="BJ777" i="1"/>
  <c r="BR777" i="1" s="1"/>
  <c r="BJ778" i="1"/>
  <c r="BR778" i="1" s="1"/>
  <c r="BJ781" i="1"/>
  <c r="BR781" i="1" s="1"/>
  <c r="BJ782" i="1"/>
  <c r="BR782" i="1" s="1"/>
  <c r="BJ785" i="1"/>
  <c r="BR785" i="1" s="1"/>
  <c r="BJ786" i="1"/>
  <c r="BR786" i="1" s="1"/>
  <c r="BJ789" i="1"/>
  <c r="BR789" i="1" s="1"/>
  <c r="BJ790" i="1"/>
  <c r="BR790" i="1" s="1"/>
  <c r="BJ793" i="1"/>
  <c r="BR793" i="1" s="1"/>
  <c r="BJ794" i="1"/>
  <c r="BR794" i="1" s="1"/>
  <c r="BJ797" i="1"/>
  <c r="BR797" i="1" s="1"/>
  <c r="BJ798" i="1"/>
  <c r="BR798" i="1" s="1"/>
  <c r="BJ799" i="1"/>
  <c r="BR799" i="1" s="1"/>
  <c r="BJ801" i="1"/>
  <c r="BR801" i="1" s="1"/>
  <c r="BJ802" i="1"/>
  <c r="BR802" i="1" s="1"/>
  <c r="BJ805" i="1"/>
  <c r="BR805" i="1" s="1"/>
  <c r="BJ806" i="1"/>
  <c r="BR806" i="1" s="1"/>
  <c r="BJ809" i="1"/>
  <c r="BR809" i="1" s="1"/>
  <c r="BJ810" i="1"/>
  <c r="BR810" i="1" s="1"/>
  <c r="BJ811" i="1"/>
  <c r="BR811" i="1" s="1"/>
  <c r="BJ813" i="1"/>
  <c r="BR813" i="1" s="1"/>
  <c r="BJ814" i="1"/>
  <c r="BR814" i="1" s="1"/>
  <c r="BJ815" i="1"/>
  <c r="BR815" i="1" s="1"/>
  <c r="BJ817" i="1"/>
  <c r="BR817" i="1" s="1"/>
  <c r="BJ818" i="1"/>
  <c r="BR818" i="1" s="1"/>
  <c r="BJ821" i="1"/>
  <c r="BR821" i="1" s="1"/>
  <c r="BJ822" i="1"/>
  <c r="BR822" i="1" s="1"/>
  <c r="BJ823" i="1"/>
  <c r="BR823" i="1" s="1"/>
  <c r="BJ825" i="1"/>
  <c r="BR825" i="1" s="1"/>
  <c r="BJ826" i="1"/>
  <c r="BR826" i="1" s="1"/>
  <c r="BJ827" i="1"/>
  <c r="BR827" i="1" s="1"/>
  <c r="BJ829" i="1"/>
  <c r="BR829" i="1" s="1"/>
  <c r="BJ830" i="1"/>
  <c r="BR830" i="1" s="1"/>
  <c r="BJ833" i="1"/>
  <c r="BR833" i="1" s="1"/>
  <c r="BJ834" i="1"/>
  <c r="BR834" i="1" s="1"/>
  <c r="BJ837" i="1"/>
  <c r="BR837" i="1" s="1"/>
  <c r="BJ838" i="1"/>
  <c r="BR838" i="1" s="1"/>
  <c r="BJ839" i="1"/>
  <c r="BR839" i="1" s="1"/>
  <c r="BJ841" i="1"/>
  <c r="BR841" i="1" s="1"/>
  <c r="BJ842" i="1"/>
  <c r="BR842" i="1" s="1"/>
  <c r="BJ845" i="1"/>
  <c r="BR845" i="1" s="1"/>
  <c r="BJ846" i="1"/>
  <c r="BR846" i="1" s="1"/>
  <c r="BJ849" i="1"/>
  <c r="BR849" i="1" s="1"/>
  <c r="BJ850" i="1"/>
  <c r="BR850" i="1" s="1"/>
  <c r="BJ853" i="1"/>
  <c r="BR853" i="1" s="1"/>
  <c r="BJ854" i="1"/>
  <c r="BR854" i="1" s="1"/>
  <c r="BJ857" i="1"/>
  <c r="BR857" i="1" s="1"/>
  <c r="BJ858" i="1"/>
  <c r="BR858" i="1" s="1"/>
  <c r="BJ861" i="1"/>
  <c r="BR861" i="1" s="1"/>
  <c r="BJ862" i="1"/>
  <c r="BR862" i="1" s="1"/>
  <c r="BJ863" i="1"/>
  <c r="BR863" i="1" s="1"/>
  <c r="BJ865" i="1"/>
  <c r="BR865" i="1" s="1"/>
  <c r="BJ866" i="1"/>
  <c r="BR866" i="1" s="1"/>
  <c r="BJ869" i="1"/>
  <c r="BR869" i="1" s="1"/>
  <c r="BJ870" i="1"/>
  <c r="BR870" i="1" s="1"/>
  <c r="BJ873" i="1"/>
  <c r="BR873" i="1" s="1"/>
  <c r="BJ874" i="1"/>
  <c r="BR874" i="1" s="1"/>
  <c r="BJ875" i="1"/>
  <c r="BR875" i="1" s="1"/>
  <c r="BJ877" i="1"/>
  <c r="BR877" i="1" s="1"/>
  <c r="BJ878" i="1"/>
  <c r="BR878" i="1" s="1"/>
  <c r="BJ879" i="1"/>
  <c r="BR879" i="1" s="1"/>
  <c r="BJ881" i="1"/>
  <c r="BR881" i="1" s="1"/>
  <c r="BJ882" i="1"/>
  <c r="BR882" i="1" s="1"/>
  <c r="BJ885" i="1"/>
  <c r="BR885" i="1" s="1"/>
  <c r="BJ886" i="1"/>
  <c r="BR886" i="1" s="1"/>
  <c r="BJ887" i="1"/>
  <c r="BR887" i="1" s="1"/>
  <c r="BJ889" i="1"/>
  <c r="BR889" i="1" s="1"/>
  <c r="BJ890" i="1"/>
  <c r="BR890" i="1" s="1"/>
  <c r="BJ891" i="1"/>
  <c r="BR891" i="1" s="1"/>
  <c r="BJ893" i="1"/>
  <c r="BR893" i="1" s="1"/>
  <c r="BJ894" i="1"/>
  <c r="BR894" i="1" s="1"/>
  <c r="BJ897" i="1"/>
  <c r="BR897" i="1" s="1"/>
  <c r="BJ898" i="1"/>
  <c r="BR898" i="1" s="1"/>
  <c r="BJ901" i="1"/>
  <c r="BR901" i="1" s="1"/>
  <c r="BJ902" i="1"/>
  <c r="BR902" i="1" s="1"/>
  <c r="BJ903" i="1"/>
  <c r="BR903" i="1" s="1"/>
  <c r="BJ905" i="1"/>
  <c r="BR905" i="1" s="1"/>
  <c r="BJ906" i="1"/>
  <c r="BR906" i="1" s="1"/>
  <c r="BJ909" i="1"/>
  <c r="BR909" i="1" s="1"/>
  <c r="BJ910" i="1"/>
  <c r="BR910" i="1" s="1"/>
  <c r="BJ913" i="1"/>
  <c r="BR913" i="1" s="1"/>
  <c r="BJ914" i="1"/>
  <c r="BR914" i="1" s="1"/>
  <c r="BJ917" i="1"/>
  <c r="BR917" i="1" s="1"/>
  <c r="BJ918" i="1"/>
  <c r="BR918" i="1" s="1"/>
  <c r="BJ921" i="1"/>
  <c r="BR921" i="1" s="1"/>
  <c r="BJ922" i="1"/>
  <c r="BR922" i="1" s="1"/>
  <c r="BJ925" i="1"/>
  <c r="BR925" i="1" s="1"/>
  <c r="BJ926" i="1"/>
  <c r="BR926" i="1" s="1"/>
  <c r="BJ927" i="1"/>
  <c r="BR927" i="1" s="1"/>
  <c r="BJ929" i="1"/>
  <c r="BR929" i="1" s="1"/>
  <c r="BJ930" i="1"/>
  <c r="BR930" i="1" s="1"/>
  <c r="BJ933" i="1"/>
  <c r="BR933" i="1" s="1"/>
  <c r="BJ934" i="1"/>
  <c r="BR934" i="1" s="1"/>
  <c r="BJ937" i="1"/>
  <c r="BR937" i="1" s="1"/>
  <c r="BJ938" i="1"/>
  <c r="BR938" i="1" s="1"/>
  <c r="BJ939" i="1"/>
  <c r="BR939" i="1" s="1"/>
  <c r="BJ941" i="1"/>
  <c r="BR941" i="1" s="1"/>
  <c r="BJ942" i="1"/>
  <c r="BR942" i="1" s="1"/>
  <c r="BJ943" i="1"/>
  <c r="BR943" i="1" s="1"/>
  <c r="BJ945" i="1"/>
  <c r="BR945" i="1" s="1"/>
  <c r="BJ946" i="1"/>
  <c r="BR946" i="1" s="1"/>
  <c r="BJ949" i="1"/>
  <c r="BR949" i="1" s="1"/>
  <c r="BJ950" i="1"/>
  <c r="BR950" i="1" s="1"/>
  <c r="BJ951" i="1"/>
  <c r="BR951" i="1" s="1"/>
  <c r="BJ953" i="1"/>
  <c r="BR953" i="1" s="1"/>
  <c r="BJ954" i="1"/>
  <c r="BR954" i="1" s="1"/>
  <c r="BJ955" i="1"/>
  <c r="BR955" i="1" s="1"/>
  <c r="BJ957" i="1"/>
  <c r="BR957" i="1" s="1"/>
  <c r="BJ958" i="1"/>
  <c r="BR958" i="1" s="1"/>
  <c r="BJ961" i="1"/>
  <c r="BR961" i="1" s="1"/>
  <c r="BJ962" i="1"/>
  <c r="BR962" i="1" s="1"/>
  <c r="BJ965" i="1"/>
  <c r="BR965" i="1" s="1"/>
  <c r="BJ966" i="1"/>
  <c r="BR966" i="1" s="1"/>
  <c r="BJ967" i="1"/>
  <c r="BR967" i="1" s="1"/>
  <c r="BJ969" i="1"/>
  <c r="BR969" i="1" s="1"/>
  <c r="BJ970" i="1"/>
  <c r="BR970" i="1" s="1"/>
  <c r="BJ973" i="1"/>
  <c r="BR973" i="1" s="1"/>
  <c r="BJ974" i="1"/>
  <c r="BR974" i="1" s="1"/>
  <c r="BJ977" i="1"/>
  <c r="BR977" i="1" s="1"/>
  <c r="BJ978" i="1"/>
  <c r="BR978" i="1" s="1"/>
  <c r="BJ981" i="1"/>
  <c r="BR981" i="1" s="1"/>
  <c r="BJ982" i="1"/>
  <c r="BR982" i="1" s="1"/>
  <c r="BJ985" i="1"/>
  <c r="BR985" i="1" s="1"/>
  <c r="BJ986" i="1"/>
  <c r="BR986" i="1" s="1"/>
  <c r="BJ989" i="1"/>
  <c r="BR989" i="1" s="1"/>
  <c r="BJ990" i="1"/>
  <c r="BR990" i="1" s="1"/>
  <c r="BJ991" i="1"/>
  <c r="BR991" i="1" s="1"/>
  <c r="BJ993" i="1"/>
  <c r="BR993" i="1" s="1"/>
  <c r="BJ994" i="1"/>
  <c r="BR994" i="1" s="1"/>
  <c r="BJ997" i="1"/>
  <c r="BR997" i="1" s="1"/>
  <c r="BJ998" i="1"/>
  <c r="BR998" i="1" s="1"/>
  <c r="BJ1001" i="1"/>
  <c r="BR1001" i="1" s="1"/>
  <c r="BJ1002" i="1"/>
  <c r="BR1002" i="1" s="1"/>
  <c r="BJ1003" i="1"/>
  <c r="BR1003" i="1" s="1"/>
  <c r="BJ1005" i="1"/>
  <c r="BR1005" i="1" s="1"/>
  <c r="BJ1006" i="1"/>
  <c r="BR1006" i="1" s="1"/>
  <c r="BJ1007" i="1"/>
  <c r="BR1007" i="1" s="1"/>
  <c r="BJ1009" i="1"/>
  <c r="BR1009" i="1" s="1"/>
  <c r="BJ1010" i="1"/>
  <c r="BR1010" i="1" s="1"/>
  <c r="BJ1013" i="1"/>
  <c r="BR1013" i="1" s="1"/>
  <c r="BJ1014" i="1"/>
  <c r="BR1014" i="1" s="1"/>
  <c r="BJ1015" i="1"/>
  <c r="BR1015" i="1" s="1"/>
  <c r="BJ1017" i="1"/>
  <c r="BR1017" i="1" s="1"/>
  <c r="BJ1018" i="1"/>
  <c r="BR1018" i="1" s="1"/>
  <c r="BJ1019" i="1"/>
  <c r="BR1019" i="1" s="1"/>
  <c r="BJ1021" i="1"/>
  <c r="BR1021" i="1" s="1"/>
  <c r="BJ1022" i="1"/>
  <c r="BR1022" i="1" s="1"/>
  <c r="BJ1025" i="1"/>
  <c r="BR1025" i="1" s="1"/>
  <c r="BJ1026" i="1"/>
  <c r="BR1026" i="1" s="1"/>
  <c r="BJ1029" i="1"/>
  <c r="BR1029" i="1" s="1"/>
  <c r="BJ1030" i="1"/>
  <c r="BR1030" i="1" s="1"/>
  <c r="BJ1031" i="1"/>
  <c r="BR1031" i="1" s="1"/>
  <c r="BJ1033" i="1"/>
  <c r="BR1033" i="1" s="1"/>
  <c r="BJ1034" i="1"/>
  <c r="BR1034" i="1" s="1"/>
  <c r="BJ1037" i="1"/>
  <c r="BR1037" i="1" s="1"/>
  <c r="BJ1038" i="1"/>
  <c r="BR1038" i="1" s="1"/>
  <c r="BJ1041" i="1"/>
  <c r="BR1041" i="1" s="1"/>
  <c r="BJ1042" i="1"/>
  <c r="BR1042" i="1" s="1"/>
  <c r="BJ1045" i="1"/>
  <c r="BR1045" i="1" s="1"/>
  <c r="BJ1046" i="1"/>
  <c r="BR1046" i="1" s="1"/>
  <c r="BJ1049" i="1"/>
  <c r="BR1049" i="1" s="1"/>
  <c r="BJ1050" i="1"/>
  <c r="BR1050" i="1" s="1"/>
  <c r="BJ1053" i="1"/>
  <c r="BR1053" i="1" s="1"/>
  <c r="BJ1054" i="1"/>
  <c r="BR1054" i="1" s="1"/>
  <c r="BJ1055" i="1"/>
  <c r="BR1055" i="1" s="1"/>
  <c r="BJ1057" i="1"/>
  <c r="BR1057" i="1" s="1"/>
  <c r="BJ1058" i="1"/>
  <c r="BR1058" i="1" s="1"/>
  <c r="BJ1061" i="1"/>
  <c r="BR1061" i="1" s="1"/>
  <c r="BJ1062" i="1"/>
  <c r="BR1062" i="1" s="1"/>
  <c r="BJ1065" i="1"/>
  <c r="BR1065" i="1" s="1"/>
  <c r="BJ1066" i="1"/>
  <c r="BR1066" i="1" s="1"/>
  <c r="BJ1067" i="1"/>
  <c r="BR1067" i="1" s="1"/>
  <c r="BJ1069" i="1"/>
  <c r="BR1069" i="1" s="1"/>
  <c r="BJ1070" i="1"/>
  <c r="BR1070" i="1" s="1"/>
  <c r="BJ1071" i="1"/>
  <c r="BR1071" i="1" s="1"/>
  <c r="BJ1073" i="1"/>
  <c r="BR1073" i="1" s="1"/>
  <c r="BJ1074" i="1"/>
  <c r="BR1074" i="1" s="1"/>
  <c r="BJ1077" i="1"/>
  <c r="BR1077" i="1" s="1"/>
  <c r="BJ1078" i="1"/>
  <c r="BR1078" i="1" s="1"/>
  <c r="BJ1079" i="1"/>
  <c r="BR1079" i="1" s="1"/>
  <c r="BJ1081" i="1"/>
  <c r="BR1081" i="1" s="1"/>
  <c r="BJ1082" i="1"/>
  <c r="BR1082" i="1" s="1"/>
  <c r="BJ1083" i="1"/>
  <c r="BR1083" i="1" s="1"/>
  <c r="BJ1085" i="1"/>
  <c r="BR1085" i="1" s="1"/>
  <c r="BJ1086" i="1"/>
  <c r="BR1086" i="1" s="1"/>
  <c r="BJ1089" i="1"/>
  <c r="BR1089" i="1" s="1"/>
  <c r="BJ1090" i="1"/>
  <c r="BR1090" i="1" s="1"/>
  <c r="BJ1093" i="1"/>
  <c r="BR1093" i="1" s="1"/>
  <c r="BJ1094" i="1"/>
  <c r="BR1094" i="1" s="1"/>
  <c r="BJ1095" i="1"/>
  <c r="BR1095" i="1" s="1"/>
  <c r="BJ1097" i="1"/>
  <c r="BR1097" i="1" s="1"/>
  <c r="BJ1098" i="1"/>
  <c r="BR1098" i="1" s="1"/>
  <c r="BJ1101" i="1"/>
  <c r="BR1101" i="1" s="1"/>
  <c r="BJ1102" i="1"/>
  <c r="BR1102" i="1" s="1"/>
  <c r="BJ1105" i="1"/>
  <c r="BR1105" i="1" s="1"/>
  <c r="BJ1106" i="1"/>
  <c r="BR1106" i="1" s="1"/>
  <c r="BJ1109" i="1"/>
  <c r="BR1109" i="1" s="1"/>
  <c r="BJ1110" i="1"/>
  <c r="BR1110" i="1" s="1"/>
  <c r="BJ1113" i="1"/>
  <c r="BR1113" i="1" s="1"/>
  <c r="BJ1114" i="1"/>
  <c r="BR1114" i="1" s="1"/>
  <c r="BJ1117" i="1"/>
  <c r="BR1117" i="1" s="1"/>
  <c r="BJ1118" i="1"/>
  <c r="BR1118" i="1" s="1"/>
  <c r="BJ1119" i="1"/>
  <c r="BR1119" i="1" s="1"/>
  <c r="BJ1121" i="1"/>
  <c r="BR1121" i="1" s="1"/>
  <c r="BJ1122" i="1"/>
  <c r="BR1122" i="1" s="1"/>
  <c r="BJ1125" i="1"/>
  <c r="BR1125" i="1" s="1"/>
  <c r="BJ1126" i="1"/>
  <c r="BR1126" i="1" s="1"/>
  <c r="BJ1129" i="1"/>
  <c r="BR1129" i="1" s="1"/>
  <c r="BJ1130" i="1"/>
  <c r="BR1130" i="1" s="1"/>
  <c r="BJ1131" i="1"/>
  <c r="BR1131" i="1" s="1"/>
  <c r="BJ1133" i="1"/>
  <c r="BR1133" i="1" s="1"/>
  <c r="BJ1134" i="1"/>
  <c r="BR1134" i="1" s="1"/>
  <c r="BJ1135" i="1"/>
  <c r="BR1135" i="1" s="1"/>
  <c r="BJ1137" i="1"/>
  <c r="BR1137" i="1" s="1"/>
  <c r="BJ1138" i="1"/>
  <c r="BR1138" i="1" s="1"/>
  <c r="BJ1141" i="1"/>
  <c r="BR1141" i="1" s="1"/>
  <c r="BJ1142" i="1"/>
  <c r="BR1142" i="1" s="1"/>
  <c r="BJ1143" i="1"/>
  <c r="BR1143" i="1" s="1"/>
  <c r="BJ1145" i="1"/>
  <c r="BR1145" i="1" s="1"/>
  <c r="BJ1146" i="1"/>
  <c r="BR1146" i="1" s="1"/>
  <c r="BJ1147" i="1"/>
  <c r="BR1147" i="1" s="1"/>
  <c r="BJ1149" i="1"/>
  <c r="BR1149" i="1" s="1"/>
  <c r="BJ1150" i="1"/>
  <c r="BR1150" i="1" s="1"/>
  <c r="BJ1153" i="1"/>
  <c r="BR1153" i="1" s="1"/>
  <c r="BJ1154" i="1"/>
  <c r="BR1154" i="1" s="1"/>
  <c r="BJ1157" i="1"/>
  <c r="BR1157" i="1" s="1"/>
  <c r="BJ1158" i="1"/>
  <c r="BR1158" i="1" s="1"/>
  <c r="BJ1159" i="1"/>
  <c r="BR1159" i="1" s="1"/>
  <c r="BJ1161" i="1"/>
  <c r="BR1161" i="1" s="1"/>
  <c r="BJ1162" i="1"/>
  <c r="BR1162" i="1" s="1"/>
  <c r="BJ1165" i="1"/>
  <c r="BR1165" i="1" s="1"/>
  <c r="BJ1166" i="1"/>
  <c r="BR1166" i="1" s="1"/>
  <c r="BJ1169" i="1"/>
  <c r="BR1169" i="1" s="1"/>
  <c r="BJ1170" i="1"/>
  <c r="BR1170" i="1" s="1"/>
  <c r="BJ1173" i="1"/>
  <c r="BR1173" i="1" s="1"/>
  <c r="BJ1174" i="1"/>
  <c r="BR1174" i="1" s="1"/>
  <c r="BJ1177" i="1"/>
  <c r="BR1177" i="1" s="1"/>
  <c r="BJ1178" i="1"/>
  <c r="BR1178" i="1" s="1"/>
  <c r="BJ1181" i="1"/>
  <c r="BR1181" i="1" s="1"/>
  <c r="BJ1182" i="1"/>
  <c r="BR1182" i="1" s="1"/>
  <c r="BJ1183" i="1"/>
  <c r="BR1183" i="1" s="1"/>
  <c r="BJ1185" i="1"/>
  <c r="BR1185" i="1" s="1"/>
  <c r="BJ1186" i="1"/>
  <c r="BR1186" i="1" s="1"/>
  <c r="BJ1189" i="1"/>
  <c r="BR1189" i="1" s="1"/>
  <c r="BJ1190" i="1"/>
  <c r="BR1190" i="1" s="1"/>
  <c r="BJ1193" i="1"/>
  <c r="BR1193" i="1" s="1"/>
  <c r="BJ1194" i="1"/>
  <c r="BR1194" i="1" s="1"/>
  <c r="BJ1195" i="1"/>
  <c r="BR1195" i="1" s="1"/>
  <c r="K12" i="13" l="1"/>
  <c r="BJ1187" i="1"/>
  <c r="BR1187" i="1" s="1"/>
  <c r="BJ1171" i="1"/>
  <c r="BR1171" i="1" s="1"/>
  <c r="BJ1155" i="1"/>
  <c r="BR1155" i="1" s="1"/>
  <c r="BJ1139" i="1"/>
  <c r="BR1139" i="1" s="1"/>
  <c r="BJ1123" i="1"/>
  <c r="BR1123" i="1" s="1"/>
  <c r="BJ1107" i="1"/>
  <c r="BR1107" i="1" s="1"/>
  <c r="BJ1091" i="1"/>
  <c r="BR1091" i="1" s="1"/>
  <c r="BJ1075" i="1"/>
  <c r="BR1075" i="1" s="1"/>
  <c r="BJ1059" i="1"/>
  <c r="BR1059" i="1" s="1"/>
  <c r="BJ1043" i="1"/>
  <c r="BR1043" i="1" s="1"/>
  <c r="BJ1027" i="1"/>
  <c r="BR1027" i="1" s="1"/>
  <c r="BJ1011" i="1"/>
  <c r="BR1011" i="1" s="1"/>
  <c r="BJ995" i="1"/>
  <c r="BR995" i="1" s="1"/>
  <c r="BJ979" i="1"/>
  <c r="BR979" i="1" s="1"/>
  <c r="BJ963" i="1"/>
  <c r="BR963" i="1" s="1"/>
  <c r="BJ947" i="1"/>
  <c r="BR947" i="1" s="1"/>
  <c r="BJ931" i="1"/>
  <c r="BR931" i="1" s="1"/>
  <c r="BJ915" i="1"/>
  <c r="BR915" i="1" s="1"/>
  <c r="BJ899" i="1"/>
  <c r="BR899" i="1" s="1"/>
  <c r="BJ883" i="1"/>
  <c r="BR883" i="1" s="1"/>
  <c r="BJ867" i="1"/>
  <c r="BR867" i="1" s="1"/>
  <c r="BJ851" i="1"/>
  <c r="BR851" i="1" s="1"/>
  <c r="BJ835" i="1"/>
  <c r="BR835" i="1" s="1"/>
  <c r="BJ819" i="1"/>
  <c r="BR819" i="1" s="1"/>
  <c r="BJ803" i="1"/>
  <c r="BR803" i="1" s="1"/>
  <c r="BJ787" i="1"/>
  <c r="BR787" i="1" s="1"/>
  <c r="BJ771" i="1"/>
  <c r="BR771" i="1" s="1"/>
  <c r="BJ755" i="1"/>
  <c r="BR755" i="1" s="1"/>
  <c r="BJ739" i="1"/>
  <c r="BR739" i="1" s="1"/>
  <c r="BJ723" i="1"/>
  <c r="BR723" i="1" s="1"/>
  <c r="BJ707" i="1"/>
  <c r="BR707" i="1" s="1"/>
  <c r="BJ691" i="1"/>
  <c r="BR691" i="1" s="1"/>
  <c r="BJ675" i="1"/>
  <c r="BR675" i="1" s="1"/>
  <c r="BJ659" i="1"/>
  <c r="BR659" i="1" s="1"/>
  <c r="BJ643" i="1"/>
  <c r="BR643" i="1" s="1"/>
  <c r="BJ615" i="1"/>
  <c r="BR615" i="1" s="1"/>
  <c r="BJ607" i="1"/>
  <c r="BR607" i="1" s="1"/>
  <c r="BJ599" i="1"/>
  <c r="BR599" i="1" s="1"/>
  <c r="BJ591" i="1"/>
  <c r="BR591" i="1" s="1"/>
  <c r="BJ583" i="1"/>
  <c r="BR583" i="1" s="1"/>
  <c r="BJ575" i="1"/>
  <c r="BR575" i="1" s="1"/>
  <c r="BJ567" i="1"/>
  <c r="BR567" i="1" s="1"/>
  <c r="BJ559" i="1"/>
  <c r="BR559" i="1" s="1"/>
  <c r="BJ555" i="1"/>
  <c r="BR555" i="1" s="1"/>
  <c r="BJ543" i="1"/>
  <c r="BR543" i="1" s="1"/>
  <c r="BJ539" i="1"/>
  <c r="BR539" i="1" s="1"/>
  <c r="BJ527" i="1"/>
  <c r="BR527" i="1" s="1"/>
  <c r="BJ523" i="1"/>
  <c r="BR523" i="1" s="1"/>
  <c r="BJ511" i="1"/>
  <c r="BR511" i="1" s="1"/>
  <c r="BJ507" i="1"/>
  <c r="BR507" i="1" s="1"/>
  <c r="BJ495" i="1"/>
  <c r="BR495" i="1" s="1"/>
  <c r="BJ487" i="1"/>
  <c r="BR487" i="1" s="1"/>
  <c r="BJ479" i="1"/>
  <c r="BR479" i="1" s="1"/>
  <c r="BJ471" i="1"/>
  <c r="BR471" i="1" s="1"/>
  <c r="BJ463" i="1"/>
  <c r="BR463" i="1" s="1"/>
  <c r="BJ455" i="1"/>
  <c r="BR455" i="1" s="1"/>
  <c r="BJ1175" i="1"/>
  <c r="BR1175" i="1" s="1"/>
  <c r="BJ1163" i="1"/>
  <c r="BR1163" i="1" s="1"/>
  <c r="BJ1151" i="1"/>
  <c r="BR1151" i="1" s="1"/>
  <c r="BJ1111" i="1"/>
  <c r="BR1111" i="1" s="1"/>
  <c r="BJ1099" i="1"/>
  <c r="BR1099" i="1" s="1"/>
  <c r="BJ1087" i="1"/>
  <c r="BR1087" i="1" s="1"/>
  <c r="BJ1047" i="1"/>
  <c r="BR1047" i="1" s="1"/>
  <c r="BJ1035" i="1"/>
  <c r="BR1035" i="1" s="1"/>
  <c r="BJ1023" i="1"/>
  <c r="BR1023" i="1" s="1"/>
  <c r="BJ983" i="1"/>
  <c r="BR983" i="1" s="1"/>
  <c r="BJ971" i="1"/>
  <c r="BR971" i="1" s="1"/>
  <c r="BJ959" i="1"/>
  <c r="BR959" i="1" s="1"/>
  <c r="BJ919" i="1"/>
  <c r="BR919" i="1" s="1"/>
  <c r="BJ907" i="1"/>
  <c r="BR907" i="1" s="1"/>
  <c r="BJ895" i="1"/>
  <c r="BR895" i="1" s="1"/>
  <c r="BJ855" i="1"/>
  <c r="BR855" i="1" s="1"/>
  <c r="BJ843" i="1"/>
  <c r="BR843" i="1" s="1"/>
  <c r="BJ831" i="1"/>
  <c r="BR831" i="1" s="1"/>
  <c r="BJ791" i="1"/>
  <c r="BR791" i="1" s="1"/>
  <c r="BJ779" i="1"/>
  <c r="BR779" i="1" s="1"/>
  <c r="BJ1191" i="1"/>
  <c r="BR1191" i="1" s="1"/>
  <c r="BJ1179" i="1"/>
  <c r="BR1179" i="1" s="1"/>
  <c r="BJ1167" i="1"/>
  <c r="BR1167" i="1" s="1"/>
  <c r="BJ1127" i="1"/>
  <c r="BR1127" i="1" s="1"/>
  <c r="BJ1115" i="1"/>
  <c r="BR1115" i="1" s="1"/>
  <c r="BJ1103" i="1"/>
  <c r="BR1103" i="1" s="1"/>
  <c r="BJ1063" i="1"/>
  <c r="BR1063" i="1" s="1"/>
  <c r="BJ1051" i="1"/>
  <c r="BR1051" i="1" s="1"/>
  <c r="BJ1039" i="1"/>
  <c r="BR1039" i="1" s="1"/>
  <c r="BJ999" i="1"/>
  <c r="BR999" i="1" s="1"/>
  <c r="BJ987" i="1"/>
  <c r="BR987" i="1" s="1"/>
  <c r="BJ975" i="1"/>
  <c r="BR975" i="1" s="1"/>
  <c r="BJ935" i="1"/>
  <c r="BR935" i="1" s="1"/>
  <c r="BJ923" i="1"/>
  <c r="BR923" i="1" s="1"/>
  <c r="BJ911" i="1"/>
  <c r="BR911" i="1" s="1"/>
  <c r="BJ871" i="1"/>
  <c r="BR871" i="1" s="1"/>
  <c r="BJ859" i="1"/>
  <c r="BR859" i="1" s="1"/>
  <c r="BJ847" i="1"/>
  <c r="BR847" i="1" s="1"/>
  <c r="BJ807" i="1"/>
  <c r="BR807" i="1" s="1"/>
  <c r="BJ795" i="1"/>
  <c r="BR795" i="1" s="1"/>
  <c r="BJ783" i="1"/>
  <c r="BR783" i="1" s="1"/>
  <c r="BJ447" i="1"/>
  <c r="BR447" i="1" s="1"/>
  <c r="BJ439" i="1"/>
  <c r="BR439" i="1" s="1"/>
  <c r="BJ431" i="1"/>
  <c r="BR431" i="1" s="1"/>
  <c r="BJ423" i="1"/>
  <c r="BR423" i="1" s="1"/>
  <c r="BJ415" i="1"/>
  <c r="BR415" i="1" s="1"/>
  <c r="BJ407" i="1"/>
  <c r="BR407" i="1" s="1"/>
  <c r="BJ399" i="1"/>
  <c r="BR399" i="1" s="1"/>
  <c r="BJ391" i="1"/>
  <c r="BR391" i="1" s="1"/>
  <c r="BJ383" i="1"/>
  <c r="BR383" i="1" s="1"/>
  <c r="BJ375" i="1"/>
  <c r="BR375" i="1" s="1"/>
  <c r="BJ367" i="1"/>
  <c r="BR367" i="1" s="1"/>
  <c r="BJ359" i="1"/>
  <c r="BR359" i="1" s="1"/>
  <c r="BJ351" i="1"/>
  <c r="BR351" i="1" s="1"/>
  <c r="BJ343" i="1"/>
  <c r="BR343" i="1" s="1"/>
  <c r="BJ335" i="1"/>
  <c r="BR335" i="1" s="1"/>
  <c r="BJ327" i="1"/>
  <c r="BR327" i="1" s="1"/>
  <c r="BJ319" i="1"/>
  <c r="BR319" i="1" s="1"/>
  <c r="BJ311" i="1"/>
  <c r="BR311" i="1" s="1"/>
  <c r="BJ303" i="1"/>
  <c r="BR303" i="1" s="1"/>
  <c r="BJ295" i="1"/>
  <c r="BR295" i="1" s="1"/>
  <c r="BJ287" i="1"/>
  <c r="BR287" i="1" s="1"/>
  <c r="BJ279" i="1"/>
  <c r="BR279" i="1" s="1"/>
  <c r="BJ271" i="1"/>
  <c r="BR271" i="1" s="1"/>
  <c r="BJ263" i="1"/>
  <c r="BR263" i="1" s="1"/>
  <c r="BJ255" i="1"/>
  <c r="BR255" i="1" s="1"/>
  <c r="BJ247" i="1"/>
  <c r="BR247" i="1" s="1"/>
  <c r="BJ239" i="1"/>
  <c r="BR239" i="1" s="1"/>
  <c r="BJ231" i="1"/>
  <c r="BR231" i="1" s="1"/>
  <c r="BJ223" i="1"/>
  <c r="BR223" i="1" s="1"/>
  <c r="BJ215" i="1"/>
  <c r="BR215" i="1" s="1"/>
  <c r="BJ207" i="1"/>
  <c r="BR207" i="1" s="1"/>
  <c r="BJ199" i="1"/>
  <c r="BR199" i="1" s="1"/>
  <c r="BJ191" i="1"/>
  <c r="BR191" i="1" s="1"/>
  <c r="BJ183" i="1"/>
  <c r="BR183" i="1" s="1"/>
  <c r="BJ175" i="1"/>
  <c r="BR175" i="1" s="1"/>
  <c r="BJ1196" i="1"/>
  <c r="BR1196" i="1" s="1"/>
  <c r="BJ1192" i="1"/>
  <c r="BR1192" i="1" s="1"/>
  <c r="BJ1188" i="1"/>
  <c r="BR1188" i="1" s="1"/>
  <c r="BJ1184" i="1"/>
  <c r="BR1184" i="1" s="1"/>
  <c r="BJ1180" i="1"/>
  <c r="BR1180" i="1" s="1"/>
  <c r="BJ1176" i="1"/>
  <c r="BR1176" i="1" s="1"/>
  <c r="BJ1172" i="1"/>
  <c r="BR1172" i="1" s="1"/>
  <c r="BJ1168" i="1"/>
  <c r="BR1168" i="1" s="1"/>
  <c r="BJ1164" i="1"/>
  <c r="BR1164" i="1" s="1"/>
  <c r="BJ1160" i="1"/>
  <c r="BR1160" i="1" s="1"/>
  <c r="BJ1156" i="1"/>
  <c r="BR1156" i="1" s="1"/>
  <c r="BJ1152" i="1"/>
  <c r="BR1152" i="1" s="1"/>
  <c r="BJ1148" i="1"/>
  <c r="BR1148" i="1" s="1"/>
  <c r="BJ1144" i="1"/>
  <c r="BR1144" i="1" s="1"/>
  <c r="BJ1140" i="1"/>
  <c r="BR1140" i="1" s="1"/>
  <c r="BJ1136" i="1"/>
  <c r="BR1136" i="1" s="1"/>
  <c r="BJ1132" i="1"/>
  <c r="BR1132" i="1" s="1"/>
  <c r="BJ1128" i="1"/>
  <c r="BR1128" i="1" s="1"/>
  <c r="BJ1124" i="1"/>
  <c r="BR1124" i="1" s="1"/>
  <c r="BJ1120" i="1"/>
  <c r="BR1120" i="1" s="1"/>
  <c r="BJ1116" i="1"/>
  <c r="BR1116" i="1" s="1"/>
  <c r="BJ1112" i="1"/>
  <c r="BR1112" i="1" s="1"/>
  <c r="BJ1108" i="1"/>
  <c r="BR1108" i="1" s="1"/>
  <c r="BJ1104" i="1"/>
  <c r="BR1104" i="1" s="1"/>
  <c r="BJ1100" i="1"/>
  <c r="BR1100" i="1" s="1"/>
  <c r="BJ1096" i="1"/>
  <c r="BR1096" i="1" s="1"/>
  <c r="BJ1092" i="1"/>
  <c r="BR1092" i="1" s="1"/>
  <c r="BJ1088" i="1"/>
  <c r="BR1088" i="1" s="1"/>
  <c r="BJ1084" i="1"/>
  <c r="BR1084" i="1" s="1"/>
  <c r="BJ1080" i="1"/>
  <c r="BR1080" i="1" s="1"/>
  <c r="BJ1076" i="1"/>
  <c r="BR1076" i="1" s="1"/>
  <c r="BJ1072" i="1"/>
  <c r="BR1072" i="1" s="1"/>
  <c r="BJ1068" i="1"/>
  <c r="BR1068" i="1" s="1"/>
  <c r="BJ1064" i="1"/>
  <c r="BR1064" i="1" s="1"/>
  <c r="BJ1060" i="1"/>
  <c r="BR1060" i="1" s="1"/>
  <c r="BJ1056" i="1"/>
  <c r="BR1056" i="1" s="1"/>
  <c r="BJ1052" i="1"/>
  <c r="BR1052" i="1" s="1"/>
  <c r="BJ1048" i="1"/>
  <c r="BR1048" i="1" s="1"/>
  <c r="BJ1044" i="1"/>
  <c r="BR1044" i="1" s="1"/>
  <c r="BJ1040" i="1"/>
  <c r="BR1040" i="1" s="1"/>
  <c r="BJ1036" i="1"/>
  <c r="BR1036" i="1" s="1"/>
  <c r="BJ1032" i="1"/>
  <c r="BR1032" i="1" s="1"/>
  <c r="BJ1028" i="1"/>
  <c r="BR1028" i="1" s="1"/>
  <c r="BJ1024" i="1"/>
  <c r="BR1024" i="1" s="1"/>
  <c r="BJ1020" i="1"/>
  <c r="BR1020" i="1" s="1"/>
  <c r="BJ1016" i="1"/>
  <c r="BR1016" i="1" s="1"/>
  <c r="BJ1012" i="1"/>
  <c r="BR1012" i="1" s="1"/>
  <c r="BJ1008" i="1"/>
  <c r="BR1008" i="1" s="1"/>
  <c r="BJ1004" i="1"/>
  <c r="BR1004" i="1" s="1"/>
  <c r="BJ1000" i="1"/>
  <c r="BR1000" i="1" s="1"/>
  <c r="BJ996" i="1"/>
  <c r="BR996" i="1" s="1"/>
  <c r="BJ992" i="1"/>
  <c r="BR992" i="1" s="1"/>
  <c r="BJ988" i="1"/>
  <c r="BR988" i="1" s="1"/>
  <c r="BJ984" i="1"/>
  <c r="BR984" i="1" s="1"/>
  <c r="BJ980" i="1"/>
  <c r="BR980" i="1" s="1"/>
  <c r="BJ976" i="1"/>
  <c r="BR976" i="1" s="1"/>
  <c r="BJ972" i="1"/>
  <c r="BR972" i="1" s="1"/>
  <c r="BJ968" i="1"/>
  <c r="BR968" i="1" s="1"/>
  <c r="BJ964" i="1"/>
  <c r="BR964" i="1" s="1"/>
  <c r="BJ960" i="1"/>
  <c r="BR960" i="1" s="1"/>
  <c r="BJ956" i="1"/>
  <c r="BR956" i="1" s="1"/>
  <c r="BJ952" i="1"/>
  <c r="BR952" i="1" s="1"/>
  <c r="BJ948" i="1"/>
  <c r="BR948" i="1" s="1"/>
  <c r="BJ944" i="1"/>
  <c r="BR944" i="1" s="1"/>
  <c r="BJ940" i="1"/>
  <c r="BR940" i="1" s="1"/>
  <c r="BJ936" i="1"/>
  <c r="BR936" i="1" s="1"/>
  <c r="BJ932" i="1"/>
  <c r="BR932" i="1" s="1"/>
  <c r="BJ928" i="1"/>
  <c r="BR928" i="1" s="1"/>
  <c r="BJ924" i="1"/>
  <c r="BR924" i="1" s="1"/>
  <c r="BJ920" i="1"/>
  <c r="BR920" i="1" s="1"/>
  <c r="BJ916" i="1"/>
  <c r="BR916" i="1" s="1"/>
  <c r="BJ912" i="1"/>
  <c r="BR912" i="1" s="1"/>
  <c r="BJ908" i="1"/>
  <c r="BR908" i="1" s="1"/>
  <c r="BJ904" i="1"/>
  <c r="BR904" i="1" s="1"/>
  <c r="BJ900" i="1"/>
  <c r="BR900" i="1" s="1"/>
  <c r="BJ896" i="1"/>
  <c r="BR896" i="1" s="1"/>
  <c r="BJ892" i="1"/>
  <c r="BR892" i="1" s="1"/>
  <c r="BJ888" i="1"/>
  <c r="BR888" i="1" s="1"/>
  <c r="BJ884" i="1"/>
  <c r="BR884" i="1" s="1"/>
  <c r="BJ880" i="1"/>
  <c r="BR880" i="1" s="1"/>
  <c r="BJ876" i="1"/>
  <c r="BR876" i="1" s="1"/>
  <c r="BJ872" i="1"/>
  <c r="BR872" i="1" s="1"/>
  <c r="BJ868" i="1"/>
  <c r="BR868" i="1" s="1"/>
  <c r="BJ864" i="1"/>
  <c r="BR864" i="1" s="1"/>
  <c r="BJ860" i="1"/>
  <c r="BR860" i="1" s="1"/>
  <c r="BJ856" i="1"/>
  <c r="BR856" i="1" s="1"/>
  <c r="BJ852" i="1"/>
  <c r="BR852" i="1" s="1"/>
  <c r="BJ848" i="1"/>
  <c r="BR848" i="1" s="1"/>
  <c r="BJ844" i="1"/>
  <c r="BR844" i="1" s="1"/>
  <c r="BJ840" i="1"/>
  <c r="BR840" i="1" s="1"/>
  <c r="BJ836" i="1"/>
  <c r="BR836" i="1" s="1"/>
  <c r="BJ832" i="1"/>
  <c r="BR832" i="1" s="1"/>
  <c r="BJ828" i="1"/>
  <c r="BR828" i="1" s="1"/>
  <c r="BJ824" i="1"/>
  <c r="BR824" i="1" s="1"/>
  <c r="BJ820" i="1"/>
  <c r="BR820" i="1" s="1"/>
  <c r="BJ816" i="1"/>
  <c r="BR816" i="1" s="1"/>
  <c r="BJ812" i="1"/>
  <c r="BR812" i="1" s="1"/>
  <c r="BJ808" i="1"/>
  <c r="BR808" i="1" s="1"/>
  <c r="BJ804" i="1"/>
  <c r="BR804" i="1" s="1"/>
  <c r="BJ800" i="1"/>
  <c r="BR800" i="1" s="1"/>
  <c r="BJ796" i="1"/>
  <c r="BR796" i="1" s="1"/>
  <c r="BJ792" i="1"/>
  <c r="BR792" i="1" s="1"/>
  <c r="BJ788" i="1"/>
  <c r="BR788" i="1" s="1"/>
  <c r="BJ784" i="1"/>
  <c r="BR784" i="1" s="1"/>
  <c r="BJ780" i="1"/>
  <c r="BR780" i="1" s="1"/>
  <c r="BJ776" i="1"/>
  <c r="BR776" i="1" s="1"/>
  <c r="BJ772" i="1"/>
  <c r="BR772" i="1" s="1"/>
  <c r="BJ768" i="1"/>
  <c r="BR768" i="1" s="1"/>
  <c r="BJ764" i="1"/>
  <c r="BR764" i="1" s="1"/>
  <c r="BJ760" i="1"/>
  <c r="BR760" i="1" s="1"/>
  <c r="BJ756" i="1"/>
  <c r="BR756" i="1" s="1"/>
  <c r="BJ752" i="1"/>
  <c r="BR752" i="1" s="1"/>
  <c r="BJ748" i="1"/>
  <c r="BR748" i="1" s="1"/>
  <c r="BJ744" i="1"/>
  <c r="BR744" i="1" s="1"/>
  <c r="BJ740" i="1"/>
  <c r="BR740" i="1" s="1"/>
  <c r="BJ736" i="1"/>
  <c r="BR736" i="1" s="1"/>
  <c r="BJ732" i="1"/>
  <c r="BR732" i="1" s="1"/>
  <c r="BJ728" i="1"/>
  <c r="BR728" i="1" s="1"/>
  <c r="BJ724" i="1"/>
  <c r="BR724" i="1" s="1"/>
  <c r="BJ720" i="1"/>
  <c r="BR720" i="1" s="1"/>
  <c r="BJ716" i="1"/>
  <c r="BR716" i="1" s="1"/>
  <c r="BJ712" i="1"/>
  <c r="BR712" i="1" s="1"/>
  <c r="BJ708" i="1"/>
  <c r="BR708" i="1" s="1"/>
  <c r="BJ704" i="1"/>
  <c r="BR704" i="1" s="1"/>
  <c r="BJ700" i="1"/>
  <c r="BR700" i="1" s="1"/>
  <c r="BJ696" i="1"/>
  <c r="BR696" i="1" s="1"/>
  <c r="BJ692" i="1"/>
  <c r="BR692" i="1" s="1"/>
  <c r="BJ688" i="1"/>
  <c r="BR688" i="1" s="1"/>
  <c r="BJ684" i="1"/>
  <c r="BR684" i="1" s="1"/>
  <c r="BJ680" i="1"/>
  <c r="BR680" i="1" s="1"/>
  <c r="BJ676" i="1"/>
  <c r="BR676" i="1" s="1"/>
  <c r="BJ672" i="1"/>
  <c r="BR672" i="1" s="1"/>
  <c r="BJ668" i="1"/>
  <c r="BR668" i="1" s="1"/>
  <c r="BJ664" i="1"/>
  <c r="BR664" i="1" s="1"/>
  <c r="BJ660" i="1"/>
  <c r="BR660" i="1" s="1"/>
  <c r="BJ656" i="1"/>
  <c r="BR656" i="1" s="1"/>
  <c r="BJ652" i="1"/>
  <c r="BR652" i="1" s="1"/>
  <c r="BJ648" i="1"/>
  <c r="BR648" i="1" s="1"/>
  <c r="BJ644" i="1"/>
  <c r="BR644" i="1" s="1"/>
  <c r="BJ640" i="1"/>
  <c r="BR640" i="1" s="1"/>
  <c r="BJ636" i="1"/>
  <c r="BR636" i="1" s="1"/>
  <c r="BJ632" i="1"/>
  <c r="BR632" i="1" s="1"/>
  <c r="BJ628" i="1"/>
  <c r="BR628" i="1" s="1"/>
  <c r="BJ624" i="1"/>
  <c r="BR624" i="1" s="1"/>
  <c r="BJ620" i="1"/>
  <c r="BR620" i="1" s="1"/>
  <c r="BJ616" i="1"/>
  <c r="BR616" i="1" s="1"/>
  <c r="BJ612" i="1"/>
  <c r="BR612" i="1" s="1"/>
  <c r="BJ608" i="1"/>
  <c r="BR608" i="1" s="1"/>
  <c r="BJ604" i="1"/>
  <c r="BR604" i="1" s="1"/>
  <c r="BJ600" i="1"/>
  <c r="BR600" i="1" s="1"/>
  <c r="BJ596" i="1"/>
  <c r="BR596" i="1" s="1"/>
  <c r="BJ592" i="1"/>
  <c r="BR592" i="1" s="1"/>
  <c r="BJ588" i="1"/>
  <c r="BR588" i="1" s="1"/>
  <c r="BJ584" i="1"/>
  <c r="BR584" i="1" s="1"/>
  <c r="BJ580" i="1"/>
  <c r="BR580" i="1" s="1"/>
  <c r="BJ576" i="1"/>
  <c r="BR576" i="1" s="1"/>
  <c r="BJ572" i="1"/>
  <c r="BR572" i="1" s="1"/>
  <c r="BJ568" i="1"/>
  <c r="BR568" i="1" s="1"/>
  <c r="BJ564" i="1"/>
  <c r="BR564" i="1" s="1"/>
  <c r="BJ560" i="1"/>
  <c r="BR560" i="1" s="1"/>
  <c r="BJ556" i="1"/>
  <c r="BR556" i="1" s="1"/>
  <c r="BJ552" i="1"/>
  <c r="BR552" i="1" s="1"/>
  <c r="BJ548" i="1"/>
  <c r="BR548" i="1" s="1"/>
  <c r="BJ544" i="1"/>
  <c r="BR544" i="1" s="1"/>
  <c r="BJ540" i="1"/>
  <c r="BR540" i="1" s="1"/>
  <c r="BJ536" i="1"/>
  <c r="BR536" i="1" s="1"/>
  <c r="BJ532" i="1"/>
  <c r="BR532" i="1" s="1"/>
  <c r="BJ528" i="1"/>
  <c r="BR528" i="1" s="1"/>
  <c r="BJ524" i="1"/>
  <c r="BR524" i="1" s="1"/>
  <c r="BJ520" i="1"/>
  <c r="BR520" i="1" s="1"/>
  <c r="BJ516" i="1"/>
  <c r="BR516" i="1" s="1"/>
  <c r="BJ512" i="1"/>
  <c r="BR512" i="1" s="1"/>
  <c r="BJ508" i="1"/>
  <c r="BR508" i="1" s="1"/>
  <c r="BJ504" i="1"/>
  <c r="BR504" i="1" s="1"/>
  <c r="BJ500" i="1"/>
  <c r="BR500" i="1" s="1"/>
  <c r="BJ496" i="1"/>
  <c r="BR496" i="1" s="1"/>
  <c r="BJ492" i="1"/>
  <c r="BR492" i="1" s="1"/>
  <c r="BJ488" i="1"/>
  <c r="BR488" i="1" s="1"/>
  <c r="BJ484" i="1"/>
  <c r="BR484" i="1" s="1"/>
  <c r="BJ480" i="1"/>
  <c r="BR480" i="1" s="1"/>
  <c r="BJ476" i="1"/>
  <c r="BR476" i="1" s="1"/>
  <c r="BJ472" i="1"/>
  <c r="BR472" i="1" s="1"/>
  <c r="BJ468" i="1"/>
  <c r="BR468" i="1" s="1"/>
  <c r="BJ464" i="1"/>
  <c r="BR464" i="1" s="1"/>
  <c r="BJ460" i="1"/>
  <c r="BR460" i="1" s="1"/>
  <c r="BJ456" i="1"/>
  <c r="BR456" i="1" s="1"/>
  <c r="BJ452" i="1"/>
  <c r="BR452" i="1" s="1"/>
  <c r="BJ448" i="1"/>
  <c r="BR448" i="1" s="1"/>
  <c r="BJ444" i="1"/>
  <c r="BR444" i="1" s="1"/>
  <c r="BJ440" i="1"/>
  <c r="BR440" i="1" s="1"/>
  <c r="BJ436" i="1"/>
  <c r="BR436" i="1" s="1"/>
  <c r="BJ432" i="1"/>
  <c r="BR432" i="1" s="1"/>
  <c r="BJ428" i="1"/>
  <c r="BR428" i="1" s="1"/>
  <c r="BJ424" i="1"/>
  <c r="BR424" i="1" s="1"/>
  <c r="BJ420" i="1"/>
  <c r="BR420" i="1" s="1"/>
  <c r="BJ416" i="1"/>
  <c r="BR416" i="1" s="1"/>
  <c r="BJ412" i="1"/>
  <c r="BR412" i="1" s="1"/>
  <c r="BJ408" i="1"/>
  <c r="BR408" i="1" s="1"/>
  <c r="BJ404" i="1"/>
  <c r="BR404" i="1" s="1"/>
  <c r="BJ400" i="1"/>
  <c r="BR400" i="1" s="1"/>
  <c r="BJ396" i="1"/>
  <c r="BR396" i="1" s="1"/>
  <c r="BJ392" i="1"/>
  <c r="BR392" i="1" s="1"/>
  <c r="BJ388" i="1"/>
  <c r="BR388" i="1" s="1"/>
  <c r="BJ384" i="1"/>
  <c r="BR384" i="1" s="1"/>
  <c r="BJ380" i="1"/>
  <c r="BR380" i="1" s="1"/>
  <c r="BJ376" i="1"/>
  <c r="BR376" i="1" s="1"/>
  <c r="BJ372" i="1"/>
  <c r="BR372" i="1" s="1"/>
  <c r="BJ368" i="1"/>
  <c r="BR368" i="1" s="1"/>
  <c r="BJ364" i="1"/>
  <c r="BR364" i="1" s="1"/>
  <c r="BJ360" i="1"/>
  <c r="BR360" i="1" s="1"/>
  <c r="BJ356" i="1"/>
  <c r="BR356" i="1" s="1"/>
  <c r="BJ352" i="1"/>
  <c r="BR352" i="1" s="1"/>
  <c r="BJ348" i="1"/>
  <c r="BR348" i="1" s="1"/>
  <c r="BJ344" i="1"/>
  <c r="BR344" i="1" s="1"/>
  <c r="BJ340" i="1"/>
  <c r="BR340" i="1" s="1"/>
  <c r="BJ336" i="1"/>
  <c r="BR336" i="1" s="1"/>
  <c r="BJ332" i="1"/>
  <c r="BR332" i="1" s="1"/>
  <c r="BJ328" i="1"/>
  <c r="BR328" i="1" s="1"/>
  <c r="BJ324" i="1"/>
  <c r="BR324" i="1" s="1"/>
  <c r="BJ320" i="1"/>
  <c r="BR320" i="1" s="1"/>
  <c r="BJ316" i="1"/>
  <c r="BR316" i="1" s="1"/>
  <c r="BJ312" i="1"/>
  <c r="BR312" i="1" s="1"/>
  <c r="BJ308" i="1"/>
  <c r="BR308" i="1" s="1"/>
  <c r="BJ304" i="1"/>
  <c r="BR304" i="1" s="1"/>
  <c r="BJ300" i="1"/>
  <c r="BR300" i="1" s="1"/>
  <c r="BJ296" i="1"/>
  <c r="BR296" i="1" s="1"/>
  <c r="BJ292" i="1"/>
  <c r="BR292" i="1" s="1"/>
  <c r="BJ288" i="1"/>
  <c r="BR288" i="1" s="1"/>
  <c r="BJ284" i="1"/>
  <c r="BR284" i="1" s="1"/>
  <c r="BJ280" i="1"/>
  <c r="BR280" i="1" s="1"/>
  <c r="BJ276" i="1"/>
  <c r="BR276" i="1" s="1"/>
  <c r="BJ272" i="1"/>
  <c r="BR272" i="1" s="1"/>
  <c r="BJ268" i="1"/>
  <c r="BR268" i="1" s="1"/>
  <c r="BJ264" i="1"/>
  <c r="BR264" i="1" s="1"/>
  <c r="BJ260" i="1"/>
  <c r="BR260" i="1" s="1"/>
  <c r="BJ256" i="1"/>
  <c r="BR256" i="1" s="1"/>
  <c r="BJ252" i="1"/>
  <c r="BR252" i="1" s="1"/>
  <c r="BJ248" i="1"/>
  <c r="BR248" i="1" s="1"/>
  <c r="BJ244" i="1"/>
  <c r="BR244" i="1" s="1"/>
  <c r="BJ240" i="1"/>
  <c r="BR240" i="1" s="1"/>
  <c r="BJ236" i="1"/>
  <c r="BR236" i="1" s="1"/>
  <c r="BJ232" i="1"/>
  <c r="BR232" i="1" s="1"/>
  <c r="BJ228" i="1"/>
  <c r="BR228" i="1" s="1"/>
  <c r="BJ224" i="1"/>
  <c r="BR224" i="1" s="1"/>
  <c r="BJ220" i="1"/>
  <c r="BR220" i="1" s="1"/>
  <c r="BJ216" i="1"/>
  <c r="BR216" i="1" s="1"/>
  <c r="BJ212" i="1"/>
  <c r="BR212" i="1" s="1"/>
  <c r="BJ208" i="1"/>
  <c r="BR208" i="1" s="1"/>
  <c r="BJ204" i="1"/>
  <c r="BR204" i="1" s="1"/>
  <c r="BJ200" i="1"/>
  <c r="BR200" i="1" s="1"/>
  <c r="BJ196" i="1"/>
  <c r="BR196" i="1" s="1"/>
  <c r="BJ192" i="1"/>
  <c r="BR192" i="1" s="1"/>
  <c r="BJ188" i="1"/>
  <c r="BR188" i="1" s="1"/>
  <c r="BJ184" i="1"/>
  <c r="BR184" i="1" s="1"/>
  <c r="BJ180" i="1"/>
  <c r="BR180" i="1" s="1"/>
  <c r="BJ176" i="1"/>
  <c r="BR176" i="1" s="1"/>
  <c r="BJ172" i="1"/>
  <c r="BR172" i="1" s="1"/>
  <c r="BJ168" i="1"/>
  <c r="BR168" i="1" s="1"/>
  <c r="BJ164" i="1"/>
  <c r="BR164" i="1" s="1"/>
  <c r="BJ160" i="1"/>
  <c r="BR160" i="1" s="1"/>
  <c r="BJ156" i="1"/>
  <c r="BR156" i="1" s="1"/>
  <c r="BJ152" i="1"/>
  <c r="BR152" i="1" s="1"/>
  <c r="BJ148" i="1"/>
  <c r="BR148" i="1" s="1"/>
  <c r="BJ144" i="1"/>
  <c r="BR144" i="1" s="1"/>
  <c r="BJ140" i="1"/>
  <c r="BR140" i="1" s="1"/>
  <c r="BJ136" i="1"/>
  <c r="BR136" i="1" s="1"/>
  <c r="BJ132" i="1"/>
  <c r="BR132" i="1" s="1"/>
  <c r="BJ128" i="1"/>
  <c r="BR128" i="1" s="1"/>
  <c r="BJ124" i="1"/>
  <c r="BR124" i="1" s="1"/>
  <c r="BJ120" i="1"/>
  <c r="BR120" i="1" s="1"/>
  <c r="BJ116" i="1"/>
  <c r="BR116" i="1" s="1"/>
  <c r="BJ112" i="1"/>
  <c r="BR112" i="1" s="1"/>
  <c r="BJ108" i="1"/>
  <c r="BR108" i="1" s="1"/>
  <c r="BJ104" i="1"/>
  <c r="BR104" i="1" s="1"/>
  <c r="BJ100" i="1"/>
  <c r="BR100" i="1" s="1"/>
  <c r="BJ96" i="1"/>
  <c r="BR96" i="1" s="1"/>
  <c r="BJ92" i="1"/>
  <c r="BR92" i="1" s="1"/>
  <c r="BJ88" i="1"/>
  <c r="BR88" i="1" s="1"/>
  <c r="BJ84" i="1"/>
  <c r="BR84" i="1" s="1"/>
  <c r="BJ80" i="1"/>
  <c r="BR80" i="1" s="1"/>
  <c r="BJ76" i="1"/>
  <c r="BR76" i="1" s="1"/>
  <c r="BJ72" i="1"/>
  <c r="BR72" i="1" s="1"/>
  <c r="BJ68" i="1"/>
  <c r="BR68" i="1" s="1"/>
  <c r="BJ64" i="1"/>
  <c r="BR64" i="1" s="1"/>
  <c r="BJ60" i="1"/>
  <c r="BR60" i="1" s="1"/>
  <c r="BJ56" i="1"/>
  <c r="BR56" i="1" s="1"/>
  <c r="BJ52" i="1"/>
  <c r="BR52" i="1" s="1"/>
  <c r="BJ48" i="1"/>
  <c r="BR48" i="1" s="1"/>
  <c r="BJ44" i="1"/>
  <c r="BR44" i="1" s="1"/>
  <c r="BJ40" i="1"/>
  <c r="BR40" i="1" s="1"/>
  <c r="BJ36" i="1"/>
  <c r="BR36" i="1" s="1"/>
  <c r="BJ32" i="1"/>
  <c r="BR32" i="1" s="1"/>
  <c r="BJ28" i="1"/>
  <c r="BR28" i="1" s="1"/>
  <c r="BJ24" i="1"/>
  <c r="BR24" i="1" s="1"/>
  <c r="BJ20" i="1"/>
  <c r="BR20" i="1" s="1"/>
  <c r="BJ16" i="1"/>
  <c r="BR16" i="1" s="1"/>
  <c r="BJ12" i="1"/>
  <c r="BR12" i="1" s="1"/>
  <c r="BJ8" i="1"/>
  <c r="BR8" i="1" s="1"/>
  <c r="BJ4" i="1"/>
  <c r="BR4" i="1" s="1"/>
  <c r="BK1186" i="1"/>
  <c r="BS1186" i="1" s="1"/>
  <c r="BK1182" i="1"/>
  <c r="BS1182" i="1" s="1"/>
  <c r="BK1178" i="1"/>
  <c r="BS1178" i="1" s="1"/>
  <c r="BK1174" i="1"/>
  <c r="BS1174" i="1" s="1"/>
  <c r="BK1170" i="1"/>
  <c r="BS1170" i="1" s="1"/>
  <c r="BK1166" i="1"/>
  <c r="BS1166" i="1" s="1"/>
  <c r="BK1162" i="1"/>
  <c r="BS1162" i="1" s="1"/>
  <c r="BK1158" i="1"/>
  <c r="BS1158" i="1" s="1"/>
  <c r="BK1154" i="1"/>
  <c r="BS1154" i="1" s="1"/>
  <c r="BK1150" i="1"/>
  <c r="BS1150" i="1" s="1"/>
  <c r="BK1146" i="1"/>
  <c r="BS1146" i="1" s="1"/>
  <c r="BK1142" i="1"/>
  <c r="BS1142" i="1" s="1"/>
  <c r="BK1138" i="1"/>
  <c r="BS1138" i="1" s="1"/>
  <c r="BK1134" i="1"/>
  <c r="BS1134" i="1" s="1"/>
  <c r="BK1130" i="1"/>
  <c r="BS1130" i="1" s="1"/>
  <c r="BK1126" i="1"/>
  <c r="BS1126" i="1" s="1"/>
  <c r="BK1122" i="1"/>
  <c r="BS1122" i="1" s="1"/>
  <c r="BK1118" i="1"/>
  <c r="BS1118" i="1" s="1"/>
  <c r="BK1114" i="1"/>
  <c r="BS1114" i="1" s="1"/>
  <c r="BK1110" i="1"/>
  <c r="BS1110" i="1" s="1"/>
  <c r="BK1106" i="1"/>
  <c r="BS1106" i="1" s="1"/>
  <c r="BK1102" i="1"/>
  <c r="BS1102" i="1" s="1"/>
  <c r="BK1098" i="1"/>
  <c r="BS1098" i="1" s="1"/>
  <c r="BK1094" i="1"/>
  <c r="BS1094" i="1" s="1"/>
  <c r="BK1090" i="1"/>
  <c r="BS1090" i="1" s="1"/>
  <c r="BK1086" i="1"/>
  <c r="BS1086" i="1" s="1"/>
  <c r="BK1082" i="1"/>
  <c r="BS1082" i="1" s="1"/>
  <c r="BK1078" i="1"/>
  <c r="BS1078" i="1" s="1"/>
  <c r="BK1074" i="1"/>
  <c r="BS1074" i="1" s="1"/>
  <c r="BK1070" i="1"/>
  <c r="BS1070" i="1" s="1"/>
  <c r="BK1066" i="1"/>
  <c r="BS1066" i="1" s="1"/>
  <c r="BK1062" i="1"/>
  <c r="BS1062" i="1" s="1"/>
  <c r="BK1058" i="1"/>
  <c r="BS1058" i="1" s="1"/>
  <c r="BK1054" i="1"/>
  <c r="BS1054" i="1" s="1"/>
  <c r="BK1050" i="1"/>
  <c r="BS1050" i="1" s="1"/>
  <c r="BK1046" i="1"/>
  <c r="BS1046" i="1" s="1"/>
  <c r="BK1042" i="1"/>
  <c r="BS1042" i="1" s="1"/>
  <c r="BK1038" i="1"/>
  <c r="BS1038" i="1" s="1"/>
  <c r="BK1034" i="1"/>
  <c r="BS1034" i="1" s="1"/>
  <c r="BK1030" i="1"/>
  <c r="BS1030" i="1" s="1"/>
  <c r="BK1026" i="1"/>
  <c r="BS1026" i="1" s="1"/>
  <c r="BK1022" i="1"/>
  <c r="BS1022" i="1" s="1"/>
  <c r="BK1018" i="1"/>
  <c r="BS1018" i="1" s="1"/>
  <c r="BK1014" i="1"/>
  <c r="BS1014" i="1" s="1"/>
  <c r="BK1010" i="1"/>
  <c r="BS1010" i="1" s="1"/>
  <c r="BK1006" i="1"/>
  <c r="BS1006" i="1" s="1"/>
  <c r="BK1002" i="1"/>
  <c r="BS1002" i="1" s="1"/>
  <c r="BK998" i="1"/>
  <c r="BS998" i="1" s="1"/>
  <c r="BK994" i="1"/>
  <c r="BS994" i="1" s="1"/>
  <c r="BK990" i="1"/>
  <c r="BS990" i="1" s="1"/>
  <c r="BK986" i="1"/>
  <c r="BS986" i="1" s="1"/>
  <c r="BK982" i="1"/>
  <c r="BS982" i="1" s="1"/>
  <c r="BK978" i="1"/>
  <c r="BS978" i="1" s="1"/>
  <c r="BK974" i="1"/>
  <c r="BS974" i="1" s="1"/>
  <c r="BK970" i="1"/>
  <c r="BS970" i="1" s="1"/>
  <c r="BK966" i="1"/>
  <c r="BS966" i="1" s="1"/>
  <c r="BK962" i="1"/>
  <c r="BS962" i="1" s="1"/>
  <c r="BK958" i="1"/>
  <c r="BS958" i="1" s="1"/>
  <c r="BK954" i="1"/>
  <c r="BS954" i="1" s="1"/>
  <c r="BK950" i="1"/>
  <c r="BS950" i="1" s="1"/>
  <c r="BK946" i="1"/>
  <c r="BS946" i="1" s="1"/>
  <c r="BK942" i="1"/>
  <c r="BS942" i="1" s="1"/>
  <c r="BK938" i="1"/>
  <c r="BS938" i="1" s="1"/>
  <c r="BK934" i="1"/>
  <c r="BS934" i="1" s="1"/>
  <c r="BK930" i="1"/>
  <c r="BS930" i="1" s="1"/>
  <c r="BK926" i="1"/>
  <c r="BS926" i="1" s="1"/>
  <c r="BK922" i="1"/>
  <c r="BS922" i="1" s="1"/>
  <c r="BK918" i="1"/>
  <c r="BS918" i="1" s="1"/>
  <c r="BK914" i="1"/>
  <c r="BS914" i="1" s="1"/>
  <c r="BK910" i="1"/>
  <c r="BS910" i="1" s="1"/>
  <c r="BK906" i="1"/>
  <c r="BS906" i="1" s="1"/>
  <c r="BK902" i="1"/>
  <c r="BS902" i="1" s="1"/>
  <c r="BK898" i="1"/>
  <c r="BS898" i="1" s="1"/>
  <c r="BK894" i="1"/>
  <c r="BS894" i="1" s="1"/>
  <c r="BK890" i="1"/>
  <c r="BS890" i="1" s="1"/>
  <c r="BK886" i="1"/>
  <c r="BS886" i="1" s="1"/>
  <c r="BK882" i="1"/>
  <c r="BS882" i="1" s="1"/>
  <c r="BK878" i="1"/>
  <c r="BS878" i="1" s="1"/>
  <c r="BK874" i="1"/>
  <c r="BS874" i="1" s="1"/>
  <c r="BK870" i="1"/>
  <c r="BS870" i="1" s="1"/>
  <c r="BK866" i="1"/>
  <c r="BS866" i="1" s="1"/>
  <c r="BK862" i="1"/>
  <c r="BS862" i="1" s="1"/>
  <c r="BK858" i="1"/>
  <c r="BS858" i="1" s="1"/>
  <c r="BK854" i="1"/>
  <c r="BS854" i="1" s="1"/>
  <c r="BK850" i="1"/>
  <c r="BS850" i="1" s="1"/>
  <c r="BK846" i="1"/>
  <c r="BS846" i="1" s="1"/>
  <c r="BK842" i="1"/>
  <c r="BS842" i="1" s="1"/>
  <c r="BK838" i="1"/>
  <c r="BS838" i="1" s="1"/>
  <c r="BK834" i="1"/>
  <c r="BS834" i="1" s="1"/>
  <c r="BK830" i="1"/>
  <c r="BS830" i="1" s="1"/>
  <c r="BK826" i="1"/>
  <c r="BS826" i="1" s="1"/>
  <c r="BK822" i="1"/>
  <c r="BS822" i="1" s="1"/>
  <c r="BK818" i="1"/>
  <c r="BS818" i="1" s="1"/>
  <c r="BK814" i="1"/>
  <c r="BS814" i="1" s="1"/>
  <c r="BK810" i="1"/>
  <c r="BS810" i="1" s="1"/>
  <c r="BK806" i="1"/>
  <c r="BS806" i="1" s="1"/>
  <c r="BK802" i="1"/>
  <c r="BS802" i="1" s="1"/>
  <c r="BK798" i="1"/>
  <c r="BS798" i="1" s="1"/>
  <c r="BK794" i="1"/>
  <c r="BS794" i="1" s="1"/>
  <c r="BK790" i="1"/>
  <c r="BS790" i="1" s="1"/>
  <c r="BK786" i="1"/>
  <c r="BS786" i="1" s="1"/>
  <c r="BK782" i="1"/>
  <c r="BS782" i="1" s="1"/>
  <c r="BK778" i="1"/>
  <c r="BS778" i="1" s="1"/>
  <c r="BK774" i="1"/>
  <c r="BS774" i="1" s="1"/>
  <c r="BK770" i="1"/>
  <c r="BS770" i="1" s="1"/>
  <c r="BK766" i="1"/>
  <c r="BS766" i="1" s="1"/>
  <c r="BK762" i="1"/>
  <c r="BS762" i="1" s="1"/>
  <c r="BK758" i="1"/>
  <c r="BS758" i="1" s="1"/>
  <c r="BK754" i="1"/>
  <c r="BS754" i="1" s="1"/>
  <c r="BK750" i="1"/>
  <c r="BS750" i="1" s="1"/>
  <c r="BK746" i="1"/>
  <c r="BS746" i="1" s="1"/>
  <c r="BK742" i="1"/>
  <c r="BS742" i="1" s="1"/>
  <c r="BK738" i="1"/>
  <c r="BS738" i="1" s="1"/>
  <c r="BK734" i="1"/>
  <c r="BS734" i="1" s="1"/>
  <c r="BK730" i="1"/>
  <c r="BS730" i="1" s="1"/>
  <c r="BK726" i="1"/>
  <c r="BS726" i="1" s="1"/>
  <c r="BK722" i="1"/>
  <c r="BS722" i="1" s="1"/>
  <c r="BK718" i="1"/>
  <c r="BS718" i="1" s="1"/>
  <c r="BK714" i="1"/>
  <c r="BS714" i="1" s="1"/>
  <c r="BK710" i="1"/>
  <c r="BS710" i="1" s="1"/>
  <c r="BK706" i="1"/>
  <c r="BS706" i="1" s="1"/>
  <c r="BK702" i="1"/>
  <c r="BS702" i="1" s="1"/>
  <c r="BK698" i="1"/>
  <c r="BS698" i="1" s="1"/>
  <c r="BK694" i="1"/>
  <c r="BS694" i="1" s="1"/>
  <c r="BK690" i="1"/>
  <c r="BS690" i="1" s="1"/>
  <c r="BK686" i="1"/>
  <c r="BS686" i="1" s="1"/>
  <c r="BK682" i="1"/>
  <c r="BS682" i="1" s="1"/>
  <c r="BK678" i="1"/>
  <c r="BS678" i="1" s="1"/>
  <c r="BK674" i="1"/>
  <c r="BS674" i="1" s="1"/>
  <c r="BK670" i="1"/>
  <c r="BS670" i="1" s="1"/>
  <c r="BK666" i="1"/>
  <c r="BS666" i="1" s="1"/>
  <c r="BK662" i="1"/>
  <c r="BS662" i="1" s="1"/>
  <c r="BK658" i="1"/>
  <c r="BS658" i="1" s="1"/>
  <c r="BK654" i="1"/>
  <c r="BS654" i="1" s="1"/>
  <c r="BK650" i="1"/>
  <c r="BS650" i="1" s="1"/>
  <c r="BK646" i="1"/>
  <c r="BS646" i="1" s="1"/>
  <c r="BK642" i="1"/>
  <c r="BS642" i="1" s="1"/>
  <c r="BK638" i="1"/>
  <c r="BS638" i="1" s="1"/>
  <c r="BK634" i="1"/>
  <c r="BS634" i="1" s="1"/>
  <c r="BK630" i="1"/>
  <c r="BS630" i="1" s="1"/>
  <c r="BK626" i="1"/>
  <c r="BS626" i="1" s="1"/>
  <c r="BK622" i="1"/>
  <c r="BS622" i="1" s="1"/>
  <c r="BK618" i="1"/>
  <c r="BS618" i="1" s="1"/>
  <c r="BK614" i="1"/>
  <c r="BS614" i="1" s="1"/>
  <c r="BK610" i="1"/>
  <c r="BS610" i="1" s="1"/>
  <c r="BK606" i="1"/>
  <c r="BS606" i="1" s="1"/>
  <c r="BK602" i="1"/>
  <c r="BS602" i="1" s="1"/>
  <c r="BK598" i="1"/>
  <c r="BS598" i="1" s="1"/>
  <c r="BK594" i="1"/>
  <c r="BS594" i="1" s="1"/>
  <c r="BK590" i="1"/>
  <c r="BS590" i="1" s="1"/>
  <c r="BK586" i="1"/>
  <c r="BS586" i="1" s="1"/>
  <c r="BK582" i="1"/>
  <c r="BS582" i="1" s="1"/>
  <c r="BK578" i="1"/>
  <c r="BS578" i="1" s="1"/>
  <c r="BK574" i="1"/>
  <c r="BS574" i="1" s="1"/>
  <c r="BK570" i="1"/>
  <c r="BS570" i="1" s="1"/>
  <c r="BK566" i="1"/>
  <c r="BS566" i="1" s="1"/>
  <c r="BK562" i="1"/>
  <c r="BS562" i="1" s="1"/>
  <c r="BK558" i="1"/>
  <c r="BS558" i="1" s="1"/>
  <c r="BK554" i="1"/>
  <c r="BS554" i="1" s="1"/>
  <c r="BK550" i="1"/>
  <c r="BS550" i="1" s="1"/>
  <c r="BK546" i="1"/>
  <c r="BS546" i="1" s="1"/>
  <c r="BK542" i="1"/>
  <c r="BS542" i="1" s="1"/>
  <c r="BK538" i="1"/>
  <c r="BS538" i="1" s="1"/>
  <c r="BK534" i="1"/>
  <c r="BS534" i="1" s="1"/>
  <c r="BK530" i="1"/>
  <c r="BS530" i="1" s="1"/>
  <c r="BK526" i="1"/>
  <c r="BS526" i="1" s="1"/>
  <c r="BK522" i="1"/>
  <c r="BS522" i="1" s="1"/>
  <c r="BK518" i="1"/>
  <c r="BS518" i="1" s="1"/>
  <c r="BK514" i="1"/>
  <c r="BS514" i="1" s="1"/>
  <c r="BK510" i="1"/>
  <c r="BS510" i="1" s="1"/>
  <c r="BK506" i="1"/>
  <c r="BS506" i="1" s="1"/>
  <c r="BK502" i="1"/>
  <c r="BS502" i="1" s="1"/>
  <c r="BK498" i="1"/>
  <c r="BS498" i="1" s="1"/>
  <c r="BK494" i="1"/>
  <c r="BS494" i="1" s="1"/>
  <c r="BK490" i="1"/>
  <c r="BS490" i="1" s="1"/>
  <c r="BK486" i="1"/>
  <c r="BS486" i="1" s="1"/>
  <c r="BK482" i="1"/>
  <c r="BS482" i="1" s="1"/>
  <c r="BK478" i="1"/>
  <c r="BS478" i="1" s="1"/>
  <c r="BK474" i="1"/>
  <c r="BS474" i="1" s="1"/>
  <c r="BK470" i="1"/>
  <c r="BS470" i="1" s="1"/>
  <c r="BK466" i="1"/>
  <c r="BS466" i="1" s="1"/>
  <c r="BK462" i="1"/>
  <c r="BS462" i="1" s="1"/>
  <c r="BK458" i="1"/>
  <c r="BS458" i="1" s="1"/>
  <c r="BK454" i="1"/>
  <c r="BS454" i="1" s="1"/>
  <c r="BK450" i="1"/>
  <c r="BS450" i="1" s="1"/>
  <c r="BK446" i="1"/>
  <c r="BS446" i="1" s="1"/>
  <c r="BK442" i="1"/>
  <c r="BS442" i="1" s="1"/>
  <c r="BK438" i="1"/>
  <c r="BS438" i="1" s="1"/>
  <c r="BK434" i="1"/>
  <c r="BS434" i="1" s="1"/>
  <c r="BK430" i="1"/>
  <c r="BS430" i="1" s="1"/>
  <c r="BK426" i="1"/>
  <c r="BS426" i="1" s="1"/>
  <c r="BK422" i="1"/>
  <c r="BS422" i="1" s="1"/>
  <c r="BK418" i="1"/>
  <c r="BS418" i="1" s="1"/>
  <c r="BK414" i="1"/>
  <c r="BS414" i="1" s="1"/>
  <c r="BK410" i="1"/>
  <c r="BS410" i="1" s="1"/>
  <c r="BK406" i="1"/>
  <c r="BS406" i="1" s="1"/>
  <c r="BK402" i="1"/>
  <c r="BS402" i="1" s="1"/>
  <c r="BK398" i="1"/>
  <c r="BS398" i="1" s="1"/>
  <c r="BK394" i="1"/>
  <c r="BS394" i="1" s="1"/>
  <c r="BK390" i="1"/>
  <c r="BS390" i="1" s="1"/>
  <c r="BK386" i="1"/>
  <c r="BS386" i="1" s="1"/>
  <c r="BK382" i="1"/>
  <c r="BS382" i="1" s="1"/>
  <c r="BK378" i="1"/>
  <c r="BS378" i="1" s="1"/>
  <c r="BK374" i="1"/>
  <c r="BS374" i="1" s="1"/>
  <c r="BK370" i="1"/>
  <c r="BS370" i="1" s="1"/>
  <c r="BK366" i="1"/>
  <c r="BS366" i="1" s="1"/>
  <c r="BK362" i="1"/>
  <c r="BS362" i="1" s="1"/>
  <c r="BK358" i="1"/>
  <c r="BS358" i="1" s="1"/>
  <c r="BK354" i="1"/>
  <c r="BS354" i="1" s="1"/>
  <c r="BK350" i="1"/>
  <c r="BS350" i="1" s="1"/>
  <c r="BK346" i="1"/>
  <c r="BS346" i="1" s="1"/>
  <c r="BK342" i="1"/>
  <c r="BS342" i="1" s="1"/>
  <c r="BK338" i="1"/>
  <c r="BS338" i="1" s="1"/>
  <c r="BK334" i="1"/>
  <c r="BS334" i="1" s="1"/>
  <c r="BK330" i="1"/>
  <c r="BS330" i="1" s="1"/>
  <c r="BK326" i="1"/>
  <c r="BS326" i="1" s="1"/>
  <c r="BK322" i="1"/>
  <c r="BS322" i="1" s="1"/>
  <c r="BK318" i="1"/>
  <c r="BS318" i="1" s="1"/>
  <c r="BK314" i="1"/>
  <c r="BS314" i="1" s="1"/>
  <c r="BK310" i="1"/>
  <c r="BS310" i="1" s="1"/>
  <c r="BK306" i="1"/>
  <c r="BS306" i="1" s="1"/>
  <c r="BK302" i="1"/>
  <c r="BS302" i="1" s="1"/>
  <c r="BK298" i="1"/>
  <c r="BS298" i="1" s="1"/>
  <c r="BK294" i="1"/>
  <c r="BS294" i="1" s="1"/>
  <c r="BK290" i="1"/>
  <c r="BS290" i="1" s="1"/>
  <c r="BK286" i="1"/>
  <c r="BS286" i="1" s="1"/>
  <c r="BK282" i="1"/>
  <c r="BS282" i="1" s="1"/>
  <c r="BK278" i="1"/>
  <c r="BS278" i="1" s="1"/>
  <c r="BK274" i="1"/>
  <c r="BS274" i="1" s="1"/>
  <c r="BK270" i="1"/>
  <c r="BS270" i="1" s="1"/>
  <c r="BK266" i="1"/>
  <c r="BS266" i="1" s="1"/>
  <c r="BK262" i="1"/>
  <c r="BS262" i="1" s="1"/>
  <c r="BK258" i="1"/>
  <c r="BS258" i="1" s="1"/>
  <c r="BK254" i="1"/>
  <c r="BS254" i="1" s="1"/>
  <c r="BK250" i="1"/>
  <c r="BS250" i="1" s="1"/>
  <c r="BK246" i="1"/>
  <c r="BS246" i="1" s="1"/>
  <c r="BK242" i="1"/>
  <c r="BS242" i="1" s="1"/>
  <c r="BK238" i="1"/>
  <c r="BS238" i="1" s="1"/>
  <c r="BK234" i="1"/>
  <c r="BS234" i="1" s="1"/>
  <c r="BK230" i="1"/>
  <c r="BS230" i="1" s="1"/>
  <c r="BK226" i="1"/>
  <c r="BS226" i="1" s="1"/>
  <c r="BK222" i="1"/>
  <c r="BS222" i="1" s="1"/>
  <c r="BK218" i="1"/>
  <c r="BS218" i="1" s="1"/>
  <c r="BK214" i="1"/>
  <c r="BS214" i="1" s="1"/>
  <c r="BK210" i="1"/>
  <c r="BS210" i="1" s="1"/>
  <c r="BK206" i="1"/>
  <c r="BS206" i="1" s="1"/>
  <c r="BK202" i="1"/>
  <c r="BS202" i="1" s="1"/>
  <c r="BK198" i="1"/>
  <c r="BS198" i="1" s="1"/>
  <c r="BK194" i="1"/>
  <c r="BS194" i="1" s="1"/>
  <c r="BK190" i="1"/>
  <c r="BS190" i="1" s="1"/>
  <c r="BK186" i="1"/>
  <c r="BS186" i="1" s="1"/>
  <c r="BK182" i="1"/>
  <c r="BS182" i="1" s="1"/>
  <c r="BK178" i="1"/>
  <c r="BS178" i="1" s="1"/>
  <c r="BK174" i="1"/>
  <c r="BS174" i="1" s="1"/>
  <c r="BK170" i="1"/>
  <c r="BS170" i="1" s="1"/>
  <c r="BK166" i="1"/>
  <c r="BS166" i="1" s="1"/>
  <c r="BK162" i="1"/>
  <c r="BS162" i="1" s="1"/>
  <c r="BK158" i="1"/>
  <c r="BS158" i="1" s="1"/>
  <c r="BK154" i="1"/>
  <c r="BS154" i="1" s="1"/>
  <c r="BK150" i="1"/>
  <c r="BS150" i="1" s="1"/>
  <c r="BK146" i="1"/>
  <c r="BS146" i="1" s="1"/>
  <c r="BK142" i="1"/>
  <c r="BS142" i="1" s="1"/>
  <c r="BK138" i="1"/>
  <c r="BS138" i="1" s="1"/>
  <c r="BK134" i="1"/>
  <c r="BS134" i="1" s="1"/>
  <c r="BK130" i="1"/>
  <c r="BS130" i="1" s="1"/>
  <c r="BK126" i="1"/>
  <c r="BS126" i="1" s="1"/>
  <c r="BK122" i="1"/>
  <c r="BS122" i="1" s="1"/>
  <c r="BK118" i="1"/>
  <c r="BS118" i="1" s="1"/>
  <c r="BK114" i="1"/>
  <c r="BS114" i="1" s="1"/>
  <c r="BK110" i="1"/>
  <c r="BS110" i="1" s="1"/>
  <c r="BK106" i="1"/>
  <c r="BS106" i="1" s="1"/>
  <c r="BK102" i="1"/>
  <c r="BS102" i="1" s="1"/>
  <c r="BK98" i="1"/>
  <c r="BS98" i="1" s="1"/>
  <c r="BK94" i="1"/>
  <c r="BS94" i="1" s="1"/>
  <c r="BK90" i="1"/>
  <c r="BS90" i="1" s="1"/>
  <c r="BK86" i="1"/>
  <c r="BS86" i="1" s="1"/>
  <c r="BK82" i="1"/>
  <c r="BS82" i="1" s="1"/>
  <c r="BK78" i="1"/>
  <c r="BS78" i="1" s="1"/>
  <c r="BK74" i="1"/>
  <c r="BS74" i="1" s="1"/>
  <c r="BK70" i="1"/>
  <c r="BS70" i="1" s="1"/>
  <c r="BK66" i="1"/>
  <c r="BS66" i="1" s="1"/>
  <c r="BK62" i="1"/>
  <c r="BS62" i="1" s="1"/>
  <c r="BK58" i="1"/>
  <c r="BS58" i="1" s="1"/>
  <c r="BK54" i="1"/>
  <c r="BS54" i="1" s="1"/>
  <c r="BK50" i="1"/>
  <c r="BS50" i="1" s="1"/>
  <c r="BK46" i="1"/>
  <c r="BS46" i="1" s="1"/>
  <c r="BK42" i="1"/>
  <c r="BS42" i="1" s="1"/>
  <c r="BK38" i="1"/>
  <c r="BS38" i="1" s="1"/>
  <c r="BK34" i="1"/>
  <c r="BS34" i="1" s="1"/>
  <c r="BK30" i="1"/>
  <c r="BS30" i="1" s="1"/>
  <c r="BK26" i="1"/>
  <c r="BS26" i="1" s="1"/>
  <c r="BK22" i="1"/>
  <c r="BS22" i="1" s="1"/>
  <c r="BK18" i="1"/>
  <c r="BS18" i="1" s="1"/>
  <c r="BK14" i="1"/>
  <c r="BS14" i="1" s="1"/>
  <c r="BK10" i="1"/>
  <c r="BS10" i="1" s="1"/>
  <c r="BK6" i="1"/>
  <c r="BS6" i="1" s="1"/>
  <c r="K32" i="13"/>
  <c r="K24" i="13"/>
  <c r="K20" i="13"/>
  <c r="K16" i="13"/>
  <c r="K8" i="13"/>
  <c r="K4" i="13"/>
  <c r="K35" i="13"/>
  <c r="K31" i="13"/>
  <c r="K27" i="13"/>
  <c r="K23" i="13"/>
  <c r="K19" i="13"/>
  <c r="K15" i="13"/>
  <c r="K11" i="13"/>
  <c r="K7" i="13"/>
  <c r="K3" i="13"/>
  <c r="K36" i="13"/>
  <c r="K28" i="13"/>
  <c r="K34" i="13"/>
  <c r="K30" i="13"/>
  <c r="K26" i="13"/>
  <c r="K22" i="13"/>
  <c r="K18" i="13"/>
  <c r="K14" i="13"/>
  <c r="K10" i="13"/>
  <c r="K6" i="13"/>
  <c r="K2" i="13"/>
  <c r="K37" i="13"/>
  <c r="K33" i="13"/>
  <c r="K29" i="13"/>
  <c r="K25" i="13"/>
  <c r="K21" i="13"/>
  <c r="K17" i="13"/>
  <c r="K13" i="13"/>
  <c r="K9" i="13"/>
  <c r="K5" i="13"/>
  <c r="BJ638" i="1"/>
  <c r="BR638" i="1" s="1"/>
  <c r="BJ634" i="1"/>
  <c r="BR634" i="1" s="1"/>
  <c r="BJ630" i="1"/>
  <c r="BR630" i="1" s="1"/>
  <c r="BJ626" i="1"/>
  <c r="BR626" i="1" s="1"/>
  <c r="BJ622" i="1"/>
  <c r="BR622" i="1" s="1"/>
  <c r="BJ618" i="1"/>
  <c r="BR618" i="1" s="1"/>
  <c r="BJ614" i="1"/>
  <c r="BR614" i="1" s="1"/>
  <c r="BJ610" i="1"/>
  <c r="BR610" i="1" s="1"/>
  <c r="BJ606" i="1"/>
  <c r="BR606" i="1" s="1"/>
  <c r="BJ602" i="1"/>
  <c r="BR602" i="1" s="1"/>
  <c r="BJ598" i="1"/>
  <c r="BR598" i="1" s="1"/>
  <c r="BJ594" i="1"/>
  <c r="BR594" i="1" s="1"/>
  <c r="BJ590" i="1"/>
  <c r="BR590" i="1" s="1"/>
  <c r="BJ586" i="1"/>
  <c r="BR586" i="1" s="1"/>
  <c r="BJ582" i="1"/>
  <c r="BR582" i="1" s="1"/>
  <c r="BJ578" i="1"/>
  <c r="BR578" i="1" s="1"/>
  <c r="BJ574" i="1"/>
  <c r="BR574" i="1" s="1"/>
  <c r="BJ570" i="1"/>
  <c r="BR570" i="1" s="1"/>
  <c r="BJ566" i="1"/>
  <c r="BR566" i="1" s="1"/>
  <c r="BJ494" i="1"/>
  <c r="BR494" i="1" s="1"/>
  <c r="BJ490" i="1"/>
  <c r="BR490" i="1" s="1"/>
  <c r="BJ486" i="1"/>
  <c r="BR486" i="1" s="1"/>
  <c r="BJ482" i="1"/>
  <c r="BR482" i="1" s="1"/>
  <c r="BJ478" i="1"/>
  <c r="BR478" i="1" s="1"/>
  <c r="BJ474" i="1"/>
  <c r="BR474" i="1" s="1"/>
  <c r="BJ470" i="1"/>
  <c r="BR470" i="1" s="1"/>
  <c r="BJ466" i="1"/>
  <c r="BR466" i="1" s="1"/>
  <c r="BJ462" i="1"/>
  <c r="BR462" i="1" s="1"/>
  <c r="BJ458" i="1"/>
  <c r="BR458" i="1" s="1"/>
  <c r="BJ454" i="1"/>
  <c r="BR454" i="1" s="1"/>
  <c r="BJ450" i="1"/>
  <c r="BR450" i="1" s="1"/>
  <c r="BJ446" i="1"/>
  <c r="BR446" i="1" s="1"/>
  <c r="BJ442" i="1"/>
  <c r="BR442" i="1" s="1"/>
  <c r="BJ438" i="1"/>
  <c r="BR438" i="1" s="1"/>
  <c r="BJ434" i="1"/>
  <c r="BR434" i="1" s="1"/>
  <c r="BJ430" i="1"/>
  <c r="BR430" i="1" s="1"/>
  <c r="BJ426" i="1"/>
  <c r="BR426" i="1" s="1"/>
  <c r="BJ422" i="1"/>
  <c r="BR422" i="1" s="1"/>
  <c r="BJ418" i="1"/>
  <c r="BR418" i="1" s="1"/>
  <c r="BJ414" i="1"/>
  <c r="BR414" i="1" s="1"/>
  <c r="BJ410" i="1"/>
  <c r="BR410" i="1" s="1"/>
  <c r="BJ406" i="1"/>
  <c r="BR406" i="1" s="1"/>
  <c r="BJ402" i="1"/>
  <c r="BR402" i="1" s="1"/>
  <c r="BJ398" i="1"/>
  <c r="BR398" i="1" s="1"/>
  <c r="BJ394" i="1"/>
  <c r="BR394" i="1" s="1"/>
  <c r="BJ390" i="1"/>
  <c r="BR390" i="1" s="1"/>
  <c r="BJ386" i="1"/>
  <c r="BR386" i="1" s="1"/>
  <c r="BJ382" i="1"/>
  <c r="BR382" i="1" s="1"/>
  <c r="BJ378" i="1"/>
  <c r="BR378" i="1" s="1"/>
  <c r="BJ374" i="1"/>
  <c r="BR374" i="1" s="1"/>
  <c r="BJ370" i="1"/>
  <c r="BR370" i="1" s="1"/>
  <c r="BJ366" i="1"/>
  <c r="BR366" i="1" s="1"/>
  <c r="BJ362" i="1"/>
  <c r="BR362" i="1" s="1"/>
  <c r="BJ358" i="1"/>
  <c r="BR358" i="1" s="1"/>
  <c r="BJ354" i="1"/>
  <c r="BR354" i="1" s="1"/>
  <c r="BJ350" i="1"/>
  <c r="BR350" i="1" s="1"/>
  <c r="BJ346" i="1"/>
  <c r="BR346" i="1" s="1"/>
  <c r="BJ342" i="1"/>
  <c r="BR342" i="1" s="1"/>
  <c r="BJ338" i="1"/>
  <c r="BR338" i="1" s="1"/>
  <c r="BJ334" i="1"/>
  <c r="BR334" i="1" s="1"/>
  <c r="BJ330" i="1"/>
  <c r="BR330" i="1" s="1"/>
  <c r="BJ326" i="1"/>
  <c r="BR326" i="1" s="1"/>
  <c r="BJ322" i="1"/>
  <c r="BR322" i="1" s="1"/>
  <c r="BJ318" i="1"/>
  <c r="BR318" i="1" s="1"/>
  <c r="BJ314" i="1"/>
  <c r="BR314" i="1" s="1"/>
  <c r="BJ310" i="1"/>
  <c r="BR310" i="1" s="1"/>
  <c r="BJ306" i="1"/>
  <c r="BR306" i="1" s="1"/>
  <c r="BJ302" i="1"/>
  <c r="BR302" i="1" s="1"/>
  <c r="BJ298" i="1"/>
  <c r="BR298" i="1" s="1"/>
  <c r="BJ294" i="1"/>
  <c r="BR294" i="1" s="1"/>
  <c r="BJ290" i="1"/>
  <c r="BR290" i="1" s="1"/>
  <c r="BJ286" i="1"/>
  <c r="BR286" i="1" s="1"/>
  <c r="BJ282" i="1"/>
  <c r="BR282" i="1" s="1"/>
  <c r="BJ278" i="1"/>
  <c r="BR278" i="1" s="1"/>
  <c r="BJ274" i="1"/>
  <c r="BR274" i="1" s="1"/>
  <c r="BJ270" i="1"/>
  <c r="BR270" i="1" s="1"/>
  <c r="BJ266" i="1"/>
  <c r="BR266" i="1" s="1"/>
  <c r="BJ262" i="1"/>
  <c r="BR262" i="1" s="1"/>
  <c r="BJ258" i="1"/>
  <c r="BR258" i="1" s="1"/>
  <c r="BJ254" i="1"/>
  <c r="BR254" i="1" s="1"/>
  <c r="BJ250" i="1"/>
  <c r="BR250" i="1" s="1"/>
  <c r="BJ246" i="1"/>
  <c r="BR246" i="1" s="1"/>
  <c r="BJ242" i="1"/>
  <c r="BR242" i="1" s="1"/>
  <c r="BJ238" i="1"/>
  <c r="BR238" i="1" s="1"/>
  <c r="BJ234" i="1"/>
  <c r="BR234" i="1" s="1"/>
  <c r="BJ230" i="1"/>
  <c r="BR230" i="1" s="1"/>
  <c r="BJ226" i="1"/>
  <c r="BR226" i="1" s="1"/>
  <c r="BJ222" i="1"/>
  <c r="BR222" i="1" s="1"/>
  <c r="BJ218" i="1"/>
  <c r="BR218" i="1" s="1"/>
  <c r="BJ214" i="1"/>
  <c r="BR214" i="1" s="1"/>
  <c r="BJ210" i="1"/>
  <c r="BR210" i="1" s="1"/>
  <c r="BJ206" i="1"/>
  <c r="BR206" i="1" s="1"/>
  <c r="BJ202" i="1"/>
  <c r="BR202" i="1" s="1"/>
  <c r="BJ198" i="1"/>
  <c r="BR198" i="1" s="1"/>
  <c r="BJ194" i="1"/>
  <c r="BR194" i="1" s="1"/>
  <c r="BJ190" i="1"/>
  <c r="BR190" i="1" s="1"/>
  <c r="BJ186" i="1"/>
  <c r="BR186" i="1" s="1"/>
  <c r="BJ182" i="1"/>
  <c r="BR182" i="1" s="1"/>
  <c r="BJ178" i="1"/>
  <c r="BR178" i="1" s="1"/>
  <c r="BJ174" i="1"/>
  <c r="BR174" i="1" s="1"/>
  <c r="BJ170" i="1"/>
  <c r="BR170" i="1" s="1"/>
  <c r="BJ166" i="1"/>
  <c r="BR166" i="1" s="1"/>
  <c r="BJ162" i="1"/>
  <c r="BR162" i="1" s="1"/>
  <c r="BJ158" i="1"/>
  <c r="BR158" i="1" s="1"/>
  <c r="BJ154" i="1"/>
  <c r="BR154" i="1" s="1"/>
  <c r="BJ150" i="1"/>
  <c r="BR150" i="1" s="1"/>
  <c r="BJ146" i="1"/>
  <c r="BR146" i="1" s="1"/>
  <c r="BJ142" i="1"/>
  <c r="BR142" i="1" s="1"/>
  <c r="BJ138" i="1"/>
  <c r="BR138" i="1" s="1"/>
  <c r="BJ134" i="1"/>
  <c r="BR134" i="1" s="1"/>
  <c r="BJ130" i="1"/>
  <c r="BR130" i="1" s="1"/>
  <c r="BJ126" i="1"/>
  <c r="BR126" i="1" s="1"/>
  <c r="BJ122" i="1"/>
  <c r="BR122" i="1" s="1"/>
  <c r="BJ118" i="1"/>
  <c r="BR118" i="1" s="1"/>
  <c r="BJ114" i="1"/>
  <c r="BR114" i="1" s="1"/>
  <c r="BJ110" i="1"/>
  <c r="BR110" i="1" s="1"/>
  <c r="BJ106" i="1"/>
  <c r="BR106" i="1" s="1"/>
  <c r="BJ102" i="1"/>
  <c r="BR102" i="1" s="1"/>
  <c r="BJ98" i="1"/>
  <c r="BR98" i="1" s="1"/>
  <c r="BJ94" i="1"/>
  <c r="BR94" i="1" s="1"/>
  <c r="BJ90" i="1"/>
  <c r="BR90" i="1" s="1"/>
  <c r="BJ86" i="1"/>
  <c r="BR86" i="1" s="1"/>
  <c r="BJ82" i="1"/>
  <c r="BR82" i="1" s="1"/>
  <c r="BJ78" i="1"/>
  <c r="BR78" i="1" s="1"/>
  <c r="BJ74" i="1"/>
  <c r="BR74" i="1" s="1"/>
  <c r="BJ70" i="1"/>
  <c r="BR70" i="1" s="1"/>
  <c r="BJ66" i="1"/>
  <c r="BR66" i="1" s="1"/>
  <c r="BJ62" i="1"/>
  <c r="BR62" i="1" s="1"/>
  <c r="BJ58" i="1"/>
  <c r="BR58" i="1" s="1"/>
  <c r="BJ54" i="1"/>
  <c r="BR54" i="1" s="1"/>
  <c r="BJ50" i="1"/>
  <c r="BR50" i="1" s="1"/>
  <c r="BJ46" i="1"/>
  <c r="BR46" i="1" s="1"/>
  <c r="BJ42" i="1"/>
  <c r="BR42" i="1" s="1"/>
  <c r="BJ38" i="1"/>
  <c r="BR38" i="1" s="1"/>
  <c r="BJ34" i="1"/>
  <c r="BR34" i="1" s="1"/>
  <c r="BJ30" i="1"/>
  <c r="BR30" i="1" s="1"/>
  <c r="BJ26" i="1"/>
  <c r="BR26" i="1" s="1"/>
  <c r="BJ22" i="1"/>
  <c r="BR22" i="1" s="1"/>
  <c r="BJ18" i="1"/>
  <c r="BR18" i="1" s="1"/>
  <c r="BJ14" i="1"/>
  <c r="BR14" i="1" s="1"/>
  <c r="BJ10" i="1"/>
  <c r="BR10" i="1" s="1"/>
  <c r="BK1196" i="1"/>
  <c r="BS1196" i="1" s="1"/>
  <c r="BK1192" i="1"/>
  <c r="BS1192" i="1" s="1"/>
  <c r="BK1188" i="1"/>
  <c r="BS1188" i="1" s="1"/>
  <c r="BK1184" i="1"/>
  <c r="BS1184" i="1" s="1"/>
  <c r="BK1180" i="1"/>
  <c r="BS1180" i="1" s="1"/>
  <c r="BK1176" i="1"/>
  <c r="BS1176" i="1" s="1"/>
  <c r="BK1172" i="1"/>
  <c r="BS1172" i="1" s="1"/>
  <c r="BK1168" i="1"/>
  <c r="BS1168" i="1" s="1"/>
  <c r="BK1164" i="1"/>
  <c r="BS1164" i="1" s="1"/>
  <c r="BK1160" i="1"/>
  <c r="BS1160" i="1" s="1"/>
  <c r="BK1156" i="1"/>
  <c r="BS1156" i="1" s="1"/>
  <c r="BK1152" i="1"/>
  <c r="BS1152" i="1" s="1"/>
  <c r="BK1148" i="1"/>
  <c r="BS1148" i="1" s="1"/>
  <c r="BK1144" i="1"/>
  <c r="BS1144" i="1" s="1"/>
  <c r="BK1140" i="1"/>
  <c r="BS1140" i="1" s="1"/>
  <c r="BK1136" i="1"/>
  <c r="BS1136" i="1" s="1"/>
  <c r="BK1132" i="1"/>
  <c r="BS1132" i="1" s="1"/>
  <c r="BK1128" i="1"/>
  <c r="BS1128" i="1" s="1"/>
  <c r="BK1124" i="1"/>
  <c r="BS1124" i="1" s="1"/>
  <c r="BK1120" i="1"/>
  <c r="BS1120" i="1" s="1"/>
  <c r="BK1116" i="1"/>
  <c r="BS1116" i="1" s="1"/>
  <c r="BK1112" i="1"/>
  <c r="BS1112" i="1" s="1"/>
  <c r="BK1108" i="1"/>
  <c r="BS1108" i="1" s="1"/>
  <c r="BK1104" i="1"/>
  <c r="BS1104" i="1" s="1"/>
  <c r="BK1100" i="1"/>
  <c r="BS1100" i="1" s="1"/>
  <c r="BK1096" i="1"/>
  <c r="BS1096" i="1" s="1"/>
  <c r="BK1092" i="1"/>
  <c r="BS1092" i="1" s="1"/>
  <c r="BK1088" i="1"/>
  <c r="BS1088" i="1" s="1"/>
  <c r="BK1084" i="1"/>
  <c r="BS1084" i="1" s="1"/>
  <c r="BK1080" i="1"/>
  <c r="BS1080" i="1" s="1"/>
  <c r="BK1076" i="1"/>
  <c r="BS1076" i="1" s="1"/>
  <c r="BK1072" i="1"/>
  <c r="BS1072" i="1" s="1"/>
  <c r="BK1068" i="1"/>
  <c r="BS1068" i="1" s="1"/>
  <c r="BK1064" i="1"/>
  <c r="BS1064" i="1" s="1"/>
  <c r="BK1060" i="1"/>
  <c r="BS1060" i="1" s="1"/>
  <c r="BK1056" i="1"/>
  <c r="BS1056" i="1" s="1"/>
  <c r="BK1052" i="1"/>
  <c r="BS1052" i="1" s="1"/>
  <c r="BK1048" i="1"/>
  <c r="BS1048" i="1" s="1"/>
  <c r="BK1044" i="1"/>
  <c r="BS1044" i="1" s="1"/>
  <c r="BK1040" i="1"/>
  <c r="BS1040" i="1" s="1"/>
  <c r="BK1036" i="1"/>
  <c r="BS1036" i="1" s="1"/>
  <c r="BK1032" i="1"/>
  <c r="BS1032" i="1" s="1"/>
  <c r="BK1028" i="1"/>
  <c r="BS1028" i="1" s="1"/>
  <c r="BK1024" i="1"/>
  <c r="BS1024" i="1" s="1"/>
  <c r="BK1020" i="1"/>
  <c r="BS1020" i="1" s="1"/>
  <c r="BK1016" i="1"/>
  <c r="BS1016" i="1" s="1"/>
  <c r="BK1012" i="1"/>
  <c r="BS1012" i="1" s="1"/>
  <c r="BK1008" i="1"/>
  <c r="BS1008" i="1" s="1"/>
  <c r="BK1004" i="1"/>
  <c r="BS1004" i="1" s="1"/>
  <c r="BK1000" i="1"/>
  <c r="BS1000" i="1" s="1"/>
  <c r="BK996" i="1"/>
  <c r="BS996" i="1" s="1"/>
  <c r="BK992" i="1"/>
  <c r="BS992" i="1" s="1"/>
  <c r="BK988" i="1"/>
  <c r="BS988" i="1" s="1"/>
  <c r="BK984" i="1"/>
  <c r="BS984" i="1" s="1"/>
  <c r="BK980" i="1"/>
  <c r="BS980" i="1" s="1"/>
  <c r="BK976" i="1"/>
  <c r="BS976" i="1" s="1"/>
  <c r="BK972" i="1"/>
  <c r="BS972" i="1" s="1"/>
  <c r="BK968" i="1"/>
  <c r="BS968" i="1" s="1"/>
  <c r="BK964" i="1"/>
  <c r="BS964" i="1" s="1"/>
  <c r="BK960" i="1"/>
  <c r="BS960" i="1" s="1"/>
  <c r="BK956" i="1"/>
  <c r="BS956" i="1" s="1"/>
  <c r="BK952" i="1"/>
  <c r="BS952" i="1" s="1"/>
  <c r="BK948" i="1"/>
  <c r="BS948" i="1" s="1"/>
  <c r="BK944" i="1"/>
  <c r="BS944" i="1" s="1"/>
  <c r="BK940" i="1"/>
  <c r="BS940" i="1" s="1"/>
  <c r="BK936" i="1"/>
  <c r="BS936" i="1" s="1"/>
  <c r="BK932" i="1"/>
  <c r="BS932" i="1" s="1"/>
  <c r="BK928" i="1"/>
  <c r="BS928" i="1" s="1"/>
  <c r="BK924" i="1"/>
  <c r="BS924" i="1" s="1"/>
  <c r="BK920" i="1"/>
  <c r="BS920" i="1" s="1"/>
  <c r="BK916" i="1"/>
  <c r="BS916" i="1" s="1"/>
  <c r="BK912" i="1"/>
  <c r="BS912" i="1" s="1"/>
  <c r="BK908" i="1"/>
  <c r="BS908" i="1" s="1"/>
  <c r="BK904" i="1"/>
  <c r="BS904" i="1" s="1"/>
  <c r="BK900" i="1"/>
  <c r="BS900" i="1" s="1"/>
  <c r="BK896" i="1"/>
  <c r="BS896" i="1" s="1"/>
  <c r="BK892" i="1"/>
  <c r="BS892" i="1" s="1"/>
  <c r="BK888" i="1"/>
  <c r="BS888" i="1" s="1"/>
  <c r="BK884" i="1"/>
  <c r="BS884" i="1" s="1"/>
  <c r="BK880" i="1"/>
  <c r="BS880" i="1" s="1"/>
  <c r="BK876" i="1"/>
  <c r="BS876" i="1" s="1"/>
  <c r="BK872" i="1"/>
  <c r="BS872" i="1" s="1"/>
  <c r="BK868" i="1"/>
  <c r="BS868" i="1" s="1"/>
  <c r="BK864" i="1"/>
  <c r="BS864" i="1" s="1"/>
  <c r="BK860" i="1"/>
  <c r="BS860" i="1" s="1"/>
  <c r="BK856" i="1"/>
  <c r="BS856" i="1" s="1"/>
  <c r="BK852" i="1"/>
  <c r="BS852" i="1" s="1"/>
  <c r="BK848" i="1"/>
  <c r="BS848" i="1" s="1"/>
  <c r="BK844" i="1"/>
  <c r="BS844" i="1" s="1"/>
  <c r="BK840" i="1"/>
  <c r="BS840" i="1" s="1"/>
  <c r="BK836" i="1"/>
  <c r="BS836" i="1" s="1"/>
  <c r="BK832" i="1"/>
  <c r="BS832" i="1" s="1"/>
  <c r="BK828" i="1"/>
  <c r="BS828" i="1" s="1"/>
  <c r="BK824" i="1"/>
  <c r="BS824" i="1" s="1"/>
  <c r="BK820" i="1"/>
  <c r="BS820" i="1" s="1"/>
  <c r="BK816" i="1"/>
  <c r="BS816" i="1" s="1"/>
  <c r="BK812" i="1"/>
  <c r="BS812" i="1" s="1"/>
  <c r="BK808" i="1"/>
  <c r="BS808" i="1" s="1"/>
  <c r="BK804" i="1"/>
  <c r="BS804" i="1" s="1"/>
  <c r="BK800" i="1"/>
  <c r="BS800" i="1" s="1"/>
  <c r="BK796" i="1"/>
  <c r="BS796" i="1" s="1"/>
  <c r="BK792" i="1"/>
  <c r="BS792" i="1" s="1"/>
  <c r="BK788" i="1"/>
  <c r="BS788" i="1" s="1"/>
  <c r="BK784" i="1"/>
  <c r="BS784" i="1" s="1"/>
  <c r="BK780" i="1"/>
  <c r="BS780" i="1" s="1"/>
  <c r="BK776" i="1"/>
  <c r="BS776" i="1" s="1"/>
  <c r="BK772" i="1"/>
  <c r="BS772" i="1" s="1"/>
  <c r="BK768" i="1"/>
  <c r="BS768" i="1" s="1"/>
  <c r="BK764" i="1"/>
  <c r="BS764" i="1" s="1"/>
  <c r="BK760" i="1"/>
  <c r="BS760" i="1" s="1"/>
  <c r="BK756" i="1"/>
  <c r="BS756" i="1" s="1"/>
  <c r="BK752" i="1"/>
  <c r="BS752" i="1" s="1"/>
  <c r="BK748" i="1"/>
  <c r="BS748" i="1" s="1"/>
  <c r="BK744" i="1"/>
  <c r="BS744" i="1" s="1"/>
  <c r="BK740" i="1"/>
  <c r="BS740" i="1" s="1"/>
  <c r="BK736" i="1"/>
  <c r="BS736" i="1" s="1"/>
  <c r="BK732" i="1"/>
  <c r="BS732" i="1" s="1"/>
  <c r="BK728" i="1"/>
  <c r="BS728" i="1" s="1"/>
  <c r="BK724" i="1"/>
  <c r="BS724" i="1" s="1"/>
  <c r="BK720" i="1"/>
  <c r="BS720" i="1" s="1"/>
  <c r="BK716" i="1"/>
  <c r="BS716" i="1" s="1"/>
  <c r="BK712" i="1"/>
  <c r="BS712" i="1" s="1"/>
  <c r="BK708" i="1"/>
  <c r="BS708" i="1" s="1"/>
  <c r="BK704" i="1"/>
  <c r="BS704" i="1" s="1"/>
  <c r="BK700" i="1"/>
  <c r="BS700" i="1" s="1"/>
  <c r="BK696" i="1"/>
  <c r="BS696" i="1" s="1"/>
  <c r="BK692" i="1"/>
  <c r="BS692" i="1" s="1"/>
  <c r="BK688" i="1"/>
  <c r="BS688" i="1" s="1"/>
  <c r="BK684" i="1"/>
  <c r="BS684" i="1" s="1"/>
  <c r="BK680" i="1"/>
  <c r="BS680" i="1" s="1"/>
  <c r="BK676" i="1"/>
  <c r="BS676" i="1" s="1"/>
  <c r="BK672" i="1"/>
  <c r="BS672" i="1" s="1"/>
  <c r="BK668" i="1"/>
  <c r="BS668" i="1" s="1"/>
  <c r="BK664" i="1"/>
  <c r="BS664" i="1" s="1"/>
  <c r="BK660" i="1"/>
  <c r="BS660" i="1" s="1"/>
  <c r="BK656" i="1"/>
  <c r="BS656" i="1" s="1"/>
  <c r="BK652" i="1"/>
  <c r="BS652" i="1" s="1"/>
  <c r="BK648" i="1"/>
  <c r="BS648" i="1" s="1"/>
  <c r="BK644" i="1"/>
  <c r="BS644" i="1" s="1"/>
  <c r="BK640" i="1"/>
  <c r="BS640" i="1" s="1"/>
  <c r="BK636" i="1"/>
  <c r="BS636" i="1" s="1"/>
  <c r="BK632" i="1"/>
  <c r="BS632" i="1" s="1"/>
  <c r="BK628" i="1"/>
  <c r="BS628" i="1" s="1"/>
  <c r="BK624" i="1"/>
  <c r="BS624" i="1" s="1"/>
  <c r="BK620" i="1"/>
  <c r="BS620" i="1" s="1"/>
  <c r="BK616" i="1"/>
  <c r="BS616" i="1" s="1"/>
  <c r="BK612" i="1"/>
  <c r="BS612" i="1" s="1"/>
  <c r="BK608" i="1"/>
  <c r="BS608" i="1" s="1"/>
  <c r="BK604" i="1"/>
  <c r="BS604" i="1" s="1"/>
  <c r="BK600" i="1"/>
  <c r="BS600" i="1" s="1"/>
  <c r="BK596" i="1"/>
  <c r="BS596" i="1" s="1"/>
  <c r="BK592" i="1"/>
  <c r="BS592" i="1" s="1"/>
  <c r="BK588" i="1"/>
  <c r="BS588" i="1" s="1"/>
  <c r="BK584" i="1"/>
  <c r="BS584" i="1" s="1"/>
  <c r="BK580" i="1"/>
  <c r="BS580" i="1" s="1"/>
  <c r="BK576" i="1"/>
  <c r="BS576" i="1" s="1"/>
  <c r="BK572" i="1"/>
  <c r="BS572" i="1" s="1"/>
  <c r="BK568" i="1"/>
  <c r="BS568" i="1" s="1"/>
  <c r="BK564" i="1"/>
  <c r="BS564" i="1" s="1"/>
  <c r="BK560" i="1"/>
  <c r="BS560" i="1" s="1"/>
  <c r="BK556" i="1"/>
  <c r="BS556" i="1" s="1"/>
  <c r="BK552" i="1"/>
  <c r="BS552" i="1" s="1"/>
  <c r="BK548" i="1"/>
  <c r="BS548" i="1" s="1"/>
  <c r="BK544" i="1"/>
  <c r="BS544" i="1" s="1"/>
  <c r="BK540" i="1"/>
  <c r="BS540" i="1" s="1"/>
  <c r="BK536" i="1"/>
  <c r="BS536" i="1" s="1"/>
  <c r="BK532" i="1"/>
  <c r="BS532" i="1" s="1"/>
  <c r="BK528" i="1"/>
  <c r="BS528" i="1" s="1"/>
  <c r="BK524" i="1"/>
  <c r="BS524" i="1" s="1"/>
  <c r="BK520" i="1"/>
  <c r="BS520" i="1" s="1"/>
  <c r="BK516" i="1"/>
  <c r="BS516" i="1" s="1"/>
  <c r="BK512" i="1"/>
  <c r="BS512" i="1" s="1"/>
  <c r="BK508" i="1"/>
  <c r="BS508" i="1" s="1"/>
  <c r="BK504" i="1"/>
  <c r="BS504" i="1" s="1"/>
  <c r="BK500" i="1"/>
  <c r="BS500" i="1" s="1"/>
  <c r="BK496" i="1"/>
  <c r="BS496" i="1" s="1"/>
  <c r="BK492" i="1"/>
  <c r="BS492" i="1" s="1"/>
  <c r="BK488" i="1"/>
  <c r="BS488" i="1" s="1"/>
  <c r="BK484" i="1"/>
  <c r="BS484" i="1" s="1"/>
  <c r="BK480" i="1"/>
  <c r="BS480" i="1" s="1"/>
  <c r="BK476" i="1"/>
  <c r="BS476" i="1" s="1"/>
  <c r="BK472" i="1"/>
  <c r="BS472" i="1" s="1"/>
  <c r="BK468" i="1"/>
  <c r="BS468" i="1" s="1"/>
  <c r="BK464" i="1"/>
  <c r="BS464" i="1" s="1"/>
  <c r="BK460" i="1"/>
  <c r="BS460" i="1" s="1"/>
  <c r="BK456" i="1"/>
  <c r="BS456" i="1" s="1"/>
  <c r="BK452" i="1"/>
  <c r="BS452" i="1" s="1"/>
  <c r="BK448" i="1"/>
  <c r="BS448" i="1" s="1"/>
  <c r="BK444" i="1"/>
  <c r="BS444" i="1" s="1"/>
  <c r="BK440" i="1"/>
  <c r="BS440" i="1" s="1"/>
  <c r="BK436" i="1"/>
  <c r="BS436" i="1" s="1"/>
  <c r="BK432" i="1"/>
  <c r="BS432" i="1" s="1"/>
  <c r="BK428" i="1"/>
  <c r="BS428" i="1" s="1"/>
  <c r="BK424" i="1"/>
  <c r="BS424" i="1" s="1"/>
  <c r="BK420" i="1"/>
  <c r="BS420" i="1" s="1"/>
  <c r="BK416" i="1"/>
  <c r="BS416" i="1" s="1"/>
  <c r="BK412" i="1"/>
  <c r="BS412" i="1" s="1"/>
  <c r="BK408" i="1"/>
  <c r="BS408" i="1" s="1"/>
  <c r="BK404" i="1"/>
  <c r="BS404" i="1" s="1"/>
  <c r="BK400" i="1"/>
  <c r="BS400" i="1" s="1"/>
  <c r="BK396" i="1"/>
  <c r="BS396" i="1" s="1"/>
  <c r="BK392" i="1"/>
  <c r="BS392" i="1" s="1"/>
  <c r="BK388" i="1"/>
  <c r="BS388" i="1" s="1"/>
  <c r="BK384" i="1"/>
  <c r="BS384" i="1" s="1"/>
  <c r="BK380" i="1"/>
  <c r="BS380" i="1" s="1"/>
  <c r="BK376" i="1"/>
  <c r="BS376" i="1" s="1"/>
  <c r="BK372" i="1"/>
  <c r="BS372" i="1" s="1"/>
  <c r="BK368" i="1"/>
  <c r="BS368" i="1" s="1"/>
  <c r="BK364" i="1"/>
  <c r="BS364" i="1" s="1"/>
  <c r="BK360" i="1"/>
  <c r="BS360" i="1" s="1"/>
  <c r="BK356" i="1"/>
  <c r="BS356" i="1" s="1"/>
  <c r="BK352" i="1"/>
  <c r="BS352" i="1" s="1"/>
  <c r="BK348" i="1"/>
  <c r="BS348" i="1" s="1"/>
  <c r="BK344" i="1"/>
  <c r="BS344" i="1" s="1"/>
  <c r="BK340" i="1"/>
  <c r="BS340" i="1" s="1"/>
  <c r="BK336" i="1"/>
  <c r="BS336" i="1" s="1"/>
  <c r="BK332" i="1"/>
  <c r="BS332" i="1" s="1"/>
  <c r="BK328" i="1"/>
  <c r="BS328" i="1" s="1"/>
  <c r="BK324" i="1"/>
  <c r="BS324" i="1" s="1"/>
  <c r="BK320" i="1"/>
  <c r="BS320" i="1" s="1"/>
  <c r="BK316" i="1"/>
  <c r="BS316" i="1" s="1"/>
  <c r="BK312" i="1"/>
  <c r="BS312" i="1" s="1"/>
  <c r="BK308" i="1"/>
  <c r="BS308" i="1" s="1"/>
  <c r="BK304" i="1"/>
  <c r="BS304" i="1" s="1"/>
  <c r="BK300" i="1"/>
  <c r="BS300" i="1" s="1"/>
  <c r="BK296" i="1"/>
  <c r="BS296" i="1" s="1"/>
  <c r="BK292" i="1"/>
  <c r="BS292" i="1" s="1"/>
  <c r="BK288" i="1"/>
  <c r="BS288" i="1" s="1"/>
  <c r="BK284" i="1"/>
  <c r="BS284" i="1" s="1"/>
  <c r="BK280" i="1"/>
  <c r="BS280" i="1" s="1"/>
  <c r="BK276" i="1"/>
  <c r="BS276" i="1" s="1"/>
  <c r="BK272" i="1"/>
  <c r="BS272" i="1" s="1"/>
  <c r="BK268" i="1"/>
  <c r="BS268" i="1" s="1"/>
  <c r="BK264" i="1"/>
  <c r="BS264" i="1" s="1"/>
  <c r="BK260" i="1"/>
  <c r="BS260" i="1" s="1"/>
  <c r="BK256" i="1"/>
  <c r="BS256" i="1" s="1"/>
  <c r="BK252" i="1"/>
  <c r="BS252" i="1" s="1"/>
  <c r="BK248" i="1"/>
  <c r="BS248" i="1" s="1"/>
  <c r="BK244" i="1"/>
  <c r="BS244" i="1" s="1"/>
  <c r="BK240" i="1"/>
  <c r="BS240" i="1" s="1"/>
  <c r="BK236" i="1"/>
  <c r="BS236" i="1" s="1"/>
  <c r="BK232" i="1"/>
  <c r="BS232" i="1" s="1"/>
  <c r="BK228" i="1"/>
  <c r="BS228" i="1" s="1"/>
  <c r="BK224" i="1"/>
  <c r="BS224" i="1" s="1"/>
  <c r="BK220" i="1"/>
  <c r="BS220" i="1" s="1"/>
  <c r="BK216" i="1"/>
  <c r="BS216" i="1" s="1"/>
  <c r="BK212" i="1"/>
  <c r="BS212" i="1" s="1"/>
  <c r="BK208" i="1"/>
  <c r="BS208" i="1" s="1"/>
  <c r="BK204" i="1"/>
  <c r="BS204" i="1" s="1"/>
  <c r="BK200" i="1"/>
  <c r="BS200" i="1" s="1"/>
  <c r="BK196" i="1"/>
  <c r="BS196" i="1" s="1"/>
  <c r="BK192" i="1"/>
  <c r="BS192" i="1" s="1"/>
  <c r="BK188" i="1"/>
  <c r="BS188" i="1" s="1"/>
  <c r="BK184" i="1"/>
  <c r="BS184" i="1" s="1"/>
  <c r="BK180" i="1"/>
  <c r="BS180" i="1" s="1"/>
  <c r="BK176" i="1"/>
  <c r="BS176" i="1" s="1"/>
  <c r="BK172" i="1"/>
  <c r="BS172" i="1" s="1"/>
  <c r="BK168" i="1"/>
  <c r="BS168" i="1" s="1"/>
  <c r="BK164" i="1"/>
  <c r="BS164" i="1" s="1"/>
  <c r="BK160" i="1"/>
  <c r="BS160" i="1" s="1"/>
  <c r="BK156" i="1"/>
  <c r="BS156" i="1" s="1"/>
  <c r="BK152" i="1"/>
  <c r="BS152" i="1" s="1"/>
  <c r="BK148" i="1"/>
  <c r="BS148" i="1" s="1"/>
  <c r="BK144" i="1"/>
  <c r="BS144" i="1" s="1"/>
  <c r="BK140" i="1"/>
  <c r="BS140" i="1" s="1"/>
  <c r="BK136" i="1"/>
  <c r="BS136" i="1" s="1"/>
  <c r="BK132" i="1"/>
  <c r="BS132" i="1" s="1"/>
  <c r="BK128" i="1"/>
  <c r="BS128" i="1" s="1"/>
  <c r="BK124" i="1"/>
  <c r="BS124" i="1" s="1"/>
  <c r="BK120" i="1"/>
  <c r="BS120" i="1" s="1"/>
  <c r="BK116" i="1"/>
  <c r="BS116" i="1" s="1"/>
  <c r="BK112" i="1"/>
  <c r="BS112" i="1" s="1"/>
  <c r="BK108" i="1"/>
  <c r="BS108" i="1" s="1"/>
  <c r="BK104" i="1"/>
  <c r="BS104" i="1" s="1"/>
  <c r="BK100" i="1"/>
  <c r="BS100" i="1" s="1"/>
  <c r="BK96" i="1"/>
  <c r="BS96" i="1" s="1"/>
  <c r="BK92" i="1"/>
  <c r="BS92" i="1" s="1"/>
  <c r="BK88" i="1"/>
  <c r="BS88" i="1" s="1"/>
  <c r="BK84" i="1"/>
  <c r="BS84" i="1" s="1"/>
  <c r="BK80" i="1"/>
  <c r="BS80" i="1" s="1"/>
  <c r="BK76" i="1"/>
  <c r="BS76" i="1" s="1"/>
  <c r="BK72" i="1"/>
  <c r="BS72" i="1" s="1"/>
  <c r="BK68" i="1"/>
  <c r="BS68" i="1" s="1"/>
  <c r="BK64" i="1"/>
  <c r="BS64" i="1" s="1"/>
  <c r="BK60" i="1"/>
  <c r="BS60" i="1" s="1"/>
  <c r="BK56" i="1"/>
  <c r="BS56" i="1" s="1"/>
  <c r="BK52" i="1"/>
  <c r="BS52" i="1" s="1"/>
  <c r="BK48" i="1"/>
  <c r="BS48" i="1" s="1"/>
  <c r="BK44" i="1"/>
  <c r="BS44" i="1" s="1"/>
  <c r="BK40" i="1"/>
  <c r="BS40" i="1" s="1"/>
  <c r="BK36" i="1"/>
  <c r="BS36" i="1" s="1"/>
  <c r="BK32" i="1"/>
  <c r="BS32" i="1" s="1"/>
  <c r="BK28" i="1"/>
  <c r="BS28" i="1" s="1"/>
  <c r="BK24" i="1"/>
  <c r="BS24" i="1" s="1"/>
  <c r="BK20" i="1"/>
  <c r="BS20" i="1" s="1"/>
  <c r="BK16" i="1"/>
  <c r="BS16" i="1" s="1"/>
  <c r="BK12" i="1"/>
  <c r="BS12" i="1" s="1"/>
  <c r="BK8" i="1"/>
  <c r="BS8" i="1" s="1"/>
  <c r="BK4" i="1"/>
  <c r="BS4" i="1" s="1"/>
  <c r="BK1194" i="1"/>
  <c r="BS1194" i="1" s="1"/>
  <c r="BK1190" i="1"/>
  <c r="BS1190" i="1" s="1"/>
  <c r="BK1193" i="1"/>
  <c r="BS1193" i="1" s="1"/>
  <c r="BK1189" i="1"/>
  <c r="BS1189" i="1" s="1"/>
  <c r="BK1185" i="1"/>
  <c r="BS1185" i="1" s="1"/>
  <c r="BK1181" i="1"/>
  <c r="BS1181" i="1" s="1"/>
  <c r="BK1177" i="1"/>
  <c r="BS1177" i="1" s="1"/>
  <c r="BK1173" i="1"/>
  <c r="BS1173" i="1" s="1"/>
  <c r="BK1169" i="1"/>
  <c r="BS1169" i="1" s="1"/>
  <c r="BK1165" i="1"/>
  <c r="BS1165" i="1" s="1"/>
  <c r="BK1161" i="1"/>
  <c r="BS1161" i="1" s="1"/>
  <c r="BK1157" i="1"/>
  <c r="BS1157" i="1" s="1"/>
  <c r="BK1153" i="1"/>
  <c r="BS1153" i="1" s="1"/>
  <c r="BK1149" i="1"/>
  <c r="BS1149" i="1" s="1"/>
  <c r="BK1145" i="1"/>
  <c r="BS1145" i="1" s="1"/>
  <c r="BK1141" i="1"/>
  <c r="BS1141" i="1" s="1"/>
  <c r="BK1137" i="1"/>
  <c r="BS1137" i="1" s="1"/>
  <c r="BK1133" i="1"/>
  <c r="BS1133" i="1" s="1"/>
  <c r="BK1129" i="1"/>
  <c r="BS1129" i="1" s="1"/>
  <c r="BK1125" i="1"/>
  <c r="BS1125" i="1" s="1"/>
  <c r="BK1121" i="1"/>
  <c r="BS1121" i="1" s="1"/>
  <c r="BK1117" i="1"/>
  <c r="BS1117" i="1" s="1"/>
  <c r="BK1113" i="1"/>
  <c r="BS1113" i="1" s="1"/>
  <c r="BK1109" i="1"/>
  <c r="BS1109" i="1" s="1"/>
  <c r="BK1105" i="1"/>
  <c r="BS1105" i="1" s="1"/>
  <c r="BK1101" i="1"/>
  <c r="BS1101" i="1" s="1"/>
  <c r="BK1097" i="1"/>
  <c r="BS1097" i="1" s="1"/>
  <c r="BK1093" i="1"/>
  <c r="BS1093" i="1" s="1"/>
  <c r="BK1089" i="1"/>
  <c r="BS1089" i="1" s="1"/>
  <c r="BK1085" i="1"/>
  <c r="BS1085" i="1" s="1"/>
  <c r="BK1081" i="1"/>
  <c r="BS1081" i="1" s="1"/>
  <c r="BK1077" i="1"/>
  <c r="BS1077" i="1" s="1"/>
  <c r="BK1073" i="1"/>
  <c r="BS1073" i="1" s="1"/>
  <c r="BK1069" i="1"/>
  <c r="BS1069" i="1" s="1"/>
  <c r="BK1065" i="1"/>
  <c r="BS1065" i="1" s="1"/>
  <c r="BK1061" i="1"/>
  <c r="BS1061" i="1" s="1"/>
  <c r="BK1057" i="1"/>
  <c r="BS1057" i="1" s="1"/>
  <c r="BK1053" i="1"/>
  <c r="BS1053" i="1" s="1"/>
  <c r="BK1049" i="1"/>
  <c r="BS1049" i="1" s="1"/>
  <c r="BK1045" i="1"/>
  <c r="BS1045" i="1" s="1"/>
  <c r="BK1041" i="1"/>
  <c r="BS1041" i="1" s="1"/>
  <c r="BK1037" i="1"/>
  <c r="BS1037" i="1" s="1"/>
  <c r="BK1033" i="1"/>
  <c r="BS1033" i="1" s="1"/>
  <c r="BK1029" i="1"/>
  <c r="BS1029" i="1" s="1"/>
  <c r="BK1025" i="1"/>
  <c r="BS1025" i="1" s="1"/>
  <c r="BK1021" i="1"/>
  <c r="BS1021" i="1" s="1"/>
  <c r="BK1017" i="1"/>
  <c r="BS1017" i="1" s="1"/>
  <c r="BK1013" i="1"/>
  <c r="BS1013" i="1" s="1"/>
  <c r="BK1009" i="1"/>
  <c r="BS1009" i="1" s="1"/>
  <c r="BK1005" i="1"/>
  <c r="BS1005" i="1" s="1"/>
  <c r="BK1001" i="1"/>
  <c r="BS1001" i="1" s="1"/>
  <c r="BK997" i="1"/>
  <c r="BS997" i="1" s="1"/>
  <c r="BK993" i="1"/>
  <c r="BS993" i="1" s="1"/>
  <c r="BK989" i="1"/>
  <c r="BS989" i="1" s="1"/>
  <c r="BK985" i="1"/>
  <c r="BS985" i="1" s="1"/>
  <c r="BK981" i="1"/>
  <c r="BS981" i="1" s="1"/>
  <c r="BK977" i="1"/>
  <c r="BS977" i="1" s="1"/>
  <c r="BK973" i="1"/>
  <c r="BS973" i="1" s="1"/>
  <c r="BK969" i="1"/>
  <c r="BS969" i="1" s="1"/>
  <c r="BK965" i="1"/>
  <c r="BS965" i="1" s="1"/>
  <c r="BK961" i="1"/>
  <c r="BS961" i="1" s="1"/>
  <c r="BK957" i="1"/>
  <c r="BS957" i="1" s="1"/>
  <c r="BK953" i="1"/>
  <c r="BS953" i="1" s="1"/>
  <c r="BK949" i="1"/>
  <c r="BS949" i="1" s="1"/>
  <c r="BK945" i="1"/>
  <c r="BS945" i="1" s="1"/>
  <c r="BK941" i="1"/>
  <c r="BS941" i="1" s="1"/>
  <c r="BK937" i="1"/>
  <c r="BS937" i="1" s="1"/>
  <c r="BK933" i="1"/>
  <c r="BS933" i="1" s="1"/>
  <c r="BK929" i="1"/>
  <c r="BS929" i="1" s="1"/>
  <c r="BK925" i="1"/>
  <c r="BS925" i="1" s="1"/>
  <c r="BK921" i="1"/>
  <c r="BS921" i="1" s="1"/>
  <c r="BK917" i="1"/>
  <c r="BS917" i="1" s="1"/>
  <c r="BK913" i="1"/>
  <c r="BS913" i="1" s="1"/>
  <c r="BK909" i="1"/>
  <c r="BS909" i="1" s="1"/>
  <c r="BK905" i="1"/>
  <c r="BS905" i="1" s="1"/>
  <c r="BK901" i="1"/>
  <c r="BS901" i="1" s="1"/>
  <c r="BK897" i="1"/>
  <c r="BS897" i="1" s="1"/>
  <c r="BK893" i="1"/>
  <c r="BS893" i="1" s="1"/>
  <c r="BK889" i="1"/>
  <c r="BS889" i="1" s="1"/>
  <c r="BK885" i="1"/>
  <c r="BS885" i="1" s="1"/>
  <c r="BK881" i="1"/>
  <c r="BS881" i="1" s="1"/>
  <c r="BK877" i="1"/>
  <c r="BS877" i="1" s="1"/>
  <c r="BK873" i="1"/>
  <c r="BS873" i="1" s="1"/>
  <c r="BK869" i="1"/>
  <c r="BS869" i="1" s="1"/>
  <c r="BK865" i="1"/>
  <c r="BS865" i="1" s="1"/>
  <c r="BK861" i="1"/>
  <c r="BS861" i="1" s="1"/>
  <c r="BK857" i="1"/>
  <c r="BS857" i="1" s="1"/>
  <c r="BK853" i="1"/>
  <c r="BS853" i="1" s="1"/>
  <c r="BK849" i="1"/>
  <c r="BS849" i="1" s="1"/>
  <c r="BK845" i="1"/>
  <c r="BS845" i="1" s="1"/>
  <c r="BK841" i="1"/>
  <c r="BS841" i="1" s="1"/>
  <c r="BK837" i="1"/>
  <c r="BS837" i="1" s="1"/>
  <c r="BK833" i="1"/>
  <c r="BS833" i="1" s="1"/>
  <c r="BK829" i="1"/>
  <c r="BS829" i="1" s="1"/>
  <c r="BK825" i="1"/>
  <c r="BS825" i="1" s="1"/>
  <c r="BK821" i="1"/>
  <c r="BS821" i="1" s="1"/>
  <c r="BK817" i="1"/>
  <c r="BS817" i="1" s="1"/>
  <c r="BK813" i="1"/>
  <c r="BS813" i="1" s="1"/>
  <c r="BK809" i="1"/>
  <c r="BS809" i="1" s="1"/>
  <c r="BK805" i="1"/>
  <c r="BS805" i="1" s="1"/>
  <c r="BK801" i="1"/>
  <c r="BS801" i="1" s="1"/>
  <c r="BK797" i="1"/>
  <c r="BS797" i="1" s="1"/>
  <c r="BK793" i="1"/>
  <c r="BS793" i="1" s="1"/>
  <c r="BK789" i="1"/>
  <c r="BS789" i="1" s="1"/>
  <c r="BK785" i="1"/>
  <c r="BS785" i="1" s="1"/>
  <c r="BK781" i="1"/>
  <c r="BS781" i="1" s="1"/>
  <c r="BK777" i="1"/>
  <c r="BS777" i="1" s="1"/>
  <c r="BK773" i="1"/>
  <c r="BS773" i="1" s="1"/>
  <c r="BK769" i="1"/>
  <c r="BS769" i="1" s="1"/>
  <c r="BK765" i="1"/>
  <c r="BS765" i="1" s="1"/>
  <c r="BK761" i="1"/>
  <c r="BS761" i="1" s="1"/>
  <c r="BK757" i="1"/>
  <c r="BS757" i="1" s="1"/>
  <c r="BK753" i="1"/>
  <c r="BS753" i="1" s="1"/>
  <c r="BK749" i="1"/>
  <c r="BS749" i="1" s="1"/>
  <c r="BK745" i="1"/>
  <c r="BS745" i="1" s="1"/>
  <c r="BK741" i="1"/>
  <c r="BS741" i="1" s="1"/>
  <c r="BK737" i="1"/>
  <c r="BS737" i="1" s="1"/>
  <c r="BK733" i="1"/>
  <c r="BS733" i="1" s="1"/>
  <c r="BK729" i="1"/>
  <c r="BS729" i="1" s="1"/>
  <c r="BK725" i="1"/>
  <c r="BS725" i="1" s="1"/>
  <c r="BK721" i="1"/>
  <c r="BS721" i="1" s="1"/>
  <c r="BK717" i="1"/>
  <c r="BS717" i="1" s="1"/>
  <c r="BK713" i="1"/>
  <c r="BS713" i="1" s="1"/>
  <c r="BK709" i="1"/>
  <c r="BS709" i="1" s="1"/>
  <c r="BK705" i="1"/>
  <c r="BS705" i="1" s="1"/>
  <c r="BK701" i="1"/>
  <c r="BS701" i="1" s="1"/>
  <c r="BK697" i="1"/>
  <c r="BS697" i="1" s="1"/>
  <c r="BK693" i="1"/>
  <c r="BS693" i="1" s="1"/>
  <c r="BK689" i="1"/>
  <c r="BS689" i="1" s="1"/>
  <c r="BK685" i="1"/>
  <c r="BS685" i="1" s="1"/>
  <c r="BK681" i="1"/>
  <c r="BS681" i="1" s="1"/>
  <c r="BK677" i="1"/>
  <c r="BS677" i="1" s="1"/>
  <c r="BK673" i="1"/>
  <c r="BS673" i="1" s="1"/>
  <c r="BK669" i="1"/>
  <c r="BS669" i="1" s="1"/>
  <c r="BK665" i="1"/>
  <c r="BS665" i="1" s="1"/>
  <c r="BK661" i="1"/>
  <c r="BS661" i="1" s="1"/>
  <c r="BK657" i="1"/>
  <c r="BS657" i="1" s="1"/>
  <c r="BK653" i="1"/>
  <c r="BS653" i="1" s="1"/>
  <c r="BK649" i="1"/>
  <c r="BS649" i="1" s="1"/>
  <c r="BK645" i="1"/>
  <c r="BS645" i="1" s="1"/>
  <c r="BK641" i="1"/>
  <c r="BS641" i="1" s="1"/>
  <c r="BK637" i="1"/>
  <c r="BS637" i="1" s="1"/>
  <c r="BK633" i="1"/>
  <c r="BS633" i="1" s="1"/>
  <c r="BK629" i="1"/>
  <c r="BS629" i="1" s="1"/>
  <c r="BK625" i="1"/>
  <c r="BS625" i="1" s="1"/>
  <c r="BK621" i="1"/>
  <c r="BS621" i="1" s="1"/>
  <c r="BK617" i="1"/>
  <c r="BS617" i="1" s="1"/>
  <c r="BK613" i="1"/>
  <c r="BS613" i="1" s="1"/>
  <c r="BK609" i="1"/>
  <c r="BS609" i="1" s="1"/>
  <c r="BK605" i="1"/>
  <c r="BS605" i="1" s="1"/>
  <c r="BK601" i="1"/>
  <c r="BS601" i="1" s="1"/>
  <c r="BK597" i="1"/>
  <c r="BS597" i="1" s="1"/>
  <c r="BK593" i="1"/>
  <c r="BS593" i="1" s="1"/>
  <c r="BK589" i="1"/>
  <c r="BS589" i="1" s="1"/>
  <c r="BK585" i="1"/>
  <c r="BS585" i="1" s="1"/>
  <c r="BK581" i="1"/>
  <c r="BS581" i="1" s="1"/>
  <c r="BK577" i="1"/>
  <c r="BS577" i="1" s="1"/>
  <c r="BK573" i="1"/>
  <c r="BS573" i="1" s="1"/>
  <c r="BK569" i="1"/>
  <c r="BS569" i="1" s="1"/>
  <c r="BK565" i="1"/>
  <c r="BS565" i="1" s="1"/>
  <c r="BK561" i="1"/>
  <c r="BS561" i="1" s="1"/>
  <c r="BK557" i="1"/>
  <c r="BS557" i="1" s="1"/>
  <c r="BK553" i="1"/>
  <c r="BS553" i="1" s="1"/>
  <c r="BK549" i="1"/>
  <c r="BS549" i="1" s="1"/>
  <c r="BK545" i="1"/>
  <c r="BS545" i="1" s="1"/>
  <c r="BK541" i="1"/>
  <c r="BS541" i="1" s="1"/>
  <c r="BK537" i="1"/>
  <c r="BS537" i="1" s="1"/>
  <c r="BK533" i="1"/>
  <c r="BS533" i="1" s="1"/>
  <c r="BK529" i="1"/>
  <c r="BS529" i="1" s="1"/>
  <c r="BK525" i="1"/>
  <c r="BS525" i="1" s="1"/>
  <c r="BK521" i="1"/>
  <c r="BS521" i="1" s="1"/>
  <c r="BK517" i="1"/>
  <c r="BS517" i="1" s="1"/>
  <c r="BK513" i="1"/>
  <c r="BS513" i="1" s="1"/>
  <c r="BK509" i="1"/>
  <c r="BS509" i="1" s="1"/>
  <c r="BK505" i="1"/>
  <c r="BS505" i="1" s="1"/>
  <c r="BK501" i="1"/>
  <c r="BS501" i="1" s="1"/>
  <c r="BK497" i="1"/>
  <c r="BS497" i="1" s="1"/>
  <c r="BK493" i="1"/>
  <c r="BS493" i="1" s="1"/>
  <c r="BK489" i="1"/>
  <c r="BS489" i="1" s="1"/>
  <c r="BK485" i="1"/>
  <c r="BS485" i="1" s="1"/>
  <c r="BK481" i="1"/>
  <c r="BS481" i="1" s="1"/>
  <c r="BK477" i="1"/>
  <c r="BS477" i="1" s="1"/>
  <c r="BK473" i="1"/>
  <c r="BS473" i="1" s="1"/>
  <c r="BK469" i="1"/>
  <c r="BS469" i="1" s="1"/>
  <c r="BK465" i="1"/>
  <c r="BS465" i="1" s="1"/>
  <c r="BK461" i="1"/>
  <c r="BS461" i="1" s="1"/>
  <c r="BK457" i="1"/>
  <c r="BS457" i="1" s="1"/>
  <c r="BK453" i="1"/>
  <c r="BS453" i="1" s="1"/>
  <c r="BK449" i="1"/>
  <c r="BS449" i="1" s="1"/>
  <c r="BK445" i="1"/>
  <c r="BS445" i="1" s="1"/>
  <c r="BK441" i="1"/>
  <c r="BS441" i="1" s="1"/>
  <c r="BK437" i="1"/>
  <c r="BS437" i="1" s="1"/>
  <c r="BK433" i="1"/>
  <c r="BS433" i="1" s="1"/>
  <c r="BK429" i="1"/>
  <c r="BS429" i="1" s="1"/>
  <c r="BK425" i="1"/>
  <c r="BS425" i="1" s="1"/>
  <c r="BK421" i="1"/>
  <c r="BS421" i="1" s="1"/>
  <c r="BK417" i="1"/>
  <c r="BS417" i="1" s="1"/>
  <c r="BK413" i="1"/>
  <c r="BS413" i="1" s="1"/>
  <c r="BK409" i="1"/>
  <c r="BS409" i="1" s="1"/>
  <c r="BK405" i="1"/>
  <c r="BS405" i="1" s="1"/>
  <c r="BK401" i="1"/>
  <c r="BS401" i="1" s="1"/>
  <c r="BK397" i="1"/>
  <c r="BS397" i="1" s="1"/>
  <c r="BK393" i="1"/>
  <c r="BS393" i="1" s="1"/>
  <c r="BK389" i="1"/>
  <c r="BS389" i="1" s="1"/>
  <c r="BK385" i="1"/>
  <c r="BS385" i="1" s="1"/>
  <c r="BK381" i="1"/>
  <c r="BS381" i="1" s="1"/>
  <c r="BK377" i="1"/>
  <c r="BS377" i="1" s="1"/>
  <c r="BK373" i="1"/>
  <c r="BS373" i="1" s="1"/>
  <c r="BK369" i="1"/>
  <c r="BS369" i="1" s="1"/>
  <c r="BK365" i="1"/>
  <c r="BS365" i="1" s="1"/>
  <c r="BK361" i="1"/>
  <c r="BS361" i="1" s="1"/>
  <c r="BK357" i="1"/>
  <c r="BS357" i="1" s="1"/>
  <c r="BK353" i="1"/>
  <c r="BS353" i="1" s="1"/>
  <c r="BK349" i="1"/>
  <c r="BS349" i="1" s="1"/>
  <c r="BK345" i="1"/>
  <c r="BS345" i="1" s="1"/>
  <c r="BK341" i="1"/>
  <c r="BS341" i="1" s="1"/>
  <c r="BK337" i="1"/>
  <c r="BS337" i="1" s="1"/>
  <c r="BK333" i="1"/>
  <c r="BS333" i="1" s="1"/>
  <c r="BK329" i="1"/>
  <c r="BS329" i="1" s="1"/>
  <c r="BK325" i="1"/>
  <c r="BS325" i="1" s="1"/>
  <c r="BK321" i="1"/>
  <c r="BS321" i="1" s="1"/>
  <c r="BK317" i="1"/>
  <c r="BS317" i="1" s="1"/>
  <c r="BK313" i="1"/>
  <c r="BS313" i="1" s="1"/>
  <c r="BK309" i="1"/>
  <c r="BS309" i="1" s="1"/>
  <c r="BK305" i="1"/>
  <c r="BS305" i="1" s="1"/>
  <c r="BK301" i="1"/>
  <c r="BS301" i="1" s="1"/>
  <c r="BK297" i="1"/>
  <c r="BS297" i="1" s="1"/>
  <c r="BK293" i="1"/>
  <c r="BS293" i="1" s="1"/>
  <c r="BK289" i="1"/>
  <c r="BS289" i="1" s="1"/>
  <c r="BK285" i="1"/>
  <c r="BS285" i="1" s="1"/>
  <c r="BK281" i="1"/>
  <c r="BS281" i="1" s="1"/>
  <c r="BK277" i="1"/>
  <c r="BS277" i="1" s="1"/>
  <c r="BK273" i="1"/>
  <c r="BS273" i="1" s="1"/>
  <c r="BK269" i="1"/>
  <c r="BS269" i="1" s="1"/>
  <c r="BK265" i="1"/>
  <c r="BS265" i="1" s="1"/>
  <c r="BK261" i="1"/>
  <c r="BS261" i="1" s="1"/>
  <c r="BK257" i="1"/>
  <c r="BS257" i="1" s="1"/>
  <c r="BK253" i="1"/>
  <c r="BS253" i="1" s="1"/>
  <c r="BK249" i="1"/>
  <c r="BS249" i="1" s="1"/>
  <c r="BK245" i="1"/>
  <c r="BS245" i="1" s="1"/>
  <c r="BK241" i="1"/>
  <c r="BS241" i="1" s="1"/>
  <c r="BK237" i="1"/>
  <c r="BS237" i="1" s="1"/>
  <c r="BK233" i="1"/>
  <c r="BS233" i="1" s="1"/>
  <c r="BK229" i="1"/>
  <c r="BS229" i="1" s="1"/>
  <c r="BK225" i="1"/>
  <c r="BS225" i="1" s="1"/>
  <c r="BK221" i="1"/>
  <c r="BS221" i="1" s="1"/>
  <c r="BK217" i="1"/>
  <c r="BS217" i="1" s="1"/>
  <c r="BK213" i="1"/>
  <c r="BS213" i="1" s="1"/>
  <c r="BK209" i="1"/>
  <c r="BS209" i="1" s="1"/>
  <c r="BK205" i="1"/>
  <c r="BS205" i="1" s="1"/>
  <c r="BK201" i="1"/>
  <c r="BS201" i="1" s="1"/>
  <c r="BK197" i="1"/>
  <c r="BS197" i="1" s="1"/>
  <c r="BK193" i="1"/>
  <c r="BS193" i="1" s="1"/>
  <c r="BK189" i="1"/>
  <c r="BS189" i="1" s="1"/>
  <c r="BK185" i="1"/>
  <c r="BS185" i="1" s="1"/>
  <c r="BK181" i="1"/>
  <c r="BS181" i="1" s="1"/>
  <c r="BK177" i="1"/>
  <c r="BS177" i="1" s="1"/>
  <c r="BK173" i="1"/>
  <c r="BS173" i="1" s="1"/>
  <c r="BK169" i="1"/>
  <c r="BS169" i="1" s="1"/>
  <c r="BK165" i="1"/>
  <c r="BS165" i="1" s="1"/>
  <c r="BK161" i="1"/>
  <c r="BS161" i="1" s="1"/>
  <c r="BK157" i="1"/>
  <c r="BS157" i="1" s="1"/>
  <c r="BK153" i="1"/>
  <c r="BS153" i="1" s="1"/>
  <c r="BK149" i="1"/>
  <c r="BS149" i="1" s="1"/>
  <c r="BK145" i="1"/>
  <c r="BS145" i="1" s="1"/>
  <c r="BK141" i="1"/>
  <c r="BS141" i="1" s="1"/>
  <c r="BK137" i="1"/>
  <c r="BS137" i="1" s="1"/>
  <c r="BK133" i="1"/>
  <c r="BS133" i="1" s="1"/>
  <c r="BK129" i="1"/>
  <c r="BS129" i="1" s="1"/>
  <c r="BK125" i="1"/>
  <c r="BS125" i="1" s="1"/>
  <c r="BK121" i="1"/>
  <c r="BS121" i="1" s="1"/>
  <c r="BK117" i="1"/>
  <c r="BS117" i="1" s="1"/>
  <c r="BK113" i="1"/>
  <c r="BS113" i="1" s="1"/>
  <c r="BK109" i="1"/>
  <c r="BS109" i="1" s="1"/>
  <c r="BK105" i="1"/>
  <c r="BS105" i="1" s="1"/>
  <c r="BK101" i="1"/>
  <c r="BS101" i="1" s="1"/>
  <c r="BK97" i="1"/>
  <c r="BS97" i="1" s="1"/>
  <c r="BK93" i="1"/>
  <c r="BS93" i="1" s="1"/>
  <c r="BK89" i="1"/>
  <c r="BS89" i="1" s="1"/>
  <c r="BK85" i="1"/>
  <c r="BS85" i="1" s="1"/>
  <c r="BK81" i="1"/>
  <c r="BS81" i="1" s="1"/>
  <c r="BK77" i="1"/>
  <c r="BS77" i="1" s="1"/>
  <c r="BK73" i="1"/>
  <c r="BS73" i="1" s="1"/>
  <c r="BK69" i="1"/>
  <c r="BS69" i="1" s="1"/>
  <c r="BK65" i="1"/>
  <c r="BS65" i="1" s="1"/>
  <c r="BK61" i="1"/>
  <c r="BS61" i="1" s="1"/>
  <c r="BK57" i="1"/>
  <c r="BS57" i="1" s="1"/>
  <c r="BK53" i="1"/>
  <c r="BS53" i="1" s="1"/>
  <c r="BK49" i="1"/>
  <c r="BS49" i="1" s="1"/>
  <c r="BK45" i="1"/>
  <c r="BS45" i="1" s="1"/>
  <c r="BK41" i="1"/>
  <c r="BS41" i="1" s="1"/>
  <c r="BK37" i="1"/>
  <c r="BS37" i="1" s="1"/>
  <c r="BK33" i="1"/>
  <c r="BS33" i="1" s="1"/>
  <c r="BK29" i="1"/>
  <c r="BS29" i="1" s="1"/>
  <c r="BK25" i="1"/>
  <c r="BS25" i="1" s="1"/>
  <c r="BK21" i="1"/>
  <c r="BS21" i="1" s="1"/>
  <c r="BK17" i="1"/>
  <c r="BS17" i="1" s="1"/>
  <c r="BK13" i="1"/>
  <c r="BS13" i="1" s="1"/>
  <c r="BK9" i="1"/>
  <c r="BS9" i="1" s="1"/>
  <c r="BK5" i="1"/>
  <c r="BS5" i="1" s="1"/>
  <c r="A3" i="11"/>
  <c r="B3" i="11"/>
  <c r="C2" i="11"/>
  <c r="C3" i="11" s="1"/>
  <c r="BH22" i="10" l="1"/>
  <c r="BH6" i="10"/>
  <c r="AO6" i="10"/>
  <c r="AO22" i="10"/>
  <c r="V22" i="10" l="1"/>
  <c r="V6" i="10"/>
  <c r="M10" i="7" s="1"/>
  <c r="C12" i="3" l="1"/>
  <c r="C5" i="3"/>
  <c r="C4" i="3"/>
  <c r="B12" i="3"/>
  <c r="B5" i="3"/>
  <c r="B4" i="3"/>
  <c r="C11" i="3"/>
  <c r="B11" i="3"/>
  <c r="C10" i="3"/>
  <c r="B10" i="3"/>
  <c r="C3" i="3"/>
  <c r="C2" i="3"/>
  <c r="B3" i="3"/>
  <c r="B2" i="3"/>
  <c r="B13" i="3" l="1"/>
  <c r="D2" i="3"/>
  <c r="D11" i="3"/>
  <c r="D10" i="3"/>
  <c r="C13" i="3"/>
  <c r="D12" i="3"/>
  <c r="D13" i="3" l="1"/>
  <c r="D4" i="3"/>
  <c r="P6" i="2"/>
  <c r="P21" i="2"/>
  <c r="B21" i="2"/>
  <c r="B6" i="2"/>
  <c r="H2" i="3" s="1"/>
  <c r="BD1196" i="1"/>
  <c r="BC1196" i="1"/>
  <c r="BA1196" i="1"/>
  <c r="AZ1196" i="1"/>
  <c r="BD1195" i="1"/>
  <c r="BC1195" i="1"/>
  <c r="BA1195" i="1"/>
  <c r="AZ1195" i="1"/>
  <c r="BD1194" i="1"/>
  <c r="BC1194" i="1"/>
  <c r="BA1194" i="1"/>
  <c r="AZ1194" i="1"/>
  <c r="BD1193" i="1"/>
  <c r="BC1193" i="1"/>
  <c r="BA1193" i="1"/>
  <c r="AZ1193" i="1"/>
  <c r="BD1192" i="1"/>
  <c r="BC1192" i="1"/>
  <c r="BA1192" i="1"/>
  <c r="AZ1192" i="1"/>
  <c r="BD1191" i="1"/>
  <c r="BC1191" i="1"/>
  <c r="BA1191" i="1"/>
  <c r="AZ1191" i="1"/>
  <c r="BD1190" i="1"/>
  <c r="BC1190" i="1"/>
  <c r="BA1190" i="1"/>
  <c r="AZ1190" i="1"/>
  <c r="BD1189" i="1"/>
  <c r="BC1189" i="1"/>
  <c r="BA1189" i="1"/>
  <c r="AZ1189" i="1"/>
  <c r="BD1188" i="1"/>
  <c r="BC1188" i="1"/>
  <c r="BA1188" i="1"/>
  <c r="AZ1188" i="1"/>
  <c r="BD1187" i="1"/>
  <c r="BC1187" i="1"/>
  <c r="BA1187" i="1"/>
  <c r="AZ1187" i="1"/>
  <c r="BD1186" i="1"/>
  <c r="BC1186" i="1"/>
  <c r="BA1186" i="1"/>
  <c r="AZ1186" i="1"/>
  <c r="BD1185" i="1"/>
  <c r="BC1185" i="1"/>
  <c r="BA1185" i="1"/>
  <c r="AZ1185" i="1"/>
  <c r="BD1184" i="1"/>
  <c r="BC1184" i="1"/>
  <c r="BA1184" i="1"/>
  <c r="AZ1184" i="1"/>
  <c r="BD1183" i="1"/>
  <c r="BC1183" i="1"/>
  <c r="BA1183" i="1"/>
  <c r="AZ1183" i="1"/>
  <c r="BD1182" i="1"/>
  <c r="BC1182" i="1"/>
  <c r="BA1182" i="1"/>
  <c r="AZ1182" i="1"/>
  <c r="BD1181" i="1"/>
  <c r="BC1181" i="1"/>
  <c r="BA1181" i="1"/>
  <c r="AZ1181" i="1"/>
  <c r="BD1180" i="1"/>
  <c r="BC1180" i="1"/>
  <c r="BA1180" i="1"/>
  <c r="AZ1180" i="1"/>
  <c r="BD1179" i="1"/>
  <c r="BC1179" i="1"/>
  <c r="BA1179" i="1"/>
  <c r="AZ1179" i="1"/>
  <c r="BD1178" i="1"/>
  <c r="BC1178" i="1"/>
  <c r="BA1178" i="1"/>
  <c r="AZ1178" i="1"/>
  <c r="BD1177" i="1"/>
  <c r="BC1177" i="1"/>
  <c r="BA1177" i="1"/>
  <c r="AZ1177" i="1"/>
  <c r="BD1176" i="1"/>
  <c r="BC1176" i="1"/>
  <c r="BA1176" i="1"/>
  <c r="AZ1176" i="1"/>
  <c r="BD1175" i="1"/>
  <c r="BC1175" i="1"/>
  <c r="BA1175" i="1"/>
  <c r="AZ1175" i="1"/>
  <c r="BD1174" i="1"/>
  <c r="BC1174" i="1"/>
  <c r="BA1174" i="1"/>
  <c r="AZ1174" i="1"/>
  <c r="BD1173" i="1"/>
  <c r="BC1173" i="1"/>
  <c r="BA1173" i="1"/>
  <c r="AZ1173" i="1"/>
  <c r="BD1172" i="1"/>
  <c r="BC1172" i="1"/>
  <c r="BA1172" i="1"/>
  <c r="AZ1172" i="1"/>
  <c r="BD1171" i="1"/>
  <c r="BC1171" i="1"/>
  <c r="BA1171" i="1"/>
  <c r="AZ1171" i="1"/>
  <c r="BD1170" i="1"/>
  <c r="BC1170" i="1"/>
  <c r="BA1170" i="1"/>
  <c r="AZ1170" i="1"/>
  <c r="BD1169" i="1"/>
  <c r="BC1169" i="1"/>
  <c r="BA1169" i="1"/>
  <c r="AZ1169" i="1"/>
  <c r="BD1168" i="1"/>
  <c r="BC1168" i="1"/>
  <c r="BA1168" i="1"/>
  <c r="AZ1168" i="1"/>
  <c r="BD1167" i="1"/>
  <c r="BC1167" i="1"/>
  <c r="BA1167" i="1"/>
  <c r="AZ1167" i="1"/>
  <c r="BD1166" i="1"/>
  <c r="BC1166" i="1"/>
  <c r="BA1166" i="1"/>
  <c r="AZ1166" i="1"/>
  <c r="BD1165" i="1"/>
  <c r="BC1165" i="1"/>
  <c r="BA1165" i="1"/>
  <c r="AZ1165" i="1"/>
  <c r="BD1164" i="1"/>
  <c r="BC1164" i="1"/>
  <c r="BA1164" i="1"/>
  <c r="AZ1164" i="1"/>
  <c r="BD1163" i="1"/>
  <c r="BC1163" i="1"/>
  <c r="BA1163" i="1"/>
  <c r="AZ1163" i="1"/>
  <c r="BD1162" i="1"/>
  <c r="BC1162" i="1"/>
  <c r="BA1162" i="1"/>
  <c r="AZ1162" i="1"/>
  <c r="BD1161" i="1"/>
  <c r="BC1161" i="1"/>
  <c r="BA1161" i="1"/>
  <c r="AZ1161" i="1"/>
  <c r="BD1160" i="1"/>
  <c r="BC1160" i="1"/>
  <c r="BA1160" i="1"/>
  <c r="AZ1160" i="1"/>
  <c r="BD1159" i="1"/>
  <c r="BC1159" i="1"/>
  <c r="BA1159" i="1"/>
  <c r="AZ1159" i="1"/>
  <c r="BD1158" i="1"/>
  <c r="BC1158" i="1"/>
  <c r="BA1158" i="1"/>
  <c r="AZ1158" i="1"/>
  <c r="BD1157" i="1"/>
  <c r="BC1157" i="1"/>
  <c r="BA1157" i="1"/>
  <c r="AZ1157" i="1"/>
  <c r="BD1156" i="1"/>
  <c r="BC1156" i="1"/>
  <c r="BA1156" i="1"/>
  <c r="AZ1156" i="1"/>
  <c r="BD1155" i="1"/>
  <c r="BC1155" i="1"/>
  <c r="BA1155" i="1"/>
  <c r="AZ1155" i="1"/>
  <c r="BD1154" i="1"/>
  <c r="BC1154" i="1"/>
  <c r="BA1154" i="1"/>
  <c r="AZ1154" i="1"/>
  <c r="BD1153" i="1"/>
  <c r="BC1153" i="1"/>
  <c r="BA1153" i="1"/>
  <c r="AZ1153" i="1"/>
  <c r="BD1152" i="1"/>
  <c r="BC1152" i="1"/>
  <c r="BA1152" i="1"/>
  <c r="AZ1152" i="1"/>
  <c r="BD1151" i="1"/>
  <c r="BC1151" i="1"/>
  <c r="BA1151" i="1"/>
  <c r="AZ1151" i="1"/>
  <c r="BD1150" i="1"/>
  <c r="BC1150" i="1"/>
  <c r="BA1150" i="1"/>
  <c r="AZ1150" i="1"/>
  <c r="BD1149" i="1"/>
  <c r="BC1149" i="1"/>
  <c r="BA1149" i="1"/>
  <c r="AZ1149" i="1"/>
  <c r="BD1148" i="1"/>
  <c r="BC1148" i="1"/>
  <c r="BA1148" i="1"/>
  <c r="AZ1148" i="1"/>
  <c r="BD1147" i="1"/>
  <c r="BC1147" i="1"/>
  <c r="BA1147" i="1"/>
  <c r="AZ1147" i="1"/>
  <c r="BD1146" i="1"/>
  <c r="BC1146" i="1"/>
  <c r="BA1146" i="1"/>
  <c r="AZ1146" i="1"/>
  <c r="BD1145" i="1"/>
  <c r="BC1145" i="1"/>
  <c r="BA1145" i="1"/>
  <c r="AZ1145" i="1"/>
  <c r="BD1144" i="1"/>
  <c r="BC1144" i="1"/>
  <c r="BA1144" i="1"/>
  <c r="AZ1144" i="1"/>
  <c r="BD1143" i="1"/>
  <c r="BC1143" i="1"/>
  <c r="BA1143" i="1"/>
  <c r="AZ1143" i="1"/>
  <c r="BD1142" i="1"/>
  <c r="BC1142" i="1"/>
  <c r="BA1142" i="1"/>
  <c r="AZ1142" i="1"/>
  <c r="BD1141" i="1"/>
  <c r="BC1141" i="1"/>
  <c r="BA1141" i="1"/>
  <c r="AZ1141" i="1"/>
  <c r="BD1140" i="1"/>
  <c r="BC1140" i="1"/>
  <c r="BA1140" i="1"/>
  <c r="AZ1140" i="1"/>
  <c r="BD1139" i="1"/>
  <c r="BC1139" i="1"/>
  <c r="BA1139" i="1"/>
  <c r="AZ1139" i="1"/>
  <c r="BD1138" i="1"/>
  <c r="BC1138" i="1"/>
  <c r="BA1138" i="1"/>
  <c r="AZ1138" i="1"/>
  <c r="BD1137" i="1"/>
  <c r="BC1137" i="1"/>
  <c r="BA1137" i="1"/>
  <c r="AZ1137" i="1"/>
  <c r="BD1136" i="1"/>
  <c r="BC1136" i="1"/>
  <c r="BA1136" i="1"/>
  <c r="AZ1136" i="1"/>
  <c r="BD1135" i="1"/>
  <c r="BC1135" i="1"/>
  <c r="BA1135" i="1"/>
  <c r="AZ1135" i="1"/>
  <c r="BD1134" i="1"/>
  <c r="BC1134" i="1"/>
  <c r="BA1134" i="1"/>
  <c r="AZ1134" i="1"/>
  <c r="BD1133" i="1"/>
  <c r="BC1133" i="1"/>
  <c r="BA1133" i="1"/>
  <c r="AZ1133" i="1"/>
  <c r="BD1132" i="1"/>
  <c r="BC1132" i="1"/>
  <c r="BA1132" i="1"/>
  <c r="AZ1132" i="1"/>
  <c r="BD1131" i="1"/>
  <c r="BC1131" i="1"/>
  <c r="BA1131" i="1"/>
  <c r="AZ1131" i="1"/>
  <c r="BD1130" i="1"/>
  <c r="BC1130" i="1"/>
  <c r="BA1130" i="1"/>
  <c r="AZ1130" i="1"/>
  <c r="BD1129" i="1"/>
  <c r="BC1129" i="1"/>
  <c r="BA1129" i="1"/>
  <c r="AZ1129" i="1"/>
  <c r="BD1128" i="1"/>
  <c r="BC1128" i="1"/>
  <c r="BA1128" i="1"/>
  <c r="AZ1128" i="1"/>
  <c r="BD1127" i="1"/>
  <c r="BC1127" i="1"/>
  <c r="BA1127" i="1"/>
  <c r="AZ1127" i="1"/>
  <c r="BD1126" i="1"/>
  <c r="BC1126" i="1"/>
  <c r="BA1126" i="1"/>
  <c r="AZ1126" i="1"/>
  <c r="BD1125" i="1"/>
  <c r="BC1125" i="1"/>
  <c r="BA1125" i="1"/>
  <c r="AZ1125" i="1"/>
  <c r="BD1124" i="1"/>
  <c r="BC1124" i="1"/>
  <c r="BA1124" i="1"/>
  <c r="AZ1124" i="1"/>
  <c r="BD1123" i="1"/>
  <c r="BC1123" i="1"/>
  <c r="BA1123" i="1"/>
  <c r="AZ1123" i="1"/>
  <c r="BD1122" i="1"/>
  <c r="BC1122" i="1"/>
  <c r="BA1122" i="1"/>
  <c r="AZ1122" i="1"/>
  <c r="BD1121" i="1"/>
  <c r="BC1121" i="1"/>
  <c r="BA1121" i="1"/>
  <c r="AZ1121" i="1"/>
  <c r="BD1120" i="1"/>
  <c r="BC1120" i="1"/>
  <c r="BA1120" i="1"/>
  <c r="AZ1120" i="1"/>
  <c r="BD1119" i="1"/>
  <c r="BC1119" i="1"/>
  <c r="BA1119" i="1"/>
  <c r="AZ1119" i="1"/>
  <c r="BD1118" i="1"/>
  <c r="BC1118" i="1"/>
  <c r="BA1118" i="1"/>
  <c r="AZ1118" i="1"/>
  <c r="BD1117" i="1"/>
  <c r="BC1117" i="1"/>
  <c r="BA1117" i="1"/>
  <c r="AZ1117" i="1"/>
  <c r="BD1116" i="1"/>
  <c r="BC1116" i="1"/>
  <c r="BA1116" i="1"/>
  <c r="AZ1116" i="1"/>
  <c r="BD1115" i="1"/>
  <c r="BC1115" i="1"/>
  <c r="BA1115" i="1"/>
  <c r="AZ1115" i="1"/>
  <c r="BD1114" i="1"/>
  <c r="BC1114" i="1"/>
  <c r="BA1114" i="1"/>
  <c r="AZ1114" i="1"/>
  <c r="BD1113" i="1"/>
  <c r="BC1113" i="1"/>
  <c r="BA1113" i="1"/>
  <c r="AZ1113" i="1"/>
  <c r="BD1112" i="1"/>
  <c r="BC1112" i="1"/>
  <c r="BA1112" i="1"/>
  <c r="AZ1112" i="1"/>
  <c r="BD1111" i="1"/>
  <c r="BC1111" i="1"/>
  <c r="BA1111" i="1"/>
  <c r="AZ1111" i="1"/>
  <c r="BD1110" i="1"/>
  <c r="BC1110" i="1"/>
  <c r="BA1110" i="1"/>
  <c r="AZ1110" i="1"/>
  <c r="BD1109" i="1"/>
  <c r="BC1109" i="1"/>
  <c r="BA1109" i="1"/>
  <c r="AZ1109" i="1"/>
  <c r="BD1108" i="1"/>
  <c r="BC1108" i="1"/>
  <c r="BA1108" i="1"/>
  <c r="AZ1108" i="1"/>
  <c r="BD1107" i="1"/>
  <c r="BC1107" i="1"/>
  <c r="BA1107" i="1"/>
  <c r="AZ1107" i="1"/>
  <c r="BD1106" i="1"/>
  <c r="BC1106" i="1"/>
  <c r="BA1106" i="1"/>
  <c r="AZ1106" i="1"/>
  <c r="BD1105" i="1"/>
  <c r="BC1105" i="1"/>
  <c r="BA1105" i="1"/>
  <c r="AZ1105" i="1"/>
  <c r="BD1104" i="1"/>
  <c r="BC1104" i="1"/>
  <c r="BA1104" i="1"/>
  <c r="AZ1104" i="1"/>
  <c r="BD1103" i="1"/>
  <c r="BC1103" i="1"/>
  <c r="BA1103" i="1"/>
  <c r="AZ1103" i="1"/>
  <c r="BD1102" i="1"/>
  <c r="BC1102" i="1"/>
  <c r="BA1102" i="1"/>
  <c r="AZ1102" i="1"/>
  <c r="BD1101" i="1"/>
  <c r="BC1101" i="1"/>
  <c r="BA1101" i="1"/>
  <c r="AZ1101" i="1"/>
  <c r="BD1100" i="1"/>
  <c r="BC1100" i="1"/>
  <c r="BA1100" i="1"/>
  <c r="AZ1100" i="1"/>
  <c r="BD1099" i="1"/>
  <c r="BC1099" i="1"/>
  <c r="BA1099" i="1"/>
  <c r="AZ1099" i="1"/>
  <c r="BD1098" i="1"/>
  <c r="BC1098" i="1"/>
  <c r="BA1098" i="1"/>
  <c r="AZ1098" i="1"/>
  <c r="BD1097" i="1"/>
  <c r="BC1097" i="1"/>
  <c r="BA1097" i="1"/>
  <c r="AZ1097" i="1"/>
  <c r="BD1096" i="1"/>
  <c r="BC1096" i="1"/>
  <c r="BA1096" i="1"/>
  <c r="AZ1096" i="1"/>
  <c r="BD1095" i="1"/>
  <c r="BC1095" i="1"/>
  <c r="BA1095" i="1"/>
  <c r="AZ1095" i="1"/>
  <c r="BD1094" i="1"/>
  <c r="BC1094" i="1"/>
  <c r="BA1094" i="1"/>
  <c r="AZ1094" i="1"/>
  <c r="BD1093" i="1"/>
  <c r="BC1093" i="1"/>
  <c r="BA1093" i="1"/>
  <c r="AZ1093" i="1"/>
  <c r="BD1092" i="1"/>
  <c r="BC1092" i="1"/>
  <c r="BA1092" i="1"/>
  <c r="AZ1092" i="1"/>
  <c r="BD1091" i="1"/>
  <c r="BC1091" i="1"/>
  <c r="BA1091" i="1"/>
  <c r="AZ1091" i="1"/>
  <c r="BD1090" i="1"/>
  <c r="BC1090" i="1"/>
  <c r="BA1090" i="1"/>
  <c r="AZ1090" i="1"/>
  <c r="BD1089" i="1"/>
  <c r="BC1089" i="1"/>
  <c r="BA1089" i="1"/>
  <c r="AZ1089" i="1"/>
  <c r="BD1088" i="1"/>
  <c r="BC1088" i="1"/>
  <c r="BA1088" i="1"/>
  <c r="AZ1088" i="1"/>
  <c r="BD1087" i="1"/>
  <c r="BC1087" i="1"/>
  <c r="BA1087" i="1"/>
  <c r="AZ1087" i="1"/>
  <c r="BD1086" i="1"/>
  <c r="BC1086" i="1"/>
  <c r="BA1086" i="1"/>
  <c r="AZ1086" i="1"/>
  <c r="BD1085" i="1"/>
  <c r="BC1085" i="1"/>
  <c r="BA1085" i="1"/>
  <c r="AZ1085" i="1"/>
  <c r="BD1084" i="1"/>
  <c r="BC1084" i="1"/>
  <c r="BA1084" i="1"/>
  <c r="AZ1084" i="1"/>
  <c r="BD1083" i="1"/>
  <c r="BC1083" i="1"/>
  <c r="BA1083" i="1"/>
  <c r="AZ1083" i="1"/>
  <c r="BD1082" i="1"/>
  <c r="BC1082" i="1"/>
  <c r="BA1082" i="1"/>
  <c r="AZ1082" i="1"/>
  <c r="BD1081" i="1"/>
  <c r="BC1081" i="1"/>
  <c r="BA1081" i="1"/>
  <c r="AZ1081" i="1"/>
  <c r="BD1080" i="1"/>
  <c r="BC1080" i="1"/>
  <c r="BA1080" i="1"/>
  <c r="AZ1080" i="1"/>
  <c r="BD1079" i="1"/>
  <c r="BC1079" i="1"/>
  <c r="BA1079" i="1"/>
  <c r="AZ1079" i="1"/>
  <c r="BD1078" i="1"/>
  <c r="BC1078" i="1"/>
  <c r="BA1078" i="1"/>
  <c r="AZ1078" i="1"/>
  <c r="BD1077" i="1"/>
  <c r="BC1077" i="1"/>
  <c r="BA1077" i="1"/>
  <c r="AZ1077" i="1"/>
  <c r="BD1076" i="1"/>
  <c r="BC1076" i="1"/>
  <c r="BA1076" i="1"/>
  <c r="AZ1076" i="1"/>
  <c r="BD1075" i="1"/>
  <c r="BC1075" i="1"/>
  <c r="BA1075" i="1"/>
  <c r="AZ1075" i="1"/>
  <c r="BD1074" i="1"/>
  <c r="BC1074" i="1"/>
  <c r="BA1074" i="1"/>
  <c r="AZ1074" i="1"/>
  <c r="BD1073" i="1"/>
  <c r="BC1073" i="1"/>
  <c r="BA1073" i="1"/>
  <c r="AZ1073" i="1"/>
  <c r="BD1072" i="1"/>
  <c r="BC1072" i="1"/>
  <c r="BA1072" i="1"/>
  <c r="AZ1072" i="1"/>
  <c r="BD1071" i="1"/>
  <c r="BC1071" i="1"/>
  <c r="BA1071" i="1"/>
  <c r="AZ1071" i="1"/>
  <c r="BD1070" i="1"/>
  <c r="BC1070" i="1"/>
  <c r="BA1070" i="1"/>
  <c r="AZ1070" i="1"/>
  <c r="BD1069" i="1"/>
  <c r="BC1069" i="1"/>
  <c r="BA1069" i="1"/>
  <c r="AZ1069" i="1"/>
  <c r="BD1068" i="1"/>
  <c r="BC1068" i="1"/>
  <c r="BA1068" i="1"/>
  <c r="AZ1068" i="1"/>
  <c r="BD1067" i="1"/>
  <c r="BC1067" i="1"/>
  <c r="BA1067" i="1"/>
  <c r="AZ1067" i="1"/>
  <c r="BD1066" i="1"/>
  <c r="BC1066" i="1"/>
  <c r="BA1066" i="1"/>
  <c r="AZ1066" i="1"/>
  <c r="BD1065" i="1"/>
  <c r="BC1065" i="1"/>
  <c r="BA1065" i="1"/>
  <c r="AZ1065" i="1"/>
  <c r="BD1064" i="1"/>
  <c r="BC1064" i="1"/>
  <c r="BA1064" i="1"/>
  <c r="AZ1064" i="1"/>
  <c r="BD1063" i="1"/>
  <c r="BC1063" i="1"/>
  <c r="BA1063" i="1"/>
  <c r="AZ1063" i="1"/>
  <c r="BD1062" i="1"/>
  <c r="BC1062" i="1"/>
  <c r="BA1062" i="1"/>
  <c r="AZ1062" i="1"/>
  <c r="BD1061" i="1"/>
  <c r="BC1061" i="1"/>
  <c r="BA1061" i="1"/>
  <c r="AZ1061" i="1"/>
  <c r="BD1060" i="1"/>
  <c r="BC1060" i="1"/>
  <c r="BA1060" i="1"/>
  <c r="AZ1060" i="1"/>
  <c r="BD1059" i="1"/>
  <c r="BC1059" i="1"/>
  <c r="BA1059" i="1"/>
  <c r="AZ1059" i="1"/>
  <c r="BD1058" i="1"/>
  <c r="BC1058" i="1"/>
  <c r="BA1058" i="1"/>
  <c r="AZ1058" i="1"/>
  <c r="BD1057" i="1"/>
  <c r="BC1057" i="1"/>
  <c r="BA1057" i="1"/>
  <c r="AZ1057" i="1"/>
  <c r="BD1056" i="1"/>
  <c r="BC1056" i="1"/>
  <c r="BA1056" i="1"/>
  <c r="AZ1056" i="1"/>
  <c r="BD1055" i="1"/>
  <c r="BC1055" i="1"/>
  <c r="BA1055" i="1"/>
  <c r="AZ1055" i="1"/>
  <c r="BD1054" i="1"/>
  <c r="BC1054" i="1"/>
  <c r="BA1054" i="1"/>
  <c r="AZ1054" i="1"/>
  <c r="BD1053" i="1"/>
  <c r="BC1053" i="1"/>
  <c r="BA1053" i="1"/>
  <c r="AZ1053" i="1"/>
  <c r="BD1052" i="1"/>
  <c r="BC1052" i="1"/>
  <c r="BA1052" i="1"/>
  <c r="AZ1052" i="1"/>
  <c r="BD1051" i="1"/>
  <c r="BC1051" i="1"/>
  <c r="BA1051" i="1"/>
  <c r="AZ1051" i="1"/>
  <c r="BD1050" i="1"/>
  <c r="BC1050" i="1"/>
  <c r="BA1050" i="1"/>
  <c r="AZ1050" i="1"/>
  <c r="BD1049" i="1"/>
  <c r="BC1049" i="1"/>
  <c r="BA1049" i="1"/>
  <c r="AZ1049" i="1"/>
  <c r="BD1048" i="1"/>
  <c r="BC1048" i="1"/>
  <c r="BA1048" i="1"/>
  <c r="AZ1048" i="1"/>
  <c r="BD1047" i="1"/>
  <c r="BC1047" i="1"/>
  <c r="BA1047" i="1"/>
  <c r="AZ1047" i="1"/>
  <c r="BD1046" i="1"/>
  <c r="BC1046" i="1"/>
  <c r="BA1046" i="1"/>
  <c r="AZ1046" i="1"/>
  <c r="BD1045" i="1"/>
  <c r="BC1045" i="1"/>
  <c r="BA1045" i="1"/>
  <c r="AZ1045" i="1"/>
  <c r="BD1044" i="1"/>
  <c r="BC1044" i="1"/>
  <c r="BA1044" i="1"/>
  <c r="AZ1044" i="1"/>
  <c r="BD1043" i="1"/>
  <c r="BC1043" i="1"/>
  <c r="BA1043" i="1"/>
  <c r="AZ1043" i="1"/>
  <c r="BD1042" i="1"/>
  <c r="BC1042" i="1"/>
  <c r="BA1042" i="1"/>
  <c r="AZ1042" i="1"/>
  <c r="BD1041" i="1"/>
  <c r="BC1041" i="1"/>
  <c r="BA1041" i="1"/>
  <c r="AZ1041" i="1"/>
  <c r="BD1040" i="1"/>
  <c r="BC1040" i="1"/>
  <c r="BA1040" i="1"/>
  <c r="AZ1040" i="1"/>
  <c r="BD1039" i="1"/>
  <c r="BC1039" i="1"/>
  <c r="BA1039" i="1"/>
  <c r="AZ1039" i="1"/>
  <c r="BD1038" i="1"/>
  <c r="BC1038" i="1"/>
  <c r="BA1038" i="1"/>
  <c r="AZ1038" i="1"/>
  <c r="BD1037" i="1"/>
  <c r="BC1037" i="1"/>
  <c r="BA1037" i="1"/>
  <c r="AZ1037" i="1"/>
  <c r="BD1036" i="1"/>
  <c r="BC1036" i="1"/>
  <c r="BA1036" i="1"/>
  <c r="AZ1036" i="1"/>
  <c r="BD1035" i="1"/>
  <c r="BC1035" i="1"/>
  <c r="BA1035" i="1"/>
  <c r="AZ1035" i="1"/>
  <c r="BD1034" i="1"/>
  <c r="BC1034" i="1"/>
  <c r="BA1034" i="1"/>
  <c r="AZ1034" i="1"/>
  <c r="BD1033" i="1"/>
  <c r="BC1033" i="1"/>
  <c r="BA1033" i="1"/>
  <c r="AZ1033" i="1"/>
  <c r="BD1032" i="1"/>
  <c r="BC1032" i="1"/>
  <c r="BA1032" i="1"/>
  <c r="AZ1032" i="1"/>
  <c r="BD1031" i="1"/>
  <c r="BC1031" i="1"/>
  <c r="BA1031" i="1"/>
  <c r="AZ1031" i="1"/>
  <c r="BD1030" i="1"/>
  <c r="BC1030" i="1"/>
  <c r="BA1030" i="1"/>
  <c r="AZ1030" i="1"/>
  <c r="BD1029" i="1"/>
  <c r="BC1029" i="1"/>
  <c r="BA1029" i="1"/>
  <c r="AZ1029" i="1"/>
  <c r="BD1028" i="1"/>
  <c r="BC1028" i="1"/>
  <c r="BA1028" i="1"/>
  <c r="AZ1028" i="1"/>
  <c r="BD1027" i="1"/>
  <c r="BC1027" i="1"/>
  <c r="BA1027" i="1"/>
  <c r="AZ1027" i="1"/>
  <c r="BD1026" i="1"/>
  <c r="BC1026" i="1"/>
  <c r="BA1026" i="1"/>
  <c r="AZ1026" i="1"/>
  <c r="BD1025" i="1"/>
  <c r="BC1025" i="1"/>
  <c r="BA1025" i="1"/>
  <c r="AZ1025" i="1"/>
  <c r="BD1024" i="1"/>
  <c r="BC1024" i="1"/>
  <c r="BA1024" i="1"/>
  <c r="AZ1024" i="1"/>
  <c r="BD1023" i="1"/>
  <c r="BC1023" i="1"/>
  <c r="BA1023" i="1"/>
  <c r="AZ1023" i="1"/>
  <c r="BD1022" i="1"/>
  <c r="BC1022" i="1"/>
  <c r="BA1022" i="1"/>
  <c r="AZ1022" i="1"/>
  <c r="BD1021" i="1"/>
  <c r="BC1021" i="1"/>
  <c r="BA1021" i="1"/>
  <c r="AZ1021" i="1"/>
  <c r="BD1020" i="1"/>
  <c r="BC1020" i="1"/>
  <c r="BA1020" i="1"/>
  <c r="AZ1020" i="1"/>
  <c r="BD1019" i="1"/>
  <c r="BC1019" i="1"/>
  <c r="BA1019" i="1"/>
  <c r="AZ1019" i="1"/>
  <c r="BD1018" i="1"/>
  <c r="BC1018" i="1"/>
  <c r="BA1018" i="1"/>
  <c r="AZ1018" i="1"/>
  <c r="BD1017" i="1"/>
  <c r="BC1017" i="1"/>
  <c r="BA1017" i="1"/>
  <c r="AZ1017" i="1"/>
  <c r="BD1016" i="1"/>
  <c r="BC1016" i="1"/>
  <c r="BA1016" i="1"/>
  <c r="AZ1016" i="1"/>
  <c r="BD1015" i="1"/>
  <c r="BC1015" i="1"/>
  <c r="BA1015" i="1"/>
  <c r="AZ1015" i="1"/>
  <c r="BD1014" i="1"/>
  <c r="BC1014" i="1"/>
  <c r="BA1014" i="1"/>
  <c r="AZ1014" i="1"/>
  <c r="BD1013" i="1"/>
  <c r="BC1013" i="1"/>
  <c r="BA1013" i="1"/>
  <c r="AZ1013" i="1"/>
  <c r="BD1012" i="1"/>
  <c r="BC1012" i="1"/>
  <c r="BA1012" i="1"/>
  <c r="AZ1012" i="1"/>
  <c r="BD1011" i="1"/>
  <c r="BC1011" i="1"/>
  <c r="BA1011" i="1"/>
  <c r="AZ1011" i="1"/>
  <c r="BD1010" i="1"/>
  <c r="BC1010" i="1"/>
  <c r="BA1010" i="1"/>
  <c r="AZ1010" i="1"/>
  <c r="BD1009" i="1"/>
  <c r="BC1009" i="1"/>
  <c r="BA1009" i="1"/>
  <c r="AZ1009" i="1"/>
  <c r="BD1008" i="1"/>
  <c r="BC1008" i="1"/>
  <c r="BA1008" i="1"/>
  <c r="AZ1008" i="1"/>
  <c r="BD1007" i="1"/>
  <c r="BC1007" i="1"/>
  <c r="BA1007" i="1"/>
  <c r="AZ1007" i="1"/>
  <c r="BD1006" i="1"/>
  <c r="BC1006" i="1"/>
  <c r="BA1006" i="1"/>
  <c r="AZ1006" i="1"/>
  <c r="BD1005" i="1"/>
  <c r="BC1005" i="1"/>
  <c r="BA1005" i="1"/>
  <c r="AZ1005" i="1"/>
  <c r="BD1004" i="1"/>
  <c r="BC1004" i="1"/>
  <c r="BA1004" i="1"/>
  <c r="AZ1004" i="1"/>
  <c r="BD1003" i="1"/>
  <c r="BC1003" i="1"/>
  <c r="BA1003" i="1"/>
  <c r="AZ1003" i="1"/>
  <c r="BD1002" i="1"/>
  <c r="BC1002" i="1"/>
  <c r="BA1002" i="1"/>
  <c r="AZ1002" i="1"/>
  <c r="BD1001" i="1"/>
  <c r="BC1001" i="1"/>
  <c r="BA1001" i="1"/>
  <c r="AZ1001" i="1"/>
  <c r="BD1000" i="1"/>
  <c r="BC1000" i="1"/>
  <c r="BA1000" i="1"/>
  <c r="AZ1000" i="1"/>
  <c r="BD999" i="1"/>
  <c r="BC999" i="1"/>
  <c r="BA999" i="1"/>
  <c r="AZ999" i="1"/>
  <c r="BD998" i="1"/>
  <c r="BC998" i="1"/>
  <c r="BA998" i="1"/>
  <c r="AZ998" i="1"/>
  <c r="BD997" i="1"/>
  <c r="BC997" i="1"/>
  <c r="BA997" i="1"/>
  <c r="AZ997" i="1"/>
  <c r="BD996" i="1"/>
  <c r="BC996" i="1"/>
  <c r="BA996" i="1"/>
  <c r="AZ996" i="1"/>
  <c r="BD995" i="1"/>
  <c r="BC995" i="1"/>
  <c r="BA995" i="1"/>
  <c r="AZ995" i="1"/>
  <c r="BD994" i="1"/>
  <c r="BC994" i="1"/>
  <c r="BA994" i="1"/>
  <c r="AZ994" i="1"/>
  <c r="BD993" i="1"/>
  <c r="BC993" i="1"/>
  <c r="BA993" i="1"/>
  <c r="AZ993" i="1"/>
  <c r="BD992" i="1"/>
  <c r="BC992" i="1"/>
  <c r="BA992" i="1"/>
  <c r="AZ992" i="1"/>
  <c r="BD991" i="1"/>
  <c r="BC991" i="1"/>
  <c r="BA991" i="1"/>
  <c r="AZ991" i="1"/>
  <c r="BD990" i="1"/>
  <c r="BC990" i="1"/>
  <c r="BA990" i="1"/>
  <c r="AZ990" i="1"/>
  <c r="BD989" i="1"/>
  <c r="BC989" i="1"/>
  <c r="BA989" i="1"/>
  <c r="AZ989" i="1"/>
  <c r="BD988" i="1"/>
  <c r="BC988" i="1"/>
  <c r="BA988" i="1"/>
  <c r="AZ988" i="1"/>
  <c r="BD987" i="1"/>
  <c r="BC987" i="1"/>
  <c r="BA987" i="1"/>
  <c r="AZ987" i="1"/>
  <c r="BD986" i="1"/>
  <c r="BC986" i="1"/>
  <c r="BA986" i="1"/>
  <c r="AZ986" i="1"/>
  <c r="BD985" i="1"/>
  <c r="BC985" i="1"/>
  <c r="BA985" i="1"/>
  <c r="AZ985" i="1"/>
  <c r="BD984" i="1"/>
  <c r="BC984" i="1"/>
  <c r="BA984" i="1"/>
  <c r="AZ984" i="1"/>
  <c r="BD983" i="1"/>
  <c r="BC983" i="1"/>
  <c r="BA983" i="1"/>
  <c r="AZ983" i="1"/>
  <c r="BD982" i="1"/>
  <c r="BC982" i="1"/>
  <c r="BA982" i="1"/>
  <c r="AZ982" i="1"/>
  <c r="BD981" i="1"/>
  <c r="BC981" i="1"/>
  <c r="BA981" i="1"/>
  <c r="AZ981" i="1"/>
  <c r="BD980" i="1"/>
  <c r="BC980" i="1"/>
  <c r="BA980" i="1"/>
  <c r="AZ980" i="1"/>
  <c r="BD979" i="1"/>
  <c r="BC979" i="1"/>
  <c r="BA979" i="1"/>
  <c r="AZ979" i="1"/>
  <c r="BD978" i="1"/>
  <c r="BC978" i="1"/>
  <c r="BA978" i="1"/>
  <c r="AZ978" i="1"/>
  <c r="BD977" i="1"/>
  <c r="BC977" i="1"/>
  <c r="BA977" i="1"/>
  <c r="AZ977" i="1"/>
  <c r="BD976" i="1"/>
  <c r="BC976" i="1"/>
  <c r="BA976" i="1"/>
  <c r="AZ976" i="1"/>
  <c r="BD975" i="1"/>
  <c r="BC975" i="1"/>
  <c r="BA975" i="1"/>
  <c r="AZ975" i="1"/>
  <c r="BD974" i="1"/>
  <c r="BC974" i="1"/>
  <c r="BA974" i="1"/>
  <c r="AZ974" i="1"/>
  <c r="BD973" i="1"/>
  <c r="BC973" i="1"/>
  <c r="BA973" i="1"/>
  <c r="AZ973" i="1"/>
  <c r="BD972" i="1"/>
  <c r="BC972" i="1"/>
  <c r="BA972" i="1"/>
  <c r="AZ972" i="1"/>
  <c r="BD971" i="1"/>
  <c r="BC971" i="1"/>
  <c r="BA971" i="1"/>
  <c r="AZ971" i="1"/>
  <c r="BD970" i="1"/>
  <c r="BC970" i="1"/>
  <c r="BA970" i="1"/>
  <c r="AZ970" i="1"/>
  <c r="BD969" i="1"/>
  <c r="BC969" i="1"/>
  <c r="BA969" i="1"/>
  <c r="AZ969" i="1"/>
  <c r="BD968" i="1"/>
  <c r="BC968" i="1"/>
  <c r="BA968" i="1"/>
  <c r="AZ968" i="1"/>
  <c r="BD967" i="1"/>
  <c r="BC967" i="1"/>
  <c r="BA967" i="1"/>
  <c r="AZ967" i="1"/>
  <c r="BD966" i="1"/>
  <c r="BC966" i="1"/>
  <c r="BA966" i="1"/>
  <c r="AZ966" i="1"/>
  <c r="BD965" i="1"/>
  <c r="BC965" i="1"/>
  <c r="BA965" i="1"/>
  <c r="AZ965" i="1"/>
  <c r="BD964" i="1"/>
  <c r="BC964" i="1"/>
  <c r="BA964" i="1"/>
  <c r="AZ964" i="1"/>
  <c r="BD963" i="1"/>
  <c r="BC963" i="1"/>
  <c r="BA963" i="1"/>
  <c r="AZ963" i="1"/>
  <c r="BD962" i="1"/>
  <c r="BC962" i="1"/>
  <c r="BA962" i="1"/>
  <c r="AZ962" i="1"/>
  <c r="BD961" i="1"/>
  <c r="BC961" i="1"/>
  <c r="BA961" i="1"/>
  <c r="AZ961" i="1"/>
  <c r="BD960" i="1"/>
  <c r="BC960" i="1"/>
  <c r="BA960" i="1"/>
  <c r="AZ960" i="1"/>
  <c r="BD959" i="1"/>
  <c r="BC959" i="1"/>
  <c r="BA959" i="1"/>
  <c r="AZ959" i="1"/>
  <c r="BD958" i="1"/>
  <c r="BC958" i="1"/>
  <c r="BA958" i="1"/>
  <c r="AZ958" i="1"/>
  <c r="BD957" i="1"/>
  <c r="BC957" i="1"/>
  <c r="BA957" i="1"/>
  <c r="AZ957" i="1"/>
  <c r="BD956" i="1"/>
  <c r="BC956" i="1"/>
  <c r="BA956" i="1"/>
  <c r="AZ956" i="1"/>
  <c r="BD955" i="1"/>
  <c r="BC955" i="1"/>
  <c r="BA955" i="1"/>
  <c r="AZ955" i="1"/>
  <c r="BD954" i="1"/>
  <c r="BC954" i="1"/>
  <c r="BA954" i="1"/>
  <c r="AZ954" i="1"/>
  <c r="BD953" i="1"/>
  <c r="BC953" i="1"/>
  <c r="BA953" i="1"/>
  <c r="AZ953" i="1"/>
  <c r="BD952" i="1"/>
  <c r="BC952" i="1"/>
  <c r="BA952" i="1"/>
  <c r="AZ952" i="1"/>
  <c r="BD951" i="1"/>
  <c r="BC951" i="1"/>
  <c r="BA951" i="1"/>
  <c r="AZ951" i="1"/>
  <c r="BD950" i="1"/>
  <c r="BC950" i="1"/>
  <c r="BA950" i="1"/>
  <c r="AZ950" i="1"/>
  <c r="BD949" i="1"/>
  <c r="BC949" i="1"/>
  <c r="BA949" i="1"/>
  <c r="AZ949" i="1"/>
  <c r="BD948" i="1"/>
  <c r="BC948" i="1"/>
  <c r="BA948" i="1"/>
  <c r="AZ948" i="1"/>
  <c r="BD947" i="1"/>
  <c r="BC947" i="1"/>
  <c r="BA947" i="1"/>
  <c r="AZ947" i="1"/>
  <c r="BD946" i="1"/>
  <c r="BC946" i="1"/>
  <c r="BA946" i="1"/>
  <c r="AZ946" i="1"/>
  <c r="BD945" i="1"/>
  <c r="BC945" i="1"/>
  <c r="BA945" i="1"/>
  <c r="AZ945" i="1"/>
  <c r="BD944" i="1"/>
  <c r="BC944" i="1"/>
  <c r="BA944" i="1"/>
  <c r="AZ944" i="1"/>
  <c r="BD943" i="1"/>
  <c r="BC943" i="1"/>
  <c r="BA943" i="1"/>
  <c r="AZ943" i="1"/>
  <c r="BD942" i="1"/>
  <c r="BC942" i="1"/>
  <c r="BA942" i="1"/>
  <c r="AZ942" i="1"/>
  <c r="BD941" i="1"/>
  <c r="BC941" i="1"/>
  <c r="BA941" i="1"/>
  <c r="AZ941" i="1"/>
  <c r="BD940" i="1"/>
  <c r="BC940" i="1"/>
  <c r="BA940" i="1"/>
  <c r="AZ940" i="1"/>
  <c r="BD939" i="1"/>
  <c r="BC939" i="1"/>
  <c r="BA939" i="1"/>
  <c r="AZ939" i="1"/>
  <c r="BD938" i="1"/>
  <c r="BC938" i="1"/>
  <c r="BA938" i="1"/>
  <c r="AZ938" i="1"/>
  <c r="BD937" i="1"/>
  <c r="BC937" i="1"/>
  <c r="BA937" i="1"/>
  <c r="AZ937" i="1"/>
  <c r="BD936" i="1"/>
  <c r="BC936" i="1"/>
  <c r="BA936" i="1"/>
  <c r="AZ936" i="1"/>
  <c r="BD935" i="1"/>
  <c r="BC935" i="1"/>
  <c r="BA935" i="1"/>
  <c r="AZ935" i="1"/>
  <c r="BD934" i="1"/>
  <c r="BC934" i="1"/>
  <c r="BA934" i="1"/>
  <c r="AZ934" i="1"/>
  <c r="BD933" i="1"/>
  <c r="BC933" i="1"/>
  <c r="BA933" i="1"/>
  <c r="AZ933" i="1"/>
  <c r="BD932" i="1"/>
  <c r="BC932" i="1"/>
  <c r="BA932" i="1"/>
  <c r="AZ932" i="1"/>
  <c r="BD931" i="1"/>
  <c r="BC931" i="1"/>
  <c r="BA931" i="1"/>
  <c r="AZ931" i="1"/>
  <c r="BD930" i="1"/>
  <c r="BC930" i="1"/>
  <c r="BA930" i="1"/>
  <c r="AZ930" i="1"/>
  <c r="BD929" i="1"/>
  <c r="BC929" i="1"/>
  <c r="BA929" i="1"/>
  <c r="AZ929" i="1"/>
  <c r="BD928" i="1"/>
  <c r="BC928" i="1"/>
  <c r="BA928" i="1"/>
  <c r="AZ928" i="1"/>
  <c r="BD927" i="1"/>
  <c r="BC927" i="1"/>
  <c r="BA927" i="1"/>
  <c r="AZ927" i="1"/>
  <c r="BD926" i="1"/>
  <c r="BC926" i="1"/>
  <c r="BA926" i="1"/>
  <c r="AZ926" i="1"/>
  <c r="BD925" i="1"/>
  <c r="BC925" i="1"/>
  <c r="BA925" i="1"/>
  <c r="AZ925" i="1"/>
  <c r="BD924" i="1"/>
  <c r="BC924" i="1"/>
  <c r="BA924" i="1"/>
  <c r="AZ924" i="1"/>
  <c r="BD923" i="1"/>
  <c r="BC923" i="1"/>
  <c r="BA923" i="1"/>
  <c r="AZ923" i="1"/>
  <c r="BD922" i="1"/>
  <c r="BC922" i="1"/>
  <c r="BA922" i="1"/>
  <c r="AZ922" i="1"/>
  <c r="BD921" i="1"/>
  <c r="BC921" i="1"/>
  <c r="BA921" i="1"/>
  <c r="AZ921" i="1"/>
  <c r="BD920" i="1"/>
  <c r="BC920" i="1"/>
  <c r="BA920" i="1"/>
  <c r="AZ920" i="1"/>
  <c r="BD919" i="1"/>
  <c r="BC919" i="1"/>
  <c r="BA919" i="1"/>
  <c r="AZ919" i="1"/>
  <c r="BD918" i="1"/>
  <c r="BC918" i="1"/>
  <c r="BA918" i="1"/>
  <c r="AZ918" i="1"/>
  <c r="BD917" i="1"/>
  <c r="BC917" i="1"/>
  <c r="BA917" i="1"/>
  <c r="AZ917" i="1"/>
  <c r="BD916" i="1"/>
  <c r="BC916" i="1"/>
  <c r="BA916" i="1"/>
  <c r="AZ916" i="1"/>
  <c r="BD915" i="1"/>
  <c r="BC915" i="1"/>
  <c r="BA915" i="1"/>
  <c r="AZ915" i="1"/>
  <c r="BD914" i="1"/>
  <c r="BC914" i="1"/>
  <c r="BA914" i="1"/>
  <c r="AZ914" i="1"/>
  <c r="BD913" i="1"/>
  <c r="BC913" i="1"/>
  <c r="BA913" i="1"/>
  <c r="AZ913" i="1"/>
  <c r="BD912" i="1"/>
  <c r="BC912" i="1"/>
  <c r="BA912" i="1"/>
  <c r="AZ912" i="1"/>
  <c r="BD911" i="1"/>
  <c r="BC911" i="1"/>
  <c r="BA911" i="1"/>
  <c r="AZ911" i="1"/>
  <c r="BD910" i="1"/>
  <c r="BC910" i="1"/>
  <c r="BA910" i="1"/>
  <c r="AZ910" i="1"/>
  <c r="BD909" i="1"/>
  <c r="BC909" i="1"/>
  <c r="BA909" i="1"/>
  <c r="AZ909" i="1"/>
  <c r="BD908" i="1"/>
  <c r="BC908" i="1"/>
  <c r="BA908" i="1"/>
  <c r="AZ908" i="1"/>
  <c r="BD907" i="1"/>
  <c r="BC907" i="1"/>
  <c r="BA907" i="1"/>
  <c r="AZ907" i="1"/>
  <c r="BD906" i="1"/>
  <c r="BC906" i="1"/>
  <c r="BA906" i="1"/>
  <c r="AZ906" i="1"/>
  <c r="BD905" i="1"/>
  <c r="BC905" i="1"/>
  <c r="BA905" i="1"/>
  <c r="AZ905" i="1"/>
  <c r="BD904" i="1"/>
  <c r="BC904" i="1"/>
  <c r="BA904" i="1"/>
  <c r="AZ904" i="1"/>
  <c r="BD903" i="1"/>
  <c r="BC903" i="1"/>
  <c r="BA903" i="1"/>
  <c r="AZ903" i="1"/>
  <c r="BD902" i="1"/>
  <c r="BC902" i="1"/>
  <c r="BA902" i="1"/>
  <c r="AZ902" i="1"/>
  <c r="BD901" i="1"/>
  <c r="BC901" i="1"/>
  <c r="BA901" i="1"/>
  <c r="AZ901" i="1"/>
  <c r="BD900" i="1"/>
  <c r="BC900" i="1"/>
  <c r="BA900" i="1"/>
  <c r="AZ900" i="1"/>
  <c r="BD899" i="1"/>
  <c r="BC899" i="1"/>
  <c r="BA899" i="1"/>
  <c r="AZ899" i="1"/>
  <c r="BD898" i="1"/>
  <c r="BC898" i="1"/>
  <c r="BA898" i="1"/>
  <c r="AZ898" i="1"/>
  <c r="BD897" i="1"/>
  <c r="BC897" i="1"/>
  <c r="BA897" i="1"/>
  <c r="AZ897" i="1"/>
  <c r="BD896" i="1"/>
  <c r="BC896" i="1"/>
  <c r="BA896" i="1"/>
  <c r="AZ896" i="1"/>
  <c r="BD895" i="1"/>
  <c r="BC895" i="1"/>
  <c r="BA895" i="1"/>
  <c r="AZ895" i="1"/>
  <c r="BD894" i="1"/>
  <c r="BC894" i="1"/>
  <c r="BA894" i="1"/>
  <c r="AZ894" i="1"/>
  <c r="BD893" i="1"/>
  <c r="BC893" i="1"/>
  <c r="BA893" i="1"/>
  <c r="AZ893" i="1"/>
  <c r="BD892" i="1"/>
  <c r="BC892" i="1"/>
  <c r="BA892" i="1"/>
  <c r="AZ892" i="1"/>
  <c r="BD891" i="1"/>
  <c r="BC891" i="1"/>
  <c r="BA891" i="1"/>
  <c r="AZ891" i="1"/>
  <c r="BD890" i="1"/>
  <c r="BC890" i="1"/>
  <c r="BA890" i="1"/>
  <c r="AZ890" i="1"/>
  <c r="BD889" i="1"/>
  <c r="BC889" i="1"/>
  <c r="BA889" i="1"/>
  <c r="AZ889" i="1"/>
  <c r="BD888" i="1"/>
  <c r="BC888" i="1"/>
  <c r="BA888" i="1"/>
  <c r="AZ888" i="1"/>
  <c r="BD887" i="1"/>
  <c r="BC887" i="1"/>
  <c r="BA887" i="1"/>
  <c r="AZ887" i="1"/>
  <c r="BD886" i="1"/>
  <c r="BC886" i="1"/>
  <c r="BA886" i="1"/>
  <c r="AZ886" i="1"/>
  <c r="BD885" i="1"/>
  <c r="BC885" i="1"/>
  <c r="BA885" i="1"/>
  <c r="AZ885" i="1"/>
  <c r="BD884" i="1"/>
  <c r="BC884" i="1"/>
  <c r="BA884" i="1"/>
  <c r="AZ884" i="1"/>
  <c r="BD883" i="1"/>
  <c r="BC883" i="1"/>
  <c r="BA883" i="1"/>
  <c r="AZ883" i="1"/>
  <c r="BD882" i="1"/>
  <c r="BC882" i="1"/>
  <c r="BA882" i="1"/>
  <c r="AZ882" i="1"/>
  <c r="BD881" i="1"/>
  <c r="BC881" i="1"/>
  <c r="BA881" i="1"/>
  <c r="AZ881" i="1"/>
  <c r="BD880" i="1"/>
  <c r="BC880" i="1"/>
  <c r="BA880" i="1"/>
  <c r="AZ880" i="1"/>
  <c r="BD879" i="1"/>
  <c r="BC879" i="1"/>
  <c r="BA879" i="1"/>
  <c r="AZ879" i="1"/>
  <c r="BD878" i="1"/>
  <c r="BC878" i="1"/>
  <c r="BA878" i="1"/>
  <c r="AZ878" i="1"/>
  <c r="BD877" i="1"/>
  <c r="BC877" i="1"/>
  <c r="BA877" i="1"/>
  <c r="AZ877" i="1"/>
  <c r="BD876" i="1"/>
  <c r="BC876" i="1"/>
  <c r="BA876" i="1"/>
  <c r="AZ876" i="1"/>
  <c r="BD875" i="1"/>
  <c r="BC875" i="1"/>
  <c r="BA875" i="1"/>
  <c r="AZ875" i="1"/>
  <c r="BD874" i="1"/>
  <c r="BC874" i="1"/>
  <c r="BA874" i="1"/>
  <c r="AZ874" i="1"/>
  <c r="BD873" i="1"/>
  <c r="BC873" i="1"/>
  <c r="BA873" i="1"/>
  <c r="AZ873" i="1"/>
  <c r="BD872" i="1"/>
  <c r="BC872" i="1"/>
  <c r="BA872" i="1"/>
  <c r="AZ872" i="1"/>
  <c r="BD871" i="1"/>
  <c r="BC871" i="1"/>
  <c r="BA871" i="1"/>
  <c r="AZ871" i="1"/>
  <c r="BD870" i="1"/>
  <c r="BC870" i="1"/>
  <c r="BA870" i="1"/>
  <c r="AZ870" i="1"/>
  <c r="BD869" i="1"/>
  <c r="BC869" i="1"/>
  <c r="BA869" i="1"/>
  <c r="AZ869" i="1"/>
  <c r="BD868" i="1"/>
  <c r="BC868" i="1"/>
  <c r="BA868" i="1"/>
  <c r="AZ868" i="1"/>
  <c r="BD867" i="1"/>
  <c r="BC867" i="1"/>
  <c r="BA867" i="1"/>
  <c r="AZ867" i="1"/>
  <c r="BD866" i="1"/>
  <c r="BC866" i="1"/>
  <c r="BA866" i="1"/>
  <c r="AZ866" i="1"/>
  <c r="BD865" i="1"/>
  <c r="BC865" i="1"/>
  <c r="BA865" i="1"/>
  <c r="AZ865" i="1"/>
  <c r="BD864" i="1"/>
  <c r="BC864" i="1"/>
  <c r="BA864" i="1"/>
  <c r="AZ864" i="1"/>
  <c r="BD863" i="1"/>
  <c r="BC863" i="1"/>
  <c r="BA863" i="1"/>
  <c r="AZ863" i="1"/>
  <c r="BD862" i="1"/>
  <c r="BC862" i="1"/>
  <c r="BA862" i="1"/>
  <c r="AZ862" i="1"/>
  <c r="BD861" i="1"/>
  <c r="BC861" i="1"/>
  <c r="BA861" i="1"/>
  <c r="AZ861" i="1"/>
  <c r="BD860" i="1"/>
  <c r="BC860" i="1"/>
  <c r="BA860" i="1"/>
  <c r="AZ860" i="1"/>
  <c r="BD859" i="1"/>
  <c r="BC859" i="1"/>
  <c r="BA859" i="1"/>
  <c r="AZ859" i="1"/>
  <c r="BD858" i="1"/>
  <c r="BC858" i="1"/>
  <c r="BA858" i="1"/>
  <c r="AZ858" i="1"/>
  <c r="BD857" i="1"/>
  <c r="BC857" i="1"/>
  <c r="BA857" i="1"/>
  <c r="AZ857" i="1"/>
  <c r="BD856" i="1"/>
  <c r="BC856" i="1"/>
  <c r="BA856" i="1"/>
  <c r="AZ856" i="1"/>
  <c r="BD855" i="1"/>
  <c r="BC855" i="1"/>
  <c r="BA855" i="1"/>
  <c r="AZ855" i="1"/>
  <c r="BD854" i="1"/>
  <c r="BC854" i="1"/>
  <c r="BA854" i="1"/>
  <c r="AZ854" i="1"/>
  <c r="BD853" i="1"/>
  <c r="BC853" i="1"/>
  <c r="BA853" i="1"/>
  <c r="AZ853" i="1"/>
  <c r="BD852" i="1"/>
  <c r="BC852" i="1"/>
  <c r="BA852" i="1"/>
  <c r="AZ852" i="1"/>
  <c r="BD851" i="1"/>
  <c r="BC851" i="1"/>
  <c r="BA851" i="1"/>
  <c r="AZ851" i="1"/>
  <c r="BD850" i="1"/>
  <c r="BC850" i="1"/>
  <c r="BA850" i="1"/>
  <c r="AZ850" i="1"/>
  <c r="BD849" i="1"/>
  <c r="BC849" i="1"/>
  <c r="BA849" i="1"/>
  <c r="AZ849" i="1"/>
  <c r="BD848" i="1"/>
  <c r="BC848" i="1"/>
  <c r="BA848" i="1"/>
  <c r="AZ848" i="1"/>
  <c r="BD847" i="1"/>
  <c r="BC847" i="1"/>
  <c r="BA847" i="1"/>
  <c r="AZ847" i="1"/>
  <c r="BD846" i="1"/>
  <c r="BC846" i="1"/>
  <c r="BA846" i="1"/>
  <c r="AZ846" i="1"/>
  <c r="BD845" i="1"/>
  <c r="BC845" i="1"/>
  <c r="BA845" i="1"/>
  <c r="AZ845" i="1"/>
  <c r="BD844" i="1"/>
  <c r="BC844" i="1"/>
  <c r="BA844" i="1"/>
  <c r="AZ844" i="1"/>
  <c r="BD843" i="1"/>
  <c r="BC843" i="1"/>
  <c r="BA843" i="1"/>
  <c r="AZ843" i="1"/>
  <c r="BD842" i="1"/>
  <c r="BC842" i="1"/>
  <c r="BA842" i="1"/>
  <c r="AZ842" i="1"/>
  <c r="BD841" i="1"/>
  <c r="BC841" i="1"/>
  <c r="BA841" i="1"/>
  <c r="AZ841" i="1"/>
  <c r="BD840" i="1"/>
  <c r="BC840" i="1"/>
  <c r="BA840" i="1"/>
  <c r="AZ840" i="1"/>
  <c r="BD839" i="1"/>
  <c r="BC839" i="1"/>
  <c r="BA839" i="1"/>
  <c r="AZ839" i="1"/>
  <c r="BD838" i="1"/>
  <c r="BC838" i="1"/>
  <c r="BA838" i="1"/>
  <c r="AZ838" i="1"/>
  <c r="BD837" i="1"/>
  <c r="BC837" i="1"/>
  <c r="BA837" i="1"/>
  <c r="AZ837" i="1"/>
  <c r="BD836" i="1"/>
  <c r="BC836" i="1"/>
  <c r="BA836" i="1"/>
  <c r="AZ836" i="1"/>
  <c r="BD835" i="1"/>
  <c r="BC835" i="1"/>
  <c r="BA835" i="1"/>
  <c r="AZ835" i="1"/>
  <c r="BD834" i="1"/>
  <c r="BC834" i="1"/>
  <c r="BA834" i="1"/>
  <c r="AZ834" i="1"/>
  <c r="BD833" i="1"/>
  <c r="BC833" i="1"/>
  <c r="BA833" i="1"/>
  <c r="AZ833" i="1"/>
  <c r="BD832" i="1"/>
  <c r="BC832" i="1"/>
  <c r="BA832" i="1"/>
  <c r="AZ832" i="1"/>
  <c r="BD831" i="1"/>
  <c r="BC831" i="1"/>
  <c r="BA831" i="1"/>
  <c r="AZ831" i="1"/>
  <c r="BD830" i="1"/>
  <c r="BC830" i="1"/>
  <c r="BA830" i="1"/>
  <c r="AZ830" i="1"/>
  <c r="BD829" i="1"/>
  <c r="BC829" i="1"/>
  <c r="BA829" i="1"/>
  <c r="AZ829" i="1"/>
  <c r="BD828" i="1"/>
  <c r="BC828" i="1"/>
  <c r="BA828" i="1"/>
  <c r="AZ828" i="1"/>
  <c r="BD827" i="1"/>
  <c r="BC827" i="1"/>
  <c r="BA827" i="1"/>
  <c r="AZ827" i="1"/>
  <c r="BD826" i="1"/>
  <c r="BC826" i="1"/>
  <c r="BA826" i="1"/>
  <c r="AZ826" i="1"/>
  <c r="BD825" i="1"/>
  <c r="BC825" i="1"/>
  <c r="BA825" i="1"/>
  <c r="AZ825" i="1"/>
  <c r="BD824" i="1"/>
  <c r="BC824" i="1"/>
  <c r="BA824" i="1"/>
  <c r="AZ824" i="1"/>
  <c r="BD823" i="1"/>
  <c r="BC823" i="1"/>
  <c r="BA823" i="1"/>
  <c r="AZ823" i="1"/>
  <c r="BD822" i="1"/>
  <c r="BC822" i="1"/>
  <c r="BA822" i="1"/>
  <c r="AZ822" i="1"/>
  <c r="BD821" i="1"/>
  <c r="BC821" i="1"/>
  <c r="BA821" i="1"/>
  <c r="AZ821" i="1"/>
  <c r="BD820" i="1"/>
  <c r="BC820" i="1"/>
  <c r="BA820" i="1"/>
  <c r="AZ820" i="1"/>
  <c r="BD819" i="1"/>
  <c r="BC819" i="1"/>
  <c r="BA819" i="1"/>
  <c r="AZ819" i="1"/>
  <c r="BD818" i="1"/>
  <c r="BC818" i="1"/>
  <c r="BA818" i="1"/>
  <c r="AZ818" i="1"/>
  <c r="BD817" i="1"/>
  <c r="BC817" i="1"/>
  <c r="BA817" i="1"/>
  <c r="AZ817" i="1"/>
  <c r="BD816" i="1"/>
  <c r="BC816" i="1"/>
  <c r="BA816" i="1"/>
  <c r="AZ816" i="1"/>
  <c r="BD815" i="1"/>
  <c r="BC815" i="1"/>
  <c r="BA815" i="1"/>
  <c r="AZ815" i="1"/>
  <c r="BD814" i="1"/>
  <c r="BC814" i="1"/>
  <c r="BA814" i="1"/>
  <c r="AZ814" i="1"/>
  <c r="BD813" i="1"/>
  <c r="BC813" i="1"/>
  <c r="BA813" i="1"/>
  <c r="AZ813" i="1"/>
  <c r="BD812" i="1"/>
  <c r="BC812" i="1"/>
  <c r="BA812" i="1"/>
  <c r="AZ812" i="1"/>
  <c r="BD811" i="1"/>
  <c r="BC811" i="1"/>
  <c r="BA811" i="1"/>
  <c r="AZ811" i="1"/>
  <c r="BD810" i="1"/>
  <c r="BC810" i="1"/>
  <c r="BA810" i="1"/>
  <c r="AZ810" i="1"/>
  <c r="BD809" i="1"/>
  <c r="BC809" i="1"/>
  <c r="BA809" i="1"/>
  <c r="AZ809" i="1"/>
  <c r="BD808" i="1"/>
  <c r="BC808" i="1"/>
  <c r="BA808" i="1"/>
  <c r="AZ808" i="1"/>
  <c r="BD807" i="1"/>
  <c r="BC807" i="1"/>
  <c r="BA807" i="1"/>
  <c r="AZ807" i="1"/>
  <c r="BD806" i="1"/>
  <c r="BC806" i="1"/>
  <c r="BA806" i="1"/>
  <c r="AZ806" i="1"/>
  <c r="BD805" i="1"/>
  <c r="BC805" i="1"/>
  <c r="BA805" i="1"/>
  <c r="AZ805" i="1"/>
  <c r="BD804" i="1"/>
  <c r="BC804" i="1"/>
  <c r="BA804" i="1"/>
  <c r="AZ804" i="1"/>
  <c r="BD803" i="1"/>
  <c r="BC803" i="1"/>
  <c r="BA803" i="1"/>
  <c r="AZ803" i="1"/>
  <c r="BD802" i="1"/>
  <c r="BC802" i="1"/>
  <c r="BA802" i="1"/>
  <c r="AZ802" i="1"/>
  <c r="BD801" i="1"/>
  <c r="BC801" i="1"/>
  <c r="BA801" i="1"/>
  <c r="AZ801" i="1"/>
  <c r="BD800" i="1"/>
  <c r="BC800" i="1"/>
  <c r="BA800" i="1"/>
  <c r="AZ800" i="1"/>
  <c r="BD799" i="1"/>
  <c r="BC799" i="1"/>
  <c r="BA799" i="1"/>
  <c r="AZ799" i="1"/>
  <c r="BD798" i="1"/>
  <c r="BC798" i="1"/>
  <c r="BA798" i="1"/>
  <c r="AZ798" i="1"/>
  <c r="BD797" i="1"/>
  <c r="BC797" i="1"/>
  <c r="BA797" i="1"/>
  <c r="AZ797" i="1"/>
  <c r="BD796" i="1"/>
  <c r="BC796" i="1"/>
  <c r="BA796" i="1"/>
  <c r="AZ796" i="1"/>
  <c r="BD795" i="1"/>
  <c r="BC795" i="1"/>
  <c r="BA795" i="1"/>
  <c r="AZ795" i="1"/>
  <c r="BD794" i="1"/>
  <c r="BC794" i="1"/>
  <c r="BA794" i="1"/>
  <c r="AZ794" i="1"/>
  <c r="BD793" i="1"/>
  <c r="BC793" i="1"/>
  <c r="BA793" i="1"/>
  <c r="AZ793" i="1"/>
  <c r="BD792" i="1"/>
  <c r="BC792" i="1"/>
  <c r="BA792" i="1"/>
  <c r="AZ792" i="1"/>
  <c r="BD791" i="1"/>
  <c r="BC791" i="1"/>
  <c r="BA791" i="1"/>
  <c r="AZ791" i="1"/>
  <c r="BD790" i="1"/>
  <c r="BC790" i="1"/>
  <c r="BA790" i="1"/>
  <c r="AZ790" i="1"/>
  <c r="BD789" i="1"/>
  <c r="BC789" i="1"/>
  <c r="BA789" i="1"/>
  <c r="AZ789" i="1"/>
  <c r="BD788" i="1"/>
  <c r="BC788" i="1"/>
  <c r="BA788" i="1"/>
  <c r="AZ788" i="1"/>
  <c r="BD787" i="1"/>
  <c r="BC787" i="1"/>
  <c r="BA787" i="1"/>
  <c r="AZ787" i="1"/>
  <c r="BD786" i="1"/>
  <c r="BC786" i="1"/>
  <c r="BA786" i="1"/>
  <c r="AZ786" i="1"/>
  <c r="BD785" i="1"/>
  <c r="BC785" i="1"/>
  <c r="BA785" i="1"/>
  <c r="AZ785" i="1"/>
  <c r="BD784" i="1"/>
  <c r="BC784" i="1"/>
  <c r="BA784" i="1"/>
  <c r="AZ784" i="1"/>
  <c r="BD783" i="1"/>
  <c r="BC783" i="1"/>
  <c r="BA783" i="1"/>
  <c r="AZ783" i="1"/>
  <c r="BD782" i="1"/>
  <c r="BC782" i="1"/>
  <c r="BA782" i="1"/>
  <c r="AZ782" i="1"/>
  <c r="BD781" i="1"/>
  <c r="BC781" i="1"/>
  <c r="BA781" i="1"/>
  <c r="AZ781" i="1"/>
  <c r="BD780" i="1"/>
  <c r="BC780" i="1"/>
  <c r="BA780" i="1"/>
  <c r="AZ780" i="1"/>
  <c r="BD779" i="1"/>
  <c r="BC779" i="1"/>
  <c r="BA779" i="1"/>
  <c r="AZ779" i="1"/>
  <c r="BD778" i="1"/>
  <c r="BC778" i="1"/>
  <c r="BA778" i="1"/>
  <c r="AZ778" i="1"/>
  <c r="BD777" i="1"/>
  <c r="BC777" i="1"/>
  <c r="BA777" i="1"/>
  <c r="AZ777" i="1"/>
  <c r="BD776" i="1"/>
  <c r="BC776" i="1"/>
  <c r="BA776" i="1"/>
  <c r="AZ776" i="1"/>
  <c r="BD775" i="1"/>
  <c r="BC775" i="1"/>
  <c r="BA775" i="1"/>
  <c r="AZ775" i="1"/>
  <c r="BD774" i="1"/>
  <c r="BC774" i="1"/>
  <c r="BA774" i="1"/>
  <c r="AZ774" i="1"/>
  <c r="BD773" i="1"/>
  <c r="BC773" i="1"/>
  <c r="BA773" i="1"/>
  <c r="AZ773" i="1"/>
  <c r="BD772" i="1"/>
  <c r="BC772" i="1"/>
  <c r="BA772" i="1"/>
  <c r="AZ772" i="1"/>
  <c r="BD771" i="1"/>
  <c r="BC771" i="1"/>
  <c r="BA771" i="1"/>
  <c r="AZ771" i="1"/>
  <c r="BD770" i="1"/>
  <c r="BC770" i="1"/>
  <c r="BA770" i="1"/>
  <c r="AZ770" i="1"/>
  <c r="BD769" i="1"/>
  <c r="BC769" i="1"/>
  <c r="BA769" i="1"/>
  <c r="AZ769" i="1"/>
  <c r="BD768" i="1"/>
  <c r="BC768" i="1"/>
  <c r="BA768" i="1"/>
  <c r="AZ768" i="1"/>
  <c r="BD767" i="1"/>
  <c r="BC767" i="1"/>
  <c r="BA767" i="1"/>
  <c r="AZ767" i="1"/>
  <c r="BD766" i="1"/>
  <c r="BC766" i="1"/>
  <c r="BA766" i="1"/>
  <c r="AZ766" i="1"/>
  <c r="BD765" i="1"/>
  <c r="BC765" i="1"/>
  <c r="BA765" i="1"/>
  <c r="AZ765" i="1"/>
  <c r="BD764" i="1"/>
  <c r="BC764" i="1"/>
  <c r="BA764" i="1"/>
  <c r="AZ764" i="1"/>
  <c r="BD763" i="1"/>
  <c r="BC763" i="1"/>
  <c r="BA763" i="1"/>
  <c r="AZ763" i="1"/>
  <c r="BD762" i="1"/>
  <c r="BC762" i="1"/>
  <c r="BA762" i="1"/>
  <c r="AZ762" i="1"/>
  <c r="BD761" i="1"/>
  <c r="BC761" i="1"/>
  <c r="BA761" i="1"/>
  <c r="AZ761" i="1"/>
  <c r="BD760" i="1"/>
  <c r="BC760" i="1"/>
  <c r="BA760" i="1"/>
  <c r="AZ760" i="1"/>
  <c r="BD759" i="1"/>
  <c r="BC759" i="1"/>
  <c r="BA759" i="1"/>
  <c r="AZ759" i="1"/>
  <c r="BD758" i="1"/>
  <c r="BC758" i="1"/>
  <c r="BA758" i="1"/>
  <c r="AZ758" i="1"/>
  <c r="BD757" i="1"/>
  <c r="BC757" i="1"/>
  <c r="BA757" i="1"/>
  <c r="AZ757" i="1"/>
  <c r="BD756" i="1"/>
  <c r="BC756" i="1"/>
  <c r="BA756" i="1"/>
  <c r="AZ756" i="1"/>
  <c r="BD755" i="1"/>
  <c r="BC755" i="1"/>
  <c r="BA755" i="1"/>
  <c r="AZ755" i="1"/>
  <c r="BD754" i="1"/>
  <c r="BC754" i="1"/>
  <c r="BA754" i="1"/>
  <c r="AZ754" i="1"/>
  <c r="BD753" i="1"/>
  <c r="BC753" i="1"/>
  <c r="BA753" i="1"/>
  <c r="AZ753" i="1"/>
  <c r="BD752" i="1"/>
  <c r="BC752" i="1"/>
  <c r="BA752" i="1"/>
  <c r="AZ752" i="1"/>
  <c r="BD751" i="1"/>
  <c r="BC751" i="1"/>
  <c r="BA751" i="1"/>
  <c r="AZ751" i="1"/>
  <c r="BD750" i="1"/>
  <c r="BC750" i="1"/>
  <c r="BA750" i="1"/>
  <c r="AZ750" i="1"/>
  <c r="BD749" i="1"/>
  <c r="BC749" i="1"/>
  <c r="BA749" i="1"/>
  <c r="AZ749" i="1"/>
  <c r="BD748" i="1"/>
  <c r="BC748" i="1"/>
  <c r="BA748" i="1"/>
  <c r="AZ748" i="1"/>
  <c r="BD747" i="1"/>
  <c r="BC747" i="1"/>
  <c r="BA747" i="1"/>
  <c r="AZ747" i="1"/>
  <c r="BD746" i="1"/>
  <c r="BC746" i="1"/>
  <c r="BA746" i="1"/>
  <c r="AZ746" i="1"/>
  <c r="BD745" i="1"/>
  <c r="BC745" i="1"/>
  <c r="BA745" i="1"/>
  <c r="AZ745" i="1"/>
  <c r="BD744" i="1"/>
  <c r="BC744" i="1"/>
  <c r="BA744" i="1"/>
  <c r="AZ744" i="1"/>
  <c r="BD743" i="1"/>
  <c r="BC743" i="1"/>
  <c r="BA743" i="1"/>
  <c r="AZ743" i="1"/>
  <c r="BD742" i="1"/>
  <c r="BC742" i="1"/>
  <c r="BA742" i="1"/>
  <c r="AZ742" i="1"/>
  <c r="BD741" i="1"/>
  <c r="BC741" i="1"/>
  <c r="BA741" i="1"/>
  <c r="AZ741" i="1"/>
  <c r="BD740" i="1"/>
  <c r="BC740" i="1"/>
  <c r="BA740" i="1"/>
  <c r="AZ740" i="1"/>
  <c r="BD739" i="1"/>
  <c r="BC739" i="1"/>
  <c r="BA739" i="1"/>
  <c r="AZ739" i="1"/>
  <c r="BD738" i="1"/>
  <c r="BC738" i="1"/>
  <c r="BA738" i="1"/>
  <c r="AZ738" i="1"/>
  <c r="BD737" i="1"/>
  <c r="BC737" i="1"/>
  <c r="BA737" i="1"/>
  <c r="AZ737" i="1"/>
  <c r="BD736" i="1"/>
  <c r="BC736" i="1"/>
  <c r="BA736" i="1"/>
  <c r="AZ736" i="1"/>
  <c r="BD735" i="1"/>
  <c r="BC735" i="1"/>
  <c r="BA735" i="1"/>
  <c r="AZ735" i="1"/>
  <c r="BD734" i="1"/>
  <c r="BC734" i="1"/>
  <c r="BA734" i="1"/>
  <c r="AZ734" i="1"/>
  <c r="BD733" i="1"/>
  <c r="BC733" i="1"/>
  <c r="BA733" i="1"/>
  <c r="AZ733" i="1"/>
  <c r="BD732" i="1"/>
  <c r="BC732" i="1"/>
  <c r="BA732" i="1"/>
  <c r="AZ732" i="1"/>
  <c r="BD731" i="1"/>
  <c r="BC731" i="1"/>
  <c r="BA731" i="1"/>
  <c r="AZ731" i="1"/>
  <c r="BD730" i="1"/>
  <c r="BC730" i="1"/>
  <c r="BA730" i="1"/>
  <c r="AZ730" i="1"/>
  <c r="BD729" i="1"/>
  <c r="BC729" i="1"/>
  <c r="BA729" i="1"/>
  <c r="AZ729" i="1"/>
  <c r="BD728" i="1"/>
  <c r="BC728" i="1"/>
  <c r="BA728" i="1"/>
  <c r="AZ728" i="1"/>
  <c r="BD727" i="1"/>
  <c r="BC727" i="1"/>
  <c r="BA727" i="1"/>
  <c r="AZ727" i="1"/>
  <c r="BD726" i="1"/>
  <c r="BC726" i="1"/>
  <c r="BA726" i="1"/>
  <c r="AZ726" i="1"/>
  <c r="BD725" i="1"/>
  <c r="BC725" i="1"/>
  <c r="BA725" i="1"/>
  <c r="AZ725" i="1"/>
  <c r="BD724" i="1"/>
  <c r="BC724" i="1"/>
  <c r="BA724" i="1"/>
  <c r="AZ724" i="1"/>
  <c r="BD723" i="1"/>
  <c r="BC723" i="1"/>
  <c r="BA723" i="1"/>
  <c r="AZ723" i="1"/>
  <c r="BD722" i="1"/>
  <c r="BC722" i="1"/>
  <c r="BA722" i="1"/>
  <c r="AZ722" i="1"/>
  <c r="BD721" i="1"/>
  <c r="BC721" i="1"/>
  <c r="BA721" i="1"/>
  <c r="AZ721" i="1"/>
  <c r="BD720" i="1"/>
  <c r="BC720" i="1"/>
  <c r="BA720" i="1"/>
  <c r="AZ720" i="1"/>
  <c r="BD719" i="1"/>
  <c r="BC719" i="1"/>
  <c r="BA719" i="1"/>
  <c r="AZ719" i="1"/>
  <c r="BD718" i="1"/>
  <c r="BC718" i="1"/>
  <c r="BA718" i="1"/>
  <c r="AZ718" i="1"/>
  <c r="BD717" i="1"/>
  <c r="BC717" i="1"/>
  <c r="BA717" i="1"/>
  <c r="AZ717" i="1"/>
  <c r="BD716" i="1"/>
  <c r="BC716" i="1"/>
  <c r="BA716" i="1"/>
  <c r="AZ716" i="1"/>
  <c r="BD715" i="1"/>
  <c r="BC715" i="1"/>
  <c r="BA715" i="1"/>
  <c r="AZ715" i="1"/>
  <c r="BD714" i="1"/>
  <c r="BC714" i="1"/>
  <c r="BA714" i="1"/>
  <c r="AZ714" i="1"/>
  <c r="BD713" i="1"/>
  <c r="BC713" i="1"/>
  <c r="BA713" i="1"/>
  <c r="AZ713" i="1"/>
  <c r="BD712" i="1"/>
  <c r="BC712" i="1"/>
  <c r="BA712" i="1"/>
  <c r="AZ712" i="1"/>
  <c r="BD711" i="1"/>
  <c r="BC711" i="1"/>
  <c r="BA711" i="1"/>
  <c r="AZ711" i="1"/>
  <c r="BD710" i="1"/>
  <c r="BC710" i="1"/>
  <c r="BA710" i="1"/>
  <c r="AZ710" i="1"/>
  <c r="BD709" i="1"/>
  <c r="BC709" i="1"/>
  <c r="BA709" i="1"/>
  <c r="AZ709" i="1"/>
  <c r="BD708" i="1"/>
  <c r="BC708" i="1"/>
  <c r="BA708" i="1"/>
  <c r="AZ708" i="1"/>
  <c r="BD707" i="1"/>
  <c r="BC707" i="1"/>
  <c r="BA707" i="1"/>
  <c r="AZ707" i="1"/>
  <c r="BD706" i="1"/>
  <c r="BC706" i="1"/>
  <c r="BA706" i="1"/>
  <c r="AZ706" i="1"/>
  <c r="BD705" i="1"/>
  <c r="BC705" i="1"/>
  <c r="BA705" i="1"/>
  <c r="AZ705" i="1"/>
  <c r="BD704" i="1"/>
  <c r="BC704" i="1"/>
  <c r="BA704" i="1"/>
  <c r="AZ704" i="1"/>
  <c r="BD703" i="1"/>
  <c r="BC703" i="1"/>
  <c r="BA703" i="1"/>
  <c r="AZ703" i="1"/>
  <c r="BD702" i="1"/>
  <c r="BC702" i="1"/>
  <c r="BA702" i="1"/>
  <c r="AZ702" i="1"/>
  <c r="BD701" i="1"/>
  <c r="BC701" i="1"/>
  <c r="BA701" i="1"/>
  <c r="AZ701" i="1"/>
  <c r="BD700" i="1"/>
  <c r="BC700" i="1"/>
  <c r="BA700" i="1"/>
  <c r="AZ700" i="1"/>
  <c r="BD699" i="1"/>
  <c r="BC699" i="1"/>
  <c r="BA699" i="1"/>
  <c r="AZ699" i="1"/>
  <c r="BD698" i="1"/>
  <c r="BC698" i="1"/>
  <c r="BA698" i="1"/>
  <c r="AZ698" i="1"/>
  <c r="BD697" i="1"/>
  <c r="BC697" i="1"/>
  <c r="BA697" i="1"/>
  <c r="AZ697" i="1"/>
  <c r="BD696" i="1"/>
  <c r="BC696" i="1"/>
  <c r="BA696" i="1"/>
  <c r="AZ696" i="1"/>
  <c r="BD695" i="1"/>
  <c r="BC695" i="1"/>
  <c r="BA695" i="1"/>
  <c r="AZ695" i="1"/>
  <c r="BD694" i="1"/>
  <c r="BC694" i="1"/>
  <c r="BA694" i="1"/>
  <c r="AZ694" i="1"/>
  <c r="BD693" i="1"/>
  <c r="BC693" i="1"/>
  <c r="BA693" i="1"/>
  <c r="AZ693" i="1"/>
  <c r="BD692" i="1"/>
  <c r="BC692" i="1"/>
  <c r="BA692" i="1"/>
  <c r="AZ692" i="1"/>
  <c r="BD691" i="1"/>
  <c r="BC691" i="1"/>
  <c r="BA691" i="1"/>
  <c r="AZ691" i="1"/>
  <c r="BD690" i="1"/>
  <c r="BC690" i="1"/>
  <c r="BA690" i="1"/>
  <c r="AZ690" i="1"/>
  <c r="BD689" i="1"/>
  <c r="BC689" i="1"/>
  <c r="BA689" i="1"/>
  <c r="AZ689" i="1"/>
  <c r="BD688" i="1"/>
  <c r="BC688" i="1"/>
  <c r="BA688" i="1"/>
  <c r="AZ688" i="1"/>
  <c r="BD687" i="1"/>
  <c r="BC687" i="1"/>
  <c r="BA687" i="1"/>
  <c r="AZ687" i="1"/>
  <c r="BD686" i="1"/>
  <c r="BC686" i="1"/>
  <c r="BA686" i="1"/>
  <c r="AZ686" i="1"/>
  <c r="BD685" i="1"/>
  <c r="BC685" i="1"/>
  <c r="BA685" i="1"/>
  <c r="AZ685" i="1"/>
  <c r="BD684" i="1"/>
  <c r="BC684" i="1"/>
  <c r="BA684" i="1"/>
  <c r="AZ684" i="1"/>
  <c r="BD683" i="1"/>
  <c r="BC683" i="1"/>
  <c r="BA683" i="1"/>
  <c r="AZ683" i="1"/>
  <c r="BD682" i="1"/>
  <c r="BC682" i="1"/>
  <c r="BA682" i="1"/>
  <c r="AZ682" i="1"/>
  <c r="BD681" i="1"/>
  <c r="BC681" i="1"/>
  <c r="BA681" i="1"/>
  <c r="AZ681" i="1"/>
  <c r="BD680" i="1"/>
  <c r="BC680" i="1"/>
  <c r="BA680" i="1"/>
  <c r="AZ680" i="1"/>
  <c r="BD679" i="1"/>
  <c r="BC679" i="1"/>
  <c r="BA679" i="1"/>
  <c r="AZ679" i="1"/>
  <c r="BD678" i="1"/>
  <c r="BC678" i="1"/>
  <c r="BA678" i="1"/>
  <c r="AZ678" i="1"/>
  <c r="BD677" i="1"/>
  <c r="BC677" i="1"/>
  <c r="BA677" i="1"/>
  <c r="AZ677" i="1"/>
  <c r="BD676" i="1"/>
  <c r="BC676" i="1"/>
  <c r="BA676" i="1"/>
  <c r="AZ676" i="1"/>
  <c r="BD675" i="1"/>
  <c r="BC675" i="1"/>
  <c r="BA675" i="1"/>
  <c r="AZ675" i="1"/>
  <c r="BD674" i="1"/>
  <c r="BC674" i="1"/>
  <c r="BA674" i="1"/>
  <c r="AZ674" i="1"/>
  <c r="BD673" i="1"/>
  <c r="BC673" i="1"/>
  <c r="BA673" i="1"/>
  <c r="AZ673" i="1"/>
  <c r="BD672" i="1"/>
  <c r="BC672" i="1"/>
  <c r="BA672" i="1"/>
  <c r="AZ672" i="1"/>
  <c r="BD671" i="1"/>
  <c r="BC671" i="1"/>
  <c r="BA671" i="1"/>
  <c r="AZ671" i="1"/>
  <c r="BD670" i="1"/>
  <c r="BC670" i="1"/>
  <c r="BA670" i="1"/>
  <c r="AZ670" i="1"/>
  <c r="BD669" i="1"/>
  <c r="BC669" i="1"/>
  <c r="BA669" i="1"/>
  <c r="AZ669" i="1"/>
  <c r="BD668" i="1"/>
  <c r="BC668" i="1"/>
  <c r="BA668" i="1"/>
  <c r="AZ668" i="1"/>
  <c r="BD667" i="1"/>
  <c r="BC667" i="1"/>
  <c r="BA667" i="1"/>
  <c r="AZ667" i="1"/>
  <c r="BD666" i="1"/>
  <c r="BC666" i="1"/>
  <c r="BA666" i="1"/>
  <c r="AZ666" i="1"/>
  <c r="BD665" i="1"/>
  <c r="BC665" i="1"/>
  <c r="BA665" i="1"/>
  <c r="AZ665" i="1"/>
  <c r="BD664" i="1"/>
  <c r="BC664" i="1"/>
  <c r="BA664" i="1"/>
  <c r="AZ664" i="1"/>
  <c r="BD663" i="1"/>
  <c r="BC663" i="1"/>
  <c r="BA663" i="1"/>
  <c r="AZ663" i="1"/>
  <c r="BD662" i="1"/>
  <c r="BC662" i="1"/>
  <c r="BA662" i="1"/>
  <c r="AZ662" i="1"/>
  <c r="BD661" i="1"/>
  <c r="BC661" i="1"/>
  <c r="BA661" i="1"/>
  <c r="AZ661" i="1"/>
  <c r="BD660" i="1"/>
  <c r="BC660" i="1"/>
  <c r="BA660" i="1"/>
  <c r="AZ660" i="1"/>
  <c r="BD659" i="1"/>
  <c r="BC659" i="1"/>
  <c r="BA659" i="1"/>
  <c r="AZ659" i="1"/>
  <c r="BD658" i="1"/>
  <c r="BC658" i="1"/>
  <c r="BA658" i="1"/>
  <c r="AZ658" i="1"/>
  <c r="BD657" i="1"/>
  <c r="BC657" i="1"/>
  <c r="BA657" i="1"/>
  <c r="AZ657" i="1"/>
  <c r="BD656" i="1"/>
  <c r="BC656" i="1"/>
  <c r="BA656" i="1"/>
  <c r="AZ656" i="1"/>
  <c r="BD655" i="1"/>
  <c r="BC655" i="1"/>
  <c r="BA655" i="1"/>
  <c r="AZ655" i="1"/>
  <c r="BD654" i="1"/>
  <c r="BC654" i="1"/>
  <c r="BA654" i="1"/>
  <c r="AZ654" i="1"/>
  <c r="BD653" i="1"/>
  <c r="BC653" i="1"/>
  <c r="BA653" i="1"/>
  <c r="AZ653" i="1"/>
  <c r="BD652" i="1"/>
  <c r="BC652" i="1"/>
  <c r="BA652" i="1"/>
  <c r="AZ652" i="1"/>
  <c r="BD651" i="1"/>
  <c r="BC651" i="1"/>
  <c r="BA651" i="1"/>
  <c r="AZ651" i="1"/>
  <c r="BD650" i="1"/>
  <c r="BC650" i="1"/>
  <c r="BA650" i="1"/>
  <c r="AZ650" i="1"/>
  <c r="BD649" i="1"/>
  <c r="BC649" i="1"/>
  <c r="BA649" i="1"/>
  <c r="AZ649" i="1"/>
  <c r="BD648" i="1"/>
  <c r="BC648" i="1"/>
  <c r="BA648" i="1"/>
  <c r="AZ648" i="1"/>
  <c r="BD647" i="1"/>
  <c r="BC647" i="1"/>
  <c r="BA647" i="1"/>
  <c r="AZ647" i="1"/>
  <c r="BD646" i="1"/>
  <c r="BC646" i="1"/>
  <c r="BA646" i="1"/>
  <c r="AZ646" i="1"/>
  <c r="BD645" i="1"/>
  <c r="BC645" i="1"/>
  <c r="BA645" i="1"/>
  <c r="AZ645" i="1"/>
  <c r="BD644" i="1"/>
  <c r="BC644" i="1"/>
  <c r="BA644" i="1"/>
  <c r="AZ644" i="1"/>
  <c r="BD643" i="1"/>
  <c r="BC643" i="1"/>
  <c r="BA643" i="1"/>
  <c r="AZ643" i="1"/>
  <c r="BD642" i="1"/>
  <c r="BC642" i="1"/>
  <c r="BA642" i="1"/>
  <c r="AZ642" i="1"/>
  <c r="BD641" i="1"/>
  <c r="BC641" i="1"/>
  <c r="BA641" i="1"/>
  <c r="AZ641" i="1"/>
  <c r="BD640" i="1"/>
  <c r="BC640" i="1"/>
  <c r="BA640" i="1"/>
  <c r="AZ640" i="1"/>
  <c r="BD639" i="1"/>
  <c r="BC639" i="1"/>
  <c r="BA639" i="1"/>
  <c r="AZ639" i="1"/>
  <c r="BD638" i="1"/>
  <c r="BC638" i="1"/>
  <c r="BA638" i="1"/>
  <c r="AZ638" i="1"/>
  <c r="BD637" i="1"/>
  <c r="BC637" i="1"/>
  <c r="BA637" i="1"/>
  <c r="AZ637" i="1"/>
  <c r="BD636" i="1"/>
  <c r="BC636" i="1"/>
  <c r="BA636" i="1"/>
  <c r="AZ636" i="1"/>
  <c r="BD635" i="1"/>
  <c r="BC635" i="1"/>
  <c r="BA635" i="1"/>
  <c r="AZ635" i="1"/>
  <c r="BD634" i="1"/>
  <c r="BC634" i="1"/>
  <c r="BA634" i="1"/>
  <c r="AZ634" i="1"/>
  <c r="BD633" i="1"/>
  <c r="BC633" i="1"/>
  <c r="BA633" i="1"/>
  <c r="AZ633" i="1"/>
  <c r="BD632" i="1"/>
  <c r="BC632" i="1"/>
  <c r="BA632" i="1"/>
  <c r="AZ632" i="1"/>
  <c r="BD631" i="1"/>
  <c r="BC631" i="1"/>
  <c r="BA631" i="1"/>
  <c r="AZ631" i="1"/>
  <c r="BD630" i="1"/>
  <c r="BC630" i="1"/>
  <c r="BA630" i="1"/>
  <c r="AZ630" i="1"/>
  <c r="BD629" i="1"/>
  <c r="BC629" i="1"/>
  <c r="BA629" i="1"/>
  <c r="AZ629" i="1"/>
  <c r="BD628" i="1"/>
  <c r="BC628" i="1"/>
  <c r="BA628" i="1"/>
  <c r="AZ628" i="1"/>
  <c r="BD627" i="1"/>
  <c r="BC627" i="1"/>
  <c r="BA627" i="1"/>
  <c r="AZ627" i="1"/>
  <c r="BD626" i="1"/>
  <c r="BC626" i="1"/>
  <c r="BA626" i="1"/>
  <c r="AZ626" i="1"/>
  <c r="BD625" i="1"/>
  <c r="BC625" i="1"/>
  <c r="BA625" i="1"/>
  <c r="AZ625" i="1"/>
  <c r="BD624" i="1"/>
  <c r="BC624" i="1"/>
  <c r="BA624" i="1"/>
  <c r="AZ624" i="1"/>
  <c r="BD623" i="1"/>
  <c r="BC623" i="1"/>
  <c r="BA623" i="1"/>
  <c r="AZ623" i="1"/>
  <c r="BD622" i="1"/>
  <c r="BC622" i="1"/>
  <c r="BA622" i="1"/>
  <c r="AZ622" i="1"/>
  <c r="BD621" i="1"/>
  <c r="BC621" i="1"/>
  <c r="BA621" i="1"/>
  <c r="AZ621" i="1"/>
  <c r="BD620" i="1"/>
  <c r="BC620" i="1"/>
  <c r="BA620" i="1"/>
  <c r="AZ620" i="1"/>
  <c r="BD619" i="1"/>
  <c r="BC619" i="1"/>
  <c r="BA619" i="1"/>
  <c r="AZ619" i="1"/>
  <c r="BD618" i="1"/>
  <c r="BC618" i="1"/>
  <c r="BA618" i="1"/>
  <c r="AZ618" i="1"/>
  <c r="BD617" i="1"/>
  <c r="BC617" i="1"/>
  <c r="BA617" i="1"/>
  <c r="AZ617" i="1"/>
  <c r="BD616" i="1"/>
  <c r="BC616" i="1"/>
  <c r="BA616" i="1"/>
  <c r="AZ616" i="1"/>
  <c r="BD615" i="1"/>
  <c r="BC615" i="1"/>
  <c r="BA615" i="1"/>
  <c r="AZ615" i="1"/>
  <c r="BD614" i="1"/>
  <c r="BC614" i="1"/>
  <c r="BA614" i="1"/>
  <c r="AZ614" i="1"/>
  <c r="BD613" i="1"/>
  <c r="BC613" i="1"/>
  <c r="BA613" i="1"/>
  <c r="AZ613" i="1"/>
  <c r="BD612" i="1"/>
  <c r="BC612" i="1"/>
  <c r="BA612" i="1"/>
  <c r="AZ612" i="1"/>
  <c r="BD611" i="1"/>
  <c r="BC611" i="1"/>
  <c r="BA611" i="1"/>
  <c r="AZ611" i="1"/>
  <c r="BD610" i="1"/>
  <c r="BC610" i="1"/>
  <c r="BA610" i="1"/>
  <c r="AZ610" i="1"/>
  <c r="BD609" i="1"/>
  <c r="BC609" i="1"/>
  <c r="BA609" i="1"/>
  <c r="AZ609" i="1"/>
  <c r="BD608" i="1"/>
  <c r="BC608" i="1"/>
  <c r="BA608" i="1"/>
  <c r="AZ608" i="1"/>
  <c r="BD607" i="1"/>
  <c r="BC607" i="1"/>
  <c r="BA607" i="1"/>
  <c r="AZ607" i="1"/>
  <c r="BD606" i="1"/>
  <c r="BC606" i="1"/>
  <c r="BA606" i="1"/>
  <c r="AZ606" i="1"/>
  <c r="BD605" i="1"/>
  <c r="BC605" i="1"/>
  <c r="BA605" i="1"/>
  <c r="AZ605" i="1"/>
  <c r="BD604" i="1"/>
  <c r="BC604" i="1"/>
  <c r="BA604" i="1"/>
  <c r="AZ604" i="1"/>
  <c r="BD603" i="1"/>
  <c r="BC603" i="1"/>
  <c r="BA603" i="1"/>
  <c r="AZ603" i="1"/>
  <c r="BD602" i="1"/>
  <c r="BC602" i="1"/>
  <c r="BA602" i="1"/>
  <c r="AZ602" i="1"/>
  <c r="BD601" i="1"/>
  <c r="BC601" i="1"/>
  <c r="BA601" i="1"/>
  <c r="AZ601" i="1"/>
  <c r="BD600" i="1"/>
  <c r="BC600" i="1"/>
  <c r="BA600" i="1"/>
  <c r="AZ600" i="1"/>
  <c r="BD599" i="1"/>
  <c r="BC599" i="1"/>
  <c r="BA599" i="1"/>
  <c r="AZ599" i="1"/>
  <c r="BD598" i="1"/>
  <c r="BC598" i="1"/>
  <c r="BA598" i="1"/>
  <c r="AZ598" i="1"/>
  <c r="BD597" i="1"/>
  <c r="BC597" i="1"/>
  <c r="BA597" i="1"/>
  <c r="AZ597" i="1"/>
  <c r="BD596" i="1"/>
  <c r="BC596" i="1"/>
  <c r="BA596" i="1"/>
  <c r="AZ596" i="1"/>
  <c r="BD595" i="1"/>
  <c r="BC595" i="1"/>
  <c r="BA595" i="1"/>
  <c r="AZ595" i="1"/>
  <c r="BD594" i="1"/>
  <c r="BC594" i="1"/>
  <c r="BA594" i="1"/>
  <c r="AZ594" i="1"/>
  <c r="BD593" i="1"/>
  <c r="BC593" i="1"/>
  <c r="BA593" i="1"/>
  <c r="AZ593" i="1"/>
  <c r="BD592" i="1"/>
  <c r="BC592" i="1"/>
  <c r="BA592" i="1"/>
  <c r="AZ592" i="1"/>
  <c r="BD591" i="1"/>
  <c r="BC591" i="1"/>
  <c r="BA591" i="1"/>
  <c r="AZ591" i="1"/>
  <c r="BD590" i="1"/>
  <c r="BC590" i="1"/>
  <c r="BA590" i="1"/>
  <c r="AZ590" i="1"/>
  <c r="BD589" i="1"/>
  <c r="BC589" i="1"/>
  <c r="BA589" i="1"/>
  <c r="AZ589" i="1"/>
  <c r="BD588" i="1"/>
  <c r="BC588" i="1"/>
  <c r="BA588" i="1"/>
  <c r="AZ588" i="1"/>
  <c r="BD587" i="1"/>
  <c r="BC587" i="1"/>
  <c r="BA587" i="1"/>
  <c r="AZ587" i="1"/>
  <c r="BD586" i="1"/>
  <c r="BC586" i="1"/>
  <c r="BA586" i="1"/>
  <c r="AZ586" i="1"/>
  <c r="BD585" i="1"/>
  <c r="BC585" i="1"/>
  <c r="BA585" i="1"/>
  <c r="AZ585" i="1"/>
  <c r="BD584" i="1"/>
  <c r="BC584" i="1"/>
  <c r="BA584" i="1"/>
  <c r="AZ584" i="1"/>
  <c r="BD583" i="1"/>
  <c r="BC583" i="1"/>
  <c r="BA583" i="1"/>
  <c r="AZ583" i="1"/>
  <c r="BD582" i="1"/>
  <c r="BC582" i="1"/>
  <c r="BA582" i="1"/>
  <c r="AZ582" i="1"/>
  <c r="BD581" i="1"/>
  <c r="BC581" i="1"/>
  <c r="BA581" i="1"/>
  <c r="AZ581" i="1"/>
  <c r="BD580" i="1"/>
  <c r="BC580" i="1"/>
  <c r="BA580" i="1"/>
  <c r="AZ580" i="1"/>
  <c r="BD579" i="1"/>
  <c r="BC579" i="1"/>
  <c r="BA579" i="1"/>
  <c r="AZ579" i="1"/>
  <c r="BD578" i="1"/>
  <c r="BC578" i="1"/>
  <c r="BA578" i="1"/>
  <c r="AZ578" i="1"/>
  <c r="BD577" i="1"/>
  <c r="BC577" i="1"/>
  <c r="BA577" i="1"/>
  <c r="AZ577" i="1"/>
  <c r="BD576" i="1"/>
  <c r="BC576" i="1"/>
  <c r="BA576" i="1"/>
  <c r="AZ576" i="1"/>
  <c r="BD575" i="1"/>
  <c r="BC575" i="1"/>
  <c r="BA575" i="1"/>
  <c r="AZ575" i="1"/>
  <c r="BD574" i="1"/>
  <c r="BC574" i="1"/>
  <c r="BA574" i="1"/>
  <c r="AZ574" i="1"/>
  <c r="BD573" i="1"/>
  <c r="BC573" i="1"/>
  <c r="BA573" i="1"/>
  <c r="AZ573" i="1"/>
  <c r="BD572" i="1"/>
  <c r="BC572" i="1"/>
  <c r="BA572" i="1"/>
  <c r="AZ572" i="1"/>
  <c r="BD571" i="1"/>
  <c r="BC571" i="1"/>
  <c r="BA571" i="1"/>
  <c r="AZ571" i="1"/>
  <c r="BD570" i="1"/>
  <c r="BC570" i="1"/>
  <c r="BA570" i="1"/>
  <c r="AZ570" i="1"/>
  <c r="BD569" i="1"/>
  <c r="BC569" i="1"/>
  <c r="BA569" i="1"/>
  <c r="AZ569" i="1"/>
  <c r="BD568" i="1"/>
  <c r="BC568" i="1"/>
  <c r="BA568" i="1"/>
  <c r="AZ568" i="1"/>
  <c r="BD567" i="1"/>
  <c r="BC567" i="1"/>
  <c r="BA567" i="1"/>
  <c r="AZ567" i="1"/>
  <c r="BD566" i="1"/>
  <c r="BC566" i="1"/>
  <c r="BA566" i="1"/>
  <c r="AZ566" i="1"/>
  <c r="BD565" i="1"/>
  <c r="BC565" i="1"/>
  <c r="BA565" i="1"/>
  <c r="AZ565" i="1"/>
  <c r="BD564" i="1"/>
  <c r="BC564" i="1"/>
  <c r="BA564" i="1"/>
  <c r="AZ564" i="1"/>
  <c r="BD563" i="1"/>
  <c r="BC563" i="1"/>
  <c r="BA563" i="1"/>
  <c r="AZ563" i="1"/>
  <c r="BD562" i="1"/>
  <c r="BC562" i="1"/>
  <c r="BA562" i="1"/>
  <c r="AZ562" i="1"/>
  <c r="BD561" i="1"/>
  <c r="BC561" i="1"/>
  <c r="BA561" i="1"/>
  <c r="AZ561" i="1"/>
  <c r="BD560" i="1"/>
  <c r="BC560" i="1"/>
  <c r="BA560" i="1"/>
  <c r="AZ560" i="1"/>
  <c r="BD559" i="1"/>
  <c r="BC559" i="1"/>
  <c r="BA559" i="1"/>
  <c r="AZ559" i="1"/>
  <c r="BD558" i="1"/>
  <c r="BC558" i="1"/>
  <c r="BA558" i="1"/>
  <c r="AZ558" i="1"/>
  <c r="BD557" i="1"/>
  <c r="BC557" i="1"/>
  <c r="BA557" i="1"/>
  <c r="AZ557" i="1"/>
  <c r="BD556" i="1"/>
  <c r="BC556" i="1"/>
  <c r="BA556" i="1"/>
  <c r="AZ556" i="1"/>
  <c r="BD555" i="1"/>
  <c r="BC555" i="1"/>
  <c r="BA555" i="1"/>
  <c r="AZ555" i="1"/>
  <c r="BD554" i="1"/>
  <c r="BC554" i="1"/>
  <c r="BA554" i="1"/>
  <c r="AZ554" i="1"/>
  <c r="BD553" i="1"/>
  <c r="BC553" i="1"/>
  <c r="BA553" i="1"/>
  <c r="AZ553" i="1"/>
  <c r="BD552" i="1"/>
  <c r="BC552" i="1"/>
  <c r="BA552" i="1"/>
  <c r="AZ552" i="1"/>
  <c r="BD551" i="1"/>
  <c r="BC551" i="1"/>
  <c r="BA551" i="1"/>
  <c r="AZ551" i="1"/>
  <c r="BD550" i="1"/>
  <c r="BC550" i="1"/>
  <c r="BA550" i="1"/>
  <c r="AZ550" i="1"/>
  <c r="BD549" i="1"/>
  <c r="BC549" i="1"/>
  <c r="BA549" i="1"/>
  <c r="AZ549" i="1"/>
  <c r="BD548" i="1"/>
  <c r="BC548" i="1"/>
  <c r="BA548" i="1"/>
  <c r="AZ548" i="1"/>
  <c r="BD547" i="1"/>
  <c r="BC547" i="1"/>
  <c r="BA547" i="1"/>
  <c r="AZ547" i="1"/>
  <c r="BD546" i="1"/>
  <c r="BC546" i="1"/>
  <c r="BA546" i="1"/>
  <c r="AZ546" i="1"/>
  <c r="BD545" i="1"/>
  <c r="BC545" i="1"/>
  <c r="BA545" i="1"/>
  <c r="AZ545" i="1"/>
  <c r="BD544" i="1"/>
  <c r="BC544" i="1"/>
  <c r="BA544" i="1"/>
  <c r="AZ544" i="1"/>
  <c r="BD543" i="1"/>
  <c r="BC543" i="1"/>
  <c r="BA543" i="1"/>
  <c r="AZ543" i="1"/>
  <c r="BD542" i="1"/>
  <c r="BC542" i="1"/>
  <c r="BA542" i="1"/>
  <c r="AZ542" i="1"/>
  <c r="BD541" i="1"/>
  <c r="BC541" i="1"/>
  <c r="BA541" i="1"/>
  <c r="AZ541" i="1"/>
  <c r="BD540" i="1"/>
  <c r="BC540" i="1"/>
  <c r="BA540" i="1"/>
  <c r="AZ540" i="1"/>
  <c r="BD539" i="1"/>
  <c r="BC539" i="1"/>
  <c r="BA539" i="1"/>
  <c r="AZ539" i="1"/>
  <c r="BD538" i="1"/>
  <c r="BC538" i="1"/>
  <c r="BA538" i="1"/>
  <c r="AZ538" i="1"/>
  <c r="BD537" i="1"/>
  <c r="BC537" i="1"/>
  <c r="BA537" i="1"/>
  <c r="AZ537" i="1"/>
  <c r="BD536" i="1"/>
  <c r="BC536" i="1"/>
  <c r="BA536" i="1"/>
  <c r="AZ536" i="1"/>
  <c r="BD535" i="1"/>
  <c r="BC535" i="1"/>
  <c r="BA535" i="1"/>
  <c r="AZ535" i="1"/>
  <c r="BD534" i="1"/>
  <c r="BC534" i="1"/>
  <c r="BA534" i="1"/>
  <c r="AZ534" i="1"/>
  <c r="BD533" i="1"/>
  <c r="BC533" i="1"/>
  <c r="BA533" i="1"/>
  <c r="AZ533" i="1"/>
  <c r="BD532" i="1"/>
  <c r="BC532" i="1"/>
  <c r="BA532" i="1"/>
  <c r="AZ532" i="1"/>
  <c r="BD531" i="1"/>
  <c r="BC531" i="1"/>
  <c r="BA531" i="1"/>
  <c r="AZ531" i="1"/>
  <c r="BD530" i="1"/>
  <c r="BC530" i="1"/>
  <c r="BA530" i="1"/>
  <c r="AZ530" i="1"/>
  <c r="BD529" i="1"/>
  <c r="BC529" i="1"/>
  <c r="BA529" i="1"/>
  <c r="AZ529" i="1"/>
  <c r="BD528" i="1"/>
  <c r="BC528" i="1"/>
  <c r="BA528" i="1"/>
  <c r="AZ528" i="1"/>
  <c r="BD527" i="1"/>
  <c r="BC527" i="1"/>
  <c r="BA527" i="1"/>
  <c r="AZ527" i="1"/>
  <c r="BD526" i="1"/>
  <c r="BC526" i="1"/>
  <c r="BA526" i="1"/>
  <c r="AZ526" i="1"/>
  <c r="BD525" i="1"/>
  <c r="BC525" i="1"/>
  <c r="BA525" i="1"/>
  <c r="AZ525" i="1"/>
  <c r="BD524" i="1"/>
  <c r="BC524" i="1"/>
  <c r="BA524" i="1"/>
  <c r="AZ524" i="1"/>
  <c r="BD523" i="1"/>
  <c r="BC523" i="1"/>
  <c r="BA523" i="1"/>
  <c r="AZ523" i="1"/>
  <c r="BD522" i="1"/>
  <c r="BC522" i="1"/>
  <c r="BA522" i="1"/>
  <c r="AZ522" i="1"/>
  <c r="BD521" i="1"/>
  <c r="BC521" i="1"/>
  <c r="BA521" i="1"/>
  <c r="AZ521" i="1"/>
  <c r="BD520" i="1"/>
  <c r="BC520" i="1"/>
  <c r="BA520" i="1"/>
  <c r="AZ520" i="1"/>
  <c r="BD519" i="1"/>
  <c r="BC519" i="1"/>
  <c r="BA519" i="1"/>
  <c r="AZ519" i="1"/>
  <c r="BD518" i="1"/>
  <c r="BC518" i="1"/>
  <c r="BA518" i="1"/>
  <c r="AZ518" i="1"/>
  <c r="BD517" i="1"/>
  <c r="BC517" i="1"/>
  <c r="BA517" i="1"/>
  <c r="AZ517" i="1"/>
  <c r="BD516" i="1"/>
  <c r="BC516" i="1"/>
  <c r="BA516" i="1"/>
  <c r="AZ516" i="1"/>
  <c r="BD515" i="1"/>
  <c r="BC515" i="1"/>
  <c r="BA515" i="1"/>
  <c r="AZ515" i="1"/>
  <c r="BD514" i="1"/>
  <c r="BC514" i="1"/>
  <c r="BA514" i="1"/>
  <c r="AZ514" i="1"/>
  <c r="BD513" i="1"/>
  <c r="BC513" i="1"/>
  <c r="BA513" i="1"/>
  <c r="AZ513" i="1"/>
  <c r="BD512" i="1"/>
  <c r="BC512" i="1"/>
  <c r="BA512" i="1"/>
  <c r="AZ512" i="1"/>
  <c r="BD511" i="1"/>
  <c r="BC511" i="1"/>
  <c r="BA511" i="1"/>
  <c r="AZ511" i="1"/>
  <c r="BD510" i="1"/>
  <c r="BC510" i="1"/>
  <c r="BA510" i="1"/>
  <c r="AZ510" i="1"/>
  <c r="BD509" i="1"/>
  <c r="BC509" i="1"/>
  <c r="BA509" i="1"/>
  <c r="AZ509" i="1"/>
  <c r="BD508" i="1"/>
  <c r="BC508" i="1"/>
  <c r="BA508" i="1"/>
  <c r="AZ508" i="1"/>
  <c r="BD507" i="1"/>
  <c r="BC507" i="1"/>
  <c r="BA507" i="1"/>
  <c r="AZ507" i="1"/>
  <c r="BD506" i="1"/>
  <c r="BC506" i="1"/>
  <c r="BA506" i="1"/>
  <c r="AZ506" i="1"/>
  <c r="BD505" i="1"/>
  <c r="BC505" i="1"/>
  <c r="BA505" i="1"/>
  <c r="AZ505" i="1"/>
  <c r="BD504" i="1"/>
  <c r="BC504" i="1"/>
  <c r="BA504" i="1"/>
  <c r="AZ504" i="1"/>
  <c r="BD503" i="1"/>
  <c r="BC503" i="1"/>
  <c r="BA503" i="1"/>
  <c r="AZ503" i="1"/>
  <c r="BD502" i="1"/>
  <c r="BC502" i="1"/>
  <c r="BA502" i="1"/>
  <c r="AZ502" i="1"/>
  <c r="BD501" i="1"/>
  <c r="BC501" i="1"/>
  <c r="BA501" i="1"/>
  <c r="AZ501" i="1"/>
  <c r="BD500" i="1"/>
  <c r="BC500" i="1"/>
  <c r="BA500" i="1"/>
  <c r="AZ500" i="1"/>
  <c r="BD499" i="1"/>
  <c r="BC499" i="1"/>
  <c r="BA499" i="1"/>
  <c r="AZ499" i="1"/>
  <c r="BD498" i="1"/>
  <c r="BC498" i="1"/>
  <c r="BA498" i="1"/>
  <c r="AZ498" i="1"/>
  <c r="BD497" i="1"/>
  <c r="BC497" i="1"/>
  <c r="BA497" i="1"/>
  <c r="AZ497" i="1"/>
  <c r="BD496" i="1"/>
  <c r="BC496" i="1"/>
  <c r="BA496" i="1"/>
  <c r="AZ496" i="1"/>
  <c r="BD495" i="1"/>
  <c r="BC495" i="1"/>
  <c r="BA495" i="1"/>
  <c r="AZ495" i="1"/>
  <c r="BD494" i="1"/>
  <c r="BC494" i="1"/>
  <c r="BA494" i="1"/>
  <c r="AZ494" i="1"/>
  <c r="BD493" i="1"/>
  <c r="BC493" i="1"/>
  <c r="BA493" i="1"/>
  <c r="AZ493" i="1"/>
  <c r="BD492" i="1"/>
  <c r="BC492" i="1"/>
  <c r="BA492" i="1"/>
  <c r="AZ492" i="1"/>
  <c r="BD491" i="1"/>
  <c r="BC491" i="1"/>
  <c r="BA491" i="1"/>
  <c r="AZ491" i="1"/>
  <c r="BD490" i="1"/>
  <c r="BC490" i="1"/>
  <c r="BA490" i="1"/>
  <c r="AZ490" i="1"/>
  <c r="BD489" i="1"/>
  <c r="BC489" i="1"/>
  <c r="BA489" i="1"/>
  <c r="AZ489" i="1"/>
  <c r="BD488" i="1"/>
  <c r="BC488" i="1"/>
  <c r="BA488" i="1"/>
  <c r="AZ488" i="1"/>
  <c r="BD487" i="1"/>
  <c r="BC487" i="1"/>
  <c r="BA487" i="1"/>
  <c r="AZ487" i="1"/>
  <c r="BD486" i="1"/>
  <c r="BC486" i="1"/>
  <c r="BA486" i="1"/>
  <c r="AZ486" i="1"/>
  <c r="BD485" i="1"/>
  <c r="BC485" i="1"/>
  <c r="BA485" i="1"/>
  <c r="AZ485" i="1"/>
  <c r="BD484" i="1"/>
  <c r="BC484" i="1"/>
  <c r="BA484" i="1"/>
  <c r="AZ484" i="1"/>
  <c r="BD483" i="1"/>
  <c r="BC483" i="1"/>
  <c r="BA483" i="1"/>
  <c r="AZ483" i="1"/>
  <c r="BD482" i="1"/>
  <c r="BC482" i="1"/>
  <c r="BA482" i="1"/>
  <c r="AZ482" i="1"/>
  <c r="BD481" i="1"/>
  <c r="BC481" i="1"/>
  <c r="BA481" i="1"/>
  <c r="AZ481" i="1"/>
  <c r="BD480" i="1"/>
  <c r="BC480" i="1"/>
  <c r="BA480" i="1"/>
  <c r="AZ480" i="1"/>
  <c r="BD479" i="1"/>
  <c r="BC479" i="1"/>
  <c r="BA479" i="1"/>
  <c r="AZ479" i="1"/>
  <c r="BD478" i="1"/>
  <c r="BC478" i="1"/>
  <c r="BA478" i="1"/>
  <c r="AZ478" i="1"/>
  <c r="BD477" i="1"/>
  <c r="BC477" i="1"/>
  <c r="BA477" i="1"/>
  <c r="AZ477" i="1"/>
  <c r="BD476" i="1"/>
  <c r="BC476" i="1"/>
  <c r="BA476" i="1"/>
  <c r="AZ476" i="1"/>
  <c r="BD475" i="1"/>
  <c r="BC475" i="1"/>
  <c r="BA475" i="1"/>
  <c r="AZ475" i="1"/>
  <c r="BD474" i="1"/>
  <c r="BC474" i="1"/>
  <c r="BA474" i="1"/>
  <c r="AZ474" i="1"/>
  <c r="BD473" i="1"/>
  <c r="BC473" i="1"/>
  <c r="BA473" i="1"/>
  <c r="AZ473" i="1"/>
  <c r="BD472" i="1"/>
  <c r="BC472" i="1"/>
  <c r="BA472" i="1"/>
  <c r="AZ472" i="1"/>
  <c r="BD471" i="1"/>
  <c r="BC471" i="1"/>
  <c r="BA471" i="1"/>
  <c r="AZ471" i="1"/>
  <c r="BD470" i="1"/>
  <c r="BC470" i="1"/>
  <c r="BA470" i="1"/>
  <c r="AZ470" i="1"/>
  <c r="BD469" i="1"/>
  <c r="BC469" i="1"/>
  <c r="BA469" i="1"/>
  <c r="AZ469" i="1"/>
  <c r="BD468" i="1"/>
  <c r="BC468" i="1"/>
  <c r="BA468" i="1"/>
  <c r="AZ468" i="1"/>
  <c r="BD467" i="1"/>
  <c r="BC467" i="1"/>
  <c r="BA467" i="1"/>
  <c r="AZ467" i="1"/>
  <c r="BD466" i="1"/>
  <c r="BC466" i="1"/>
  <c r="BA466" i="1"/>
  <c r="AZ466" i="1"/>
  <c r="BD465" i="1"/>
  <c r="BC465" i="1"/>
  <c r="BA465" i="1"/>
  <c r="AZ465" i="1"/>
  <c r="BD464" i="1"/>
  <c r="BC464" i="1"/>
  <c r="BA464" i="1"/>
  <c r="AZ464" i="1"/>
  <c r="BD463" i="1"/>
  <c r="BC463" i="1"/>
  <c r="BA463" i="1"/>
  <c r="AZ463" i="1"/>
  <c r="BD462" i="1"/>
  <c r="BC462" i="1"/>
  <c r="BA462" i="1"/>
  <c r="AZ462" i="1"/>
  <c r="BD461" i="1"/>
  <c r="BC461" i="1"/>
  <c r="BA461" i="1"/>
  <c r="AZ461" i="1"/>
  <c r="BD460" i="1"/>
  <c r="BC460" i="1"/>
  <c r="BA460" i="1"/>
  <c r="AZ460" i="1"/>
  <c r="BD459" i="1"/>
  <c r="BC459" i="1"/>
  <c r="BA459" i="1"/>
  <c r="AZ459" i="1"/>
  <c r="BD458" i="1"/>
  <c r="BC458" i="1"/>
  <c r="BA458" i="1"/>
  <c r="AZ458" i="1"/>
  <c r="BD457" i="1"/>
  <c r="BC457" i="1"/>
  <c r="BA457" i="1"/>
  <c r="AZ457" i="1"/>
  <c r="BD456" i="1"/>
  <c r="BC456" i="1"/>
  <c r="BA456" i="1"/>
  <c r="AZ456" i="1"/>
  <c r="BD455" i="1"/>
  <c r="BC455" i="1"/>
  <c r="BA455" i="1"/>
  <c r="AZ455" i="1"/>
  <c r="BD454" i="1"/>
  <c r="BC454" i="1"/>
  <c r="BA454" i="1"/>
  <c r="AZ454" i="1"/>
  <c r="BD453" i="1"/>
  <c r="BC453" i="1"/>
  <c r="BA453" i="1"/>
  <c r="AZ453" i="1"/>
  <c r="BD452" i="1"/>
  <c r="BC452" i="1"/>
  <c r="BA452" i="1"/>
  <c r="AZ452" i="1"/>
  <c r="BD451" i="1"/>
  <c r="BC451" i="1"/>
  <c r="BA451" i="1"/>
  <c r="AZ451" i="1"/>
  <c r="BD450" i="1"/>
  <c r="BC450" i="1"/>
  <c r="BA450" i="1"/>
  <c r="AZ450" i="1"/>
  <c r="BD449" i="1"/>
  <c r="BC449" i="1"/>
  <c r="BA449" i="1"/>
  <c r="AZ449" i="1"/>
  <c r="BD448" i="1"/>
  <c r="BC448" i="1"/>
  <c r="BA448" i="1"/>
  <c r="AZ448" i="1"/>
  <c r="BD447" i="1"/>
  <c r="BC447" i="1"/>
  <c r="BA447" i="1"/>
  <c r="AZ447" i="1"/>
  <c r="BD446" i="1"/>
  <c r="BC446" i="1"/>
  <c r="BA446" i="1"/>
  <c r="AZ446" i="1"/>
  <c r="BD445" i="1"/>
  <c r="BC445" i="1"/>
  <c r="BA445" i="1"/>
  <c r="AZ445" i="1"/>
  <c r="BD444" i="1"/>
  <c r="BC444" i="1"/>
  <c r="BA444" i="1"/>
  <c r="AZ444" i="1"/>
  <c r="BD443" i="1"/>
  <c r="BC443" i="1"/>
  <c r="BA443" i="1"/>
  <c r="AZ443" i="1"/>
  <c r="BD442" i="1"/>
  <c r="BC442" i="1"/>
  <c r="BA442" i="1"/>
  <c r="AZ442" i="1"/>
  <c r="BD441" i="1"/>
  <c r="BC441" i="1"/>
  <c r="BA441" i="1"/>
  <c r="AZ441" i="1"/>
  <c r="BD440" i="1"/>
  <c r="BC440" i="1"/>
  <c r="BA440" i="1"/>
  <c r="AZ440" i="1"/>
  <c r="BD439" i="1"/>
  <c r="BC439" i="1"/>
  <c r="BA439" i="1"/>
  <c r="AZ439" i="1"/>
  <c r="BD438" i="1"/>
  <c r="BC438" i="1"/>
  <c r="BA438" i="1"/>
  <c r="AZ438" i="1"/>
  <c r="BD437" i="1"/>
  <c r="BC437" i="1"/>
  <c r="BA437" i="1"/>
  <c r="AZ437" i="1"/>
  <c r="BD436" i="1"/>
  <c r="BC436" i="1"/>
  <c r="BA436" i="1"/>
  <c r="AZ436" i="1"/>
  <c r="BD435" i="1"/>
  <c r="BC435" i="1"/>
  <c r="BA435" i="1"/>
  <c r="AZ435" i="1"/>
  <c r="BD434" i="1"/>
  <c r="BC434" i="1"/>
  <c r="BA434" i="1"/>
  <c r="AZ434" i="1"/>
  <c r="BD433" i="1"/>
  <c r="BC433" i="1"/>
  <c r="BA433" i="1"/>
  <c r="AZ433" i="1"/>
  <c r="BD432" i="1"/>
  <c r="BC432" i="1"/>
  <c r="BA432" i="1"/>
  <c r="AZ432" i="1"/>
  <c r="BD431" i="1"/>
  <c r="BC431" i="1"/>
  <c r="BA431" i="1"/>
  <c r="AZ431" i="1"/>
  <c r="BD430" i="1"/>
  <c r="BC430" i="1"/>
  <c r="BA430" i="1"/>
  <c r="AZ430" i="1"/>
  <c r="BD429" i="1"/>
  <c r="BC429" i="1"/>
  <c r="BA429" i="1"/>
  <c r="AZ429" i="1"/>
  <c r="BD428" i="1"/>
  <c r="BC428" i="1"/>
  <c r="BA428" i="1"/>
  <c r="AZ428" i="1"/>
  <c r="BD427" i="1"/>
  <c r="BC427" i="1"/>
  <c r="BA427" i="1"/>
  <c r="AZ427" i="1"/>
  <c r="BD426" i="1"/>
  <c r="BC426" i="1"/>
  <c r="BA426" i="1"/>
  <c r="AZ426" i="1"/>
  <c r="BD425" i="1"/>
  <c r="BC425" i="1"/>
  <c r="BA425" i="1"/>
  <c r="AZ425" i="1"/>
  <c r="BD424" i="1"/>
  <c r="BC424" i="1"/>
  <c r="BA424" i="1"/>
  <c r="AZ424" i="1"/>
  <c r="BD423" i="1"/>
  <c r="BC423" i="1"/>
  <c r="BA423" i="1"/>
  <c r="AZ423" i="1"/>
  <c r="BD422" i="1"/>
  <c r="BC422" i="1"/>
  <c r="BA422" i="1"/>
  <c r="AZ422" i="1"/>
  <c r="BD421" i="1"/>
  <c r="BC421" i="1"/>
  <c r="BA421" i="1"/>
  <c r="AZ421" i="1"/>
  <c r="BD420" i="1"/>
  <c r="BC420" i="1"/>
  <c r="BA420" i="1"/>
  <c r="AZ420" i="1"/>
  <c r="BD419" i="1"/>
  <c r="BC419" i="1"/>
  <c r="BA419" i="1"/>
  <c r="AZ419" i="1"/>
  <c r="BD418" i="1"/>
  <c r="BC418" i="1"/>
  <c r="BA418" i="1"/>
  <c r="AZ418" i="1"/>
  <c r="BD417" i="1"/>
  <c r="BC417" i="1"/>
  <c r="BA417" i="1"/>
  <c r="AZ417" i="1"/>
  <c r="BD416" i="1"/>
  <c r="BC416" i="1"/>
  <c r="BA416" i="1"/>
  <c r="AZ416" i="1"/>
  <c r="BD415" i="1"/>
  <c r="BC415" i="1"/>
  <c r="BA415" i="1"/>
  <c r="AZ415" i="1"/>
  <c r="BD414" i="1"/>
  <c r="BC414" i="1"/>
  <c r="BA414" i="1"/>
  <c r="AZ414" i="1"/>
  <c r="BD413" i="1"/>
  <c r="BC413" i="1"/>
  <c r="BA413" i="1"/>
  <c r="AZ413" i="1"/>
  <c r="BD412" i="1"/>
  <c r="BC412" i="1"/>
  <c r="BA412" i="1"/>
  <c r="AZ412" i="1"/>
  <c r="BD411" i="1"/>
  <c r="BC411" i="1"/>
  <c r="BA411" i="1"/>
  <c r="AZ411" i="1"/>
  <c r="BD410" i="1"/>
  <c r="BC410" i="1"/>
  <c r="BA410" i="1"/>
  <c r="AZ410" i="1"/>
  <c r="BD409" i="1"/>
  <c r="BC409" i="1"/>
  <c r="BA409" i="1"/>
  <c r="AZ409" i="1"/>
  <c r="BD408" i="1"/>
  <c r="BC408" i="1"/>
  <c r="BA408" i="1"/>
  <c r="AZ408" i="1"/>
  <c r="BD407" i="1"/>
  <c r="BC407" i="1"/>
  <c r="BA407" i="1"/>
  <c r="AZ407" i="1"/>
  <c r="BD406" i="1"/>
  <c r="BC406" i="1"/>
  <c r="BA406" i="1"/>
  <c r="AZ406" i="1"/>
  <c r="BD405" i="1"/>
  <c r="BC405" i="1"/>
  <c r="BA405" i="1"/>
  <c r="AZ405" i="1"/>
  <c r="BD404" i="1"/>
  <c r="BC404" i="1"/>
  <c r="BA404" i="1"/>
  <c r="AZ404" i="1"/>
  <c r="BD403" i="1"/>
  <c r="BC403" i="1"/>
  <c r="BA403" i="1"/>
  <c r="AZ403" i="1"/>
  <c r="BD402" i="1"/>
  <c r="BC402" i="1"/>
  <c r="BA402" i="1"/>
  <c r="AZ402" i="1"/>
  <c r="BD401" i="1"/>
  <c r="BC401" i="1"/>
  <c r="BA401" i="1"/>
  <c r="AZ401" i="1"/>
  <c r="BD400" i="1"/>
  <c r="BC400" i="1"/>
  <c r="BA400" i="1"/>
  <c r="AZ400" i="1"/>
  <c r="BD399" i="1"/>
  <c r="BC399" i="1"/>
  <c r="BA399" i="1"/>
  <c r="AZ399" i="1"/>
  <c r="BD398" i="1"/>
  <c r="BC398" i="1"/>
  <c r="BA398" i="1"/>
  <c r="AZ398" i="1"/>
  <c r="BD397" i="1"/>
  <c r="BC397" i="1"/>
  <c r="BA397" i="1"/>
  <c r="AZ397" i="1"/>
  <c r="BD396" i="1"/>
  <c r="BC396" i="1"/>
  <c r="BA396" i="1"/>
  <c r="AZ396" i="1"/>
  <c r="BD395" i="1"/>
  <c r="BC395" i="1"/>
  <c r="BA395" i="1"/>
  <c r="AZ395" i="1"/>
  <c r="BD394" i="1"/>
  <c r="BC394" i="1"/>
  <c r="BA394" i="1"/>
  <c r="AZ394" i="1"/>
  <c r="BD393" i="1"/>
  <c r="BC393" i="1"/>
  <c r="BA393" i="1"/>
  <c r="AZ393" i="1"/>
  <c r="BD392" i="1"/>
  <c r="BC392" i="1"/>
  <c r="BA392" i="1"/>
  <c r="AZ392" i="1"/>
  <c r="BD391" i="1"/>
  <c r="BC391" i="1"/>
  <c r="BA391" i="1"/>
  <c r="AZ391" i="1"/>
  <c r="BD390" i="1"/>
  <c r="BC390" i="1"/>
  <c r="BA390" i="1"/>
  <c r="AZ390" i="1"/>
  <c r="BD389" i="1"/>
  <c r="BC389" i="1"/>
  <c r="BA389" i="1"/>
  <c r="AZ389" i="1"/>
  <c r="BD388" i="1"/>
  <c r="BC388" i="1"/>
  <c r="BA388" i="1"/>
  <c r="AZ388" i="1"/>
  <c r="BD387" i="1"/>
  <c r="BC387" i="1"/>
  <c r="BA387" i="1"/>
  <c r="AZ387" i="1"/>
  <c r="BD386" i="1"/>
  <c r="BC386" i="1"/>
  <c r="BA386" i="1"/>
  <c r="AZ386" i="1"/>
  <c r="BD385" i="1"/>
  <c r="BC385" i="1"/>
  <c r="BA385" i="1"/>
  <c r="AZ385" i="1"/>
  <c r="BD384" i="1"/>
  <c r="BC384" i="1"/>
  <c r="BA384" i="1"/>
  <c r="AZ384" i="1"/>
  <c r="BD383" i="1"/>
  <c r="BC383" i="1"/>
  <c r="BA383" i="1"/>
  <c r="AZ383" i="1"/>
  <c r="BD382" i="1"/>
  <c r="BC382" i="1"/>
  <c r="BA382" i="1"/>
  <c r="AZ382" i="1"/>
  <c r="BD381" i="1"/>
  <c r="BC381" i="1"/>
  <c r="BA381" i="1"/>
  <c r="AZ381" i="1"/>
  <c r="BD380" i="1"/>
  <c r="BC380" i="1"/>
  <c r="BA380" i="1"/>
  <c r="AZ380" i="1"/>
  <c r="BD379" i="1"/>
  <c r="BC379" i="1"/>
  <c r="BA379" i="1"/>
  <c r="AZ379" i="1"/>
  <c r="BD378" i="1"/>
  <c r="BC378" i="1"/>
  <c r="BA378" i="1"/>
  <c r="AZ378" i="1"/>
  <c r="BD377" i="1"/>
  <c r="BC377" i="1"/>
  <c r="BA377" i="1"/>
  <c r="AZ377" i="1"/>
  <c r="BD376" i="1"/>
  <c r="BC376" i="1"/>
  <c r="BA376" i="1"/>
  <c r="AZ376" i="1"/>
  <c r="BD375" i="1"/>
  <c r="BC375" i="1"/>
  <c r="BA375" i="1"/>
  <c r="AZ375" i="1"/>
  <c r="BD374" i="1"/>
  <c r="BC374" i="1"/>
  <c r="BA374" i="1"/>
  <c r="AZ374" i="1"/>
  <c r="BD373" i="1"/>
  <c r="BC373" i="1"/>
  <c r="BA373" i="1"/>
  <c r="AZ373" i="1"/>
  <c r="BD372" i="1"/>
  <c r="BC372" i="1"/>
  <c r="BA372" i="1"/>
  <c r="AZ372" i="1"/>
  <c r="BD371" i="1"/>
  <c r="BC371" i="1"/>
  <c r="BA371" i="1"/>
  <c r="AZ371" i="1"/>
  <c r="BD370" i="1"/>
  <c r="BC370" i="1"/>
  <c r="BA370" i="1"/>
  <c r="AZ370" i="1"/>
  <c r="BD369" i="1"/>
  <c r="BC369" i="1"/>
  <c r="BA369" i="1"/>
  <c r="AZ369" i="1"/>
  <c r="BD368" i="1"/>
  <c r="BC368" i="1"/>
  <c r="BA368" i="1"/>
  <c r="AZ368" i="1"/>
  <c r="BD367" i="1"/>
  <c r="BC367" i="1"/>
  <c r="BA367" i="1"/>
  <c r="AZ367" i="1"/>
  <c r="BD366" i="1"/>
  <c r="BC366" i="1"/>
  <c r="BA366" i="1"/>
  <c r="AZ366" i="1"/>
  <c r="BD365" i="1"/>
  <c r="BC365" i="1"/>
  <c r="BA365" i="1"/>
  <c r="AZ365" i="1"/>
  <c r="BD364" i="1"/>
  <c r="BC364" i="1"/>
  <c r="BA364" i="1"/>
  <c r="AZ364" i="1"/>
  <c r="BD363" i="1"/>
  <c r="BC363" i="1"/>
  <c r="BA363" i="1"/>
  <c r="AZ363" i="1"/>
  <c r="BD362" i="1"/>
  <c r="BC362" i="1"/>
  <c r="BA362" i="1"/>
  <c r="AZ362" i="1"/>
  <c r="BD361" i="1"/>
  <c r="BC361" i="1"/>
  <c r="BA361" i="1"/>
  <c r="AZ361" i="1"/>
  <c r="BD360" i="1"/>
  <c r="BC360" i="1"/>
  <c r="BA360" i="1"/>
  <c r="AZ360" i="1"/>
  <c r="BD359" i="1"/>
  <c r="BC359" i="1"/>
  <c r="BA359" i="1"/>
  <c r="AZ359" i="1"/>
  <c r="BD358" i="1"/>
  <c r="BC358" i="1"/>
  <c r="BA358" i="1"/>
  <c r="AZ358" i="1"/>
  <c r="BD357" i="1"/>
  <c r="BC357" i="1"/>
  <c r="BA357" i="1"/>
  <c r="AZ357" i="1"/>
  <c r="BD356" i="1"/>
  <c r="BC356" i="1"/>
  <c r="BA356" i="1"/>
  <c r="AZ356" i="1"/>
  <c r="BD355" i="1"/>
  <c r="BC355" i="1"/>
  <c r="BA355" i="1"/>
  <c r="AZ355" i="1"/>
  <c r="BD354" i="1"/>
  <c r="BC354" i="1"/>
  <c r="BA354" i="1"/>
  <c r="AZ354" i="1"/>
  <c r="BD353" i="1"/>
  <c r="BC353" i="1"/>
  <c r="BA353" i="1"/>
  <c r="AZ353" i="1"/>
  <c r="BD352" i="1"/>
  <c r="BC352" i="1"/>
  <c r="BA352" i="1"/>
  <c r="AZ352" i="1"/>
  <c r="BD351" i="1"/>
  <c r="BC351" i="1"/>
  <c r="BA351" i="1"/>
  <c r="AZ351" i="1"/>
  <c r="BD350" i="1"/>
  <c r="BC350" i="1"/>
  <c r="BA350" i="1"/>
  <c r="AZ350" i="1"/>
  <c r="BD349" i="1"/>
  <c r="BC349" i="1"/>
  <c r="BA349" i="1"/>
  <c r="AZ349" i="1"/>
  <c r="BD348" i="1"/>
  <c r="BC348" i="1"/>
  <c r="BA348" i="1"/>
  <c r="AZ348" i="1"/>
  <c r="BD347" i="1"/>
  <c r="BC347" i="1"/>
  <c r="BA347" i="1"/>
  <c r="AZ347" i="1"/>
  <c r="BD346" i="1"/>
  <c r="BC346" i="1"/>
  <c r="BA346" i="1"/>
  <c r="AZ346" i="1"/>
  <c r="BD345" i="1"/>
  <c r="BC345" i="1"/>
  <c r="BA345" i="1"/>
  <c r="AZ345" i="1"/>
  <c r="BD344" i="1"/>
  <c r="BC344" i="1"/>
  <c r="BA344" i="1"/>
  <c r="AZ344" i="1"/>
  <c r="BD343" i="1"/>
  <c r="BC343" i="1"/>
  <c r="BA343" i="1"/>
  <c r="AZ343" i="1"/>
  <c r="BD342" i="1"/>
  <c r="BC342" i="1"/>
  <c r="BA342" i="1"/>
  <c r="AZ342" i="1"/>
  <c r="BD341" i="1"/>
  <c r="BC341" i="1"/>
  <c r="BA341" i="1"/>
  <c r="AZ341" i="1"/>
  <c r="BD340" i="1"/>
  <c r="BC340" i="1"/>
  <c r="BA340" i="1"/>
  <c r="AZ340" i="1"/>
  <c r="BD339" i="1"/>
  <c r="BC339" i="1"/>
  <c r="BA339" i="1"/>
  <c r="AZ339" i="1"/>
  <c r="BD338" i="1"/>
  <c r="BC338" i="1"/>
  <c r="BA338" i="1"/>
  <c r="AZ338" i="1"/>
  <c r="BD337" i="1"/>
  <c r="BC337" i="1"/>
  <c r="BA337" i="1"/>
  <c r="AZ337" i="1"/>
  <c r="BD336" i="1"/>
  <c r="BC336" i="1"/>
  <c r="BA336" i="1"/>
  <c r="AZ336" i="1"/>
  <c r="BD335" i="1"/>
  <c r="BC335" i="1"/>
  <c r="BA335" i="1"/>
  <c r="AZ335" i="1"/>
  <c r="BD334" i="1"/>
  <c r="BC334" i="1"/>
  <c r="BA334" i="1"/>
  <c r="AZ334" i="1"/>
  <c r="BD333" i="1"/>
  <c r="BC333" i="1"/>
  <c r="BA333" i="1"/>
  <c r="AZ333" i="1"/>
  <c r="BD332" i="1"/>
  <c r="BC332" i="1"/>
  <c r="BA332" i="1"/>
  <c r="AZ332" i="1"/>
  <c r="BD331" i="1"/>
  <c r="BC331" i="1"/>
  <c r="BA331" i="1"/>
  <c r="AZ331" i="1"/>
  <c r="BD330" i="1"/>
  <c r="BC330" i="1"/>
  <c r="BA330" i="1"/>
  <c r="AZ330" i="1"/>
  <c r="BD329" i="1"/>
  <c r="BC329" i="1"/>
  <c r="BA329" i="1"/>
  <c r="AZ329" i="1"/>
  <c r="BD328" i="1"/>
  <c r="BC328" i="1"/>
  <c r="BA328" i="1"/>
  <c r="AZ328" i="1"/>
  <c r="BD327" i="1"/>
  <c r="BC327" i="1"/>
  <c r="BA327" i="1"/>
  <c r="AZ327" i="1"/>
  <c r="BD326" i="1"/>
  <c r="BC326" i="1"/>
  <c r="BA326" i="1"/>
  <c r="AZ326" i="1"/>
  <c r="BD325" i="1"/>
  <c r="BC325" i="1"/>
  <c r="BA325" i="1"/>
  <c r="AZ325" i="1"/>
  <c r="BD324" i="1"/>
  <c r="BC324" i="1"/>
  <c r="BA324" i="1"/>
  <c r="AZ324" i="1"/>
  <c r="BD323" i="1"/>
  <c r="BC323" i="1"/>
  <c r="BA323" i="1"/>
  <c r="AZ323" i="1"/>
  <c r="BD322" i="1"/>
  <c r="BC322" i="1"/>
  <c r="BA322" i="1"/>
  <c r="AZ322" i="1"/>
  <c r="BD321" i="1"/>
  <c r="BC321" i="1"/>
  <c r="BA321" i="1"/>
  <c r="AZ321" i="1"/>
  <c r="BD320" i="1"/>
  <c r="BC320" i="1"/>
  <c r="BA320" i="1"/>
  <c r="AZ320" i="1"/>
  <c r="BD319" i="1"/>
  <c r="BC319" i="1"/>
  <c r="BA319" i="1"/>
  <c r="AZ319" i="1"/>
  <c r="BD318" i="1"/>
  <c r="BC318" i="1"/>
  <c r="BA318" i="1"/>
  <c r="AZ318" i="1"/>
  <c r="BD317" i="1"/>
  <c r="BC317" i="1"/>
  <c r="BA317" i="1"/>
  <c r="AZ317" i="1"/>
  <c r="BD316" i="1"/>
  <c r="BC316" i="1"/>
  <c r="BA316" i="1"/>
  <c r="AZ316" i="1"/>
  <c r="BD315" i="1"/>
  <c r="BC315" i="1"/>
  <c r="BA315" i="1"/>
  <c r="AZ315" i="1"/>
  <c r="BD314" i="1"/>
  <c r="BC314" i="1"/>
  <c r="BA314" i="1"/>
  <c r="AZ314" i="1"/>
  <c r="BD313" i="1"/>
  <c r="BC313" i="1"/>
  <c r="BA313" i="1"/>
  <c r="AZ313" i="1"/>
  <c r="BD312" i="1"/>
  <c r="BC312" i="1"/>
  <c r="BA312" i="1"/>
  <c r="AZ312" i="1"/>
  <c r="BD311" i="1"/>
  <c r="BC311" i="1"/>
  <c r="BA311" i="1"/>
  <c r="AZ311" i="1"/>
  <c r="BD310" i="1"/>
  <c r="BC310" i="1"/>
  <c r="BA310" i="1"/>
  <c r="AZ310" i="1"/>
  <c r="BD309" i="1"/>
  <c r="BC309" i="1"/>
  <c r="BA309" i="1"/>
  <c r="AZ309" i="1"/>
  <c r="BD308" i="1"/>
  <c r="BC308" i="1"/>
  <c r="BA308" i="1"/>
  <c r="AZ308" i="1"/>
  <c r="BD307" i="1"/>
  <c r="BC307" i="1"/>
  <c r="BA307" i="1"/>
  <c r="AZ307" i="1"/>
  <c r="BD306" i="1"/>
  <c r="BC306" i="1"/>
  <c r="BA306" i="1"/>
  <c r="AZ306" i="1"/>
  <c r="BD305" i="1"/>
  <c r="BC305" i="1"/>
  <c r="BA305" i="1"/>
  <c r="AZ305" i="1"/>
  <c r="BD304" i="1"/>
  <c r="BC304" i="1"/>
  <c r="BA304" i="1"/>
  <c r="AZ304" i="1"/>
  <c r="BD303" i="1"/>
  <c r="BC303" i="1"/>
  <c r="BA303" i="1"/>
  <c r="AZ303" i="1"/>
  <c r="BD302" i="1"/>
  <c r="BC302" i="1"/>
  <c r="BA302" i="1"/>
  <c r="AZ302" i="1"/>
  <c r="BD301" i="1"/>
  <c r="BC301" i="1"/>
  <c r="BA301" i="1"/>
  <c r="AZ301" i="1"/>
  <c r="BD300" i="1"/>
  <c r="BC300" i="1"/>
  <c r="BA300" i="1"/>
  <c r="AZ300" i="1"/>
  <c r="BD299" i="1"/>
  <c r="BC299" i="1"/>
  <c r="BA299" i="1"/>
  <c r="AZ299" i="1"/>
  <c r="BD298" i="1"/>
  <c r="BC298" i="1"/>
  <c r="BA298" i="1"/>
  <c r="AZ298" i="1"/>
  <c r="BD297" i="1"/>
  <c r="BC297" i="1"/>
  <c r="BA297" i="1"/>
  <c r="AZ297" i="1"/>
  <c r="BD296" i="1"/>
  <c r="BC296" i="1"/>
  <c r="BA296" i="1"/>
  <c r="AZ296" i="1"/>
  <c r="BD295" i="1"/>
  <c r="BC295" i="1"/>
  <c r="BA295" i="1"/>
  <c r="AZ295" i="1"/>
  <c r="BD294" i="1"/>
  <c r="BC294" i="1"/>
  <c r="BA294" i="1"/>
  <c r="AZ294" i="1"/>
  <c r="BD293" i="1"/>
  <c r="BC293" i="1"/>
  <c r="BA293" i="1"/>
  <c r="AZ293" i="1"/>
  <c r="BD292" i="1"/>
  <c r="BC292" i="1"/>
  <c r="BA292" i="1"/>
  <c r="AZ292" i="1"/>
  <c r="BD291" i="1"/>
  <c r="BC291" i="1"/>
  <c r="BA291" i="1"/>
  <c r="AZ291" i="1"/>
  <c r="BD290" i="1"/>
  <c r="BC290" i="1"/>
  <c r="BA290" i="1"/>
  <c r="AZ290" i="1"/>
  <c r="BD289" i="1"/>
  <c r="BC289" i="1"/>
  <c r="BA289" i="1"/>
  <c r="AZ289" i="1"/>
  <c r="BD288" i="1"/>
  <c r="BC288" i="1"/>
  <c r="BA288" i="1"/>
  <c r="AZ288" i="1"/>
  <c r="BD287" i="1"/>
  <c r="BC287" i="1"/>
  <c r="BA287" i="1"/>
  <c r="AZ287" i="1"/>
  <c r="BD286" i="1"/>
  <c r="BC286" i="1"/>
  <c r="BA286" i="1"/>
  <c r="AZ286" i="1"/>
  <c r="BD285" i="1"/>
  <c r="BC285" i="1"/>
  <c r="BA285" i="1"/>
  <c r="AZ285" i="1"/>
  <c r="BD284" i="1"/>
  <c r="BC284" i="1"/>
  <c r="BA284" i="1"/>
  <c r="AZ284" i="1"/>
  <c r="BD283" i="1"/>
  <c r="BC283" i="1"/>
  <c r="BA283" i="1"/>
  <c r="AZ283" i="1"/>
  <c r="BD282" i="1"/>
  <c r="BC282" i="1"/>
  <c r="BA282" i="1"/>
  <c r="AZ282" i="1"/>
  <c r="BD281" i="1"/>
  <c r="BC281" i="1"/>
  <c r="BA281" i="1"/>
  <c r="AZ281" i="1"/>
  <c r="BD280" i="1"/>
  <c r="BC280" i="1"/>
  <c r="BA280" i="1"/>
  <c r="AZ280" i="1"/>
  <c r="BD279" i="1"/>
  <c r="BC279" i="1"/>
  <c r="BA279" i="1"/>
  <c r="AZ279" i="1"/>
  <c r="BD278" i="1"/>
  <c r="BC278" i="1"/>
  <c r="BA278" i="1"/>
  <c r="AZ278" i="1"/>
  <c r="BD277" i="1"/>
  <c r="BC277" i="1"/>
  <c r="BA277" i="1"/>
  <c r="AZ277" i="1"/>
  <c r="BD276" i="1"/>
  <c r="BC276" i="1"/>
  <c r="BA276" i="1"/>
  <c r="AZ276" i="1"/>
  <c r="BD275" i="1"/>
  <c r="BC275" i="1"/>
  <c r="BA275" i="1"/>
  <c r="AZ275" i="1"/>
  <c r="BD274" i="1"/>
  <c r="BC274" i="1"/>
  <c r="BA274" i="1"/>
  <c r="AZ274" i="1"/>
  <c r="BD273" i="1"/>
  <c r="BC273" i="1"/>
  <c r="BA273" i="1"/>
  <c r="AZ273" i="1"/>
  <c r="BD272" i="1"/>
  <c r="BC272" i="1"/>
  <c r="BA272" i="1"/>
  <c r="AZ272" i="1"/>
  <c r="BD271" i="1"/>
  <c r="BC271" i="1"/>
  <c r="BA271" i="1"/>
  <c r="AZ271" i="1"/>
  <c r="BD270" i="1"/>
  <c r="BC270" i="1"/>
  <c r="BA270" i="1"/>
  <c r="AZ270" i="1"/>
  <c r="BD269" i="1"/>
  <c r="BC269" i="1"/>
  <c r="BA269" i="1"/>
  <c r="AZ269" i="1"/>
  <c r="BD268" i="1"/>
  <c r="BC268" i="1"/>
  <c r="BA268" i="1"/>
  <c r="AZ268" i="1"/>
  <c r="BD267" i="1"/>
  <c r="BC267" i="1"/>
  <c r="BA267" i="1"/>
  <c r="AZ267" i="1"/>
  <c r="BD266" i="1"/>
  <c r="BC266" i="1"/>
  <c r="BA266" i="1"/>
  <c r="AZ266" i="1"/>
  <c r="BD265" i="1"/>
  <c r="BC265" i="1"/>
  <c r="BA265" i="1"/>
  <c r="AZ265" i="1"/>
  <c r="BD264" i="1"/>
  <c r="BC264" i="1"/>
  <c r="BA264" i="1"/>
  <c r="AZ264" i="1"/>
  <c r="BD263" i="1"/>
  <c r="BC263" i="1"/>
  <c r="BA263" i="1"/>
  <c r="AZ263" i="1"/>
  <c r="BD262" i="1"/>
  <c r="BC262" i="1"/>
  <c r="BA262" i="1"/>
  <c r="AZ262" i="1"/>
  <c r="BD261" i="1"/>
  <c r="BC261" i="1"/>
  <c r="BA261" i="1"/>
  <c r="AZ261" i="1"/>
  <c r="BD260" i="1"/>
  <c r="BC260" i="1"/>
  <c r="BA260" i="1"/>
  <c r="AZ260" i="1"/>
  <c r="BD259" i="1"/>
  <c r="BC259" i="1"/>
  <c r="BA259" i="1"/>
  <c r="AZ259" i="1"/>
  <c r="BD258" i="1"/>
  <c r="BC258" i="1"/>
  <c r="BA258" i="1"/>
  <c r="AZ258" i="1"/>
  <c r="BD257" i="1"/>
  <c r="BC257" i="1"/>
  <c r="BA257" i="1"/>
  <c r="AZ257" i="1"/>
  <c r="BD256" i="1"/>
  <c r="BC256" i="1"/>
  <c r="BA256" i="1"/>
  <c r="AZ256" i="1"/>
  <c r="BD255" i="1"/>
  <c r="BC255" i="1"/>
  <c r="BA255" i="1"/>
  <c r="AZ255" i="1"/>
  <c r="BD254" i="1"/>
  <c r="BC254" i="1"/>
  <c r="BA254" i="1"/>
  <c r="AZ254" i="1"/>
  <c r="BD253" i="1"/>
  <c r="BC253" i="1"/>
  <c r="BA253" i="1"/>
  <c r="AZ253" i="1"/>
  <c r="BD252" i="1"/>
  <c r="BC252" i="1"/>
  <c r="BA252" i="1"/>
  <c r="AZ252" i="1"/>
  <c r="BD251" i="1"/>
  <c r="BC251" i="1"/>
  <c r="BA251" i="1"/>
  <c r="AZ251" i="1"/>
  <c r="BD250" i="1"/>
  <c r="BC250" i="1"/>
  <c r="BA250" i="1"/>
  <c r="AZ250" i="1"/>
  <c r="BD249" i="1"/>
  <c r="BC249" i="1"/>
  <c r="BA249" i="1"/>
  <c r="AZ249" i="1"/>
  <c r="BD248" i="1"/>
  <c r="BC248" i="1"/>
  <c r="BA248" i="1"/>
  <c r="AZ248" i="1"/>
  <c r="BD247" i="1"/>
  <c r="BC247" i="1"/>
  <c r="BA247" i="1"/>
  <c r="AZ247" i="1"/>
  <c r="BD246" i="1"/>
  <c r="BC246" i="1"/>
  <c r="BA246" i="1"/>
  <c r="AZ246" i="1"/>
  <c r="BD245" i="1"/>
  <c r="BC245" i="1"/>
  <c r="BA245" i="1"/>
  <c r="AZ245" i="1"/>
  <c r="BD244" i="1"/>
  <c r="BC244" i="1"/>
  <c r="BA244" i="1"/>
  <c r="AZ244" i="1"/>
  <c r="BD243" i="1"/>
  <c r="BC243" i="1"/>
  <c r="BA243" i="1"/>
  <c r="AZ243" i="1"/>
  <c r="BD242" i="1"/>
  <c r="BC242" i="1"/>
  <c r="BA242" i="1"/>
  <c r="AZ242" i="1"/>
  <c r="BD241" i="1"/>
  <c r="BC241" i="1"/>
  <c r="BA241" i="1"/>
  <c r="AZ241" i="1"/>
  <c r="BD240" i="1"/>
  <c r="BC240" i="1"/>
  <c r="BA240" i="1"/>
  <c r="AZ240" i="1"/>
  <c r="BD239" i="1"/>
  <c r="BC239" i="1"/>
  <c r="BA239" i="1"/>
  <c r="AZ239" i="1"/>
  <c r="BD238" i="1"/>
  <c r="BC238" i="1"/>
  <c r="BA238" i="1"/>
  <c r="AZ238" i="1"/>
  <c r="BD237" i="1"/>
  <c r="BC237" i="1"/>
  <c r="BA237" i="1"/>
  <c r="AZ237" i="1"/>
  <c r="BD236" i="1"/>
  <c r="BC236" i="1"/>
  <c r="BA236" i="1"/>
  <c r="AZ236" i="1"/>
  <c r="BD235" i="1"/>
  <c r="BC235" i="1"/>
  <c r="BA235" i="1"/>
  <c r="AZ235" i="1"/>
  <c r="BD234" i="1"/>
  <c r="BC234" i="1"/>
  <c r="BA234" i="1"/>
  <c r="AZ234" i="1"/>
  <c r="BD233" i="1"/>
  <c r="BC233" i="1"/>
  <c r="BA233" i="1"/>
  <c r="AZ233" i="1"/>
  <c r="BD232" i="1"/>
  <c r="BC232" i="1"/>
  <c r="BA232" i="1"/>
  <c r="AZ232" i="1"/>
  <c r="BD231" i="1"/>
  <c r="BC231" i="1"/>
  <c r="BA231" i="1"/>
  <c r="AZ231" i="1"/>
  <c r="BD230" i="1"/>
  <c r="BC230" i="1"/>
  <c r="BA230" i="1"/>
  <c r="AZ230" i="1"/>
  <c r="BD229" i="1"/>
  <c r="BC229" i="1"/>
  <c r="BA229" i="1"/>
  <c r="AZ229" i="1"/>
  <c r="BD228" i="1"/>
  <c r="BC228" i="1"/>
  <c r="BA228" i="1"/>
  <c r="AZ228" i="1"/>
  <c r="BD227" i="1"/>
  <c r="BC227" i="1"/>
  <c r="BA227" i="1"/>
  <c r="AZ227" i="1"/>
  <c r="BD226" i="1"/>
  <c r="BC226" i="1"/>
  <c r="BA226" i="1"/>
  <c r="AZ226" i="1"/>
  <c r="BD225" i="1"/>
  <c r="BC225" i="1"/>
  <c r="BA225" i="1"/>
  <c r="AZ225" i="1"/>
  <c r="BD224" i="1"/>
  <c r="BC224" i="1"/>
  <c r="BA224" i="1"/>
  <c r="AZ224" i="1"/>
  <c r="BD223" i="1"/>
  <c r="BC223" i="1"/>
  <c r="BA223" i="1"/>
  <c r="AZ223" i="1"/>
  <c r="BD222" i="1"/>
  <c r="BC222" i="1"/>
  <c r="BA222" i="1"/>
  <c r="AZ222" i="1"/>
  <c r="BD221" i="1"/>
  <c r="BC221" i="1"/>
  <c r="BA221" i="1"/>
  <c r="AZ221" i="1"/>
  <c r="BD220" i="1"/>
  <c r="BC220" i="1"/>
  <c r="BA220" i="1"/>
  <c r="AZ220" i="1"/>
  <c r="BD219" i="1"/>
  <c r="BC219" i="1"/>
  <c r="BA219" i="1"/>
  <c r="AZ219" i="1"/>
  <c r="BD218" i="1"/>
  <c r="BC218" i="1"/>
  <c r="BA218" i="1"/>
  <c r="AZ218" i="1"/>
  <c r="BD217" i="1"/>
  <c r="BC217" i="1"/>
  <c r="BA217" i="1"/>
  <c r="AZ217" i="1"/>
  <c r="BD216" i="1"/>
  <c r="BC216" i="1"/>
  <c r="BA216" i="1"/>
  <c r="AZ216" i="1"/>
  <c r="BD215" i="1"/>
  <c r="BC215" i="1"/>
  <c r="BA215" i="1"/>
  <c r="AZ215" i="1"/>
  <c r="BD214" i="1"/>
  <c r="BC214" i="1"/>
  <c r="BA214" i="1"/>
  <c r="AZ214" i="1"/>
  <c r="BD213" i="1"/>
  <c r="BC213" i="1"/>
  <c r="BA213" i="1"/>
  <c r="AZ213" i="1"/>
  <c r="BD212" i="1"/>
  <c r="BC212" i="1"/>
  <c r="BA212" i="1"/>
  <c r="AZ212" i="1"/>
  <c r="BD211" i="1"/>
  <c r="BC211" i="1"/>
  <c r="BA211" i="1"/>
  <c r="AZ211" i="1"/>
  <c r="BD210" i="1"/>
  <c r="BC210" i="1"/>
  <c r="BA210" i="1"/>
  <c r="AZ210" i="1"/>
  <c r="BD209" i="1"/>
  <c r="BC209" i="1"/>
  <c r="BA209" i="1"/>
  <c r="AZ209" i="1"/>
  <c r="BD208" i="1"/>
  <c r="BC208" i="1"/>
  <c r="BA208" i="1"/>
  <c r="AZ208" i="1"/>
  <c r="BD207" i="1"/>
  <c r="BC207" i="1"/>
  <c r="BA207" i="1"/>
  <c r="AZ207" i="1"/>
  <c r="BD206" i="1"/>
  <c r="BC206" i="1"/>
  <c r="BA206" i="1"/>
  <c r="AZ206" i="1"/>
  <c r="BD205" i="1"/>
  <c r="BC205" i="1"/>
  <c r="BA205" i="1"/>
  <c r="AZ205" i="1"/>
  <c r="BD204" i="1"/>
  <c r="BC204" i="1"/>
  <c r="BA204" i="1"/>
  <c r="AZ204" i="1"/>
  <c r="BD203" i="1"/>
  <c r="BC203" i="1"/>
  <c r="BA203" i="1"/>
  <c r="AZ203" i="1"/>
  <c r="BD202" i="1"/>
  <c r="BC202" i="1"/>
  <c r="BA202" i="1"/>
  <c r="AZ202" i="1"/>
  <c r="BD201" i="1"/>
  <c r="BC201" i="1"/>
  <c r="BA201" i="1"/>
  <c r="AZ201" i="1"/>
  <c r="BD200" i="1"/>
  <c r="BC200" i="1"/>
  <c r="BA200" i="1"/>
  <c r="AZ200" i="1"/>
  <c r="BD199" i="1"/>
  <c r="BC199" i="1"/>
  <c r="BA199" i="1"/>
  <c r="AZ199" i="1"/>
  <c r="BD198" i="1"/>
  <c r="BC198" i="1"/>
  <c r="BA198" i="1"/>
  <c r="AZ198" i="1"/>
  <c r="BD197" i="1"/>
  <c r="BC197" i="1"/>
  <c r="BA197" i="1"/>
  <c r="AZ197" i="1"/>
  <c r="BD196" i="1"/>
  <c r="BC196" i="1"/>
  <c r="BA196" i="1"/>
  <c r="AZ196" i="1"/>
  <c r="BD195" i="1"/>
  <c r="BC195" i="1"/>
  <c r="BA195" i="1"/>
  <c r="AZ195" i="1"/>
  <c r="BD194" i="1"/>
  <c r="BC194" i="1"/>
  <c r="BA194" i="1"/>
  <c r="AZ194" i="1"/>
  <c r="BD193" i="1"/>
  <c r="BC193" i="1"/>
  <c r="BA193" i="1"/>
  <c r="AZ193" i="1"/>
  <c r="BD192" i="1"/>
  <c r="BC192" i="1"/>
  <c r="BA192" i="1"/>
  <c r="AZ192" i="1"/>
  <c r="BD191" i="1"/>
  <c r="BC191" i="1"/>
  <c r="BA191" i="1"/>
  <c r="AZ191" i="1"/>
  <c r="BD190" i="1"/>
  <c r="BC190" i="1"/>
  <c r="BA190" i="1"/>
  <c r="AZ190" i="1"/>
  <c r="BD189" i="1"/>
  <c r="BC189" i="1"/>
  <c r="BA189" i="1"/>
  <c r="AZ189" i="1"/>
  <c r="BD188" i="1"/>
  <c r="BC188" i="1"/>
  <c r="BA188" i="1"/>
  <c r="AZ188" i="1"/>
  <c r="BD187" i="1"/>
  <c r="BC187" i="1"/>
  <c r="BA187" i="1"/>
  <c r="AZ187" i="1"/>
  <c r="BD186" i="1"/>
  <c r="BC186" i="1"/>
  <c r="BA186" i="1"/>
  <c r="AZ186" i="1"/>
  <c r="BD185" i="1"/>
  <c r="BC185" i="1"/>
  <c r="BA185" i="1"/>
  <c r="AZ185" i="1"/>
  <c r="BD184" i="1"/>
  <c r="BC184" i="1"/>
  <c r="BA184" i="1"/>
  <c r="AZ184" i="1"/>
  <c r="BD183" i="1"/>
  <c r="BC183" i="1"/>
  <c r="BA183" i="1"/>
  <c r="AZ183" i="1"/>
  <c r="BD182" i="1"/>
  <c r="BC182" i="1"/>
  <c r="BA182" i="1"/>
  <c r="AZ182" i="1"/>
  <c r="BD181" i="1"/>
  <c r="BC181" i="1"/>
  <c r="BA181" i="1"/>
  <c r="AZ181" i="1"/>
  <c r="BD180" i="1"/>
  <c r="BC180" i="1"/>
  <c r="BA180" i="1"/>
  <c r="AZ180" i="1"/>
  <c r="BD179" i="1"/>
  <c r="BC179" i="1"/>
  <c r="BA179" i="1"/>
  <c r="AZ179" i="1"/>
  <c r="BD178" i="1"/>
  <c r="BC178" i="1"/>
  <c r="BA178" i="1"/>
  <c r="AZ178" i="1"/>
  <c r="BD177" i="1"/>
  <c r="BC177" i="1"/>
  <c r="BA177" i="1"/>
  <c r="AZ177" i="1"/>
  <c r="BD176" i="1"/>
  <c r="BC176" i="1"/>
  <c r="BA176" i="1"/>
  <c r="AZ176" i="1"/>
  <c r="BD175" i="1"/>
  <c r="BC175" i="1"/>
  <c r="BA175" i="1"/>
  <c r="AZ175" i="1"/>
  <c r="BD174" i="1"/>
  <c r="BC174" i="1"/>
  <c r="BA174" i="1"/>
  <c r="AZ174" i="1"/>
  <c r="BD173" i="1"/>
  <c r="BC173" i="1"/>
  <c r="BA173" i="1"/>
  <c r="AZ173" i="1"/>
  <c r="BD172" i="1"/>
  <c r="BC172" i="1"/>
  <c r="BA172" i="1"/>
  <c r="AZ172" i="1"/>
  <c r="BD171" i="1"/>
  <c r="BC171" i="1"/>
  <c r="BA171" i="1"/>
  <c r="AZ171" i="1"/>
  <c r="BD170" i="1"/>
  <c r="BC170" i="1"/>
  <c r="BA170" i="1"/>
  <c r="AZ170" i="1"/>
  <c r="BD169" i="1"/>
  <c r="BC169" i="1"/>
  <c r="BA169" i="1"/>
  <c r="AZ169" i="1"/>
  <c r="BD168" i="1"/>
  <c r="BC168" i="1"/>
  <c r="BA168" i="1"/>
  <c r="AZ168" i="1"/>
  <c r="BD167" i="1"/>
  <c r="BC167" i="1"/>
  <c r="BA167" i="1"/>
  <c r="AZ167" i="1"/>
  <c r="BD166" i="1"/>
  <c r="BC166" i="1"/>
  <c r="BA166" i="1"/>
  <c r="AZ166" i="1"/>
  <c r="BD165" i="1"/>
  <c r="BC165" i="1"/>
  <c r="BA165" i="1"/>
  <c r="AZ165" i="1"/>
  <c r="BD164" i="1"/>
  <c r="BC164" i="1"/>
  <c r="BA164" i="1"/>
  <c r="AZ164" i="1"/>
  <c r="BD163" i="1"/>
  <c r="BC163" i="1"/>
  <c r="BA163" i="1"/>
  <c r="AZ163" i="1"/>
  <c r="BD162" i="1"/>
  <c r="BC162" i="1"/>
  <c r="BA162" i="1"/>
  <c r="AZ162" i="1"/>
  <c r="BD161" i="1"/>
  <c r="BC161" i="1"/>
  <c r="BA161" i="1"/>
  <c r="AZ161" i="1"/>
  <c r="BD160" i="1"/>
  <c r="BC160" i="1"/>
  <c r="BA160" i="1"/>
  <c r="AZ160" i="1"/>
  <c r="BD159" i="1"/>
  <c r="BC159" i="1"/>
  <c r="BA159" i="1"/>
  <c r="AZ159" i="1"/>
  <c r="BD158" i="1"/>
  <c r="BC158" i="1"/>
  <c r="BA158" i="1"/>
  <c r="AZ158" i="1"/>
  <c r="BD157" i="1"/>
  <c r="BC157" i="1"/>
  <c r="BA157" i="1"/>
  <c r="AZ157" i="1"/>
  <c r="BD156" i="1"/>
  <c r="BC156" i="1"/>
  <c r="BA156" i="1"/>
  <c r="AZ156" i="1"/>
  <c r="BD155" i="1"/>
  <c r="BC155" i="1"/>
  <c r="BA155" i="1"/>
  <c r="AZ155" i="1"/>
  <c r="BD154" i="1"/>
  <c r="BC154" i="1"/>
  <c r="BA154" i="1"/>
  <c r="AZ154" i="1"/>
  <c r="BD153" i="1"/>
  <c r="BC153" i="1"/>
  <c r="BA153" i="1"/>
  <c r="AZ153" i="1"/>
  <c r="BD152" i="1"/>
  <c r="BC152" i="1"/>
  <c r="BA152" i="1"/>
  <c r="AZ152" i="1"/>
  <c r="BD151" i="1"/>
  <c r="BC151" i="1"/>
  <c r="BA151" i="1"/>
  <c r="AZ151" i="1"/>
  <c r="BD150" i="1"/>
  <c r="BC150" i="1"/>
  <c r="BA150" i="1"/>
  <c r="AZ150" i="1"/>
  <c r="BD149" i="1"/>
  <c r="BC149" i="1"/>
  <c r="BA149" i="1"/>
  <c r="AZ149" i="1"/>
  <c r="BD148" i="1"/>
  <c r="BC148" i="1"/>
  <c r="BA148" i="1"/>
  <c r="AZ148" i="1"/>
  <c r="BD147" i="1"/>
  <c r="BC147" i="1"/>
  <c r="BA147" i="1"/>
  <c r="AZ147" i="1"/>
  <c r="BD146" i="1"/>
  <c r="BC146" i="1"/>
  <c r="BA146" i="1"/>
  <c r="AZ146" i="1"/>
  <c r="BD145" i="1"/>
  <c r="BC145" i="1"/>
  <c r="BA145" i="1"/>
  <c r="AZ145" i="1"/>
  <c r="BD144" i="1"/>
  <c r="BC144" i="1"/>
  <c r="BA144" i="1"/>
  <c r="AZ144" i="1"/>
  <c r="BD143" i="1"/>
  <c r="BC143" i="1"/>
  <c r="BA143" i="1"/>
  <c r="AZ143" i="1"/>
  <c r="BD142" i="1"/>
  <c r="BC142" i="1"/>
  <c r="BA142" i="1"/>
  <c r="AZ142" i="1"/>
  <c r="BD141" i="1"/>
  <c r="BC141" i="1"/>
  <c r="BA141" i="1"/>
  <c r="AZ141" i="1"/>
  <c r="BD140" i="1"/>
  <c r="BC140" i="1"/>
  <c r="BA140" i="1"/>
  <c r="AZ140" i="1"/>
  <c r="BD139" i="1"/>
  <c r="BC139" i="1"/>
  <c r="BA139" i="1"/>
  <c r="AZ139" i="1"/>
  <c r="BD138" i="1"/>
  <c r="BC138" i="1"/>
  <c r="BA138" i="1"/>
  <c r="AZ138" i="1"/>
  <c r="BD137" i="1"/>
  <c r="BC137" i="1"/>
  <c r="BA137" i="1"/>
  <c r="AZ137" i="1"/>
  <c r="BD136" i="1"/>
  <c r="BC136" i="1"/>
  <c r="BA136" i="1"/>
  <c r="AZ136" i="1"/>
  <c r="BD135" i="1"/>
  <c r="BC135" i="1"/>
  <c r="BA135" i="1"/>
  <c r="AZ135" i="1"/>
  <c r="BD134" i="1"/>
  <c r="BC134" i="1"/>
  <c r="BA134" i="1"/>
  <c r="AZ134" i="1"/>
  <c r="BD133" i="1"/>
  <c r="BC133" i="1"/>
  <c r="BA133" i="1"/>
  <c r="AZ133" i="1"/>
  <c r="BD132" i="1"/>
  <c r="BC132" i="1"/>
  <c r="BA132" i="1"/>
  <c r="AZ132" i="1"/>
  <c r="BD131" i="1"/>
  <c r="BC131" i="1"/>
  <c r="BA131" i="1"/>
  <c r="AZ131" i="1"/>
  <c r="BD130" i="1"/>
  <c r="BC130" i="1"/>
  <c r="BA130" i="1"/>
  <c r="AZ130" i="1"/>
  <c r="BD129" i="1"/>
  <c r="BC129" i="1"/>
  <c r="BA129" i="1"/>
  <c r="AZ129" i="1"/>
  <c r="BD128" i="1"/>
  <c r="BC128" i="1"/>
  <c r="BA128" i="1"/>
  <c r="AZ128" i="1"/>
  <c r="BD127" i="1"/>
  <c r="BC127" i="1"/>
  <c r="BA127" i="1"/>
  <c r="AZ127" i="1"/>
  <c r="BD126" i="1"/>
  <c r="BC126" i="1"/>
  <c r="BA126" i="1"/>
  <c r="AZ126" i="1"/>
  <c r="BD125" i="1"/>
  <c r="BC125" i="1"/>
  <c r="BA125" i="1"/>
  <c r="AZ125" i="1"/>
  <c r="BD124" i="1"/>
  <c r="BC124" i="1"/>
  <c r="BA124" i="1"/>
  <c r="AZ124" i="1"/>
  <c r="BD123" i="1"/>
  <c r="BC123" i="1"/>
  <c r="BA123" i="1"/>
  <c r="AZ123" i="1"/>
  <c r="BD122" i="1"/>
  <c r="BC122" i="1"/>
  <c r="BA122" i="1"/>
  <c r="AZ122" i="1"/>
  <c r="BD121" i="1"/>
  <c r="BC121" i="1"/>
  <c r="BA121" i="1"/>
  <c r="AZ121" i="1"/>
  <c r="BD120" i="1"/>
  <c r="BC120" i="1"/>
  <c r="BA120" i="1"/>
  <c r="AZ120" i="1"/>
  <c r="BD119" i="1"/>
  <c r="BC119" i="1"/>
  <c r="BA119" i="1"/>
  <c r="AZ119" i="1"/>
  <c r="BD118" i="1"/>
  <c r="BC118" i="1"/>
  <c r="BA118" i="1"/>
  <c r="AZ118" i="1"/>
  <c r="BD117" i="1"/>
  <c r="BC117" i="1"/>
  <c r="BA117" i="1"/>
  <c r="AZ117" i="1"/>
  <c r="BD116" i="1"/>
  <c r="BC116" i="1"/>
  <c r="BA116" i="1"/>
  <c r="AZ116" i="1"/>
  <c r="BD115" i="1"/>
  <c r="BC115" i="1"/>
  <c r="BA115" i="1"/>
  <c r="AZ115" i="1"/>
  <c r="BD114" i="1"/>
  <c r="BC114" i="1"/>
  <c r="BA114" i="1"/>
  <c r="AZ114" i="1"/>
  <c r="BD113" i="1"/>
  <c r="BC113" i="1"/>
  <c r="BA113" i="1"/>
  <c r="AZ113" i="1"/>
  <c r="BD112" i="1"/>
  <c r="BC112" i="1"/>
  <c r="BA112" i="1"/>
  <c r="AZ112" i="1"/>
  <c r="BD111" i="1"/>
  <c r="BC111" i="1"/>
  <c r="BA111" i="1"/>
  <c r="AZ111" i="1"/>
  <c r="BD110" i="1"/>
  <c r="BC110" i="1"/>
  <c r="BA110" i="1"/>
  <c r="AZ110" i="1"/>
  <c r="BD109" i="1"/>
  <c r="BC109" i="1"/>
  <c r="BA109" i="1"/>
  <c r="AZ109" i="1"/>
  <c r="BD108" i="1"/>
  <c r="BC108" i="1"/>
  <c r="BA108" i="1"/>
  <c r="AZ108" i="1"/>
  <c r="BD107" i="1"/>
  <c r="BC107" i="1"/>
  <c r="BA107" i="1"/>
  <c r="AZ107" i="1"/>
  <c r="BD106" i="1"/>
  <c r="BC106" i="1"/>
  <c r="BA106" i="1"/>
  <c r="AZ106" i="1"/>
  <c r="BD105" i="1"/>
  <c r="BC105" i="1"/>
  <c r="BA105" i="1"/>
  <c r="AZ105" i="1"/>
  <c r="BD104" i="1"/>
  <c r="BC104" i="1"/>
  <c r="BA104" i="1"/>
  <c r="AZ104" i="1"/>
  <c r="BD103" i="1"/>
  <c r="BC103" i="1"/>
  <c r="BA103" i="1"/>
  <c r="AZ103" i="1"/>
  <c r="BD102" i="1"/>
  <c r="BC102" i="1"/>
  <c r="BA102" i="1"/>
  <c r="AZ102" i="1"/>
  <c r="BD101" i="1"/>
  <c r="BC101" i="1"/>
  <c r="BA101" i="1"/>
  <c r="AZ101" i="1"/>
  <c r="BD100" i="1"/>
  <c r="BC100" i="1"/>
  <c r="BA100" i="1"/>
  <c r="AZ100" i="1"/>
  <c r="BD99" i="1"/>
  <c r="BC99" i="1"/>
  <c r="BA99" i="1"/>
  <c r="AZ99" i="1"/>
  <c r="BD98" i="1"/>
  <c r="BC98" i="1"/>
  <c r="BA98" i="1"/>
  <c r="AZ98" i="1"/>
  <c r="BD97" i="1"/>
  <c r="BC97" i="1"/>
  <c r="BA97" i="1"/>
  <c r="AZ97" i="1"/>
  <c r="BD96" i="1"/>
  <c r="BC96" i="1"/>
  <c r="BA96" i="1"/>
  <c r="AZ96" i="1"/>
  <c r="BD95" i="1"/>
  <c r="BC95" i="1"/>
  <c r="BA95" i="1"/>
  <c r="AZ95" i="1"/>
  <c r="BD94" i="1"/>
  <c r="BC94" i="1"/>
  <c r="BA94" i="1"/>
  <c r="AZ94" i="1"/>
  <c r="BD93" i="1"/>
  <c r="BC93" i="1"/>
  <c r="BA93" i="1"/>
  <c r="AZ93" i="1"/>
  <c r="BD92" i="1"/>
  <c r="BC92" i="1"/>
  <c r="BA92" i="1"/>
  <c r="AZ92" i="1"/>
  <c r="BD91" i="1"/>
  <c r="BC91" i="1"/>
  <c r="BA91" i="1"/>
  <c r="AZ91" i="1"/>
  <c r="BD90" i="1"/>
  <c r="BC90" i="1"/>
  <c r="BA90" i="1"/>
  <c r="AZ90" i="1"/>
  <c r="BD89" i="1"/>
  <c r="BC89" i="1"/>
  <c r="BA89" i="1"/>
  <c r="AZ89" i="1"/>
  <c r="BD88" i="1"/>
  <c r="BC88" i="1"/>
  <c r="BA88" i="1"/>
  <c r="AZ88" i="1"/>
  <c r="BD87" i="1"/>
  <c r="BC87" i="1"/>
  <c r="BA87" i="1"/>
  <c r="AZ87" i="1"/>
  <c r="BD86" i="1"/>
  <c r="BC86" i="1"/>
  <c r="BA86" i="1"/>
  <c r="AZ86" i="1"/>
  <c r="BD85" i="1"/>
  <c r="BC85" i="1"/>
  <c r="BA85" i="1"/>
  <c r="AZ85" i="1"/>
  <c r="BD84" i="1"/>
  <c r="BC84" i="1"/>
  <c r="BA84" i="1"/>
  <c r="AZ84" i="1"/>
  <c r="BD83" i="1"/>
  <c r="BC83" i="1"/>
  <c r="BA83" i="1"/>
  <c r="AZ83" i="1"/>
  <c r="BD82" i="1"/>
  <c r="BC82" i="1"/>
  <c r="BA82" i="1"/>
  <c r="AZ82" i="1"/>
  <c r="BD81" i="1"/>
  <c r="BC81" i="1"/>
  <c r="BA81" i="1"/>
  <c r="AZ81" i="1"/>
  <c r="BD80" i="1"/>
  <c r="BC80" i="1"/>
  <c r="BA80" i="1"/>
  <c r="AZ80" i="1"/>
  <c r="BD79" i="1"/>
  <c r="BC79" i="1"/>
  <c r="BA79" i="1"/>
  <c r="AZ79" i="1"/>
  <c r="BD78" i="1"/>
  <c r="BC78" i="1"/>
  <c r="BA78" i="1"/>
  <c r="AZ78" i="1"/>
  <c r="BD77" i="1"/>
  <c r="BC77" i="1"/>
  <c r="BA77" i="1"/>
  <c r="AZ77" i="1"/>
  <c r="BD76" i="1"/>
  <c r="BC76" i="1"/>
  <c r="BA76" i="1"/>
  <c r="AZ76" i="1"/>
  <c r="BD75" i="1"/>
  <c r="BC75" i="1"/>
  <c r="BA75" i="1"/>
  <c r="AZ75" i="1"/>
  <c r="BD74" i="1"/>
  <c r="BC74" i="1"/>
  <c r="BA74" i="1"/>
  <c r="AZ74" i="1"/>
  <c r="BD73" i="1"/>
  <c r="BC73" i="1"/>
  <c r="BA73" i="1"/>
  <c r="AZ73" i="1"/>
  <c r="BD72" i="1"/>
  <c r="BC72" i="1"/>
  <c r="BA72" i="1"/>
  <c r="AZ72" i="1"/>
  <c r="BD71" i="1"/>
  <c r="BC71" i="1"/>
  <c r="BA71" i="1"/>
  <c r="AZ71" i="1"/>
  <c r="BD70" i="1"/>
  <c r="BC70" i="1"/>
  <c r="BA70" i="1"/>
  <c r="AZ70" i="1"/>
  <c r="BD69" i="1"/>
  <c r="BC69" i="1"/>
  <c r="BA69" i="1"/>
  <c r="AZ69" i="1"/>
  <c r="BD68" i="1"/>
  <c r="BC68" i="1"/>
  <c r="BA68" i="1"/>
  <c r="AZ68" i="1"/>
  <c r="BD67" i="1"/>
  <c r="BC67" i="1"/>
  <c r="BA67" i="1"/>
  <c r="AZ67" i="1"/>
  <c r="BD66" i="1"/>
  <c r="BC66" i="1"/>
  <c r="BA66" i="1"/>
  <c r="AZ66" i="1"/>
  <c r="BD65" i="1"/>
  <c r="BC65" i="1"/>
  <c r="BA65" i="1"/>
  <c r="AZ65" i="1"/>
  <c r="BD64" i="1"/>
  <c r="BC64" i="1"/>
  <c r="BA64" i="1"/>
  <c r="AZ64" i="1"/>
  <c r="BD63" i="1"/>
  <c r="BC63" i="1"/>
  <c r="BA63" i="1"/>
  <c r="AZ63" i="1"/>
  <c r="BD62" i="1"/>
  <c r="BC62" i="1"/>
  <c r="BA62" i="1"/>
  <c r="AZ62" i="1"/>
  <c r="BD61" i="1"/>
  <c r="BC61" i="1"/>
  <c r="BA61" i="1"/>
  <c r="AZ61" i="1"/>
  <c r="BD60" i="1"/>
  <c r="BC60" i="1"/>
  <c r="BA60" i="1"/>
  <c r="AZ60" i="1"/>
  <c r="BD59" i="1"/>
  <c r="BC59" i="1"/>
  <c r="BA59" i="1"/>
  <c r="AZ59" i="1"/>
  <c r="BD58" i="1"/>
  <c r="BC58" i="1"/>
  <c r="BA58" i="1"/>
  <c r="AZ58" i="1"/>
  <c r="BD57" i="1"/>
  <c r="BC57" i="1"/>
  <c r="BA57" i="1"/>
  <c r="AZ57" i="1"/>
  <c r="BD56" i="1"/>
  <c r="BC56" i="1"/>
  <c r="BA56" i="1"/>
  <c r="AZ56" i="1"/>
  <c r="BD55" i="1"/>
  <c r="BC55" i="1"/>
  <c r="BA55" i="1"/>
  <c r="AZ55" i="1"/>
  <c r="BD54" i="1"/>
  <c r="BC54" i="1"/>
  <c r="BA54" i="1"/>
  <c r="AZ54" i="1"/>
  <c r="BD53" i="1"/>
  <c r="BC53" i="1"/>
  <c r="BA53" i="1"/>
  <c r="AZ53" i="1"/>
  <c r="BD52" i="1"/>
  <c r="BC52" i="1"/>
  <c r="BA52" i="1"/>
  <c r="AZ52" i="1"/>
  <c r="BD51" i="1"/>
  <c r="BC51" i="1"/>
  <c r="BA51" i="1"/>
  <c r="AZ51" i="1"/>
  <c r="BD50" i="1"/>
  <c r="BC50" i="1"/>
  <c r="BA50" i="1"/>
  <c r="AZ50" i="1"/>
  <c r="BD49" i="1"/>
  <c r="BC49" i="1"/>
  <c r="BA49" i="1"/>
  <c r="AZ49" i="1"/>
  <c r="BD48" i="1"/>
  <c r="BC48" i="1"/>
  <c r="BA48" i="1"/>
  <c r="AZ48" i="1"/>
  <c r="BD47" i="1"/>
  <c r="BC47" i="1"/>
  <c r="BA47" i="1"/>
  <c r="AZ47" i="1"/>
  <c r="BD46" i="1"/>
  <c r="BC46" i="1"/>
  <c r="BA46" i="1"/>
  <c r="AZ46" i="1"/>
  <c r="BD45" i="1"/>
  <c r="BC45" i="1"/>
  <c r="BA45" i="1"/>
  <c r="AZ45" i="1"/>
  <c r="BD44" i="1"/>
  <c r="BC44" i="1"/>
  <c r="BA44" i="1"/>
  <c r="AZ44" i="1"/>
  <c r="BD43" i="1"/>
  <c r="BC43" i="1"/>
  <c r="BA43" i="1"/>
  <c r="AZ43" i="1"/>
  <c r="BD42" i="1"/>
  <c r="BC42" i="1"/>
  <c r="BA42" i="1"/>
  <c r="AZ42" i="1"/>
  <c r="BD41" i="1"/>
  <c r="BC41" i="1"/>
  <c r="BA41" i="1"/>
  <c r="AZ41" i="1"/>
  <c r="BD40" i="1"/>
  <c r="BC40" i="1"/>
  <c r="BA40" i="1"/>
  <c r="AZ40" i="1"/>
  <c r="BD39" i="1"/>
  <c r="BC39" i="1"/>
  <c r="BA39" i="1"/>
  <c r="AZ39" i="1"/>
  <c r="BD38" i="1"/>
  <c r="BC38" i="1"/>
  <c r="BA38" i="1"/>
  <c r="AZ38" i="1"/>
  <c r="BD37" i="1"/>
  <c r="BC37" i="1"/>
  <c r="BA37" i="1"/>
  <c r="AZ37" i="1"/>
  <c r="BD36" i="1"/>
  <c r="BC36" i="1"/>
  <c r="BA36" i="1"/>
  <c r="AZ36" i="1"/>
  <c r="BD35" i="1"/>
  <c r="BC35" i="1"/>
  <c r="BA35" i="1"/>
  <c r="AZ35" i="1"/>
  <c r="BD34" i="1"/>
  <c r="BC34" i="1"/>
  <c r="BA34" i="1"/>
  <c r="AZ34" i="1"/>
  <c r="BD33" i="1"/>
  <c r="BC33" i="1"/>
  <c r="BA33" i="1"/>
  <c r="AZ33" i="1"/>
  <c r="BD32" i="1"/>
  <c r="BC32" i="1"/>
  <c r="BA32" i="1"/>
  <c r="AZ32" i="1"/>
  <c r="BD31" i="1"/>
  <c r="BC31" i="1"/>
  <c r="BA31" i="1"/>
  <c r="AZ31" i="1"/>
  <c r="BD30" i="1"/>
  <c r="BC30" i="1"/>
  <c r="BA30" i="1"/>
  <c r="AZ30" i="1"/>
  <c r="BD29" i="1"/>
  <c r="BC29" i="1"/>
  <c r="BA29" i="1"/>
  <c r="AZ29" i="1"/>
  <c r="BD28" i="1"/>
  <c r="BC28" i="1"/>
  <c r="BA28" i="1"/>
  <c r="AZ28" i="1"/>
  <c r="BD27" i="1"/>
  <c r="BC27" i="1"/>
  <c r="BA27" i="1"/>
  <c r="AZ27" i="1"/>
  <c r="BD26" i="1"/>
  <c r="BC26" i="1"/>
  <c r="BA26" i="1"/>
  <c r="AZ26" i="1"/>
  <c r="BD25" i="1"/>
  <c r="BC25" i="1"/>
  <c r="BA25" i="1"/>
  <c r="AZ25" i="1"/>
  <c r="BD24" i="1"/>
  <c r="BC24" i="1"/>
  <c r="BA24" i="1"/>
  <c r="AZ24" i="1"/>
  <c r="BD23" i="1"/>
  <c r="BC23" i="1"/>
  <c r="BA23" i="1"/>
  <c r="AZ23" i="1"/>
  <c r="BD22" i="1"/>
  <c r="BC22" i="1"/>
  <c r="BA22" i="1"/>
  <c r="AZ22" i="1"/>
  <c r="BD21" i="1"/>
  <c r="BC21" i="1"/>
  <c r="BA21" i="1"/>
  <c r="AZ21" i="1"/>
  <c r="BD20" i="1"/>
  <c r="BC20" i="1"/>
  <c r="BA20" i="1"/>
  <c r="AZ20" i="1"/>
  <c r="BD19" i="1"/>
  <c r="BC19" i="1"/>
  <c r="BA19" i="1"/>
  <c r="AZ19" i="1"/>
  <c r="BD18" i="1"/>
  <c r="BC18" i="1"/>
  <c r="BA18" i="1"/>
  <c r="AZ18" i="1"/>
  <c r="BD17" i="1"/>
  <c r="BC17" i="1"/>
  <c r="BA17" i="1"/>
  <c r="AZ17" i="1"/>
  <c r="BD16" i="1"/>
  <c r="BC16" i="1"/>
  <c r="BA16" i="1"/>
  <c r="AZ16" i="1"/>
  <c r="BD15" i="1"/>
  <c r="BC15" i="1"/>
  <c r="BA15" i="1"/>
  <c r="AZ15" i="1"/>
  <c r="BD14" i="1"/>
  <c r="BC14" i="1"/>
  <c r="BA14" i="1"/>
  <c r="AZ14" i="1"/>
  <c r="BD13" i="1"/>
  <c r="BC13" i="1"/>
  <c r="BA13" i="1"/>
  <c r="AZ13" i="1"/>
  <c r="BD12" i="1"/>
  <c r="BC12" i="1"/>
  <c r="BA12" i="1"/>
  <c r="AZ12" i="1"/>
  <c r="BD11" i="1"/>
  <c r="BC11" i="1"/>
  <c r="BA11" i="1"/>
  <c r="AZ11" i="1"/>
  <c r="BD10" i="1"/>
  <c r="BC10" i="1"/>
  <c r="BA10" i="1"/>
  <c r="AZ10" i="1"/>
  <c r="BD9" i="1"/>
  <c r="BC9" i="1"/>
  <c r="BA9" i="1"/>
  <c r="AZ9" i="1"/>
  <c r="BD8" i="1"/>
  <c r="BC8" i="1"/>
  <c r="BA8" i="1"/>
  <c r="AZ8" i="1"/>
  <c r="BD7" i="1"/>
  <c r="BC7" i="1"/>
  <c r="BA7" i="1"/>
  <c r="AZ7" i="1"/>
  <c r="BD6" i="1"/>
  <c r="BC6" i="1"/>
  <c r="BA6" i="1"/>
  <c r="AZ6" i="1"/>
  <c r="BD5" i="1"/>
  <c r="BC5" i="1"/>
  <c r="BA5" i="1"/>
  <c r="AZ5" i="1"/>
  <c r="BD4" i="1"/>
  <c r="BC4" i="1"/>
  <c r="BA4" i="1"/>
  <c r="AZ4" i="1"/>
  <c r="BD3" i="1"/>
  <c r="BC3" i="1"/>
  <c r="BA3" i="1"/>
  <c r="AZ3" i="1"/>
  <c r="B7" i="2"/>
  <c r="B22" i="2"/>
  <c r="P22" i="2"/>
  <c r="P7" i="2"/>
  <c r="BB956" i="1" l="1"/>
  <c r="BB957" i="1"/>
  <c r="BB961" i="1"/>
  <c r="BB810" i="1"/>
  <c r="BB815" i="1"/>
  <c r="BB816" i="1"/>
  <c r="BB818" i="1"/>
  <c r="BB830" i="1"/>
  <c r="BB834" i="1"/>
  <c r="BB838" i="1"/>
  <c r="BB914" i="1"/>
  <c r="BB915" i="1"/>
  <c r="BB925" i="1"/>
  <c r="BB938" i="1"/>
  <c r="BB940" i="1"/>
  <c r="BB955" i="1"/>
  <c r="BE400" i="1"/>
  <c r="BE408" i="1"/>
  <c r="BE413" i="1"/>
  <c r="BE420" i="1"/>
  <c r="BE436" i="1"/>
  <c r="BE440" i="1"/>
  <c r="BE441" i="1"/>
  <c r="BE452" i="1"/>
  <c r="BE453" i="1"/>
  <c r="BE460" i="1"/>
  <c r="BE464" i="1"/>
  <c r="BE465" i="1"/>
  <c r="BE627" i="1"/>
  <c r="BE628" i="1"/>
  <c r="BE635" i="1"/>
  <c r="BE636" i="1"/>
  <c r="BE655" i="1"/>
  <c r="BE656" i="1"/>
  <c r="BE663" i="1"/>
  <c r="BE664" i="1"/>
  <c r="BE676" i="1"/>
  <c r="BB962" i="1"/>
  <c r="BB1055" i="1"/>
  <c r="BB1063" i="1"/>
  <c r="BE257" i="1"/>
  <c r="BE259" i="1"/>
  <c r="BE260" i="1"/>
  <c r="BE860" i="1"/>
  <c r="BE861" i="1"/>
  <c r="BE864" i="1"/>
  <c r="BE1121" i="1"/>
  <c r="BE1125" i="1"/>
  <c r="BB108" i="1"/>
  <c r="BE251" i="1"/>
  <c r="BE252" i="1"/>
  <c r="BE253" i="1"/>
  <c r="BE255" i="1"/>
  <c r="BE256" i="1"/>
  <c r="BE261" i="1"/>
  <c r="BE263" i="1"/>
  <c r="BE265" i="1"/>
  <c r="BE267" i="1"/>
  <c r="BE268" i="1"/>
  <c r="BE269" i="1"/>
  <c r="BE271" i="1"/>
  <c r="BE272" i="1"/>
  <c r="BE273" i="1"/>
  <c r="BE323" i="1"/>
  <c r="BE324" i="1"/>
  <c r="BE325" i="1"/>
  <c r="BE327" i="1"/>
  <c r="BE329" i="1"/>
  <c r="BE331" i="1"/>
  <c r="BE332" i="1"/>
  <c r="BE333" i="1"/>
  <c r="BE335" i="1"/>
  <c r="BE337" i="1"/>
  <c r="BE350" i="1"/>
  <c r="BE353" i="1"/>
  <c r="BB3" i="1"/>
  <c r="BB23" i="1"/>
  <c r="BE966" i="1"/>
  <c r="BE990" i="1"/>
  <c r="BE1026" i="1"/>
  <c r="BE1046" i="1"/>
  <c r="BE1078" i="1"/>
  <c r="BB1065" i="1"/>
  <c r="BB1067" i="1"/>
  <c r="BB1069" i="1"/>
  <c r="BB1087" i="1"/>
  <c r="BB1088" i="1"/>
  <c r="BB1092" i="1"/>
  <c r="BB1093" i="1"/>
  <c r="BB1094" i="1"/>
  <c r="BB1096" i="1"/>
  <c r="BB1102" i="1"/>
  <c r="BB1103" i="1"/>
  <c r="BB1104" i="1"/>
  <c r="BB1107" i="1"/>
  <c r="BB1111" i="1"/>
  <c r="BB1116" i="1"/>
  <c r="BB1117" i="1"/>
  <c r="BB1118" i="1"/>
  <c r="BB1119" i="1"/>
  <c r="BB1155" i="1"/>
  <c r="BB1160" i="1"/>
  <c r="BB1161" i="1"/>
  <c r="BB1163" i="1"/>
  <c r="BB1164" i="1"/>
  <c r="BB1167" i="1"/>
  <c r="BB1169" i="1"/>
  <c r="BB1192" i="1"/>
  <c r="BB1193" i="1"/>
  <c r="BB1195" i="1"/>
  <c r="BB1196" i="1"/>
  <c r="BB4" i="1"/>
  <c r="BB27" i="1"/>
  <c r="BB68" i="1"/>
  <c r="BB103" i="1"/>
  <c r="BB107" i="1"/>
  <c r="BB218" i="1"/>
  <c r="BB845" i="1"/>
  <c r="BB849" i="1"/>
  <c r="BB850" i="1"/>
  <c r="BE361" i="1"/>
  <c r="BE373" i="1"/>
  <c r="BE381" i="1"/>
  <c r="BE382" i="1"/>
  <c r="BE385" i="1"/>
  <c r="BE393" i="1"/>
  <c r="BE510" i="1"/>
  <c r="BE511" i="1"/>
  <c r="BE513" i="1"/>
  <c r="BE705" i="1"/>
  <c r="BE707" i="1"/>
  <c r="BE709" i="1"/>
  <c r="BE713" i="1"/>
  <c r="BE725" i="1"/>
  <c r="BE758" i="1"/>
  <c r="BE759" i="1"/>
  <c r="BE761" i="1"/>
  <c r="BE790" i="1"/>
  <c r="BE791" i="1"/>
  <c r="BE793" i="1"/>
  <c r="BE809" i="1"/>
  <c r="BE46" i="1"/>
  <c r="BE55" i="1"/>
  <c r="BE181" i="1"/>
  <c r="BE210" i="1"/>
  <c r="BE230" i="1"/>
  <c r="BE38" i="1"/>
  <c r="BE58" i="1"/>
  <c r="BB235" i="1"/>
  <c r="BB243" i="1"/>
  <c r="BB251" i="1"/>
  <c r="BB267" i="1"/>
  <c r="BB315" i="1"/>
  <c r="BB331" i="1"/>
  <c r="BT331" i="1" s="1"/>
  <c r="BB350" i="1"/>
  <c r="BB506" i="1"/>
  <c r="BB532" i="1"/>
  <c r="BB533" i="1"/>
  <c r="BB537" i="1"/>
  <c r="BB539" i="1"/>
  <c r="BB549" i="1"/>
  <c r="BB558" i="1"/>
  <c r="BB559" i="1"/>
  <c r="BB561" i="1"/>
  <c r="BB565" i="1"/>
  <c r="BB566" i="1"/>
  <c r="BB567" i="1"/>
  <c r="BB569" i="1"/>
  <c r="BB570" i="1"/>
  <c r="BB705" i="1"/>
  <c r="BT705" i="1" s="1"/>
  <c r="BB726" i="1"/>
  <c r="BB730" i="1"/>
  <c r="BB778" i="1"/>
  <c r="BB783" i="1"/>
  <c r="BB784" i="1"/>
  <c r="BB786" i="1"/>
  <c r="BB787" i="1"/>
  <c r="BB788" i="1"/>
  <c r="BB794" i="1"/>
  <c r="BB819" i="1"/>
  <c r="BB820" i="1"/>
  <c r="BB839" i="1"/>
  <c r="BB840" i="1"/>
  <c r="BB842" i="1"/>
  <c r="BE39" i="1"/>
  <c r="BE47" i="1"/>
  <c r="BE50" i="1"/>
  <c r="BE54" i="1"/>
  <c r="BB869" i="1"/>
  <c r="BB874" i="1"/>
  <c r="BB976" i="1"/>
  <c r="BB1015" i="1"/>
  <c r="BB1028" i="1"/>
  <c r="BB1040" i="1"/>
  <c r="BB1139" i="1"/>
  <c r="BB76" i="1"/>
  <c r="BB80" i="1"/>
  <c r="BB84" i="1"/>
  <c r="BB88" i="1"/>
  <c r="BB92" i="1"/>
  <c r="BB96" i="1"/>
  <c r="BB100" i="1"/>
  <c r="BB187" i="1"/>
  <c r="BB188" i="1"/>
  <c r="BB189" i="1"/>
  <c r="BB195" i="1"/>
  <c r="BB196" i="1"/>
  <c r="BB197" i="1"/>
  <c r="BB203" i="1"/>
  <c r="BB204" i="1"/>
  <c r="BB205" i="1"/>
  <c r="BE234" i="1"/>
  <c r="BE281" i="1"/>
  <c r="BE313" i="1"/>
  <c r="BB521" i="1"/>
  <c r="BB526" i="1"/>
  <c r="BB797" i="1"/>
  <c r="BB963" i="1"/>
  <c r="BB965" i="1"/>
  <c r="BB969" i="1"/>
  <c r="BB970" i="1"/>
  <c r="BB971" i="1"/>
  <c r="BB972" i="1"/>
  <c r="BB1123" i="1"/>
  <c r="BE531" i="1"/>
  <c r="BB1146" i="1"/>
  <c r="BE75" i="1"/>
  <c r="BE205" i="1"/>
  <c r="BE223" i="1"/>
  <c r="BE224" i="1"/>
  <c r="BE225" i="1"/>
  <c r="BE226" i="1"/>
  <c r="BE227" i="1"/>
  <c r="BE228" i="1"/>
  <c r="BE229" i="1"/>
  <c r="BB295" i="1"/>
  <c r="BB303" i="1"/>
  <c r="BE874" i="1"/>
  <c r="BE875" i="1"/>
  <c r="BE912" i="1"/>
  <c r="BE925" i="1"/>
  <c r="BT925" i="1" s="1"/>
  <c r="BE930" i="1"/>
  <c r="BE931" i="1"/>
  <c r="BE933" i="1"/>
  <c r="BE934" i="1"/>
  <c r="BE937" i="1"/>
  <c r="BE1150" i="1"/>
  <c r="BE1175" i="1"/>
  <c r="BE1180" i="1"/>
  <c r="BE1181" i="1"/>
  <c r="BE1182" i="1"/>
  <c r="BE1191" i="1"/>
  <c r="BE1192" i="1"/>
  <c r="BE1193" i="1"/>
  <c r="BT1193" i="1" s="1"/>
  <c r="BE1194" i="1"/>
  <c r="BE3" i="1"/>
  <c r="BE11" i="1"/>
  <c r="BE27" i="1"/>
  <c r="BT27" i="1" s="1"/>
  <c r="BB71" i="1"/>
  <c r="BB75" i="1"/>
  <c r="BB112" i="1"/>
  <c r="BB116" i="1"/>
  <c r="BB124" i="1"/>
  <c r="BB128" i="1"/>
  <c r="BB132" i="1"/>
  <c r="BB150" i="1"/>
  <c r="BB166" i="1"/>
  <c r="BB179" i="1"/>
  <c r="BB180" i="1"/>
  <c r="BB181" i="1"/>
  <c r="BE185" i="1"/>
  <c r="BE201" i="1"/>
  <c r="BE214" i="1"/>
  <c r="BE215" i="1"/>
  <c r="BE217" i="1"/>
  <c r="BB223" i="1"/>
  <c r="BE249" i="1"/>
  <c r="BE283" i="1"/>
  <c r="BE284" i="1"/>
  <c r="BE285" i="1"/>
  <c r="BE287" i="1"/>
  <c r="BE288" i="1"/>
  <c r="BE289" i="1"/>
  <c r="BE291" i="1"/>
  <c r="BE292" i="1"/>
  <c r="BE293" i="1"/>
  <c r="BE295" i="1"/>
  <c r="BE297" i="1"/>
  <c r="BE299" i="1"/>
  <c r="BE300" i="1"/>
  <c r="BE301" i="1"/>
  <c r="BE303" i="1"/>
  <c r="BE304" i="1"/>
  <c r="BE305" i="1"/>
  <c r="BB327" i="1"/>
  <c r="BB345" i="1"/>
  <c r="BB346" i="1"/>
  <c r="BB365" i="1"/>
  <c r="BB369" i="1"/>
  <c r="BB377" i="1"/>
  <c r="BB378" i="1"/>
  <c r="BB389" i="1"/>
  <c r="BB390" i="1"/>
  <c r="BB402" i="1"/>
  <c r="BB411" i="1"/>
  <c r="BB412" i="1"/>
  <c r="BB414" i="1"/>
  <c r="BB426" i="1"/>
  <c r="BB427" i="1"/>
  <c r="BB428" i="1"/>
  <c r="BB430" i="1"/>
  <c r="BB434" i="1"/>
  <c r="BB454" i="1"/>
  <c r="BB471" i="1"/>
  <c r="BB472" i="1"/>
  <c r="BB474" i="1"/>
  <c r="BB28" i="1"/>
  <c r="BB40" i="1"/>
  <c r="BB44" i="1"/>
  <c r="BB48" i="1"/>
  <c r="BB52" i="1"/>
  <c r="BB56" i="1"/>
  <c r="BB60" i="1"/>
  <c r="BE107" i="1"/>
  <c r="BE115" i="1"/>
  <c r="BE131" i="1"/>
  <c r="BE146" i="1"/>
  <c r="BE147" i="1"/>
  <c r="BE150" i="1"/>
  <c r="BE163" i="1"/>
  <c r="BE166" i="1"/>
  <c r="BE178" i="1"/>
  <c r="BE179" i="1"/>
  <c r="BE180" i="1"/>
  <c r="BB214" i="1"/>
  <c r="BB263" i="1"/>
  <c r="BT263" i="1" s="1"/>
  <c r="BB275" i="1"/>
  <c r="BB283" i="1"/>
  <c r="BB307" i="1"/>
  <c r="BE321" i="1"/>
  <c r="BE344" i="1"/>
  <c r="BE349" i="1"/>
  <c r="BE478" i="1"/>
  <c r="BE479" i="1"/>
  <c r="BE481" i="1"/>
  <c r="BE498" i="1"/>
  <c r="BE499" i="1"/>
  <c r="BE501" i="1"/>
  <c r="BE704" i="1"/>
  <c r="BB709" i="1"/>
  <c r="BB710" i="1"/>
  <c r="BB761" i="1"/>
  <c r="BB762" i="1"/>
  <c r="BB769" i="1"/>
  <c r="BB773" i="1"/>
  <c r="BB774" i="1"/>
  <c r="BB798" i="1"/>
  <c r="BB802" i="1"/>
  <c r="BB807" i="1"/>
  <c r="BB808" i="1"/>
  <c r="BE816" i="1"/>
  <c r="BE820" i="1"/>
  <c r="BT820" i="1" s="1"/>
  <c r="BE832" i="1"/>
  <c r="BE833" i="1"/>
  <c r="BE877" i="1"/>
  <c r="BE879" i="1"/>
  <c r="BE881" i="1"/>
  <c r="BE898" i="1"/>
  <c r="BE899" i="1"/>
  <c r="BE901" i="1"/>
  <c r="BE904" i="1"/>
  <c r="BE905" i="1"/>
  <c r="BE906" i="1"/>
  <c r="BE909" i="1"/>
  <c r="BE911" i="1"/>
  <c r="BB921" i="1"/>
  <c r="BB980" i="1"/>
  <c r="BB985" i="1"/>
  <c r="BB986" i="1"/>
  <c r="BB987" i="1"/>
  <c r="BB992" i="1"/>
  <c r="BB993" i="1"/>
  <c r="BB994" i="1"/>
  <c r="BB995" i="1"/>
  <c r="BB996" i="1"/>
  <c r="BB1000" i="1"/>
  <c r="BB1001" i="1"/>
  <c r="BB1128" i="1"/>
  <c r="BB1129" i="1"/>
  <c r="BB1131" i="1"/>
  <c r="BB1132" i="1"/>
  <c r="BE1157" i="1"/>
  <c r="BE1159" i="1"/>
  <c r="BE1170" i="1"/>
  <c r="BB477" i="1"/>
  <c r="BB489" i="1"/>
  <c r="BB494" i="1"/>
  <c r="BB498" i="1"/>
  <c r="BT498" i="1" s="1"/>
  <c r="BE567" i="1"/>
  <c r="BE568" i="1"/>
  <c r="BE591" i="1"/>
  <c r="BE592" i="1"/>
  <c r="BE599" i="1"/>
  <c r="BE600" i="1"/>
  <c r="BB1072" i="1"/>
  <c r="BB571" i="1"/>
  <c r="BB585" i="1"/>
  <c r="BB586" i="1"/>
  <c r="BB587" i="1"/>
  <c r="BB590" i="1"/>
  <c r="BB591" i="1"/>
  <c r="BB593" i="1"/>
  <c r="BB597" i="1"/>
  <c r="BB598" i="1"/>
  <c r="BB599" i="1"/>
  <c r="BT599" i="1" s="1"/>
  <c r="BB601" i="1"/>
  <c r="BB613" i="1"/>
  <c r="BB614" i="1"/>
  <c r="BB615" i="1"/>
  <c r="BB618" i="1"/>
  <c r="BB619" i="1"/>
  <c r="BB633" i="1"/>
  <c r="BB634" i="1"/>
  <c r="BB635" i="1"/>
  <c r="BB637" i="1"/>
  <c r="BB661" i="1"/>
  <c r="BB662" i="1"/>
  <c r="BB663" i="1"/>
  <c r="BB665" i="1"/>
  <c r="BB671" i="1"/>
  <c r="BB674" i="1"/>
  <c r="BB675" i="1"/>
  <c r="BB677" i="1"/>
  <c r="BB678" i="1"/>
  <c r="BB679" i="1"/>
  <c r="BB682" i="1"/>
  <c r="BB683" i="1"/>
  <c r="BB702" i="1"/>
  <c r="BB703" i="1"/>
  <c r="BB704" i="1"/>
  <c r="BE745" i="1"/>
  <c r="BE777" i="1"/>
  <c r="BB890" i="1"/>
  <c r="BB891" i="1"/>
  <c r="BB892" i="1"/>
  <c r="BB894" i="1"/>
  <c r="BB895" i="1"/>
  <c r="BB896" i="1"/>
  <c r="BE913" i="1"/>
  <c r="BE916" i="1"/>
  <c r="BE958" i="1"/>
  <c r="BE972" i="1"/>
  <c r="BE973" i="1"/>
  <c r="BE974" i="1"/>
  <c r="BE975" i="1"/>
  <c r="BE980" i="1"/>
  <c r="BE981" i="1"/>
  <c r="BE982" i="1"/>
  <c r="BE983" i="1"/>
  <c r="BE1054" i="1"/>
  <c r="BE1055" i="1"/>
  <c r="BE1056" i="1"/>
  <c r="BE1063" i="1"/>
  <c r="BE1064" i="1"/>
  <c r="BE1067" i="1"/>
  <c r="BE1068" i="1"/>
  <c r="BE1070" i="1"/>
  <c r="BE1082" i="1"/>
  <c r="BE1086" i="1"/>
  <c r="BE1087" i="1"/>
  <c r="BE1088" i="1"/>
  <c r="BE1090" i="1"/>
  <c r="BE1091" i="1"/>
  <c r="BE1094" i="1"/>
  <c r="BE1095" i="1"/>
  <c r="BE1098" i="1"/>
  <c r="BE1102" i="1"/>
  <c r="BE1110" i="1"/>
  <c r="BE1111" i="1"/>
  <c r="BE1112" i="1"/>
  <c r="BE1135" i="1"/>
  <c r="BE1136" i="1"/>
  <c r="BE1137" i="1"/>
  <c r="BE1139" i="1"/>
  <c r="BE1142" i="1"/>
  <c r="BE1143" i="1"/>
  <c r="BE1148" i="1"/>
  <c r="BE1149" i="1"/>
  <c r="BB1178" i="1"/>
  <c r="BB36" i="1"/>
  <c r="BE78" i="1"/>
  <c r="BE87" i="1"/>
  <c r="BE90" i="1"/>
  <c r="BE94" i="1"/>
  <c r="BE6" i="1"/>
  <c r="BE7" i="1"/>
  <c r="BE10" i="1"/>
  <c r="BE14" i="1"/>
  <c r="BE15" i="1"/>
  <c r="BE18" i="1"/>
  <c r="BE35" i="1"/>
  <c r="BE43" i="1"/>
  <c r="BB63" i="1"/>
  <c r="BB67" i="1"/>
  <c r="BB182" i="1"/>
  <c r="BB190" i="1"/>
  <c r="BB198" i="1"/>
  <c r="BB231" i="1"/>
  <c r="BB279" i="1"/>
  <c r="BB8" i="1"/>
  <c r="BB12" i="1"/>
  <c r="BB16" i="1"/>
  <c r="BB20" i="1"/>
  <c r="BE67" i="1"/>
  <c r="BE118" i="1"/>
  <c r="BE119" i="1"/>
  <c r="BE122" i="1"/>
  <c r="BE134" i="1"/>
  <c r="BE135" i="1"/>
  <c r="BE138" i="1"/>
  <c r="BE141" i="1"/>
  <c r="BE157" i="1"/>
  <c r="BE162" i="1"/>
  <c r="BE173" i="1"/>
  <c r="BE186" i="1"/>
  <c r="BE187" i="1"/>
  <c r="BE188" i="1"/>
  <c r="BE189" i="1"/>
  <c r="BE193" i="1"/>
  <c r="BE194" i="1"/>
  <c r="BE195" i="1"/>
  <c r="BE196" i="1"/>
  <c r="BE197" i="1"/>
  <c r="BE202" i="1"/>
  <c r="BE203" i="1"/>
  <c r="BE204" i="1"/>
  <c r="BB206" i="1"/>
  <c r="BB211" i="1"/>
  <c r="BB215" i="1"/>
  <c r="BE218" i="1"/>
  <c r="BE222" i="1"/>
  <c r="BE231" i="1"/>
  <c r="BE233" i="1"/>
  <c r="BB239" i="1"/>
  <c r="BB247" i="1"/>
  <c r="BB299" i="1"/>
  <c r="BT299" i="1" s="1"/>
  <c r="BE315" i="1"/>
  <c r="BE316" i="1"/>
  <c r="BE317" i="1"/>
  <c r="BE319" i="1"/>
  <c r="BE320" i="1"/>
  <c r="BB335" i="1"/>
  <c r="BT335" i="1" s="1"/>
  <c r="BB339" i="1"/>
  <c r="BB347" i="1"/>
  <c r="BB348" i="1"/>
  <c r="BE356" i="1"/>
  <c r="BE235" i="1"/>
  <c r="BE236" i="1"/>
  <c r="BB382" i="1"/>
  <c r="BE414" i="1"/>
  <c r="BE417" i="1"/>
  <c r="BE427" i="1"/>
  <c r="BE429" i="1"/>
  <c r="BE430" i="1"/>
  <c r="BE433" i="1"/>
  <c r="BE442" i="1"/>
  <c r="BE445" i="1"/>
  <c r="BB31" i="1"/>
  <c r="BB35" i="1"/>
  <c r="BT35" i="1" s="1"/>
  <c r="BB43" i="1"/>
  <c r="BE79" i="1"/>
  <c r="BE82" i="1"/>
  <c r="BE86" i="1"/>
  <c r="BE95" i="1"/>
  <c r="BE98" i="1"/>
  <c r="BB119" i="1"/>
  <c r="BT119" i="1" s="1"/>
  <c r="BB123" i="1"/>
  <c r="BB135" i="1"/>
  <c r="BB139" i="1"/>
  <c r="BB142" i="1"/>
  <c r="BB151" i="1"/>
  <c r="BB158" i="1"/>
  <c r="BB167" i="1"/>
  <c r="BB174" i="1"/>
  <c r="BB271" i="1"/>
  <c r="BT271" i="1" s="1"/>
  <c r="BB311" i="1"/>
  <c r="BE368" i="1"/>
  <c r="BE376" i="1"/>
  <c r="BB397" i="1"/>
  <c r="BB401" i="1"/>
  <c r="BB409" i="1"/>
  <c r="BB410" i="1"/>
  <c r="BE477" i="1"/>
  <c r="BE496" i="1"/>
  <c r="BE497" i="1"/>
  <c r="BB544" i="1"/>
  <c r="BE752" i="1"/>
  <c r="BE753" i="1"/>
  <c r="BE756" i="1"/>
  <c r="BE237" i="1"/>
  <c r="BE239" i="1"/>
  <c r="BE240" i="1"/>
  <c r="BE241" i="1"/>
  <c r="BE243" i="1"/>
  <c r="BE244" i="1"/>
  <c r="BE245" i="1"/>
  <c r="BE247" i="1"/>
  <c r="BB255" i="1"/>
  <c r="BB259" i="1"/>
  <c r="BE275" i="1"/>
  <c r="BE276" i="1"/>
  <c r="BE277" i="1"/>
  <c r="BE279" i="1"/>
  <c r="BB287" i="1"/>
  <c r="BT287" i="1" s="1"/>
  <c r="BB291" i="1"/>
  <c r="BE307" i="1"/>
  <c r="BE308" i="1"/>
  <c r="BE309" i="1"/>
  <c r="BE311" i="1"/>
  <c r="BB319" i="1"/>
  <c r="BB323" i="1"/>
  <c r="BE341" i="1"/>
  <c r="BB357" i="1"/>
  <c r="BB358" i="1"/>
  <c r="BB370" i="1"/>
  <c r="BB379" i="1"/>
  <c r="BB380" i="1"/>
  <c r="BE388" i="1"/>
  <c r="BE405" i="1"/>
  <c r="BB421" i="1"/>
  <c r="BB422" i="1"/>
  <c r="BB437" i="1"/>
  <c r="BB442" i="1"/>
  <c r="BB449" i="1"/>
  <c r="BB457" i="1"/>
  <c r="BB462" i="1"/>
  <c r="BB466" i="1"/>
  <c r="BB478" i="1"/>
  <c r="BB482" i="1"/>
  <c r="BB483" i="1"/>
  <c r="BB484" i="1"/>
  <c r="BB486" i="1"/>
  <c r="BB502" i="1"/>
  <c r="BB503" i="1"/>
  <c r="BB504" i="1"/>
  <c r="BE509" i="1"/>
  <c r="BE540" i="1"/>
  <c r="BE541" i="1"/>
  <c r="BE542" i="1"/>
  <c r="BE544" i="1"/>
  <c r="BB552" i="1"/>
  <c r="BB557" i="1"/>
  <c r="BB576" i="1"/>
  <c r="BB581" i="1"/>
  <c r="BB604" i="1"/>
  <c r="BB609" i="1"/>
  <c r="BB624" i="1"/>
  <c r="BB645" i="1"/>
  <c r="BB653" i="1"/>
  <c r="BB668" i="1"/>
  <c r="BB690" i="1"/>
  <c r="BE724" i="1"/>
  <c r="BB733" i="1"/>
  <c r="BB737" i="1"/>
  <c r="BB741" i="1"/>
  <c r="BB742" i="1"/>
  <c r="BB746" i="1"/>
  <c r="BB751" i="1"/>
  <c r="BB752" i="1"/>
  <c r="BB754" i="1"/>
  <c r="BE780" i="1"/>
  <c r="BE784" i="1"/>
  <c r="BE785" i="1"/>
  <c r="BE788" i="1"/>
  <c r="BE797" i="1"/>
  <c r="BB822" i="1"/>
  <c r="BB825" i="1"/>
  <c r="BE466" i="1"/>
  <c r="BE467" i="1"/>
  <c r="BE469" i="1"/>
  <c r="BB510" i="1"/>
  <c r="BB514" i="1"/>
  <c r="BB515" i="1"/>
  <c r="BB516" i="1"/>
  <c r="BB518" i="1"/>
  <c r="BB529" i="1"/>
  <c r="BE549" i="1"/>
  <c r="BE550" i="1"/>
  <c r="BE552" i="1"/>
  <c r="BE554" i="1"/>
  <c r="BE556" i="1"/>
  <c r="BE557" i="1"/>
  <c r="BE569" i="1"/>
  <c r="BE570" i="1"/>
  <c r="BT570" i="1" s="1"/>
  <c r="BE572" i="1"/>
  <c r="BE573" i="1"/>
  <c r="BE574" i="1"/>
  <c r="BE576" i="1"/>
  <c r="BT576" i="1" s="1"/>
  <c r="BE581" i="1"/>
  <c r="BE582" i="1"/>
  <c r="BE584" i="1"/>
  <c r="BE586" i="1"/>
  <c r="BE588" i="1"/>
  <c r="BE589" i="1"/>
  <c r="BE601" i="1"/>
  <c r="BE602" i="1"/>
  <c r="BE604" i="1"/>
  <c r="BE606" i="1"/>
  <c r="BE608" i="1"/>
  <c r="BE609" i="1"/>
  <c r="BE610" i="1"/>
  <c r="BE612" i="1"/>
  <c r="BE613" i="1"/>
  <c r="BE614" i="1"/>
  <c r="BE616" i="1"/>
  <c r="BE617" i="1"/>
  <c r="BE618" i="1"/>
  <c r="BE620" i="1"/>
  <c r="BE640" i="1"/>
  <c r="BE641" i="1"/>
  <c r="BE642" i="1"/>
  <c r="BE644" i="1"/>
  <c r="BE645" i="1"/>
  <c r="BE646" i="1"/>
  <c r="BE648" i="1"/>
  <c r="BE677" i="1"/>
  <c r="BT677" i="1" s="1"/>
  <c r="BE678" i="1"/>
  <c r="BE680" i="1"/>
  <c r="BE681" i="1"/>
  <c r="BE682" i="1"/>
  <c r="BE684" i="1"/>
  <c r="BE685" i="1"/>
  <c r="BE686" i="1"/>
  <c r="BE687" i="1"/>
  <c r="BE689" i="1"/>
  <c r="BE690" i="1"/>
  <c r="BE691" i="1"/>
  <c r="BB714" i="1"/>
  <c r="BB719" i="1"/>
  <c r="BB720" i="1"/>
  <c r="BB722" i="1"/>
  <c r="BB723" i="1"/>
  <c r="BB724" i="1"/>
  <c r="BE733" i="1"/>
  <c r="BE734" i="1"/>
  <c r="BE735" i="1"/>
  <c r="BE737" i="1"/>
  <c r="BE840" i="1"/>
  <c r="BE842" i="1"/>
  <c r="BE843" i="1"/>
  <c r="BE845" i="1"/>
  <c r="BE847" i="1"/>
  <c r="BE849" i="1"/>
  <c r="BE865" i="1"/>
  <c r="BE866" i="1"/>
  <c r="BE867" i="1"/>
  <c r="BE869" i="1"/>
  <c r="BB877" i="1"/>
  <c r="BT877" i="1" s="1"/>
  <c r="BB881" i="1"/>
  <c r="BB882" i="1"/>
  <c r="BB901" i="1"/>
  <c r="BB905" i="1"/>
  <c r="BB908" i="1"/>
  <c r="BB916" i="1"/>
  <c r="BE967" i="1"/>
  <c r="BE970" i="1"/>
  <c r="BT970" i="1" s="1"/>
  <c r="BE971" i="1"/>
  <c r="BB1002" i="1"/>
  <c r="BB1003" i="1"/>
  <c r="BB1004" i="1"/>
  <c r="BB1008" i="1"/>
  <c r="BB1019" i="1"/>
  <c r="BB1020" i="1"/>
  <c r="BB1021" i="1"/>
  <c r="BB1031" i="1"/>
  <c r="BB1033" i="1"/>
  <c r="BB1035" i="1"/>
  <c r="BB1037" i="1"/>
  <c r="BB1041" i="1"/>
  <c r="BB1043" i="1"/>
  <c r="BB1045" i="1"/>
  <c r="BE1050" i="1"/>
  <c r="BE1058" i="1"/>
  <c r="BE1062" i="1"/>
  <c r="BE1075" i="1"/>
  <c r="BE1076" i="1"/>
  <c r="BE1077" i="1"/>
  <c r="BE1079" i="1"/>
  <c r="BE1080" i="1"/>
  <c r="BB1086" i="1"/>
  <c r="BT1086" i="1" s="1"/>
  <c r="BB1110" i="1"/>
  <c r="BE1134" i="1"/>
  <c r="BB1152" i="1"/>
  <c r="BB1171" i="1"/>
  <c r="BB1172" i="1"/>
  <c r="BB1173" i="1"/>
  <c r="BE1179" i="1"/>
  <c r="BE1185" i="1"/>
  <c r="BE1189" i="1"/>
  <c r="BB947" i="1"/>
  <c r="BB951" i="1"/>
  <c r="BE1114" i="1"/>
  <c r="BE1115" i="1"/>
  <c r="BB1120" i="1"/>
  <c r="BB1127" i="1"/>
  <c r="BB1135" i="1"/>
  <c r="BT1135" i="1" s="1"/>
  <c r="BB1137" i="1"/>
  <c r="BE1138" i="1"/>
  <c r="BE1147" i="1"/>
  <c r="BE1153" i="1"/>
  <c r="BB1159" i="1"/>
  <c r="BB1187" i="1"/>
  <c r="BE765" i="1"/>
  <c r="BE766" i="1"/>
  <c r="BE767" i="1"/>
  <c r="BE769" i="1"/>
  <c r="BE771" i="1"/>
  <c r="BE773" i="1"/>
  <c r="BB793" i="1"/>
  <c r="BE804" i="1"/>
  <c r="BE808" i="1"/>
  <c r="BE822" i="1"/>
  <c r="BE823" i="1"/>
  <c r="BE825" i="1"/>
  <c r="BB859" i="1"/>
  <c r="BB860" i="1"/>
  <c r="BB862" i="1"/>
  <c r="BB863" i="1"/>
  <c r="BB864" i="1"/>
  <c r="BE892" i="1"/>
  <c r="BT892" i="1" s="1"/>
  <c r="BE893" i="1"/>
  <c r="BE896" i="1"/>
  <c r="BE918" i="1"/>
  <c r="BE919" i="1"/>
  <c r="BE920" i="1"/>
  <c r="BE921" i="1"/>
  <c r="BB931" i="1"/>
  <c r="BB935" i="1"/>
  <c r="BE938" i="1"/>
  <c r="BE939" i="1"/>
  <c r="BE940" i="1"/>
  <c r="BE941" i="1"/>
  <c r="BE944" i="1"/>
  <c r="BE947" i="1"/>
  <c r="BE948" i="1"/>
  <c r="BE949" i="1"/>
  <c r="BE950" i="1"/>
  <c r="BE951" i="1"/>
  <c r="BE963" i="1"/>
  <c r="BE964" i="1"/>
  <c r="BE965" i="1"/>
  <c r="BT965" i="1" s="1"/>
  <c r="BE978" i="1"/>
  <c r="BE992" i="1"/>
  <c r="BE995" i="1"/>
  <c r="BE998" i="1"/>
  <c r="BE999" i="1"/>
  <c r="BE1000" i="1"/>
  <c r="BE1007" i="1"/>
  <c r="BE1008" i="1"/>
  <c r="BE1011" i="1"/>
  <c r="BE1019" i="1"/>
  <c r="BE1023" i="1"/>
  <c r="BE1024" i="1"/>
  <c r="BE1031" i="1"/>
  <c r="BE1032" i="1"/>
  <c r="BE1035" i="1"/>
  <c r="BE1036" i="1"/>
  <c r="BE1038" i="1"/>
  <c r="BE1043" i="1"/>
  <c r="BE1044" i="1"/>
  <c r="BB1048" i="1"/>
  <c r="BB1052" i="1"/>
  <c r="BB1060" i="1"/>
  <c r="BB1073" i="1"/>
  <c r="BB1075" i="1"/>
  <c r="BB1081" i="1"/>
  <c r="BE1128" i="1"/>
  <c r="BE1129" i="1"/>
  <c r="BT1129" i="1" s="1"/>
  <c r="BE1130" i="1"/>
  <c r="BB1140" i="1"/>
  <c r="BB1141" i="1"/>
  <c r="BE1160" i="1"/>
  <c r="BT1160" i="1" s="1"/>
  <c r="BE1161" i="1"/>
  <c r="BT1161" i="1" s="1"/>
  <c r="BE1162" i="1"/>
  <c r="BE1167" i="1"/>
  <c r="BE1168" i="1"/>
  <c r="BE1169" i="1"/>
  <c r="BT1169" i="1" s="1"/>
  <c r="BE1171" i="1"/>
  <c r="BE1174" i="1"/>
  <c r="BB1180" i="1"/>
  <c r="BT1180" i="1" s="1"/>
  <c r="BB1184" i="1"/>
  <c r="BB1191" i="1"/>
  <c r="BE59" i="1"/>
  <c r="BB72" i="1"/>
  <c r="BE91" i="1"/>
  <c r="BE99" i="1"/>
  <c r="BE22" i="1"/>
  <c r="BE23" i="1"/>
  <c r="BT23" i="1" s="1"/>
  <c r="BE26" i="1"/>
  <c r="BB39" i="1"/>
  <c r="BT39" i="1" s="1"/>
  <c r="BB7" i="1"/>
  <c r="BB11" i="1"/>
  <c r="BB15" i="1"/>
  <c r="BB19" i="1"/>
  <c r="BB24" i="1"/>
  <c r="BE30" i="1"/>
  <c r="BE31" i="1"/>
  <c r="BE34" i="1"/>
  <c r="BB47" i="1"/>
  <c r="BB51" i="1"/>
  <c r="BE62" i="1"/>
  <c r="BE63" i="1"/>
  <c r="BE66" i="1"/>
  <c r="BB79" i="1"/>
  <c r="BB83" i="1"/>
  <c r="BE102" i="1"/>
  <c r="BE103" i="1"/>
  <c r="BE106" i="1"/>
  <c r="BE177" i="1"/>
  <c r="BE19" i="1"/>
  <c r="BB32" i="1"/>
  <c r="BE42" i="1"/>
  <c r="BE51" i="1"/>
  <c r="BB55" i="1"/>
  <c r="BB59" i="1"/>
  <c r="BB64" i="1"/>
  <c r="BE70" i="1"/>
  <c r="BE71" i="1"/>
  <c r="BE74" i="1"/>
  <c r="BE83" i="1"/>
  <c r="BB87" i="1"/>
  <c r="BB91" i="1"/>
  <c r="BB227" i="1"/>
  <c r="BT227" i="1" s="1"/>
  <c r="BB111" i="1"/>
  <c r="BB115" i="1"/>
  <c r="BB120" i="1"/>
  <c r="BE126" i="1"/>
  <c r="BE127" i="1"/>
  <c r="BE130" i="1"/>
  <c r="BE142" i="1"/>
  <c r="BE143" i="1"/>
  <c r="BE144" i="1"/>
  <c r="BB147" i="1"/>
  <c r="BB152" i="1"/>
  <c r="BB155" i="1"/>
  <c r="BB159" i="1"/>
  <c r="BB160" i="1"/>
  <c r="BE165" i="1"/>
  <c r="BE167" i="1"/>
  <c r="BE168" i="1"/>
  <c r="BE170" i="1"/>
  <c r="BE171" i="1"/>
  <c r="BE174" i="1"/>
  <c r="BE175" i="1"/>
  <c r="BE176" i="1"/>
  <c r="BB178" i="1"/>
  <c r="BB183" i="1"/>
  <c r="BB184" i="1"/>
  <c r="BB185" i="1"/>
  <c r="BE190" i="1"/>
  <c r="BE191" i="1"/>
  <c r="BE192" i="1"/>
  <c r="BB194" i="1"/>
  <c r="BB199" i="1"/>
  <c r="BB200" i="1"/>
  <c r="BB201" i="1"/>
  <c r="BE206" i="1"/>
  <c r="BT206" i="1" s="1"/>
  <c r="BE207" i="1"/>
  <c r="BE208" i="1"/>
  <c r="BE209" i="1"/>
  <c r="BE219" i="1"/>
  <c r="BE220" i="1"/>
  <c r="BE221" i="1"/>
  <c r="BE238" i="1"/>
  <c r="BB242" i="1"/>
  <c r="BE246" i="1"/>
  <c r="BB250" i="1"/>
  <c r="BE254" i="1"/>
  <c r="BB258" i="1"/>
  <c r="BE262" i="1"/>
  <c r="BB266" i="1"/>
  <c r="BE270" i="1"/>
  <c r="BB274" i="1"/>
  <c r="BE278" i="1"/>
  <c r="BB282" i="1"/>
  <c r="BE286" i="1"/>
  <c r="BB290" i="1"/>
  <c r="BE294" i="1"/>
  <c r="BB298" i="1"/>
  <c r="BE302" i="1"/>
  <c r="BB306" i="1"/>
  <c r="BE310" i="1"/>
  <c r="BB314" i="1"/>
  <c r="BE318" i="1"/>
  <c r="BB322" i="1"/>
  <c r="BE326" i="1"/>
  <c r="BB330" i="1"/>
  <c r="BE334" i="1"/>
  <c r="BB338" i="1"/>
  <c r="BE345" i="1"/>
  <c r="BE352" i="1"/>
  <c r="BE357" i="1"/>
  <c r="BB361" i="1"/>
  <c r="BT361" i="1" s="1"/>
  <c r="BB362" i="1"/>
  <c r="BB366" i="1"/>
  <c r="BE372" i="1"/>
  <c r="BE377" i="1"/>
  <c r="BE384" i="1"/>
  <c r="BE389" i="1"/>
  <c r="BB393" i="1"/>
  <c r="BB394" i="1"/>
  <c r="BB398" i="1"/>
  <c r="BE404" i="1"/>
  <c r="BE409" i="1"/>
  <c r="BE416" i="1"/>
  <c r="BE421" i="1"/>
  <c r="BB425" i="1"/>
  <c r="BB527" i="1"/>
  <c r="BE532" i="1"/>
  <c r="BT532" i="1" s="1"/>
  <c r="BE534" i="1"/>
  <c r="BE535" i="1"/>
  <c r="BE536" i="1"/>
  <c r="BE537" i="1"/>
  <c r="BE538" i="1"/>
  <c r="BB553" i="1"/>
  <c r="BB554" i="1"/>
  <c r="BB555" i="1"/>
  <c r="BB584" i="1"/>
  <c r="BB589" i="1"/>
  <c r="BE579" i="1"/>
  <c r="BE580" i="1"/>
  <c r="BB95" i="1"/>
  <c r="BB99" i="1"/>
  <c r="BB104" i="1"/>
  <c r="BE110" i="1"/>
  <c r="BE111" i="1"/>
  <c r="BE114" i="1"/>
  <c r="BE123" i="1"/>
  <c r="BB127" i="1"/>
  <c r="BB131" i="1"/>
  <c r="BB136" i="1"/>
  <c r="BB143" i="1"/>
  <c r="BB144" i="1"/>
  <c r="BE149" i="1"/>
  <c r="BE151" i="1"/>
  <c r="BE152" i="1"/>
  <c r="BE154" i="1"/>
  <c r="BE155" i="1"/>
  <c r="BE158" i="1"/>
  <c r="BE159" i="1"/>
  <c r="BE160" i="1"/>
  <c r="BB163" i="1"/>
  <c r="BB168" i="1"/>
  <c r="BB171" i="1"/>
  <c r="BB175" i="1"/>
  <c r="BB176" i="1"/>
  <c r="BE182" i="1"/>
  <c r="BE183" i="1"/>
  <c r="BB186" i="1"/>
  <c r="BB191" i="1"/>
  <c r="BB192" i="1"/>
  <c r="BE198" i="1"/>
  <c r="BE199" i="1"/>
  <c r="BB202" i="1"/>
  <c r="BB207" i="1"/>
  <c r="BB208" i="1"/>
  <c r="BB210" i="1"/>
  <c r="BT210" i="1" s="1"/>
  <c r="BB219" i="1"/>
  <c r="BB238" i="1"/>
  <c r="BE242" i="1"/>
  <c r="BB246" i="1"/>
  <c r="BE250" i="1"/>
  <c r="BB254" i="1"/>
  <c r="BE258" i="1"/>
  <c r="BB262" i="1"/>
  <c r="BE266" i="1"/>
  <c r="BB270" i="1"/>
  <c r="BE274" i="1"/>
  <c r="BB278" i="1"/>
  <c r="BE282" i="1"/>
  <c r="BB286" i="1"/>
  <c r="BE290" i="1"/>
  <c r="BB294" i="1"/>
  <c r="BE298" i="1"/>
  <c r="BB302" i="1"/>
  <c r="BE306" i="1"/>
  <c r="BB310" i="1"/>
  <c r="BE314" i="1"/>
  <c r="BB318" i="1"/>
  <c r="BE322" i="1"/>
  <c r="BB326" i="1"/>
  <c r="BE330" i="1"/>
  <c r="BB334" i="1"/>
  <c r="BE338" i="1"/>
  <c r="BB342" i="1"/>
  <c r="BE348" i="1"/>
  <c r="BB353" i="1"/>
  <c r="BB354" i="1"/>
  <c r="BE360" i="1"/>
  <c r="BE363" i="1"/>
  <c r="BE365" i="1"/>
  <c r="BE369" i="1"/>
  <c r="BB373" i="1"/>
  <c r="BB374" i="1"/>
  <c r="BE380" i="1"/>
  <c r="BB385" i="1"/>
  <c r="BB386" i="1"/>
  <c r="BE392" i="1"/>
  <c r="BE395" i="1"/>
  <c r="BE397" i="1"/>
  <c r="BT397" i="1" s="1"/>
  <c r="BE401" i="1"/>
  <c r="BB405" i="1"/>
  <c r="BB406" i="1"/>
  <c r="BE412" i="1"/>
  <c r="BB417" i="1"/>
  <c r="BB418" i="1"/>
  <c r="BE424" i="1"/>
  <c r="BE425" i="1"/>
  <c r="BE432" i="1"/>
  <c r="BE437" i="1"/>
  <c r="BB445" i="1"/>
  <c r="BB446" i="1"/>
  <c r="BB450" i="1"/>
  <c r="BB451" i="1"/>
  <c r="BB452" i="1"/>
  <c r="BE454" i="1"/>
  <c r="BE455" i="1"/>
  <c r="BE457" i="1"/>
  <c r="BE462" i="1"/>
  <c r="BB469" i="1"/>
  <c r="BE484" i="1"/>
  <c r="BE485" i="1"/>
  <c r="BE486" i="1"/>
  <c r="BE487" i="1"/>
  <c r="BE489" i="1"/>
  <c r="BE491" i="1"/>
  <c r="BE493" i="1"/>
  <c r="BE494" i="1"/>
  <c r="BB501" i="1"/>
  <c r="BB507" i="1"/>
  <c r="BB508" i="1"/>
  <c r="BE516" i="1"/>
  <c r="BE517" i="1"/>
  <c r="BE518" i="1"/>
  <c r="BE519" i="1"/>
  <c r="BE521" i="1"/>
  <c r="BE523" i="1"/>
  <c r="BE525" i="1"/>
  <c r="BE526" i="1"/>
  <c r="BB531" i="1"/>
  <c r="BT531" i="1" s="1"/>
  <c r="BE547" i="1"/>
  <c r="BE548" i="1"/>
  <c r="BB564" i="1"/>
  <c r="BE593" i="1"/>
  <c r="BE594" i="1"/>
  <c r="BE596" i="1"/>
  <c r="BB617" i="1"/>
  <c r="BB621" i="1"/>
  <c r="BB625" i="1"/>
  <c r="BB626" i="1"/>
  <c r="BB629" i="1"/>
  <c r="BB657" i="1"/>
  <c r="BB433" i="1"/>
  <c r="BB439" i="1"/>
  <c r="BB440" i="1"/>
  <c r="BE444" i="1"/>
  <c r="BE446" i="1"/>
  <c r="BE447" i="1"/>
  <c r="BE449" i="1"/>
  <c r="BB458" i="1"/>
  <c r="BB459" i="1"/>
  <c r="BB460" i="1"/>
  <c r="BB463" i="1"/>
  <c r="BB464" i="1"/>
  <c r="BT464" i="1" s="1"/>
  <c r="BE472" i="1"/>
  <c r="BE473" i="1"/>
  <c r="BE474" i="1"/>
  <c r="BE475" i="1"/>
  <c r="BB481" i="1"/>
  <c r="BB490" i="1"/>
  <c r="BB491" i="1"/>
  <c r="BB492" i="1"/>
  <c r="BB495" i="1"/>
  <c r="BB496" i="1"/>
  <c r="BE504" i="1"/>
  <c r="BE505" i="1"/>
  <c r="BE506" i="1"/>
  <c r="BE507" i="1"/>
  <c r="BB513" i="1"/>
  <c r="BT513" i="1" s="1"/>
  <c r="BB522" i="1"/>
  <c r="BB523" i="1"/>
  <c r="BB524" i="1"/>
  <c r="BE527" i="1"/>
  <c r="BE528" i="1"/>
  <c r="BB536" i="1"/>
  <c r="BB541" i="1"/>
  <c r="BB542" i="1"/>
  <c r="BB545" i="1"/>
  <c r="BB546" i="1"/>
  <c r="BB547" i="1"/>
  <c r="BE559" i="1"/>
  <c r="BE560" i="1"/>
  <c r="BE561" i="1"/>
  <c r="BE562" i="1"/>
  <c r="BE564" i="1"/>
  <c r="BB573" i="1"/>
  <c r="BB577" i="1"/>
  <c r="BB578" i="1"/>
  <c r="BB579" i="1"/>
  <c r="BB596" i="1"/>
  <c r="BB605" i="1"/>
  <c r="BB606" i="1"/>
  <c r="BB607" i="1"/>
  <c r="BB610" i="1"/>
  <c r="BB611" i="1"/>
  <c r="BE621" i="1"/>
  <c r="BE622" i="1"/>
  <c r="BE624" i="1"/>
  <c r="BT624" i="1" s="1"/>
  <c r="BB632" i="1"/>
  <c r="BB638" i="1"/>
  <c r="BB639" i="1"/>
  <c r="BE649" i="1"/>
  <c r="BE650" i="1"/>
  <c r="BE652" i="1"/>
  <c r="BE653" i="1"/>
  <c r="BB660" i="1"/>
  <c r="BB669" i="1"/>
  <c r="BB670" i="1"/>
  <c r="BB717" i="1"/>
  <c r="BB718" i="1"/>
  <c r="BE754" i="1"/>
  <c r="BE757" i="1"/>
  <c r="BE810" i="1"/>
  <c r="BE811" i="1"/>
  <c r="BE813" i="1"/>
  <c r="BE821" i="1"/>
  <c r="BE897" i="1"/>
  <c r="BE629" i="1"/>
  <c r="BE630" i="1"/>
  <c r="BE632" i="1"/>
  <c r="BB641" i="1"/>
  <c r="BB642" i="1"/>
  <c r="BB643" i="1"/>
  <c r="BB646" i="1"/>
  <c r="BB647" i="1"/>
  <c r="BE657" i="1"/>
  <c r="BE658" i="1"/>
  <c r="BE660" i="1"/>
  <c r="BB692" i="1"/>
  <c r="BB694" i="1"/>
  <c r="BB695" i="1"/>
  <c r="BB696" i="1"/>
  <c r="BB697" i="1"/>
  <c r="BB734" i="1"/>
  <c r="BB738" i="1"/>
  <c r="BB743" i="1"/>
  <c r="BB744" i="1"/>
  <c r="BE786" i="1"/>
  <c r="BE789" i="1"/>
  <c r="BB854" i="1"/>
  <c r="BE917" i="1"/>
  <c r="BB627" i="1"/>
  <c r="BT627" i="1" s="1"/>
  <c r="BE637" i="1"/>
  <c r="BE638" i="1"/>
  <c r="BB649" i="1"/>
  <c r="BB650" i="1"/>
  <c r="BB651" i="1"/>
  <c r="BB654" i="1"/>
  <c r="BB655" i="1"/>
  <c r="BT655" i="1" s="1"/>
  <c r="BE665" i="1"/>
  <c r="BE666" i="1"/>
  <c r="BE668" i="1"/>
  <c r="BE670" i="1"/>
  <c r="BE726" i="1"/>
  <c r="BT726" i="1" s="1"/>
  <c r="BE727" i="1"/>
  <c r="BE729" i="1"/>
  <c r="BB766" i="1"/>
  <c r="BB770" i="1"/>
  <c r="BB775" i="1"/>
  <c r="BB776" i="1"/>
  <c r="BE841" i="1"/>
  <c r="BB886" i="1"/>
  <c r="BB673" i="1"/>
  <c r="BB701" i="1"/>
  <c r="BE712" i="1"/>
  <c r="BE732" i="1"/>
  <c r="BB749" i="1"/>
  <c r="BB750" i="1"/>
  <c r="BE764" i="1"/>
  <c r="BB781" i="1"/>
  <c r="BB782" i="1"/>
  <c r="BB801" i="1"/>
  <c r="BB805" i="1"/>
  <c r="BB806" i="1"/>
  <c r="BB833" i="1"/>
  <c r="BB857" i="1"/>
  <c r="BE872" i="1"/>
  <c r="BE873" i="1"/>
  <c r="BB889" i="1"/>
  <c r="BE903" i="1"/>
  <c r="BE924" i="1"/>
  <c r="BB936" i="1"/>
  <c r="BE942" i="1"/>
  <c r="BB960" i="1"/>
  <c r="BB964" i="1"/>
  <c r="BB968" i="1"/>
  <c r="BE979" i="1"/>
  <c r="BE672" i="1"/>
  <c r="BE673" i="1"/>
  <c r="BE674" i="1"/>
  <c r="BB681" i="1"/>
  <c r="BB685" i="1"/>
  <c r="BB691" i="1"/>
  <c r="BE692" i="1"/>
  <c r="BE696" i="1"/>
  <c r="BE697" i="1"/>
  <c r="BE698" i="1"/>
  <c r="BE699" i="1"/>
  <c r="BE701" i="1"/>
  <c r="BB706" i="1"/>
  <c r="BB711" i="1"/>
  <c r="BB712" i="1"/>
  <c r="BE716" i="1"/>
  <c r="BE720" i="1"/>
  <c r="BE721" i="1"/>
  <c r="BE722" i="1"/>
  <c r="BB729" i="1"/>
  <c r="BE740" i="1"/>
  <c r="BE744" i="1"/>
  <c r="BE746" i="1"/>
  <c r="BE747" i="1"/>
  <c r="BE749" i="1"/>
  <c r="BB757" i="1"/>
  <c r="BB758" i="1"/>
  <c r="BB763" i="1"/>
  <c r="BB764" i="1"/>
  <c r="BE776" i="1"/>
  <c r="BB790" i="1"/>
  <c r="BE796" i="1"/>
  <c r="BE798" i="1"/>
  <c r="BE799" i="1"/>
  <c r="BE801" i="1"/>
  <c r="BB813" i="1"/>
  <c r="BB814" i="1"/>
  <c r="BE828" i="1"/>
  <c r="BE829" i="1"/>
  <c r="BE830" i="1"/>
  <c r="BB837" i="1"/>
  <c r="BE852" i="1"/>
  <c r="BE853" i="1"/>
  <c r="BE854" i="1"/>
  <c r="BE855" i="1"/>
  <c r="BE857" i="1"/>
  <c r="BB866" i="1"/>
  <c r="BB870" i="1"/>
  <c r="BB871" i="1"/>
  <c r="BB872" i="1"/>
  <c r="BT872" i="1" s="1"/>
  <c r="BE884" i="1"/>
  <c r="BE885" i="1"/>
  <c r="BE886" i="1"/>
  <c r="BE887" i="1"/>
  <c r="BE889" i="1"/>
  <c r="BB898" i="1"/>
  <c r="BB902" i="1"/>
  <c r="BB903" i="1"/>
  <c r="BB904" i="1"/>
  <c r="BB918" i="1"/>
  <c r="BB922" i="1"/>
  <c r="BB923" i="1"/>
  <c r="BB924" i="1"/>
  <c r="BE935" i="1"/>
  <c r="BB942" i="1"/>
  <c r="BB944" i="1"/>
  <c r="BE955" i="1"/>
  <c r="BE959" i="1"/>
  <c r="BE960" i="1"/>
  <c r="BB826" i="1"/>
  <c r="BB827" i="1"/>
  <c r="BB828" i="1"/>
  <c r="BE835" i="1"/>
  <c r="BE837" i="1"/>
  <c r="BB851" i="1"/>
  <c r="BB852" i="1"/>
  <c r="BE862" i="1"/>
  <c r="BB878" i="1"/>
  <c r="BB883" i="1"/>
  <c r="BB884" i="1"/>
  <c r="BE894" i="1"/>
  <c r="BE895" i="1"/>
  <c r="BT895" i="1" s="1"/>
  <c r="BB906" i="1"/>
  <c r="BB910" i="1"/>
  <c r="BB911" i="1"/>
  <c r="BE914" i="1"/>
  <c r="BT914" i="1" s="1"/>
  <c r="BE915" i="1"/>
  <c r="BB926" i="1"/>
  <c r="BB927" i="1"/>
  <c r="BB928" i="1"/>
  <c r="BB929" i="1"/>
  <c r="BB930" i="1"/>
  <c r="BB932" i="1"/>
  <c r="BT940" i="1"/>
  <c r="BB948" i="1"/>
  <c r="BT948" i="1" s="1"/>
  <c r="BB952" i="1"/>
  <c r="BE968" i="1"/>
  <c r="BE1030" i="1"/>
  <c r="BB1079" i="1"/>
  <c r="BE1127" i="1"/>
  <c r="BB1148" i="1"/>
  <c r="BE1166" i="1"/>
  <c r="BB979" i="1"/>
  <c r="BE986" i="1"/>
  <c r="BE987" i="1"/>
  <c r="BE991" i="1"/>
  <c r="BE1012" i="1"/>
  <c r="BE1013" i="1"/>
  <c r="BE1014" i="1"/>
  <c r="BE1015" i="1"/>
  <c r="BB1024" i="1"/>
  <c r="BB1025" i="1"/>
  <c r="BB1027" i="1"/>
  <c r="BB1029" i="1"/>
  <c r="BE1034" i="1"/>
  <c r="BE1039" i="1"/>
  <c r="BE1040" i="1"/>
  <c r="BB1044" i="1"/>
  <c r="BB1047" i="1"/>
  <c r="BB1049" i="1"/>
  <c r="BB1051" i="1"/>
  <c r="BB1053" i="1"/>
  <c r="BE1059" i="1"/>
  <c r="BE1060" i="1"/>
  <c r="BB1064" i="1"/>
  <c r="BB1068" i="1"/>
  <c r="BB1071" i="1"/>
  <c r="BE1074" i="1"/>
  <c r="BB1083" i="1"/>
  <c r="BE1093" i="1"/>
  <c r="BT1093" i="1" s="1"/>
  <c r="BE1097" i="1"/>
  <c r="BE1099" i="1"/>
  <c r="BE1117" i="1"/>
  <c r="BE1118" i="1"/>
  <c r="BE1119" i="1"/>
  <c r="BE1120" i="1"/>
  <c r="BB1124" i="1"/>
  <c r="BB1125" i="1"/>
  <c r="BE1131" i="1"/>
  <c r="BE1132" i="1"/>
  <c r="BE1133" i="1"/>
  <c r="BB1136" i="1"/>
  <c r="BE1141" i="1"/>
  <c r="BT1141" i="1" s="1"/>
  <c r="BE1144" i="1"/>
  <c r="BE1145" i="1"/>
  <c r="BE1146" i="1"/>
  <c r="BB1151" i="1"/>
  <c r="BB1153" i="1"/>
  <c r="BE1154" i="1"/>
  <c r="BE1155" i="1"/>
  <c r="BT1155" i="1" s="1"/>
  <c r="BE1158" i="1"/>
  <c r="BB1162" i="1"/>
  <c r="BB1175" i="1"/>
  <c r="BB1176" i="1"/>
  <c r="BB1177" i="1"/>
  <c r="BB1179" i="1"/>
  <c r="BE1183" i="1"/>
  <c r="BE1184" i="1"/>
  <c r="BB1188" i="1"/>
  <c r="BB1189" i="1"/>
  <c r="BE1195" i="1"/>
  <c r="BE1196" i="1"/>
  <c r="BT1196" i="1" s="1"/>
  <c r="BE962" i="1"/>
  <c r="BE976" i="1"/>
  <c r="BB983" i="1"/>
  <c r="BT983" i="1" s="1"/>
  <c r="BB988" i="1"/>
  <c r="BB989" i="1"/>
  <c r="BE994" i="1"/>
  <c r="BE996" i="1"/>
  <c r="BE997" i="1"/>
  <c r="BE1003" i="1"/>
  <c r="BE1004" i="1"/>
  <c r="BE1005" i="1"/>
  <c r="BE1006" i="1"/>
  <c r="BB1011" i="1"/>
  <c r="BB1012" i="1"/>
  <c r="BB1013" i="1"/>
  <c r="BB1016" i="1"/>
  <c r="BB1017" i="1"/>
  <c r="BB1018" i="1"/>
  <c r="BE1022" i="1"/>
  <c r="BE1027" i="1"/>
  <c r="BE1028" i="1"/>
  <c r="BT1028" i="1" s="1"/>
  <c r="BB1032" i="1"/>
  <c r="BB1036" i="1"/>
  <c r="BB1039" i="1"/>
  <c r="BE1042" i="1"/>
  <c r="BE1047" i="1"/>
  <c r="BE1048" i="1"/>
  <c r="BE1051" i="1"/>
  <c r="BE1052" i="1"/>
  <c r="BB1056" i="1"/>
  <c r="BB1057" i="1"/>
  <c r="BB1059" i="1"/>
  <c r="BB1061" i="1"/>
  <c r="BE1066" i="1"/>
  <c r="BE1071" i="1"/>
  <c r="BE1072" i="1"/>
  <c r="BT1072" i="1" s="1"/>
  <c r="BB1076" i="1"/>
  <c r="BE1081" i="1"/>
  <c r="BE1083" i="1"/>
  <c r="BB1091" i="1"/>
  <c r="BT1091" i="1" s="1"/>
  <c r="BB1095" i="1"/>
  <c r="BB1099" i="1"/>
  <c r="BB1100" i="1"/>
  <c r="BE1105" i="1"/>
  <c r="BE1106" i="1"/>
  <c r="BE1107" i="1"/>
  <c r="BB1114" i="1"/>
  <c r="BB1115" i="1"/>
  <c r="BB1121" i="1"/>
  <c r="BE1122" i="1"/>
  <c r="BE1123" i="1"/>
  <c r="BE1126" i="1"/>
  <c r="BB1130" i="1"/>
  <c r="BB1143" i="1"/>
  <c r="BB1144" i="1"/>
  <c r="BB1145" i="1"/>
  <c r="BB1147" i="1"/>
  <c r="BT1147" i="1" s="1"/>
  <c r="BE1151" i="1"/>
  <c r="BE1152" i="1"/>
  <c r="BB1156" i="1"/>
  <c r="BB1157" i="1"/>
  <c r="BE1163" i="1"/>
  <c r="BE1164" i="1"/>
  <c r="BE1165" i="1"/>
  <c r="BB1168" i="1"/>
  <c r="BE1173" i="1"/>
  <c r="BE1176" i="1"/>
  <c r="BE1177" i="1"/>
  <c r="BE1178" i="1"/>
  <c r="BT1178" i="1" s="1"/>
  <c r="BB1183" i="1"/>
  <c r="BB1185" i="1"/>
  <c r="BE1186" i="1"/>
  <c r="BE1187" i="1"/>
  <c r="BE1190" i="1"/>
  <c r="BB1194" i="1"/>
  <c r="BT1194" i="1" s="1"/>
  <c r="BE4" i="1"/>
  <c r="BE5" i="1"/>
  <c r="BB9" i="1"/>
  <c r="BB10" i="1"/>
  <c r="BE12" i="1"/>
  <c r="BT12" i="1" s="1"/>
  <c r="BE13" i="1"/>
  <c r="BB17" i="1"/>
  <c r="BB18" i="1"/>
  <c r="BE20" i="1"/>
  <c r="BT20" i="1" s="1"/>
  <c r="BE21" i="1"/>
  <c r="BB25" i="1"/>
  <c r="BB26" i="1"/>
  <c r="BE28" i="1"/>
  <c r="BT28" i="1" s="1"/>
  <c r="BE29" i="1"/>
  <c r="BB33" i="1"/>
  <c r="BB34" i="1"/>
  <c r="BE36" i="1"/>
  <c r="BE37" i="1"/>
  <c r="BB41" i="1"/>
  <c r="BB42" i="1"/>
  <c r="BE44" i="1"/>
  <c r="BT44" i="1" s="1"/>
  <c r="BE45" i="1"/>
  <c r="BB49" i="1"/>
  <c r="BB50" i="1"/>
  <c r="BE52" i="1"/>
  <c r="BT52" i="1" s="1"/>
  <c r="BE53" i="1"/>
  <c r="BB57" i="1"/>
  <c r="BB58" i="1"/>
  <c r="BE60" i="1"/>
  <c r="BT60" i="1" s="1"/>
  <c r="BE61" i="1"/>
  <c r="BB65" i="1"/>
  <c r="BB66" i="1"/>
  <c r="BE68" i="1"/>
  <c r="BE69" i="1"/>
  <c r="BB73" i="1"/>
  <c r="BB74" i="1"/>
  <c r="BE76" i="1"/>
  <c r="BE77" i="1"/>
  <c r="BB81" i="1"/>
  <c r="BB82" i="1"/>
  <c r="BE84" i="1"/>
  <c r="BE85" i="1"/>
  <c r="BB89" i="1"/>
  <c r="BB90" i="1"/>
  <c r="BE92" i="1"/>
  <c r="BE93" i="1"/>
  <c r="BB97" i="1"/>
  <c r="BB98" i="1"/>
  <c r="BE100" i="1"/>
  <c r="BE101" i="1"/>
  <c r="BB105" i="1"/>
  <c r="BB106" i="1"/>
  <c r="BE108" i="1"/>
  <c r="BT108" i="1" s="1"/>
  <c r="BE109" i="1"/>
  <c r="BB113" i="1"/>
  <c r="BB114" i="1"/>
  <c r="BE116" i="1"/>
  <c r="BE117" i="1"/>
  <c r="BB121" i="1"/>
  <c r="BB122" i="1"/>
  <c r="BE124" i="1"/>
  <c r="BE125" i="1"/>
  <c r="BB129" i="1"/>
  <c r="BB130" i="1"/>
  <c r="BE132" i="1"/>
  <c r="BT132" i="1" s="1"/>
  <c r="BE133" i="1"/>
  <c r="BB137" i="1"/>
  <c r="BB138" i="1"/>
  <c r="BB140" i="1"/>
  <c r="BB141" i="1"/>
  <c r="BB146" i="1"/>
  <c r="BE153" i="1"/>
  <c r="BB156" i="1"/>
  <c r="BB157" i="1"/>
  <c r="BB162" i="1"/>
  <c r="BE169" i="1"/>
  <c r="BB172" i="1"/>
  <c r="BB173" i="1"/>
  <c r="BE211" i="1"/>
  <c r="BE212" i="1"/>
  <c r="BE213" i="1"/>
  <c r="BB222" i="1"/>
  <c r="BB230" i="1"/>
  <c r="BB5" i="1"/>
  <c r="BB6" i="1"/>
  <c r="BE8" i="1"/>
  <c r="BE9" i="1"/>
  <c r="BB13" i="1"/>
  <c r="BB14" i="1"/>
  <c r="BE16" i="1"/>
  <c r="BE17" i="1"/>
  <c r="BB21" i="1"/>
  <c r="BB22" i="1"/>
  <c r="BE24" i="1"/>
  <c r="BE25" i="1"/>
  <c r="BB29" i="1"/>
  <c r="BB30" i="1"/>
  <c r="BE32" i="1"/>
  <c r="BE33" i="1"/>
  <c r="BB37" i="1"/>
  <c r="BB38" i="1"/>
  <c r="BE40" i="1"/>
  <c r="BE41" i="1"/>
  <c r="BB45" i="1"/>
  <c r="BB46" i="1"/>
  <c r="BE48" i="1"/>
  <c r="BE49" i="1"/>
  <c r="BB53" i="1"/>
  <c r="BB54" i="1"/>
  <c r="BE56" i="1"/>
  <c r="BE57" i="1"/>
  <c r="BB61" i="1"/>
  <c r="BB62" i="1"/>
  <c r="BT62" i="1" s="1"/>
  <c r="BE64" i="1"/>
  <c r="BE65" i="1"/>
  <c r="BB69" i="1"/>
  <c r="BB70" i="1"/>
  <c r="BE72" i="1"/>
  <c r="BE73" i="1"/>
  <c r="BB77" i="1"/>
  <c r="BB78" i="1"/>
  <c r="BE80" i="1"/>
  <c r="BT80" i="1" s="1"/>
  <c r="BE81" i="1"/>
  <c r="BB85" i="1"/>
  <c r="BB86" i="1"/>
  <c r="BE88" i="1"/>
  <c r="BE89" i="1"/>
  <c r="BB93" i="1"/>
  <c r="BB94" i="1"/>
  <c r="BE96" i="1"/>
  <c r="BT96" i="1" s="1"/>
  <c r="BE97" i="1"/>
  <c r="BB101" i="1"/>
  <c r="BB102" i="1"/>
  <c r="BE104" i="1"/>
  <c r="BT104" i="1" s="1"/>
  <c r="BE105" i="1"/>
  <c r="BB109" i="1"/>
  <c r="BB110" i="1"/>
  <c r="BE112" i="1"/>
  <c r="BT112" i="1" s="1"/>
  <c r="BE113" i="1"/>
  <c r="BB117" i="1"/>
  <c r="BB118" i="1"/>
  <c r="BE120" i="1"/>
  <c r="BE121" i="1"/>
  <c r="BB125" i="1"/>
  <c r="BB126" i="1"/>
  <c r="BE128" i="1"/>
  <c r="BE129" i="1"/>
  <c r="BB133" i="1"/>
  <c r="BB134" i="1"/>
  <c r="BE136" i="1"/>
  <c r="BE137" i="1"/>
  <c r="BE145" i="1"/>
  <c r="BB148" i="1"/>
  <c r="BB149" i="1"/>
  <c r="BB154" i="1"/>
  <c r="BE161" i="1"/>
  <c r="BB164" i="1"/>
  <c r="BB165" i="1"/>
  <c r="BB170" i="1"/>
  <c r="BB226" i="1"/>
  <c r="BB234" i="1"/>
  <c r="BB212" i="1"/>
  <c r="BB213" i="1"/>
  <c r="BB216" i="1"/>
  <c r="BB217" i="1"/>
  <c r="BB220" i="1"/>
  <c r="BB221" i="1"/>
  <c r="BB224" i="1"/>
  <c r="BB228" i="1"/>
  <c r="BB229" i="1"/>
  <c r="BB232" i="1"/>
  <c r="BB233" i="1"/>
  <c r="BE347" i="1"/>
  <c r="BB363" i="1"/>
  <c r="BB364" i="1"/>
  <c r="BE366" i="1"/>
  <c r="BE379" i="1"/>
  <c r="BB395" i="1"/>
  <c r="BB396" i="1"/>
  <c r="BE398" i="1"/>
  <c r="BT398" i="1" s="1"/>
  <c r="BE411" i="1"/>
  <c r="BB236" i="1"/>
  <c r="BB237" i="1"/>
  <c r="BB240" i="1"/>
  <c r="BB244" i="1"/>
  <c r="BB245" i="1"/>
  <c r="BB248" i="1"/>
  <c r="BB249" i="1"/>
  <c r="BT249" i="1" s="1"/>
  <c r="BB252" i="1"/>
  <c r="BB253" i="1"/>
  <c r="BB256" i="1"/>
  <c r="BB260" i="1"/>
  <c r="BB261" i="1"/>
  <c r="BB264" i="1"/>
  <c r="BB265" i="1"/>
  <c r="BT265" i="1" s="1"/>
  <c r="BB268" i="1"/>
  <c r="BB269" i="1"/>
  <c r="BB272" i="1"/>
  <c r="BB276" i="1"/>
  <c r="BB277" i="1"/>
  <c r="BB280" i="1"/>
  <c r="BB281" i="1"/>
  <c r="BT281" i="1" s="1"/>
  <c r="BB284" i="1"/>
  <c r="BB285" i="1"/>
  <c r="BB288" i="1"/>
  <c r="BB292" i="1"/>
  <c r="BT292" i="1" s="1"/>
  <c r="BB293" i="1"/>
  <c r="BB296" i="1"/>
  <c r="BB297" i="1"/>
  <c r="BB300" i="1"/>
  <c r="BB301" i="1"/>
  <c r="BB304" i="1"/>
  <c r="BT304" i="1" s="1"/>
  <c r="BB308" i="1"/>
  <c r="BB309" i="1"/>
  <c r="BB312" i="1"/>
  <c r="BB313" i="1"/>
  <c r="BB316" i="1"/>
  <c r="BB317" i="1"/>
  <c r="BB320" i="1"/>
  <c r="BB324" i="1"/>
  <c r="BT324" i="1" s="1"/>
  <c r="BB325" i="1"/>
  <c r="BB328" i="1"/>
  <c r="BB329" i="1"/>
  <c r="BB332" i="1"/>
  <c r="BB333" i="1"/>
  <c r="BB336" i="1"/>
  <c r="BB340" i="1"/>
  <c r="BB341" i="1"/>
  <c r="BE342" i="1"/>
  <c r="BE343" i="1"/>
  <c r="BB351" i="1"/>
  <c r="BB352" i="1"/>
  <c r="BE354" i="1"/>
  <c r="BE355" i="1"/>
  <c r="BB359" i="1"/>
  <c r="BB360" i="1"/>
  <c r="BE362" i="1"/>
  <c r="BE367" i="1"/>
  <c r="BB371" i="1"/>
  <c r="BB372" i="1"/>
  <c r="BE374" i="1"/>
  <c r="BE375" i="1"/>
  <c r="BB383" i="1"/>
  <c r="BB384" i="1"/>
  <c r="BE386" i="1"/>
  <c r="BE387" i="1"/>
  <c r="BB391" i="1"/>
  <c r="BB392" i="1"/>
  <c r="BE394" i="1"/>
  <c r="BE399" i="1"/>
  <c r="BB403" i="1"/>
  <c r="BB404" i="1"/>
  <c r="BE406" i="1"/>
  <c r="BE407" i="1"/>
  <c r="BB415" i="1"/>
  <c r="BB416" i="1"/>
  <c r="BE418" i="1"/>
  <c r="BE419" i="1"/>
  <c r="BB423" i="1"/>
  <c r="BB424" i="1"/>
  <c r="BE426" i="1"/>
  <c r="BB429" i="1"/>
  <c r="BT429" i="1" s="1"/>
  <c r="BE431" i="1"/>
  <c r="BB435" i="1"/>
  <c r="BB436" i="1"/>
  <c r="BT436" i="1" s="1"/>
  <c r="BB438" i="1"/>
  <c r="BE459" i="1"/>
  <c r="BE461" i="1"/>
  <c r="BB475" i="1"/>
  <c r="BB476" i="1"/>
  <c r="BE336" i="1"/>
  <c r="BE339" i="1"/>
  <c r="BE340" i="1"/>
  <c r="BB343" i="1"/>
  <c r="BB344" i="1"/>
  <c r="BT344" i="1" s="1"/>
  <c r="BE346" i="1"/>
  <c r="BT346" i="1" s="1"/>
  <c r="BB349" i="1"/>
  <c r="BE351" i="1"/>
  <c r="BB355" i="1"/>
  <c r="BB356" i="1"/>
  <c r="BE358" i="1"/>
  <c r="BE359" i="1"/>
  <c r="BE364" i="1"/>
  <c r="BB367" i="1"/>
  <c r="BB368" i="1"/>
  <c r="BE370" i="1"/>
  <c r="BE371" i="1"/>
  <c r="BB375" i="1"/>
  <c r="BB376" i="1"/>
  <c r="BE378" i="1"/>
  <c r="BT378" i="1" s="1"/>
  <c r="BB381" i="1"/>
  <c r="BE383" i="1"/>
  <c r="BB387" i="1"/>
  <c r="BB388" i="1"/>
  <c r="BE390" i="1"/>
  <c r="BE391" i="1"/>
  <c r="BE396" i="1"/>
  <c r="BB399" i="1"/>
  <c r="BB400" i="1"/>
  <c r="BT400" i="1" s="1"/>
  <c r="BE402" i="1"/>
  <c r="BE403" i="1"/>
  <c r="BB407" i="1"/>
  <c r="BT407" i="1" s="1"/>
  <c r="BB408" i="1"/>
  <c r="BE410" i="1"/>
  <c r="BB413" i="1"/>
  <c r="BE415" i="1"/>
  <c r="BB419" i="1"/>
  <c r="BB420" i="1"/>
  <c r="BE422" i="1"/>
  <c r="BE423" i="1"/>
  <c r="BE428" i="1"/>
  <c r="BB431" i="1"/>
  <c r="BB432" i="1"/>
  <c r="BE434" i="1"/>
  <c r="BE435" i="1"/>
  <c r="BB443" i="1"/>
  <c r="BB444" i="1"/>
  <c r="BB470" i="1"/>
  <c r="BE492" i="1"/>
  <c r="BB509" i="1"/>
  <c r="BE524" i="1"/>
  <c r="BB540" i="1"/>
  <c r="BE555" i="1"/>
  <c r="BB572" i="1"/>
  <c r="BE587" i="1"/>
  <c r="BT587" i="1" s="1"/>
  <c r="BE607" i="1"/>
  <c r="BB612" i="1"/>
  <c r="BE615" i="1"/>
  <c r="BB620" i="1"/>
  <c r="BB640" i="1"/>
  <c r="BT640" i="1" s="1"/>
  <c r="BE643" i="1"/>
  <c r="BB648" i="1"/>
  <c r="BE651" i="1"/>
  <c r="BE671" i="1"/>
  <c r="BB676" i="1"/>
  <c r="BT676" i="1" s="1"/>
  <c r="BE679" i="1"/>
  <c r="BB684" i="1"/>
  <c r="BB713" i="1"/>
  <c r="BT713" i="1" s="1"/>
  <c r="BE728" i="1"/>
  <c r="BB777" i="1"/>
  <c r="BE792" i="1"/>
  <c r="BB441" i="1"/>
  <c r="BT441" i="1" s="1"/>
  <c r="BE443" i="1"/>
  <c r="BE448" i="1"/>
  <c r="BB453" i="1"/>
  <c r="BT453" i="1" s="1"/>
  <c r="BE456" i="1"/>
  <c r="BB465" i="1"/>
  <c r="BE468" i="1"/>
  <c r="BB473" i="1"/>
  <c r="BE480" i="1"/>
  <c r="BB485" i="1"/>
  <c r="BE488" i="1"/>
  <c r="BB497" i="1"/>
  <c r="BE500" i="1"/>
  <c r="BB505" i="1"/>
  <c r="BE512" i="1"/>
  <c r="BB517" i="1"/>
  <c r="BE520" i="1"/>
  <c r="BB528" i="1"/>
  <c r="BE530" i="1"/>
  <c r="BE543" i="1"/>
  <c r="BB548" i="1"/>
  <c r="BE551" i="1"/>
  <c r="BB560" i="1"/>
  <c r="BE563" i="1"/>
  <c r="BB568" i="1"/>
  <c r="BE575" i="1"/>
  <c r="BB580" i="1"/>
  <c r="BE583" i="1"/>
  <c r="BB592" i="1"/>
  <c r="BE595" i="1"/>
  <c r="BB600" i="1"/>
  <c r="BE603" i="1"/>
  <c r="BE623" i="1"/>
  <c r="BB628" i="1"/>
  <c r="BE631" i="1"/>
  <c r="BB636" i="1"/>
  <c r="BB656" i="1"/>
  <c r="BE659" i="1"/>
  <c r="BB664" i="1"/>
  <c r="BE667" i="1"/>
  <c r="BE688" i="1"/>
  <c r="BE708" i="1"/>
  <c r="BB725" i="1"/>
  <c r="BE748" i="1"/>
  <c r="BB765" i="1"/>
  <c r="BT765" i="1" s="1"/>
  <c r="BE772" i="1"/>
  <c r="BB789" i="1"/>
  <c r="BE812" i="1"/>
  <c r="BE438" i="1"/>
  <c r="BE439" i="1"/>
  <c r="BB447" i="1"/>
  <c r="BB448" i="1"/>
  <c r="BE450" i="1"/>
  <c r="BE451" i="1"/>
  <c r="BB455" i="1"/>
  <c r="BB456" i="1"/>
  <c r="BE458" i="1"/>
  <c r="BB461" i="1"/>
  <c r="BE463" i="1"/>
  <c r="BB467" i="1"/>
  <c r="BB468" i="1"/>
  <c r="BE470" i="1"/>
  <c r="BE471" i="1"/>
  <c r="BE476" i="1"/>
  <c r="BB479" i="1"/>
  <c r="BB480" i="1"/>
  <c r="BE482" i="1"/>
  <c r="BE483" i="1"/>
  <c r="BB487" i="1"/>
  <c r="BT487" i="1" s="1"/>
  <c r="BB488" i="1"/>
  <c r="BE490" i="1"/>
  <c r="BB493" i="1"/>
  <c r="BE495" i="1"/>
  <c r="BB499" i="1"/>
  <c r="BB500" i="1"/>
  <c r="BE502" i="1"/>
  <c r="BE503" i="1"/>
  <c r="BE508" i="1"/>
  <c r="BB511" i="1"/>
  <c r="BB512" i="1"/>
  <c r="BE514" i="1"/>
  <c r="BE515" i="1"/>
  <c r="BB519" i="1"/>
  <c r="BB520" i="1"/>
  <c r="BE522" i="1"/>
  <c r="BB525" i="1"/>
  <c r="BB530" i="1"/>
  <c r="BB535" i="1"/>
  <c r="BE539" i="1"/>
  <c r="BB543" i="1"/>
  <c r="BE545" i="1"/>
  <c r="BE546" i="1"/>
  <c r="BB550" i="1"/>
  <c r="BB551" i="1"/>
  <c r="BE553" i="1"/>
  <c r="BB556" i="1"/>
  <c r="BE558" i="1"/>
  <c r="BB562" i="1"/>
  <c r="BB563" i="1"/>
  <c r="BE565" i="1"/>
  <c r="BT565" i="1" s="1"/>
  <c r="BE566" i="1"/>
  <c r="BE571" i="1"/>
  <c r="BB574" i="1"/>
  <c r="BB575" i="1"/>
  <c r="BE577" i="1"/>
  <c r="BE578" i="1"/>
  <c r="BB582" i="1"/>
  <c r="BB583" i="1"/>
  <c r="BE585" i="1"/>
  <c r="BB588" i="1"/>
  <c r="BE590" i="1"/>
  <c r="BB594" i="1"/>
  <c r="BB595" i="1"/>
  <c r="BE597" i="1"/>
  <c r="BT597" i="1" s="1"/>
  <c r="BE598" i="1"/>
  <c r="BB602" i="1"/>
  <c r="BB603" i="1"/>
  <c r="BE605" i="1"/>
  <c r="BB608" i="1"/>
  <c r="BT608" i="1" s="1"/>
  <c r="BE611" i="1"/>
  <c r="BB616" i="1"/>
  <c r="BE619" i="1"/>
  <c r="BT619" i="1" s="1"/>
  <c r="BB622" i="1"/>
  <c r="BB623" i="1"/>
  <c r="BE625" i="1"/>
  <c r="BE626" i="1"/>
  <c r="BB630" i="1"/>
  <c r="BB631" i="1"/>
  <c r="BE633" i="1"/>
  <c r="BE634" i="1"/>
  <c r="BE639" i="1"/>
  <c r="BB644" i="1"/>
  <c r="BE647" i="1"/>
  <c r="BB652" i="1"/>
  <c r="BE654" i="1"/>
  <c r="BB658" i="1"/>
  <c r="BB659" i="1"/>
  <c r="BE661" i="1"/>
  <c r="BE662" i="1"/>
  <c r="BB666" i="1"/>
  <c r="BB667" i="1"/>
  <c r="BE669" i="1"/>
  <c r="BB672" i="1"/>
  <c r="BT672" i="1" s="1"/>
  <c r="BE675" i="1"/>
  <c r="BB680" i="1"/>
  <c r="BE683" i="1"/>
  <c r="BT683" i="1" s="1"/>
  <c r="BB686" i="1"/>
  <c r="BB688" i="1"/>
  <c r="BB693" i="1"/>
  <c r="BE714" i="1"/>
  <c r="BE715" i="1"/>
  <c r="BE717" i="1"/>
  <c r="BB731" i="1"/>
  <c r="BB732" i="1"/>
  <c r="BE739" i="1"/>
  <c r="BE741" i="1"/>
  <c r="BT741" i="1" s="1"/>
  <c r="BB745" i="1"/>
  <c r="BT745" i="1" s="1"/>
  <c r="BB755" i="1"/>
  <c r="BB756" i="1"/>
  <c r="BT756" i="1" s="1"/>
  <c r="BE760" i="1"/>
  <c r="BE778" i="1"/>
  <c r="BT778" i="1" s="1"/>
  <c r="BE779" i="1"/>
  <c r="BE781" i="1"/>
  <c r="BB795" i="1"/>
  <c r="BB796" i="1"/>
  <c r="BE803" i="1"/>
  <c r="BE805" i="1"/>
  <c r="BB809" i="1"/>
  <c r="BT809" i="1" s="1"/>
  <c r="BB689" i="1"/>
  <c r="BE693" i="1"/>
  <c r="BE700" i="1"/>
  <c r="BB707" i="1"/>
  <c r="BB708" i="1"/>
  <c r="BE710" i="1"/>
  <c r="BT710" i="1" s="1"/>
  <c r="BE711" i="1"/>
  <c r="BB715" i="1"/>
  <c r="BB716" i="1"/>
  <c r="BE718" i="1"/>
  <c r="BB721" i="1"/>
  <c r="BE723" i="1"/>
  <c r="BB727" i="1"/>
  <c r="BB728" i="1"/>
  <c r="BE730" i="1"/>
  <c r="BE731" i="1"/>
  <c r="BE736" i="1"/>
  <c r="BB739" i="1"/>
  <c r="BB740" i="1"/>
  <c r="BT740" i="1" s="1"/>
  <c r="BE742" i="1"/>
  <c r="BE743" i="1"/>
  <c r="BB747" i="1"/>
  <c r="BB748" i="1"/>
  <c r="BE750" i="1"/>
  <c r="BB753" i="1"/>
  <c r="BE755" i="1"/>
  <c r="BB759" i="1"/>
  <c r="BB760" i="1"/>
  <c r="BE762" i="1"/>
  <c r="BT762" i="1" s="1"/>
  <c r="BE763" i="1"/>
  <c r="BE768" i="1"/>
  <c r="BB771" i="1"/>
  <c r="BB772" i="1"/>
  <c r="BE774" i="1"/>
  <c r="BE775" i="1"/>
  <c r="BB779" i="1"/>
  <c r="BB780" i="1"/>
  <c r="BE782" i="1"/>
  <c r="BB785" i="1"/>
  <c r="BE787" i="1"/>
  <c r="BT787" i="1" s="1"/>
  <c r="BB791" i="1"/>
  <c r="BB792" i="1"/>
  <c r="BE794" i="1"/>
  <c r="BE795" i="1"/>
  <c r="BE800" i="1"/>
  <c r="BB803" i="1"/>
  <c r="BB804" i="1"/>
  <c r="BE806" i="1"/>
  <c r="BE807" i="1"/>
  <c r="BB811" i="1"/>
  <c r="BB812" i="1"/>
  <c r="BE814" i="1"/>
  <c r="BB817" i="1"/>
  <c r="BE834" i="1"/>
  <c r="BT834" i="1" s="1"/>
  <c r="BB846" i="1"/>
  <c r="BE848" i="1"/>
  <c r="BB698" i="1"/>
  <c r="BB699" i="1"/>
  <c r="BE702" i="1"/>
  <c r="BE706" i="1"/>
  <c r="BE719" i="1"/>
  <c r="BB735" i="1"/>
  <c r="BB736" i="1"/>
  <c r="BE738" i="1"/>
  <c r="BE751" i="1"/>
  <c r="BB767" i="1"/>
  <c r="BB768" i="1"/>
  <c r="BE770" i="1"/>
  <c r="BE783" i="1"/>
  <c r="BB799" i="1"/>
  <c r="BB800" i="1"/>
  <c r="BE802" i="1"/>
  <c r="BE815" i="1"/>
  <c r="BT815" i="1" s="1"/>
  <c r="BE817" i="1"/>
  <c r="BB831" i="1"/>
  <c r="BB832" i="1"/>
  <c r="BB858" i="1"/>
  <c r="BB865" i="1"/>
  <c r="BE880" i="1"/>
  <c r="BB897" i="1"/>
  <c r="BT897" i="1" s="1"/>
  <c r="BB909" i="1"/>
  <c r="BB912" i="1"/>
  <c r="BB917" i="1"/>
  <c r="BE954" i="1"/>
  <c r="BB975" i="1"/>
  <c r="BB997" i="1"/>
  <c r="BE818" i="1"/>
  <c r="BB821" i="1"/>
  <c r="BE824" i="1"/>
  <c r="BB829" i="1"/>
  <c r="BE831" i="1"/>
  <c r="BE836" i="1"/>
  <c r="BB841" i="1"/>
  <c r="BE844" i="1"/>
  <c r="BB847" i="1"/>
  <c r="BB848" i="1"/>
  <c r="BE850" i="1"/>
  <c r="BB853" i="1"/>
  <c r="BE856" i="1"/>
  <c r="BB861" i="1"/>
  <c r="BT861" i="1" s="1"/>
  <c r="BE863" i="1"/>
  <c r="BE868" i="1"/>
  <c r="BB873" i="1"/>
  <c r="BE876" i="1"/>
  <c r="BB879" i="1"/>
  <c r="BB880" i="1"/>
  <c r="BE882" i="1"/>
  <c r="BB885" i="1"/>
  <c r="BE888" i="1"/>
  <c r="BB893" i="1"/>
  <c r="BE900" i="1"/>
  <c r="BE907" i="1"/>
  <c r="BB913" i="1"/>
  <c r="BT913" i="1" s="1"/>
  <c r="BB919" i="1"/>
  <c r="BB920" i="1"/>
  <c r="BE936" i="1"/>
  <c r="BB939" i="1"/>
  <c r="BB943" i="1"/>
  <c r="BE946" i="1"/>
  <c r="BB949" i="1"/>
  <c r="BB953" i="1"/>
  <c r="BB954" i="1"/>
  <c r="BB967" i="1"/>
  <c r="BB981" i="1"/>
  <c r="BT981" i="1" s="1"/>
  <c r="BE819" i="1"/>
  <c r="BB823" i="1"/>
  <c r="BB824" i="1"/>
  <c r="BE826" i="1"/>
  <c r="BE827" i="1"/>
  <c r="BB835" i="1"/>
  <c r="BB836" i="1"/>
  <c r="BE838" i="1"/>
  <c r="BE839" i="1"/>
  <c r="BB843" i="1"/>
  <c r="BB844" i="1"/>
  <c r="BE846" i="1"/>
  <c r="BE851" i="1"/>
  <c r="BB855" i="1"/>
  <c r="BB856" i="1"/>
  <c r="BE858" i="1"/>
  <c r="BE859" i="1"/>
  <c r="BT859" i="1" s="1"/>
  <c r="BB867" i="1"/>
  <c r="BB868" i="1"/>
  <c r="BE870" i="1"/>
  <c r="BE871" i="1"/>
  <c r="BB875" i="1"/>
  <c r="BB876" i="1"/>
  <c r="BE878" i="1"/>
  <c r="BE883" i="1"/>
  <c r="BB887" i="1"/>
  <c r="BB888" i="1"/>
  <c r="BE890" i="1"/>
  <c r="BE891" i="1"/>
  <c r="BB899" i="1"/>
  <c r="BT899" i="1" s="1"/>
  <c r="BB900" i="1"/>
  <c r="BE908" i="1"/>
  <c r="BE922" i="1"/>
  <c r="BE926" i="1"/>
  <c r="BE927" i="1"/>
  <c r="BE929" i="1"/>
  <c r="BB941" i="1"/>
  <c r="BE943" i="1"/>
  <c r="BB945" i="1"/>
  <c r="BB946" i="1"/>
  <c r="BE952" i="1"/>
  <c r="BE956" i="1"/>
  <c r="BT956" i="1" s="1"/>
  <c r="BE957" i="1"/>
  <c r="BB959" i="1"/>
  <c r="BB973" i="1"/>
  <c r="BT973" i="1" s="1"/>
  <c r="BB977" i="1"/>
  <c r="BB978" i="1"/>
  <c r="BB984" i="1"/>
  <c r="BB1007" i="1"/>
  <c r="BE1018" i="1"/>
  <c r="BB1082" i="1"/>
  <c r="BE1089" i="1"/>
  <c r="BB1098" i="1"/>
  <c r="BE1101" i="1"/>
  <c r="BE1113" i="1"/>
  <c r="BB1134" i="1"/>
  <c r="BB1150" i="1"/>
  <c r="BB1166" i="1"/>
  <c r="BB1182" i="1"/>
  <c r="BB999" i="1"/>
  <c r="BE1010" i="1"/>
  <c r="BB1078" i="1"/>
  <c r="BE1085" i="1"/>
  <c r="BE1096" i="1"/>
  <c r="BT1096" i="1" s="1"/>
  <c r="BB1101" i="1"/>
  <c r="BB1106" i="1"/>
  <c r="BE1109" i="1"/>
  <c r="BB1112" i="1"/>
  <c r="BB1122" i="1"/>
  <c r="BB1138" i="1"/>
  <c r="BB1154" i="1"/>
  <c r="BB1170" i="1"/>
  <c r="BB1186" i="1"/>
  <c r="BE984" i="1"/>
  <c r="BE988" i="1"/>
  <c r="BE989" i="1"/>
  <c r="BB991" i="1"/>
  <c r="BE1002" i="1"/>
  <c r="BB1005" i="1"/>
  <c r="BB1009" i="1"/>
  <c r="BB1010" i="1"/>
  <c r="BE1016" i="1"/>
  <c r="BE1020" i="1"/>
  <c r="BT1020" i="1" s="1"/>
  <c r="BE1021" i="1"/>
  <c r="BB1023" i="1"/>
  <c r="BB1084" i="1"/>
  <c r="BB1085" i="1"/>
  <c r="BB1090" i="1"/>
  <c r="BE1103" i="1"/>
  <c r="BT1103" i="1" s="1"/>
  <c r="BE1104" i="1"/>
  <c r="BB1108" i="1"/>
  <c r="BB1109" i="1"/>
  <c r="BE1124" i="1"/>
  <c r="BB1126" i="1"/>
  <c r="BB1133" i="1"/>
  <c r="BE1140" i="1"/>
  <c r="BB1142" i="1"/>
  <c r="BT1142" i="1" s="1"/>
  <c r="BB1149" i="1"/>
  <c r="BE1156" i="1"/>
  <c r="BB1158" i="1"/>
  <c r="BB1165" i="1"/>
  <c r="BE1172" i="1"/>
  <c r="BB1174" i="1"/>
  <c r="BT1174" i="1" s="1"/>
  <c r="BB1181" i="1"/>
  <c r="BE1188" i="1"/>
  <c r="BB1190" i="1"/>
  <c r="BT1190" i="1" s="1"/>
  <c r="D3" i="3"/>
  <c r="B6" i="3"/>
  <c r="E10" i="7" s="1"/>
  <c r="D5" i="3"/>
  <c r="C6" i="3"/>
  <c r="BT405" i="1"/>
  <c r="BE139" i="1"/>
  <c r="BT385" i="1"/>
  <c r="BE140" i="1"/>
  <c r="BB145" i="1"/>
  <c r="BE148" i="1"/>
  <c r="BB153" i="1"/>
  <c r="BE156" i="1"/>
  <c r="BB161" i="1"/>
  <c r="BE164" i="1"/>
  <c r="BB169" i="1"/>
  <c r="BE172" i="1"/>
  <c r="BB177" i="1"/>
  <c r="BT177" i="1" s="1"/>
  <c r="BE184" i="1"/>
  <c r="BB193" i="1"/>
  <c r="BT193" i="1" s="1"/>
  <c r="BE200" i="1"/>
  <c r="BB209" i="1"/>
  <c r="BE216" i="1"/>
  <c r="BB225" i="1"/>
  <c r="BE232" i="1"/>
  <c r="BT235" i="1"/>
  <c r="BB241" i="1"/>
  <c r="BE248" i="1"/>
  <c r="BB257" i="1"/>
  <c r="BT257" i="1" s="1"/>
  <c r="BE264" i="1"/>
  <c r="BB273" i="1"/>
  <c r="BE280" i="1"/>
  <c r="BB289" i="1"/>
  <c r="BE296" i="1"/>
  <c r="BB305" i="1"/>
  <c r="BE312" i="1"/>
  <c r="BB321" i="1"/>
  <c r="BE328" i="1"/>
  <c r="BB337" i="1"/>
  <c r="BT337" i="1" s="1"/>
  <c r="BE529" i="1"/>
  <c r="BB534" i="1"/>
  <c r="BE533" i="1"/>
  <c r="BB538" i="1"/>
  <c r="BE695" i="1"/>
  <c r="BE694" i="1"/>
  <c r="BB700" i="1"/>
  <c r="BE703" i="1"/>
  <c r="BT703" i="1" s="1"/>
  <c r="BT752" i="1"/>
  <c r="BT869" i="1"/>
  <c r="BB687" i="1"/>
  <c r="BE902" i="1"/>
  <c r="BB907" i="1"/>
  <c r="BE910" i="1"/>
  <c r="BE923" i="1"/>
  <c r="BB934" i="1"/>
  <c r="BT934" i="1" s="1"/>
  <c r="BB1026" i="1"/>
  <c r="BE1029" i="1"/>
  <c r="BB1034" i="1"/>
  <c r="BE1037" i="1"/>
  <c r="BB1042" i="1"/>
  <c r="BE1045" i="1"/>
  <c r="BT1045" i="1" s="1"/>
  <c r="BB1050" i="1"/>
  <c r="BE1053" i="1"/>
  <c r="BB1058" i="1"/>
  <c r="BE1061" i="1"/>
  <c r="BB1066" i="1"/>
  <c r="BE1069" i="1"/>
  <c r="BT1069" i="1" s="1"/>
  <c r="BB1074" i="1"/>
  <c r="BE928" i="1"/>
  <c r="BB933" i="1"/>
  <c r="BB1077" i="1"/>
  <c r="BE932" i="1"/>
  <c r="BB937" i="1"/>
  <c r="BE945" i="1"/>
  <c r="BB950" i="1"/>
  <c r="BE953" i="1"/>
  <c r="BB958" i="1"/>
  <c r="BE961" i="1"/>
  <c r="BT961" i="1" s="1"/>
  <c r="BB966" i="1"/>
  <c r="BE969" i="1"/>
  <c r="BB974" i="1"/>
  <c r="BE977" i="1"/>
  <c r="BB982" i="1"/>
  <c r="BE985" i="1"/>
  <c r="BB990" i="1"/>
  <c r="BE993" i="1"/>
  <c r="BB998" i="1"/>
  <c r="BE1001" i="1"/>
  <c r="BT1001" i="1" s="1"/>
  <c r="BB1006" i="1"/>
  <c r="BE1009" i="1"/>
  <c r="BB1014" i="1"/>
  <c r="BE1017" i="1"/>
  <c r="BB1022" i="1"/>
  <c r="BE1025" i="1"/>
  <c r="BB1030" i="1"/>
  <c r="BE1033" i="1"/>
  <c r="BB1038" i="1"/>
  <c r="BE1041" i="1"/>
  <c r="BB1046" i="1"/>
  <c r="BT1046" i="1" s="1"/>
  <c r="BE1049" i="1"/>
  <c r="BB1054" i="1"/>
  <c r="BE1057" i="1"/>
  <c r="BB1062" i="1"/>
  <c r="BE1065" i="1"/>
  <c r="BT1065" i="1" s="1"/>
  <c r="BB1070" i="1"/>
  <c r="BE1073" i="1"/>
  <c r="BB1080" i="1"/>
  <c r="BT1080" i="1" s="1"/>
  <c r="BE1084" i="1"/>
  <c r="BB1089" i="1"/>
  <c r="BE1092" i="1"/>
  <c r="BB1097" i="1"/>
  <c r="BE1100" i="1"/>
  <c r="BB1105" i="1"/>
  <c r="BE1108" i="1"/>
  <c r="BB1113" i="1"/>
  <c r="BE1116" i="1"/>
  <c r="BT1116" i="1" s="1"/>
  <c r="BT354" i="1" l="1"/>
  <c r="BT116" i="1"/>
  <c r="BT100" i="1"/>
  <c r="BT84" i="1"/>
  <c r="BT68" i="1"/>
  <c r="BT36" i="1"/>
  <c r="BT957" i="1"/>
  <c r="BT534" i="1"/>
  <c r="BT384" i="1"/>
  <c r="BT638" i="1"/>
  <c r="BT343" i="1"/>
  <c r="BT283" i="1"/>
  <c r="BT1002" i="1"/>
  <c r="BT1138" i="1"/>
  <c r="BT855" i="1"/>
  <c r="BT835" i="1"/>
  <c r="BT912" i="1"/>
  <c r="BT1081" i="1"/>
  <c r="BT1162" i="1"/>
  <c r="BT1120" i="1"/>
  <c r="BT830" i="1"/>
  <c r="BT729" i="1"/>
  <c r="BT1014" i="1"/>
  <c r="BT902" i="1"/>
  <c r="BT538" i="1"/>
  <c r="BT169" i="1"/>
  <c r="BT1124" i="1"/>
  <c r="BT220" i="1"/>
  <c r="BT165" i="1"/>
  <c r="BT120" i="1"/>
  <c r="BT171" i="1"/>
  <c r="BT152" i="1"/>
  <c r="BT706" i="1"/>
  <c r="BT362" i="1"/>
  <c r="BT825" i="1"/>
  <c r="BT166" i="1"/>
  <c r="BT79" i="1"/>
  <c r="BT187" i="1"/>
  <c r="BT749" i="1"/>
  <c r="BT618" i="1"/>
  <c r="BT978" i="1"/>
  <c r="BT804" i="1"/>
  <c r="BT775" i="1"/>
  <c r="BT600" i="1"/>
  <c r="BT922" i="1"/>
  <c r="BT871" i="1"/>
  <c r="BT212" i="1"/>
  <c r="BT946" i="1"/>
  <c r="BT837" i="1"/>
  <c r="BT160" i="1"/>
  <c r="BT19" i="1"/>
  <c r="BT1043" i="1"/>
  <c r="BT1192" i="1"/>
  <c r="BT3" i="1"/>
  <c r="BT1176" i="1"/>
  <c r="BT697" i="1"/>
  <c r="BT83" i="1"/>
  <c r="BT1092" i="1"/>
  <c r="BT1025" i="1"/>
  <c r="BT933" i="1"/>
  <c r="BT1066" i="1"/>
  <c r="BT926" i="1"/>
  <c r="BT782" i="1"/>
  <c r="BT170" i="1"/>
  <c r="BT173" i="1"/>
  <c r="BT1187" i="1"/>
  <c r="BT1119" i="1"/>
  <c r="BT1079" i="1"/>
  <c r="BT915" i="1"/>
  <c r="BT955" i="1"/>
  <c r="BT516" i="1"/>
  <c r="BT469" i="1"/>
  <c r="BT1063" i="1"/>
  <c r="BT1054" i="1"/>
  <c r="BT952" i="1"/>
  <c r="BT434" i="1"/>
  <c r="BT388" i="1"/>
  <c r="BT253" i="1"/>
  <c r="BT810" i="1"/>
  <c r="BT526" i="1"/>
  <c r="BT462" i="1"/>
  <c r="BT452" i="1"/>
  <c r="BT99" i="1"/>
  <c r="BT589" i="1"/>
  <c r="BT174" i="1"/>
  <c r="BT860" i="1"/>
  <c r="BT609" i="1"/>
  <c r="BT421" i="1"/>
  <c r="BT1000" i="1"/>
  <c r="BT901" i="1"/>
  <c r="BT769" i="1"/>
  <c r="BT349" i="1"/>
  <c r="BT471" i="1"/>
  <c r="BT1167" i="1"/>
  <c r="BT1117" i="1"/>
  <c r="BT267" i="1"/>
  <c r="BT864" i="1"/>
  <c r="BT259" i="1"/>
  <c r="BT816" i="1"/>
  <c r="BT1038" i="1"/>
  <c r="BT910" i="1"/>
  <c r="BT1140" i="1"/>
  <c r="BT1112" i="1"/>
  <c r="BT999" i="1"/>
  <c r="BT1074" i="1"/>
  <c r="BT939" i="1"/>
  <c r="BT863" i="1"/>
  <c r="BT651" i="1"/>
  <c r="BT668" i="1"/>
  <c r="BT646" i="1"/>
  <c r="BT606" i="1"/>
  <c r="BT541" i="1"/>
  <c r="BT788" i="1"/>
  <c r="BT1094" i="1"/>
  <c r="BT731" i="1"/>
  <c r="BT449" i="1"/>
  <c r="BT614" i="1"/>
  <c r="BT923" i="1"/>
  <c r="BT879" i="1"/>
  <c r="BT841" i="1"/>
  <c r="BT647" i="1"/>
  <c r="BT633" i="1"/>
  <c r="BT566" i="1"/>
  <c r="BT558" i="1"/>
  <c r="BT514" i="1"/>
  <c r="BT656" i="1"/>
  <c r="BT309" i="1"/>
  <c r="BT300" i="1"/>
  <c r="BT272" i="1"/>
  <c r="BT245" i="1"/>
  <c r="BT42" i="1"/>
  <c r="BT47" i="1"/>
  <c r="BT239" i="1"/>
  <c r="BT937" i="1"/>
  <c r="BT64" i="1"/>
  <c r="BT158" i="1"/>
  <c r="BT974" i="1"/>
  <c r="BT216" i="1"/>
  <c r="BT843" i="1"/>
  <c r="BT529" i="1"/>
  <c r="BT1181" i="1"/>
  <c r="BT909" i="1"/>
  <c r="BT702" i="1"/>
  <c r="BT509" i="1"/>
  <c r="BT431" i="1"/>
  <c r="BT962" i="1"/>
  <c r="BT790" i="1"/>
  <c r="BT839" i="1"/>
  <c r="BT602" i="1"/>
  <c r="BT592" i="1"/>
  <c r="BT440" i="1"/>
  <c r="BT554" i="1"/>
  <c r="BT393" i="1"/>
  <c r="BT687" i="1"/>
  <c r="BT1170" i="1"/>
  <c r="BT735" i="1"/>
  <c r="BT811" i="1"/>
  <c r="BT56" i="1"/>
  <c r="BT1105" i="1"/>
  <c r="BT982" i="1"/>
  <c r="BT966" i="1"/>
  <c r="BT1037" i="1"/>
  <c r="BT305" i="1"/>
  <c r="BT1104" i="1"/>
  <c r="BT838" i="1"/>
  <c r="BT802" i="1"/>
  <c r="BT753" i="1"/>
  <c r="BT714" i="1"/>
  <c r="BT686" i="1"/>
  <c r="BT598" i="1"/>
  <c r="BT590" i="1"/>
  <c r="BT574" i="1"/>
  <c r="BT725" i="1"/>
  <c r="BT620" i="1"/>
  <c r="BT339" i="1"/>
  <c r="BT341" i="1"/>
  <c r="BT332" i="1"/>
  <c r="BT313" i="1"/>
  <c r="BT240" i="1"/>
  <c r="BT411" i="1"/>
  <c r="BT379" i="1"/>
  <c r="BT228" i="1"/>
  <c r="BT134" i="1"/>
  <c r="BT94" i="1"/>
  <c r="BT46" i="1"/>
  <c r="BT22" i="1"/>
  <c r="BT14" i="1"/>
  <c r="BT230" i="1"/>
  <c r="BT1164" i="1"/>
  <c r="BT1195" i="1"/>
  <c r="BT1040" i="1"/>
  <c r="BT496" i="1"/>
  <c r="BT460" i="1"/>
  <c r="BT486" i="1"/>
  <c r="BT365" i="1"/>
  <c r="BT182" i="1"/>
  <c r="BT389" i="1"/>
  <c r="BT916" i="1"/>
  <c r="BT255" i="1"/>
  <c r="BT218" i="1"/>
  <c r="BT204" i="1"/>
  <c r="BT189" i="1"/>
  <c r="BT761" i="1"/>
  <c r="BT985" i="1"/>
  <c r="BT936" i="1"/>
  <c r="BT783" i="1"/>
  <c r="BT699" i="1"/>
  <c r="BT718" i="1"/>
  <c r="BT688" i="1"/>
  <c r="BT644" i="1"/>
  <c r="BT671" i="1"/>
  <c r="BT325" i="1"/>
  <c r="BT288" i="1"/>
  <c r="BT40" i="1"/>
  <c r="BT8" i="1"/>
  <c r="BT1146" i="1"/>
  <c r="BT993" i="1"/>
  <c r="BT533" i="1"/>
  <c r="BT1078" i="1"/>
  <c r="BT853" i="1"/>
  <c r="BT865" i="1"/>
  <c r="BT771" i="1"/>
  <c r="BT742" i="1"/>
  <c r="BT723" i="1"/>
  <c r="BT661" i="1"/>
  <c r="BT571" i="1"/>
  <c r="BT628" i="1"/>
  <c r="BT777" i="1"/>
  <c r="BT428" i="1"/>
  <c r="BT408" i="1"/>
  <c r="BT293" i="1"/>
  <c r="BT256" i="1"/>
  <c r="BT224" i="1"/>
  <c r="BT222" i="1"/>
  <c r="BT141" i="1"/>
  <c r="BT1032" i="1"/>
  <c r="BT1060" i="1"/>
  <c r="BT1127" i="1"/>
  <c r="BT930" i="1"/>
  <c r="BT918" i="1"/>
  <c r="BT637" i="1"/>
  <c r="BT754" i="1"/>
  <c r="BT481" i="1"/>
  <c r="BT163" i="1"/>
  <c r="BT131" i="1"/>
  <c r="BT938" i="1"/>
  <c r="BT1159" i="1"/>
  <c r="BT549" i="1"/>
  <c r="BT797" i="1"/>
  <c r="BT315" i="1"/>
  <c r="BT203" i="1"/>
  <c r="BT591" i="1"/>
  <c r="BT350" i="1"/>
  <c r="BT251" i="1"/>
  <c r="BT176" i="1"/>
  <c r="BT924" i="1"/>
  <c r="BT868" i="1"/>
  <c r="BT348" i="1"/>
  <c r="BT15" i="1"/>
  <c r="BT994" i="1"/>
  <c r="BT773" i="1"/>
  <c r="BT196" i="1"/>
  <c r="BT976" i="1"/>
  <c r="BT840" i="1"/>
  <c r="BT567" i="1"/>
  <c r="BT559" i="1"/>
  <c r="BT537" i="1"/>
  <c r="BT510" i="1"/>
  <c r="BT849" i="1"/>
  <c r="BT1118" i="1"/>
  <c r="BT1088" i="1"/>
  <c r="BT635" i="1"/>
  <c r="BT1100" i="1"/>
  <c r="BT890" i="1"/>
  <c r="BT975" i="1"/>
  <c r="BT807" i="1"/>
  <c r="BT791" i="1"/>
  <c r="BT662" i="1"/>
  <c r="BT497" i="1"/>
  <c r="BT444" i="1"/>
  <c r="BT413" i="1"/>
  <c r="BT475" i="1"/>
  <c r="BT394" i="1"/>
  <c r="BT333" i="1"/>
  <c r="BT261" i="1"/>
  <c r="BT252" i="1"/>
  <c r="BT229" i="1"/>
  <c r="BT88" i="1"/>
  <c r="BT130" i="1"/>
  <c r="BT98" i="1"/>
  <c r="BT50" i="1"/>
  <c r="BT1107" i="1"/>
  <c r="BT1148" i="1"/>
  <c r="BT911" i="1"/>
  <c r="BT521" i="1"/>
  <c r="BT198" i="1"/>
  <c r="BT409" i="1"/>
  <c r="BT55" i="1"/>
  <c r="BT103" i="1"/>
  <c r="BT1030" i="1"/>
  <c r="BT1053" i="1"/>
  <c r="BT1172" i="1"/>
  <c r="BT1182" i="1"/>
  <c r="BT832" i="1"/>
  <c r="BT1057" i="1"/>
  <c r="BT1041" i="1"/>
  <c r="BT273" i="1"/>
  <c r="BT140" i="1"/>
  <c r="BT139" i="1"/>
  <c r="BT991" i="1"/>
  <c r="BT1166" i="1"/>
  <c r="BT707" i="1"/>
  <c r="BT634" i="1"/>
  <c r="BT499" i="1"/>
  <c r="BT580" i="1"/>
  <c r="BT560" i="1"/>
  <c r="BT679" i="1"/>
  <c r="BT555" i="1"/>
  <c r="BT416" i="1"/>
  <c r="BT360" i="1"/>
  <c r="BT268" i="1"/>
  <c r="BT260" i="1"/>
  <c r="BT78" i="1"/>
  <c r="BT38" i="1"/>
  <c r="BT6" i="1"/>
  <c r="BT146" i="1"/>
  <c r="BT1121" i="1"/>
  <c r="BT1095" i="1"/>
  <c r="BT1189" i="1"/>
  <c r="BT1132" i="1"/>
  <c r="BT986" i="1"/>
  <c r="BT621" i="1"/>
  <c r="BT445" i="1"/>
  <c r="BT353" i="1"/>
  <c r="BT238" i="1"/>
  <c r="BT192" i="1"/>
  <c r="BT167" i="1"/>
  <c r="BT63" i="1"/>
  <c r="BT931" i="1"/>
  <c r="BT1055" i="1"/>
  <c r="BT1077" i="1"/>
  <c r="BT1070" i="1"/>
  <c r="BT990" i="1"/>
  <c r="BT958" i="1"/>
  <c r="BT1029" i="1"/>
  <c r="BT289" i="1"/>
  <c r="BT225" i="1"/>
  <c r="BT1150" i="1"/>
  <c r="BT887" i="1"/>
  <c r="BT875" i="1"/>
  <c r="BT818" i="1"/>
  <c r="BT794" i="1"/>
  <c r="BT721" i="1"/>
  <c r="BT711" i="1"/>
  <c r="BT781" i="1"/>
  <c r="BT585" i="1"/>
  <c r="BT522" i="1"/>
  <c r="BT458" i="1"/>
  <c r="BT450" i="1"/>
  <c r="BT528" i="1"/>
  <c r="BT505" i="1"/>
  <c r="BT615" i="1"/>
  <c r="BT492" i="1"/>
  <c r="BT390" i="1"/>
  <c r="BT381" i="1"/>
  <c r="BT904" i="1"/>
  <c r="BT758" i="1"/>
  <c r="BT674" i="1"/>
  <c r="BT536" i="1"/>
  <c r="BT472" i="1"/>
  <c r="BT219" i="1"/>
  <c r="BT784" i="1"/>
  <c r="BT544" i="1"/>
  <c r="BT663" i="1"/>
  <c r="BT75" i="1"/>
  <c r="BT1173" i="1"/>
  <c r="BT1019" i="1"/>
  <c r="BT720" i="1"/>
  <c r="BT685" i="1"/>
  <c r="BT822" i="1"/>
  <c r="BT142" i="1"/>
  <c r="BT31" i="1"/>
  <c r="BT896" i="1"/>
  <c r="BT682" i="1"/>
  <c r="BT586" i="1"/>
  <c r="BT1128" i="1"/>
  <c r="BT987" i="1"/>
  <c r="BT905" i="1"/>
  <c r="BT377" i="1"/>
  <c r="BT345" i="1"/>
  <c r="BT1175" i="1"/>
  <c r="BT76" i="1"/>
  <c r="BT842" i="1"/>
  <c r="BT709" i="1"/>
  <c r="BT107" i="1"/>
  <c r="BT1111" i="1"/>
  <c r="BT1102" i="1"/>
  <c r="BT1067" i="1"/>
  <c r="BT1125" i="1"/>
  <c r="BT1044" i="1"/>
  <c r="BT1114" i="1"/>
  <c r="BT795" i="1"/>
  <c r="BT772" i="1"/>
  <c r="BT884" i="1"/>
  <c r="BT942" i="1"/>
  <c r="BT660" i="1"/>
  <c r="BT670" i="1"/>
  <c r="BT424" i="1"/>
  <c r="BT102" i="1"/>
  <c r="BT1034" i="1"/>
  <c r="BT264" i="1"/>
  <c r="BT1023" i="1"/>
  <c r="BT1134" i="1"/>
  <c r="BT1098" i="1"/>
  <c r="BT867" i="1"/>
  <c r="BT850" i="1"/>
  <c r="BT751" i="1"/>
  <c r="BT768" i="1"/>
  <c r="BT759" i="1"/>
  <c r="BT730" i="1"/>
  <c r="BT680" i="1"/>
  <c r="BT659" i="1"/>
  <c r="BT550" i="1"/>
  <c r="BT539" i="1"/>
  <c r="BT503" i="1"/>
  <c r="BT465" i="1"/>
  <c r="BT376" i="1"/>
  <c r="BT358" i="1"/>
  <c r="BT426" i="1"/>
  <c r="BT316" i="1"/>
  <c r="BT297" i="1"/>
  <c r="BT269" i="1"/>
  <c r="BT128" i="1"/>
  <c r="BT16" i="1"/>
  <c r="BT92" i="1"/>
  <c r="BT4" i="1"/>
  <c r="BT1123" i="1"/>
  <c r="BT1015" i="1"/>
  <c r="BT889" i="1"/>
  <c r="BT650" i="1"/>
  <c r="BT561" i="1"/>
  <c r="BT506" i="1"/>
  <c r="BT437" i="1"/>
  <c r="BT291" i="1"/>
  <c r="BT382" i="1"/>
  <c r="BT508" i="1"/>
  <c r="BT969" i="1"/>
  <c r="BT328" i="1"/>
  <c r="BT1090" i="1"/>
  <c r="BT941" i="1"/>
  <c r="BT949" i="1"/>
  <c r="BT821" i="1"/>
  <c r="BT675" i="1"/>
  <c r="BT493" i="1"/>
  <c r="BT483" i="1"/>
  <c r="BT636" i="1"/>
  <c r="BT420" i="1"/>
  <c r="BT410" i="1"/>
  <c r="BT402" i="1"/>
  <c r="BT356" i="1"/>
  <c r="BT461" i="1"/>
  <c r="BT352" i="1"/>
  <c r="BT285" i="1"/>
  <c r="BT277" i="1"/>
  <c r="BT234" i="1"/>
  <c r="BT70" i="1"/>
  <c r="BT54" i="1"/>
  <c r="BT138" i="1"/>
  <c r="BT82" i="1"/>
  <c r="BT58" i="1"/>
  <c r="BT1163" i="1"/>
  <c r="BT757" i="1"/>
  <c r="BT786" i="1"/>
  <c r="BT573" i="1"/>
  <c r="BT1191" i="1"/>
  <c r="BT947" i="1"/>
  <c r="BT190" i="1"/>
  <c r="BT150" i="1"/>
  <c r="BT1087" i="1"/>
  <c r="BT439" i="1"/>
  <c r="BT1062" i="1"/>
  <c r="BT1033" i="1"/>
  <c r="BT1073" i="1"/>
  <c r="BT1026" i="1"/>
  <c r="BT321" i="1"/>
  <c r="BT200" i="1"/>
  <c r="BT1101" i="1"/>
  <c r="BT819" i="1"/>
  <c r="BT882" i="1"/>
  <c r="BT847" i="1"/>
  <c r="BT582" i="1"/>
  <c r="BT511" i="1"/>
  <c r="BT664" i="1"/>
  <c r="BT473" i="1"/>
  <c r="BT612" i="1"/>
  <c r="BT524" i="1"/>
  <c r="BT391" i="1"/>
  <c r="BT329" i="1"/>
  <c r="BT237" i="1"/>
  <c r="BT395" i="1"/>
  <c r="BT226" i="1"/>
  <c r="BT641" i="1"/>
  <c r="BT474" i="1"/>
  <c r="BT617" i="1"/>
  <c r="BT201" i="1"/>
  <c r="BT793" i="1"/>
  <c r="BT642" i="1"/>
  <c r="BT569" i="1"/>
  <c r="BT690" i="1"/>
  <c r="BT323" i="1"/>
  <c r="BT197" i="1"/>
  <c r="BT613" i="1"/>
  <c r="BT115" i="1"/>
  <c r="BT223" i="1"/>
  <c r="BT953" i="1"/>
  <c r="BT932" i="1"/>
  <c r="BT296" i="1"/>
  <c r="BT829" i="1"/>
  <c r="BT799" i="1"/>
  <c r="BT806" i="1"/>
  <c r="BT652" i="1"/>
  <c r="BT626" i="1"/>
  <c r="BT578" i="1"/>
  <c r="BT562" i="1"/>
  <c r="BT396" i="1"/>
  <c r="BT418" i="1"/>
  <c r="BT406" i="1"/>
  <c r="BT374" i="1"/>
  <c r="BT308" i="1"/>
  <c r="BT244" i="1"/>
  <c r="BT149" i="1"/>
  <c r="BT136" i="1"/>
  <c r="BT72" i="1"/>
  <c r="BT24" i="1"/>
  <c r="BT211" i="1"/>
  <c r="BT129" i="1"/>
  <c r="BT97" i="1"/>
  <c r="BT65" i="1"/>
  <c r="BT33" i="1"/>
  <c r="BT1143" i="1"/>
  <c r="BT1056" i="1"/>
  <c r="BT1136" i="1"/>
  <c r="BT1068" i="1"/>
  <c r="BT906" i="1"/>
  <c r="BT935" i="1"/>
  <c r="BT681" i="1"/>
  <c r="BT579" i="1"/>
  <c r="BT542" i="1"/>
  <c r="BT504" i="1"/>
  <c r="BT494" i="1"/>
  <c r="BT454" i="1"/>
  <c r="BT412" i="1"/>
  <c r="BT11" i="1"/>
  <c r="BT1110" i="1"/>
  <c r="BT971" i="1"/>
  <c r="BT845" i="1"/>
  <c r="BT724" i="1"/>
  <c r="BT678" i="1"/>
  <c r="BT645" i="1"/>
  <c r="BT581" i="1"/>
  <c r="BT215" i="1"/>
  <c r="BT195" i="1"/>
  <c r="BT214" i="1"/>
  <c r="BT430" i="1"/>
  <c r="BT327" i="1"/>
  <c r="BT275" i="1"/>
  <c r="BT427" i="1"/>
  <c r="BT874" i="1"/>
  <c r="BT583" i="1"/>
  <c r="BT1049" i="1"/>
  <c r="BT695" i="1"/>
  <c r="BT172" i="1"/>
  <c r="BT1186" i="1"/>
  <c r="BT1106" i="1"/>
  <c r="BT873" i="1"/>
  <c r="BT743" i="1"/>
  <c r="BT708" i="1"/>
  <c r="BT519" i="1"/>
  <c r="BT490" i="1"/>
  <c r="BT447" i="1"/>
  <c r="BT648" i="1"/>
  <c r="BT317" i="1"/>
  <c r="BT122" i="1"/>
  <c r="BT114" i="1"/>
  <c r="BT66" i="1"/>
  <c r="BT34" i="1"/>
  <c r="BT1152" i="1"/>
  <c r="BT1013" i="1"/>
  <c r="BT996" i="1"/>
  <c r="BT1131" i="1"/>
  <c r="BT894" i="1"/>
  <c r="BT798" i="1"/>
  <c r="BT766" i="1"/>
  <c r="BT665" i="1"/>
  <c r="BT734" i="1"/>
  <c r="BT484" i="1"/>
  <c r="BT417" i="1"/>
  <c r="BT373" i="1"/>
  <c r="BT186" i="1"/>
  <c r="BT584" i="1"/>
  <c r="BT992" i="1"/>
  <c r="BT963" i="1"/>
  <c r="BT243" i="1"/>
  <c r="BT1139" i="1"/>
  <c r="BT980" i="1"/>
  <c r="BT972" i="1"/>
  <c r="BT704" i="1"/>
  <c r="BT303" i="1"/>
  <c r="BT1085" i="1"/>
  <c r="BT1018" i="1"/>
  <c r="BT878" i="1"/>
  <c r="BT880" i="1"/>
  <c r="BT770" i="1"/>
  <c r="BT698" i="1"/>
  <c r="BT666" i="1"/>
  <c r="BT658" i="1"/>
  <c r="BT611" i="1"/>
  <c r="BT546" i="1"/>
  <c r="BT476" i="1"/>
  <c r="BT1052" i="1"/>
  <c r="BT1011" i="1"/>
  <c r="BT1122" i="1"/>
  <c r="BT927" i="1"/>
  <c r="BT826" i="1"/>
  <c r="BT732" i="1"/>
  <c r="BT419" i="1"/>
  <c r="BT355" i="1"/>
  <c r="BT1039" i="1"/>
  <c r="BT852" i="1"/>
  <c r="BT828" i="1"/>
  <c r="BT696" i="1"/>
  <c r="BT692" i="1"/>
  <c r="BT564" i="1"/>
  <c r="BT951" i="1"/>
  <c r="BT1179" i="1"/>
  <c r="BT1035" i="1"/>
  <c r="BT466" i="1"/>
  <c r="BT477" i="1"/>
  <c r="BT836" i="1"/>
  <c r="BT800" i="1"/>
  <c r="BT629" i="1"/>
  <c r="BT319" i="1"/>
  <c r="BT307" i="1"/>
  <c r="BT181" i="1"/>
  <c r="BT205" i="1"/>
  <c r="BT1089" i="1"/>
  <c r="BT164" i="1"/>
  <c r="BT1133" i="1"/>
  <c r="BT988" i="1"/>
  <c r="BT929" i="1"/>
  <c r="BT870" i="1"/>
  <c r="BT814" i="1"/>
  <c r="BT750" i="1"/>
  <c r="BT545" i="1"/>
  <c r="BT370" i="1"/>
  <c r="BT157" i="1"/>
  <c r="BT1153" i="1"/>
  <c r="BT722" i="1"/>
  <c r="BT194" i="1"/>
  <c r="BT881" i="1"/>
  <c r="BT623" i="1"/>
  <c r="BT977" i="1"/>
  <c r="BT153" i="1"/>
  <c r="BT1156" i="1"/>
  <c r="BT1005" i="1"/>
  <c r="BT1022" i="1"/>
  <c r="BT1006" i="1"/>
  <c r="BT694" i="1"/>
  <c r="BT1154" i="1"/>
  <c r="BT1007" i="1"/>
  <c r="BT900" i="1"/>
  <c r="BT919" i="1"/>
  <c r="BT917" i="1"/>
  <c r="BT785" i="1"/>
  <c r="BT221" i="1"/>
  <c r="BT1168" i="1"/>
  <c r="BT1003" i="1"/>
  <c r="BT691" i="1"/>
  <c r="BT964" i="1"/>
  <c r="BT518" i="1"/>
  <c r="BT202" i="1"/>
  <c r="BT95" i="1"/>
  <c r="BT1075" i="1"/>
  <c r="BT1137" i="1"/>
  <c r="BT478" i="1"/>
  <c r="BT188" i="1"/>
  <c r="BT848" i="1"/>
  <c r="BT858" i="1"/>
  <c r="BT1183" i="1"/>
  <c r="BT207" i="1"/>
  <c r="BT719" i="1"/>
  <c r="BT733" i="1"/>
  <c r="BT552" i="1"/>
  <c r="BT380" i="1"/>
  <c r="BT414" i="1"/>
  <c r="BT369" i="1"/>
  <c r="BT295" i="1"/>
  <c r="BT876" i="1"/>
  <c r="BT488" i="1"/>
  <c r="BT1151" i="1"/>
  <c r="BT1047" i="1"/>
  <c r="BT979" i="1"/>
  <c r="BT789" i="1"/>
  <c r="BT643" i="1"/>
  <c r="BT813" i="1"/>
  <c r="BT632" i="1"/>
  <c r="BT446" i="1"/>
  <c r="BT596" i="1"/>
  <c r="BT548" i="1"/>
  <c r="BT507" i="1"/>
  <c r="BT485" i="1"/>
  <c r="BT392" i="1"/>
  <c r="BT334" i="1"/>
  <c r="BT318" i="1"/>
  <c r="BT302" i="1"/>
  <c r="BT286" i="1"/>
  <c r="BT270" i="1"/>
  <c r="BT254" i="1"/>
  <c r="BT168" i="1"/>
  <c r="BT159" i="1"/>
  <c r="BT59" i="1"/>
  <c r="BT51" i="1"/>
  <c r="BT30" i="1"/>
  <c r="BT944" i="1"/>
  <c r="BT1171" i="1"/>
  <c r="BT320" i="1"/>
  <c r="BT135" i="1"/>
  <c r="BT118" i="1"/>
  <c r="BT67" i="1"/>
  <c r="BT7" i="1"/>
  <c r="BT87" i="1"/>
  <c r="BT601" i="1"/>
  <c r="BT995" i="1"/>
  <c r="BT921" i="1"/>
  <c r="BT501" i="1"/>
  <c r="BT1113" i="1"/>
  <c r="BT1108" i="1"/>
  <c r="BT443" i="1"/>
  <c r="BT1145" i="1"/>
  <c r="BT1027" i="1"/>
  <c r="BT326" i="1"/>
  <c r="BT310" i="1"/>
  <c r="BT294" i="1"/>
  <c r="BT278" i="1"/>
  <c r="BT262" i="1"/>
  <c r="BT246" i="1"/>
  <c r="BT43" i="1"/>
  <c r="BT347" i="1"/>
  <c r="BT998" i="1"/>
  <c r="BT1021" i="1"/>
  <c r="BT530" i="1"/>
  <c r="BT689" i="1"/>
  <c r="BT746" i="1"/>
  <c r="BT604" i="1"/>
  <c r="BT457" i="1"/>
  <c r="BT357" i="1"/>
  <c r="BT124" i="1"/>
  <c r="BT111" i="1"/>
  <c r="BT1050" i="1"/>
  <c r="BT209" i="1"/>
  <c r="BT1109" i="1"/>
  <c r="BT767" i="1"/>
  <c r="BT736" i="1"/>
  <c r="BT779" i="1"/>
  <c r="BT630" i="1"/>
  <c r="BT827" i="1"/>
  <c r="BT950" i="1"/>
  <c r="BT1177" i="1"/>
  <c r="BT1059" i="1"/>
  <c r="BT1024" i="1"/>
  <c r="BT184" i="1"/>
  <c r="BT148" i="1"/>
  <c r="BT1149" i="1"/>
  <c r="BT1126" i="1"/>
  <c r="BT1016" i="1"/>
  <c r="BT1082" i="1"/>
  <c r="BT844" i="1"/>
  <c r="BT997" i="1"/>
  <c r="BT812" i="1"/>
  <c r="BT748" i="1"/>
  <c r="BT669" i="1"/>
  <c r="BT605" i="1"/>
  <c r="BT525" i="1"/>
  <c r="BT451" i="1"/>
  <c r="BT372" i="1"/>
  <c r="BT363" i="1"/>
  <c r="BT213" i="1"/>
  <c r="BT133" i="1"/>
  <c r="BT125" i="1"/>
  <c r="BT117" i="1"/>
  <c r="BT109" i="1"/>
  <c r="BT101" i="1"/>
  <c r="BT93" i="1"/>
  <c r="BT85" i="1"/>
  <c r="BT77" i="1"/>
  <c r="BT69" i="1"/>
  <c r="BT61" i="1"/>
  <c r="BT53" i="1"/>
  <c r="BT45" i="1"/>
  <c r="BT37" i="1"/>
  <c r="BT29" i="1"/>
  <c r="BT21" i="1"/>
  <c r="BT13" i="1"/>
  <c r="BT5" i="1"/>
  <c r="BT74" i="1"/>
  <c r="BT18" i="1"/>
  <c r="BT1144" i="1"/>
  <c r="BT833" i="1"/>
  <c r="BT547" i="1"/>
  <c r="BT523" i="1"/>
  <c r="BT517" i="1"/>
  <c r="BT489" i="1"/>
  <c r="BT455" i="1"/>
  <c r="BT432" i="1"/>
  <c r="BT401" i="1"/>
  <c r="BT175" i="1"/>
  <c r="BT144" i="1"/>
  <c r="BT127" i="1"/>
  <c r="BT110" i="1"/>
  <c r="BT425" i="1"/>
  <c r="BT208" i="1"/>
  <c r="BT143" i="1"/>
  <c r="BT126" i="1"/>
  <c r="BT91" i="1"/>
  <c r="BT71" i="1"/>
  <c r="BT151" i="1"/>
  <c r="BT123" i="1"/>
  <c r="BT86" i="1"/>
  <c r="BT433" i="1"/>
  <c r="BT280" i="1"/>
  <c r="BT156" i="1"/>
  <c r="BT1165" i="1"/>
  <c r="BT891" i="1"/>
  <c r="BT954" i="1"/>
  <c r="BT943" i="1"/>
  <c r="BT831" i="1"/>
  <c r="BT738" i="1"/>
  <c r="BT792" i="1"/>
  <c r="BT774" i="1"/>
  <c r="BT667" i="1"/>
  <c r="BT625" i="1"/>
  <c r="BT616" i="1"/>
  <c r="BT577" i="1"/>
  <c r="BT495" i="1"/>
  <c r="BT479" i="1"/>
  <c r="BT568" i="1"/>
  <c r="BT459" i="1"/>
  <c r="BT423" i="1"/>
  <c r="BT359" i="1"/>
  <c r="BT301" i="1"/>
  <c r="BT284" i="1"/>
  <c r="BT276" i="1"/>
  <c r="BT1099" i="1"/>
  <c r="BT1004" i="1"/>
  <c r="BT1064" i="1"/>
  <c r="BT654" i="1"/>
  <c r="BT717" i="1"/>
  <c r="BT653" i="1"/>
  <c r="BT639" i="1"/>
  <c r="BT622" i="1"/>
  <c r="BT527" i="1"/>
  <c r="BT491" i="1"/>
  <c r="BT593" i="1"/>
  <c r="BT178" i="1"/>
  <c r="BT808" i="1"/>
  <c r="BT442" i="1"/>
  <c r="BT180" i="1"/>
  <c r="BT217" i="1"/>
  <c r="BT48" i="1"/>
  <c r="BT32" i="1"/>
  <c r="BT1157" i="1"/>
  <c r="BT1130" i="1"/>
  <c r="BT1076" i="1"/>
  <c r="BT1061" i="1"/>
  <c r="BT898" i="1"/>
  <c r="BT885" i="1"/>
  <c r="BT701" i="1"/>
  <c r="BT903" i="1"/>
  <c r="BT857" i="1"/>
  <c r="BT805" i="1"/>
  <c r="BT185" i="1"/>
  <c r="BT147" i="1"/>
  <c r="BT1031" i="1"/>
  <c r="BT1008" i="1"/>
  <c r="BT368" i="1"/>
  <c r="BT231" i="1"/>
  <c r="BT179" i="1"/>
  <c r="BT945" i="1"/>
  <c r="BT248" i="1"/>
  <c r="BT232" i="1"/>
  <c r="BT145" i="1"/>
  <c r="BT1188" i="1"/>
  <c r="BT967" i="1"/>
  <c r="BT920" i="1"/>
  <c r="BT796" i="1"/>
  <c r="BT755" i="1"/>
  <c r="BT715" i="1"/>
  <c r="BT631" i="1"/>
  <c r="BT594" i="1"/>
  <c r="BT575" i="1"/>
  <c r="BT556" i="1"/>
  <c r="BT535" i="1"/>
  <c r="BT520" i="1"/>
  <c r="BT512" i="1"/>
  <c r="BT502" i="1"/>
  <c r="BT467" i="1"/>
  <c r="BT456" i="1"/>
  <c r="BT448" i="1"/>
  <c r="BT607" i="1"/>
  <c r="BT236" i="1"/>
  <c r="BT154" i="1"/>
  <c r="BT1115" i="1"/>
  <c r="BT1184" i="1"/>
  <c r="BT866" i="1"/>
  <c r="BT712" i="1"/>
  <c r="BT928" i="1"/>
  <c r="BT1058" i="1"/>
  <c r="BT907" i="1"/>
  <c r="BT312" i="1"/>
  <c r="BT241" i="1"/>
  <c r="BT1158" i="1"/>
  <c r="BT989" i="1"/>
  <c r="BT883" i="1"/>
  <c r="BT803" i="1"/>
  <c r="BT763" i="1"/>
  <c r="BT747" i="1"/>
  <c r="BT553" i="1"/>
  <c r="BT482" i="1"/>
  <c r="BT463" i="1"/>
  <c r="BT572" i="1"/>
  <c r="BT540" i="1"/>
  <c r="BT386" i="1"/>
  <c r="BT342" i="1"/>
  <c r="BT366" i="1"/>
  <c r="BT106" i="1"/>
  <c r="BT90" i="1"/>
  <c r="BT26" i="1"/>
  <c r="BT10" i="1"/>
  <c r="BT1185" i="1"/>
  <c r="BT1048" i="1"/>
  <c r="BT1036" i="1"/>
  <c r="BT862" i="1"/>
  <c r="BT311" i="1"/>
  <c r="BT247" i="1"/>
  <c r="BT279" i="1"/>
  <c r="BT1097" i="1"/>
  <c r="BT1042" i="1"/>
  <c r="BT1084" i="1"/>
  <c r="BT1017" i="1"/>
  <c r="BT161" i="1"/>
  <c r="BT959" i="1"/>
  <c r="BT908" i="1"/>
  <c r="BT851" i="1"/>
  <c r="BT823" i="1"/>
  <c r="BT893" i="1"/>
  <c r="BT780" i="1"/>
  <c r="BT727" i="1"/>
  <c r="BT716" i="1"/>
  <c r="BT588" i="1"/>
  <c r="BT551" i="1"/>
  <c r="BT515" i="1"/>
  <c r="BT684" i="1"/>
  <c r="BT422" i="1"/>
  <c r="BT404" i="1"/>
  <c r="BT233" i="1"/>
  <c r="BT162" i="1"/>
  <c r="BT1012" i="1"/>
  <c r="BT764" i="1"/>
  <c r="BT610" i="1"/>
  <c r="BT191" i="1"/>
  <c r="BT737" i="1"/>
  <c r="BT557" i="1"/>
  <c r="BT1010" i="1"/>
  <c r="BT817" i="1"/>
  <c r="BT338" i="1"/>
  <c r="BT322" i="1"/>
  <c r="BT306" i="1"/>
  <c r="BT290" i="1"/>
  <c r="BT274" i="1"/>
  <c r="BT258" i="1"/>
  <c r="BT242" i="1"/>
  <c r="BT603" i="1"/>
  <c r="BT543" i="1"/>
  <c r="BT480" i="1"/>
  <c r="BT375" i="1"/>
  <c r="BT336" i="1"/>
  <c r="BT364" i="1"/>
  <c r="BT1071" i="1"/>
  <c r="BT960" i="1"/>
  <c r="BT886" i="1"/>
  <c r="BT854" i="1"/>
  <c r="BT744" i="1"/>
  <c r="BT649" i="1"/>
  <c r="BT657" i="1"/>
  <c r="BT801" i="1"/>
  <c r="BT330" i="1"/>
  <c r="BT314" i="1"/>
  <c r="BT298" i="1"/>
  <c r="BT282" i="1"/>
  <c r="BT266" i="1"/>
  <c r="BT250" i="1"/>
  <c r="BT183" i="1"/>
  <c r="BT155" i="1"/>
  <c r="BT984" i="1"/>
  <c r="BT137" i="1"/>
  <c r="BT121" i="1"/>
  <c r="BT113" i="1"/>
  <c r="BT105" i="1"/>
  <c r="BT89" i="1"/>
  <c r="BT81" i="1"/>
  <c r="BT73" i="1"/>
  <c r="BT57" i="1"/>
  <c r="BT49" i="1"/>
  <c r="BT41" i="1"/>
  <c r="BT25" i="1"/>
  <c r="BT17" i="1"/>
  <c r="BT9" i="1"/>
  <c r="BT1083" i="1"/>
  <c r="BT1051" i="1"/>
  <c r="BT968" i="1"/>
  <c r="BT673" i="1"/>
  <c r="BT776" i="1"/>
  <c r="BT199" i="1"/>
  <c r="BT700" i="1"/>
  <c r="BT888" i="1"/>
  <c r="BT739" i="1"/>
  <c r="BT728" i="1"/>
  <c r="BT563" i="1"/>
  <c r="BT500" i="1"/>
  <c r="BT399" i="1"/>
  <c r="BT856" i="1"/>
  <c r="BT470" i="1"/>
  <c r="BT387" i="1"/>
  <c r="BT435" i="1"/>
  <c r="BT1009" i="1"/>
  <c r="BT824" i="1"/>
  <c r="BT846" i="1"/>
  <c r="BT760" i="1"/>
  <c r="BT693" i="1"/>
  <c r="BT595" i="1"/>
  <c r="BT468" i="1"/>
  <c r="BT438" i="1"/>
  <c r="BT367" i="1"/>
  <c r="BT415" i="1"/>
  <c r="BT403" i="1"/>
  <c r="BT383" i="1"/>
  <c r="BT371" i="1"/>
  <c r="BT351" i="1"/>
  <c r="BT340" i="1"/>
  <c r="D6" i="3"/>
  <c r="O4" i="3" l="1"/>
  <c r="C7" i="3" s="1"/>
  <c r="G4" i="3"/>
  <c r="B7" i="3" l="1"/>
  <c r="D7" i="3"/>
  <c r="P3" i="3"/>
  <c r="H3" i="3"/>
  <c r="I3" i="3" s="1"/>
  <c r="K3" i="3" s="1"/>
  <c r="F26" i="7" s="1"/>
  <c r="P2" i="3"/>
  <c r="H4" i="3" l="1"/>
  <c r="J4" i="3" s="1"/>
  <c r="J3" i="3"/>
  <c r="J2" i="3"/>
  <c r="I2" i="3"/>
  <c r="K2" i="3" s="1"/>
  <c r="F18" i="7" s="1"/>
  <c r="P4" i="3"/>
  <c r="R4" i="3" s="1"/>
  <c r="R3" i="3"/>
  <c r="Q3" i="3"/>
  <c r="S3" i="3" s="1"/>
  <c r="R2" i="3"/>
  <c r="Q2" i="3"/>
  <c r="I4" i="3" l="1"/>
  <c r="K4" i="3" s="1"/>
  <c r="S2" i="3"/>
  <c r="Q4" i="3"/>
  <c r="S4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EdSector_Analysis-2018-07-12.xlsx!Table1" type="102" refreshedVersion="6" minRefreshableVersion="5">
    <extLst>
      <ext xmlns:x15="http://schemas.microsoft.com/office/spreadsheetml/2010/11/main" uri="{DE250136-89BD-433C-8126-D09CA5730AF9}">
        <x15:connection id="Table1" autoDelete="1">
          <x15:rangePr sourceName="_xlcn.WorksheetConnection_EdSector_Analysis20180712.xlsxTable11"/>
        </x15:connection>
      </ext>
    </extLst>
  </connection>
  <connection id="3" xr16:uid="{00000000-0015-0000-FFFF-FFFF02000000}" name="WorksheetConnection_EdSector_Analysis-2018-08-12.xlsx!Enrollment" type="102" refreshedVersion="6" minRefreshableVersion="5">
    <extLst>
      <ext xmlns:x15="http://schemas.microsoft.com/office/spreadsheetml/2010/11/main" uri="{DE250136-89BD-433C-8126-D09CA5730AF9}">
        <x15:connection id="Enrollment" autoDelete="1">
          <x15:rangePr sourceName="_xlcn.WorksheetConnection_EdSector_Analysis20180812.xlsxEnrollment1"/>
        </x15:connection>
      </ext>
    </extLst>
  </connection>
  <connection id="4" xr16:uid="{00000000-0015-0000-FFFF-FFFF03000000}" name="WorksheetConnection_EdSector_Analysis-2018-08-12.xlsx!Table4" type="102" refreshedVersion="6" minRefreshableVersion="5">
    <extLst>
      <ext xmlns:x15="http://schemas.microsoft.com/office/spreadsheetml/2010/11/main" uri="{DE250136-89BD-433C-8126-D09CA5730AF9}">
        <x15:connection id="Table4" autoDelete="1">
          <x15:rangePr sourceName="_xlcn.WorksheetConnection_EdSector_Analysis20180812.xlsxTable4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ble1].[Facility Status].&amp;[Completed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<sst xmlns="http://schemas.openxmlformats.org/spreadsheetml/2006/main" count="26075" uniqueCount="2226">
  <si>
    <t>Para ID</t>
  </si>
  <si>
    <t>Donors</t>
  </si>
  <si>
    <t>Programme Partner</t>
  </si>
  <si>
    <t>Implementing Partners</t>
  </si>
  <si>
    <t># of Girls from refugee community in age group 3-5 enrolled in learning spaces</t>
  </si>
  <si>
    <t>Out of  the number of girls from refugee community in age group 3-5, # of girls with disability enrolled in learning spaces</t>
  </si>
  <si>
    <t># of Boys from refugee community in age group 3-5 enrolled in learning spaces</t>
  </si>
  <si>
    <t>Out of  the number of boys from refugee community in age group 3-5, # of boys with disability enrolled in learning spaces</t>
  </si>
  <si>
    <t># of Girls from host community in age group 3-5 enrolled in learning spaces</t>
  </si>
  <si>
    <t>Out of  the number of girls from host community in age group 3-5, # of girls with disability enrolled in learning spaces</t>
  </si>
  <si>
    <t># of Boys from host community in age group 3-5 enrolled in learning spaces</t>
  </si>
  <si>
    <t>Out of  the number of boys  from host community in age group 3-5, # of boys with disability enrolled in learning spaces</t>
  </si>
  <si>
    <t># of Girls from refugee community in age group 6-14 enrolled in learning spaces</t>
  </si>
  <si>
    <t>Out of  the number of girls from refugee community in age group 6-14, # of girls with disability enrolled in learning spaces</t>
  </si>
  <si>
    <t># of Boys from refugee community in age group 6-14 enrolled in learning spaces</t>
  </si>
  <si>
    <t>Out of  the number of boys from refugee community in age group 6-14, # of boys with disability enrolled in learning spaces</t>
  </si>
  <si>
    <t># of Girls from host community in age group 6-14 enrolled in learning spaces</t>
  </si>
  <si>
    <t>Out of  the number of girls from host community in age group 6-14, # of girls with disability enrolled in learning spaces</t>
  </si>
  <si>
    <t># of Boys from host community in age group 6-14 enrolled in learning spaces</t>
  </si>
  <si>
    <t>Out of  the number of boys  from host community in age group 6-14, # of boys with disability enrolled in learning spaces</t>
  </si>
  <si>
    <t># of Girls from refugee community in age group 15-17 enrolled in learning spaces</t>
  </si>
  <si>
    <t>Out of  the number of girls from refugee community in age group 15-17, # of girls with disability enrolled in learning spaces</t>
  </si>
  <si>
    <t># of Boys from refugee community in age group 15-17 enrolled in learning spaces</t>
  </si>
  <si>
    <t>Out of  the number of boys from refugee community in age group 15-17, # of boys with disability enrolled in learning spaces</t>
  </si>
  <si>
    <t># of Girls from refugee community in age group 18-24 enrolled in learning spaces</t>
  </si>
  <si>
    <t>Out of  the number of girls from refugee community in age group 18-24, # of girls with disability enrolled in learning spaces</t>
  </si>
  <si>
    <t># of Boys from refugee community in age group 18-24 enrolled in learning spaces</t>
  </si>
  <si>
    <t>Out of  the number of boys from refugee community in age group 18-24, # of boys with disability enrolled in learning spaces</t>
  </si>
  <si>
    <t># of Girls from host community  in age group 18-24 enrolled in learning spaces</t>
  </si>
  <si>
    <t>Out of  the number of girls from host community in age group 18-24, # of girls with disability enrolled in learning spaces</t>
  </si>
  <si>
    <t># of Boys from host community in age group 18-24 enrolled in learning spaces</t>
  </si>
  <si>
    <t>Out of  the number of boys  from host community in age group 18-24, # of boys with disability enrolled in learning spaces</t>
  </si>
  <si>
    <t>Remarks</t>
  </si>
  <si>
    <t>Camp 10</t>
  </si>
  <si>
    <t>Camp 15</t>
  </si>
  <si>
    <t>Camp 16</t>
  </si>
  <si>
    <t>Camp 8E</t>
  </si>
  <si>
    <t>Camp 8W</t>
  </si>
  <si>
    <t>Camp 9</t>
  </si>
  <si>
    <t>Camp 17</t>
  </si>
  <si>
    <t>Camp 26/Nayapara EXP</t>
  </si>
  <si>
    <t>Camp 27/Jadimura</t>
  </si>
  <si>
    <t>Napayara RC</t>
  </si>
  <si>
    <t>Camp 21/Chakmarkul</t>
  </si>
  <si>
    <t>Camp 1E</t>
  </si>
  <si>
    <t>Camp 1W</t>
  </si>
  <si>
    <t>Camp 2W</t>
  </si>
  <si>
    <t>Camp 3</t>
  </si>
  <si>
    <t>Camp 4</t>
  </si>
  <si>
    <t>Camp 5</t>
  </si>
  <si>
    <t>Camp 6</t>
  </si>
  <si>
    <t>Camp 7</t>
  </si>
  <si>
    <t>Kutupalong RC</t>
  </si>
  <si>
    <t>Camp 25/Alikhali</t>
  </si>
  <si>
    <t>Camp 12</t>
  </si>
  <si>
    <t>Camp 14</t>
  </si>
  <si>
    <t>Camp 18</t>
  </si>
  <si>
    <t>Camp 19</t>
  </si>
  <si>
    <t>Camp 13</t>
  </si>
  <si>
    <t>Pankhali</t>
  </si>
  <si>
    <t>Deilpara</t>
  </si>
  <si>
    <t>Jommapara</t>
  </si>
  <si>
    <t>CXB-214</t>
  </si>
  <si>
    <t>CXB-223</t>
  </si>
  <si>
    <t>CXB-224</t>
  </si>
  <si>
    <t>CXB-210</t>
  </si>
  <si>
    <t>CXB-211</t>
  </si>
  <si>
    <t>CXB-213</t>
  </si>
  <si>
    <t>CXB-212</t>
  </si>
  <si>
    <t>CXB-025</t>
  </si>
  <si>
    <t>CXB-037</t>
  </si>
  <si>
    <t>CXB-089</t>
  </si>
  <si>
    <t>CXB-108</t>
  </si>
  <si>
    <t>CXB-201</t>
  </si>
  <si>
    <t>CXB-202</t>
  </si>
  <si>
    <t>CXB-204</t>
  </si>
  <si>
    <t>CXB-205</t>
  </si>
  <si>
    <t>CXB-206</t>
  </si>
  <si>
    <t>CXB-209</t>
  </si>
  <si>
    <t>CXB-208</t>
  </si>
  <si>
    <t>CXB-207</t>
  </si>
  <si>
    <t>CXB-221</t>
  </si>
  <si>
    <t>CXB-017</t>
  </si>
  <si>
    <t>CXB-218</t>
  </si>
  <si>
    <t>CXB-222</t>
  </si>
  <si>
    <t>CXB-215</t>
  </si>
  <si>
    <t>CXB-219</t>
  </si>
  <si>
    <t>CXB-220</t>
  </si>
  <si>
    <t>CXB-027</t>
  </si>
  <si>
    <t>CXB-005</t>
  </si>
  <si>
    <t>CXB-013</t>
  </si>
  <si>
    <t>Jadimura Iter Vata</t>
  </si>
  <si>
    <t>Nayapara RC</t>
  </si>
  <si>
    <t>Zumma Para</t>
  </si>
  <si>
    <t>Jadimura School Site</t>
  </si>
  <si>
    <t>Munaf Garden</t>
  </si>
  <si>
    <t>Tek-028</t>
  </si>
  <si>
    <t>Tek-046</t>
  </si>
  <si>
    <t>Tek-048</t>
  </si>
  <si>
    <t>UNICEF</t>
  </si>
  <si>
    <t>DoPeace USA</t>
  </si>
  <si>
    <t>ECHO</t>
  </si>
  <si>
    <t>VSO</t>
  </si>
  <si>
    <t>IKEA</t>
  </si>
  <si>
    <t>DFAT</t>
  </si>
  <si>
    <t>UNHCR</t>
  </si>
  <si>
    <t>SCI</t>
  </si>
  <si>
    <t>BRAC</t>
  </si>
  <si>
    <t>CODEC</t>
  </si>
  <si>
    <t>DAM</t>
  </si>
  <si>
    <t>MUKTI</t>
  </si>
  <si>
    <t>YPSA</t>
  </si>
  <si>
    <t>MHI</t>
  </si>
  <si>
    <t>OBAT</t>
  </si>
  <si>
    <t>Grand Total</t>
  </si>
  <si>
    <t>Refugee</t>
  </si>
  <si>
    <t>Host</t>
  </si>
  <si>
    <t>Total</t>
  </si>
  <si>
    <t>3 to 5</t>
  </si>
  <si>
    <t>6 to 14</t>
  </si>
  <si>
    <t>18 to 24</t>
  </si>
  <si>
    <t>Enrolled</t>
  </si>
  <si>
    <t>Gap</t>
  </si>
  <si>
    <t>Refugee 3 to 14</t>
  </si>
  <si>
    <t>Refugee 15 to 24</t>
  </si>
  <si>
    <t>Host 3 to 14</t>
  </si>
  <si>
    <t>Host 15 to 24</t>
  </si>
  <si>
    <t>Host Children</t>
  </si>
  <si>
    <t>% with access to education</t>
  </si>
  <si>
    <t>% without access to education</t>
  </si>
  <si>
    <t>Children Age Group</t>
  </si>
  <si>
    <t xml:space="preserve">Refugee Children </t>
  </si>
  <si>
    <t># of Girls from host community  in age group 15-17 enrolled in learning spaces</t>
  </si>
  <si>
    <t># of Boys from host community in age group 15-17 enrolled in learning spaces</t>
  </si>
  <si>
    <t>Out of  the number of girls from host community in age group 15-17, # of girls with disability enrolled in learning spaces</t>
  </si>
  <si>
    <t>Out of  the number of boys  from host community in age group 15-17, # of boys with disability enrolled in learning spaces</t>
  </si>
  <si>
    <t>Friendship</t>
  </si>
  <si>
    <t>DFID</t>
  </si>
  <si>
    <t>ACF</t>
  </si>
  <si>
    <t>Friendship/SIF/DFID</t>
  </si>
  <si>
    <t>Camp 24/Leda[A,B,C]</t>
  </si>
  <si>
    <t>CXB-233</t>
  </si>
  <si>
    <t>Camp 11</t>
  </si>
  <si>
    <t>CXB-217</t>
  </si>
  <si>
    <t>Mochoni</t>
  </si>
  <si>
    <t>Tek-025</t>
  </si>
  <si>
    <t>Camp 20</t>
  </si>
  <si>
    <t>CXB-216</t>
  </si>
  <si>
    <t>Camp 2E</t>
  </si>
  <si>
    <t>CXB-203</t>
  </si>
  <si>
    <t>Camp</t>
  </si>
  <si>
    <t>Camp SSID</t>
  </si>
  <si>
    <t>Para Name</t>
  </si>
  <si>
    <t>Block Name</t>
  </si>
  <si>
    <t>Facility Name</t>
  </si>
  <si>
    <t>Facility ID</t>
  </si>
  <si>
    <t>Trageted Population</t>
  </si>
  <si>
    <t>Type</t>
  </si>
  <si>
    <t>Facility Status</t>
  </si>
  <si>
    <t>Latitude</t>
  </si>
  <si>
    <t>Longitude</t>
  </si>
  <si>
    <t>Altitude</t>
  </si>
  <si>
    <t>Precision</t>
  </si>
  <si>
    <t xml:space="preserve">None Education Partners </t>
  </si>
  <si>
    <t>B-18</t>
  </si>
  <si>
    <t>BRAC Learning Center 14</t>
  </si>
  <si>
    <t>REFUGEE COMMUNITIES</t>
  </si>
  <si>
    <t>TEMPORARY LEARNING CENTER</t>
  </si>
  <si>
    <t>Completed</t>
  </si>
  <si>
    <t>I-19</t>
  </si>
  <si>
    <t>BRAC Learning Center 3</t>
  </si>
  <si>
    <t>A-58</t>
  </si>
  <si>
    <t>BRAC Learning Center 1</t>
  </si>
  <si>
    <t>A-65</t>
  </si>
  <si>
    <t>BRAC Learning Center 2</t>
  </si>
  <si>
    <t>A-33</t>
  </si>
  <si>
    <t>BRAC Learning Center 4</t>
  </si>
  <si>
    <t>A-34</t>
  </si>
  <si>
    <t>BRAC Learning Center 5</t>
  </si>
  <si>
    <t>A-63</t>
  </si>
  <si>
    <t>BRAC Learning Center 6</t>
  </si>
  <si>
    <t>I-17</t>
  </si>
  <si>
    <t>BRAC Learning Center 7</t>
  </si>
  <si>
    <t>A 60(1)</t>
  </si>
  <si>
    <t>BRAC Learning center 8</t>
  </si>
  <si>
    <t>A 60(2)</t>
  </si>
  <si>
    <t>BRAC Learning Center 9</t>
  </si>
  <si>
    <t>A-61</t>
  </si>
  <si>
    <t>BRAC Learning Center 10</t>
  </si>
  <si>
    <t>A-62</t>
  </si>
  <si>
    <t>BRAC Learning Center 11</t>
  </si>
  <si>
    <t>A-44</t>
  </si>
  <si>
    <t>BRAC Learning Center 12</t>
  </si>
  <si>
    <t>B-12</t>
  </si>
  <si>
    <t>BRAC Learning Center 18</t>
  </si>
  <si>
    <t>H-03</t>
  </si>
  <si>
    <t>BRAC Learning Center 13</t>
  </si>
  <si>
    <t>A-38</t>
  </si>
  <si>
    <t>BRAC Learning Center 16</t>
  </si>
  <si>
    <t>B-09</t>
  </si>
  <si>
    <t>BRACLearning center 17</t>
  </si>
  <si>
    <t>H-17</t>
  </si>
  <si>
    <t>BRAC Learning Center 15</t>
  </si>
  <si>
    <t>A-8</t>
  </si>
  <si>
    <t>BRAC Learning Center 19</t>
  </si>
  <si>
    <t>D-5</t>
  </si>
  <si>
    <t>BRAC Learning Center 21</t>
  </si>
  <si>
    <t>H-11</t>
  </si>
  <si>
    <t>BRAC Learning Center 26</t>
  </si>
  <si>
    <t>H-14</t>
  </si>
  <si>
    <t>BRAC Learning Center 27</t>
  </si>
  <si>
    <t>D2(2)</t>
  </si>
  <si>
    <t>BRAC Learning Center 20</t>
  </si>
  <si>
    <t>F-15</t>
  </si>
  <si>
    <t>BRAC Learning Center 22</t>
  </si>
  <si>
    <t>F=16</t>
  </si>
  <si>
    <t>BRAC Learning Center 23</t>
  </si>
  <si>
    <t>H-9(2)</t>
  </si>
  <si>
    <t>BRAC Learning Center 24</t>
  </si>
  <si>
    <t>H-10(2)</t>
  </si>
  <si>
    <t>BRAC Learning Center 25</t>
  </si>
  <si>
    <t>A-07</t>
  </si>
  <si>
    <t>BRAC Lerning center 30</t>
  </si>
  <si>
    <t>A-14</t>
  </si>
  <si>
    <t>BRAC Learning Center 28</t>
  </si>
  <si>
    <t>A-19</t>
  </si>
  <si>
    <t>BRAC Learning Center 29</t>
  </si>
  <si>
    <t>C-11</t>
  </si>
  <si>
    <t>BRAC Learning Center 33</t>
  </si>
  <si>
    <t>C-15</t>
  </si>
  <si>
    <t>BRAC Learning Center 34</t>
  </si>
  <si>
    <t>A-06</t>
  </si>
  <si>
    <t>BRAC Learning Center 31</t>
  </si>
  <si>
    <t>B-07</t>
  </si>
  <si>
    <t>BRAC Learning Center 32</t>
  </si>
  <si>
    <t>G-05</t>
  </si>
  <si>
    <t>BRAC Learning Center 35</t>
  </si>
  <si>
    <t>H-05</t>
  </si>
  <si>
    <t>BRAC Learning Center 36</t>
  </si>
  <si>
    <t>Balukhali, Camp 9, Block C8</t>
  </si>
  <si>
    <t>Muslim Hands Child Friendly Space</t>
  </si>
  <si>
    <t>MOBILE LEARNING</t>
  </si>
  <si>
    <t>Do not know</t>
  </si>
  <si>
    <t>No</t>
  </si>
  <si>
    <t>Obat TLC-03</t>
  </si>
  <si>
    <t>it has no para and block yet.</t>
  </si>
  <si>
    <t>Obat TLC-04</t>
  </si>
  <si>
    <t>Obat TLC-05</t>
  </si>
  <si>
    <t>Obat TLC-06</t>
  </si>
  <si>
    <t>Obat TLC-07</t>
  </si>
  <si>
    <t>Obat TLC-08</t>
  </si>
  <si>
    <t>Obat TLC-09</t>
  </si>
  <si>
    <t>Obat TLC-10</t>
  </si>
  <si>
    <t>It has para and Block yet.</t>
  </si>
  <si>
    <t>It has no Para and block</t>
  </si>
  <si>
    <t>Block-E 4</t>
  </si>
  <si>
    <t>Tek-045</t>
  </si>
  <si>
    <t>D11</t>
  </si>
  <si>
    <t>Sunflower 1</t>
  </si>
  <si>
    <t>LEARNING CENTER</t>
  </si>
  <si>
    <t>Sunflower 2</t>
  </si>
  <si>
    <t>(blank)</t>
  </si>
  <si>
    <t>D10</t>
  </si>
  <si>
    <t>Daffodil 1</t>
  </si>
  <si>
    <t>Daffodil 2</t>
  </si>
  <si>
    <t>Rose</t>
  </si>
  <si>
    <t>D12</t>
  </si>
  <si>
    <t>Lily</t>
  </si>
  <si>
    <t>Leda MS</t>
  </si>
  <si>
    <t>Tek-007</t>
  </si>
  <si>
    <t>D-11</t>
  </si>
  <si>
    <t>Hoimonty</t>
  </si>
  <si>
    <t>D-7</t>
  </si>
  <si>
    <t>Khelaghore Shishu Bikash Kenrdo</t>
  </si>
  <si>
    <t>Dokkhin Alikhali</t>
  </si>
  <si>
    <t>Tek-010</t>
  </si>
  <si>
    <t>D-8</t>
  </si>
  <si>
    <t>Moina</t>
  </si>
  <si>
    <t>Tula Bagan</t>
  </si>
  <si>
    <t>Tek-011</t>
  </si>
  <si>
    <t>D-20</t>
  </si>
  <si>
    <t>Meghna 2</t>
  </si>
  <si>
    <t>REFUGEE IN HOST COMMUNITIES / BOTH</t>
  </si>
  <si>
    <t>D-22</t>
  </si>
  <si>
    <t>Meghna 1</t>
  </si>
  <si>
    <t>Uttor Alikhali</t>
  </si>
  <si>
    <t>Tek-013</t>
  </si>
  <si>
    <t>D-15</t>
  </si>
  <si>
    <t>Doyel 1</t>
  </si>
  <si>
    <t>Doyel 2</t>
  </si>
  <si>
    <t>Jamuna</t>
  </si>
  <si>
    <t>B</t>
  </si>
  <si>
    <t>Choitaly</t>
  </si>
  <si>
    <t>Sheylla Ghuna</t>
  </si>
  <si>
    <t>Tek-018</t>
  </si>
  <si>
    <t>H</t>
  </si>
  <si>
    <t>Basonti</t>
  </si>
  <si>
    <t>Boishakhi</t>
  </si>
  <si>
    <t>Ashar Alo Shishu Bikash Kenrdo</t>
  </si>
  <si>
    <t>Muktar Alo Shishu Bikash Kenrdo</t>
  </si>
  <si>
    <t>Dolonchapa Shishu bikash Kenrdo</t>
  </si>
  <si>
    <t>Saikat Shishu bikash kendro</t>
  </si>
  <si>
    <t>Shimul Shishu Bikash Kenrdo</t>
  </si>
  <si>
    <t>Paharika Shishu Bikash Kenrdo</t>
  </si>
  <si>
    <t>I--1-28</t>
  </si>
  <si>
    <t>Olive</t>
  </si>
  <si>
    <t>I-1-29</t>
  </si>
  <si>
    <t>Cherry</t>
  </si>
  <si>
    <t>I-26</t>
  </si>
  <si>
    <t>Pineapple</t>
  </si>
  <si>
    <t>JC</t>
  </si>
  <si>
    <t>Mohna Shishu Bikash Kenrdo</t>
  </si>
  <si>
    <t>JC-2</t>
  </si>
  <si>
    <t>Shapla Shishu Bikash Kenrdo</t>
  </si>
  <si>
    <t>C-2</t>
  </si>
  <si>
    <t>Niagra</t>
  </si>
  <si>
    <t>I-1</t>
  </si>
  <si>
    <t>Everest</t>
  </si>
  <si>
    <t>Mango</t>
  </si>
  <si>
    <t>Sky</t>
  </si>
  <si>
    <t>Crown</t>
  </si>
  <si>
    <t>Liberty</t>
  </si>
  <si>
    <t>Twinkle</t>
  </si>
  <si>
    <t>D-12</t>
  </si>
  <si>
    <t>Freedom</t>
  </si>
  <si>
    <t>Glory</t>
  </si>
  <si>
    <t>Green</t>
  </si>
  <si>
    <t>Amazon</t>
  </si>
  <si>
    <t>Kaladan</t>
  </si>
  <si>
    <t>D-4</t>
  </si>
  <si>
    <t>Diamond 1</t>
  </si>
  <si>
    <t>Diamond 2</t>
  </si>
  <si>
    <t>Golden</t>
  </si>
  <si>
    <t>H-59</t>
  </si>
  <si>
    <t>Eraboti</t>
  </si>
  <si>
    <t>Naaf</t>
  </si>
  <si>
    <t>F-22</t>
  </si>
  <si>
    <t>Dream 1</t>
  </si>
  <si>
    <t>Dream 2</t>
  </si>
  <si>
    <t>DG-44</t>
  </si>
  <si>
    <t>Rhythm 1</t>
  </si>
  <si>
    <t>Rhythm 2</t>
  </si>
  <si>
    <t>F-14</t>
  </si>
  <si>
    <t>Pearl</t>
  </si>
  <si>
    <t>F-20</t>
  </si>
  <si>
    <t>Angell</t>
  </si>
  <si>
    <t>S-10</t>
  </si>
  <si>
    <t>Peacock 1</t>
  </si>
  <si>
    <t>Peacock 2</t>
  </si>
  <si>
    <t>S-15</t>
  </si>
  <si>
    <t>Eagle 1</t>
  </si>
  <si>
    <t>Eagle 2</t>
  </si>
  <si>
    <t>S-22</t>
  </si>
  <si>
    <t>Birds</t>
  </si>
  <si>
    <t>A-10</t>
  </si>
  <si>
    <t>Neptune</t>
  </si>
  <si>
    <t>A-13</t>
  </si>
  <si>
    <t>Venus</t>
  </si>
  <si>
    <t>Century</t>
  </si>
  <si>
    <t>A-18</t>
  </si>
  <si>
    <t>Pacific</t>
  </si>
  <si>
    <t>A-9</t>
  </si>
  <si>
    <t>Ideal</t>
  </si>
  <si>
    <t>C-1</t>
  </si>
  <si>
    <t>Sunflower</t>
  </si>
  <si>
    <t>Daisy 1</t>
  </si>
  <si>
    <t>Lotus</t>
  </si>
  <si>
    <t>C-13</t>
  </si>
  <si>
    <t>Mary gold</t>
  </si>
  <si>
    <t>Dhalia</t>
  </si>
  <si>
    <t>C-17</t>
  </si>
  <si>
    <t xml:space="preserve">Camellia </t>
  </si>
  <si>
    <t>Daisy 2</t>
  </si>
  <si>
    <t>C-18</t>
  </si>
  <si>
    <t>Alpine</t>
  </si>
  <si>
    <t>Jasmine</t>
  </si>
  <si>
    <t>C-19</t>
  </si>
  <si>
    <t>Zinnia</t>
  </si>
  <si>
    <t>C-7</t>
  </si>
  <si>
    <t>Gardenia</t>
  </si>
  <si>
    <t>C-8</t>
  </si>
  <si>
    <t>Orchid</t>
  </si>
  <si>
    <t>C--A-15</t>
  </si>
  <si>
    <t>Rosemary</t>
  </si>
  <si>
    <t>D-1</t>
  </si>
  <si>
    <t>Tulip</t>
  </si>
  <si>
    <t>D-17</t>
  </si>
  <si>
    <t xml:space="preserve">Paradise </t>
  </si>
  <si>
    <t>D-24</t>
  </si>
  <si>
    <t>Blossom</t>
  </si>
  <si>
    <t>A-1</t>
  </si>
  <si>
    <t>Lion</t>
  </si>
  <si>
    <t>E-5</t>
  </si>
  <si>
    <t>Tiger</t>
  </si>
  <si>
    <t>I-9</t>
  </si>
  <si>
    <t>Dolphin</t>
  </si>
  <si>
    <t>Q-7</t>
  </si>
  <si>
    <t>Falcon</t>
  </si>
  <si>
    <t>E-10</t>
  </si>
  <si>
    <t>Galaxy 1</t>
  </si>
  <si>
    <t>Galaxy 2</t>
  </si>
  <si>
    <t>Galaxy 3</t>
  </si>
  <si>
    <t>F-7</t>
  </si>
  <si>
    <t>Cygnus</t>
  </si>
  <si>
    <t>Pegasus</t>
  </si>
  <si>
    <t>F-9</t>
  </si>
  <si>
    <t>Orion</t>
  </si>
  <si>
    <t>H-1</t>
  </si>
  <si>
    <t>Sun</t>
  </si>
  <si>
    <t>Moon</t>
  </si>
  <si>
    <t>H-4</t>
  </si>
  <si>
    <t>Rainbow 1</t>
  </si>
  <si>
    <t>Rainbow 2</t>
  </si>
  <si>
    <t>H-5</t>
  </si>
  <si>
    <t>Jupiter</t>
  </si>
  <si>
    <t xml:space="preserve">Sunshine </t>
  </si>
  <si>
    <t>B-43</t>
  </si>
  <si>
    <t>Royal 1</t>
  </si>
  <si>
    <t>Royal 2</t>
  </si>
  <si>
    <t>H-47</t>
  </si>
  <si>
    <t>Butterfly</t>
  </si>
  <si>
    <t>K-12</t>
  </si>
  <si>
    <t>Star 1</t>
  </si>
  <si>
    <t>Star 2</t>
  </si>
  <si>
    <t>K-8</t>
  </si>
  <si>
    <t>Netaung</t>
  </si>
  <si>
    <t>Unique 2</t>
  </si>
  <si>
    <t>K-9</t>
  </si>
  <si>
    <t>Unique 1</t>
  </si>
  <si>
    <t>L-12</t>
  </si>
  <si>
    <t>Renaissance</t>
  </si>
  <si>
    <t>S-30</t>
  </si>
  <si>
    <t>Globe</t>
  </si>
  <si>
    <t>Ocean</t>
  </si>
  <si>
    <t>H-10</t>
  </si>
  <si>
    <t>H-98</t>
  </si>
  <si>
    <t>Ongoing</t>
  </si>
  <si>
    <t>H-80</t>
  </si>
  <si>
    <t>H-72</t>
  </si>
  <si>
    <t>H-88</t>
  </si>
  <si>
    <t>H-93</t>
  </si>
  <si>
    <t>H-97</t>
  </si>
  <si>
    <t>H-76</t>
  </si>
  <si>
    <t>H-68</t>
  </si>
  <si>
    <t>H-83</t>
  </si>
  <si>
    <t>H-105</t>
  </si>
  <si>
    <t>BRAC Learning Center 17</t>
  </si>
  <si>
    <t>NMS</t>
  </si>
  <si>
    <t>Dahlia Mobile Learning Centre</t>
  </si>
  <si>
    <t>Marigold Mobile Learning Centre</t>
  </si>
  <si>
    <t>Hazi Jahed Hossen er Vita</t>
  </si>
  <si>
    <t>Tek-034</t>
  </si>
  <si>
    <t>Mali Kha Learning Centre</t>
  </si>
  <si>
    <t>Mojar Company er Bagan</t>
  </si>
  <si>
    <t>Tek-026</t>
  </si>
  <si>
    <t>Laymu Learning Centre</t>
  </si>
  <si>
    <t>Khuladan Learning Center</t>
  </si>
  <si>
    <t>Dha La Learning Centre</t>
  </si>
  <si>
    <t>Nosuruzzaman er Ghuna</t>
  </si>
  <si>
    <t>Tek-033</t>
  </si>
  <si>
    <t>May Kha Learning Centre</t>
  </si>
  <si>
    <t>Shal Bagan</t>
  </si>
  <si>
    <t>Tek-039</t>
  </si>
  <si>
    <t>Adolescent Club</t>
  </si>
  <si>
    <t>Irrawady Learning Centre</t>
  </si>
  <si>
    <t>Si Taung Learning Centre</t>
  </si>
  <si>
    <t>Thein Liwn Learning Centre</t>
  </si>
  <si>
    <t>Jadimura</t>
  </si>
  <si>
    <t>Daffodil Mobile Learning Centre</t>
  </si>
  <si>
    <t>Naf Learning Center</t>
  </si>
  <si>
    <t>May Yu Learning Centre</t>
  </si>
  <si>
    <t>Pan Wa Learning Centre</t>
  </si>
  <si>
    <t>Sheylla Ghuna P block</t>
  </si>
  <si>
    <t>Tek-024</t>
  </si>
  <si>
    <t>Tha Na Sarry Learning Centre</t>
  </si>
  <si>
    <t>C</t>
  </si>
  <si>
    <t>Chameli Mobile Learning Centre</t>
  </si>
  <si>
    <t>C2</t>
  </si>
  <si>
    <t>Rain Learning Centre</t>
  </si>
  <si>
    <t>C4</t>
  </si>
  <si>
    <t>Light Learning Centre</t>
  </si>
  <si>
    <t>D1</t>
  </si>
  <si>
    <t>Sea queen Learning Centre</t>
  </si>
  <si>
    <t>E</t>
  </si>
  <si>
    <t>Green View Learning Centre</t>
  </si>
  <si>
    <t>G</t>
  </si>
  <si>
    <t>Vanilla Mobile Learning Centre</t>
  </si>
  <si>
    <t>I</t>
  </si>
  <si>
    <t>Clitoria Mobile Learning Centre</t>
  </si>
  <si>
    <t>Jc2</t>
  </si>
  <si>
    <t>Marigold Learning Centre</t>
  </si>
  <si>
    <t>Morning Glory Mobile Learning Centre</t>
  </si>
  <si>
    <t>Orchid Learning Centre</t>
  </si>
  <si>
    <t>Sunrise Learning Centre</t>
  </si>
  <si>
    <t>D4 new F</t>
  </si>
  <si>
    <t>Moon learning Centre</t>
  </si>
  <si>
    <t>I1</t>
  </si>
  <si>
    <t>Twinkel Lerning Centre</t>
  </si>
  <si>
    <t>Victoria Learning Centre</t>
  </si>
  <si>
    <t>I3s</t>
  </si>
  <si>
    <t>Daffodil Lerning Centre</t>
  </si>
  <si>
    <t>Jesmin Learning Centre</t>
  </si>
  <si>
    <t>I3V</t>
  </si>
  <si>
    <t>Little Star Lerning Centre</t>
  </si>
  <si>
    <t>Magnolia Mobile  Learning Centre</t>
  </si>
  <si>
    <t>B3</t>
  </si>
  <si>
    <t>D4</t>
  </si>
  <si>
    <t>Rose Learning Centre</t>
  </si>
  <si>
    <t>D4b2</t>
  </si>
  <si>
    <t>Lantana Mobile Learning Centre</t>
  </si>
  <si>
    <t>Moonflower Mobile Learning Centre</t>
  </si>
  <si>
    <t>Water Lily Mobile Learning Centre</t>
  </si>
  <si>
    <t>I3i</t>
  </si>
  <si>
    <t xml:space="preserve">Everest Lerning Centre </t>
  </si>
  <si>
    <t>Moon Star Learning Centre</t>
  </si>
  <si>
    <t>China Rose Mobile Learning Centre</t>
  </si>
  <si>
    <t>Gardenia Mobile Learning Centre</t>
  </si>
  <si>
    <t>Sunflower Learning Centre (1,2)</t>
  </si>
  <si>
    <t>D8</t>
  </si>
  <si>
    <t>Holy Child Learning Center</t>
  </si>
  <si>
    <t>Holy Flower Learning Center</t>
  </si>
  <si>
    <t>Green Garden-Adolescent Club</t>
  </si>
  <si>
    <t>Peace Garden Learning Center</t>
  </si>
  <si>
    <t>Protivar Bikash Learning Center</t>
  </si>
  <si>
    <t>Child Heaven Learning Centre(1, 2)</t>
  </si>
  <si>
    <t>Rose Garden Learning Centre</t>
  </si>
  <si>
    <t>Green Hill Learning Centre</t>
  </si>
  <si>
    <t>Knowledge Park Learning Center</t>
  </si>
  <si>
    <t>Moon Hill Learning Centre</t>
  </si>
  <si>
    <t>Hill View Learning Centre</t>
  </si>
  <si>
    <t xml:space="preserve">Hill View Learning Centre </t>
  </si>
  <si>
    <t>Bluebell Mobile Learning Centre</t>
  </si>
  <si>
    <t>Child Garden Learning Center</t>
  </si>
  <si>
    <t>Child Park Learning Center(1,2)</t>
  </si>
  <si>
    <t>First Sun Learning Center</t>
  </si>
  <si>
    <t>Knowledge Garden Learning Center</t>
  </si>
  <si>
    <t>Scholar Park Learning Centre (1, 2)</t>
  </si>
  <si>
    <t>Jasmin Mobile Learning Centre</t>
  </si>
  <si>
    <t>A</t>
  </si>
  <si>
    <t>Vorer Alo Learning Center</t>
  </si>
  <si>
    <t>A3</t>
  </si>
  <si>
    <t>Blooming Knowledge Learning Center</t>
  </si>
  <si>
    <t>Red Hill Learning Centre</t>
  </si>
  <si>
    <t>SS</t>
  </si>
  <si>
    <t>Blazing Star Mobile Learning Centre</t>
  </si>
  <si>
    <t>E1</t>
  </si>
  <si>
    <t>Daisy Mobile Learning Centre</t>
  </si>
  <si>
    <t>E2</t>
  </si>
  <si>
    <t>Sun Drop Mobile Learning Centre</t>
  </si>
  <si>
    <t>E3</t>
  </si>
  <si>
    <t>Bright Zone Learning Center</t>
  </si>
  <si>
    <t>G12</t>
  </si>
  <si>
    <t>Flower Garden Learning Center</t>
  </si>
  <si>
    <t xml:space="preserve">Lily Learning Centre </t>
  </si>
  <si>
    <t>B3/H12</t>
  </si>
  <si>
    <t>Strawberry Lerning Center</t>
  </si>
  <si>
    <t>E4</t>
  </si>
  <si>
    <t>Sunflower Learning Centre</t>
  </si>
  <si>
    <t>Camellia Learning Centre</t>
  </si>
  <si>
    <t>Lotus Mobile Learning Centre</t>
  </si>
  <si>
    <t>Tuberose Mobile Learning Centre</t>
  </si>
  <si>
    <t>Cauliflower Learning Centre</t>
  </si>
  <si>
    <t>Naf Learning Centre</t>
  </si>
  <si>
    <t>Brilliant Learning Centre</t>
  </si>
  <si>
    <t>Dahlia Learning Centre</t>
  </si>
  <si>
    <t>Star Learning Centre</t>
  </si>
  <si>
    <t>E3d</t>
  </si>
  <si>
    <t>Tansy Learning Centre</t>
  </si>
  <si>
    <t>E-1</t>
  </si>
  <si>
    <t>DAM Children Learning Center-006</t>
  </si>
  <si>
    <t>DAM Children Learning Center-016</t>
  </si>
  <si>
    <t>DAM Children Learning Center-018</t>
  </si>
  <si>
    <t>E-3</t>
  </si>
  <si>
    <t>DAM children learning center-001</t>
  </si>
  <si>
    <t>DAM Children Learning Center-002</t>
  </si>
  <si>
    <t>E-3/16</t>
  </si>
  <si>
    <t>DAM Children Learning Center-029</t>
  </si>
  <si>
    <t>DAM Children Learning Center-198</t>
  </si>
  <si>
    <t>E-3/B-19</t>
  </si>
  <si>
    <t>DAM Children Learning Center-032</t>
  </si>
  <si>
    <t>A-72</t>
  </si>
  <si>
    <t>DAM Children Learning Center-014</t>
  </si>
  <si>
    <t>A-73</t>
  </si>
  <si>
    <t>DAM Children Learning Center-009</t>
  </si>
  <si>
    <t>A-74</t>
  </si>
  <si>
    <t>DAM Children Learning Center-010</t>
  </si>
  <si>
    <t>A-78</t>
  </si>
  <si>
    <t>DAM Children Learning Center-041</t>
  </si>
  <si>
    <t>A-79</t>
  </si>
  <si>
    <t>DAM Children Learning Center-040</t>
  </si>
  <si>
    <t>A-88</t>
  </si>
  <si>
    <t>DAM Children Learning Center-008</t>
  </si>
  <si>
    <t>A-91</t>
  </si>
  <si>
    <t>DAM Children Learning Center-019</t>
  </si>
  <si>
    <t>B-37</t>
  </si>
  <si>
    <t>DAM Children Learning Center-004</t>
  </si>
  <si>
    <t>B-41</t>
  </si>
  <si>
    <t>DAM Children Learning Center-011</t>
  </si>
  <si>
    <t>B-46</t>
  </si>
  <si>
    <t>DAM Children Learning Center-013</t>
  </si>
  <si>
    <t>B-48(1)</t>
  </si>
  <si>
    <t>DAM Children Learning Center-007</t>
  </si>
  <si>
    <t>B-48(2)</t>
  </si>
  <si>
    <t>DAM Children Learning Center-033</t>
  </si>
  <si>
    <t>B-50</t>
  </si>
  <si>
    <t>DAM Children Learning Center-005</t>
  </si>
  <si>
    <t>B-53</t>
  </si>
  <si>
    <t>DAM Children Learning Center-015</t>
  </si>
  <si>
    <t>B-59</t>
  </si>
  <si>
    <t>DAM Children Learning Center-031</t>
  </si>
  <si>
    <t>B-64</t>
  </si>
  <si>
    <t>DAM Children Learning Center-044</t>
  </si>
  <si>
    <t>B-70</t>
  </si>
  <si>
    <t>DAM Children Learning Center-197</t>
  </si>
  <si>
    <t>B-90</t>
  </si>
  <si>
    <t>DAM Children Learning Center-003</t>
  </si>
  <si>
    <t>C-39</t>
  </si>
  <si>
    <t>DAM Children Learning Center-020</t>
  </si>
  <si>
    <t>C-51</t>
  </si>
  <si>
    <t>DAM Children Learning Center-046</t>
  </si>
  <si>
    <t>C-52</t>
  </si>
  <si>
    <t>DAM Children Learning Center-035</t>
  </si>
  <si>
    <t>C-69</t>
  </si>
  <si>
    <t>DAM Children Learning Center-012</t>
  </si>
  <si>
    <t>D-38</t>
  </si>
  <si>
    <t>DAM Children Learning Center-047</t>
  </si>
  <si>
    <t>F,A-28</t>
  </si>
  <si>
    <t>DAM Children Learning Center-043</t>
  </si>
  <si>
    <t>A-45(1)</t>
  </si>
  <si>
    <t>DAM Children Learning Center-017</t>
  </si>
  <si>
    <t>E-82</t>
  </si>
  <si>
    <t>DAM Children Learning Center-025</t>
  </si>
  <si>
    <t>FA-26(1)</t>
  </si>
  <si>
    <t>DAM Children Learning Center-193</t>
  </si>
  <si>
    <t>FA-26(2)</t>
  </si>
  <si>
    <t>DAM Children Learning Center-194</t>
  </si>
  <si>
    <t>FA-27(1)</t>
  </si>
  <si>
    <t>DAM Children Learning Center-195</t>
  </si>
  <si>
    <t>FA-27(2)</t>
  </si>
  <si>
    <t>DAM Children Learning Center-196</t>
  </si>
  <si>
    <t>FA-28</t>
  </si>
  <si>
    <t>DAM Children Learning Center-042</t>
  </si>
  <si>
    <t>FA-33</t>
  </si>
  <si>
    <t>DAM Children Learning Center-036</t>
  </si>
  <si>
    <t>FA-36</t>
  </si>
  <si>
    <t>DAM Children Learning Center-050</t>
  </si>
  <si>
    <t>FA-39(1)</t>
  </si>
  <si>
    <t>DAM Children Learning Center-023</t>
  </si>
  <si>
    <t>FA-39(2)</t>
  </si>
  <si>
    <t>DAM Children Learning Center-024</t>
  </si>
  <si>
    <t>FA-42(1)</t>
  </si>
  <si>
    <t>DAM Children Learning Center-037</t>
  </si>
  <si>
    <t>FA-42(2)</t>
  </si>
  <si>
    <t>DAM Children Learning Center-034</t>
  </si>
  <si>
    <t>FA43(1)</t>
  </si>
  <si>
    <t>DAM Children Learning Center-021</t>
  </si>
  <si>
    <t>FA43(2)</t>
  </si>
  <si>
    <t>DAM Children Learning Center-022</t>
  </si>
  <si>
    <t>FA-45(2)</t>
  </si>
  <si>
    <t>DAM Children Learning Center-049</t>
  </si>
  <si>
    <t>I-16</t>
  </si>
  <si>
    <t>DAM Children Learning Center-028</t>
  </si>
  <si>
    <t>DAM Children Learning Center-026</t>
  </si>
  <si>
    <t>I-21</t>
  </si>
  <si>
    <t>DAM Children Learning Center-027</t>
  </si>
  <si>
    <t>I-22</t>
  </si>
  <si>
    <t>DAM Children Learning Center-048</t>
  </si>
  <si>
    <t>I-23</t>
  </si>
  <si>
    <t>DAM Children Learning Center-030</t>
  </si>
  <si>
    <t>B-03</t>
  </si>
  <si>
    <t>DAM Children Learning Center-066</t>
  </si>
  <si>
    <t>C-02</t>
  </si>
  <si>
    <t>DAM Children Learning Center-064</t>
  </si>
  <si>
    <t>C-05</t>
  </si>
  <si>
    <t>DAM Children Learning Center-065</t>
  </si>
  <si>
    <t>C-07</t>
  </si>
  <si>
    <t>DAM Children Learning Center-063</t>
  </si>
  <si>
    <t>C-08</t>
  </si>
  <si>
    <t>DAM Children Learning Center-093</t>
  </si>
  <si>
    <t>C-09</t>
  </si>
  <si>
    <t>DAM Children Learning Center-051</t>
  </si>
  <si>
    <t>C-10</t>
  </si>
  <si>
    <t>DAM Children Learning Center-052</t>
  </si>
  <si>
    <t>DAM Children Learning Center-053</t>
  </si>
  <si>
    <t>C-14</t>
  </si>
  <si>
    <t>DAM Children Learning Center-054</t>
  </si>
  <si>
    <t>DAM Children Learning Center-059</t>
  </si>
  <si>
    <t>C-16</t>
  </si>
  <si>
    <t>DAM Children Learning Center-055</t>
  </si>
  <si>
    <t>DAM Children Learning Center-058</t>
  </si>
  <si>
    <t>DAM Children Learning Center-061</t>
  </si>
  <si>
    <t>C-20</t>
  </si>
  <si>
    <t>DAM Children Learning Center-062</t>
  </si>
  <si>
    <t>F-02</t>
  </si>
  <si>
    <t>DAM Children Learning Center-084</t>
  </si>
  <si>
    <t>F-09</t>
  </si>
  <si>
    <t>DAM Children Learning Center-090</t>
  </si>
  <si>
    <t>G-17</t>
  </si>
  <si>
    <t>DAM Children Learning Center-082</t>
  </si>
  <si>
    <t>G-18</t>
  </si>
  <si>
    <t>DAM Children Learning Center-060</t>
  </si>
  <si>
    <t>G-19</t>
  </si>
  <si>
    <t>DAM Children Learning Center-056</t>
  </si>
  <si>
    <t>G-27</t>
  </si>
  <si>
    <t>DAM Children Learning Center-057</t>
  </si>
  <si>
    <t>G-29</t>
  </si>
  <si>
    <t>DAM Children Learning Center-089</t>
  </si>
  <si>
    <t>G-34</t>
  </si>
  <si>
    <t>DAM Children Learning Center-079</t>
  </si>
  <si>
    <t>F-10</t>
  </si>
  <si>
    <t>DAM Children Learning Center-091</t>
  </si>
  <si>
    <t>F-11</t>
  </si>
  <si>
    <t>DAM Children Learning Center-076</t>
  </si>
  <si>
    <t>F-12</t>
  </si>
  <si>
    <t>DAM Children Learning Center-077</t>
  </si>
  <si>
    <t>F-17</t>
  </si>
  <si>
    <t>DAM Children Learning Center-072</t>
  </si>
  <si>
    <t>F-18</t>
  </si>
  <si>
    <t>DAM Children Learning Center-085</t>
  </si>
  <si>
    <t>F-19</t>
  </si>
  <si>
    <t>DAM Children Learning Center-083</t>
  </si>
  <si>
    <t>DAM Children Learning Center-078</t>
  </si>
  <si>
    <t>F-21</t>
  </si>
  <si>
    <t>DAM Children Learning Center-073</t>
  </si>
  <si>
    <t>F-24</t>
  </si>
  <si>
    <t>DAM Children Learning Center-074</t>
  </si>
  <si>
    <t>F-25</t>
  </si>
  <si>
    <t>DAM Children Learning Center-081</t>
  </si>
  <si>
    <t>F-26</t>
  </si>
  <si>
    <t>DAM Children Learning Center-070</t>
  </si>
  <si>
    <t>F-27</t>
  </si>
  <si>
    <t>DAM Children Learning Center-075</t>
  </si>
  <si>
    <t>F-31</t>
  </si>
  <si>
    <t>DAM Children Learning Center-100</t>
  </si>
  <si>
    <t>F-40</t>
  </si>
  <si>
    <t>DAM Children Learning Center-118</t>
  </si>
  <si>
    <t>G-06</t>
  </si>
  <si>
    <t>DAM Children Learning Center-095</t>
  </si>
  <si>
    <t>G-07</t>
  </si>
  <si>
    <t>DAM Children Learning Center-094</t>
  </si>
  <si>
    <t>G-08</t>
  </si>
  <si>
    <t>DAM Children Learning Center-087</t>
  </si>
  <si>
    <t>G-09</t>
  </si>
  <si>
    <t>DAM Children Learning Center-096</t>
  </si>
  <si>
    <t>G-12</t>
  </si>
  <si>
    <t>DAM Children Learning Center-067</t>
  </si>
  <si>
    <t>G-15</t>
  </si>
  <si>
    <t>DAM Children Learning Center-097</t>
  </si>
  <si>
    <t>G-16</t>
  </si>
  <si>
    <t>DAM Children Learning Center-086</t>
  </si>
  <si>
    <t>G-24</t>
  </si>
  <si>
    <t>DAM Children Learning Center-088</t>
  </si>
  <si>
    <t>G-26</t>
  </si>
  <si>
    <t>DAM Children Learning Center-071</t>
  </si>
  <si>
    <t>G-28</t>
  </si>
  <si>
    <t>DAM Children Learning Center-068</t>
  </si>
  <si>
    <t>G-30</t>
  </si>
  <si>
    <t>DAM Children Learning Center-069</t>
  </si>
  <si>
    <t>G-35</t>
  </si>
  <si>
    <t>DAM Children Learning Center-092</t>
  </si>
  <si>
    <t>G-36</t>
  </si>
  <si>
    <t>DAM Children Learning Center-099</t>
  </si>
  <si>
    <t>H-27</t>
  </si>
  <si>
    <t>DAM Children Learning Center-039</t>
  </si>
  <si>
    <t>H-36</t>
  </si>
  <si>
    <t>DAM Children Learning Center-038</t>
  </si>
  <si>
    <t>H-48</t>
  </si>
  <si>
    <t>DAM Children Learning Center-045</t>
  </si>
  <si>
    <t>J-13</t>
  </si>
  <si>
    <t>DAM Children Learning Center-175</t>
  </si>
  <si>
    <t>D-09</t>
  </si>
  <si>
    <t>DAM Children Learning Center-098</t>
  </si>
  <si>
    <t>DAM Children Learning Center-102</t>
  </si>
  <si>
    <t>F-8</t>
  </si>
  <si>
    <t>DAM Children Learning Center-101</t>
  </si>
  <si>
    <t>G-1</t>
  </si>
  <si>
    <t>DAM Children Learning Center-159</t>
  </si>
  <si>
    <t>G-10</t>
  </si>
  <si>
    <t>DAM Children Learning Center-154</t>
  </si>
  <si>
    <t>G-11</t>
  </si>
  <si>
    <t>DAM Children Learning Center-157</t>
  </si>
  <si>
    <t>G-13</t>
  </si>
  <si>
    <t>DAM Children Learning Center-152</t>
  </si>
  <si>
    <t>G-14</t>
  </si>
  <si>
    <t>DAM Children Learning Center-153</t>
  </si>
  <si>
    <t>DAM Children Learning Center-156</t>
  </si>
  <si>
    <t>DAM Children Learning Center-177</t>
  </si>
  <si>
    <t>G-2</t>
  </si>
  <si>
    <t>DAM Children Learning Center-158</t>
  </si>
  <si>
    <t>G-4</t>
  </si>
  <si>
    <t>DAM Children Learning Center-173</t>
  </si>
  <si>
    <t>G-9</t>
  </si>
  <si>
    <t>DAM Children Learning Center-172</t>
  </si>
  <si>
    <t>DAM Children Learning Center-190</t>
  </si>
  <si>
    <t>DAM Children Learning Center-182</t>
  </si>
  <si>
    <t>DAM Children Learning Center-185</t>
  </si>
  <si>
    <t>H-18</t>
  </si>
  <si>
    <t>DAM Children Learning Center-184</t>
  </si>
  <si>
    <t>H-19</t>
  </si>
  <si>
    <t>DAM Children Learning Center-183</t>
  </si>
  <si>
    <t>H-2</t>
  </si>
  <si>
    <t>DAM Children Learning Center-191</t>
  </si>
  <si>
    <t>H-3</t>
  </si>
  <si>
    <t>DAM Children Learning Center-192</t>
  </si>
  <si>
    <t>H-7</t>
  </si>
  <si>
    <t>DAM Children Learning Center-181</t>
  </si>
  <si>
    <t>J-12</t>
  </si>
  <si>
    <t>DAM Children Learning Center-170</t>
  </si>
  <si>
    <t>J-15</t>
  </si>
  <si>
    <t>DAM Children Learning Center-125</t>
  </si>
  <si>
    <t>J-16</t>
  </si>
  <si>
    <t>DAM Children Learning Center-171</t>
  </si>
  <si>
    <t>J-5</t>
  </si>
  <si>
    <t>DAM Children Learning Center-109</t>
  </si>
  <si>
    <t>J-6</t>
  </si>
  <si>
    <t>DAM Children Learning Center-122</t>
  </si>
  <si>
    <t>J-8</t>
  </si>
  <si>
    <t>DAM Children Learning Center-124</t>
  </si>
  <si>
    <t>J-9</t>
  </si>
  <si>
    <t>DAM Children Learning Center-110</t>
  </si>
  <si>
    <t>F-29</t>
  </si>
  <si>
    <t>DAM Children Learning Center-080</t>
  </si>
  <si>
    <t>K-10</t>
  </si>
  <si>
    <t>DAM Children Learning Center-119</t>
  </si>
  <si>
    <t>K-11</t>
  </si>
  <si>
    <t>DAM Children Learning Center-142</t>
  </si>
  <si>
    <t>DAM Children Learning Center-139</t>
  </si>
  <si>
    <t>K-13</t>
  </si>
  <si>
    <t>DAM Children Learning Center-120</t>
  </si>
  <si>
    <t>K-14</t>
  </si>
  <si>
    <t>DAM Children Learning Center-127</t>
  </si>
  <si>
    <t>K-15</t>
  </si>
  <si>
    <t>DAM Children Learning Center-121</t>
  </si>
  <si>
    <t>K-2</t>
  </si>
  <si>
    <t>DAM Children Learning Center-137</t>
  </si>
  <si>
    <t>K-3</t>
  </si>
  <si>
    <t>DAM Children Learning Center-138</t>
  </si>
  <si>
    <t>K-4</t>
  </si>
  <si>
    <t>DAM Children Learning Center-147</t>
  </si>
  <si>
    <t>K-5</t>
  </si>
  <si>
    <t>DAM Children Learning Center-123</t>
  </si>
  <si>
    <t>K-7</t>
  </si>
  <si>
    <t>DAM Children Learning Center-150</t>
  </si>
  <si>
    <t>L-10</t>
  </si>
  <si>
    <t>DAM Children Learning Center-105</t>
  </si>
  <si>
    <t>L-11</t>
  </si>
  <si>
    <t>DAM Children Learning Center-106</t>
  </si>
  <si>
    <t>L-13</t>
  </si>
  <si>
    <t>DAM Children Learning Center-107</t>
  </si>
  <si>
    <t>L-14</t>
  </si>
  <si>
    <t>DAM Children Learning Center-145</t>
  </si>
  <si>
    <t>L-15</t>
  </si>
  <si>
    <t>DAM Children Learning Center-116</t>
  </si>
  <si>
    <t>L-3</t>
  </si>
  <si>
    <t>DAM Children Learning Center-128</t>
  </si>
  <si>
    <t>L-4</t>
  </si>
  <si>
    <t>DAM Children Learning Center-146</t>
  </si>
  <si>
    <t>L-5</t>
  </si>
  <si>
    <t>DAM Children Learning Center-117</t>
  </si>
  <si>
    <t>L-6</t>
  </si>
  <si>
    <t>DAM Children Learning Center-143</t>
  </si>
  <si>
    <t>L-7</t>
  </si>
  <si>
    <t>DAM Children Learning Center-199</t>
  </si>
  <si>
    <t>L-8</t>
  </si>
  <si>
    <t>DAM Children Learning Center-144</t>
  </si>
  <si>
    <t>L-9</t>
  </si>
  <si>
    <t>DAM Children Learning Center-200</t>
  </si>
  <si>
    <t>M-1</t>
  </si>
  <si>
    <t>DAM Children Learning Center-111</t>
  </si>
  <si>
    <t>M-10</t>
  </si>
  <si>
    <t>DAM Children Learning Center-134</t>
  </si>
  <si>
    <t>M-11</t>
  </si>
  <si>
    <t>DAM Children Learning Center-103</t>
  </si>
  <si>
    <t>DAM Children Learning Center-104</t>
  </si>
  <si>
    <t>M-12</t>
  </si>
  <si>
    <t>DAM Children Learning Center-135</t>
  </si>
  <si>
    <t>M-13</t>
  </si>
  <si>
    <t>DAM Children Learning Center-140</t>
  </si>
  <si>
    <t>M-14</t>
  </si>
  <si>
    <t>DAM Children Learning Center-132</t>
  </si>
  <si>
    <t>M-15</t>
  </si>
  <si>
    <t>DAM Children Learning Center-133</t>
  </si>
  <si>
    <t>M-17</t>
  </si>
  <si>
    <t>DAM Children Learning Center-141</t>
  </si>
  <si>
    <t>M-18</t>
  </si>
  <si>
    <t>DAM Children Learning Center-126</t>
  </si>
  <si>
    <t>M-19</t>
  </si>
  <si>
    <t>DAM Children Learning Center-148</t>
  </si>
  <si>
    <t>M-2</t>
  </si>
  <si>
    <t>DAM Children Learning Center-129</t>
  </si>
  <si>
    <t>M-20</t>
  </si>
  <si>
    <t>DAM Children Learning Center-149</t>
  </si>
  <si>
    <t>M-3</t>
  </si>
  <si>
    <t>DAM Children Learning Center-136</t>
  </si>
  <si>
    <t>M-5</t>
  </si>
  <si>
    <t>DAM Children Learning Center-108</t>
  </si>
  <si>
    <t>M-6</t>
  </si>
  <si>
    <t>DAM Children Learning Center-112</t>
  </si>
  <si>
    <t>M-9</t>
  </si>
  <si>
    <t>DAM Children Learning Center-115</t>
  </si>
  <si>
    <t>DAM Children Learning Center-164</t>
  </si>
  <si>
    <t>D-11/1</t>
  </si>
  <si>
    <t>DAM Children Learning Center-165</t>
  </si>
  <si>
    <t>D-11/2</t>
  </si>
  <si>
    <t>DAM Children Learning Center-179</t>
  </si>
  <si>
    <t>D-12/1</t>
  </si>
  <si>
    <t>DAM Children Learning Center-187</t>
  </si>
  <si>
    <t>D-12/2</t>
  </si>
  <si>
    <t>DAM Children Learning Center-188</t>
  </si>
  <si>
    <t>D-13</t>
  </si>
  <si>
    <t>DAM Children Learning Center-162</t>
  </si>
  <si>
    <t>D-14</t>
  </si>
  <si>
    <t>DAM Children Learning Center-186</t>
  </si>
  <si>
    <t>D-16</t>
  </si>
  <si>
    <t>DAM Children Learning Center-180</t>
  </si>
  <si>
    <t>D-18</t>
  </si>
  <si>
    <t>DAM Children Learning Center-163</t>
  </si>
  <si>
    <t>D-2</t>
  </si>
  <si>
    <t>DAM Children Learning Center-174</t>
  </si>
  <si>
    <t>DAM Children Learning Center-167</t>
  </si>
  <si>
    <t>D-23</t>
  </si>
  <si>
    <t>DAM Children Learning Center-155</t>
  </si>
  <si>
    <t>D-3/1</t>
  </si>
  <si>
    <t>DAM Children Learning Center-166</t>
  </si>
  <si>
    <t>D-3/2</t>
  </si>
  <si>
    <t>DAM Children Learning Center-168</t>
  </si>
  <si>
    <t>DAM Children Learning Center-178</t>
  </si>
  <si>
    <t>D-5/1</t>
  </si>
  <si>
    <t>DAM Children Learning Center-160</t>
  </si>
  <si>
    <t>D-5/2</t>
  </si>
  <si>
    <t>DAM Children Learning Center-176</t>
  </si>
  <si>
    <t>DAM Children Learning Center-161</t>
  </si>
  <si>
    <t>D-8/1</t>
  </si>
  <si>
    <t>DAM Children Learning Center-169</t>
  </si>
  <si>
    <t>D-8/2</t>
  </si>
  <si>
    <t>DAM Children Learning Center-189</t>
  </si>
  <si>
    <t>DAM Children Learning Center-151</t>
  </si>
  <si>
    <t>M-16</t>
  </si>
  <si>
    <t>DAM Children Learning Center-114</t>
  </si>
  <si>
    <t>M-4</t>
  </si>
  <si>
    <t>DAM Children Learning Center-113</t>
  </si>
  <si>
    <t>M-7</t>
  </si>
  <si>
    <t>DAM Children Learning Center-130</t>
  </si>
  <si>
    <t>M-8</t>
  </si>
  <si>
    <t>DAM Children Learning Center-131</t>
  </si>
  <si>
    <t>Nilachal Child Learning Center 1</t>
  </si>
  <si>
    <t>Nilachal Child Learning Center 2</t>
  </si>
  <si>
    <t>Swapna Child Learning Center 1</t>
  </si>
  <si>
    <t>Swapna Child Learning Center 2</t>
  </si>
  <si>
    <t>Garden View Child Learning Center 1</t>
  </si>
  <si>
    <t>Garden View Child Learning Center 2</t>
  </si>
  <si>
    <t>Garden View Child Learning Center 3</t>
  </si>
  <si>
    <t>I3-C</t>
  </si>
  <si>
    <t>Nil Chhaya Child Learning Center 3</t>
  </si>
  <si>
    <t>I3-D</t>
  </si>
  <si>
    <t>Nil Chhaya Child Learning Center 2</t>
  </si>
  <si>
    <t>I3-F</t>
  </si>
  <si>
    <t>Nil Chhaya 1</t>
  </si>
  <si>
    <t>i7-1</t>
  </si>
  <si>
    <t>Nil Josna Child Learning Center 1</t>
  </si>
  <si>
    <t>Nil Josna Child Learning Center 2</t>
  </si>
  <si>
    <t>B-3</t>
  </si>
  <si>
    <t>Rajanigandha Child Learning Center 1</t>
  </si>
  <si>
    <t>Rajanigandha Child Learning Center 2</t>
  </si>
  <si>
    <t>B3-B</t>
  </si>
  <si>
    <t>Jol Pori Child Learning Center 1</t>
  </si>
  <si>
    <t>Jol Pori Child Learning Center 2</t>
  </si>
  <si>
    <t>D4-14</t>
  </si>
  <si>
    <t>Mayer Badhon Child Learning Center 1</t>
  </si>
  <si>
    <t>D4-15</t>
  </si>
  <si>
    <t>Mayer Badhon Child Learning Center 2</t>
  </si>
  <si>
    <t>D4-F</t>
  </si>
  <si>
    <t>Jaba Transitional Learning Center(Lamba_Shia) 1</t>
  </si>
  <si>
    <t>Jaba Transitional Learning Center(Lamba_Shia) 2</t>
  </si>
  <si>
    <t>Progga Child Learning Center</t>
  </si>
  <si>
    <t>i3-A</t>
  </si>
  <si>
    <t>Nil Kanon Child Learning Center</t>
  </si>
  <si>
    <t>I3-E</t>
  </si>
  <si>
    <t>Nayan Tara Child Learning Center 3</t>
  </si>
  <si>
    <t>I3-H</t>
  </si>
  <si>
    <t>Nayan Tara Child Learning Center 2</t>
  </si>
  <si>
    <t>I3-K</t>
  </si>
  <si>
    <t>Nayan Tara Child Learning Center 1</t>
  </si>
  <si>
    <t>Shampan Child Learning Center 1</t>
  </si>
  <si>
    <t>Shampan Child Learning Center 2</t>
  </si>
  <si>
    <t>A-2</t>
  </si>
  <si>
    <t>Nijhum Child Learning Center 1</t>
  </si>
  <si>
    <t>Nijhum Child Learning Center 2</t>
  </si>
  <si>
    <t>A-3</t>
  </si>
  <si>
    <t>Meghmala Child Learning Center 1</t>
  </si>
  <si>
    <t>Meghmala Child Learning Center 2</t>
  </si>
  <si>
    <t>B-1</t>
  </si>
  <si>
    <t>Zinuk Child Learning Center 1</t>
  </si>
  <si>
    <t>Zinuk Child Learning Center 2</t>
  </si>
  <si>
    <t>B3-E</t>
  </si>
  <si>
    <t>Ashar AIo Child Learning Center 3</t>
  </si>
  <si>
    <t>Ashar AIo Child Learning Center 4</t>
  </si>
  <si>
    <t>Ashar AIo Child Learning Center 5</t>
  </si>
  <si>
    <t>Ashar Alo Child Learning Center 1</t>
  </si>
  <si>
    <t>Ashar Alo Child Learning Center 2</t>
  </si>
  <si>
    <t>Bornomala Child Learning Center 1</t>
  </si>
  <si>
    <t>Bornomala Child Learning Center 2</t>
  </si>
  <si>
    <t>Bornomala Child Learning Center 3</t>
  </si>
  <si>
    <t>Bornomala Child Learning Center 4</t>
  </si>
  <si>
    <t>D5-E</t>
  </si>
  <si>
    <t>Sunrise Child Learning Center 1</t>
  </si>
  <si>
    <t>Sunrise Child Learning Center 2</t>
  </si>
  <si>
    <t>Kushum Koli Child Learning Center 1</t>
  </si>
  <si>
    <t>Kushum Koli Child Learning Center 2</t>
  </si>
  <si>
    <t>Probal Child Learning Center 1</t>
  </si>
  <si>
    <t>Probal Child Learning Center 2</t>
  </si>
  <si>
    <t>Rong Dhonu Child Learning Center 1</t>
  </si>
  <si>
    <t>Rong Dhonu Child Learning Center 2</t>
  </si>
  <si>
    <t>Koli Child Learning Center 1</t>
  </si>
  <si>
    <t>Koli Child Learning Center 2</t>
  </si>
  <si>
    <t>Shopnopuri Child Learning Center 1</t>
  </si>
  <si>
    <t>Shopnopuri Child Learning Center 2</t>
  </si>
  <si>
    <t>Joyata Transitional Learning Center 2</t>
  </si>
  <si>
    <t>Nil Degonto Child Learning Center 1</t>
  </si>
  <si>
    <t>Nil Degonto Child Learning Center 2</t>
  </si>
  <si>
    <t>Paharika Child Learning Center 1</t>
  </si>
  <si>
    <t>Paharika Child Learning Center 2</t>
  </si>
  <si>
    <t>Projapati Child Learning Center 1</t>
  </si>
  <si>
    <t>Projapati Child Learning Center 2</t>
  </si>
  <si>
    <t>Auvvro Child Learning Center 1</t>
  </si>
  <si>
    <t>Auvvro Child Learning Center 2</t>
  </si>
  <si>
    <t>Auvvro Child Learning Center 3</t>
  </si>
  <si>
    <t>Auvvro Child Learning Center 4</t>
  </si>
  <si>
    <t>Nipobon Child Learning Center 1</t>
  </si>
  <si>
    <t>Nipobon Child Learning Center 2</t>
  </si>
  <si>
    <t>Nipobon Child Learning Center 3</t>
  </si>
  <si>
    <t>Sapla Child Learning Center 1</t>
  </si>
  <si>
    <t>Sapla Child Learning Center 2</t>
  </si>
  <si>
    <t>Sapla Child Learning Center 3</t>
  </si>
  <si>
    <t>Shaluk Child Learning Center 1</t>
  </si>
  <si>
    <t>Shaluk Child Learning Center 2</t>
  </si>
  <si>
    <t>E-2</t>
  </si>
  <si>
    <t>Bandhon Child Learning Center 1</t>
  </si>
  <si>
    <t>Bandhon Child Learning Center 2</t>
  </si>
  <si>
    <t>Basundhara Child Learning Center 1</t>
  </si>
  <si>
    <t>Moitree Child Learning Center 1</t>
  </si>
  <si>
    <t>Moitree Child Learning Center 2</t>
  </si>
  <si>
    <t>Moitree Child Learning Center 3</t>
  </si>
  <si>
    <t>Sorjo Moki Child Learning Center 1</t>
  </si>
  <si>
    <t>Sorjo Moki Child Learning Center 2</t>
  </si>
  <si>
    <t>Vorer Alo Child Learning Center 1</t>
  </si>
  <si>
    <t>Vorer Alo Child Learning Center 2</t>
  </si>
  <si>
    <t>F-1</t>
  </si>
  <si>
    <t>Bonochya Child Learning Center 1</t>
  </si>
  <si>
    <t>Bonochya Child Learning Center 2</t>
  </si>
  <si>
    <t>Chayanir Child Learning Center 1</t>
  </si>
  <si>
    <t>Chayanir Child Learning Center 2</t>
  </si>
  <si>
    <t>AA-6</t>
  </si>
  <si>
    <t>Kanakchapa Child Learning Center 1</t>
  </si>
  <si>
    <t>Kanakchapa Child Learning Center 2</t>
  </si>
  <si>
    <t>Kanakchapa Child Learning Center 3</t>
  </si>
  <si>
    <t>AA-7</t>
  </si>
  <si>
    <t>Chhayabithi Child Learning Center 1</t>
  </si>
  <si>
    <t>Chhayabithi Child Learning Center 2</t>
  </si>
  <si>
    <t>Inani Child Learning Center 1</t>
  </si>
  <si>
    <t>Inani Child Learning Center 2</t>
  </si>
  <si>
    <t>Inani Child Learning Center 3</t>
  </si>
  <si>
    <t>Inani Child Learning Center 4</t>
  </si>
  <si>
    <t>Inani Child Learning Center 5</t>
  </si>
  <si>
    <t>Jui Transitional Learning Center(TV_Tower) 1</t>
  </si>
  <si>
    <t>Jui Transitional Learning Center(TV_Tower) 2</t>
  </si>
  <si>
    <t>D-10</t>
  </si>
  <si>
    <t>Paharpur Transitional Learning Center 1</t>
  </si>
  <si>
    <t>D-39</t>
  </si>
  <si>
    <t>Irawardi Transitional Learning Center 1</t>
  </si>
  <si>
    <t>DD-4</t>
  </si>
  <si>
    <t>Sunflower Child Learning Center 2</t>
  </si>
  <si>
    <t>Usha Transitional Learning Center 1</t>
  </si>
  <si>
    <t>Usha Transitional Learning Center 2</t>
  </si>
  <si>
    <t>Usha Transitional Learning Center 3</t>
  </si>
  <si>
    <t>I3-L</t>
  </si>
  <si>
    <t>Sunflower Child Learning Center</t>
  </si>
  <si>
    <t>Pahartoli Transitional Learning Center 1</t>
  </si>
  <si>
    <t>Pahartoli Transitional Learning Center 2</t>
  </si>
  <si>
    <t>Sabuj Chaya Child Learning Center 1</t>
  </si>
  <si>
    <t>Sabuj Chaya Child Learning Center 2</t>
  </si>
  <si>
    <t>Upolota Child Learning Center 1</t>
  </si>
  <si>
    <t>Upolota Child Learning Center 2</t>
  </si>
  <si>
    <t>F-2</t>
  </si>
  <si>
    <t>Bono Bithi Child Learning Center 1</t>
  </si>
  <si>
    <t>Bono Bithi Child Learning Center 2</t>
  </si>
  <si>
    <t>Joyata Transitional Learning Center 1</t>
  </si>
  <si>
    <t>Sorjo Moki Child Learning Center 3</t>
  </si>
  <si>
    <t>Matri Chaya Child Learning Center 1</t>
  </si>
  <si>
    <t>Matri Chaya Child Learning Center 2</t>
  </si>
  <si>
    <t>GG</t>
  </si>
  <si>
    <t>Adarsha Child Learning Center 1</t>
  </si>
  <si>
    <t>Adarsha Child Learning Center 2</t>
  </si>
  <si>
    <t>B-16</t>
  </si>
  <si>
    <t>Tamal Transitional Learning Center 1</t>
  </si>
  <si>
    <t>Tamal Transitional Learning Center 2</t>
  </si>
  <si>
    <t>Tamal Transitional Learning Center 3</t>
  </si>
  <si>
    <t>Tamal Transitional Learning Center 4</t>
  </si>
  <si>
    <t>B-32</t>
  </si>
  <si>
    <t>Chandrima Transitional Learning Center 1</t>
  </si>
  <si>
    <t>Chandrima Transitional Learning Center 2</t>
  </si>
  <si>
    <t>A-5</t>
  </si>
  <si>
    <t>Uttaroyan Child Learning Center 1</t>
  </si>
  <si>
    <t>Uttaroyan Child Learning Center 2</t>
  </si>
  <si>
    <t>Vorar Paki Child Learning Center 1</t>
  </si>
  <si>
    <t>Vorar Paki Child Learning Center 2</t>
  </si>
  <si>
    <t>Nutun Kuri Transitional Learning Center 1</t>
  </si>
  <si>
    <t>Nutun Kuri Transitional Learning Center 2</t>
  </si>
  <si>
    <t>Nutun Kuri Transitional Learning Center 3</t>
  </si>
  <si>
    <t>Nutun Kuri Transitional Learning Center 4</t>
  </si>
  <si>
    <t>Daskinayan Child Learning Center 1</t>
  </si>
  <si>
    <t>Daskinayan Child Learning Center 2</t>
  </si>
  <si>
    <t>Daskinayan Child Learning Center 3</t>
  </si>
  <si>
    <t>F-3</t>
  </si>
  <si>
    <t>Hijol Transitional Learning Center 1</t>
  </si>
  <si>
    <t>Hijol Transitional Learning Center 2</t>
  </si>
  <si>
    <t>Hijol Transitional Learning Center 3</t>
  </si>
  <si>
    <t>Faruque Nagor Transitional Learning Center 1</t>
  </si>
  <si>
    <t>Faruque Nagor Transitional Learning Center 2</t>
  </si>
  <si>
    <t>H-12</t>
  </si>
  <si>
    <t>Roudro Chhaya Transitional Child Learning Center</t>
  </si>
  <si>
    <t>H-16</t>
  </si>
  <si>
    <t>Naf Transitional Child Learning Center</t>
  </si>
  <si>
    <t>H-25</t>
  </si>
  <si>
    <t>Hemale Transitional Learning Center 1</t>
  </si>
  <si>
    <t>Hemale Transitional Learning Center 2</t>
  </si>
  <si>
    <t>H-32</t>
  </si>
  <si>
    <t>Dhanshiri Transitional Child Learning Center 1</t>
  </si>
  <si>
    <t>Dhanshiri Transitional Child Learning Center 2</t>
  </si>
  <si>
    <t>H-38</t>
  </si>
  <si>
    <t>Bonolota Transitional Learning Center 1</t>
  </si>
  <si>
    <t>Bonolota Transitional Learning Center 2</t>
  </si>
  <si>
    <t>Block-D  13</t>
  </si>
  <si>
    <t>Block-D 22</t>
  </si>
  <si>
    <t>Block-H 75</t>
  </si>
  <si>
    <t>Block-H 76</t>
  </si>
  <si>
    <t>Block-M 0</t>
  </si>
  <si>
    <t>Block-M 19</t>
  </si>
  <si>
    <t>Block-M -19</t>
  </si>
  <si>
    <t>Block - M - 7</t>
  </si>
  <si>
    <t>B-10</t>
  </si>
  <si>
    <t>B-17</t>
  </si>
  <si>
    <t>B-19</t>
  </si>
  <si>
    <t>B-20</t>
  </si>
  <si>
    <t>BRAC Learning Center  8</t>
  </si>
  <si>
    <t>B-22</t>
  </si>
  <si>
    <t>B-23</t>
  </si>
  <si>
    <t>B-24</t>
  </si>
  <si>
    <t>B-25</t>
  </si>
  <si>
    <t>B-26(1)</t>
  </si>
  <si>
    <t>B-26(2)</t>
  </si>
  <si>
    <t>B-29</t>
  </si>
  <si>
    <t>B-30</t>
  </si>
  <si>
    <t>B-31</t>
  </si>
  <si>
    <t>B-34</t>
  </si>
  <si>
    <t>B-54</t>
  </si>
  <si>
    <t>B-86</t>
  </si>
  <si>
    <t>A 15</t>
  </si>
  <si>
    <t>A 16</t>
  </si>
  <si>
    <t>A 24</t>
  </si>
  <si>
    <t>A 25</t>
  </si>
  <si>
    <t>A -35</t>
  </si>
  <si>
    <t>BRAC Learning Center 64</t>
  </si>
  <si>
    <t>BRAC Learning Center 40</t>
  </si>
  <si>
    <t>BRAC Learning Center 41</t>
  </si>
  <si>
    <t>A-17</t>
  </si>
  <si>
    <t>BRAC Learning Center 42</t>
  </si>
  <si>
    <t>BRAC Learning Center 43</t>
  </si>
  <si>
    <t>BRAC Learning Center 44</t>
  </si>
  <si>
    <t>A-20</t>
  </si>
  <si>
    <t>BRAC Learning Center 45</t>
  </si>
  <si>
    <t>A-21</t>
  </si>
  <si>
    <t>BRAC Learning Center 47</t>
  </si>
  <si>
    <t>A-22</t>
  </si>
  <si>
    <t>BRAC Learning Center 48</t>
  </si>
  <si>
    <t>A-23</t>
  </si>
  <si>
    <t>BRAC Learning Center 49</t>
  </si>
  <si>
    <t>A-26</t>
  </si>
  <si>
    <t>BRAC Learning Center 56</t>
  </si>
  <si>
    <t>A-27</t>
  </si>
  <si>
    <t>BRAC Learning Center 57</t>
  </si>
  <si>
    <t>A-28</t>
  </si>
  <si>
    <t>BRAC Learning Center 62</t>
  </si>
  <si>
    <t>A-29</t>
  </si>
  <si>
    <t>BRAC Learning Center 46</t>
  </si>
  <si>
    <t>A-30</t>
  </si>
  <si>
    <t>BRAC Learning Center 63</t>
  </si>
  <si>
    <t>A-31</t>
  </si>
  <si>
    <t>BRAC Learning Center 60</t>
  </si>
  <si>
    <t>A-32</t>
  </si>
  <si>
    <t>BRAC Learning Center 61</t>
  </si>
  <si>
    <t>A-36</t>
  </si>
  <si>
    <t>BRAC Learning Center 65</t>
  </si>
  <si>
    <t>A-40</t>
  </si>
  <si>
    <t>BRAC Learning Center 66</t>
  </si>
  <si>
    <t>A-41</t>
  </si>
  <si>
    <t>BRAC Learning Center 39</t>
  </si>
  <si>
    <t>A-46</t>
  </si>
  <si>
    <t>A-48</t>
  </si>
  <si>
    <t>BRAC Learning Center 75</t>
  </si>
  <si>
    <t>A-49</t>
  </si>
  <si>
    <t>BRAC Learning Center 74</t>
  </si>
  <si>
    <t>A-50</t>
  </si>
  <si>
    <t>BRAC Learning Center 73</t>
  </si>
  <si>
    <t>A-51</t>
  </si>
  <si>
    <t>BRAC Learning Center 71</t>
  </si>
  <si>
    <t>A-52</t>
  </si>
  <si>
    <t>BRAC Learning Center 69</t>
  </si>
  <si>
    <t>A-53</t>
  </si>
  <si>
    <t>BRAC Learning Center 72</t>
  </si>
  <si>
    <t>A-54</t>
  </si>
  <si>
    <t>BRAC Learning Center 70</t>
  </si>
  <si>
    <t>A-55</t>
  </si>
  <si>
    <t>BRAC Learning Center 68</t>
  </si>
  <si>
    <t>A-56</t>
  </si>
  <si>
    <t>BRAC Learning Center 67</t>
  </si>
  <si>
    <t>B-45</t>
  </si>
  <si>
    <t>B-47</t>
  </si>
  <si>
    <t>B-48</t>
  </si>
  <si>
    <t>BRAC Learning Center 37</t>
  </si>
  <si>
    <t>B-49</t>
  </si>
  <si>
    <t>B-62</t>
  </si>
  <si>
    <t>B-67</t>
  </si>
  <si>
    <t>BRAC Learning Center 38</t>
  </si>
  <si>
    <t>H 35(1)</t>
  </si>
  <si>
    <t>BRAC Learning Center 54</t>
  </si>
  <si>
    <t>H 35(2)</t>
  </si>
  <si>
    <t>BRAC Learning Center 55</t>
  </si>
  <si>
    <t>H 6</t>
  </si>
  <si>
    <t>H-21</t>
  </si>
  <si>
    <t>BRAC Learning Center 59</t>
  </si>
  <si>
    <t>I 11</t>
  </si>
  <si>
    <t>I-10</t>
  </si>
  <si>
    <t>I-12</t>
  </si>
  <si>
    <t>BRAC Learning Center 30</t>
  </si>
  <si>
    <t>I-13</t>
  </si>
  <si>
    <t>BRAC Learning Center 50</t>
  </si>
  <si>
    <t>I-14</t>
  </si>
  <si>
    <t>BRAC Learning Center 51</t>
  </si>
  <si>
    <t>I-15</t>
  </si>
  <si>
    <t>BRAC Learning Center 52</t>
  </si>
  <si>
    <t>I-18</t>
  </si>
  <si>
    <t>BRAC Learning Center 53</t>
  </si>
  <si>
    <t>I-20</t>
  </si>
  <si>
    <t>BRAC Learning Center 58</t>
  </si>
  <si>
    <t>A 10</t>
  </si>
  <si>
    <t>BRAC Learning Center 89</t>
  </si>
  <si>
    <t>A-09</t>
  </si>
  <si>
    <t>BRAC Learning Center 87</t>
  </si>
  <si>
    <t>A-11</t>
  </si>
  <si>
    <t>BRAC Learning Center 88</t>
  </si>
  <si>
    <t>B-08</t>
  </si>
  <si>
    <t>BRAC Learning Center 85</t>
  </si>
  <si>
    <t>B-15</t>
  </si>
  <si>
    <t>BRAC Learning Center 86</t>
  </si>
  <si>
    <t>D 1</t>
  </si>
  <si>
    <t>BRAC Learning Center 78</t>
  </si>
  <si>
    <t>D 2</t>
  </si>
  <si>
    <t>BRAC Learning Center 79</t>
  </si>
  <si>
    <t>D 3</t>
  </si>
  <si>
    <t>BRAC Learning Center 80</t>
  </si>
  <si>
    <t>BRAC Learning Center 81</t>
  </si>
  <si>
    <t>F-5</t>
  </si>
  <si>
    <t>BRAC Learning Center 82</t>
  </si>
  <si>
    <t>F-6</t>
  </si>
  <si>
    <t>BRAC Learning Center 83</t>
  </si>
  <si>
    <t>G-01</t>
  </si>
  <si>
    <t>BRAC Learning Center 90</t>
  </si>
  <si>
    <t>H-33</t>
  </si>
  <si>
    <t>BRAC Learning Center 76</t>
  </si>
  <si>
    <t>I 4(2)</t>
  </si>
  <si>
    <t>BRAC Learning Center 84</t>
  </si>
  <si>
    <t>I-04</t>
  </si>
  <si>
    <t>BRAC Learning Center 77</t>
  </si>
  <si>
    <t>I-05</t>
  </si>
  <si>
    <t>I-07</t>
  </si>
  <si>
    <t>I-6</t>
  </si>
  <si>
    <t>F- 14</t>
  </si>
  <si>
    <t>BRAC Learning Center 119</t>
  </si>
  <si>
    <t>F 28</t>
  </si>
  <si>
    <t>BRAC Learning Center 120</t>
  </si>
  <si>
    <t>G 37</t>
  </si>
  <si>
    <t>BRAC Learning Center 116</t>
  </si>
  <si>
    <t>G 41</t>
  </si>
  <si>
    <t>BRAC Learning Center 117</t>
  </si>
  <si>
    <t xml:space="preserve">G 42 </t>
  </si>
  <si>
    <t>BRAC Learning Center 118</t>
  </si>
  <si>
    <t>H 16</t>
  </si>
  <si>
    <t>BRAC Learning Center 97</t>
  </si>
  <si>
    <t>H 17</t>
  </si>
  <si>
    <t>BRAC Learning Center 98</t>
  </si>
  <si>
    <t>H 28</t>
  </si>
  <si>
    <t>BRAC Learning Center 101</t>
  </si>
  <si>
    <t>H 31</t>
  </si>
  <si>
    <t>BRAC Learning Center 103</t>
  </si>
  <si>
    <t>H 37</t>
  </si>
  <si>
    <t>BRAC Learning Center 106</t>
  </si>
  <si>
    <t>H 40</t>
  </si>
  <si>
    <t>BRAC Learning Center 108</t>
  </si>
  <si>
    <t>H 42</t>
  </si>
  <si>
    <t>BRAC Learning Center 109</t>
  </si>
  <si>
    <t>H 44</t>
  </si>
  <si>
    <t>BRAC Learning Center 111</t>
  </si>
  <si>
    <t>H 46</t>
  </si>
  <si>
    <t>BRAC Learning Center 113</t>
  </si>
  <si>
    <t>H- 49</t>
  </si>
  <si>
    <t>BRAC Learning Center 114</t>
  </si>
  <si>
    <t xml:space="preserve">H 5 </t>
  </si>
  <si>
    <t>BRAC Learning Center 91</t>
  </si>
  <si>
    <t>H 55</t>
  </si>
  <si>
    <t>BRAC Learning Center 115</t>
  </si>
  <si>
    <t>H 7 (2)</t>
  </si>
  <si>
    <t>BRAC Learning Center 93</t>
  </si>
  <si>
    <t>H 7(1)</t>
  </si>
  <si>
    <t>BRAC Learning Center 92</t>
  </si>
  <si>
    <t>BRAC Learning Center 94</t>
  </si>
  <si>
    <t>BRAC Learning Center 95</t>
  </si>
  <si>
    <t>H-15</t>
  </si>
  <si>
    <t>BRAC Learning Center 96</t>
  </si>
  <si>
    <t>H-22</t>
  </si>
  <si>
    <t>BRAC Learning Center 99</t>
  </si>
  <si>
    <t>BRAC Learning Center 100</t>
  </si>
  <si>
    <t>H-30</t>
  </si>
  <si>
    <t>BRAC Learning Center 102</t>
  </si>
  <si>
    <t>BRAC Learning Center 104</t>
  </si>
  <si>
    <t>H-34</t>
  </si>
  <si>
    <t>BRAC Learning Center 105</t>
  </si>
  <si>
    <t>H-39</t>
  </si>
  <si>
    <t>BRAC Learning Center 107</t>
  </si>
  <si>
    <t>H-43</t>
  </si>
  <si>
    <t>BRAC Learning Center 110</t>
  </si>
  <si>
    <t>H-45</t>
  </si>
  <si>
    <t>BRAC Learning Center 112</t>
  </si>
  <si>
    <t>BRAC Learning Center 156</t>
  </si>
  <si>
    <t>BRAC Learning Center 133</t>
  </si>
  <si>
    <t>BRAC Learning Center 157</t>
  </si>
  <si>
    <t>A-6</t>
  </si>
  <si>
    <t>BRAC Learning Center 158</t>
  </si>
  <si>
    <t>B 2 (6)</t>
  </si>
  <si>
    <t>BRAC Learning Center 127</t>
  </si>
  <si>
    <t>B-6</t>
  </si>
  <si>
    <t>BRAC Learning Center 159</t>
  </si>
  <si>
    <t>BRAC Learning Center 147</t>
  </si>
  <si>
    <t>BRAC Learning Center 148</t>
  </si>
  <si>
    <t>BRAC Learning Center 149</t>
  </si>
  <si>
    <t>C-9</t>
  </si>
  <si>
    <t>BRAC Learning Center 150</t>
  </si>
  <si>
    <t>D - 13</t>
  </si>
  <si>
    <t>BRAC Learning Center 145</t>
  </si>
  <si>
    <t>D- 11</t>
  </si>
  <si>
    <t>BRAC Learning Center 162</t>
  </si>
  <si>
    <t>BRAC Learning Center 141</t>
  </si>
  <si>
    <t>D-1 (2)</t>
  </si>
  <si>
    <t>BRAC Learning Center 146</t>
  </si>
  <si>
    <t>BRAC Learning Center 142</t>
  </si>
  <si>
    <t>D-3</t>
  </si>
  <si>
    <t>BRAC Learning Center 143</t>
  </si>
  <si>
    <t>BRAC Learning Center 144</t>
  </si>
  <si>
    <t>D-4(2)</t>
  </si>
  <si>
    <t>BRAC Learning Center 163</t>
  </si>
  <si>
    <t>BRAC Learning Center 161</t>
  </si>
  <si>
    <t>BRAC Learning Center 137</t>
  </si>
  <si>
    <t>BRAC Learning Center 129</t>
  </si>
  <si>
    <t>E-12</t>
  </si>
  <si>
    <t>BRAC Learning Center 130</t>
  </si>
  <si>
    <t>E-13</t>
  </si>
  <si>
    <t>BRAC Learning Center 139</t>
  </si>
  <si>
    <t xml:space="preserve">E-15 </t>
  </si>
  <si>
    <t>BRAC Learning Center 140</t>
  </si>
  <si>
    <t>E-8</t>
  </si>
  <si>
    <t>BRAC Learning Center 138</t>
  </si>
  <si>
    <t>F - 7 (3)</t>
  </si>
  <si>
    <t>BRAC Learning Center 152</t>
  </si>
  <si>
    <t>F - 7 (4)</t>
  </si>
  <si>
    <t>BRAC Learning Center 154</t>
  </si>
  <si>
    <t>BRAC Learning Center 134</t>
  </si>
  <si>
    <t>BRAC Learning Center 155</t>
  </si>
  <si>
    <t>BRAC Learning Center 135</t>
  </si>
  <si>
    <t>F-4</t>
  </si>
  <si>
    <t>BRAC Learning Center 153</t>
  </si>
  <si>
    <t>BRAC Learning Center 151</t>
  </si>
  <si>
    <t>F-7(2)</t>
  </si>
  <si>
    <t>BRAC Learning Center 136</t>
  </si>
  <si>
    <t>BRAC Learning Center 128</t>
  </si>
  <si>
    <t>BRAC Learning Center 131</t>
  </si>
  <si>
    <t>BRAC Learning Center 160</t>
  </si>
  <si>
    <t>BRAC Learning Center 132</t>
  </si>
  <si>
    <t>BRAC Learning Center 126</t>
  </si>
  <si>
    <t>BRAC Learning Center 164</t>
  </si>
  <si>
    <t>BRAC Learning Center 121</t>
  </si>
  <si>
    <t>BRAC Learning Center 122</t>
  </si>
  <si>
    <t>H-6</t>
  </si>
  <si>
    <t>BRAC Learning Center 123</t>
  </si>
  <si>
    <t>BRAC Learning Center 124</t>
  </si>
  <si>
    <t>H-7(2)</t>
  </si>
  <si>
    <t>BRAC Learning Center 125</t>
  </si>
  <si>
    <t>H-9</t>
  </si>
  <si>
    <t>BRAC Learning Center 165</t>
  </si>
  <si>
    <t>BRAC Learning Center 169</t>
  </si>
  <si>
    <t>BRAC Learning Center 195</t>
  </si>
  <si>
    <t>BRAC Learning Center 193</t>
  </si>
  <si>
    <t>BRAC Learning Center 168</t>
  </si>
  <si>
    <t>A-15</t>
  </si>
  <si>
    <t>BRAC Learning Center 199</t>
  </si>
  <si>
    <t>A-16</t>
  </si>
  <si>
    <t>BRAC Learning Center 171</t>
  </si>
  <si>
    <t>BRAC Learning Center 167</t>
  </si>
  <si>
    <t>BRAC Learning Center 194</t>
  </si>
  <si>
    <t>BRAC Learning Center 198</t>
  </si>
  <si>
    <t>BRAC Learning Center 200</t>
  </si>
  <si>
    <t>A-7</t>
  </si>
  <si>
    <t xml:space="preserve">BRAC Learning Center 166 </t>
  </si>
  <si>
    <t>BRAC Learning Center 170</t>
  </si>
  <si>
    <t>BRAC Learning Center 183</t>
  </si>
  <si>
    <t>B-4</t>
  </si>
  <si>
    <t>BRAC Learning Center 182</t>
  </si>
  <si>
    <t>B-5</t>
  </si>
  <si>
    <t>BRAC Learning Center 190</t>
  </si>
  <si>
    <t>B-7</t>
  </si>
  <si>
    <t>BRAC Learning Center 188</t>
  </si>
  <si>
    <t>BRAC Learning Center 173</t>
  </si>
  <si>
    <t>BRAC Learning Center 196</t>
  </si>
  <si>
    <t>BRAC Learning Center 174</t>
  </si>
  <si>
    <t>BRAC Learning Center 175</t>
  </si>
  <si>
    <t>BRAC Learning Center 176</t>
  </si>
  <si>
    <t>C-3</t>
  </si>
  <si>
    <t>BRAC Learning Center 177</t>
  </si>
  <si>
    <t>C-4</t>
  </si>
  <si>
    <t>BRAC Learning Center 178</t>
  </si>
  <si>
    <t>C-6</t>
  </si>
  <si>
    <t>BRAC Learning Center 172</t>
  </si>
  <si>
    <t>BRAC Learning Center 179</t>
  </si>
  <si>
    <t>BRAC Learning Center 180</t>
  </si>
  <si>
    <t>BRAC Learning Center 181</t>
  </si>
  <si>
    <t>BRAC Learning Center 197</t>
  </si>
  <si>
    <t>G-3</t>
  </si>
  <si>
    <t>BRAC Learning Center 184</t>
  </si>
  <si>
    <t>BRAC Learning Center 192</t>
  </si>
  <si>
    <t>G-6</t>
  </si>
  <si>
    <t>BRAC Learning Center 186</t>
  </si>
  <si>
    <t>BRAC Learning Center 187</t>
  </si>
  <si>
    <t>BRAC Learning Center 185</t>
  </si>
  <si>
    <t>BRAC Learning Center 189</t>
  </si>
  <si>
    <t>BRAC Learning Center 191</t>
  </si>
  <si>
    <t>Population Targeted</t>
  </si>
  <si>
    <t># of learning facilities estbalished in refugee community</t>
  </si>
  <si>
    <t># of classrooms inside the established learning facilities in refugee community</t>
  </si>
  <si>
    <t># of shifts taking place inside the learning spaces/classrooms in refugee community</t>
  </si>
  <si>
    <t># of Functional Commmunity Latrines near the learning facility</t>
  </si>
  <si>
    <t># of Latrines Established for Boys</t>
  </si>
  <si>
    <t># of Latrines Established for Girls</t>
  </si>
  <si>
    <t># of Handwashing Station Established</t>
  </si>
  <si>
    <t xml:space="preserve"># of Girls from refugee community in age group 3-5 receiving standardized education materials </t>
  </si>
  <si>
    <t xml:space="preserve"># of Boys from refugee community in age group 3-5 receiving standardized education materials </t>
  </si>
  <si>
    <t xml:space="preserve"># of Girls form host community in age group 3-5 receiving standardized education materials </t>
  </si>
  <si>
    <t xml:space="preserve"># of Boys form host community in age group 3-5 receiving standardized education materials </t>
  </si>
  <si>
    <t xml:space="preserve"># of Girls form refugee community in age group 6-14 receiving standardized education materials </t>
  </si>
  <si>
    <t xml:space="preserve"># of Boys form refugee community in age group 6-14 receiving standardized education materials </t>
  </si>
  <si>
    <t xml:space="preserve"># of Girls form host community in age group 6-14 receiving standardized education materials </t>
  </si>
  <si>
    <t xml:space="preserve"># of Boys form host community in age group 6-14 receiving standardized education materials </t>
  </si>
  <si>
    <t xml:space="preserve"># of Girls from refugee community in age group 15-17 receiving standardized education materials </t>
  </si>
  <si>
    <t xml:space="preserve"># of Boys from refugee community in age group 15-17 receiving standardized education materials </t>
  </si>
  <si>
    <t># of Girls from host community in age group 15-17 receiving standardized education materials learning spaces</t>
  </si>
  <si>
    <t># of Boys from host community in age group 15-17 receiving standardized education materials learning spaces</t>
  </si>
  <si>
    <t xml:space="preserve"># of Girls from refugee community in age group 18-24 receiving standardized education materials </t>
  </si>
  <si>
    <t xml:space="preserve"># of Boys from refugee community in age group 18-24 receiving standardized education materials </t>
  </si>
  <si>
    <t xml:space="preserve"># of Girls from host community in age group 18-24 receiving standardized education materials </t>
  </si>
  <si>
    <t xml:space="preserve"># of Boys from host community in age group 18-24 receiving standardized education materials </t>
  </si>
  <si>
    <t xml:space="preserve"># of Female Teachers from refugee community teaching receiving standardized education materials </t>
  </si>
  <si>
    <t xml:space="preserve"># of Male Teachers from refugee community teaching receiving standardized education materials </t>
  </si>
  <si>
    <t xml:space="preserve"># of Female Teachers from host community teaching receiving standardized education materials </t>
  </si>
  <si>
    <t xml:space="preserve"># of Male Teachers from host community teaching receiving standardized education materials </t>
  </si>
  <si>
    <t># of Female Teachers from Refugee Community receiving PSS Training</t>
  </si>
  <si>
    <t># of Male Teachers from Refugee Community receiving PSS Training</t>
  </si>
  <si>
    <t># of Female Teachers from Host Community receiving PSS Training</t>
  </si>
  <si>
    <t># of Male Teachers from Host Community receiving PSS Training</t>
  </si>
  <si>
    <t># of Female Teachers from Refugee Community receiving Foundational teaching and content</t>
  </si>
  <si>
    <t># of Male Teachers from Refugee Community receiving Foundational teaching and content</t>
  </si>
  <si>
    <t># of Female Teachers from Host Community receiving Foundational teaching and content</t>
  </si>
  <si>
    <t># of Male Teachers from Host Community receiving Foundational teaching and content</t>
  </si>
  <si>
    <t># of Refugee Learning Center ManagementCommittees/School Management Committees established in Refugee Camps</t>
  </si>
  <si>
    <t># of Female in Refugee Camps sensitized on child rights and the importance of education actively engaged in improving the enrollment and retention of students.</t>
  </si>
  <si>
    <t># of Male in Refugee Camps sensitized on child rights and the importance of education actively engaged in improving the enrollment and retention of students.</t>
  </si>
  <si>
    <t># of Female Community Member 25 and above  engaged in refugee community for social cohesion initiatives (co-curricular activities)</t>
  </si>
  <si>
    <t># of Male Community Member 25 and above  engaged in refugee community for social cohesion initiatives (co-curricular activities)</t>
  </si>
  <si>
    <t>01 CEC formed for Sunflower 1 &amp; 2</t>
  </si>
  <si>
    <t>01 CEC formed for Daffodil 1 &amp; 2</t>
  </si>
  <si>
    <t>Parents meeting from February'18</t>
  </si>
  <si>
    <t>Na Taung</t>
  </si>
  <si>
    <t>Total meeting-690 and total participants-25347 (Female-15244 &amp; Male-10103)</t>
  </si>
  <si>
    <t>Home Base Education -50 home, Learning Center:6 Total :56 Facilities</t>
  </si>
  <si>
    <t xml:space="preserve"> Fortified biscuit distributed in every day (1 Packet per child)</t>
  </si>
  <si>
    <t>DFID/Friendship/SIF</t>
  </si>
  <si>
    <t>ISDE</t>
  </si>
  <si>
    <t>Camp 23/Shamlapur</t>
  </si>
  <si>
    <t>CXB-032</t>
  </si>
  <si>
    <t>Gulap Child Learning Centre</t>
  </si>
  <si>
    <t>Jarul Learning Center</t>
  </si>
  <si>
    <t>Maloti Learning Center</t>
  </si>
  <si>
    <t>Palas Learning Center</t>
  </si>
  <si>
    <t>Shapla Child Learning Centre</t>
  </si>
  <si>
    <t>Bokul Child Learning Centre</t>
  </si>
  <si>
    <t>Camali Learning Center</t>
  </si>
  <si>
    <t>Dalia Child Learning Centre</t>
  </si>
  <si>
    <t>Doloncapa Lerning Center</t>
  </si>
  <si>
    <t>Gondoraj Learning Center</t>
  </si>
  <si>
    <t>Joba Child Learning Centre</t>
  </si>
  <si>
    <t>Kamani Learning Center</t>
  </si>
  <si>
    <t>Surjomukhi Child Learning Centre</t>
  </si>
  <si>
    <t>Hasnahena Child Learning Centre</t>
  </si>
  <si>
    <t>Krishnachura Child Learning Centre</t>
  </si>
  <si>
    <t>Nayan Tara Child Learning Centre</t>
  </si>
  <si>
    <t>Rojonigondha Child Learning Centre</t>
  </si>
  <si>
    <t>Tagar Child Learning Center</t>
  </si>
  <si>
    <t>D</t>
  </si>
  <si>
    <t>Baganbilas Learning Center</t>
  </si>
  <si>
    <t>Beli Child Learning Centre</t>
  </si>
  <si>
    <t>Champa Child Learning Centre</t>
  </si>
  <si>
    <t>Jui Child Learning Centre</t>
  </si>
  <si>
    <t>Kadam Child Learning Centre</t>
  </si>
  <si>
    <t>Kolaboti Child Learning Centre</t>
  </si>
  <si>
    <t>Rongan Child Learning Centre</t>
  </si>
  <si>
    <t>Saluq Learning Center</t>
  </si>
  <si>
    <t>Shiuly Child Learning Centre</t>
  </si>
  <si>
    <t>Tulip Child Learning Cenre</t>
  </si>
  <si>
    <t>Rainbow Child Learning Centre 1</t>
  </si>
  <si>
    <t>Rainbow Child Learning Centre 2</t>
  </si>
  <si>
    <t>Halda Child Learning Centre</t>
  </si>
  <si>
    <t>Madhobi Lota Child Learning Centre 1</t>
  </si>
  <si>
    <t>Matamuhuri Child Learning Centre</t>
  </si>
  <si>
    <t>Meghna Child Learning Centre</t>
  </si>
  <si>
    <t>Surma Child Learning Centre</t>
  </si>
  <si>
    <t>Shalik Child Learning Centre</t>
  </si>
  <si>
    <t>Chona Para</t>
  </si>
  <si>
    <t>Tek-001</t>
  </si>
  <si>
    <t>Prantic Child Learning Centre</t>
  </si>
  <si>
    <t>Sabash Bangla Child Learning Centre</t>
  </si>
  <si>
    <t>Renesha Child Learning Centre</t>
  </si>
  <si>
    <t>Butter Fly Child Learning Centre</t>
  </si>
  <si>
    <t>Moulovi Para</t>
  </si>
  <si>
    <t>Tek-005</t>
  </si>
  <si>
    <t>Barnamala Child Learning Centre</t>
  </si>
  <si>
    <t>Eagle Child Learning Centre</t>
  </si>
  <si>
    <t>Holudia Child Learning Centre</t>
  </si>
  <si>
    <t>Iccemti Child Learning Centre</t>
  </si>
  <si>
    <t>King Child Learning Centre</t>
  </si>
  <si>
    <t>Kokil Child Learning Centre</t>
  </si>
  <si>
    <t>Matarghor Child Learning Centre</t>
  </si>
  <si>
    <t>Mohona Child Learning Centre</t>
  </si>
  <si>
    <t>Moyna Child Learning Centre</t>
  </si>
  <si>
    <t>Naf Child Learning Centre</t>
  </si>
  <si>
    <t>Probaho Child Learning Centre</t>
  </si>
  <si>
    <t>Rupsha Child Learning Centre</t>
  </si>
  <si>
    <t>Sangu Child Learning Centre</t>
  </si>
  <si>
    <t>Sun Flower Child Learning Centre</t>
  </si>
  <si>
    <t>Taranga Child Learning Centre</t>
  </si>
  <si>
    <t>Iccanodi Child Learning Centre</t>
  </si>
  <si>
    <t>Albatross Child Learning Centre</t>
  </si>
  <si>
    <t>Bakkhali Child Learning Centre</t>
  </si>
  <si>
    <t>Jonakhi Child Learning Centre</t>
  </si>
  <si>
    <t>Sea Bird Child Learning Centre</t>
  </si>
  <si>
    <t>Swapnabilas Child Learning Centre</t>
  </si>
  <si>
    <t>Dowel Child Learning Centre</t>
  </si>
  <si>
    <t>C-5</t>
  </si>
  <si>
    <t>Baganbilas Child Learning Centre</t>
  </si>
  <si>
    <t>Rongtuli Child Learning Centre</t>
  </si>
  <si>
    <t>Rose Child Learning Centre</t>
  </si>
  <si>
    <t>Shubechha Child Learning Centre</t>
  </si>
  <si>
    <t>Noor Ali Para</t>
  </si>
  <si>
    <t>Tek-014</t>
  </si>
  <si>
    <t>Karnafully Child Learning Centre</t>
  </si>
  <si>
    <t>Poschim Leda (West Leda)</t>
  </si>
  <si>
    <t>Tek-006</t>
  </si>
  <si>
    <t>Modhumoti Child Learning Centre</t>
  </si>
  <si>
    <t>Meghaloya Child Learning Centre</t>
  </si>
  <si>
    <t>Nondon Child Learning Centre</t>
  </si>
  <si>
    <t>Rain Child Learning Centre</t>
  </si>
  <si>
    <t>Madhobi Lota Child Learning Centre 2</t>
  </si>
  <si>
    <t>Tiya Child Learning Centre</t>
  </si>
  <si>
    <t>D-19</t>
  </si>
  <si>
    <t>Saikat Child Learning Centre</t>
  </si>
  <si>
    <t>Islamabad</t>
  </si>
  <si>
    <t>Tek-035</t>
  </si>
  <si>
    <t>Jhorna Child Learning Centre</t>
  </si>
  <si>
    <t>Model Child Learning Centre</t>
  </si>
  <si>
    <t>Dishari Child Learning Centre</t>
  </si>
  <si>
    <t>Bondhu Child Learning Centre</t>
  </si>
  <si>
    <t>A-25</t>
  </si>
  <si>
    <t>Pyra Chhild Learning Centre</t>
  </si>
  <si>
    <t>Nuruzzamaner Bari</t>
  </si>
  <si>
    <t>Tek-015</t>
  </si>
  <si>
    <t>A-24</t>
  </si>
  <si>
    <t>Moon Child Learning Centre</t>
  </si>
  <si>
    <t>Kazla Child Learning Centre</t>
  </si>
  <si>
    <t>P-5</t>
  </si>
  <si>
    <t>Parua Child Learning Centre</t>
  </si>
  <si>
    <t>Paschim Nayapara</t>
  </si>
  <si>
    <t>Tek-038</t>
  </si>
  <si>
    <t>Agrajatra Child Learning Centre</t>
  </si>
  <si>
    <t>Evarest Child Learning Centre</t>
  </si>
  <si>
    <t>Paharika Child Learning Centre</t>
  </si>
  <si>
    <t>Sagorica Child Learning Centre</t>
  </si>
  <si>
    <t>Somudrabilas Child Learning Centre</t>
  </si>
  <si>
    <t>Nizum Child Learning Centre</t>
  </si>
  <si>
    <t>Smart Child Learning Centre</t>
  </si>
  <si>
    <t>Jadimura British Para</t>
  </si>
  <si>
    <t>Tek-051</t>
  </si>
  <si>
    <t>Olympic Child Learning Centre</t>
  </si>
  <si>
    <t>Sea Cox Child Learning Centre</t>
  </si>
  <si>
    <t>Sun Rise Child Learning Centre</t>
  </si>
  <si>
    <t>Mayabi Child Learning Centre</t>
  </si>
  <si>
    <t>Zinzira Para</t>
  </si>
  <si>
    <t>Tek-050</t>
  </si>
  <si>
    <t>Child Care Child Learning Centre</t>
  </si>
  <si>
    <t>Camp 22/Unchiprang</t>
  </si>
  <si>
    <t>CXB-085</t>
  </si>
  <si>
    <t>Banaful Transitional Learning Center</t>
  </si>
  <si>
    <t>Bonolotal Transitional Learning Center</t>
  </si>
  <si>
    <t>Flower Transitional Learning Centre</t>
  </si>
  <si>
    <t>Greenview Transitional Learning Centre</t>
  </si>
  <si>
    <t>Kokil Transitional Learning Center</t>
  </si>
  <si>
    <t>Nogor Transitional Learning Center</t>
  </si>
  <si>
    <t>Rainbow Transitional Learning Centre</t>
  </si>
  <si>
    <t>Ropsa Transitional Learning Center</t>
  </si>
  <si>
    <t>Sapla Transitional Learning Center</t>
  </si>
  <si>
    <t>Star Transitional Learning Center</t>
  </si>
  <si>
    <t>Bonosai Transitional Learning Center</t>
  </si>
  <si>
    <t>Golap Transitional Learning Centre</t>
  </si>
  <si>
    <t>Jamuna Transitional Learning Centre</t>
  </si>
  <si>
    <t>Matamuhari Transitional Learning Center</t>
  </si>
  <si>
    <t>Moyna Transitional Learning Center</t>
  </si>
  <si>
    <t>Naf Transitional Learning Centre</t>
  </si>
  <si>
    <t>Rose Transitional Learning Center</t>
  </si>
  <si>
    <t>Torag Transitional Learning Center</t>
  </si>
  <si>
    <t>Brilinat Transitional Learning Center</t>
  </si>
  <si>
    <t>Citra Transitional Learning Center</t>
  </si>
  <si>
    <t>Hasnahena Transitional Learning Center</t>
  </si>
  <si>
    <t>Joba Transitional Learning Centre</t>
  </si>
  <si>
    <t>Jorna Transitional Learning Center</t>
  </si>
  <si>
    <t>Karnafully Transitional Learning Centre</t>
  </si>
  <si>
    <t>Kodam Transitional Learning Center</t>
  </si>
  <si>
    <t>Light Transitional Learning Center</t>
  </si>
  <si>
    <t>Moina Transitional Learning Center 1</t>
  </si>
  <si>
    <t>Moon Transitional Learning Center</t>
  </si>
  <si>
    <t>Rain Transitional Learning Centre</t>
  </si>
  <si>
    <t>Rupsa Transitional Learning Center 2</t>
  </si>
  <si>
    <t>Sangu Transitional Learning Center</t>
  </si>
  <si>
    <t>Sea Bird Transitional Learning Centre</t>
  </si>
  <si>
    <t>Sea Queen Transitional Learning Center</t>
  </si>
  <si>
    <t>Baral Transitional Learning Center</t>
  </si>
  <si>
    <t>Bokul Transitional Learning Center</t>
  </si>
  <si>
    <t>Bornali Transitional Learning Center</t>
  </si>
  <si>
    <t>Bornomala Transitional Learning Center</t>
  </si>
  <si>
    <t>Dowel Transitional Learning Center</t>
  </si>
  <si>
    <t>Gomoti Transitional Learning Centre</t>
  </si>
  <si>
    <t>Gorai Transitional Learning Center</t>
  </si>
  <si>
    <t>Halda Transitional Learning Center</t>
  </si>
  <si>
    <t>Magna Transitional Learning Center</t>
  </si>
  <si>
    <t>Model Transitional Learning Center</t>
  </si>
  <si>
    <t>Pasur Transitional Learning Center</t>
  </si>
  <si>
    <t>Shaluk Transitional Learning Center</t>
  </si>
  <si>
    <t>Shisir Transitional Learning Center</t>
  </si>
  <si>
    <t>Sonamoni Transitional Learning Center</t>
  </si>
  <si>
    <t>Sunflower Transitional Learning Centre</t>
  </si>
  <si>
    <t>Tagar Transitional Learning Centre</t>
  </si>
  <si>
    <t>Tista Transitional Learning Center</t>
  </si>
  <si>
    <t>Tiya Transitional Learning Center</t>
  </si>
  <si>
    <t>Belly Transitional Learning Center</t>
  </si>
  <si>
    <t>Bondu Transitional Learning Center</t>
  </si>
  <si>
    <t>Jui Transitional Learning Centre</t>
  </si>
  <si>
    <t>Rongtoli Transitional Learning Center</t>
  </si>
  <si>
    <t>Surma Transitional Learning Center</t>
  </si>
  <si>
    <t>Sangu Flower Transitional Learning Centre</t>
  </si>
  <si>
    <t>Dowel Transitional Learning Centre</t>
  </si>
  <si>
    <t>A-4</t>
  </si>
  <si>
    <t>Halda Transitional Learning Centre</t>
  </si>
  <si>
    <t>Santi Transitional Learning Centre</t>
  </si>
  <si>
    <t>Naf Transitioinal Learning Centre</t>
  </si>
  <si>
    <t>B-14</t>
  </si>
  <si>
    <t>Shishir Transitional Learning Centre</t>
  </si>
  <si>
    <t>B-2</t>
  </si>
  <si>
    <t>Model Transitional Learning Centre</t>
  </si>
  <si>
    <t>B-9</t>
  </si>
  <si>
    <t>King Transitional Learning Centre</t>
  </si>
  <si>
    <t>Moyna Transitional Learning Centre</t>
  </si>
  <si>
    <t>Sun Transitional Learning Centre</t>
  </si>
  <si>
    <t>C-12</t>
  </si>
  <si>
    <t>Moon Transitional Learning Centre</t>
  </si>
  <si>
    <t>Kokil Transitional Learning Centre</t>
  </si>
  <si>
    <t>Nodi Transitional Learning Centre</t>
  </si>
  <si>
    <t>Titas Transitoinal Learning Centre</t>
  </si>
  <si>
    <t>Star Transitional Learning Centre</t>
  </si>
  <si>
    <t>Lily Transitional Learning Centre</t>
  </si>
  <si>
    <t>Rose transitional Learning Centre</t>
  </si>
  <si>
    <t>E-7</t>
  </si>
  <si>
    <t>Titas Transitional Learning Centre</t>
  </si>
  <si>
    <t>J-1</t>
  </si>
  <si>
    <t>Padma Transitional Learning Centre</t>
  </si>
  <si>
    <t>J-2</t>
  </si>
  <si>
    <t>J-3</t>
  </si>
  <si>
    <t>Rupsha Transitional Learning Centre</t>
  </si>
  <si>
    <t>G-5</t>
  </si>
  <si>
    <t>Shaikat Transitional Learning Centre</t>
  </si>
  <si>
    <t>G-8</t>
  </si>
  <si>
    <t>Sungu Transitoinal Learning Centre</t>
  </si>
  <si>
    <t>Kadam Transitional Learning Centre</t>
  </si>
  <si>
    <t>Queen Transitional Learning Centre</t>
  </si>
  <si>
    <t>H-13</t>
  </si>
  <si>
    <t>Meghna Transitional Learning Centre</t>
  </si>
  <si>
    <t>Surma Transitional Learning Centre</t>
  </si>
  <si>
    <t>J-10</t>
  </si>
  <si>
    <t>Saikat Transitional Learning Centre</t>
  </si>
  <si>
    <t>J-7</t>
  </si>
  <si>
    <t>Kaminy Transitional Learning Centre</t>
  </si>
  <si>
    <t>Madhobi Transitional Learning Centre</t>
  </si>
  <si>
    <t>Renesha Transitional Learning Centre</t>
  </si>
  <si>
    <t>Jhorna Transitional Learning Centre</t>
  </si>
  <si>
    <t>SMART Transitional Learning Centre</t>
  </si>
  <si>
    <t>UllasTransitional Learning Center</t>
  </si>
  <si>
    <t>Shapla Transitional Learning Centre</t>
  </si>
  <si>
    <t>Shikha Transitional Learning Centre</t>
  </si>
  <si>
    <t>Tiya Transitional Learning Centre</t>
  </si>
  <si>
    <t>G-7</t>
  </si>
  <si>
    <t>Shalik Transitional Learning Centre</t>
  </si>
  <si>
    <t>H-8</t>
  </si>
  <si>
    <t>Beli Transitional Learning Centre</t>
  </si>
  <si>
    <t>Simanto Transitional Learning Centre</t>
  </si>
  <si>
    <t>Sristi Transitional Learning Center</t>
  </si>
  <si>
    <t>Golap Transiional Learning Centre</t>
  </si>
  <si>
    <t>Chameli Transitional Learning Centre</t>
  </si>
  <si>
    <t>N-14</t>
  </si>
  <si>
    <t>Olympic Transitional Learning Centre</t>
  </si>
  <si>
    <t>Sangu Transitional Learning Centre</t>
  </si>
  <si>
    <t>Shewli Transitional Learning Centre</t>
  </si>
  <si>
    <t>O-15</t>
  </si>
  <si>
    <t>Parul Transitional Learning Centre</t>
  </si>
  <si>
    <t>P-16</t>
  </si>
  <si>
    <t>Bakul Transitional Learning Centre</t>
  </si>
  <si>
    <t>Sagarika Transitional Learning Centre</t>
  </si>
  <si>
    <t>Q-17</t>
  </si>
  <si>
    <t>Egale Transitional Learning Centre</t>
  </si>
  <si>
    <t>Everest Transitional Learning Centre</t>
  </si>
  <si>
    <t>Jarul Transitional Lerarning Center</t>
  </si>
  <si>
    <t>Saikat Transitioinal Learning Centre</t>
  </si>
  <si>
    <t>Model Transitional Learning Centre 2</t>
  </si>
  <si>
    <t>F</t>
  </si>
  <si>
    <t>Eagle Transitional Learning Centre</t>
  </si>
  <si>
    <t>Mayabi Transitional Learning Centre</t>
  </si>
  <si>
    <t>Bandhu Transitional Learning Centre</t>
  </si>
  <si>
    <t>Beli Transitional Learning Center</t>
  </si>
  <si>
    <t>Kameni Transitional Learning Centre</t>
  </si>
  <si>
    <t>Kazla Transitional Learning Centre</t>
  </si>
  <si>
    <t>Sristi Transitional Learning Centre</t>
  </si>
  <si>
    <t>F-23</t>
  </si>
  <si>
    <t>G-43</t>
  </si>
  <si>
    <t>G-46</t>
  </si>
  <si>
    <t>H-51</t>
  </si>
  <si>
    <t>Flower Learning Centre</t>
  </si>
  <si>
    <t>Sagorika Transitional Learning Centre</t>
  </si>
  <si>
    <t>Shikhon Transitional Learning Centre</t>
  </si>
  <si>
    <t>H-52</t>
  </si>
  <si>
    <t>Moon Tranistional Learning Centre</t>
  </si>
  <si>
    <t>Sagor Learning Centre</t>
  </si>
  <si>
    <t>H-57</t>
  </si>
  <si>
    <t>H-58</t>
  </si>
  <si>
    <t>Paharica Transitional Learning Centre</t>
  </si>
  <si>
    <t>H-61</t>
  </si>
  <si>
    <t>H-64</t>
  </si>
  <si>
    <t>K-1</t>
  </si>
  <si>
    <t>Prantic Transitional Learning Centre</t>
  </si>
  <si>
    <t>L-1</t>
  </si>
  <si>
    <t>L-16</t>
  </si>
  <si>
    <t>Parua Transitional Learning Centre</t>
  </si>
  <si>
    <t>L-17</t>
  </si>
  <si>
    <t>Lake View Learning Centre</t>
  </si>
  <si>
    <t>L-18</t>
  </si>
  <si>
    <t xml:space="preserve">L-19 </t>
  </si>
  <si>
    <t>L-20</t>
  </si>
  <si>
    <t>Sristy Transitional Learning Centre</t>
  </si>
  <si>
    <t>SCI/DAM</t>
  </si>
  <si>
    <t>Refugee Children 3-14</t>
  </si>
  <si>
    <t>Refugee Children 15-24</t>
  </si>
  <si>
    <t>Refugee Total</t>
  </si>
  <si>
    <t>Host Children 3-14</t>
  </si>
  <si>
    <t>Host Children 15-24</t>
  </si>
  <si>
    <t>Total Host</t>
  </si>
  <si>
    <t>No Para</t>
  </si>
  <si>
    <t>CXB-218-DNK</t>
  </si>
  <si>
    <t>CXB-219-DNK</t>
  </si>
  <si>
    <t>CXB-207-DNK</t>
  </si>
  <si>
    <t>DO NOT KNOW PARA NAME</t>
  </si>
  <si>
    <t>CXB-220-DNK</t>
  </si>
  <si>
    <t>CXB-224-DNK</t>
  </si>
  <si>
    <t>CXB-223-DNK</t>
  </si>
  <si>
    <t>Home Base education Children enrolled 1500, Lc : 1080</t>
  </si>
  <si>
    <t xml:space="preserve"> # of Girls from refugee community in age group 3-5 enrolled in learning spaces</t>
  </si>
  <si>
    <t xml:space="preserve"> # of Boys from refugee community in age group 3-5 enrolled in learning spaces</t>
  </si>
  <si>
    <t xml:space="preserve"> # of Girls from refugee community in age group 6-14 enrolled in learning spaces</t>
  </si>
  <si>
    <t xml:space="preserve"> # of Boys from refugee community in age group 6-14 enrolled in learning spaces</t>
  </si>
  <si>
    <t xml:space="preserve"> # of Girls from refugee community in age group 15-17 enrolled in learning spaces</t>
  </si>
  <si>
    <t xml:space="preserve"> # of Boys from refugee community in age group 15-17 enrolled in learning spaces</t>
  </si>
  <si>
    <t xml:space="preserve"> # of Girls from refugee community in age group 18-24 enrolled in learning spaces</t>
  </si>
  <si>
    <t xml:space="preserve"> # of Boys from refugee community in age group 18-24 enrolled in learning spaces</t>
  </si>
  <si>
    <t xml:space="preserve"> Refugee Children 3-14</t>
  </si>
  <si>
    <t xml:space="preserve"> Refugee Children 15-24</t>
  </si>
  <si>
    <t xml:space="preserve"> Refugee Total</t>
  </si>
  <si>
    <t xml:space="preserve"> # of Girls from host community in age group 3-5 enrolled in learning spaces</t>
  </si>
  <si>
    <t xml:space="preserve"> # of Boys from host community in age group 3-5 enrolled in learning spaces</t>
  </si>
  <si>
    <t xml:space="preserve"> # of Girls from host community in age group 6-14 enrolled in learning spaces</t>
  </si>
  <si>
    <t xml:space="preserve"> # of Boys from host community in age group 6-14 enrolled in learning spaces</t>
  </si>
  <si>
    <t xml:space="preserve"> # of Girls from host community  in age group 15-17 enrolled in learning spaces</t>
  </si>
  <si>
    <t xml:space="preserve"> # of Boys from host community in age group 15-17 enrolled in learning spaces</t>
  </si>
  <si>
    <t xml:space="preserve"> # of Girls from host community  in age group 18-24 enrolled in learning spaces</t>
  </si>
  <si>
    <t xml:space="preserve"> # of Boys from host community in age group 18-24 enrolled in learning spaces</t>
  </si>
  <si>
    <t>Planned</t>
  </si>
  <si>
    <t>Block-A</t>
  </si>
  <si>
    <t>Block G 2</t>
  </si>
  <si>
    <t>Reamaing</t>
  </si>
  <si>
    <t>Total Reached</t>
  </si>
  <si>
    <t>Number of Partners</t>
  </si>
  <si>
    <t>Sum of # of Girls from refugee community in age group 3-5 receiving standardized education materials</t>
  </si>
  <si>
    <t>Sum of # of Boys from refugee community in age group 3-5 receiving standardized education materials</t>
  </si>
  <si>
    <t>Sum of # of Girls form refugee community in age group 6-14 receiving standardized education materials</t>
  </si>
  <si>
    <t>Sum of # of Boys form refugee community in age group 6-14 receiving standardized education materials</t>
  </si>
  <si>
    <t>Sum of # of Girls from refugee community in age group 15-17 receiving standardized education materials</t>
  </si>
  <si>
    <t>Sum of # of Boys from refugee community in age group 15-17 receiving standardized education materials</t>
  </si>
  <si>
    <t>Sum of # of Girls from refugee community in age group 18-24 receiving standardized education materials</t>
  </si>
  <si>
    <t>Sum of # of Boys from refugee community in age group 18-24 receiving standardized education materials</t>
  </si>
  <si>
    <t>15 to 24</t>
  </si>
  <si>
    <t>Refugee 15-24</t>
  </si>
  <si>
    <t>Refugee 3-14</t>
  </si>
  <si>
    <t>Host 3-14</t>
  </si>
  <si>
    <t/>
  </si>
  <si>
    <t xml:space="preserve">92° 9‘ 14” E         </t>
  </si>
  <si>
    <t xml:space="preserve">21°  13’ 10”N       </t>
  </si>
  <si>
    <t>n/a</t>
  </si>
  <si>
    <t xml:space="preserve">92° 2‘ 46” E         </t>
  </si>
  <si>
    <t xml:space="preserve">21°  17’ 31”N     </t>
  </si>
  <si>
    <t xml:space="preserve">92° 3‘ 17” E         </t>
  </si>
  <si>
    <t xml:space="preserve">21°  16’ 25”N       </t>
  </si>
  <si>
    <t xml:space="preserve">92°  9‘ 8” E         </t>
  </si>
  <si>
    <t xml:space="preserve">21°  11’ 28”N        </t>
  </si>
  <si>
    <t xml:space="preserve">92° 8‘ 57” E         </t>
  </si>
  <si>
    <t xml:space="preserve">21°  11’ 18”N   </t>
  </si>
  <si>
    <t xml:space="preserve">21°  11’ 18”N      </t>
  </si>
  <si>
    <t xml:space="preserve">92° 8‘ 54” E         </t>
  </si>
  <si>
    <t>21°  11’ 18”N</t>
  </si>
  <si>
    <t xml:space="preserve">92° 9‘ 1” E         </t>
  </si>
  <si>
    <t>21°  11’ 24”N</t>
  </si>
  <si>
    <t xml:space="preserve">92°  9‘ 14” E         </t>
  </si>
  <si>
    <t>21°  13’ 5”N</t>
  </si>
  <si>
    <t xml:space="preserve">92° 9‘ 42” E         </t>
  </si>
  <si>
    <t>21°  13’ 10”N</t>
  </si>
  <si>
    <t xml:space="preserve">92° 8‘ 21” E         </t>
  </si>
  <si>
    <t xml:space="preserve">21°  10’ 59”N  </t>
  </si>
  <si>
    <t xml:space="preserve">92°  8’ 45” E         </t>
  </si>
  <si>
    <t>21°  9’ 17”N</t>
  </si>
  <si>
    <t xml:space="preserve">92° 14‘ 41” E         </t>
  </si>
  <si>
    <t xml:space="preserve">20°  58’ 49”N       </t>
  </si>
  <si>
    <t xml:space="preserve">92° 9‘ 26” E         </t>
  </si>
  <si>
    <t xml:space="preserve">21° 12’ 53”N  </t>
  </si>
  <si>
    <t xml:space="preserve">92° 14‘ 46” E         </t>
  </si>
  <si>
    <t>21°  58’ 36”N</t>
  </si>
  <si>
    <t xml:space="preserve">92° 14‘ 1” E         </t>
  </si>
  <si>
    <t xml:space="preserve">21°  1’ 14”N   </t>
  </si>
  <si>
    <t xml:space="preserve">92° 14‘ 20” E         </t>
  </si>
  <si>
    <t xml:space="preserve">21°  0’ 45”N        </t>
  </si>
  <si>
    <t xml:space="preserve">92° 14‘ 31” E         </t>
  </si>
  <si>
    <t xml:space="preserve">20°  58’ 43”N      </t>
  </si>
  <si>
    <t xml:space="preserve">92° 4‘ 32” E         </t>
  </si>
  <si>
    <t xml:space="preserve">21°  15’ 31”N    </t>
  </si>
  <si>
    <t xml:space="preserve">92°  9‘ 17” E         </t>
  </si>
  <si>
    <t>21°  11’ 20”N</t>
  </si>
  <si>
    <t xml:space="preserve">92° 9‘ 8” E         </t>
  </si>
  <si>
    <t>21° 13’ 8”N</t>
  </si>
  <si>
    <t xml:space="preserve">92° 9‘ 7” E         </t>
  </si>
  <si>
    <t xml:space="preserve">21°  13’ 8”N   </t>
  </si>
  <si>
    <t xml:space="preserve">92°  9‘ 7” E         </t>
  </si>
  <si>
    <t>21°  11’ 25”N</t>
  </si>
  <si>
    <t xml:space="preserve">92°  9‘ 5” E         </t>
  </si>
  <si>
    <t>21°  11’ 17”N</t>
  </si>
  <si>
    <t xml:space="preserve">92° 5‘ 5” E         </t>
  </si>
  <si>
    <t xml:space="preserve">21°  11’ 32”N  </t>
  </si>
  <si>
    <t xml:space="preserve">92°  9‘ 10” E         </t>
  </si>
  <si>
    <t>21°  11’ 23”N</t>
  </si>
  <si>
    <t xml:space="preserve">92° 9‘ 5” E         </t>
  </si>
  <si>
    <t>21°  11’ 27”N</t>
  </si>
  <si>
    <t xml:space="preserve">92° 8‘ 13” E         </t>
  </si>
  <si>
    <t xml:space="preserve">21°  10’ 41”N    </t>
  </si>
  <si>
    <t xml:space="preserve">92° 9‘ 0” E         </t>
  </si>
  <si>
    <t xml:space="preserve">21°  11’ 15”N      </t>
  </si>
  <si>
    <t xml:space="preserve">21°  11’ 16”N       </t>
  </si>
  <si>
    <t>21°  11’ 22”N</t>
  </si>
  <si>
    <t xml:space="preserve">92°  8’ 31” E         </t>
  </si>
  <si>
    <t xml:space="preserve">21°  9’ 35”N </t>
  </si>
  <si>
    <t xml:space="preserve">92° 9‘ 13” E         </t>
  </si>
  <si>
    <t xml:space="preserve">92° 3‘ 21” E         </t>
  </si>
  <si>
    <t xml:space="preserve">21°  16’ 43”N   </t>
  </si>
  <si>
    <t xml:space="preserve">92°  8‘ 40” E         </t>
  </si>
  <si>
    <t>21°  9’ 55”N</t>
  </si>
  <si>
    <t xml:space="preserve">92° 9‘ 3” E         </t>
  </si>
  <si>
    <t>21°  11’ 15”N</t>
  </si>
  <si>
    <t>21° 13’ 10”N</t>
  </si>
  <si>
    <t xml:space="preserve">92°  8‘ 30” E         </t>
  </si>
  <si>
    <t>21°  9’ 51”N</t>
  </si>
  <si>
    <t xml:space="preserve">21° 13’ 8”N </t>
  </si>
  <si>
    <t xml:space="preserve">21° 13’ 8”N     </t>
  </si>
  <si>
    <t xml:space="preserve">92°  9‘ 15” E         </t>
  </si>
  <si>
    <t xml:space="preserve">92° 9‘ 15” E         </t>
  </si>
  <si>
    <t xml:space="preserve">21° 13’ 10”N  </t>
  </si>
  <si>
    <t xml:space="preserve">92° 9‘ 4” E         </t>
  </si>
  <si>
    <t xml:space="preserve">21°  13’ 8”N    </t>
  </si>
  <si>
    <t xml:space="preserve">92° 9‘ 23” E         </t>
  </si>
  <si>
    <t xml:space="preserve">21°  13’ 2”N </t>
  </si>
  <si>
    <t xml:space="preserve">92°  9‘ 42” E         </t>
  </si>
  <si>
    <t xml:space="preserve">92°  8‘ 13” E         </t>
  </si>
  <si>
    <t xml:space="preserve">92°  8‘ 7” E         </t>
  </si>
  <si>
    <t xml:space="preserve">92°  8‘ 14” E         </t>
  </si>
  <si>
    <t xml:space="preserve">92° 8‘ 15” E         </t>
  </si>
  <si>
    <t xml:space="preserve">21°  10’ 37”N </t>
  </si>
  <si>
    <t xml:space="preserve">21°  10’ 37”N         </t>
  </si>
  <si>
    <t xml:space="preserve">21°  10’ 41”N      </t>
  </si>
  <si>
    <t xml:space="preserve">21°  10’ 40”N      </t>
  </si>
  <si>
    <t xml:space="preserve">92° 8‘ 19” E      </t>
  </si>
  <si>
    <t>21°  10’ 40”N</t>
  </si>
  <si>
    <t xml:space="preserve">21°  10’ 37”N      </t>
  </si>
  <si>
    <t>21°  9’ 35”N</t>
  </si>
  <si>
    <t xml:space="preserve">21°  10’ 41”N     </t>
  </si>
  <si>
    <t xml:space="preserve">92° 8‘ 14” E         </t>
  </si>
  <si>
    <t>21°  10’ 42”N</t>
  </si>
  <si>
    <t xml:space="preserve">92° 8‘ 8” E         </t>
  </si>
  <si>
    <t xml:space="preserve">21°  10’ 46”N  </t>
  </si>
  <si>
    <t>21°  10’ 46”N</t>
  </si>
  <si>
    <t xml:space="preserve">92° 8‘ 7” E         </t>
  </si>
  <si>
    <t>21°  10’ 53”N</t>
  </si>
  <si>
    <t xml:space="preserve">21°  10’ 50”N </t>
  </si>
  <si>
    <t xml:space="preserve">92° 8‘ 10” E         </t>
  </si>
  <si>
    <t xml:space="preserve">21°  10’ 49”N </t>
  </si>
  <si>
    <t xml:space="preserve">92° 8‘ 20” E         </t>
  </si>
  <si>
    <t>21°  10’ 54”N</t>
  </si>
  <si>
    <t xml:space="preserve">92°  8‘ 18” E         </t>
  </si>
  <si>
    <t xml:space="preserve">21°  10’ 56”N        </t>
  </si>
  <si>
    <t xml:space="preserve">92° 8‘ 23” E         </t>
  </si>
  <si>
    <t xml:space="preserve">92°  8‘ 26” E         </t>
  </si>
  <si>
    <t>21°  10’ 52”N</t>
  </si>
  <si>
    <t xml:space="preserve">21°  10’ 56”N </t>
  </si>
  <si>
    <t xml:space="preserve">21°  10’ 56”N    </t>
  </si>
  <si>
    <t xml:space="preserve">92° 8‘ 29” E         </t>
  </si>
  <si>
    <t xml:space="preserve">21°  10’ 50”N  </t>
  </si>
  <si>
    <t xml:space="preserve">21°  10’ 38”N   </t>
  </si>
  <si>
    <t xml:space="preserve">92°  8‘ 51” E         </t>
  </si>
  <si>
    <t>21°  10’ 2”N</t>
  </si>
  <si>
    <t xml:space="preserve">92°  8‘ 42” E         </t>
  </si>
  <si>
    <t>21°  9’ 56”N</t>
  </si>
  <si>
    <t xml:space="preserve">92° 14‘ 34” E         </t>
  </si>
  <si>
    <t>20°  58’ 49”N</t>
  </si>
  <si>
    <t>21°  9’ 19”N</t>
  </si>
  <si>
    <t xml:space="preserve">92°  8’ 41” E         </t>
  </si>
  <si>
    <t>21°  9’ 18”N</t>
  </si>
  <si>
    <t>21°  9’ 22”N</t>
  </si>
  <si>
    <t xml:space="preserve">92°  8’ 28” E         </t>
  </si>
  <si>
    <t>21°  9’ 28”N</t>
  </si>
  <si>
    <t xml:space="preserve">92°  8’ 29” E         </t>
  </si>
  <si>
    <t xml:space="preserve">21°  9’ 29”N    </t>
  </si>
  <si>
    <t xml:space="preserve">92°  8’ 30” E         </t>
  </si>
  <si>
    <t xml:space="preserve">21°  9’ 32”N    </t>
  </si>
  <si>
    <t xml:space="preserve">92°  8’ 32” E         </t>
  </si>
  <si>
    <t>21°  9’ 33”N</t>
  </si>
  <si>
    <t xml:space="preserve">92° 14‘ 40” E         </t>
  </si>
  <si>
    <t xml:space="preserve">20°  58’ 34”N         </t>
  </si>
  <si>
    <t xml:space="preserve">92° 14‘ 36” E         </t>
  </si>
  <si>
    <t xml:space="preserve">20°  58’ 35”N         </t>
  </si>
  <si>
    <t>92° 14‘ 37” E</t>
  </si>
  <si>
    <t xml:space="preserve">20°  58’ 38”N       </t>
  </si>
  <si>
    <t xml:space="preserve">20°  58’ 43”N  </t>
  </si>
  <si>
    <t>21°  11’ 32”N</t>
  </si>
  <si>
    <t xml:space="preserve">21° 11’ 32”N </t>
  </si>
  <si>
    <t xml:space="preserve">92° 15’ 1” E         </t>
  </si>
  <si>
    <t xml:space="preserve">20°  57’ 38”N         </t>
  </si>
  <si>
    <t xml:space="preserve">92° 15‘ 1” E         </t>
  </si>
  <si>
    <t xml:space="preserve">20°  57’ 34”N      </t>
  </si>
  <si>
    <t xml:space="preserve">92° 15’ 7” E         </t>
  </si>
  <si>
    <t xml:space="preserve">20°  57’ 36”N      </t>
  </si>
  <si>
    <t>Host Community</t>
  </si>
  <si>
    <t>HOST COMMUNITIES</t>
  </si>
  <si>
    <t>Block D 15</t>
  </si>
  <si>
    <t>Block G 3</t>
  </si>
  <si>
    <t>Block D-57</t>
  </si>
  <si>
    <t>Block H-48</t>
  </si>
  <si>
    <t>Block H-42</t>
  </si>
  <si>
    <t>Block H-80</t>
  </si>
  <si>
    <t>Block H-79</t>
  </si>
  <si>
    <t>Block H- 79</t>
  </si>
  <si>
    <t>Block H- 70</t>
  </si>
  <si>
    <t>Block H- 68</t>
  </si>
  <si>
    <t>Block H -68</t>
  </si>
  <si>
    <t>Block H- 72</t>
  </si>
  <si>
    <t>Block H-81</t>
  </si>
  <si>
    <t>Block-H - 81</t>
  </si>
  <si>
    <t>Block - M -0</t>
  </si>
  <si>
    <t>Block M - 19</t>
  </si>
  <si>
    <t>Block M - 7</t>
  </si>
  <si>
    <t>Block-F</t>
  </si>
  <si>
    <t>Block-G</t>
  </si>
  <si>
    <t>Block-I</t>
  </si>
  <si>
    <t>Block-M-28</t>
  </si>
  <si>
    <t>Block-M-31</t>
  </si>
  <si>
    <t>Block-H-68</t>
  </si>
  <si>
    <t>Block-H-79</t>
  </si>
  <si>
    <t>Block-H-8</t>
  </si>
  <si>
    <t>Block-H-81</t>
  </si>
  <si>
    <t>Block-I-7</t>
  </si>
  <si>
    <t>Block-D-12</t>
  </si>
  <si>
    <t>Block-G-03</t>
  </si>
  <si>
    <t>Block-G-1</t>
  </si>
  <si>
    <t>Block-G-2</t>
  </si>
  <si>
    <t>Block-H</t>
  </si>
  <si>
    <t>Camp 20 Extension</t>
  </si>
  <si>
    <t>CXB-234</t>
  </si>
  <si>
    <t>CXB-234-DNK</t>
  </si>
  <si>
    <t xml:space="preserve"> Host Children 3-14</t>
  </si>
  <si>
    <t xml:space="preserve"> Host Children 15-24</t>
  </si>
  <si>
    <t xml:space="preserve"> Total Host</t>
  </si>
  <si>
    <t xml:space="preserve"># Refugee Children accessing safe and protective learning spaces
</t>
  </si>
  <si>
    <t>Education Sector- Bangladesh Cox's Bazar</t>
  </si>
  <si>
    <t>Funding Status</t>
  </si>
  <si>
    <t xml:space="preserve">% of Refugee Children Without Access to Education in age group 3-14
</t>
  </si>
  <si>
    <t xml:space="preserve">% of Refugee Children Without Access to Education in age group 15-24
</t>
  </si>
  <si>
    <t xml:space="preserve"># of Safe and Protective Learning spaces completed for the Refugees Completed
</t>
  </si>
  <si>
    <t>15 to 16</t>
  </si>
  <si>
    <t>JRP TARGET</t>
  </si>
  <si>
    <t>OBAT TLC-01</t>
  </si>
  <si>
    <t>OBAT TLC-02</t>
  </si>
  <si>
    <t>It is in Camp-4 there is no Para and Block provided yet</t>
  </si>
  <si>
    <t>Obat TLC-11</t>
  </si>
  <si>
    <t>OBAT TLC-12</t>
  </si>
  <si>
    <t>OBAT TLC-13</t>
  </si>
  <si>
    <t>Obat TLC-14</t>
  </si>
  <si>
    <t>it has no para and block yet</t>
  </si>
  <si>
    <t>OBAT TLC-15</t>
  </si>
  <si>
    <t>OBAT TLC-16</t>
  </si>
  <si>
    <t>Obat TLC-17</t>
  </si>
  <si>
    <t>OBAT TLC-18</t>
  </si>
  <si>
    <t>OBAT TLC-19</t>
  </si>
  <si>
    <t>OBAT TLC-20</t>
  </si>
  <si>
    <t>OBAT TLC-21</t>
  </si>
  <si>
    <t>OBAT TLC-22</t>
  </si>
  <si>
    <t>OBAT TLC-23</t>
  </si>
  <si>
    <t>OBAT TLC-24</t>
  </si>
  <si>
    <t>OBAT TLC-25</t>
  </si>
  <si>
    <t>OBAT TLC-26</t>
  </si>
  <si>
    <t>Tek-044</t>
  </si>
  <si>
    <t>Tek-047</t>
  </si>
  <si>
    <t>Fortified biscuit distributed in every day ( 1 Packet per child)</t>
  </si>
  <si>
    <t>DoPeace</t>
  </si>
  <si>
    <t>CXB-210-DNK</t>
  </si>
  <si>
    <t>CXB-213-DNK</t>
  </si>
  <si>
    <t>Coconut</t>
  </si>
  <si>
    <t>Yellow</t>
  </si>
  <si>
    <t>Sunflower-1</t>
  </si>
  <si>
    <t>Lily-2</t>
  </si>
  <si>
    <t>Lily-1</t>
  </si>
  <si>
    <t>Sunflower-2</t>
  </si>
  <si>
    <t>Lily-3</t>
  </si>
  <si>
    <t>Block-M28</t>
  </si>
  <si>
    <t>Block-M 31</t>
  </si>
  <si>
    <t>Block-H 79</t>
  </si>
  <si>
    <t>Block-H 81</t>
  </si>
  <si>
    <t>Block-G 2</t>
  </si>
  <si>
    <t>Block-G 1</t>
  </si>
  <si>
    <t>Block-H 8</t>
  </si>
  <si>
    <t>Block-I7</t>
  </si>
  <si>
    <t>Block-D 12</t>
  </si>
  <si>
    <t>Block-G 3</t>
  </si>
  <si>
    <t>Block-H 68</t>
  </si>
  <si>
    <t>Implmenting Partner</t>
  </si>
  <si>
    <t>PSS Teacher</t>
  </si>
  <si>
    <t>FTT Teacher</t>
  </si>
  <si>
    <t xml:space="preserve"> # of Female Teachers from Refugee Community receiving Foundational teaching and content</t>
  </si>
  <si>
    <t xml:space="preserve"> # of Male Teachers from Refugee Community receiving Foundational teaching and content</t>
  </si>
  <si>
    <t xml:space="preserve"> # of Female Teachers from Host Community receiving Foundational teaching and content</t>
  </si>
  <si>
    <t xml:space="preserve"> # of Male Teachers from Host Community receiving Foundational teaching and content</t>
  </si>
  <si>
    <t xml:space="preserve"> # of Female Teachers from Refugee Community receiving PSS Training</t>
  </si>
  <si>
    <t xml:space="preserve"> # of Male Teachers from Refugee Community receiving PSS Training</t>
  </si>
  <si>
    <t xml:space="preserve"> # of Female Teachers from Host Community receiving PSS Training</t>
  </si>
  <si>
    <t xml:space="preserve"> # of Male Teachers from Host Community receiving PSS Training</t>
  </si>
  <si>
    <t>Sum of # of Girls form host community in age group 3-5 receiving standardized education materials</t>
  </si>
  <si>
    <t>Sum of # of Boys form host community in age group 3-5 receiving standardized education materials</t>
  </si>
  <si>
    <t>Sum of # of Girls form host community in age group 6-14 receiving standardized education materials</t>
  </si>
  <si>
    <t>Sum of # of Boys form host community in age group 6-14 receiving standardized education materials</t>
  </si>
  <si>
    <t>Sum of # of Girls from host community in age group 15-17 receiving standardized education materials learnin</t>
  </si>
  <si>
    <t>Sum of # of Boys from host community in age group 15-17 receiving standardized education materials learning</t>
  </si>
  <si>
    <t>Sum of # of Girls from host community in age group 18-24 receiving standardized education materials</t>
  </si>
  <si>
    <t>Sum of # of Boys from host community in age group 18-24 receiving standardized education materials</t>
  </si>
  <si>
    <t>Host Supply Benificairies 3-14</t>
  </si>
  <si>
    <t>Host Supply Beneficiaries 15-24</t>
  </si>
  <si>
    <t>Sum of # of Refugee Learning Center ManagementCommittees/School Management Committees established in Refuge</t>
  </si>
  <si>
    <t>Sum of # of learning facilities estbalished in refugee community</t>
  </si>
  <si>
    <t xml:space="preserve"># of Teachers Trained on Foundational Teaching and Learning
</t>
  </si>
  <si>
    <t>Remaining</t>
  </si>
  <si>
    <t>Funded</t>
  </si>
  <si>
    <t xml:space="preserve"> 47.3 M Required</t>
  </si>
  <si>
    <t>Funding Required</t>
  </si>
  <si>
    <t>Total Male</t>
  </si>
  <si>
    <t>Total Female</t>
  </si>
  <si>
    <t>Values</t>
  </si>
  <si>
    <t># of safe, protective and equipped learning spaces established and functional with adequate sex-disaggregated</t>
  </si>
  <si>
    <t># classrooms established</t>
  </si>
  <si>
    <t>Indicator_code</t>
  </si>
  <si>
    <t>Helper</t>
  </si>
  <si>
    <t>EDU-1</t>
  </si>
  <si>
    <t>EDU-2</t>
  </si>
  <si>
    <t>% school-age boys (age 3-14) enrolled in a learning space</t>
  </si>
  <si>
    <t>EDU-3</t>
  </si>
  <si>
    <t>EDU-4</t>
  </si>
  <si>
    <t xml:space="preserve">% school-age girls (age 3-14) enrolled in a learning space </t>
  </si>
  <si>
    <t>EDU-5</t>
  </si>
  <si>
    <t># of learning spaces</t>
  </si>
  <si>
    <t>EDU-6</t>
  </si>
  <si>
    <t>EDU-7</t>
  </si>
  <si>
    <t># of shifts</t>
  </si>
  <si>
    <t>Estimated # school-age boys (3 - 14)</t>
  </si>
  <si>
    <t>Estimated # school-age girls (3 - 14)</t>
  </si>
  <si>
    <t>N/A</t>
  </si>
  <si>
    <t># classroom shift</t>
  </si>
  <si>
    <t xml:space="preserve"> # of girls enroled in a learning space (3-14)</t>
  </si>
  <si>
    <t># of boys enroled in a learning space (3-14)</t>
  </si>
  <si>
    <t>Male Refugee (3-14)</t>
  </si>
  <si>
    <t>Female Refugee (3-14)</t>
  </si>
  <si>
    <t>Host Male (3-14)</t>
  </si>
  <si>
    <t>Host Female (3-14)</t>
  </si>
  <si>
    <t>Total Male (3-14)</t>
  </si>
  <si>
    <t>Total Female (3-14)</t>
  </si>
  <si>
    <t>Female Host (15-24)</t>
  </si>
  <si>
    <t>Male Host (15-24)</t>
  </si>
  <si>
    <t>Total Male (15-24)</t>
  </si>
  <si>
    <t>Total Female (15-24)</t>
  </si>
  <si>
    <t>Male Refugee (15-24)</t>
  </si>
  <si>
    <t>Female Refugee  (15-24)</t>
  </si>
  <si>
    <t>% school-age girls (age 3-14) enrolled in a learning space</t>
  </si>
  <si>
    <t>EDUCATION</t>
  </si>
  <si>
    <t># of enrolled children (3-14) per classroom shift (overcrowding)</t>
  </si>
  <si>
    <t>yes</t>
  </si>
  <si>
    <t>35-40 children/shift</t>
  </si>
  <si>
    <t xml:space="preserve">&gt;=1 and &lt;=40 </t>
  </si>
  <si>
    <t xml:space="preserve"> 41 to 60</t>
  </si>
  <si>
    <t>&gt;=61</t>
  </si>
  <si>
    <t>(no data)</t>
  </si>
  <si>
    <t>Sector</t>
  </si>
  <si>
    <t>Indicator_name</t>
  </si>
  <si>
    <t>Data_entry</t>
  </si>
  <si>
    <t>Included_product</t>
  </si>
  <si>
    <t>STANDARD</t>
  </si>
  <si>
    <t>Red</t>
  </si>
  <si>
    <t>Black</t>
  </si>
  <si>
    <t># of girls enroled in a learning space (3-14)</t>
  </si>
  <si>
    <t>No Data</t>
  </si>
  <si>
    <t>YES</t>
  </si>
  <si>
    <t>Site Management Service Data For Education</t>
  </si>
  <si>
    <t>Female 3-5</t>
  </si>
  <si>
    <t>Female 6-14</t>
  </si>
  <si>
    <t>Female 15-17</t>
  </si>
  <si>
    <t>Female 18-24</t>
  </si>
  <si>
    <t>Male 6-14</t>
  </si>
  <si>
    <t>Male 3-5</t>
  </si>
  <si>
    <t>Male 15-17</t>
  </si>
  <si>
    <t>Male 18-24</t>
  </si>
  <si>
    <t>#loc +camp</t>
  </si>
  <si>
    <t>#loc +camp +id</t>
  </si>
  <si>
    <t>#loc +facility +name</t>
  </si>
  <si>
    <t>#loc +facility +id</t>
  </si>
  <si>
    <t>#targeted +type</t>
  </si>
  <si>
    <t>#loc +facility +type</t>
  </si>
  <si>
    <t>#status +name</t>
  </si>
  <si>
    <t>#geo +lat</t>
  </si>
  <si>
    <t>#geo +lon</t>
  </si>
  <si>
    <t>#geo +elev</t>
  </si>
  <si>
    <t>#org +funding +name</t>
  </si>
  <si>
    <t>#org +prog +acronym</t>
  </si>
  <si>
    <t>#org +impl +acronym</t>
  </si>
  <si>
    <t>#loc +facility</t>
  </si>
  <si>
    <t>#reached +ind +refugees +f +children +age_3_5</t>
  </si>
  <si>
    <t>#reached +ind +refugees +m +children +age_3_5</t>
  </si>
  <si>
    <t>#reached +ind +f +children +age_3_5</t>
  </si>
  <si>
    <t>#reached +ind +m +children +age_3_5</t>
  </si>
  <si>
    <t>#reached +ind +refugees +f +children +age_6_14</t>
  </si>
  <si>
    <t>#reached +ind +refugees +m +children +age_6_14</t>
  </si>
  <si>
    <t>#reached +ind +f +children +age_6_14</t>
  </si>
  <si>
    <t>#reached +ind +m +children +age_6_14</t>
  </si>
  <si>
    <t>#reached +ind +refugees +f +adolescents +age_15_17</t>
  </si>
  <si>
    <t>#reached +ind +refugees +m +adolescents +age_15_17</t>
  </si>
  <si>
    <t>#reached +ind +f +adolescents +age_15_17</t>
  </si>
  <si>
    <t>#reached +ind +m +adolescents +age_15_17</t>
  </si>
  <si>
    <t>#reached +ind +refugees +f +adults +age_18_24</t>
  </si>
  <si>
    <t>#reached +ind +refugees +m +adults +age_18_24</t>
  </si>
  <si>
    <t>#reached +ind +f +adults +age_18_24</t>
  </si>
  <si>
    <t>#reached +ind +m +adults +age_18_24</t>
  </si>
  <si>
    <t>#affected +ind +refugees +children +age_3_14</t>
  </si>
  <si>
    <t>#affected +ind +refugees +children +age_15_24</t>
  </si>
  <si>
    <t>#affected +ind +refugees</t>
  </si>
  <si>
    <t>#affected +ind +children +age_3_14</t>
  </si>
  <si>
    <t>#affected +ind +children +age_15_24</t>
  </si>
  <si>
    <t>#affected +ind</t>
  </si>
  <si>
    <t>#affected +ind +refugees +m +children +age_3_14</t>
  </si>
  <si>
    <t>#affected +ind +refugees +f +children +age_3_14</t>
  </si>
  <si>
    <t>#affected +ind +m +children +age_3_14</t>
  </si>
  <si>
    <t>#affected +ind +f +children +age_3_14</t>
  </si>
  <si>
    <t>#affected +ind +m +age_3_14</t>
  </si>
  <si>
    <t>#affected +ind +f +age_3_14</t>
  </si>
  <si>
    <t>#affected +ind +refugees +m +children +age_15_24</t>
  </si>
  <si>
    <t>#affected +ind +refugees +f +children +age_15_24</t>
  </si>
  <si>
    <t>#affected +ind +m +children +age_15_24</t>
  </si>
  <si>
    <t>#affected +ind +f +children +age_15_24</t>
  </si>
  <si>
    <t>#affected +ind +m +age_15_24</t>
  </si>
  <si>
    <t>#affected +ind +f +age_15_24</t>
  </si>
  <si>
    <t xml:space="preserve">#affected +ind +m </t>
  </si>
  <si>
    <t>#affected +ind +f</t>
  </si>
  <si>
    <t xml:space="preserve">#affected +ind </t>
  </si>
  <si>
    <t>#affected +ind +f +children +age_3_5</t>
  </si>
  <si>
    <t>#affected +ind +f +children +age_6_14</t>
  </si>
  <si>
    <t>#affected +ind +f +adolescents +age_15_17</t>
  </si>
  <si>
    <t>#affected +ind +f +adults +age_18_24</t>
  </si>
  <si>
    <t>#affected +ind +m +children +age_3_5</t>
  </si>
  <si>
    <t>#affected +ind +m +children +age_6_14</t>
  </si>
  <si>
    <t>#affected +ind +m +adolescents +age_15_17</t>
  </si>
  <si>
    <t>#affected +ind +m +adults +age_18_24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</si>
</sst>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(&quot;$&quot;* #,##0_);_(&quot;$&quot;* \(#,##0\);_(&quot;$&quot;* &quot;-&quot;??_);_(@_)"/>
    <numFmt numFmtId="167" formatCode="0.0%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0070C0"/>
      <name val="Calibri"/>
      <family val="2"/>
      <scheme val="minor"/>
    </font>
    <font>
      <b/>
      <sz val="22"/>
      <color rgb="FF0070C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72"/>
      <color rgb="FF0070C0"/>
      <name val="Calibri"/>
      <family val="2"/>
      <scheme val="minor"/>
    </font>
    <font>
      <b/>
      <sz val="36"/>
      <color rgb="FF0070C0"/>
      <name val="Calibri"/>
      <family val="2"/>
      <scheme val="minor"/>
    </font>
    <font>
      <b/>
      <sz val="28"/>
      <color rgb="FF0070C0"/>
      <name val="Calibri"/>
      <family val="2"/>
      <scheme val="minor"/>
    </font>
    <font>
      <b/>
      <sz val="24"/>
      <color theme="3"/>
      <name val="Calibri"/>
      <family val="2"/>
      <scheme val="minor"/>
    </font>
    <font>
      <b/>
      <sz val="26"/>
      <color theme="3"/>
      <name val="Calibri"/>
      <family val="2"/>
      <scheme val="minor"/>
    </font>
    <font>
      <b/>
      <sz val="60"/>
      <color rgb="FF0070C0"/>
      <name val="Calibri"/>
      <family val="2"/>
      <scheme val="minor"/>
    </font>
    <font>
      <b/>
      <sz val="60"/>
      <color theme="3"/>
      <name val="Calibri"/>
      <family val="2"/>
      <scheme val="minor"/>
    </font>
    <font>
      <sz val="11"/>
      <color theme="1"/>
      <name val="Proxima Nova Alt Cn Lt"/>
    </font>
    <font>
      <b/>
      <sz val="48"/>
      <color theme="0"/>
      <name val="Calibri"/>
      <family val="2"/>
      <scheme val="minor"/>
    </font>
    <font>
      <b/>
      <sz val="9"/>
      <color theme="0"/>
      <name val="Trebuchet MS"/>
      <family val="2"/>
    </font>
    <font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2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74999237037263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50">
    <xf numFmtId="0" fontId="0" fillId="0" borderId="0" xfId="0"/>
    <xf numFmtId="165" fontId="0" fillId="0" borderId="0" xfId="1" applyNumberFormat="1" applyFont="1" applyAlignment="1">
      <alignment wrapText="1"/>
    </xf>
    <xf numFmtId="165" fontId="0" fillId="0" borderId="1" xfId="1" applyNumberFormat="1" applyFont="1" applyBorder="1" applyAlignment="1">
      <alignment wrapText="1"/>
    </xf>
    <xf numFmtId="3" fontId="3" fillId="0" borderId="1" xfId="0" applyNumberFormat="1" applyFont="1" applyBorder="1"/>
    <xf numFmtId="165" fontId="0" fillId="2" borderId="1" xfId="1" applyNumberFormat="1" applyFont="1" applyFill="1" applyBorder="1" applyAlignment="1">
      <alignment wrapText="1"/>
    </xf>
    <xf numFmtId="165" fontId="0" fillId="3" borderId="1" xfId="1" applyNumberFormat="1" applyFont="1" applyFill="1" applyBorder="1" applyAlignment="1">
      <alignment wrapText="1"/>
    </xf>
    <xf numFmtId="166" fontId="4" fillId="3" borderId="1" xfId="1" applyNumberFormat="1" applyFont="1" applyFill="1" applyBorder="1" applyAlignment="1">
      <alignment wrapText="1"/>
    </xf>
    <xf numFmtId="165" fontId="4" fillId="3" borderId="1" xfId="1" applyNumberFormat="1" applyFont="1" applyFill="1" applyBorder="1" applyAlignment="1">
      <alignment wrapText="1"/>
    </xf>
    <xf numFmtId="165" fontId="2" fillId="4" borderId="1" xfId="1" applyNumberFormat="1" applyFont="1" applyFill="1" applyBorder="1" applyAlignment="1">
      <alignment wrapText="1"/>
    </xf>
    <xf numFmtId="165" fontId="2" fillId="4" borderId="1" xfId="0" applyNumberFormat="1" applyFont="1" applyFill="1" applyBorder="1"/>
    <xf numFmtId="10" fontId="2" fillId="4" borderId="1" xfId="2" applyNumberFormat="1" applyFont="1" applyFill="1" applyBorder="1"/>
    <xf numFmtId="165" fontId="0" fillId="0" borderId="0" xfId="0" applyNumberFormat="1"/>
    <xf numFmtId="3" fontId="0" fillId="0" borderId="0" xfId="0" applyNumberFormat="1"/>
    <xf numFmtId="0" fontId="5" fillId="0" borderId="2" xfId="0" applyFont="1" applyBorder="1" applyAlignment="1">
      <alignment horizontal="left" vertical="top"/>
    </xf>
    <xf numFmtId="0" fontId="0" fillId="0" borderId="0" xfId="0" applyAlignment="1">
      <alignment horizontal="left"/>
    </xf>
    <xf numFmtId="165" fontId="6" fillId="5" borderId="1" xfId="1" applyNumberFormat="1" applyFont="1" applyFill="1" applyBorder="1" applyAlignment="1">
      <alignment wrapText="1"/>
    </xf>
    <xf numFmtId="0" fontId="9" fillId="4" borderId="0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/>
    <xf numFmtId="165" fontId="0" fillId="0" borderId="0" xfId="0" pivotButton="1" applyNumberFormat="1" applyAlignment="1">
      <alignment vertical="center"/>
    </xf>
    <xf numFmtId="165" fontId="0" fillId="0" borderId="0" xfId="0" applyNumberFormat="1" applyAlignment="1">
      <alignment vertical="center"/>
    </xf>
    <xf numFmtId="0" fontId="0" fillId="0" borderId="0" xfId="0" applyAlignment="1"/>
    <xf numFmtId="0" fontId="0" fillId="0" borderId="0" xfId="0" applyNumberFormat="1" applyAlignment="1"/>
    <xf numFmtId="165" fontId="0" fillId="0" borderId="0" xfId="1" applyNumberFormat="1" applyFont="1" applyAlignment="1"/>
    <xf numFmtId="165" fontId="0" fillId="0" borderId="0" xfId="0" applyNumberFormat="1" applyAlignment="1"/>
    <xf numFmtId="0" fontId="0" fillId="6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10" fillId="6" borderId="0" xfId="0" applyFont="1" applyFill="1" applyBorder="1" applyAlignment="1">
      <alignment horizontal="left" vertical="top" wrapText="1"/>
    </xf>
    <xf numFmtId="0" fontId="7" fillId="6" borderId="0" xfId="0" applyFont="1" applyFill="1" applyBorder="1" applyAlignment="1">
      <alignment horizontal="left" vertical="top" wrapText="1"/>
    </xf>
    <xf numFmtId="0" fontId="8" fillId="6" borderId="0" xfId="0" applyFont="1" applyFill="1" applyBorder="1" applyAlignment="1">
      <alignment horizontal="left" vertical="top" wrapText="1"/>
    </xf>
    <xf numFmtId="0" fontId="14" fillId="6" borderId="0" xfId="0" applyFont="1" applyFill="1" applyBorder="1" applyAlignment="1">
      <alignment horizontal="left" vertical="top" wrapText="1"/>
    </xf>
    <xf numFmtId="0" fontId="12" fillId="6" borderId="0" xfId="0" applyFont="1" applyFill="1" applyBorder="1" applyAlignment="1">
      <alignment horizontal="left" vertical="top" wrapText="1"/>
    </xf>
    <xf numFmtId="0" fontId="8" fillId="6" borderId="0" xfId="0" applyFont="1" applyFill="1" applyBorder="1" applyAlignment="1">
      <alignment horizontal="right" vertical="top" wrapText="1"/>
    </xf>
    <xf numFmtId="0" fontId="10" fillId="6" borderId="0" xfId="0" applyFont="1" applyFill="1" applyBorder="1" applyAlignment="1">
      <alignment horizontal="right" vertical="center" wrapText="1"/>
    </xf>
    <xf numFmtId="0" fontId="7" fillId="6" borderId="0" xfId="0" applyFont="1" applyFill="1" applyBorder="1" applyAlignment="1">
      <alignment horizontal="right" vertical="top" wrapText="1"/>
    </xf>
    <xf numFmtId="0" fontId="12" fillId="6" borderId="0" xfId="0" applyFont="1" applyFill="1" applyBorder="1" applyAlignment="1">
      <alignment horizontal="right" vertical="center" wrapText="1"/>
    </xf>
    <xf numFmtId="165" fontId="10" fillId="6" borderId="0" xfId="1" applyNumberFormat="1" applyFont="1" applyFill="1" applyBorder="1" applyAlignment="1">
      <alignment horizontal="right" vertical="center" wrapText="1"/>
    </xf>
    <xf numFmtId="0" fontId="4" fillId="4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167" fontId="0" fillId="0" borderId="1" xfId="2" applyNumberFormat="1" applyFont="1" applyBorder="1" applyAlignment="1">
      <alignment wrapText="1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3" fontId="17" fillId="0" borderId="0" xfId="0" applyNumberFormat="1" applyFont="1"/>
    <xf numFmtId="0" fontId="6" fillId="0" borderId="0" xfId="0" applyFont="1"/>
    <xf numFmtId="0" fontId="0" fillId="0" borderId="1" xfId="0" applyBorder="1"/>
    <xf numFmtId="9" fontId="0" fillId="0" borderId="1" xfId="2" applyNumberFormat="1" applyFont="1" applyBorder="1"/>
    <xf numFmtId="9" fontId="0" fillId="0" borderId="1" xfId="2" applyFont="1" applyBorder="1"/>
    <xf numFmtId="0" fontId="6" fillId="4" borderId="1" xfId="0" applyFont="1" applyFill="1" applyBorder="1"/>
    <xf numFmtId="0" fontId="0" fillId="0" borderId="0" xfId="0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Alignment="1">
      <alignment vertical="center" wrapText="1"/>
    </xf>
    <xf numFmtId="0" fontId="5" fillId="7" borderId="11" xfId="0" applyFont="1" applyFill="1" applyBorder="1"/>
    <xf numFmtId="0" fontId="0" fillId="0" borderId="0" xfId="0"/>
    <xf numFmtId="0" fontId="0" fillId="5" borderId="0" xfId="0" applyFill="1" applyAlignment="1"/>
    <xf numFmtId="0" fontId="19" fillId="10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2" fontId="21" fillId="0" borderId="0" xfId="0" applyNumberFormat="1" applyFont="1" applyFill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2" fillId="0" borderId="0" xfId="0" applyFont="1"/>
    <xf numFmtId="43" fontId="0" fillId="0" borderId="1" xfId="1" applyFont="1" applyBorder="1" applyAlignment="1">
      <alignment horizontal="center" vertical="center" wrapText="1"/>
    </xf>
    <xf numFmtId="167" fontId="0" fillId="0" borderId="0" xfId="2" applyNumberFormat="1" applyFont="1"/>
    <xf numFmtId="165" fontId="0" fillId="2" borderId="0" xfId="1" applyNumberFormat="1" applyFont="1" applyFill="1" applyBorder="1" applyAlignment="1">
      <alignment wrapText="1"/>
    </xf>
    <xf numFmtId="167" fontId="0" fillId="0" borderId="0" xfId="2" applyNumberFormat="1" applyFont="1" applyBorder="1" applyAlignment="1">
      <alignment wrapText="1"/>
    </xf>
    <xf numFmtId="10" fontId="2" fillId="4" borderId="0" xfId="2" applyNumberFormat="1" applyFont="1" applyFill="1" applyBorder="1"/>
    <xf numFmtId="0" fontId="5" fillId="2" borderId="0" xfId="0" applyFont="1" applyFill="1" applyAlignment="1">
      <alignment horizontal="left" vertical="top"/>
    </xf>
    <xf numFmtId="0" fontId="5" fillId="0" borderId="0" xfId="0" applyFont="1" applyAlignment="1">
      <alignment horizontal="left"/>
    </xf>
    <xf numFmtId="0" fontId="18" fillId="4" borderId="0" xfId="0" applyFont="1" applyFill="1" applyBorder="1" applyAlignment="1">
      <alignment wrapText="1"/>
    </xf>
    <xf numFmtId="0" fontId="13" fillId="6" borderId="3" xfId="0" applyFont="1" applyFill="1" applyBorder="1" applyAlignment="1">
      <alignment horizontal="left" vertical="top" wrapText="1"/>
    </xf>
    <xf numFmtId="0" fontId="13" fillId="6" borderId="6" xfId="0" applyFont="1" applyFill="1" applyBorder="1" applyAlignment="1">
      <alignment horizontal="left" vertical="top" wrapText="1"/>
    </xf>
    <xf numFmtId="0" fontId="13" fillId="6" borderId="4" xfId="0" applyFont="1" applyFill="1" applyBorder="1" applyAlignment="1">
      <alignment horizontal="left" vertical="top" wrapText="1"/>
    </xf>
    <xf numFmtId="0" fontId="13" fillId="6" borderId="0" xfId="0" applyFont="1" applyFill="1" applyBorder="1" applyAlignment="1">
      <alignment horizontal="left" vertical="top" wrapText="1"/>
    </xf>
    <xf numFmtId="0" fontId="13" fillId="6" borderId="5" xfId="0" applyFont="1" applyFill="1" applyBorder="1" applyAlignment="1">
      <alignment horizontal="left" vertical="top" wrapText="1"/>
    </xf>
    <xf numFmtId="0" fontId="13" fillId="6" borderId="9" xfId="0" applyFont="1" applyFill="1" applyBorder="1" applyAlignment="1">
      <alignment horizontal="left" vertical="top" wrapText="1"/>
    </xf>
    <xf numFmtId="167" fontId="16" fillId="6" borderId="6" xfId="2" applyNumberFormat="1" applyFont="1" applyFill="1" applyBorder="1" applyAlignment="1">
      <alignment horizontal="left" vertical="top" wrapText="1"/>
    </xf>
    <xf numFmtId="167" fontId="16" fillId="6" borderId="7" xfId="2" applyNumberFormat="1" applyFont="1" applyFill="1" applyBorder="1" applyAlignment="1">
      <alignment horizontal="left" vertical="top" wrapText="1"/>
    </xf>
    <xf numFmtId="167" fontId="16" fillId="6" borderId="0" xfId="2" applyNumberFormat="1" applyFont="1" applyFill="1" applyBorder="1" applyAlignment="1">
      <alignment horizontal="left" vertical="top" wrapText="1"/>
    </xf>
    <xf numFmtId="167" fontId="16" fillId="6" borderId="8" xfId="2" applyNumberFormat="1" applyFont="1" applyFill="1" applyBorder="1" applyAlignment="1">
      <alignment horizontal="left" vertical="top" wrapText="1"/>
    </xf>
    <xf numFmtId="167" fontId="16" fillId="6" borderId="9" xfId="2" applyNumberFormat="1" applyFont="1" applyFill="1" applyBorder="1" applyAlignment="1">
      <alignment horizontal="left" vertical="top" wrapText="1"/>
    </xf>
    <xf numFmtId="167" fontId="16" fillId="6" borderId="10" xfId="2" applyNumberFormat="1" applyFont="1" applyFill="1" applyBorder="1" applyAlignment="1">
      <alignment horizontal="left" vertical="top" wrapText="1"/>
    </xf>
    <xf numFmtId="0" fontId="12" fillId="6" borderId="3" xfId="0" applyFont="1" applyFill="1" applyBorder="1" applyAlignment="1">
      <alignment horizontal="left" vertical="top" wrapText="1"/>
    </xf>
    <xf numFmtId="0" fontId="12" fillId="6" borderId="6" xfId="0" applyFont="1" applyFill="1" applyBorder="1" applyAlignment="1">
      <alignment horizontal="left" vertical="top" wrapText="1"/>
    </xf>
    <xf numFmtId="0" fontId="12" fillId="6" borderId="4" xfId="0" applyFont="1" applyFill="1" applyBorder="1" applyAlignment="1">
      <alignment horizontal="left" vertical="top" wrapText="1"/>
    </xf>
    <xf numFmtId="0" fontId="12" fillId="6" borderId="0" xfId="0" applyFont="1" applyFill="1" applyBorder="1" applyAlignment="1">
      <alignment horizontal="left" vertical="top" wrapText="1"/>
    </xf>
    <xf numFmtId="0" fontId="12" fillId="6" borderId="5" xfId="0" applyFont="1" applyFill="1" applyBorder="1" applyAlignment="1">
      <alignment horizontal="left" vertical="top" wrapText="1"/>
    </xf>
    <xf numFmtId="0" fontId="12" fillId="6" borderId="9" xfId="0" applyFont="1" applyFill="1" applyBorder="1" applyAlignment="1">
      <alignment horizontal="left" vertical="top" wrapText="1"/>
    </xf>
    <xf numFmtId="0" fontId="7" fillId="6" borderId="6" xfId="0" applyFont="1" applyFill="1" applyBorder="1" applyAlignment="1">
      <alignment horizontal="left" vertical="top" wrapText="1"/>
    </xf>
    <xf numFmtId="0" fontId="7" fillId="6" borderId="0" xfId="0" applyFont="1" applyFill="1" applyBorder="1" applyAlignment="1">
      <alignment horizontal="left" vertical="top" wrapText="1"/>
    </xf>
    <xf numFmtId="0" fontId="7" fillId="6" borderId="9" xfId="0" applyFont="1" applyFill="1" applyBorder="1" applyAlignment="1">
      <alignment horizontal="left" vertical="top" wrapText="1"/>
    </xf>
    <xf numFmtId="165" fontId="15" fillId="6" borderId="6" xfId="1" applyNumberFormat="1" applyFont="1" applyFill="1" applyBorder="1" applyAlignment="1">
      <alignment horizontal="left" vertical="top" wrapText="1"/>
    </xf>
    <xf numFmtId="165" fontId="15" fillId="6" borderId="7" xfId="1" applyNumberFormat="1" applyFont="1" applyFill="1" applyBorder="1" applyAlignment="1">
      <alignment horizontal="left" vertical="top" wrapText="1"/>
    </xf>
    <xf numFmtId="165" fontId="15" fillId="6" borderId="0" xfId="1" applyNumberFormat="1" applyFont="1" applyFill="1" applyBorder="1" applyAlignment="1">
      <alignment horizontal="left" vertical="top" wrapText="1"/>
    </xf>
    <xf numFmtId="165" fontId="15" fillId="6" borderId="8" xfId="1" applyNumberFormat="1" applyFont="1" applyFill="1" applyBorder="1" applyAlignment="1">
      <alignment horizontal="left" vertical="top" wrapText="1"/>
    </xf>
    <xf numFmtId="165" fontId="15" fillId="6" borderId="9" xfId="1" applyNumberFormat="1" applyFont="1" applyFill="1" applyBorder="1" applyAlignment="1">
      <alignment horizontal="left" vertical="top" wrapText="1"/>
    </xf>
    <xf numFmtId="165" fontId="15" fillId="6" borderId="10" xfId="1" applyNumberFormat="1" applyFont="1" applyFill="1" applyBorder="1" applyAlignment="1">
      <alignment horizontal="left" vertical="top" wrapText="1"/>
    </xf>
    <xf numFmtId="0" fontId="15" fillId="6" borderId="6" xfId="0" applyFont="1" applyFill="1" applyBorder="1" applyAlignment="1">
      <alignment horizontal="left" vertical="top" wrapText="1"/>
    </xf>
    <xf numFmtId="0" fontId="15" fillId="6" borderId="7" xfId="0" applyFont="1" applyFill="1" applyBorder="1" applyAlignment="1">
      <alignment horizontal="left" vertical="top" wrapText="1"/>
    </xf>
    <xf numFmtId="0" fontId="15" fillId="6" borderId="0" xfId="0" applyFont="1" applyFill="1" applyBorder="1" applyAlignment="1">
      <alignment horizontal="left" vertical="top" wrapText="1"/>
    </xf>
    <xf numFmtId="0" fontId="15" fillId="6" borderId="8" xfId="0" applyFont="1" applyFill="1" applyBorder="1" applyAlignment="1">
      <alignment horizontal="left" vertical="top" wrapText="1"/>
    </xf>
    <xf numFmtId="0" fontId="15" fillId="6" borderId="9" xfId="0" applyFont="1" applyFill="1" applyBorder="1" applyAlignment="1">
      <alignment horizontal="left" vertical="top" wrapText="1"/>
    </xf>
    <xf numFmtId="0" fontId="15" fillId="6" borderId="10" xfId="0" applyFont="1" applyFill="1" applyBorder="1" applyAlignment="1">
      <alignment horizontal="left" vertical="top" wrapText="1"/>
    </xf>
    <xf numFmtId="0" fontId="8" fillId="6" borderId="3" xfId="0" applyFont="1" applyFill="1" applyBorder="1" applyAlignment="1">
      <alignment horizontal="right" vertical="top" wrapText="1"/>
    </xf>
    <xf numFmtId="0" fontId="8" fillId="6" borderId="6" xfId="0" applyFont="1" applyFill="1" applyBorder="1" applyAlignment="1">
      <alignment horizontal="right" vertical="top" wrapText="1"/>
    </xf>
    <xf numFmtId="0" fontId="8" fillId="6" borderId="4" xfId="0" applyFont="1" applyFill="1" applyBorder="1" applyAlignment="1">
      <alignment horizontal="right" vertical="top" wrapText="1"/>
    </xf>
    <xf numFmtId="0" fontId="8" fillId="6" borderId="0" xfId="0" applyFont="1" applyFill="1" applyBorder="1" applyAlignment="1">
      <alignment horizontal="right" vertical="top" wrapText="1"/>
    </xf>
    <xf numFmtId="0" fontId="8" fillId="6" borderId="5" xfId="0" applyFont="1" applyFill="1" applyBorder="1" applyAlignment="1">
      <alignment horizontal="right" vertical="top" wrapText="1"/>
    </xf>
    <xf numFmtId="0" fontId="8" fillId="6" borderId="9" xfId="0" applyFont="1" applyFill="1" applyBorder="1" applyAlignment="1">
      <alignment horizontal="right" vertical="top" wrapText="1"/>
    </xf>
    <xf numFmtId="165" fontId="15" fillId="6" borderId="6" xfId="1" applyNumberFormat="1" applyFont="1" applyFill="1" applyBorder="1" applyAlignment="1">
      <alignment horizontal="right" vertical="center" wrapText="1"/>
    </xf>
    <xf numFmtId="165" fontId="15" fillId="6" borderId="7" xfId="1" applyNumberFormat="1" applyFont="1" applyFill="1" applyBorder="1" applyAlignment="1">
      <alignment horizontal="right" vertical="center" wrapText="1"/>
    </xf>
    <xf numFmtId="165" fontId="15" fillId="6" borderId="0" xfId="1" applyNumberFormat="1" applyFont="1" applyFill="1" applyBorder="1" applyAlignment="1">
      <alignment horizontal="right" vertical="center" wrapText="1"/>
    </xf>
    <xf numFmtId="165" fontId="15" fillId="6" borderId="8" xfId="1" applyNumberFormat="1" applyFont="1" applyFill="1" applyBorder="1" applyAlignment="1">
      <alignment horizontal="right" vertical="center" wrapText="1"/>
    </xf>
    <xf numFmtId="165" fontId="15" fillId="6" borderId="9" xfId="1" applyNumberFormat="1" applyFont="1" applyFill="1" applyBorder="1" applyAlignment="1">
      <alignment horizontal="right" vertical="center" wrapText="1"/>
    </xf>
    <xf numFmtId="165" fontId="15" fillId="6" borderId="10" xfId="1" applyNumberFormat="1" applyFont="1" applyFill="1" applyBorder="1" applyAlignment="1">
      <alignment horizontal="right" vertical="center" wrapText="1"/>
    </xf>
    <xf numFmtId="0" fontId="8" fillId="6" borderId="3" xfId="0" applyFont="1" applyFill="1" applyBorder="1" applyAlignment="1">
      <alignment horizontal="left" vertical="top" wrapText="1"/>
    </xf>
    <xf numFmtId="0" fontId="8" fillId="6" borderId="6" xfId="0" applyFont="1" applyFill="1" applyBorder="1" applyAlignment="1">
      <alignment horizontal="left" vertical="top" wrapText="1"/>
    </xf>
    <xf numFmtId="0" fontId="8" fillId="6" borderId="4" xfId="0" applyFont="1" applyFill="1" applyBorder="1" applyAlignment="1">
      <alignment horizontal="left" vertical="top" wrapText="1"/>
    </xf>
    <xf numFmtId="0" fontId="8" fillId="6" borderId="0" xfId="0" applyFont="1" applyFill="1" applyBorder="1" applyAlignment="1">
      <alignment horizontal="left" vertical="top" wrapText="1"/>
    </xf>
    <xf numFmtId="0" fontId="8" fillId="6" borderId="5" xfId="0" applyFont="1" applyFill="1" applyBorder="1" applyAlignment="1">
      <alignment horizontal="left" vertical="top" wrapText="1"/>
    </xf>
    <xf numFmtId="0" fontId="8" fillId="6" borderId="9" xfId="0" applyFont="1" applyFill="1" applyBorder="1" applyAlignment="1">
      <alignment horizontal="left" vertical="top" wrapText="1"/>
    </xf>
    <xf numFmtId="0" fontId="8" fillId="6" borderId="3" xfId="0" applyFont="1" applyFill="1" applyBorder="1" applyAlignment="1">
      <alignment horizontal="right" wrapText="1"/>
    </xf>
    <xf numFmtId="0" fontId="8" fillId="6" borderId="6" xfId="0" applyFont="1" applyFill="1" applyBorder="1" applyAlignment="1">
      <alignment horizontal="right" wrapText="1"/>
    </xf>
    <xf numFmtId="0" fontId="8" fillId="6" borderId="4" xfId="0" applyFont="1" applyFill="1" applyBorder="1" applyAlignment="1">
      <alignment horizontal="right" wrapText="1"/>
    </xf>
    <xf numFmtId="0" fontId="8" fillId="6" borderId="0" xfId="0" applyFont="1" applyFill="1" applyBorder="1" applyAlignment="1">
      <alignment horizontal="right" wrapText="1"/>
    </xf>
    <xf numFmtId="0" fontId="8" fillId="6" borderId="5" xfId="0" applyFont="1" applyFill="1" applyBorder="1" applyAlignment="1">
      <alignment horizontal="right" wrapText="1"/>
    </xf>
    <xf numFmtId="0" fontId="8" fillId="6" borderId="9" xfId="0" applyFont="1" applyFill="1" applyBorder="1" applyAlignment="1">
      <alignment horizontal="right" wrapText="1"/>
    </xf>
    <xf numFmtId="0" fontId="11" fillId="6" borderId="3" xfId="0" applyFont="1" applyFill="1" applyBorder="1" applyAlignment="1">
      <alignment horizontal="right" vertical="center" wrapText="1"/>
    </xf>
    <xf numFmtId="0" fontId="11" fillId="6" borderId="6" xfId="0" applyFont="1" applyFill="1" applyBorder="1" applyAlignment="1">
      <alignment horizontal="right" vertical="center" wrapText="1"/>
    </xf>
    <xf numFmtId="0" fontId="11" fillId="6" borderId="4" xfId="0" applyFont="1" applyFill="1" applyBorder="1" applyAlignment="1">
      <alignment horizontal="right" vertical="center" wrapText="1"/>
    </xf>
    <xf numFmtId="0" fontId="11" fillId="6" borderId="0" xfId="0" applyFont="1" applyFill="1" applyBorder="1" applyAlignment="1">
      <alignment horizontal="right" vertical="center" wrapText="1"/>
    </xf>
    <xf numFmtId="0" fontId="11" fillId="6" borderId="5" xfId="0" applyFont="1" applyFill="1" applyBorder="1" applyAlignment="1">
      <alignment horizontal="right" vertical="center" wrapText="1"/>
    </xf>
    <xf numFmtId="0" fontId="11" fillId="6" borderId="9" xfId="0" applyFont="1" applyFill="1" applyBorder="1" applyAlignment="1">
      <alignment horizontal="right" vertical="center" wrapText="1"/>
    </xf>
    <xf numFmtId="165" fontId="10" fillId="6" borderId="6" xfId="1" applyNumberFormat="1" applyFont="1" applyFill="1" applyBorder="1" applyAlignment="1">
      <alignment horizontal="center" vertical="center" wrapText="1"/>
    </xf>
    <xf numFmtId="165" fontId="10" fillId="6" borderId="7" xfId="1" applyNumberFormat="1" applyFont="1" applyFill="1" applyBorder="1" applyAlignment="1">
      <alignment horizontal="center" vertical="center" wrapText="1"/>
    </xf>
    <xf numFmtId="165" fontId="10" fillId="6" borderId="0" xfId="1" applyNumberFormat="1" applyFont="1" applyFill="1" applyBorder="1" applyAlignment="1">
      <alignment horizontal="center" vertical="center" wrapText="1"/>
    </xf>
    <xf numFmtId="165" fontId="10" fillId="6" borderId="8" xfId="1" applyNumberFormat="1" applyFont="1" applyFill="1" applyBorder="1" applyAlignment="1">
      <alignment horizontal="center" vertical="center" wrapText="1"/>
    </xf>
    <xf numFmtId="165" fontId="10" fillId="6" borderId="9" xfId="1" applyNumberFormat="1" applyFont="1" applyFill="1" applyBorder="1" applyAlignment="1">
      <alignment horizontal="center" vertical="center" wrapText="1"/>
    </xf>
    <xf numFmtId="165" fontId="10" fillId="6" borderId="10" xfId="1" applyNumberFormat="1" applyFont="1" applyFill="1" applyBorder="1" applyAlignment="1">
      <alignment horizontal="center" vertical="center" wrapText="1"/>
    </xf>
    <xf numFmtId="0" fontId="5" fillId="2" borderId="0" xfId="0" applyFont="1" applyFill="1"/>
  </cellXfs>
  <cellStyles count="4">
    <cellStyle name="Comma" xfId="1" builtinId="3"/>
    <cellStyle name="Comma 2" xfId="3" xr:uid="{00000000-0005-0000-0000-000001000000}"/>
    <cellStyle name="Normal" xfId="0" builtinId="0"/>
    <cellStyle name="Percent" xfId="2" builtinId="5"/>
  </cellStyles>
  <dxfs count="497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0"/>
    </dxf>
    <dxf>
      <alignment wrapText="0"/>
    </dxf>
    <dxf>
      <alignment wrapText="1"/>
    </dxf>
    <dxf>
      <alignment wrapText="1"/>
    </dxf>
    <dxf>
      <alignment wrapText="0"/>
    </dxf>
    <dxf>
      <alignment wrapText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trike val="0"/>
        <outline val="0"/>
        <shadow val="0"/>
        <u val="none"/>
        <vertAlign val="baseline"/>
        <sz val="14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numFmt numFmtId="0" formatCode="General"/>
      <alignment horizontal="general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numFmt numFmtId="0" formatCode="General"/>
      <alignment horizontal="general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textRotation="0" wrapText="1" indent="0" justifyLastLine="0" shrinkToFit="0" readingOrder="0"/>
    </dxf>
    <dxf>
      <numFmt numFmtId="0" formatCode="General"/>
      <alignment horizontal="general" textRotation="0" wrapText="1" indent="0" justifyLastLine="0" shrinkToFit="0" readingOrder="0"/>
    </dxf>
    <dxf>
      <numFmt numFmtId="0" formatCode="General"/>
      <alignment horizontal="general" textRotation="0" wrapText="1" indent="0" justifyLastLine="0" shrinkToFit="0" readingOrder="0"/>
    </dxf>
    <dxf>
      <numFmt numFmtId="0" formatCode="General"/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border outline="0">
        <top style="thin">
          <color auto="1"/>
        </top>
      </border>
    </dxf>
    <dxf>
      <alignment horizontal="left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rgb="FFD9E1F2"/>
          <bgColor rgb="FFD9E1F2"/>
        </patternFill>
      </fill>
    </dxf>
    <dxf>
      <fill>
        <patternFill patternType="solid">
          <fgColor rgb="FFD9E1F2"/>
          <bgColor rgb="FFD9E1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472C4"/>
        </top>
      </border>
    </dxf>
    <dxf>
      <font>
        <b/>
        <color rgb="FFFFFFFF"/>
      </font>
      <fill>
        <patternFill patternType="solid">
          <fgColor rgb="FF4472C4"/>
          <bgColor rgb="FF4472C4"/>
        </patternFill>
      </fill>
    </dxf>
    <dxf>
      <font>
        <color rgb="FF000000"/>
      </font>
      <border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  <horizontal style="thin">
          <color rgb="FF8EA9DB"/>
        </horizontal>
      </border>
    </dxf>
    <dxf>
      <fill>
        <patternFill patternType="solid">
          <fgColor rgb="FFD9E1F2"/>
          <bgColor rgb="FFD9E1F2"/>
        </patternFill>
      </fill>
    </dxf>
    <dxf>
      <fill>
        <patternFill patternType="solid">
          <fgColor rgb="FFD9E1F2"/>
          <bgColor rgb="FFD9E1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472C4"/>
        </top>
      </border>
    </dxf>
    <dxf>
      <font>
        <b/>
        <color rgb="FFFFFFFF"/>
      </font>
      <fill>
        <patternFill patternType="solid">
          <fgColor rgb="FF4472C4"/>
          <bgColor rgb="FF4472C4"/>
        </patternFill>
      </fill>
    </dxf>
    <dxf>
      <font>
        <color rgb="FF000000"/>
      </font>
      <border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  <horizontal style="thin">
          <color rgb="FF8EA9DB"/>
        </horizontal>
      </border>
    </dxf>
  </dxfs>
  <tableStyles count="2" defaultTableStyle="TableStyleMedium9" defaultPivotStyle="PivotStyleLight16">
    <tableStyle name="TableStyleMedium2 2" pivot="0" count="7" xr9:uid="{00000000-0011-0000-FFFF-FFFF00000000}">
      <tableStyleElement type="wholeTable" dxfId="496"/>
      <tableStyleElement type="headerRow" dxfId="495"/>
      <tableStyleElement type="totalRow" dxfId="494"/>
      <tableStyleElement type="firstColumn" dxfId="493"/>
      <tableStyleElement type="lastColumn" dxfId="492"/>
      <tableStyleElement type="firstRowStripe" dxfId="491"/>
      <tableStyleElement type="firstColumnStripe" dxfId="490"/>
    </tableStyle>
    <tableStyle name="TableStyleMedium2 3" pivot="0" count="7" xr9:uid="{00000000-0011-0000-FFFF-FFFF01000000}">
      <tableStyleElement type="wholeTable" dxfId="489"/>
      <tableStyleElement type="headerRow" dxfId="488"/>
      <tableStyleElement type="totalRow" dxfId="487"/>
      <tableStyleElement type="firstColumn" dxfId="486"/>
      <tableStyleElement type="lastColumn" dxfId="485"/>
      <tableStyleElement type="firstRowStripe" dxfId="484"/>
      <tableStyleElement type="firstColumnStripe" dxfId="483"/>
    </tableStyle>
  </tableStyles>
  <colors>
    <mruColors>
      <color rgb="FF132D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7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0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pivotCacheDefinition" Target="pivotCache/pivotCacheDefinition9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pivotCacheDefinition" Target="pivotCache/pivotCacheDefinition1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pivotCacheDefinition" Target="pivotCache/pivotCacheDefinition1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8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pivotCacheDefinition" Target="pivotCache/pivotCacheDefinition11.xml"/><Relationship Id="rId27" Type="http://schemas.openxmlformats.org/officeDocument/2006/relationships/styles" Target="styles.xml"/><Relationship Id="rId30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Summary!$F$1</c:f>
          <c:strCache>
            <c:ptCount val="1"/>
            <c:pt idx="0">
              <c:v> Refugee Children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83396704689482E-2"/>
          <c:y val="0.16339958258252388"/>
          <c:w val="0.95964092891430397"/>
          <c:h val="0.720098074510497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Summary!$B$1</c:f>
              <c:strCache>
                <c:ptCount val="1"/>
                <c:pt idx="0">
                  <c:v> Refugee 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Summary!$A$10:$A$12</c:f>
              <c:strCache>
                <c:ptCount val="3"/>
                <c:pt idx="0">
                  <c:v> 3 to 5 </c:v>
                </c:pt>
                <c:pt idx="1">
                  <c:v> 6 to 14 </c:v>
                </c:pt>
                <c:pt idx="2">
                  <c:v> 15 to 24 </c:v>
                </c:pt>
              </c:strCache>
            </c:strRef>
          </c:cat>
          <c:val>
            <c:numRef>
              <c:f>Summary!$B$10:$B$12</c:f>
              <c:numCache>
                <c:formatCode>_(* #,##0_);_(* \(#,##0\);_(* "-"??_);_(@_)</c:formatCode>
                <c:ptCount val="3"/>
                <c:pt idx="0">
                  <c:v>45995</c:v>
                </c:pt>
                <c:pt idx="1">
                  <c:v>92228</c:v>
                </c:pt>
                <c:pt idx="2">
                  <c:v>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C-45E5-93C8-8A32F4D6D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axId val="-1447022672"/>
        <c:axId val="-1447029200"/>
      </c:barChart>
      <c:catAx>
        <c:axId val="-144702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47029200"/>
        <c:crosses val="autoZero"/>
        <c:auto val="1"/>
        <c:lblAlgn val="ctr"/>
        <c:lblOffset val="100"/>
        <c:noMultiLvlLbl val="0"/>
      </c:catAx>
      <c:valAx>
        <c:axId val="-1447029200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-144702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3902012248479E-2"/>
          <c:y val="4.1666666666666664E-2"/>
          <c:w val="0.55598797025371827"/>
          <c:h val="0.92664661708953044"/>
        </c:manualLayout>
      </c:layout>
      <c:doughnut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</c:spPr>
          <c:explosion val="8"/>
          <c:dPt>
            <c:idx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C8-49B0-9CB5-702FE2692538}"/>
              </c:ext>
            </c:extLst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C8-49B0-9CB5-702FE2692538}"/>
              </c:ext>
            </c:extLst>
          </c:dPt>
          <c:dLbls>
            <c:dLbl>
              <c:idx val="0"/>
              <c:layout>
                <c:manualLayout>
                  <c:x val="0.16123591913624172"/>
                  <c:y val="4.017368376392088E-2"/>
                </c:manualLayout>
              </c:layout>
              <c:spPr>
                <a:noFill/>
                <a:ln w="9525" cap="flat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0162326187518662"/>
                      <c:h val="0.3058333333333333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5C8-49B0-9CB5-702FE26925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8-49B0-9CB5-702FE2692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'Funding Status'!$B$1:$C$1</c:f>
              <c:strCache>
                <c:ptCount val="2"/>
                <c:pt idx="0">
                  <c:v>Funded</c:v>
                </c:pt>
                <c:pt idx="1">
                  <c:v>Remaining</c:v>
                </c:pt>
              </c:strCache>
            </c:strRef>
          </c:cat>
          <c:val>
            <c:numRef>
              <c:f>'Funding Status'!$B$3:$C$3</c:f>
              <c:numCache>
                <c:formatCode>0%</c:formatCode>
                <c:ptCount val="2"/>
                <c:pt idx="0">
                  <c:v>0.24947145877378438</c:v>
                </c:pt>
                <c:pt idx="1">
                  <c:v>0.75052854122621571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C8-49B0-9CB5-702FE2692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7"/>
        <c:holeSize val="71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33</xdr:row>
      <xdr:rowOff>38100</xdr:rowOff>
    </xdr:from>
    <xdr:to>
      <xdr:col>7</xdr:col>
      <xdr:colOff>666750</xdr:colOff>
      <xdr:row>60</xdr:row>
      <xdr:rowOff>171450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5BC45BD-FB4D-43D2-93C1-1F162F78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658092</xdr:colOff>
      <xdr:row>0</xdr:row>
      <xdr:rowOff>51955</xdr:rowOff>
    </xdr:from>
    <xdr:to>
      <xdr:col>16</xdr:col>
      <xdr:colOff>647702</xdr:colOff>
      <xdr:row>0</xdr:row>
      <xdr:rowOff>588188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AB10B-7B36-4B5C-9DB5-BC1787A03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8547" y="51955"/>
          <a:ext cx="1662546" cy="536233"/>
        </a:xfrm>
        <a:prstGeom prst="rect">
          <a:avLst/>
        </a:prstGeom>
        <a:solidFill>
          <a:schemeClr val="accent1">
            <a:lumMod val="75000"/>
          </a:schemeClr>
        </a:solidFill>
      </xdr:spPr>
    </xdr:pic>
    <xdr:clientData/>
  </xdr:twoCellAnchor>
  <xdr:twoCellAnchor editAs="oneCell">
    <xdr:from>
      <xdr:col>6</xdr:col>
      <xdr:colOff>270677</xdr:colOff>
      <xdr:row>33</xdr:row>
      <xdr:rowOff>101185</xdr:rowOff>
    </xdr:from>
    <xdr:to>
      <xdr:col>6</xdr:col>
      <xdr:colOff>793986</xdr:colOff>
      <xdr:row>36</xdr:row>
      <xdr:rowOff>17991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1777C1-4892-45C2-8B02-AC57EAA0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6977" y="7435435"/>
          <a:ext cx="523309" cy="545456"/>
        </a:xfrm>
        <a:prstGeom prst="rect">
          <a:avLst/>
        </a:prstGeom>
      </xdr:spPr>
    </xdr:pic>
    <xdr:clientData/>
  </xdr:twoCellAnchor>
  <xdr:twoCellAnchor>
    <xdr:from>
      <xdr:col>3</xdr:col>
      <xdr:colOff>223592</xdr:colOff>
      <xdr:row>1</xdr:row>
      <xdr:rowOff>108546</xdr:rowOff>
    </xdr:from>
    <xdr:to>
      <xdr:col>5</xdr:col>
      <xdr:colOff>467591</xdr:colOff>
      <xdr:row>6</xdr:row>
      <xdr:rowOff>203095</xdr:rowOff>
    </xdr:to>
    <xdr:pic>
      <xdr:nvPicPr>
        <xdr:cNvPr id="12" name="Picture 239">
          <a:extLst>
            <a:ext uri="{FF2B5EF4-FFF2-40B4-BE49-F238E27FC236}">
              <a16:creationId xmlns:a16="http://schemas.microsoft.com/office/drawing/2014/main" id="{3929F8E5-3E18-46AD-8560-61A7BCC54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1547" y="506864"/>
          <a:ext cx="1802635" cy="1133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680315</xdr:colOff>
      <xdr:row>33</xdr:row>
      <xdr:rowOff>38100</xdr:rowOff>
    </xdr:from>
    <xdr:to>
      <xdr:col>16</xdr:col>
      <xdr:colOff>733425</xdr:colOff>
      <xdr:row>60</xdr:row>
      <xdr:rowOff>153495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A7FDBBC-C546-4E48-A234-07D508E6E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7715" y="7372350"/>
          <a:ext cx="7596910" cy="5773245"/>
        </a:xfrm>
        <a:prstGeom prst="rect">
          <a:avLst/>
        </a:prstGeom>
      </xdr:spPr>
    </xdr:pic>
    <xdr:clientData/>
  </xdr:twoCellAnchor>
  <xdr:twoCellAnchor>
    <xdr:from>
      <xdr:col>12</xdr:col>
      <xdr:colOff>285750</xdr:colOff>
      <xdr:row>17</xdr:row>
      <xdr:rowOff>114300</xdr:rowOff>
    </xdr:from>
    <xdr:to>
      <xdr:col>16</xdr:col>
      <xdr:colOff>685800</xdr:colOff>
      <xdr:row>31</xdr:row>
      <xdr:rowOff>19050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B89836E-0175-4504-950C-1224F6AE3151}"/>
            </a:ext>
          </a:extLst>
        </xdr:cNvPr>
        <xdr:cNvGrpSpPr/>
      </xdr:nvGrpSpPr>
      <xdr:grpSpPr>
        <a:xfrm>
          <a:off x="11868150" y="4000500"/>
          <a:ext cx="4260850" cy="2749550"/>
          <a:chOff x="791616" y="807361"/>
          <a:chExt cx="5256180" cy="3574139"/>
        </a:xfrm>
        <a:noFill/>
      </xdr:grpSpPr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FF16FD40-9CD0-49E3-A820-94C446CAB441}"/>
              </a:ext>
            </a:extLst>
          </xdr:cNvPr>
          <xdr:cNvGraphicFramePr/>
        </xdr:nvGraphicFramePr>
        <xdr:xfrm>
          <a:off x="791616" y="807361"/>
          <a:ext cx="5256180" cy="35741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$F$1">
        <xdr:nvSpPr>
          <xdr:cNvPr id="10" name="TextBox 9">
            <a:extLst>
              <a:ext uri="{FF2B5EF4-FFF2-40B4-BE49-F238E27FC236}">
                <a16:creationId xmlns:a16="http://schemas.microsoft.com/office/drawing/2014/main" id="{AE2E3903-2787-4D9A-AE50-CD9145CB1304}"/>
              </a:ext>
            </a:extLst>
          </xdr:cNvPr>
          <xdr:cNvSpPr txBox="1"/>
        </xdr:nvSpPr>
        <xdr:spPr>
          <a:xfrm>
            <a:off x="1643970" y="2012449"/>
            <a:ext cx="2078432" cy="128961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8852CCFD-BFB6-46CB-852F-7C00146B703D}" type="TxLink">
              <a:rPr lang="en-US" sz="2400" b="1" i="0" u="none" strike="noStrike">
                <a:solidFill>
                  <a:schemeClr val="tx2">
                    <a:lumMod val="75000"/>
                  </a:schemeClr>
                </a:solidFill>
                <a:latin typeface="Calibri"/>
                <a:cs typeface="Calibri"/>
              </a:rPr>
              <a:pPr/>
              <a:t> </a:t>
            </a:fld>
            <a:endParaRPr lang="en-US" sz="2400" b="1">
              <a:solidFill>
                <a:schemeClr val="tx2">
                  <a:lumMod val="75000"/>
                </a:schemeClr>
              </a:solidFill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mortuza.ahmad/Desktop/jul2/compiled/0_compiled_all-4W-2018-07-29_M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W"/>
      <sheetName val="Summary"/>
      <sheetName val="Help Section"/>
      <sheetName val="JRP 1.2.1"/>
      <sheetName val="JRP.1.2.2"/>
      <sheetName val="JRP 1.3"/>
      <sheetName val="JRP 2.1"/>
      <sheetName val="JRP 2.2"/>
      <sheetName val="JRP 3.1"/>
      <sheetName val="JRP 3.2"/>
      <sheetName val="JRP 3.3"/>
      <sheetName val="List"/>
      <sheetName val="0_compiled_all-4W-2018-07-29_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SSID</v>
          </cell>
        </row>
      </sheetData>
      <sheetData sheetId="12" refreshError="1"/>
    </sheetDataSet>
  </externalBook>
</externalLink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699192708336" backgroundQuery="1" createdVersion="6" refreshedVersion="6" minRefreshableVersion="3" recordCount="0" supportSubquery="1" supportAdvancedDrill="1" xr:uid="{00000000-000A-0000-FFFF-FFFF00000000}">
  <cacheSource type="external" connectionId="1"/>
  <cacheFields count="4">
    <cacheField name="[Measures].[Sum of # of Girls from host community in age group 15-17 receiving standardized education materials ]" caption="Sum of # of Girls from host community in age group 15-17 receiving standardized education materials " numFmtId="0" hierarchy="176" level="32767"/>
    <cacheField name="[Measures].[Sum of # of Boys from host community in age group 15-17 receiving standardized education materials l]" caption="Sum of # of Boys from host community in age group 15-17 receiving standardized education materials l" numFmtId="0" hierarchy="177" level="32767"/>
    <cacheField name="[Measures].[Sum of # of Girls from host community in age group 18-24 receiving standardized education materials]" caption="Sum of # of Girls from host community in age group 18-24 receiving standardized education materials" numFmtId="0" hierarchy="178" level="32767"/>
    <cacheField name="[Measures].[Sum of # of Boys from host community in age group 18-24 receiving standardized education materials]" caption="Sum of # of Boys from host community in age group 18-24 receiving standardized education materials" numFmtId="0" hierarchy="179" level="32767"/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0" memberValueDatatype="130" unbalanced="0"/>
    <cacheHierarchy uniqueName="[Enrollment].[Camp SSID]" caption="Camp SSID" attribute="1" defaultMemberUniqueName="[Enrollment].[Camp SSID].[All]" allUniqueName="[Enrollment].[Camp SSID].[All]" dimensionUniqueName="[Enrollment]" displayFolder="" count="0" memberValueDatatype="130" unbalanced="0"/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0" memberValueDatatype="130" unbalanced="0"/>
    <cacheHierarchy uniqueName="[Table1].[Camp SSID]" caption="Camp SSID" attribute="1" defaultMemberUniqueName="[Table1].[Camp SSID].[All]" allUniqueName="[Table1].[Camp SSID].[All]" dimensionUniqueName="[Table1]" displayFolder="" count="0" memberValueDatatype="130" unbalanced="0"/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0" memberValueDatatype="130" unbalanced="0"/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0" memberValueDatatype="130" unbalanced="0"/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0" memberValueDatatype="130" unbalanced="0"/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0" memberValueDatatype="130" unbalanced="0"/>
    <cacheHierarchy uniqueName="[Table4].[Camp SSID]" caption="Camp SSID" attribute="1" defaultMemberUniqueName="[Table4].[Camp SSID].[All]" allUniqueName="[Table4].[Camp SSID].[All]" dimensionUniqueName="[Table4]" displayFolder="" count="0" memberValueDatatype="130" unbalanced="0"/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hidden="1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hidden="1"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699207523146" backgroundQuery="1" createdVersion="6" refreshedVersion="6" minRefreshableVersion="3" recordCount="0" supportSubquery="1" supportAdvancedDrill="1" xr:uid="{00000000-000A-0000-FFFF-FFFF09000000}">
  <cacheSource type="external" connectionId="1"/>
  <cacheFields count="6">
    <cacheField name="[Table1].[Camp].[Camp]" caption="Camp" numFmtId="0" hierarchy="75" level="1">
      <sharedItems count="34">
        <s v="Camp 10"/>
        <s v="Camp 11"/>
        <s v="Camp 12"/>
        <s v="Camp 13"/>
        <s v="Camp 14"/>
        <s v="Camp 15"/>
        <s v="Camp 16"/>
        <s v="Camp 17"/>
        <s v="Camp 18"/>
        <s v="Camp 19"/>
        <s v="Camp 1E"/>
        <s v="Camp 1W"/>
        <s v="Camp 20"/>
        <s v="Camp 20 Extension"/>
        <s v="Camp 21/Chakmarkul"/>
        <s v="Camp 22/Unchiprang"/>
        <s v="Camp 23/Shamlapur"/>
        <s v="Camp 24/Leda[A,B,C]"/>
        <s v="Camp 25/Alikhali"/>
        <s v="Camp 26/Nayapara EXP"/>
        <s v="Camp 27/Jadimura"/>
        <s v="Camp 2E"/>
        <s v="Camp 2W"/>
        <s v="Camp 3"/>
        <s v="Camp 4"/>
        <s v="Camp 5"/>
        <s v="Camp 6"/>
        <s v="Camp 7"/>
        <s v="Camp 8E"/>
        <s v="Camp 8W"/>
        <s v="Camp 9"/>
        <s v="Deilpara"/>
        <s v="Jommapara"/>
        <s v="Pankhali"/>
      </sharedItems>
    </cacheField>
    <cacheField name="[Measures].[Count of Facility ID 2]" caption="Count of Facility ID 2" numFmtId="0" hierarchy="189" level="32767"/>
    <cacheField name="[Table1].[Facility Status].[Facility Status]" caption="Facility Status" numFmtId="0" hierarchy="84" level="1">
      <sharedItems containsSemiMixedTypes="0" containsNonDate="0" containsString="0"/>
    </cacheField>
    <cacheField name="[Measures].[Sum of # of classrooms inside the established learning facilities in refugee community]" caption="Sum of # of classrooms inside the established learning facilities in refugee community" numFmtId="0" hierarchy="190" level="32767"/>
    <cacheField name="[Table1].[Camp SSID].[Camp SSID]" caption="Camp SSID" numFmtId="0" hierarchy="76" level="1">
      <sharedItems count="34">
        <s v="CXB-214"/>
        <s v="CXB-217"/>
        <s v="CXB-218"/>
        <s v="CXB-220"/>
        <s v="CXB-222"/>
        <s v="CXB-223"/>
        <s v="CXB-224"/>
        <s v="CXB-212"/>
        <s v="CXB-215"/>
        <s v="CXB-219"/>
        <s v="CXB-201"/>
        <s v="CXB-202"/>
        <s v="CXB-216"/>
        <s v="CXB-234"/>
        <s v="CXB-108"/>
        <s v="CXB-085"/>
        <s v="CXB-032"/>
        <s v="CXB-233"/>
        <s v="CXB-017"/>
        <s v="CXB-025"/>
        <s v="CXB-037"/>
        <s v="CXB-203"/>
        <s v="CXB-204"/>
        <s v="CXB-205"/>
        <s v="CXB-206"/>
        <s v="CXB-209"/>
        <s v="CXB-208"/>
        <s v="CXB-207"/>
        <s v="CXB-210"/>
        <s v="CXB-211"/>
        <s v="CXB-213"/>
        <s v="CXB-005"/>
        <s v="CXB-013"/>
        <s v="CXB-027"/>
      </sharedItems>
    </cacheField>
    <cacheField name="[Measures].[Sum of # of shifts taking place inside the learning spaces/classrooms in refugee community]" caption="Sum of # of shifts taking place inside the learning spaces/classrooms in refugee community" numFmtId="0" hierarchy="186" level="32767"/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0" memberValueDatatype="130" unbalanced="0"/>
    <cacheHierarchy uniqueName="[Enrollment].[Camp SSID]" caption="Camp SSID" attribute="1" defaultMemberUniqueName="[Enrollment].[Camp SSID].[All]" allUniqueName="[Enrollment].[Camp SSID].[All]" dimensionUniqueName="[Enrollment]" displayFolder="" count="0" memberValueDatatype="130" unbalanced="0"/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2" memberValueDatatype="130" unbalanced="0">
      <fieldsUsage count="2">
        <fieldUsage x="-1"/>
        <fieldUsage x="0"/>
      </fieldsUsage>
    </cacheHierarchy>
    <cacheHierarchy uniqueName="[Table1].[Camp SSID]" caption="Camp SSID" attribute="1" defaultMemberUniqueName="[Table1].[Camp SSID].[All]" allUniqueName="[Table1].[Camp SSID].[All]" dimensionUniqueName="[Table1]" displayFolder="" count="2" memberValueDatatype="130" unbalanced="0">
      <fieldsUsage count="2">
        <fieldUsage x="-1"/>
        <fieldUsage x="4"/>
      </fieldsUsage>
    </cacheHierarchy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2" memberValueDatatype="130" unbalanced="0">
      <fieldsUsage count="2">
        <fieldUsage x="-1"/>
        <fieldUsage x="2"/>
      </fieldsUsage>
    </cacheHierarchy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0" memberValueDatatype="130" unbalanced="0"/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0" memberValueDatatype="130" unbalanced="0"/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0" memberValueDatatype="130" unbalanced="0"/>
    <cacheHierarchy uniqueName="[Table4].[Camp SSID]" caption="Camp SSID" attribute="1" defaultMemberUniqueName="[Table4].[Camp SSID].[All]" allUniqueName="[Table4].[Camp SSID].[All]" dimensionUniqueName="[Table4]" displayFolder="" count="0" memberValueDatatype="130" unbalanced="0"/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hidden="1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hidden="1"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699221527779" backgroundQuery="1" createdVersion="6" refreshedVersion="6" minRefreshableVersion="3" recordCount="0" supportSubquery="1" supportAdvancedDrill="1" xr:uid="{00000000-000A-0000-FFFF-FFFF0A000000}">
  <cacheSource type="external" connectionId="1"/>
  <cacheFields count="4">
    <cacheField name="[Enrollment].[Camp].[Camp]" caption="Camp" numFmtId="0" level="1">
      <sharedItems count="36">
        <s v="Camp 10"/>
        <s v="Camp 11"/>
        <s v="Camp 12"/>
        <s v="Camp 13"/>
        <s v="Camp 14"/>
        <s v="Camp 15"/>
        <s v="Camp 16"/>
        <s v="Camp 17"/>
        <s v="Camp 18"/>
        <s v="Camp 19"/>
        <s v="Camp 1E"/>
        <s v="Camp 1W"/>
        <s v="Camp 20"/>
        <s v="Camp 20 Extension"/>
        <s v="Camp 21/Chakmarkul"/>
        <s v="Camp 22/Unchiprang"/>
        <s v="Camp 23/Shamlapur"/>
        <s v="Camp 24/Leda[A,B,C]"/>
        <s v="Camp 25/Alikhali"/>
        <s v="Camp 26/Nayapara EXP"/>
        <s v="Camp 27/Jadimura"/>
        <s v="Camp 2E"/>
        <s v="Camp 2W"/>
        <s v="Camp 3"/>
        <s v="Camp 4"/>
        <s v="Camp 5"/>
        <s v="Camp 6"/>
        <s v="Camp 7"/>
        <s v="Camp 8E"/>
        <s v="Camp 8W"/>
        <s v="Camp 9"/>
        <s v="Deilpara"/>
        <s v="Jommapara"/>
        <s v="Kutupalong RC"/>
        <s v="Napayara RC"/>
        <s v="Pankhali"/>
      </sharedItems>
    </cacheField>
    <cacheField name="[Enrollment].[Camp SSID].[Camp SSID]" caption="Camp SSID" numFmtId="0" hierarchy="1" level="1">
      <sharedItems count="36">
        <s v="CXB-214"/>
        <s v="CXB-217"/>
        <s v="CXB-218"/>
        <s v="CXB-220"/>
        <s v="CXB-222"/>
        <s v="CXB-223"/>
        <s v="CXB-224"/>
        <s v="CXB-212"/>
        <s v="CXB-215"/>
        <s v="CXB-219"/>
        <s v="CXB-201"/>
        <s v="CXB-202"/>
        <s v="CXB-216"/>
        <s v="CXB-234"/>
        <s v="CXB-108"/>
        <s v="CXB-085"/>
        <s v="CXB-032"/>
        <s v="CXB-233"/>
        <s v="CXB-017"/>
        <s v="CXB-025"/>
        <s v="CXB-037"/>
        <s v="CXB-203"/>
        <s v="CXB-204"/>
        <s v="CXB-205"/>
        <s v="CXB-206"/>
        <s v="CXB-209"/>
        <s v="CXB-208"/>
        <s v="CXB-207"/>
        <s v="CXB-210"/>
        <s v="CXB-211"/>
        <s v="CXB-213"/>
        <s v="CXB-005"/>
        <s v="CXB-013"/>
        <s v="CXB-221"/>
        <s v="CXB-089"/>
        <s v="CXB-027"/>
      </sharedItems>
    </cacheField>
    <cacheField name="[Measures].[Sum of Total Male (3-14)]" caption="Sum of Total Male (3-14)" numFmtId="0" hierarchy="191" level="32767"/>
    <cacheField name="[Measures].[Sum of Total Female (3-14)]" caption="Sum of Total Female (3-14)" numFmtId="0" hierarchy="192" level="32767"/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2" memberValueDatatype="130" unbalanced="0">
      <fieldsUsage count="2">
        <fieldUsage x="-1"/>
        <fieldUsage x="0"/>
      </fieldsUsage>
    </cacheHierarchy>
    <cacheHierarchy uniqueName="[Enrollment].[Camp SSID]" caption="Camp SSID" attribute="1" defaultMemberUniqueName="[Enrollment].[Camp SSID].[All]" allUniqueName="[Enrollment].[Camp SSID].[All]" dimensionUniqueName="[Enrollment]" displayFolder="" count="2" memberValueDatatype="130" unbalanced="0">
      <fieldsUsage count="2">
        <fieldUsage x="-1"/>
        <fieldUsage x="1"/>
      </fieldsUsage>
    </cacheHierarchy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0" memberValueDatatype="130" unbalanced="0"/>
    <cacheHierarchy uniqueName="[Table1].[Camp SSID]" caption="Camp SSID" attribute="1" defaultMemberUniqueName="[Table1].[Camp SSID].[All]" allUniqueName="[Table1].[Camp SSID].[All]" dimensionUniqueName="[Table1]" displayFolder="" count="0" memberValueDatatype="130" unbalanced="0"/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0" memberValueDatatype="130" unbalanced="0"/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0" memberValueDatatype="130" unbalanced="0"/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0" memberValueDatatype="130" unbalanced="0"/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0" memberValueDatatype="130" unbalanced="0"/>
    <cacheHierarchy uniqueName="[Table4].[Camp SSID]" caption="Camp SSID" attribute="1" defaultMemberUniqueName="[Table4].[Camp SSID].[All]" allUniqueName="[Table4].[Camp SSID].[All]" dimensionUniqueName="[Table4]" displayFolder="" count="0" memberValueDatatype="130" unbalanced="0"/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hidden="1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hidden="1"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702946412035" backgroundQuery="1" createdVersion="6" refreshedVersion="6" minRefreshableVersion="3" recordCount="0" supportSubquery="1" supportAdvancedDrill="1" xr:uid="{00000000-000A-0000-FFFF-FFFF0B000000}">
  <cacheSource type="external" connectionId="1"/>
  <cacheFields count="9">
    <cacheField name="[Table4].[Camp].[Camp]" caption="Camp" numFmtId="0" hierarchy="137" level="1">
      <sharedItems count="36">
        <s v="Camp 10"/>
        <s v="Camp 11"/>
        <s v="Camp 12"/>
        <s v="Camp 13"/>
        <s v="Camp 14"/>
        <s v="Camp 15"/>
        <s v="Camp 16"/>
        <s v="Camp 17"/>
        <s v="Camp 18"/>
        <s v="Camp 19"/>
        <s v="Camp 1E"/>
        <s v="Camp 1W"/>
        <s v="Camp 20"/>
        <s v="Camp 20 Extension"/>
        <s v="Camp 21/Chakmarkul"/>
        <s v="Camp 22/Unchiprang"/>
        <s v="Camp 23/Shamlapur"/>
        <s v="Camp 24/Leda[A,B,C]"/>
        <s v="Camp 25/Alikhali"/>
        <s v="Camp 26/Nayapara EXP"/>
        <s v="Camp 27/Jadimura"/>
        <s v="Camp 2E"/>
        <s v="Camp 2W"/>
        <s v="Camp 3"/>
        <s v="Camp 4"/>
        <s v="Camp 5"/>
        <s v="Camp 6"/>
        <s v="Camp 7"/>
        <s v="Camp 8E"/>
        <s v="Camp 8W"/>
        <s v="Camp 9"/>
        <s v="Deilpara"/>
        <s v="Jommapara"/>
        <s v="Kutupalong RC"/>
        <s v="Napayara RC"/>
        <s v="Pankhali"/>
      </sharedItems>
    </cacheField>
    <cacheField name="[Table4].[Camp SSID].[Camp SSID]" caption="Camp SSID" numFmtId="0" hierarchy="138" level="1">
      <sharedItems count="36">
        <s v="CXB-214"/>
        <s v="CXB-217"/>
        <s v="CXB-218"/>
        <s v="CXB-220"/>
        <s v="CXB-222"/>
        <s v="CXB-223"/>
        <s v="CXB-224"/>
        <s v="CXB-212"/>
        <s v="CXB-215"/>
        <s v="CXB-219"/>
        <s v="CXB-201"/>
        <s v="CXB-202"/>
        <s v="CXB-216"/>
        <s v="CXB-234"/>
        <s v="CXB-108"/>
        <s v="CXB-085"/>
        <s v="CXB-032"/>
        <s v="CXB-233"/>
        <s v="CXB-017"/>
        <s v="CXB-025"/>
        <s v="CXB-037"/>
        <s v="CXB-203"/>
        <s v="CXB-204"/>
        <s v="CXB-205"/>
        <s v="CXB-206"/>
        <s v="CXB-209"/>
        <s v="CXB-208"/>
        <s v="CXB-207"/>
        <s v="CXB-210"/>
        <s v="CXB-211"/>
        <s v="CXB-213"/>
        <s v="CXB-005"/>
        <s v="CXB-013"/>
        <s v="CXB-221"/>
        <s v="CXB-089"/>
        <s v="CXB-027"/>
      </sharedItems>
    </cacheField>
    <cacheField name="[Measures].[Sum of % school-age boys (age 3-14) enrolled in a learning space]" caption="Sum of % school-age boys (age 3-14) enrolled in a learning space" numFmtId="0" hierarchy="200" level="32767"/>
    <cacheField name="[Measures].[Sum of % school-age girls (age 3-14) enrolled in a learning space]" caption="Sum of % school-age girls (age 3-14) enrolled in a learning space" numFmtId="0" hierarchy="201" level="32767"/>
    <cacheField name="[Measures].[Sum of # of learning spaces]" caption="Sum of # of learning spaces" numFmtId="0" hierarchy="202" level="32767"/>
    <cacheField name="[Measures].[Sum of # classroom shift]" caption="Sum of # classroom shift" numFmtId="0" hierarchy="194" level="32767"/>
    <cacheField name="[Measures].[Sum of # of enrolled children (3-14) per classroom shift (overcrowding)]" caption="Sum of # of enrolled children (3-14) per classroom shift (overcrowding)" numFmtId="0" hierarchy="203" level="32767"/>
    <cacheField name="[Measures].[Sum of # of boys enroled in a learning space (3-14)]" caption="Sum of # of boys enroled in a learning space (3-14)" numFmtId="0" hierarchy="197" level="32767"/>
    <cacheField name="[Measures].[Sum of # of girls enroled in a learning space (3-14)]" caption="Sum of # of girls enroled in a learning space (3-14)" numFmtId="0" hierarchy="198" level="32767"/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0" memberValueDatatype="130" unbalanced="0"/>
    <cacheHierarchy uniqueName="[Enrollment].[Camp SSID]" caption="Camp SSID" attribute="1" defaultMemberUniqueName="[Enrollment].[Camp SSID].[All]" allUniqueName="[Enrollment].[Camp SSID].[All]" dimensionUniqueName="[Enrollment]" displayFolder="" count="0" memberValueDatatype="130" unbalanced="0"/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0" memberValueDatatype="130" unbalanced="0"/>
    <cacheHierarchy uniqueName="[Table1].[Camp SSID]" caption="Camp SSID" attribute="1" defaultMemberUniqueName="[Table1].[Camp SSID].[All]" allUniqueName="[Table1].[Camp SSID].[All]" dimensionUniqueName="[Table1]" displayFolder="" count="0" memberValueDatatype="130" unbalanced="0"/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0" memberValueDatatype="130" unbalanced="0"/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0" memberValueDatatype="130" unbalanced="0"/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0" memberValueDatatype="130" unbalanced="0"/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2" memberValueDatatype="130" unbalanced="0">
      <fieldsUsage count="2">
        <fieldUsage x="-1"/>
        <fieldUsage x="0"/>
      </fieldsUsage>
    </cacheHierarchy>
    <cacheHierarchy uniqueName="[Table4].[Camp SSID]" caption="Camp SSID" attribute="1" defaultMemberUniqueName="[Table4].[Camp SSID].[All]" allUniqueName="[Table4].[Camp SSID].[All]" dimensionUniqueName="[Table4]" displayFolder="" count="2" memberValueDatatype="130" unbalanced="0">
      <fieldsUsage count="2">
        <fieldUsage x="-1"/>
        <fieldUsage x="1"/>
      </fieldsUsage>
    </cacheHierarchy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3353.792822685187" createdVersion="6" refreshedVersion="6" minRefreshableVersion="3" recordCount="1194" xr:uid="{00000000-000A-0000-FFFF-FFFF0C000000}">
  <cacheSource type="worksheet">
    <worksheetSource name="Enrollment"/>
  </cacheSource>
  <cacheFields count="83">
    <cacheField name="Camp" numFmtId="0">
      <sharedItems/>
    </cacheField>
    <cacheField name="Camp SSID" numFmtId="0">
      <sharedItems/>
    </cacheField>
    <cacheField name="Para Name" numFmtId="0">
      <sharedItems containsBlank="1"/>
    </cacheField>
    <cacheField name="Para ID" numFmtId="0">
      <sharedItems containsBlank="1"/>
    </cacheField>
    <cacheField name="Block Name" numFmtId="0">
      <sharedItems containsBlank="1" containsMixedTypes="1" containsNumber="1" containsInteger="1" minValue="1" maxValue="27"/>
    </cacheField>
    <cacheField name="Facility Name" numFmtId="0">
      <sharedItems containsBlank="1"/>
    </cacheField>
    <cacheField name="Facility ID" numFmtId="0">
      <sharedItems containsString="0" containsBlank="1" containsNumber="1" containsInteger="1" minValue="31012508" maxValue="32707539"/>
    </cacheField>
    <cacheField name="Trageted Population" numFmtId="0">
      <sharedItems containsBlank="1"/>
    </cacheField>
    <cacheField name="Type" numFmtId="0">
      <sharedItems containsBlank="1"/>
    </cacheField>
    <cacheField name="Facility Status" numFmtId="0">
      <sharedItems containsBlank="1"/>
    </cacheField>
    <cacheField name="Latitude" numFmtId="0">
      <sharedItems containsBlank="1" containsMixedTypes="1" containsNumber="1" minValue="20.939722222222201" maxValue="21.220089999999999"/>
    </cacheField>
    <cacheField name="Longitude" numFmtId="0">
      <sharedItems containsBlank="1" containsMixedTypes="1" containsNumber="1" minValue="92.134805874490695" maxValue="92.260833333333295"/>
    </cacheField>
    <cacheField name="Altitude" numFmtId="0">
      <sharedItems containsBlank="1" containsMixedTypes="1" containsNumber="1" minValue="-69.756945130344903" maxValue="2.3998042496598102"/>
    </cacheField>
    <cacheField name="Precision" numFmtId="0">
      <sharedItems containsBlank="1" containsMixedTypes="1" containsNumber="1" minValue="0" maxValue="16"/>
    </cacheField>
    <cacheField name="Donors" numFmtId="0">
      <sharedItems containsBlank="1"/>
    </cacheField>
    <cacheField name="Programme Partner" numFmtId="0">
      <sharedItems containsBlank="1" count="19">
        <s v="BRAC"/>
        <s v="OBAT"/>
        <s v="SCI"/>
        <s v="UNHCR"/>
        <s v="UNICEF"/>
        <s v="Friendship"/>
        <s v="ISDE"/>
        <s v="MHI"/>
        <s v="VSO"/>
        <m u="1"/>
        <s v="OBAT Helpers" u="1"/>
        <s v="Friendship/ACF" u="1"/>
        <s v="UNICEF/WFP/UKAID" u="1"/>
        <s v="ACF" u="1"/>
        <s v="Muslim Hands International (MHI" u="1"/>
        <s v="HILTON" u="1"/>
        <s v="Unicef, WFP, UKAID" u="1"/>
        <s v="DoPeace USA" u="1"/>
        <s v="ISDE Bangladesh" u="1"/>
      </sharedItems>
    </cacheField>
    <cacheField name="Implementing Partners" numFmtId="0">
      <sharedItems containsBlank="1" count="17">
        <s v="BRAC"/>
        <s v="OBAT"/>
        <s v="SCI"/>
        <s v="YPSA"/>
        <s v="CODEC"/>
        <s v="DAM"/>
        <s v="MUKTI"/>
        <s v="SCI/DAM"/>
        <s v="Friendship"/>
        <s v="ISDE"/>
        <s v="MHI"/>
        <m u="1"/>
        <s v="OBAT Helpers" u="1"/>
        <s v="Mukti Cox's Bazar" u="1"/>
        <s v="Muslim Hands International (MHI" u="1"/>
        <s v="SC/DAM" u="1"/>
        <s v="ISDE Bangladesh" u="1"/>
      </sharedItems>
    </cacheField>
    <cacheField name="None Education Partners " numFmtId="0">
      <sharedItems containsBlank="1"/>
    </cacheField>
    <cacheField name="# of Girls from refugee community in age group 3-5 enrolled in learning spaces" numFmtId="0">
      <sharedItems containsString="0" containsBlank="1" containsNumber="1" containsInteger="1" minValue="0" maxValue="794"/>
    </cacheField>
    <cacheField name="Out of  the number of girls from refugee community in age group 3-5, # of girls with disability enrolled in learning spaces" numFmtId="0">
      <sharedItems containsString="0" containsBlank="1" containsNumber="1" containsInteger="1" minValue="0" maxValue="6"/>
    </cacheField>
    <cacheField name="# of Boys from refugee community in age group 3-5 enrolled in learning spaces" numFmtId="0">
      <sharedItems containsString="0" containsBlank="1" containsNumber="1" containsInteger="1" minValue="0" maxValue="698"/>
    </cacheField>
    <cacheField name="Out of  the number of boys from refugee community in age group 3-5, # of boys with disability enrolled in learning spaces" numFmtId="0">
      <sharedItems containsString="0" containsBlank="1" containsNumber="1" containsInteger="1" minValue="0" maxValue="3"/>
    </cacheField>
    <cacheField name="# of Girls from host community in age group 3-5 enrolled in learning spaces" numFmtId="0">
      <sharedItems containsString="0" containsBlank="1" containsNumber="1" containsInteger="1" minValue="0" maxValue="27"/>
    </cacheField>
    <cacheField name="Out of  the number of girls from host community in age group 3-5, # of girls with disability enrolled in learning spaces" numFmtId="0">
      <sharedItems containsString="0" containsBlank="1" containsNumber="1" containsInteger="1" minValue="0" maxValue="0"/>
    </cacheField>
    <cacheField name="# of Boys from host community in age group 3-5 enrolled in learning spaces" numFmtId="0">
      <sharedItems containsString="0" containsBlank="1" containsNumber="1" containsInteger="1" minValue="0" maxValue="21"/>
    </cacheField>
    <cacheField name="Out of  the number of boys  from host community in age group 3-5, # of boys with disability enrolled in learning spaces" numFmtId="0">
      <sharedItems containsString="0" containsBlank="1" containsNumber="1" containsInteger="1" minValue="0" maxValue="0"/>
    </cacheField>
    <cacheField name="# of Girls from refugee community in age group 6-14 enrolled in learning spaces" numFmtId="0">
      <sharedItems containsString="0" containsBlank="1" containsNumber="1" containsInteger="1" minValue="0" maxValue="2008"/>
    </cacheField>
    <cacheField name="Out of  the number of girls from refugee community in age group 6-14, # of girls with disability enrolled in learning spaces" numFmtId="0">
      <sharedItems containsString="0" containsBlank="1" containsNumber="1" containsInteger="1" minValue="0" maxValue="27"/>
    </cacheField>
    <cacheField name="# of Boys from refugee community in age group 6-14 enrolled in learning spaces" numFmtId="0">
      <sharedItems containsString="0" containsBlank="1" containsNumber="1" containsInteger="1" minValue="0" maxValue="1923"/>
    </cacheField>
    <cacheField name="Out of  the number of boys from refugee community in age group 6-14, # of boys with disability enrolled in learning spaces" numFmtId="0">
      <sharedItems containsString="0" containsBlank="1" containsNumber="1" containsInteger="1" minValue="0" maxValue="35"/>
    </cacheField>
    <cacheField name="# of Girls from host community in age group 6-14 enrolled in learning spaces" numFmtId="0">
      <sharedItems containsString="0" containsBlank="1" containsNumber="1" containsInteger="1" minValue="0" maxValue="38"/>
    </cacheField>
    <cacheField name="Out of  the number of girls from host community in age group 6-14, # of girls with disability enrolled in learning spaces" numFmtId="0">
      <sharedItems containsString="0" containsBlank="1" containsNumber="1" containsInteger="1" minValue="0" maxValue="0"/>
    </cacheField>
    <cacheField name="# of Boys from host community in age group 6-14 enrolled in learning spaces" numFmtId="0">
      <sharedItems containsString="0" containsBlank="1" containsNumber="1" containsInteger="1" minValue="0" maxValue="40"/>
    </cacheField>
    <cacheField name="Out of  the number of boys  from host community in age group 6-14, # of boys with disability enrolled in learning spaces" numFmtId="0">
      <sharedItems containsString="0" containsBlank="1" containsNumber="1" containsInteger="1" minValue="0" maxValue="0"/>
    </cacheField>
    <cacheField name="# of Girls from refugee community in age group 15-17 enrolled in learning spaces" numFmtId="0">
      <sharedItems containsString="0" containsBlank="1" containsNumber="1" containsInteger="1" minValue="0" maxValue="487"/>
    </cacheField>
    <cacheField name="Out of  the number of girls from refugee community in age group 15-17, # of girls with disability enrolled in learning spaces" numFmtId="0">
      <sharedItems containsString="0" containsBlank="1" containsNumber="1" containsInteger="1" minValue="0" maxValue="0"/>
    </cacheField>
    <cacheField name="# of Boys from refugee community in age group 15-17 enrolled in learning spaces" numFmtId="0">
      <sharedItems containsString="0" containsBlank="1" containsNumber="1" containsInteger="1" minValue="0" maxValue="485"/>
    </cacheField>
    <cacheField name="Out of  the number of boys from refugee community in age group 15-17, # of boys with disability enrolled in learning spaces" numFmtId="0">
      <sharedItems containsString="0" containsBlank="1" containsNumber="1" containsInteger="1" minValue="0" maxValue="0"/>
    </cacheField>
    <cacheField name="# of Girls from host community  in age group 15-17 enrolled in learning spaces" numFmtId="0">
      <sharedItems containsString="0" containsBlank="1" containsNumber="1" containsInteger="1" minValue="0" maxValue="0"/>
    </cacheField>
    <cacheField name="Out of  the number of girls from host community in age group 15-17, # of girls with disability enrolled in learning spaces" numFmtId="0">
      <sharedItems containsString="0" containsBlank="1" containsNumber="1" containsInteger="1" minValue="0" maxValue="0"/>
    </cacheField>
    <cacheField name="# of Boys from host community in age group 15-17 enrolled in learning spaces" numFmtId="0">
      <sharedItems containsString="0" containsBlank="1" containsNumber="1" containsInteger="1" minValue="0" maxValue="0"/>
    </cacheField>
    <cacheField name="Out of  the number of boys  from host community in age group 15-17, # of boys with disability enrolled in learning spaces" numFmtId="0">
      <sharedItems containsString="0" containsBlank="1" containsNumber="1" containsInteger="1" minValue="0" maxValue="0"/>
    </cacheField>
    <cacheField name="# of Girls from refugee community in age group 18-24 enrolled in learning spaces" numFmtId="0">
      <sharedItems containsString="0" containsBlank="1" containsNumber="1" containsInteger="1" minValue="0" maxValue="16"/>
    </cacheField>
    <cacheField name="Out of  the number of girls from refugee community in age group 18-24, # of girls with disability enrolled in learning spaces" numFmtId="0">
      <sharedItems containsString="0" containsBlank="1" containsNumber="1" containsInteger="1" minValue="0" maxValue="0"/>
    </cacheField>
    <cacheField name="# of Boys from refugee community in age group 18-24 enrolled in learning spaces" numFmtId="0">
      <sharedItems containsString="0" containsBlank="1" containsNumber="1" containsInteger="1" minValue="0" maxValue="17"/>
    </cacheField>
    <cacheField name="Out of  the number of boys from refugee community in age group 18-24, # of boys with disability enrolled in learning spaces" numFmtId="0">
      <sharedItems containsString="0" containsBlank="1" containsNumber="1" containsInteger="1" minValue="0" maxValue="0"/>
    </cacheField>
    <cacheField name="# of Girls from host community  in age group 18-24 enrolled in learning spaces" numFmtId="0">
      <sharedItems containsString="0" containsBlank="1" containsNumber="1" containsInteger="1" minValue="0" maxValue="0"/>
    </cacheField>
    <cacheField name="Out of  the number of girls from host community in age group 18-24, # of girls with disability enrolled in learning spaces" numFmtId="0">
      <sharedItems containsString="0" containsBlank="1" containsNumber="1" containsInteger="1" minValue="0" maxValue="0"/>
    </cacheField>
    <cacheField name="# of Boys from host community in age group 18-24 enrolled in learning spaces" numFmtId="0">
      <sharedItems containsString="0" containsBlank="1" containsNumber="1" containsInteger="1" minValue="0" maxValue="0"/>
    </cacheField>
    <cacheField name="Out of  the number of boys  from host community in age group 18-24, # of boys with disability enrolled in learning spaces" numFmtId="0">
      <sharedItems containsString="0" containsBlank="1" containsNumber="1" containsInteger="1" minValue="0" maxValue="0"/>
    </cacheField>
    <cacheField name="Remarks" numFmtId="0">
      <sharedItems containsBlank="1"/>
    </cacheField>
    <cacheField name="Name" numFmtId="0">
      <sharedItems/>
    </cacheField>
    <cacheField name="Email" numFmtId="0">
      <sharedItems/>
    </cacheField>
    <cacheField name="Phone" numFmtId="49">
      <sharedItems containsMixedTypes="1" containsNumber="1" containsInteger="1" minValue="1736199313" maxValue="8801847292329"/>
    </cacheField>
    <cacheField name="Refugee Children 3-14" numFmtId="0">
      <sharedItems containsSemiMixedTypes="0" containsString="0" containsNumber="1" containsInteger="1" minValue="0" maxValue="4434"/>
    </cacheField>
    <cacheField name="Refugee Children 15-24" numFmtId="0">
      <sharedItems containsSemiMixedTypes="0" containsString="0" containsNumber="1" containsInteger="1" minValue="0" maxValue="857"/>
    </cacheField>
    <cacheField name="Refugee Total" numFmtId="0">
      <sharedItems containsSemiMixedTypes="0" containsString="0" containsNumber="1" containsInteger="1" minValue="0" maxValue="5277"/>
    </cacheField>
    <cacheField name="Host Children 3-14" numFmtId="0">
      <sharedItems containsSemiMixedTypes="0" containsString="0" containsNumber="1" containsInteger="1" minValue="0" maxValue="105"/>
    </cacheField>
    <cacheField name="Host Children 15-24" numFmtId="0">
      <sharedItems containsSemiMixedTypes="0" containsString="0" containsNumber="1" containsInteger="1" minValue="0" maxValue="0"/>
    </cacheField>
    <cacheField name="Total Host" numFmtId="0">
      <sharedItems containsSemiMixedTypes="0" containsString="0" containsNumber="1" containsInteger="1" minValue="0" maxValue="105"/>
    </cacheField>
    <cacheField name="Male Refugee (3-14)" numFmtId="0">
      <sharedItems containsSemiMixedTypes="0" containsString="0" containsNumber="1" containsInteger="1" minValue="0" maxValue="2176"/>
    </cacheField>
    <cacheField name="Female Refugee (3-14)" numFmtId="0">
      <sharedItems containsSemiMixedTypes="0" containsString="0" containsNumber="1" containsInteger="1" minValue="0" maxValue="2258"/>
    </cacheField>
    <cacheField name="Host Male (3-14)" numFmtId="0">
      <sharedItems containsSemiMixedTypes="0" containsString="0" containsNumber="1" containsInteger="1" minValue="0" maxValue="60"/>
    </cacheField>
    <cacheField name="Host Female (3-14)" numFmtId="0">
      <sharedItems containsSemiMixedTypes="0" containsString="0" containsNumber="1" containsInteger="1" minValue="0" maxValue="58"/>
    </cacheField>
    <cacheField name="Total Male (3-14)" numFmtId="0">
      <sharedItems containsSemiMixedTypes="0" containsString="0" containsNumber="1" containsInteger="1" minValue="0" maxValue="2176"/>
    </cacheField>
    <cacheField name="Total Female (3-14)" numFmtId="0">
      <sharedItems containsSemiMixedTypes="0" containsString="0" containsNumber="1" containsInteger="1" minValue="0" maxValue="2258"/>
    </cacheField>
    <cacheField name="Male Refugee (15-24)" numFmtId="0">
      <sharedItems containsSemiMixedTypes="0" containsString="0" containsNumber="1" containsInteger="1" minValue="0" maxValue="485"/>
    </cacheField>
    <cacheField name="Female Refugee  (15-24)" numFmtId="0">
      <sharedItems containsSemiMixedTypes="0" containsString="0" containsNumber="1" containsInteger="1" minValue="0" maxValue="487"/>
    </cacheField>
    <cacheField name="Male Host (15-24)" numFmtId="0">
      <sharedItems containsSemiMixedTypes="0" containsString="0" containsNumber="1" containsInteger="1" minValue="0" maxValue="0"/>
    </cacheField>
    <cacheField name="Female Host (15-24)" numFmtId="0">
      <sharedItems containsSemiMixedTypes="0" containsString="0" containsNumber="1" containsInteger="1" minValue="0" maxValue="0"/>
    </cacheField>
    <cacheField name="Total Male (15-24)" numFmtId="0">
      <sharedItems containsSemiMixedTypes="0" containsString="0" containsNumber="1" containsInteger="1" minValue="0" maxValue="485"/>
    </cacheField>
    <cacheField name="Total Female (15-24)" numFmtId="0">
      <sharedItems containsSemiMixedTypes="0" containsString="0" containsNumber="1" containsInteger="1" minValue="0" maxValue="487"/>
    </cacheField>
    <cacheField name="Total Male" numFmtId="0">
      <sharedItems containsSemiMixedTypes="0" containsString="0" containsNumber="1" containsInteger="1" minValue="0" maxValue="2661"/>
    </cacheField>
    <cacheField name="Total Female" numFmtId="0">
      <sharedItems containsSemiMixedTypes="0" containsString="0" containsNumber="1" containsInteger="1" minValue="0" maxValue="2616"/>
    </cacheField>
    <cacheField name="Total" numFmtId="0">
      <sharedItems containsSemiMixedTypes="0" containsString="0" containsNumber="1" containsInteger="1" minValue="0" maxValue="5277"/>
    </cacheField>
    <cacheField name="Female 3-5" numFmtId="0">
      <sharedItems containsSemiMixedTypes="0" containsString="0" containsNumber="1" containsInteger="1" minValue="0" maxValue="794"/>
    </cacheField>
    <cacheField name="Female 6-14" numFmtId="0">
      <sharedItems containsSemiMixedTypes="0" containsString="0" containsNumber="1" containsInteger="1" minValue="0" maxValue="2008"/>
    </cacheField>
    <cacheField name="Female 15-17" numFmtId="0">
      <sharedItems containsSemiMixedTypes="0" containsString="0" containsNumber="1" containsInteger="1" minValue="0" maxValue="487"/>
    </cacheField>
    <cacheField name="Female 18-24" numFmtId="0">
      <sharedItems containsSemiMixedTypes="0" containsString="0" containsNumber="1" containsInteger="1" minValue="0" maxValue="16"/>
    </cacheField>
    <cacheField name="Male 3-5" numFmtId="0">
      <sharedItems containsSemiMixedTypes="0" containsString="0" containsNumber="1" containsInteger="1" minValue="0" maxValue="698"/>
    </cacheField>
    <cacheField name="Male 6-14" numFmtId="0">
      <sharedItems containsSemiMixedTypes="0" containsString="0" containsNumber="1" containsInteger="1" minValue="0" maxValue="1923"/>
    </cacheField>
    <cacheField name="Male 15-17" numFmtId="0">
      <sharedItems containsSemiMixedTypes="0" containsString="0" containsNumber="1" containsInteger="1" minValue="0" maxValue="485"/>
    </cacheField>
    <cacheField name="Male 18-24" numFmtId="0">
      <sharedItems containsSemiMixedTypes="0" containsString="0" containsNumber="1" containsInteger="1" minValue="0" maxValue="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699194212961" backgroundQuery="1" createdVersion="6" refreshedVersion="6" minRefreshableVersion="3" recordCount="0" supportSubquery="1" supportAdvancedDrill="1" xr:uid="{00000000-000A-0000-FFFF-FFFF01000000}">
  <cacheSource type="external" connectionId="1"/>
  <cacheFields count="3">
    <cacheField name="[Measures].[Distinct Count of Programme Partner]" caption="Distinct Count of Programme Partner" numFmtId="0" hierarchy="154" level="32767"/>
    <cacheField name="[Measures].[Distinct Count of Implementing Partners]" caption="Distinct Count of Implementing Partners" numFmtId="0" hierarchy="155" level="32767"/>
    <cacheField name="[Table1].[Camp].[Camp]" caption="Camp" numFmtId="0" hierarchy="75" level="1">
      <sharedItems count="36">
        <s v="Camp 10"/>
        <s v="Camp 11"/>
        <s v="Camp 12"/>
        <s v="Camp 13"/>
        <s v="Camp 14"/>
        <s v="Camp 15"/>
        <s v="Camp 16"/>
        <s v="Camp 17"/>
        <s v="Camp 18"/>
        <s v="Camp 19"/>
        <s v="Camp 1E"/>
        <s v="Camp 1W"/>
        <s v="Camp 20"/>
        <s v="Camp 20 Extension"/>
        <s v="Camp 21/Chakmarkul"/>
        <s v="Camp 22/Unchiprang"/>
        <s v="Camp 23/Shamlapur"/>
        <s v="Camp 24/Leda[A,B,C]"/>
        <s v="Camp 25/Alikhali"/>
        <s v="Camp 26/Nayapara EXP"/>
        <s v="Camp 27/Jadimura"/>
        <s v="Camp 2E"/>
        <s v="Camp 2W"/>
        <s v="Camp 3"/>
        <s v="Camp 4"/>
        <s v="Camp 5"/>
        <s v="Camp 6"/>
        <s v="Camp 7"/>
        <s v="Camp 8E"/>
        <s v="Camp 8W"/>
        <s v="Camp 9"/>
        <s v="Deilpara"/>
        <s v="Jommapara"/>
        <s v="Kutupalong RC"/>
        <s v="Napayara RC"/>
        <s v="Pankhali"/>
      </sharedItems>
    </cacheField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0" memberValueDatatype="130" unbalanced="0"/>
    <cacheHierarchy uniqueName="[Enrollment].[Camp SSID]" caption="Camp SSID" attribute="1" defaultMemberUniqueName="[Enrollment].[Camp SSID].[All]" allUniqueName="[Enrollment].[Camp SSID].[All]" dimensionUniqueName="[Enrollment]" displayFolder="" count="0" memberValueDatatype="130" unbalanced="0"/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2" memberValueDatatype="130" unbalanced="0">
      <fieldsUsage count="2">
        <fieldUsage x="-1"/>
        <fieldUsage x="2"/>
      </fieldsUsage>
    </cacheHierarchy>
    <cacheHierarchy uniqueName="[Table1].[Camp SSID]" caption="Camp SSID" attribute="1" defaultMemberUniqueName="[Table1].[Camp SSID].[All]" allUniqueName="[Table1].[Camp SSID].[All]" dimensionUniqueName="[Table1]" displayFolder="" count="0" memberValueDatatype="130" unbalanced="0"/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0" memberValueDatatype="130" unbalanced="0"/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0" memberValueDatatype="130" unbalanced="0"/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0" memberValueDatatype="130" unbalanced="0"/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0" memberValueDatatype="130" unbalanced="0"/>
    <cacheHierarchy uniqueName="[Table4].[Camp SSID]" caption="Camp SSID" attribute="1" defaultMemberUniqueName="[Table4].[Camp SSID].[All]" allUniqueName="[Table4].[Camp SSID].[All]" dimensionUniqueName="[Table4]" displayFolder="" count="0" memberValueDatatype="130" unbalanced="0"/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hidden="1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hidden="1"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699195833331" backgroundQuery="1" createdVersion="6" refreshedVersion="6" minRefreshableVersion="3" recordCount="0" supportSubquery="1" supportAdvancedDrill="1" xr:uid="{00000000-000A-0000-FFFF-FFFF02000000}">
  <cacheSource type="external" connectionId="1"/>
  <cacheFields count="4">
    <cacheField name="[Measures].[Sum of # of Female Teachers from Refugee Community receiving Foundational teaching and content]" caption="Sum of # of Female Teachers from Refugee Community receiving Foundational teaching and content" numFmtId="0" hierarchy="156" level="32767"/>
    <cacheField name="[Measures].[Sum of # of Male Teachers from Refugee Community receiving Foundational teaching and content]" caption="Sum of # of Male Teachers from Refugee Community receiving Foundational teaching and content" numFmtId="0" hierarchy="157" level="32767"/>
    <cacheField name="[Measures].[Sum of # of Female Teachers from Host Community receiving Foundational teaching and content]" caption="Sum of # of Female Teachers from Host Community receiving Foundational teaching and content" numFmtId="0" hierarchy="158" level="32767"/>
    <cacheField name="[Measures].[Sum of # of Male Teachers from Host Community receiving Foundational teaching and content]" caption="Sum of # of Male Teachers from Host Community receiving Foundational teaching and content" numFmtId="0" hierarchy="159" level="32767"/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0" memberValueDatatype="130" unbalanced="0"/>
    <cacheHierarchy uniqueName="[Enrollment].[Camp SSID]" caption="Camp SSID" attribute="1" defaultMemberUniqueName="[Enrollment].[Camp SSID].[All]" allUniqueName="[Enrollment].[Camp SSID].[All]" dimensionUniqueName="[Enrollment]" displayFolder="" count="0" memberValueDatatype="130" unbalanced="0"/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0" memberValueDatatype="130" unbalanced="0"/>
    <cacheHierarchy uniqueName="[Table1].[Camp SSID]" caption="Camp SSID" attribute="1" defaultMemberUniqueName="[Table1].[Camp SSID].[All]" allUniqueName="[Table1].[Camp SSID].[All]" dimensionUniqueName="[Table1]" displayFolder="" count="0" memberValueDatatype="130" unbalanced="0"/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0" memberValueDatatype="130" unbalanced="0"/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0" memberValueDatatype="130" unbalanced="0"/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0" memberValueDatatype="130" unbalanced="0"/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0" memberValueDatatype="130" unbalanced="0"/>
    <cacheHierarchy uniqueName="[Table4].[Camp SSID]" caption="Camp SSID" attribute="1" defaultMemberUniqueName="[Table4].[Camp SSID].[All]" allUniqueName="[Table4].[Camp SSID].[All]" dimensionUniqueName="[Table4]" displayFolder="" count="0" memberValueDatatype="130" unbalanced="0"/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hidden="1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hidden="1"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699197106478" backgroundQuery="1" createdVersion="6" refreshedVersion="6" minRefreshableVersion="3" recordCount="0" supportSubquery="1" supportAdvancedDrill="1" xr:uid="{00000000-000A-0000-FFFF-FFFF03000000}">
  <cacheSource type="external" connectionId="1"/>
  <cacheFields count="4">
    <cacheField name="[Measures].[Sum of # of Girls from refugee community in age group 3-5 receiving standardized education materials]" caption="Sum of # of Girls from refugee community in age group 3-5 receiving standardized education materials" numFmtId="0" hierarchy="164" level="32767"/>
    <cacheField name="[Measures].[Sum of # of Boys from refugee community in age group 3-5 receiving standardized education materials]" caption="Sum of # of Boys from refugee community in age group 3-5 receiving standardized education materials" numFmtId="0" hierarchy="165" level="32767"/>
    <cacheField name="[Measures].[Sum of # of Girls form refugee community in age group 6-14 receiving standardized education material]" caption="Sum of # of Girls form refugee community in age group 6-14 receiving standardized education material" numFmtId="0" hierarchy="166" level="32767"/>
    <cacheField name="[Measures].[Sum of # of Boys form refugee community in age group 6-14 receiving standardized education materials]" caption="Sum of # of Boys form refugee community in age group 6-14 receiving standardized education materials" numFmtId="0" hierarchy="167" level="32767"/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0" memberValueDatatype="130" unbalanced="0"/>
    <cacheHierarchy uniqueName="[Enrollment].[Camp SSID]" caption="Camp SSID" attribute="1" defaultMemberUniqueName="[Enrollment].[Camp SSID].[All]" allUniqueName="[Enrollment].[Camp SSID].[All]" dimensionUniqueName="[Enrollment]" displayFolder="" count="0" memberValueDatatype="130" unbalanced="0"/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0" memberValueDatatype="130" unbalanced="0"/>
    <cacheHierarchy uniqueName="[Table1].[Camp SSID]" caption="Camp SSID" attribute="1" defaultMemberUniqueName="[Table1].[Camp SSID].[All]" allUniqueName="[Table1].[Camp SSID].[All]" dimensionUniqueName="[Table1]" displayFolder="" count="0" memberValueDatatype="130" unbalanced="0"/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0" memberValueDatatype="130" unbalanced="0"/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0" memberValueDatatype="130" unbalanced="0"/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0" memberValueDatatype="130" unbalanced="0"/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0" memberValueDatatype="130" unbalanced="0"/>
    <cacheHierarchy uniqueName="[Table4].[Camp SSID]" caption="Camp SSID" attribute="1" defaultMemberUniqueName="[Table4].[Camp SSID].[All]" allUniqueName="[Table4].[Camp SSID].[All]" dimensionUniqueName="[Table4]" displayFolder="" count="0" memberValueDatatype="130" unbalanced="0"/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hidden="1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hidden="1"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699198495371" backgroundQuery="1" createdVersion="6" refreshedVersion="6" minRefreshableVersion="3" recordCount="0" supportSubquery="1" supportAdvancedDrill="1" xr:uid="{00000000-000A-0000-FFFF-FFFF04000000}">
  <cacheSource type="external" connectionId="1"/>
  <cacheFields count="4">
    <cacheField name="[Measures].[Sum of # of Female Teachers from Refugee Community receiving PSS Training]" caption="Sum of # of Female Teachers from Refugee Community receiving PSS Training" numFmtId="0" hierarchy="160" level="32767"/>
    <cacheField name="[Measures].[Sum of # of Male Teachers from Refugee Community receiving PSS Training]" caption="Sum of # of Male Teachers from Refugee Community receiving PSS Training" numFmtId="0" hierarchy="161" level="32767"/>
    <cacheField name="[Measures].[Sum of # of Female Teachers from Host Community receiving PSS Training]" caption="Sum of # of Female Teachers from Host Community receiving PSS Training" numFmtId="0" hierarchy="162" level="32767"/>
    <cacheField name="[Measures].[Sum of # of Male Teachers from Host Community receiving PSS Training]" caption="Sum of # of Male Teachers from Host Community receiving PSS Training" numFmtId="0" hierarchy="163" level="32767"/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0" memberValueDatatype="130" unbalanced="0"/>
    <cacheHierarchy uniqueName="[Enrollment].[Camp SSID]" caption="Camp SSID" attribute="1" defaultMemberUniqueName="[Enrollment].[Camp SSID].[All]" allUniqueName="[Enrollment].[Camp SSID].[All]" dimensionUniqueName="[Enrollment]" displayFolder="" count="0" memberValueDatatype="130" unbalanced="0"/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0" memberValueDatatype="130" unbalanced="0"/>
    <cacheHierarchy uniqueName="[Table1].[Camp SSID]" caption="Camp SSID" attribute="1" defaultMemberUniqueName="[Table1].[Camp SSID].[All]" allUniqueName="[Table1].[Camp SSID].[All]" dimensionUniqueName="[Table1]" displayFolder="" count="0" memberValueDatatype="130" unbalanced="0"/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0" memberValueDatatype="130" unbalanced="0"/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0" memberValueDatatype="130" unbalanced="0"/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0" memberValueDatatype="130" unbalanced="0"/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0" memberValueDatatype="130" unbalanced="0"/>
    <cacheHierarchy uniqueName="[Table4].[Camp SSID]" caption="Camp SSID" attribute="1" defaultMemberUniqueName="[Table4].[Camp SSID].[All]" allUniqueName="[Table4].[Camp SSID].[All]" dimensionUniqueName="[Table4]" displayFolder="" count="0" memberValueDatatype="130" unbalanced="0"/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hidden="1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hidden="1"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69920023148" backgroundQuery="1" createdVersion="6" refreshedVersion="6" minRefreshableVersion="3" recordCount="0" supportSubquery="1" supportAdvancedDrill="1" xr:uid="{00000000-000A-0000-FFFF-FFFF05000000}">
  <cacheSource type="external" connectionId="1"/>
  <cacheFields count="4">
    <cacheField name="[Measures].[Sum of # of Girls form host community in age group 3-5 receiving standardized education materials]" caption="Sum of # of Girls form host community in age group 3-5 receiving standardized education materials" numFmtId="0" hierarchy="172" level="32767"/>
    <cacheField name="[Measures].[Sum of # of Boys form host community in age group 3-5 receiving standardized education materials]" caption="Sum of # of Boys form host community in age group 3-5 receiving standardized education materials" numFmtId="0" hierarchy="173" level="32767"/>
    <cacheField name="[Measures].[Sum of # of Girls form host community in age group 6-14 receiving standardized education materials]" caption="Sum of # of Girls form host community in age group 6-14 receiving standardized education materials" numFmtId="0" hierarchy="174" level="32767"/>
    <cacheField name="[Measures].[Sum of # of Boys form host community in age group 6-14 receiving standardized education materials]" caption="Sum of # of Boys form host community in age group 6-14 receiving standardized education materials" numFmtId="0" hierarchy="175" level="32767"/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0" memberValueDatatype="130" unbalanced="0"/>
    <cacheHierarchy uniqueName="[Enrollment].[Camp SSID]" caption="Camp SSID" attribute="1" defaultMemberUniqueName="[Enrollment].[Camp SSID].[All]" allUniqueName="[Enrollment].[Camp SSID].[All]" dimensionUniqueName="[Enrollment]" displayFolder="" count="0" memberValueDatatype="130" unbalanced="0"/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0" memberValueDatatype="130" unbalanced="0"/>
    <cacheHierarchy uniqueName="[Table1].[Camp SSID]" caption="Camp SSID" attribute="1" defaultMemberUniqueName="[Table1].[Camp SSID].[All]" allUniqueName="[Table1].[Camp SSID].[All]" dimensionUniqueName="[Table1]" displayFolder="" count="0" memberValueDatatype="130" unbalanced="0"/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0" memberValueDatatype="130" unbalanced="0"/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0" memberValueDatatype="130" unbalanced="0"/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0" memberValueDatatype="130" unbalanced="0"/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0" memberValueDatatype="130" unbalanced="0"/>
    <cacheHierarchy uniqueName="[Table4].[Camp SSID]" caption="Camp SSID" attribute="1" defaultMemberUniqueName="[Table4].[Camp SSID].[All]" allUniqueName="[Table4].[Camp SSID].[All]" dimensionUniqueName="[Table4]" displayFolder="" count="0" memberValueDatatype="130" unbalanced="0"/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hidden="1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hidden="1"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699202083335" backgroundQuery="1" createdVersion="6" refreshedVersion="6" minRefreshableVersion="3" recordCount="0" supportSubquery="1" supportAdvancedDrill="1" xr:uid="{00000000-000A-0000-FFFF-FFFF06000000}">
  <cacheSource type="external" connectionId="1"/>
  <cacheFields count="3">
    <cacheField name="[Measures].[Sum of # of Refugee Learning Center ManagementCommittees/School Management Committees established in ]" caption="Sum of # of Refugee Learning Center ManagementCommittees/School Management Committees established in " numFmtId="0" hierarchy="180" level="32767"/>
    <cacheField name="[Table1].[Programme Partner].[Programme Partner]" caption="Programme Partner" numFmtId="0" hierarchy="90" level="1">
      <sharedItems count="9">
        <s v="BRAC"/>
        <s v="Friendship"/>
        <s v="ISDE"/>
        <s v="MHI"/>
        <s v="OBAT"/>
        <s v="SCI"/>
        <s v="UNHCR"/>
        <s v="UNICEF"/>
        <s v="VSO"/>
      </sharedItems>
    </cacheField>
    <cacheField name="[Table1].[Implementing Partners].[Implementing Partners]" caption="Implementing Partners" numFmtId="0" hierarchy="91" level="1">
      <sharedItems count="11">
        <s v="BRAC"/>
        <s v="Friendship"/>
        <s v="ISDE"/>
        <s v="MHI"/>
        <s v="OBAT"/>
        <s v="SCI"/>
        <s v="YPSA"/>
        <s v="CODEC"/>
        <s v="DAM"/>
        <s v="MUKTI"/>
        <s v="SCI/DAM"/>
      </sharedItems>
    </cacheField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0" memberValueDatatype="130" unbalanced="0"/>
    <cacheHierarchy uniqueName="[Enrollment].[Camp SSID]" caption="Camp SSID" attribute="1" defaultMemberUniqueName="[Enrollment].[Camp SSID].[All]" allUniqueName="[Enrollment].[Camp SSID].[All]" dimensionUniqueName="[Enrollment]" displayFolder="" count="0" memberValueDatatype="130" unbalanced="0"/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0" memberValueDatatype="130" unbalanced="0"/>
    <cacheHierarchy uniqueName="[Table1].[Camp SSID]" caption="Camp SSID" attribute="1" defaultMemberUniqueName="[Table1].[Camp SSID].[All]" allUniqueName="[Table1].[Camp SSID].[All]" dimensionUniqueName="[Table1]" displayFolder="" count="0" memberValueDatatype="130" unbalanced="0"/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0" memberValueDatatype="130" unbalanced="0"/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2" memberValueDatatype="130" unbalanced="0">
      <fieldsUsage count="2">
        <fieldUsage x="-1"/>
        <fieldUsage x="1"/>
      </fieldsUsage>
    </cacheHierarchy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2" memberValueDatatype="130" unbalanced="0">
      <fieldsUsage count="2">
        <fieldUsage x="-1"/>
        <fieldUsage x="2"/>
      </fieldsUsage>
    </cacheHierarchy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0" memberValueDatatype="130" unbalanced="0"/>
    <cacheHierarchy uniqueName="[Table4].[Camp SSID]" caption="Camp SSID" attribute="1" defaultMemberUniqueName="[Table4].[Camp SSID].[All]" allUniqueName="[Table4].[Camp SSID].[All]" dimensionUniqueName="[Table4]" displayFolder="" count="0" memberValueDatatype="130" unbalanced="0"/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hidden="1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hidden="1"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699203935183" backgroundQuery="1" createdVersion="6" refreshedVersion="6" minRefreshableVersion="3" recordCount="0" supportSubquery="1" supportAdvancedDrill="1" xr:uid="{00000000-000A-0000-FFFF-FFFF07000000}">
  <cacheSource type="external" connectionId="1"/>
  <cacheFields count="4">
    <cacheField name="[Measures].[Sum of # of Girls from refugee community in age group 15-17 receiving standardized education materia]" caption="Sum of # of Girls from refugee community in age group 15-17 receiving standardized education materia" numFmtId="0" hierarchy="168" level="32767"/>
    <cacheField name="[Measures].[Sum of # of Boys from refugee community in age group 15-17 receiving standardized education material]" caption="Sum of # of Boys from refugee community in age group 15-17 receiving standardized education material" numFmtId="0" hierarchy="169" level="32767"/>
    <cacheField name="[Measures].[Sum of # of Girls from refugee community in age group 18-24 receiving standardized education materia]" caption="Sum of # of Girls from refugee community in age group 18-24 receiving standardized education materia" numFmtId="0" hierarchy="170" level="32767"/>
    <cacheField name="[Measures].[Sum of # of Boys from refugee community in age group 18-24 receiving standardized education material]" caption="Sum of # of Boys from refugee community in age group 18-24 receiving standardized education material" numFmtId="0" hierarchy="171" level="32767"/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0" memberValueDatatype="130" unbalanced="0"/>
    <cacheHierarchy uniqueName="[Enrollment].[Camp SSID]" caption="Camp SSID" attribute="1" defaultMemberUniqueName="[Enrollment].[Camp SSID].[All]" allUniqueName="[Enrollment].[Camp SSID].[All]" dimensionUniqueName="[Enrollment]" displayFolder="" count="0" memberValueDatatype="130" unbalanced="0"/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0" memberValueDatatype="130" unbalanced="0"/>
    <cacheHierarchy uniqueName="[Table1].[Camp SSID]" caption="Camp SSID" attribute="1" defaultMemberUniqueName="[Table1].[Camp SSID].[All]" allUniqueName="[Table1].[Camp SSID].[All]" dimensionUniqueName="[Table1]" displayFolder="" count="0" memberValueDatatype="130" unbalanced="0"/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0" memberValueDatatype="130" unbalanced="0"/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0" memberValueDatatype="130" unbalanced="0"/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0" memberValueDatatype="130" unbalanced="0"/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0" memberValueDatatype="130" unbalanced="0"/>
    <cacheHierarchy uniqueName="[Table4].[Camp SSID]" caption="Camp SSID" attribute="1" defaultMemberUniqueName="[Table4].[Camp SSID].[All]" allUniqueName="[Table4].[Camp SSID].[All]" dimensionUniqueName="[Table4]" displayFolder="" count="0" memberValueDatatype="130" unbalanced="0"/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hidden="1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hidden="1"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istrator" refreshedDate="43347.699205902776" backgroundQuery="1" createdVersion="6" refreshedVersion="6" minRefreshableVersion="3" recordCount="0" supportSubquery="1" supportAdvancedDrill="1" xr:uid="{00000000-000A-0000-FFFF-FFFF08000000}">
  <cacheSource type="external" connectionId="1"/>
  <cacheFields count="3">
    <cacheField name="[Table1].[Programme Partner].[Programme Partner]" caption="Programme Partner" numFmtId="0" hierarchy="90" level="1">
      <sharedItems count="9">
        <s v="BRAC"/>
        <s v="Friendship"/>
        <s v="ISDE"/>
        <s v="MHI"/>
        <s v="OBAT"/>
        <s v="SCI"/>
        <s v="UNHCR"/>
        <s v="UNICEF"/>
        <s v="VSO"/>
      </sharedItems>
    </cacheField>
    <cacheField name="[Table1].[Implementing Partners].[Implementing Partners]" caption="Implementing Partners" numFmtId="0" hierarchy="91" level="1">
      <sharedItems count="11">
        <s v="BRAC"/>
        <s v="Friendship"/>
        <s v="ISDE"/>
        <s v="MHI"/>
        <s v="OBAT"/>
        <s v="SCI"/>
        <s v="YPSA"/>
        <s v="CODEC"/>
        <s v="DAM"/>
        <s v="MUKTI"/>
        <s v="SCI/DAM"/>
      </sharedItems>
    </cacheField>
    <cacheField name="[Measures].[Sum of # of learning facilities estbalished in refugee community]" caption="Sum of # of learning facilities estbalished in refugee community" numFmtId="0" hierarchy="181" level="32767"/>
  </cacheFields>
  <cacheHierarchies count="204">
    <cacheHierarchy uniqueName="[Enrollment].[Camp]" caption="Camp" attribute="1" defaultMemberUniqueName="[Enrollment].[Camp].[All]" allUniqueName="[Enrollment].[Camp].[All]" dimensionUniqueName="[Enrollment]" displayFolder="" count="0" memberValueDatatype="130" unbalanced="0"/>
    <cacheHierarchy uniqueName="[Enrollment].[Camp SSID]" caption="Camp SSID" attribute="1" defaultMemberUniqueName="[Enrollment].[Camp SSID].[All]" allUniqueName="[Enrollment].[Camp SSID].[All]" dimensionUniqueName="[Enrollment]" displayFolder="" count="0" memberValueDatatype="130" unbalanced="0"/>
    <cacheHierarchy uniqueName="[Enrollment].[Para Name]" caption="Para Name" attribute="1" defaultMemberUniqueName="[Enrollment].[Para Name].[All]" allUniqueName="[Enrollment].[Para Name].[All]" dimensionUniqueName="[Enrollment]" displayFolder="" count="0" memberValueDatatype="130" unbalanced="0"/>
    <cacheHierarchy uniqueName="[Enrollment].[Para ID]" caption="Para ID" attribute="1" defaultMemberUniqueName="[Enrollment].[Para ID].[All]" allUniqueName="[Enrollment].[Para ID].[All]" dimensionUniqueName="[Enrollment]" displayFolder="" count="0" memberValueDatatype="130" unbalanced="0"/>
    <cacheHierarchy uniqueName="[Enrollment].[Block Name]" caption="Block Name" attribute="1" defaultMemberUniqueName="[Enrollment].[Block Name].[All]" allUniqueName="[Enrollment].[Block Name].[All]" dimensionUniqueName="[Enrollment]" displayFolder="" count="0" memberValueDatatype="130" unbalanced="0"/>
    <cacheHierarchy uniqueName="[Enrollment].[Facility Name]" caption="Facility Name" attribute="1" defaultMemberUniqueName="[Enrollment].[Facility Name].[All]" allUniqueName="[Enrollment].[Facility Name].[All]" dimensionUniqueName="[Enrollment]" displayFolder="" count="0" memberValueDatatype="130" unbalanced="0"/>
    <cacheHierarchy uniqueName="[Enrollment].[Facility ID]" caption="Facility ID" attribute="1" defaultMemberUniqueName="[Enrollment].[Facility ID].[All]" allUniqueName="[Enrollment].[Facility ID].[All]" dimensionUniqueName="[Enrollment]" displayFolder="" count="0" memberValueDatatype="20" unbalanced="0"/>
    <cacheHierarchy uniqueName="[Enrollment].[Trageted Population]" caption="Trageted Population" attribute="1" defaultMemberUniqueName="[Enrollment].[Trageted Population].[All]" allUniqueName="[Enrollment].[Trageted Population].[All]" dimensionUniqueName="[Enrollment]" displayFolder="" count="0" memberValueDatatype="130" unbalanced="0"/>
    <cacheHierarchy uniqueName="[Enrollment].[Type]" caption="Type" attribute="1" defaultMemberUniqueName="[Enrollment].[Type].[All]" allUniqueName="[Enrollment].[Type].[All]" dimensionUniqueName="[Enrollment]" displayFolder="" count="0" memberValueDatatype="130" unbalanced="0"/>
    <cacheHierarchy uniqueName="[Enrollment].[Facility Status]" caption="Facility Status" attribute="1" defaultMemberUniqueName="[Enrollment].[Facility Status].[All]" allUniqueName="[Enrollment].[Facility Status].[All]" dimensionUniqueName="[Enrollment]" displayFolder="" count="0" memberValueDatatype="130" unbalanced="0"/>
    <cacheHierarchy uniqueName="[Enrollment].[Latitude]" caption="Latitude" attribute="1" defaultMemberUniqueName="[Enrollment].[Latitude].[All]" allUniqueName="[Enrollment].[Latitude].[All]" dimensionUniqueName="[Enrollment]" displayFolder="" count="0" memberValueDatatype="130" unbalanced="0"/>
    <cacheHierarchy uniqueName="[Enrollment].[Longitude]" caption="Longitude" attribute="1" defaultMemberUniqueName="[Enrollment].[Longitude].[All]" allUniqueName="[Enrollment].[Longitude].[All]" dimensionUniqueName="[Enrollment]" displayFolder="" count="0" memberValueDatatype="130" unbalanced="0"/>
    <cacheHierarchy uniqueName="[Enrollment].[Altitude]" caption="Altitude" attribute="1" defaultMemberUniqueName="[Enrollment].[Altitude].[All]" allUniqueName="[Enrollment].[Altitude].[All]" dimensionUniqueName="[Enrollment]" displayFolder="" count="0" memberValueDatatype="130" unbalanced="0"/>
    <cacheHierarchy uniqueName="[Enrollment].[Precision]" caption="Precision" attribute="1" defaultMemberUniqueName="[Enrollment].[Precision].[All]" allUniqueName="[Enrollment].[Precision].[All]" dimensionUniqueName="[Enrollment]" displayFolder="" count="0" memberValueDatatype="130" unbalanced="0"/>
    <cacheHierarchy uniqueName="[Enrollment].[Donors]" caption="Donors" attribute="1" defaultMemberUniqueName="[Enrollment].[Donors].[All]" allUniqueName="[Enrollment].[Donors].[All]" dimensionUniqueName="[Enrollment]" displayFolder="" count="0" memberValueDatatype="130" unbalanced="0"/>
    <cacheHierarchy uniqueName="[Enrollment].[Programme Partner]" caption="Programme Partner" attribute="1" defaultMemberUniqueName="[Enrollment].[Programme Partner].[All]" allUniqueName="[Enrollment].[Programme Partner].[All]" dimensionUniqueName="[Enrollment]" displayFolder="" count="0" memberValueDatatype="130" unbalanced="0"/>
    <cacheHierarchy uniqueName="[Enrollment].[Implementing Partners]" caption="Implementing Partners" attribute="1" defaultMemberUniqueName="[Enrollment].[Implementing Partners].[All]" allUniqueName="[Enrollment].[Implementing Partners].[All]" dimensionUniqueName="[Enrollment]" displayFolder="" count="0" memberValueDatatype="130" unbalanced="0"/>
    <cacheHierarchy uniqueName="[Enrollment].[None Education Partners]" caption="None Education Partners" attribute="1" defaultMemberUniqueName="[Enrollment].[None Education Partners].[All]" allUniqueName="[Enrollment].[None Education Partners].[All]" dimensionUniqueName="[Enrollment]" displayFolder="" count="0" memberValueDatatype="130" unbalanced="0"/>
    <cacheHierarchy uniqueName="[Enrollment].[# of Girls from refugee community in age group 3-5 enrolled in learning spaces]" caption="# of Girls from refugee community in age group 3-5 enrolled in learning spaces" attribute="1" defaultMemberUniqueName="[Enrollment].[# of Girls from refugee community in age group 3-5 enrolled in learning spaces].[All]" allUniqueName="[Enrollment].[# of Girls from refugee community in age group 3-5 enrolled in learning spaces].[All]" dimensionUniqueName="[Enrollment]" displayFolder="" count="0" memberValueDatatype="20" unbalanced="0"/>
    <cacheHierarchy uniqueName="[Enrollment].[Out of  the number of girls from refugee community in age group 3-5, # of girls with disability enro]" caption="Out of  the number of girls from refugee community in age group 3-5, # of girls with disability enro" attribute="1" defaultMemberUniqueName="[Enrollment].[Out of  the number of girls from refugee community in age group 3-5, # of girls with disability enro].[All]" allUniqueName="[Enrollment].[Out of  the number of girls from refugee community in age group 3-5, # of girls with disability enro].[All]" dimensionUniqueName="[Enrollment]" displayFolder="" count="0" memberValueDatatype="20" unbalanced="0"/>
    <cacheHierarchy uniqueName="[Enrollment].[# of Boys from refugee community in age group 3-5 enrolled in learning spaces]" caption="# of Boys from refugee community in age group 3-5 enrolled in learning spaces" attribute="1" defaultMemberUniqueName="[Enrollment].[# of Boys from refugee community in age group 3-5 enrolled in learning spaces].[All]" allUniqueName="[Enrollment].[# of Boys from refugee community in age group 3-5 enrolled in learning spaces].[All]" dimensionUniqueName="[Enrollment]" displayFolder="" count="0" memberValueDatatype="20" unbalanced="0"/>
    <cacheHierarchy uniqueName="[Enrollment].[Out of  the number of boys from refugee community in age group 3-5, # of boys with disability enroll]" caption="Out of  the number of boys from refugee community in age group 3-5, # of boys with disability enroll" attribute="1" defaultMemberUniqueName="[Enrollment].[Out of  the number of boys from refugee community in age group 3-5, # of boys with disability enroll].[All]" allUniqueName="[Enrollment].[Out of  the number of boys from refugee community in age group 3-5, # of boys with disability enroll].[All]" dimensionUniqueName="[Enrollment]" displayFolder="" count="0" memberValueDatatype="20" unbalanced="0"/>
    <cacheHierarchy uniqueName="[Enrollment].[# of Girls from host community in age group 3-5 enrolled in learning spaces]" caption="# of Girls from host community in age group 3-5 enrolled in learning spaces" attribute="1" defaultMemberUniqueName="[Enrollment].[# of Girls from host community in age group 3-5 enrolled in learning spaces].[All]" allUniqueName="[Enrollment].[# of Girls from host community in age group 3-5 enrolled in learning spaces].[All]" dimensionUniqueName="[Enrollment]" displayFolder="" count="0" memberValueDatatype="20" unbalanced="0"/>
    <cacheHierarchy uniqueName="[Enrollment].[Out of  the number of girls from host community in age group 3-5, # of girls with disability enrolle]" caption="Out of  the number of girls from host community in age group 3-5, # of girls with disability enrolle" attribute="1" defaultMemberUniqueName="[Enrollment].[Out of  the number of girls from host community in age group 3-5, # of girls with disability enrolle].[All]" allUniqueName="[Enrollment].[Out of  the number of girls from host community in age group 3-5, # of girls with disability enrolle].[All]" dimensionUniqueName="[Enrollment]" displayFolder="" count="0" memberValueDatatype="20" unbalanced="0"/>
    <cacheHierarchy uniqueName="[Enrollment].[# of Boys from host community in age group 3-5 enrolled in learning spaces]" caption="# of Boys from host community in age group 3-5 enrolled in learning spaces" attribute="1" defaultMemberUniqueName="[Enrollment].[# of Boys from host community in age group 3-5 enrolled in learning spaces].[All]" allUniqueName="[Enrollment].[# of Boys from host community in age group 3-5 enrolled in learning spaces].[All]" dimensionUniqueName="[Enrollment]" displayFolder="" count="0" memberValueDatatype="20" unbalanced="0"/>
    <cacheHierarchy uniqueName="[Enrollment].[Out of  the number of boys  from host community in age group 3-5, # of boys with disability enrolled]" caption="Out of  the number of boys  from host community in age group 3-5, # of boys with disability enrolled" attribute="1" defaultMemberUniqueName="[Enrollment].[Out of  the number of boys  from host community in age group 3-5, # of boys with disability enrolled].[All]" allUniqueName="[Enrollment].[Out of  the number of boys  from host community in age group 3-5, # of boys with disability enrolled].[All]" dimensionUniqueName="[Enrollment]" displayFolder="" count="0" memberValueDatatype="20" unbalanced="0"/>
    <cacheHierarchy uniqueName="[Enrollment].[# of Girls from refugee community in age group 6-14 enrolled in learning spaces]" caption="# of Girls from refugee community in age group 6-14 enrolled in learning spaces" attribute="1" defaultMemberUniqueName="[Enrollment].[# of Girls from refugee community in age group 6-14 enrolled in learning spaces].[All]" allUniqueName="[Enrollment].[# of Girls from refugee community in age group 6-14 enrolled in learning spaces].[All]" dimensionUniqueName="[Enrollment]" displayFolder="" count="0" memberValueDatatype="20" unbalanced="0"/>
    <cacheHierarchy uniqueName="[Enrollment].[Out of  the number of girls from refugee community in age group 6-14, # of girls with disability enr]" caption="Out of  the number of girls from refugee community in age group 6-14, # of girls with disability enr" attribute="1" defaultMemberUniqueName="[Enrollment].[Out of  the number of girls from refugee community in age group 6-14, # of girls with disability enr].[All]" allUniqueName="[Enrollment].[Out of  the number of girls from refugee community in age group 6-14, # of girls with disability enr].[All]" dimensionUniqueName="[Enrollment]" displayFolder="" count="0" memberValueDatatype="20" unbalanced="0"/>
    <cacheHierarchy uniqueName="[Enrollment].[# of Boys from refugee community in age group 6-14 enrolled in learning spaces]" caption="# of Boys from refugee community in age group 6-14 enrolled in learning spaces" attribute="1" defaultMemberUniqueName="[Enrollment].[# of Boys from refugee community in age group 6-14 enrolled in learning spaces].[All]" allUniqueName="[Enrollment].[# of Boys from refugee community in age group 6-14 enrolled in learning spaces].[All]" dimensionUniqueName="[Enrollment]" displayFolder="" count="0" memberValueDatatype="20" unbalanced="0"/>
    <cacheHierarchy uniqueName="[Enrollment].[Out of  the number of boys from refugee community in age group 6-14, # of boys with disability enrol]" caption="Out of  the number of boys from refugee community in age group 6-14, # of boys with disability enrol" attribute="1" defaultMemberUniqueName="[Enrollment].[Out of  the number of boys from refugee community in age group 6-14, # of boys with disability enrol].[All]" allUniqueName="[Enrollment].[Out of  the number of boys from refugee community in age group 6-14, # of boys with disability enrol].[All]" dimensionUniqueName="[Enrollment]" displayFolder="" count="0" memberValueDatatype="20" unbalanced="0"/>
    <cacheHierarchy uniqueName="[Enrollment].[# of Girls from host community in age group 6-14 enrolled in learning spaces]" caption="# of Girls from host community in age group 6-14 enrolled in learning spaces" attribute="1" defaultMemberUniqueName="[Enrollment].[# of Girls from host community in age group 6-14 enrolled in learning spaces].[All]" allUniqueName="[Enrollment].[# of Girls from host community in age group 6-14 enrolled in learning spaces].[All]" dimensionUniqueName="[Enrollment]" displayFolder="" count="0" memberValueDatatype="20" unbalanced="0"/>
    <cacheHierarchy uniqueName="[Enrollment].[Out of  the number of girls from host community in age group 6-14, # of girls with disability enroll]" caption="Out of  the number of girls from host community in age group 6-14, # of girls with disability enroll" attribute="1" defaultMemberUniqueName="[Enrollment].[Out of  the number of girls from host community in age group 6-14, # of girls with disability enroll].[All]" allUniqueName="[Enrollment].[Out of  the number of girls from host community in age group 6-14, # of girls with disability enroll].[All]" dimensionUniqueName="[Enrollment]" displayFolder="" count="0" memberValueDatatype="20" unbalanced="0"/>
    <cacheHierarchy uniqueName="[Enrollment].[# of Boys from host community in age group 6-14 enrolled in learning spaces]" caption="# of Boys from host community in age group 6-14 enrolled in learning spaces" attribute="1" defaultMemberUniqueName="[Enrollment].[# of Boys from host community in age group 6-14 enrolled in learning spaces].[All]" allUniqueName="[Enrollment].[# of Boys from host community in age group 6-14 enrolled in learning spaces].[All]" dimensionUniqueName="[Enrollment]" displayFolder="" count="0" memberValueDatatype="20" unbalanced="0"/>
    <cacheHierarchy uniqueName="[Enrollment].[Out of  the number of boys  from host community in age group 6-14, # of boys with disability enrolle]" caption="Out of  the number of boys  from host community in age group 6-14, # of boys with disability enrolle" attribute="1" defaultMemberUniqueName="[Enrollment].[Out of  the number of boys  from host community in age group 6-14, # of boys with disability enrolle].[All]" allUniqueName="[Enrollment].[Out of  the number of boys  from host community in age group 6-14, # of boys with disability enrolle].[All]" dimensionUniqueName="[Enrollment]" displayFolder="" count="0" memberValueDatatype="20" unbalanced="0"/>
    <cacheHierarchy uniqueName="[Enrollment].[# of Girls from refugee community in age group 15-17 enrolled in learning spaces]" caption="# of Girls from refugee community in age group 15-17 enrolled in learning spaces" attribute="1" defaultMemberUniqueName="[Enrollment].[# of Girls from refugee community in age group 15-17 enrolled in learning spaces].[All]" allUniqueName="[Enrollment].[# of Girls from refugee community in age group 15-17 enrolled in learning spaces].[All]" dimensionUniqueName="[Enrollment]" displayFolder="" count="0" memberValueDatatype="20" unbalanced="0"/>
    <cacheHierarchy uniqueName="[Enrollment].[Out of  the number of girls from refugee community in age group 15-17, # of girls with disability en]" caption="Out of  the number of girls from refugee community in age group 15-17, # of girls with disability en" attribute="1" defaultMemberUniqueName="[Enrollment].[Out of  the number of girls from refugee community in age group 15-17, # of girls with disability en].[All]" allUniqueName="[Enrollment].[Out of  the number of girls from refugee community in age group 15-17, # of girls with disability en].[All]" dimensionUniqueName="[Enrollment]" displayFolder="" count="0" memberValueDatatype="20" unbalanced="0"/>
    <cacheHierarchy uniqueName="[Enrollment].[# of Boys from refugee community in age group 15-17 enrolled in learning spaces]" caption="# of Boys from refugee community in age group 15-17 enrolled in learning spaces" attribute="1" defaultMemberUniqueName="[Enrollment].[# of Boys from refugee community in age group 15-17 enrolled in learning spaces].[All]" allUniqueName="[Enrollment].[# of Boys from refugee community in age group 15-17 enrolled in learning spaces].[All]" dimensionUniqueName="[Enrollment]" displayFolder="" count="0" memberValueDatatype="20" unbalanced="0"/>
    <cacheHierarchy uniqueName="[Enrollment].[Out of  the number of boys from refugee community in age group 15-17, # of boys with disability enro]" caption="Out of  the number of boys from refugee community in age group 15-17, # of boys with disability enro" attribute="1" defaultMemberUniqueName="[Enrollment].[Out of  the number of boys from refugee community in age group 15-17, # of boys with disability enro].[All]" allUniqueName="[Enrollment].[Out of  the number of boys from refugee community in age group 15-17, # of boys with disability enro].[All]" dimensionUniqueName="[Enrollment]" displayFolder="" count="0" memberValueDatatype="20" unbalanced="0"/>
    <cacheHierarchy uniqueName="[Enrollment].[# of Girls from host community  in age group 15-17 enrolled in learning spaces]" caption="# of Girls from host community  in age group 15-17 enrolled in learning spaces" attribute="1" defaultMemberUniqueName="[Enrollment].[# of Girls from host community  in age group 15-17 enrolled in learning spaces].[All]" allUniqueName="[Enrollment].[# of Girls from host community  in age group 15-17 enrolled in learning spaces].[All]" dimensionUniqueName="[Enrollment]" displayFolder="" count="0" memberValueDatatype="20" unbalanced="0"/>
    <cacheHierarchy uniqueName="[Enrollment].[Out of  the number of girls from host community in age group 15-17, # of girls with disability enrol]" caption="Out of  the number of girls from host community in age group 15-17, # of girls with disability enrol" attribute="1" defaultMemberUniqueName="[Enrollment].[Out of  the number of girls from host community in age group 15-17, # of girls with disability enrol].[All]" allUniqueName="[Enrollment].[Out of  the number of girls from host community in age group 15-17, # of girls with disability enrol].[All]" dimensionUniqueName="[Enrollment]" displayFolder="" count="0" memberValueDatatype="20" unbalanced="0"/>
    <cacheHierarchy uniqueName="[Enrollment].[# of Boys from host community in age group 15-17 enrolled in learning spaces]" caption="# of Boys from host community in age group 15-17 enrolled in learning spaces" attribute="1" defaultMemberUniqueName="[Enrollment].[# of Boys from host community in age group 15-17 enrolled in learning spaces].[All]" allUniqueName="[Enrollment].[# of Boys from host community in age group 15-17 enrolled in learning spaces].[All]" dimensionUniqueName="[Enrollment]" displayFolder="" count="0" memberValueDatatype="20" unbalanced="0"/>
    <cacheHierarchy uniqueName="[Enrollment].[Out of  the number of boys  from host community in age group 15-17, # of boys with disability enroll]" caption="Out of  the number of boys  from host community in age group 15-17, # of boys with disability enroll" attribute="1" defaultMemberUniqueName="[Enrollment].[Out of  the number of boys  from host community in age group 15-17, # of boys with disability enroll].[All]" allUniqueName="[Enrollment].[Out of  the number of boys  from host community in age group 15-17, # of boys with disability enroll].[All]" dimensionUniqueName="[Enrollment]" displayFolder="" count="0" memberValueDatatype="20" unbalanced="0"/>
    <cacheHierarchy uniqueName="[Enrollment].[# of Girls from refugee community in age group 18-24 enrolled in learning spaces]" caption="# of Girls from refugee community in age group 18-24 enrolled in learning spaces" attribute="1" defaultMemberUniqueName="[Enrollment].[# of Girls from refugee community in age group 18-24 enrolled in learning spaces].[All]" allUniqueName="[Enrollment].[# of Girls from refugee community in age group 18-24 enrolled in learning spaces].[All]" dimensionUniqueName="[Enrollment]" displayFolder="" count="0" memberValueDatatype="20" unbalanced="0"/>
    <cacheHierarchy uniqueName="[Enrollment].[Out of  the number of girls from refugee community in age group 18-24, # of girls with disability en]" caption="Out of  the number of girls from refugee community in age group 18-24, # of girls with disability en" attribute="1" defaultMemberUniqueName="[Enrollment].[Out of  the number of girls from refugee community in age group 18-24, # of girls with disability en].[All]" allUniqueName="[Enrollment].[Out of  the number of girls from refugee community in age group 18-24, # of girls with disability en].[All]" dimensionUniqueName="[Enrollment]" displayFolder="" count="0" memberValueDatatype="20" unbalanced="0"/>
    <cacheHierarchy uniqueName="[Enrollment].[# of Boys from refugee community in age group 18-24 enrolled in learning spaces]" caption="# of Boys from refugee community in age group 18-24 enrolled in learning spaces" attribute="1" defaultMemberUniqueName="[Enrollment].[# of Boys from refugee community in age group 18-24 enrolled in learning spaces].[All]" allUniqueName="[Enrollment].[# of Boys from refugee community in age group 18-24 enrolled in learning spaces].[All]" dimensionUniqueName="[Enrollment]" displayFolder="" count="0" memberValueDatatype="20" unbalanced="0"/>
    <cacheHierarchy uniqueName="[Enrollment].[Out of  the number of boys from refugee community in age group 18-24, # of boys with disability enro]" caption="Out of  the number of boys from refugee community in age group 18-24, # of boys with disability enro" attribute="1" defaultMemberUniqueName="[Enrollment].[Out of  the number of boys from refugee community in age group 18-24, # of boys with disability enro].[All]" allUniqueName="[Enrollment].[Out of  the number of boys from refugee community in age group 18-24, # of boys with disability enro].[All]" dimensionUniqueName="[Enrollment]" displayFolder="" count="0" memberValueDatatype="20" unbalanced="0"/>
    <cacheHierarchy uniqueName="[Enrollment].[# of Girls from host community  in age group 18-24 enrolled in learning spaces]" caption="# of Girls from host community  in age group 18-24 enrolled in learning spaces" attribute="1" defaultMemberUniqueName="[Enrollment].[# of Girls from host community  in age group 18-24 enrolled in learning spaces].[All]" allUniqueName="[Enrollment].[# of Girls from host community  in age group 18-24 enrolled in learning spaces].[All]" dimensionUniqueName="[Enrollment]" displayFolder="" count="0" memberValueDatatype="20" unbalanced="0"/>
    <cacheHierarchy uniqueName="[Enrollment].[Out of  the number of girls from host community in age group 18-24, # of girls with disability enrol]" caption="Out of  the number of girls from host community in age group 18-24, # of girls with disability enrol" attribute="1" defaultMemberUniqueName="[Enrollment].[Out of  the number of girls from host community in age group 18-24, # of girls with disability enrol].[All]" allUniqueName="[Enrollment].[Out of  the number of girls from host community in age group 18-24, # of girls with disability enrol].[All]" dimensionUniqueName="[Enrollment]" displayFolder="" count="0" memberValueDatatype="20" unbalanced="0"/>
    <cacheHierarchy uniqueName="[Enrollment].[# of Boys from host community in age group 18-24 enrolled in learning spaces]" caption="# of Boys from host community in age group 18-24 enrolled in learning spaces" attribute="1" defaultMemberUniqueName="[Enrollment].[# of Boys from host community in age group 18-24 enrolled in learning spaces].[All]" allUniqueName="[Enrollment].[# of Boys from host community in age group 18-24 enrolled in learning spaces].[All]" dimensionUniqueName="[Enrollment]" displayFolder="" count="0" memberValueDatatype="20" unbalanced="0"/>
    <cacheHierarchy uniqueName="[Enrollment].[Out of  the number of boys  from host community in age group 18-24, # of boys with disability enroll]" caption="Out of  the number of boys  from host community in age group 18-24, # of boys with disability enroll" attribute="1" defaultMemberUniqueName="[Enrollment].[Out of  the number of boys  from host community in age group 18-24, # of boys with disability enroll].[All]" allUniqueName="[Enrollment].[Out of  the number of boys  from host community in age group 18-24, # of boys with disability enroll].[All]" dimensionUniqueName="[Enrollment]" displayFolder="" count="0" memberValueDatatype="20" unbalanced="0"/>
    <cacheHierarchy uniqueName="[Enrollment].[Remarks]" caption="Remarks" attribute="1" defaultMemberUniqueName="[Enrollment].[Remarks].[All]" allUniqueName="[Enrollment].[Remarks].[All]" dimensionUniqueName="[Enrollment]" displayFolder="" count="0" memberValueDatatype="130" unbalanced="0"/>
    <cacheHierarchy uniqueName="[Enrollment].[Name]" caption="Name" attribute="1" defaultMemberUniqueName="[Enrollment].[Name].[All]" allUniqueName="[Enrollment].[Name].[All]" dimensionUniqueName="[Enrollment]" displayFolder="" count="0" memberValueDatatype="130" unbalanced="0"/>
    <cacheHierarchy uniqueName="[Enrollment].[Email]" caption="Email" attribute="1" defaultMemberUniqueName="[Enrollment].[Email].[All]" allUniqueName="[Enrollment].[Email].[All]" dimensionUniqueName="[Enrollment]" displayFolder="" count="0" memberValueDatatype="130" unbalanced="0"/>
    <cacheHierarchy uniqueName="[Enrollment].[Phone]" caption="Phone" attribute="1" defaultMemberUniqueName="[Enrollment].[Phone].[All]" allUniqueName="[Enrollment].[Phone].[All]" dimensionUniqueName="[Enrollment]" displayFolder="" count="0" memberValueDatatype="130" unbalanced="0"/>
    <cacheHierarchy uniqueName="[Enrollment].[Refugee Children 3-14]" caption="Refugee Children 3-14" attribute="1" defaultMemberUniqueName="[Enrollment].[Refugee Children 3-14].[All]" allUniqueName="[Enrollment].[Refugee Children 3-14].[All]" dimensionUniqueName="[Enrollment]" displayFolder="" count="0" memberValueDatatype="20" unbalanced="0"/>
    <cacheHierarchy uniqueName="[Enrollment].[Refugee Children 15-24]" caption="Refugee Children 15-24" attribute="1" defaultMemberUniqueName="[Enrollment].[Refugee Children 15-24].[All]" allUniqueName="[Enrollment].[Refugee Children 15-24].[All]" dimensionUniqueName="[Enrollment]" displayFolder="" count="0" memberValueDatatype="20" unbalanced="0"/>
    <cacheHierarchy uniqueName="[Enrollment].[Refugee Total]" caption="Refugee Total" attribute="1" defaultMemberUniqueName="[Enrollment].[Refugee Total].[All]" allUniqueName="[Enrollment].[Refugee Total].[All]" dimensionUniqueName="[Enrollment]" displayFolder="" count="0" memberValueDatatype="20" unbalanced="0"/>
    <cacheHierarchy uniqueName="[Enrollment].[Host Children 3-14]" caption="Host Children 3-14" attribute="1" defaultMemberUniqueName="[Enrollment].[Host Children 3-14].[All]" allUniqueName="[Enrollment].[Host Children 3-14].[All]" dimensionUniqueName="[Enrollment]" displayFolder="" count="0" memberValueDatatype="20" unbalanced="0"/>
    <cacheHierarchy uniqueName="[Enrollment].[Host Children 15-24]" caption="Host Children 15-24" attribute="1" defaultMemberUniqueName="[Enrollment].[Host Children 15-24].[All]" allUniqueName="[Enrollment].[Host Children 15-24].[All]" dimensionUniqueName="[Enrollment]" displayFolder="" count="0" memberValueDatatype="20" unbalanced="0"/>
    <cacheHierarchy uniqueName="[Enrollment].[Total Host]" caption="Total Host" attribute="1" defaultMemberUniqueName="[Enrollment].[Total Host].[All]" allUniqueName="[Enrollment].[Total Host].[All]" dimensionUniqueName="[Enrollment]" displayFolder="" count="0" memberValueDatatype="20" unbalanced="0"/>
    <cacheHierarchy uniqueName="[Enrollment].[Male Refugee (3-14)]" caption="Male Refugee (3-14)" attribute="1" defaultMemberUniqueName="[Enrollment].[Male Refugee (3-14)].[All]" allUniqueName="[Enrollment].[Male Refugee (3-14)].[All]" dimensionUniqueName="[Enrollment]" displayFolder="" count="0" memberValueDatatype="20" unbalanced="0"/>
    <cacheHierarchy uniqueName="[Enrollment].[Female Refugee (3-14)]" caption="Female Refugee (3-14)" attribute="1" defaultMemberUniqueName="[Enrollment].[Female Refugee (3-14)].[All]" allUniqueName="[Enrollment].[Female Refugee (3-14)].[All]" dimensionUniqueName="[Enrollment]" displayFolder="" count="0" memberValueDatatype="20" unbalanced="0"/>
    <cacheHierarchy uniqueName="[Enrollment].[Host Male (3-14)]" caption="Host Male (3-14)" attribute="1" defaultMemberUniqueName="[Enrollment].[Host Male (3-14)].[All]" allUniqueName="[Enrollment].[Host Male (3-14)].[All]" dimensionUniqueName="[Enrollment]" displayFolder="" count="0" memberValueDatatype="20" unbalanced="0"/>
    <cacheHierarchy uniqueName="[Enrollment].[Host Female (3-14)]" caption="Host Female (3-14)" attribute="1" defaultMemberUniqueName="[Enrollment].[Host Female (3-14)].[All]" allUniqueName="[Enrollment].[Host Female (3-14)].[All]" dimensionUniqueName="[Enrollment]" displayFolder="" count="0" memberValueDatatype="20" unbalanced="0"/>
    <cacheHierarchy uniqueName="[Enrollment].[Total Male (3-14)]" caption="Total Male (3-14)" attribute="1" defaultMemberUniqueName="[Enrollment].[Total Male (3-14)].[All]" allUniqueName="[Enrollment].[Total Male (3-14)].[All]" dimensionUniqueName="[Enrollment]" displayFolder="" count="0" memberValueDatatype="20" unbalanced="0"/>
    <cacheHierarchy uniqueName="[Enrollment].[Total Female (3-14)]" caption="Total Female (3-14)" attribute="1" defaultMemberUniqueName="[Enrollment].[Total Female (3-14)].[All]" allUniqueName="[Enrollment].[Total Female (3-14)].[All]" dimensionUniqueName="[Enrollment]" displayFolder="" count="0" memberValueDatatype="20" unbalanced="0"/>
    <cacheHierarchy uniqueName="[Enrollment].[Male Refugee (15-24)]" caption="Male Refugee (15-24)" attribute="1" defaultMemberUniqueName="[Enrollment].[Male Refugee (15-24)].[All]" allUniqueName="[Enrollment].[Male Refugee (15-24)].[All]" dimensionUniqueName="[Enrollment]" displayFolder="" count="0" memberValueDatatype="20" unbalanced="0"/>
    <cacheHierarchy uniqueName="[Enrollment].[Female Refugee  (15-24)]" caption="Female Refugee  (15-24)" attribute="1" defaultMemberUniqueName="[Enrollment].[Female Refugee  (15-24)].[All]" allUniqueName="[Enrollment].[Female Refugee  (15-24)].[All]" dimensionUniqueName="[Enrollment]" displayFolder="" count="0" memberValueDatatype="20" unbalanced="0"/>
    <cacheHierarchy uniqueName="[Enrollment].[Male Host (15-24)]" caption="Male Host (15-24)" attribute="1" defaultMemberUniqueName="[Enrollment].[Male Host (15-24)].[All]" allUniqueName="[Enrollment].[Male Host (15-24)].[All]" dimensionUniqueName="[Enrollment]" displayFolder="" count="0" memberValueDatatype="20" unbalanced="0"/>
    <cacheHierarchy uniqueName="[Enrollment].[Female Host (15-24)]" caption="Female Host (15-24)" attribute="1" defaultMemberUniqueName="[Enrollment].[Female Host (15-24)].[All]" allUniqueName="[Enrollment].[Female Host (15-24)].[All]" dimensionUniqueName="[Enrollment]" displayFolder="" count="0" memberValueDatatype="20" unbalanced="0"/>
    <cacheHierarchy uniqueName="[Enrollment].[Total Male (15-24)]" caption="Total Male (15-24)" attribute="1" defaultMemberUniqueName="[Enrollment].[Total Male (15-24)].[All]" allUniqueName="[Enrollment].[Total Male (15-24)].[All]" dimensionUniqueName="[Enrollment]" displayFolder="" count="0" memberValueDatatype="20" unbalanced="0"/>
    <cacheHierarchy uniqueName="[Enrollment].[Total Female (15-24)]" caption="Total Female (15-24)" attribute="1" defaultMemberUniqueName="[Enrollment].[Total Female (15-24)].[All]" allUniqueName="[Enrollment].[Total Female (15-24)].[All]" dimensionUniqueName="[Enrollment]" displayFolder="" count="0" memberValueDatatype="20" unbalanced="0"/>
    <cacheHierarchy uniqueName="[Enrollment].[Total Male]" caption="Total Male" attribute="1" defaultMemberUniqueName="[Enrollment].[Total Male].[All]" allUniqueName="[Enrollment].[Total Male].[All]" dimensionUniqueName="[Enrollment]" displayFolder="" count="0" memberValueDatatype="20" unbalanced="0"/>
    <cacheHierarchy uniqueName="[Enrollment].[Total Female]" caption="Total Female" attribute="1" defaultMemberUniqueName="[Enrollment].[Total Female].[All]" allUniqueName="[Enrollment].[Total Female].[All]" dimensionUniqueName="[Enrollment]" displayFolder="" count="0" memberValueDatatype="20" unbalanced="0"/>
    <cacheHierarchy uniqueName="[Enrollment].[Total]" caption="Total" attribute="1" defaultMemberUniqueName="[Enrollment].[Total].[All]" allUniqueName="[Enrollment].[Total].[All]" dimensionUniqueName="[Enrollment]" displayFolder="" count="0" memberValueDatatype="20" unbalanced="0"/>
    <cacheHierarchy uniqueName="[Table1].[Camp]" caption="Camp" attribute="1" defaultMemberUniqueName="[Table1].[Camp].[All]" allUniqueName="[Table1].[Camp].[All]" dimensionUniqueName="[Table1]" displayFolder="" count="0" memberValueDatatype="130" unbalanced="0"/>
    <cacheHierarchy uniqueName="[Table1].[Camp SSID]" caption="Camp SSID" attribute="1" defaultMemberUniqueName="[Table1].[Camp SSID].[All]" allUniqueName="[Table1].[Camp SSID].[All]" dimensionUniqueName="[Table1]" displayFolder="" count="0" memberValueDatatype="130" unbalanced="0"/>
    <cacheHierarchy uniqueName="[Table1].[Para Name]" caption="Para Name" attribute="1" defaultMemberUniqueName="[Table1].[Para Name].[All]" allUniqueName="[Table1].[Para Name].[All]" dimensionUniqueName="[Table1]" displayFolder="" count="0" memberValueDatatype="130" unbalanced="0"/>
    <cacheHierarchy uniqueName="[Table1].[Para ID]" caption="Para ID" attribute="1" defaultMemberUniqueName="[Table1].[Para ID].[All]" allUniqueName="[Table1].[Para ID].[All]" dimensionUniqueName="[Table1]" displayFolder="" count="0" memberValueDatatype="130" unbalanced="0"/>
    <cacheHierarchy uniqueName="[Table1].[Block Name]" caption="Block Name" attribute="1" defaultMemberUniqueName="[Table1].[Block Name].[All]" allUniqueName="[Table1].[Block Name].[All]" dimensionUniqueName="[Table1]" displayFolder="" count="0" memberValueDatatype="130" unbalanced="0"/>
    <cacheHierarchy uniqueName="[Table1].[Facility Name]" caption="Facility Name" attribute="1" defaultMemberUniqueName="[Table1].[Facility Name].[All]" allUniqueName="[Table1].[Facility Name].[All]" dimensionUniqueName="[Table1]" displayFolder="" count="0" memberValueDatatype="130" unbalanced="0"/>
    <cacheHierarchy uniqueName="[Table1].[Facility ID]" caption="Facility ID" attribute="1" defaultMemberUniqueName="[Table1].[Facility ID].[All]" allUniqueName="[Table1].[Facility ID].[All]" dimensionUniqueName="[Table1]" displayFolder="" count="0" memberValueDatatype="20" unbalanced="0"/>
    <cacheHierarchy uniqueName="[Table1].[Trageted Population]" caption="Trageted Population" attribute="1" defaultMemberUniqueName="[Table1].[Trageted Population].[All]" allUniqueName="[Table1].[Trageted Population].[All]" dimensionUniqueName="[Table1]" displayFolder="" count="0" memberValueDatatype="130" unbalanced="0"/>
    <cacheHierarchy uniqueName="[Table1].[Population Targeted]" caption="Population Targeted" attribute="1" defaultMemberUniqueName="[Table1].[Population Targeted].[All]" allUniqueName="[Table1].[Population Targeted].[All]" dimensionUniqueName="[Table1]" displayFolder="" count="0" memberValueDatatype="130" unbalanced="0"/>
    <cacheHierarchy uniqueName="[Table1].[Facility Status]" caption="Facility Status" attribute="1" defaultMemberUniqueName="[Table1].[Facility Status].[All]" allUniqueName="[Table1].[Facility Status].[All]" dimensionUniqueName="[Table1]" displayFolder="" count="0" memberValueDatatype="130" unbalanced="0"/>
    <cacheHierarchy uniqueName="[Table1].[Latitude]" caption="Latitude" attribute="1" defaultMemberUniqueName="[Table1].[Latitude].[All]" allUniqueName="[Table1].[Latitude].[All]" dimensionUniqueName="[Table1]" displayFolder="" count="0" memberValueDatatype="130" unbalanced="0"/>
    <cacheHierarchy uniqueName="[Table1].[Longitude]" caption="Longitude" attribute="1" defaultMemberUniqueName="[Table1].[Longitude].[All]" allUniqueName="[Table1].[Longitude].[All]" dimensionUniqueName="[Table1]" displayFolder="" count="0" memberValueDatatype="130" unbalanced="0"/>
    <cacheHierarchy uniqueName="[Table1].[Altitude]" caption="Altitude" attribute="1" defaultMemberUniqueName="[Table1].[Altitude].[All]" allUniqueName="[Table1].[Altitude].[All]" dimensionUniqueName="[Table1]" displayFolder="" count="0" memberValueDatatype="130" unbalanced="0"/>
    <cacheHierarchy uniqueName="[Table1].[Precision]" caption="Precision" attribute="1" defaultMemberUniqueName="[Table1].[Precision].[All]" allUniqueName="[Table1].[Precision].[All]" dimensionUniqueName="[Table1]" displayFolder="" count="0" memberValueDatatype="130" unbalanced="0"/>
    <cacheHierarchy uniqueName="[Table1].[Donors]" caption="Donors" attribute="1" defaultMemberUniqueName="[Table1].[Donors].[All]" allUniqueName="[Table1].[Donors].[All]" dimensionUniqueName="[Table1]" displayFolder="" count="0" memberValueDatatype="130" unbalanced="0"/>
    <cacheHierarchy uniqueName="[Table1].[Programme Partner]" caption="Programme Partner" attribute="1" defaultMemberUniqueName="[Table1].[Programme Partner].[All]" allUniqueName="[Table1].[Programme Partner].[All]" dimensionUniqueName="[Table1]" displayFolder="" count="2" memberValueDatatype="130" unbalanced="0">
      <fieldsUsage count="2">
        <fieldUsage x="-1"/>
        <fieldUsage x="0"/>
      </fieldsUsage>
    </cacheHierarchy>
    <cacheHierarchy uniqueName="[Table1].[Implementing Partners]" caption="Implementing Partners" attribute="1" defaultMemberUniqueName="[Table1].[Implementing Partners].[All]" allUniqueName="[Table1].[Implementing Partners].[All]" dimensionUniqueName="[Table1]" displayFolder="" count="2" memberValueDatatype="130" unbalanced="0">
      <fieldsUsage count="2">
        <fieldUsage x="-1"/>
        <fieldUsage x="1"/>
      </fieldsUsage>
    </cacheHierarchy>
    <cacheHierarchy uniqueName="[Table1].[None Education Partners]" caption="None Education Partners" attribute="1" defaultMemberUniqueName="[Table1].[None Education Partners].[All]" allUniqueName="[Table1].[None Education Partners].[All]" dimensionUniqueName="[Table1]" displayFolder="" count="0" memberValueDatatype="130" unbalanced="0"/>
    <cacheHierarchy uniqueName="[Table1].[# of learning facilities estbalished in refugee community]" caption="# of learning facilities estbalished in refugee community" attribute="1" defaultMemberUniqueName="[Table1].[# of learning facilities estbalished in refugee community].[All]" allUniqueName="[Table1].[# of learning facilities estbalished in refugee community].[All]" dimensionUniqueName="[Table1]" displayFolder="" count="0" memberValueDatatype="20" unbalanced="0"/>
    <cacheHierarchy uniqueName="[Table1].[# of classrooms inside the established learning facilities in refugee community]" caption="# of classrooms inside the established learning facilities in refugee community" attribute="1" defaultMemberUniqueName="[Table1].[# of classrooms inside the established learning facilities in refugee community].[All]" allUniqueName="[Table1].[# of classrooms inside the established learning facilities in refugee community].[All]" dimensionUniqueName="[Table1]" displayFolder="" count="0" memberValueDatatype="20" unbalanced="0"/>
    <cacheHierarchy uniqueName="[Table1].[# of shifts taking place inside the learning spaces/classrooms in refugee community]" caption="# of shifts taking place inside the learning spaces/classrooms in refugee community" attribute="1" defaultMemberUniqueName="[Table1].[# of shifts taking place inside the learning spaces/classrooms in refugee community].[All]" allUniqueName="[Table1].[# of shifts taking place inside the learning spaces/classrooms in refugee community].[All]" dimensionUniqueName="[Table1]" displayFolder="" count="0" memberValueDatatype="20" unbalanced="0"/>
    <cacheHierarchy uniqueName="[Table1].[# of Functional Commmunity Latrines near the learning facility]" caption="# of Functional Commmunity Latrines near the learning facility" attribute="1" defaultMemberUniqueName="[Table1].[# of Functional Commmunity Latrines near the learning facility].[All]" allUniqueName="[Table1].[# of Functional Commmunity Latrines near the learning facility].[All]" dimensionUniqueName="[Table1]" displayFolder="" count="0" memberValueDatatype="20" unbalanced="0"/>
    <cacheHierarchy uniqueName="[Table1].[# of Latrines Established for Boys]" caption="# of Latrines Established for Boys" attribute="1" defaultMemberUniqueName="[Table1].[# of Latrines Established for Boys].[All]" allUniqueName="[Table1].[# of Latrines Established for Boys].[All]" dimensionUniqueName="[Table1]" displayFolder="" count="0" memberValueDatatype="20" unbalanced="0"/>
    <cacheHierarchy uniqueName="[Table1].[# of Latrines Established for Girls]" caption="# of Latrines Established for Girls" attribute="1" defaultMemberUniqueName="[Table1].[# of Latrines Established for Girls].[All]" allUniqueName="[Table1].[# of Latrines Established for Girls].[All]" dimensionUniqueName="[Table1]" displayFolder="" count="0" memberValueDatatype="20" unbalanced="0"/>
    <cacheHierarchy uniqueName="[Table1].[# of Handwashing Station Established]" caption="# of Handwashing Station Established" attribute="1" defaultMemberUniqueName="[Table1].[# of Handwashing Station Established].[All]" allUniqueName="[Table1].[# of Handwashing Station Established].[All]" dimensionUniqueName="[Table1]" displayFolder="" count="0" memberValueDatatype="20" unbalanced="0"/>
    <cacheHierarchy uniqueName="[Table1].[# of Girls from refugee community in age group 3-5 receiving standardized education materials]" caption="# of Girls from refugee community in age group 3-5 receiving standardized education materials" attribute="1" defaultMemberUniqueName="[Table1].[# of Girls from refugee community in age group 3-5 receiving standardized education materials].[All]" allUniqueName="[Table1].[# of Girls from refugee community in age group 3-5 receiving standardized education materials].[All]" dimensionUniqueName="[Table1]" displayFolder="" count="0" memberValueDatatype="20" unbalanced="0"/>
    <cacheHierarchy uniqueName="[Table1].[# of Boys from refugee community in age group 3-5 receiving standardized education materials]" caption="# of Boys from refugee community in age group 3-5 receiving standardized education materials" attribute="1" defaultMemberUniqueName="[Table1].[# of Boys from refugee community in age group 3-5 receiving standardized education materials].[All]" allUniqueName="[Table1].[# of Boys from refugee community in age group 3-5 receiving standardized education materials].[All]" dimensionUniqueName="[Table1]" displayFolder="" count="0" memberValueDatatype="20" unbalanced="0"/>
    <cacheHierarchy uniqueName="[Table1].[# of Girls form host community in age group 3-5 receiving standardized education materials]" caption="# of Girls form host community in age group 3-5 receiving standardized education materials" attribute="1" defaultMemberUniqueName="[Table1].[# of Girls form host community in age group 3-5 receiving standardized education materials].[All]" allUniqueName="[Table1].[# of Girls form host community in age group 3-5 receiving standardized education materials].[All]" dimensionUniqueName="[Table1]" displayFolder="" count="0" memberValueDatatype="20" unbalanced="0"/>
    <cacheHierarchy uniqueName="[Table1].[# of Boys form host community in age group 3-5 receiving standardized education materials]" caption="# of Boys form host community in age group 3-5 receiving standardized education materials" attribute="1" defaultMemberUniqueName="[Table1].[# of Boys form host community in age group 3-5 receiving standardized education materials].[All]" allUniqueName="[Table1].[# of Boys form host community in age group 3-5 receiving standardized education materials].[All]" dimensionUniqueName="[Table1]" displayFolder="" count="0" memberValueDatatype="20" unbalanced="0"/>
    <cacheHierarchy uniqueName="[Table1].[# of Girls form refugee community in age group 6-14 receiving standardized education materials]" caption="# of Girls form refugee community in age group 6-14 receiving standardized education materials" attribute="1" defaultMemberUniqueName="[Table1].[# of Girls form refugee community in age group 6-14 receiving standardized education materials].[All]" allUniqueName="[Table1].[# of Girls form refugee community in age group 6-14 receiving standardized education materials].[All]" dimensionUniqueName="[Table1]" displayFolder="" count="0" memberValueDatatype="20" unbalanced="0"/>
    <cacheHierarchy uniqueName="[Table1].[# of Boys form refugee community in age group 6-14 receiving standardized education materials]" caption="# of Boys form refugee community in age group 6-14 receiving standardized education materials" attribute="1" defaultMemberUniqueName="[Table1].[# of Boys form refugee community in age group 6-14 receiving standardized education materials].[All]" allUniqueName="[Table1].[# of Boys form refugee community in age group 6-14 receiving standardized education materials].[All]" dimensionUniqueName="[Table1]" displayFolder="" count="0" memberValueDatatype="20" unbalanced="0"/>
    <cacheHierarchy uniqueName="[Table1].[# of Girls form host community in age group 6-14 receiving standardized education materials]" caption="# of Girls form host community in age group 6-14 receiving standardized education materials" attribute="1" defaultMemberUniqueName="[Table1].[# of Girls form host community in age group 6-14 receiving standardized education materials].[All]" allUniqueName="[Table1].[# of Girls form host community in age group 6-14 receiving standardized education materials].[All]" dimensionUniqueName="[Table1]" displayFolder="" count="0" memberValueDatatype="20" unbalanced="0"/>
    <cacheHierarchy uniqueName="[Table1].[# of Boys form host community in age group 6-14 receiving standardized education materials]" caption="# of Boys form host community in age group 6-14 receiving standardized education materials" attribute="1" defaultMemberUniqueName="[Table1].[# of Boys form host community in age group 6-14 receiving standardized education materials].[All]" allUniqueName="[Table1].[# of Boys form host community in age group 6-14 receiving standardized education materials].[All]" dimensionUniqueName="[Table1]" displayFolder="" count="0" memberValueDatatype="20" unbalanced="0"/>
    <cacheHierarchy uniqueName="[Table1].[# of Girls from refugee community in age group 15-17 receiving standardized education materials]" caption="# of Girls from refugee community in age group 15-17 receiving standardized education materials" attribute="1" defaultMemberUniqueName="[Table1].[# of Girls from refugee community in age group 15-17 receiving standardized education materials].[All]" allUniqueName="[Table1].[# of Girls from refugee community in age group 15-17 receiving standardized education materials].[All]" dimensionUniqueName="[Table1]" displayFolder="" count="0" memberValueDatatype="20" unbalanced="0"/>
    <cacheHierarchy uniqueName="[Table1].[# of Boys from refugee community in age group 15-17 receiving standardized education materials]" caption="# of Boys from refugee community in age group 15-17 receiving standardized education materials" attribute="1" defaultMemberUniqueName="[Table1].[# of Boys from refugee community in age group 15-17 receiving standardized education materials].[All]" allUniqueName="[Table1].[# of Boys from refugee community in age group 15-17 receiving standardized education materials].[All]" dimensionUniqueName="[Table1]" displayFolder="" count="0" memberValueDatatype="20" unbalanced="0"/>
    <cacheHierarchy uniqueName="[Table1].[# of Girls from host community in age group 15-17 receiving standardized education materials learnin]" caption="# of Girls from host community in age group 15-17 receiving standardized education materials learnin" attribute="1" defaultMemberUniqueName="[Table1].[# of Girls from host community in age group 15-17 receiving standardized education materials learnin].[All]" allUniqueName="[Table1].[# of Girls from host community in age group 15-17 receiving standardized education materials learnin].[All]" dimensionUniqueName="[Table1]" displayFolder="" count="0" memberValueDatatype="20" unbalanced="0"/>
    <cacheHierarchy uniqueName="[Table1].[# of Boys from host community in age group 15-17 receiving standardized education materials learning]" caption="# of Boys from host community in age group 15-17 receiving standardized education materials learning" attribute="1" defaultMemberUniqueName="[Table1].[# of Boys from host community in age group 15-17 receiving standardized education materials learning].[All]" allUniqueName="[Table1].[# of Boys from host community in age group 15-17 receiving standardized education materials learning].[All]" dimensionUniqueName="[Table1]" displayFolder="" count="0" memberValueDatatype="20" unbalanced="0"/>
    <cacheHierarchy uniqueName="[Table1].[# of Girls from refugee community in age group 18-24 receiving standardized education materials]" caption="# of Girls from refugee community in age group 18-24 receiving standardized education materials" attribute="1" defaultMemberUniqueName="[Table1].[# of Girls from refugee community in age group 18-24 receiving standardized education materials].[All]" allUniqueName="[Table1].[# of Girls from refugee community in age group 18-24 receiving standardized education materials].[All]" dimensionUniqueName="[Table1]" displayFolder="" count="0" memberValueDatatype="20" unbalanced="0"/>
    <cacheHierarchy uniqueName="[Table1].[# of Boys from refugee community in age group 18-24 receiving standardized education materials]" caption="# of Boys from refugee community in age group 18-24 receiving standardized education materials" attribute="1" defaultMemberUniqueName="[Table1].[# of Boys from refugee community in age group 18-24 receiving standardized education materials].[All]" allUniqueName="[Table1].[# of Boys from refugee community in age group 18-24 receiving standardized education materials].[All]" dimensionUniqueName="[Table1]" displayFolder="" count="0" memberValueDatatype="20" unbalanced="0"/>
    <cacheHierarchy uniqueName="[Table1].[# of Girls from host community in age group 18-24 receiving standardized education materials]" caption="# of Girls from host community in age group 18-24 receiving standardized education materials" attribute="1" defaultMemberUniqueName="[Table1].[# of Girls from host community in age group 18-24 receiving standardized education materials].[All]" allUniqueName="[Table1].[# of Girls from host community in age group 18-24 receiving standardized education materials].[All]" dimensionUniqueName="[Table1]" displayFolder="" count="0" memberValueDatatype="20" unbalanced="0"/>
    <cacheHierarchy uniqueName="[Table1].[# of Boys from host community in age group 18-24 receiving standardized education materials]" caption="# of Boys from host community in age group 18-24 receiving standardized education materials" attribute="1" defaultMemberUniqueName="[Table1].[# of Boys from host community in age group 18-24 receiving standardized education materials].[All]" allUniqueName="[Table1].[# of Boys from host community in age group 18-24 receiving standardized education materials].[All]" dimensionUniqueName="[Table1]" displayFolder="" count="0" memberValueDatatype="20" unbalanced="0"/>
    <cacheHierarchy uniqueName="[Table1].[# of Female Teachers from refugee community teaching receiving standardized education materials]" caption="# of Female Teachers from refugee community teaching receiving standardized education materials" attribute="1" defaultMemberUniqueName="[Table1].[# of Female Teachers from refugee community teaching receiving standardized education materials].[All]" allUniqueName="[Table1].[# of Female Teachers from refugee community teaching receiving standardized education materials].[All]" dimensionUniqueName="[Table1]" displayFolder="" count="0" memberValueDatatype="20" unbalanced="0"/>
    <cacheHierarchy uniqueName="[Table1].[# of Male Teachers from refugee community teaching receiving standardized education materials]" caption="# of Male Teachers from refugee community teaching receiving standardized education materials" attribute="1" defaultMemberUniqueName="[Table1].[# of Male Teachers from refugee community teaching receiving standardized education materials].[All]" allUniqueName="[Table1].[# of Male Teachers from refugee community teaching receiving standardized education materials].[All]" dimensionUniqueName="[Table1]" displayFolder="" count="0" memberValueDatatype="20" unbalanced="0"/>
    <cacheHierarchy uniqueName="[Table1].[# of Female Teachers from host community teaching receiving standardized education materials]" caption="# of Female Teachers from host community teaching receiving standardized education materials" attribute="1" defaultMemberUniqueName="[Table1].[# of Female Teachers from host community teaching receiving standardized education materials].[All]" allUniqueName="[Table1].[# of Female Teachers from host community teaching receiving standardized education materials].[All]" dimensionUniqueName="[Table1]" displayFolder="" count="0" memberValueDatatype="20" unbalanced="0"/>
    <cacheHierarchy uniqueName="[Table1].[# of Male Teachers from host community teaching receiving standardized education materials]" caption="# of Male Teachers from host community teaching receiving standardized education materials" attribute="1" defaultMemberUniqueName="[Table1].[# of Male Teachers from host community teaching receiving standardized education materials].[All]" allUniqueName="[Table1].[# of Male Teachers from host community teaching receiving standardized education materials].[All]" dimensionUniqueName="[Table1]" displayFolder="" count="0" memberValueDatatype="20" unbalanced="0"/>
    <cacheHierarchy uniqueName="[Table1].[# of Female Teachers from Refugee Community receiving PSS Training]" caption="# of Female Teachers from Refugee Community receiving PSS Training" attribute="1" defaultMemberUniqueName="[Table1].[# of Female Teachers from Refugee Community receiving PSS Training].[All]" allUniqueName="[Table1].[# of Female Teachers from Refugee Community receiving PSS Training].[All]" dimensionUniqueName="[Table1]" displayFolder="" count="0" memberValueDatatype="20" unbalanced="0"/>
    <cacheHierarchy uniqueName="[Table1].[# of Male Teachers from Refugee Community receiving PSS Training]" caption="# of Male Teachers from Refugee Community receiving PSS Training" attribute="1" defaultMemberUniqueName="[Table1].[# of Male Teachers from Refugee Community receiving PSS Training].[All]" allUniqueName="[Table1].[# of Male Teachers from Refugee Community receiving PSS Training].[All]" dimensionUniqueName="[Table1]" displayFolder="" count="0" memberValueDatatype="20" unbalanced="0"/>
    <cacheHierarchy uniqueName="[Table1].[# of Female Teachers from Host Community receiving PSS Training]" caption="# of Female Teachers from Host Community receiving PSS Training" attribute="1" defaultMemberUniqueName="[Table1].[# of Female Teachers from Host Community receiving PSS Training].[All]" allUniqueName="[Table1].[# of Female Teachers from Host Community receiving PSS Training].[All]" dimensionUniqueName="[Table1]" displayFolder="" count="0" memberValueDatatype="20" unbalanced="0"/>
    <cacheHierarchy uniqueName="[Table1].[# of Male Teachers from Host Community receiving PSS Training]" caption="# of Male Teachers from Host Community receiving PSS Training" attribute="1" defaultMemberUniqueName="[Table1].[# of Male Teachers from Host Community receiving PSS Training].[All]" allUniqueName="[Table1].[# of Male Teachers from Host Community receiving PSS Training].[All]" dimensionUniqueName="[Table1]" displayFolder="" count="0" memberValueDatatype="20" unbalanced="0"/>
    <cacheHierarchy uniqueName="[Table1].[# of Female Teachers from Refugee Community receiving Foundational teaching and content]" caption="# of Female Teachers from Refugee Community receiving Foundational teaching and content" attribute="1" defaultMemberUniqueName="[Table1].[# of Female Teachers from Refugee Community receiving Foundational teaching and content].[All]" allUniqueName="[Table1].[# of Female Teachers from Refugee Community receiving Foundational teaching and content].[All]" dimensionUniqueName="[Table1]" displayFolder="" count="0" memberValueDatatype="20" unbalanced="0"/>
    <cacheHierarchy uniqueName="[Table1].[# of Male Teachers from Refugee Community receiving Foundational teaching and content]" caption="# of Male Teachers from Refugee Community receiving Foundational teaching and content" attribute="1" defaultMemberUniqueName="[Table1].[# of Male Teachers from Refugee Community receiving Foundational teaching and content].[All]" allUniqueName="[Table1].[# of Male Teachers from Refugee Community receiving Foundational teaching and content].[All]" dimensionUniqueName="[Table1]" displayFolder="" count="0" memberValueDatatype="20" unbalanced="0"/>
    <cacheHierarchy uniqueName="[Table1].[# of Female Teachers from Host Community receiving Foundational teaching and content]" caption="# of Female Teachers from Host Community receiving Foundational teaching and content" attribute="1" defaultMemberUniqueName="[Table1].[# of Female Teachers from Host Community receiving Foundational teaching and content].[All]" allUniqueName="[Table1].[# of Female Teachers from Host Community receiving Foundational teaching and content].[All]" dimensionUniqueName="[Table1]" displayFolder="" count="0" memberValueDatatype="20" unbalanced="0"/>
    <cacheHierarchy uniqueName="[Table1].[# of Male Teachers from Host Community receiving Foundational teaching and content]" caption="# of Male Teachers from Host Community receiving Foundational teaching and content" attribute="1" defaultMemberUniqueName="[Table1].[# of Male Teachers from Host Community receiving Foundational teaching and content].[All]" allUniqueName="[Table1].[# of Male Teachers from Host Community receiving Foundational teaching and content].[All]" dimensionUniqueName="[Table1]" displayFolder="" count="0" memberValueDatatype="20" unbalanced="0"/>
    <cacheHierarchy uniqueName="[Table1].[# of Refugee Learning Center ManagementCommittees/School Management Committees established in Refuge]" caption="# of Refugee Learning Center ManagementCommittees/School Management Committees established in Refuge" attribute="1" defaultMemberUniqueName="[Table1].[# of Refugee Learning Center ManagementCommittees/School Management Committees established in Refuge].[All]" allUniqueName="[Table1].[# of Refugee Learning Center ManagementCommittees/School Management Committees established in Refuge].[All]" dimensionUniqueName="[Table1]" displayFolder="" count="0" memberValueDatatype="20" unbalanced="0"/>
    <cacheHierarchy uniqueName="[Table1].[# of Female in Refugee Camps sensitized on child rights and the importance of education actively eng]" caption="# of Female in Refugee Camps sensitized on child rights and the importance of education actively eng" attribute="1" defaultMemberUniqueName="[Table1].[# of Female in Refugee Camps sensitized on child rights and the importance of education actively eng].[All]" allUniqueName="[Table1].[# of Female in Refugee Camps sensitized on child rights and the importance of education actively eng].[All]" dimensionUniqueName="[Table1]" displayFolder="" count="0" memberValueDatatype="20" unbalanced="0"/>
    <cacheHierarchy uniqueName="[Table1].[# of Male in Refugee Camps sensitized on child rights and the importance of education actively engag]" caption="# of Male in Refugee Camps sensitized on child rights and the importance of education actively engag" attribute="1" defaultMemberUniqueName="[Table1].[# of Male in Refugee Camps sensitized on child rights and the importance of education actively engag].[All]" allUniqueName="[Table1].[# of Male in Refugee Camps sensitized on child rights and the importance of education actively engag].[All]" dimensionUniqueName="[Table1]" displayFolder="" count="0" memberValueDatatype="20" unbalanced="0"/>
    <cacheHierarchy uniqueName="[Table1].[# of Female Community Member 25 and above  engaged in refugee community for social cohesion initiati]" caption="# of Female Community Member 25 and above  engaged in refugee community for social cohesion initiati" attribute="1" defaultMemberUniqueName="[Table1].[# of Female Community Member 25 and above  engaged in refugee community for social cohesion initiati].[All]" allUniqueName="[Table1].[# of Female Community Member 25 and above  engaged in refugee community for social cohesion initiati].[All]" dimensionUniqueName="[Table1]" displayFolder="" count="0" memberValueDatatype="20" unbalanced="0"/>
    <cacheHierarchy uniqueName="[Table1].[# of Male Community Member 25 and above  engaged in refugee community for social cohesion initiative]" caption="# of Male Community Member 25 and above  engaged in refugee community for social cohesion initiative" attribute="1" defaultMemberUniqueName="[Table1].[# of Male Community Member 25 and above  engaged in refugee community for social cohesion initiative].[All]" allUniqueName="[Table1].[# of Male Community Member 25 and above  engaged in refugee community for social cohesion initiative].[All]" dimensionUniqueName="[Table1]" displayFolder="" count="0" memberValueDatatype="20" unbalanced="0"/>
    <cacheHierarchy uniqueName="[Table1].[Remarks]" caption="Remarks" attribute="1" defaultMemberUniqueName="[Table1].[Remarks].[All]" allUniqueName="[Table1].[Remarks].[All]" dimensionUniqueName="[Table1]" displayFolder="" count="0" memberValueDatatype="130" unbalanced="0"/>
    <cacheHierarchy uniqueName="[Table1].[Name]" caption="Name" attribute="1" defaultMemberUniqueName="[Table1].[Name].[All]" allUniqueName="[Table1].[Name].[All]" dimensionUniqueName="[Table1]" displayFolder="" count="0" memberValueDatatype="130" unbalanced="0"/>
    <cacheHierarchy uniqueName="[Table1].[Email]" caption="Email" attribute="1" defaultMemberUniqueName="[Table1].[Email].[All]" allUniqueName="[Table1].[Email].[All]" dimensionUniqueName="[Table1]" displayFolder="" count="0" memberValueDatatype="130" unbalanced="0"/>
    <cacheHierarchy uniqueName="[Table1].[Phone]" caption="Phone" attribute="1" defaultMemberUniqueName="[Table1].[Phone].[All]" allUniqueName="[Table1].[Phone].[All]" dimensionUniqueName="[Table1]" displayFolder="" count="0" memberValueDatatype="130" unbalanced="0"/>
    <cacheHierarchy uniqueName="[Table4].[Camp]" caption="Camp" attribute="1" defaultMemberUniqueName="[Table4].[Camp].[All]" allUniqueName="[Table4].[Camp].[All]" dimensionUniqueName="[Table4]" displayFolder="" count="0" memberValueDatatype="130" unbalanced="0"/>
    <cacheHierarchy uniqueName="[Table4].[Camp SSID]" caption="Camp SSID" attribute="1" defaultMemberUniqueName="[Table4].[Camp SSID].[All]" allUniqueName="[Table4].[Camp SSID].[All]" dimensionUniqueName="[Table4]" displayFolder="" count="0" memberValueDatatype="130" unbalanced="0"/>
    <cacheHierarchy uniqueName="[Table4].[# of learning spaces]" caption="# of learning spaces" attribute="1" defaultMemberUniqueName="[Table4].[# of learning spaces].[All]" allUniqueName="[Table4].[# of learning spaces].[All]" dimensionUniqueName="[Table4]" displayFolder="" count="0" memberValueDatatype="20" unbalanced="0"/>
    <cacheHierarchy uniqueName="[Table4].[# classroom shift]" caption="# classroom shift" attribute="1" defaultMemberUniqueName="[Table4].[# classroom shift].[All]" allUniqueName="[Table4].[# classroom shift].[All]" dimensionUniqueName="[Table4]" displayFolder="" count="0" memberValueDatatype="20" unbalanced="0"/>
    <cacheHierarchy uniqueName="[Table4].[Estimated # school-age boys (3 - 14)]" caption="Estimated # school-age boys (3 - 14)" attribute="1" defaultMemberUniqueName="[Table4].[Estimated # school-age boys (3 - 14)].[All]" allUniqueName="[Table4].[Estimated # school-age boys (3 - 14)].[All]" dimensionUniqueName="[Table4]" displayFolder="" count="0" memberValueDatatype="20" unbalanced="0"/>
    <cacheHierarchy uniqueName="[Table4].[Estimated # school-age girls (3 - 14)]" caption="Estimated # school-age girls (3 - 14)" attribute="1" defaultMemberUniqueName="[Table4].[Estimated # school-age girls (3 - 14)].[All]" allUniqueName="[Table4].[Estimated # school-age girls (3 - 14)].[All]" dimensionUniqueName="[Table4]" displayFolder="" count="0" memberValueDatatype="20" unbalanced="0"/>
    <cacheHierarchy uniqueName="[Table4].[# of boys enroled in a learning space (3-14)]" caption="# of boys enroled in a learning space (3-14)" attribute="1" defaultMemberUniqueName="[Table4].[# of boys enroled in a learning space (3-14)].[All]" allUniqueName="[Table4].[# of boys enroled in a learning space (3-14)].[All]" dimensionUniqueName="[Table4]" displayFolder="" count="0" memberValueDatatype="20" unbalanced="0"/>
    <cacheHierarchy uniqueName="[Table4].[# of girls enroled in a learning space (3-14)]" caption="# of girls enroled in a learning space (3-14)" attribute="1" defaultMemberUniqueName="[Table4].[# of girls enroled in a learning space (3-14)].[All]" allUniqueName="[Table4].[# of girls enroled in a learning space (3-14)].[All]" dimensionUniqueName="[Table4]" displayFolder="" count="0" memberValueDatatype="20" unbalanced="0"/>
    <cacheHierarchy uniqueName="[Table4].[% school-age boys (age 3-14) enrolled in a learning space]" caption="% school-age boys (age 3-14) enrolled in a learning space" attribute="1" defaultMemberUniqueName="[Table4].[% school-age boys (age 3-14) enrolled in a learning space].[All]" allUniqueName="[Table4].[% school-age boys (age 3-14) enrolled in a learning space].[All]" dimensionUniqueName="[Table4]" displayFolder="" count="0" memberValueDatatype="20" unbalanced="0"/>
    <cacheHierarchy uniqueName="[Table4].[% school-age girls (age 3-14) enrolled in a learning space]" caption="% school-age girls (age 3-14) enrolled in a learning space" attribute="1" defaultMemberUniqueName="[Table4].[% school-age girls (age 3-14) enrolled in a learning space].[All]" allUniqueName="[Table4].[% school-age girls (age 3-14) enrolled in a learning space].[All]" dimensionUniqueName="[Table4]" displayFolder="" count="0" memberValueDatatype="20" unbalanced="0"/>
    <cacheHierarchy uniqueName="[Table4].[# of enrolled children (3-14) per classroom shift (overcrowding)]" caption="# of enrolled children (3-14) per classroom shift (overcrowding)" attribute="1" defaultMemberUniqueName="[Table4].[# of enrolled children (3-14) per classroom shift (overcrowding)].[All]" allUniqueName="[Table4].[# of enrolled children (3-14) per classroom shift (overcrowding)].[All]" dimensionUniqueName="[Table4]" displayFolder="" count="0" memberValueDatatype="5" unbalanced="0"/>
    <cacheHierarchy uniqueName="[Measures].[__XL_Count Table1]" caption="__XL_Count Table1" measure="1" displayFolder="" measureGroup="Table1" count="0" hidden="1"/>
    <cacheHierarchy uniqueName="[Measures].[__XL_Count Enrollment]" caption="__XL_Count Enrollment" measure="1" displayFolder="" measureGroup="Enrollment" count="0" hidden="1"/>
    <cacheHierarchy uniqueName="[Measures].[__XL_Count Table4]" caption="__XL_Count Table4" measure="1" displayFolder="" measureGroup="Table4" count="0" hidden="1"/>
    <cacheHierarchy uniqueName="[Measures].[__No measures defined]" caption="__No measures defined" measure="1" displayFolder="" count="0" hidden="1"/>
    <cacheHierarchy uniqueName="[Measures].[Count of Programme Partner]" caption="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Count of Implementing Partners]" caption="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Distinct Count of Programme Partner]" caption="Distinct Count of Programme Partner" measure="1" displayFolder="" measureGroup="Table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Distinct Count of Implementing Partners]" caption="Distinct Count of Implementing Partners" measure="1" displayFolder="" measureGroup="Table1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# of Female Teachers from Refugee Community receiving Foundational teaching and content]" caption="Sum of # of Fe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  <cacheHierarchy uniqueName="[Measures].[Sum of # of Male Teachers from Refugee Community receiving Foundational teaching and content]" caption="Sum of # of Male Teachers from Refugee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5"/>
        </ext>
      </extLst>
    </cacheHierarchy>
    <cacheHierarchy uniqueName="[Measures].[Sum of # of Female Teachers from Host Community receiving Foundational teaching and content]" caption="Sum of # of Fe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 of # of Male Teachers from Host Community receiving Foundational teaching and content]" caption="Sum of # of Male Teachers from Host Community receiving Foundational teaching and content" measure="1" displayFolder="" measureGroup="Table1" count="0" hidden="1">
      <extLst>
        <ext xmlns:x15="http://schemas.microsoft.com/office/spreadsheetml/2010/11/main" uri="{B97F6D7D-B522-45F9-BDA1-12C45D357490}">
          <x15:cacheHierarchy aggregatedColumn="127"/>
        </ext>
      </extLst>
    </cacheHierarchy>
    <cacheHierarchy uniqueName="[Measures].[Sum of # of Female Teachers from Refugee Community receiving PSS Training]" caption="Sum of # of Fe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um of # of Male Teachers from Refugee Community receiving PSS Training]" caption="Sum of # of Male Teachers from Refugee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um of # of Female Teachers from Host Community receiving PSS Training]" caption="Sum of # of Fe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2"/>
        </ext>
      </extLst>
    </cacheHierarchy>
    <cacheHierarchy uniqueName="[Measures].[Sum of # of Male Teachers from Host Community receiving PSS Training]" caption="Sum of # of Male Teachers from Host Community receiving PSS Training" measure="1" displayFolder="" measureGroup="Table1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 of # of Girls from refugee community in age group 3-5 receiving standardized education materials]" caption="Sum of # of Girl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Sum of # of Boys from refugee community in age group 3-5 receiving standardized education materials]" caption="Sum of # of Boys from refugee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 of # of Girls form refugee community in age group 6-14 receiving standardized education material]" caption="Sum of # of Girls form refugee community in age group 6-1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 of # of Boys form refugee community in age group 6-14 receiving standardized education materials]" caption="Sum of # of Boys form refugee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 of # of Girls from refugee community in age group 15-17 receiving standardized education materia]" caption="Sum of # of Girls from refugee community in age group 15-17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 of # of Boys from refugee community in age group 15-17 receiving standardized education material]" caption="Sum of # of Boys from refugee community in age group 15-17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 of # of Girls from refugee community in age group 18-24 receiving standardized education materia]" caption="Sum of # of Girls from refugee community in age group 18-24 receiving standardized education materia" measure="1" displayFolder="" measureGroup="Table1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um of # of Boys from refugee community in age group 18-24 receiving standardized education material]" caption="Sum of # of Boys from refugee community in age group 18-24 receiving standardized education material" measure="1" displayFolder="" measureGroup="Table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 of # of Girls form host community in age group 3-5 receiving standardized education materials]" caption="Sum of # of Girl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# of Boys form host community in age group 3-5 receiving standardized education materials]" caption="Sum of # of Boys form host community in age group 3-5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# of Girls form host community in age group 6-14 receiving standardized education materials]" caption="Sum of # of Girl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 of # of Boys form host community in age group 6-14 receiving standardized education materials]" caption="Sum of # of Boys form host community in age group 6-1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 of # of Girls from host community in age group 15-17 receiving standardized education materials ]" caption="Sum of # of Girls from host community in age group 15-17 receiving standardized education materials " measure="1" displayFolder="" measureGroup="Table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 of # of Boys from host community in age group 15-17 receiving standardized education materials l]" caption="Sum of # of Boys from host community in age group 15-17 receiving standardized education materials l" measure="1" displayFolder="" measureGroup="Table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 of # of Girls from host community in age group 18-24 receiving standardized education materials]" caption="Sum of # of Girl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um of # of Boys from host community in age group 18-24 receiving standardized education materials]" caption="Sum of # of Boys from host community in age group 18-24 receiving standardized education materials" measure="1" displayFolder="" measureGroup="Table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 of # of Refugee Learning Center ManagementCommittees/School Management Committees established in ]" caption="Sum of # of Refugee Learning Center ManagementCommittees/School Management Committees established in " measure="1" displayFolder="" measureGroup="Table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 of # of learning facilities estbalished in refugee community]" caption="Sum of # of learning facilities estbalished in refugee community" measure="1" displayFolder="" measureGroup="Table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Sum of Total Male]" caption="Sum of Total 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 of Total Female]" caption="Sum of Total Female" measure="1" displayFolder="" measureGroup="Enrollment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 of Facility ID]" caption="Sum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Facility ID]" caption="Count of Facility ID" measure="1" displayFolder="" measureGroup="Enrollment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# of shifts taking place inside the learning spaces/classrooms in refugee community]" caption="Sum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Average of # of shifts taking place inside the learning spaces/classrooms in refugee community]" caption="Average of # of shifts taking place inside the learning spaces/classroom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 of Facility ID 2]" caption="Sum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Count of Facility ID 2]" caption="Count of Facility ID 2" measure="1" displayFolder="" measureGroup="Table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 of # of classrooms inside the established learning facilities in refugee community]" caption="Sum of # of classrooms inside the established learning facilities in refugee community" measure="1" displayFolder="" measureGroup="Table1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 of Total Male (3-14)]" caption="Sum of Total 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Total Female (3-14)]" caption="Sum of Total Female (3-14)" measure="1" displayFolder="" measureGroup="Enrollment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# of safe, protective and equipped learning spaces established and functional with adequate s]" caption="Sum of # of safe, protective and equipped learning spaces established and functional with adequate s" measure="1" displayFolder="" measureGroup="Table4" count="0" hidden="1"/>
    <cacheHierarchy uniqueName="[Measures].[Sum of # classroom shift]" caption="Sum of # classroom shift" measure="1" displayFolder="" measureGroup="Table4" count="0" hidden="1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Sum of Estimated # school-age boys (3 - 14)]" caption="Sum of Estimated # school-age boy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1"/>
        </ext>
      </extLst>
    </cacheHierarchy>
    <cacheHierarchy uniqueName="[Measures].[Sum of Estimated # school-age girls (3 - 14)]" caption="Sum of Estimated # school-age girls (3 - 14)" measure="1" displayFolder="" measureGroup="Table4" count="0" hidden="1">
      <extLst>
        <ext xmlns:x15="http://schemas.microsoft.com/office/spreadsheetml/2010/11/main" uri="{B97F6D7D-B522-45F9-BDA1-12C45D357490}">
          <x15:cacheHierarchy aggregatedColumn="142"/>
        </ext>
      </extLst>
    </cacheHierarchy>
    <cacheHierarchy uniqueName="[Measures].[Sum of # of boys enroled in a learning space (3-14)]" caption="Sum of # of boy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3"/>
        </ext>
      </extLst>
    </cacheHierarchy>
    <cacheHierarchy uniqueName="[Measures].[Sum of # of girls enroled in a learning space (3-14)]" caption="Sum of # of girls enroled in a learning space (3-14)" measure="1" displayFolder="" measureGroup="Table4" count="0" hidden="1"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 of Number of enrolled children (3-14) per classroom shift (overcrowding)]" caption="Sum of Number of enrolled children (3-14) per classroom shift (overcrowding)" measure="1" displayFolder="" measureGroup="Table4" count="0" hidden="1"/>
    <cacheHierarchy uniqueName="[Measures].[Sum of % school-age boys (age 3-14) enrolled in a learning space]" caption="Sum of % school-age boy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% school-age girls (age 3-14) enrolled in a learning space]" caption="Sum of % school-age girls (age 3-14) enrolled in a learning space" measure="1" displayFolder="" measureGroup="Table4" count="0" hidden="1"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 of # of learning spaces]" caption="Sum of # of learning spaces" measure="1" displayFolder="" measureGroup="Table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 of # of enrolled children (3-14) per classroom shift (overcrowding)]" caption="Sum of # of enrolled children (3-14) per classroom shift (overcrowding)" measure="1" displayFolder="" measureGroup="Table4" count="0" hidden="1">
      <extLst>
        <ext xmlns:x15="http://schemas.microsoft.com/office/spreadsheetml/2010/11/main" uri="{B97F6D7D-B522-45F9-BDA1-12C45D357490}">
          <x15:cacheHierarchy aggregatedColumn="147"/>
        </ext>
      </extLst>
    </cacheHierarchy>
  </cacheHierarchies>
  <kpis count="0"/>
  <dimensions count="4">
    <dimension name="Enrollment" uniqueName="[Enrollment]" caption="Enrollment"/>
    <dimension measure="1" name="Measures" uniqueName="[Measures]" caption="Measures"/>
    <dimension name="Table1" uniqueName="[Table1]" caption="Table1"/>
    <dimension name="Table4" uniqueName="[Table4]" caption="Table4"/>
  </dimensions>
  <measureGroups count="3">
    <measureGroup name="Enrollment" caption="Enrollment"/>
    <measureGroup name="Table1" caption="Table1"/>
    <measureGroup name="Table4" caption="Table4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94">
  <r>
    <s v="Camp 8E"/>
    <s v="CXB-210"/>
    <m/>
    <m/>
    <s v="B-18"/>
    <s v="BRAC Learning Center 14"/>
    <n v="31423097"/>
    <s v="REFUGEE COMMUNITIES"/>
    <s v="TEMPORARY LEARNING CENTER"/>
    <s v="Completed"/>
    <m/>
    <m/>
    <m/>
    <m/>
    <m/>
    <x v="0"/>
    <x v="0"/>
    <m/>
    <n v="20"/>
    <n v="1"/>
    <n v="15"/>
    <n v="1"/>
    <m/>
    <m/>
    <m/>
    <m/>
    <n v="21"/>
    <m/>
    <n v="14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29"/>
    <n v="41"/>
    <n v="0"/>
    <n v="0"/>
    <n v="29"/>
    <n v="41"/>
    <n v="0"/>
    <n v="0"/>
    <n v="0"/>
    <n v="0"/>
    <n v="0"/>
    <n v="0"/>
    <n v="29"/>
    <n v="41"/>
    <n v="70"/>
    <n v="20"/>
    <n v="21"/>
    <n v="0"/>
    <n v="0"/>
    <n v="15"/>
    <n v="14"/>
    <n v="0"/>
    <n v="0"/>
  </r>
  <r>
    <s v="Camp 8W"/>
    <s v="CXB-211"/>
    <m/>
    <m/>
    <s v="I-19"/>
    <s v="BRAC Learning Center 3"/>
    <n v="31459583"/>
    <s v="REFUGEE COMMUNITIES"/>
    <s v="TEMPORARY LEARNING CENTER"/>
    <s v="Completed"/>
    <m/>
    <m/>
    <m/>
    <m/>
    <m/>
    <x v="0"/>
    <x v="0"/>
    <m/>
    <n v="20"/>
    <m/>
    <n v="15"/>
    <m/>
    <m/>
    <m/>
    <m/>
    <m/>
    <n v="20"/>
    <m/>
    <n v="15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0"/>
    <n v="40"/>
    <n v="0"/>
    <n v="0"/>
    <n v="30"/>
    <n v="40"/>
    <n v="0"/>
    <n v="0"/>
    <n v="0"/>
    <n v="0"/>
    <n v="0"/>
    <n v="0"/>
    <n v="30"/>
    <n v="40"/>
    <n v="70"/>
    <n v="20"/>
    <n v="20"/>
    <n v="0"/>
    <n v="0"/>
    <n v="15"/>
    <n v="15"/>
    <n v="0"/>
    <n v="0"/>
  </r>
  <r>
    <s v="Camp 8W"/>
    <s v="CXB-211"/>
    <m/>
    <m/>
    <s v="A-58"/>
    <s v="BRAC Learning Center 1"/>
    <n v="31459477"/>
    <s v="REFUGEE COMMUNITIES"/>
    <s v="TEMPORARY LEARNING CENTER"/>
    <s v="Completed"/>
    <m/>
    <m/>
    <m/>
    <m/>
    <m/>
    <x v="0"/>
    <x v="0"/>
    <m/>
    <n v="23"/>
    <m/>
    <n v="12"/>
    <n v="1"/>
    <m/>
    <m/>
    <m/>
    <m/>
    <n v="18"/>
    <m/>
    <n v="17"/>
    <n v="1"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29"/>
    <n v="41"/>
    <n v="0"/>
    <n v="0"/>
    <n v="29"/>
    <n v="41"/>
    <n v="0"/>
    <n v="0"/>
    <n v="0"/>
    <n v="0"/>
    <n v="0"/>
    <n v="0"/>
    <n v="29"/>
    <n v="41"/>
    <n v="70"/>
    <n v="23"/>
    <n v="18"/>
    <n v="0"/>
    <n v="0"/>
    <n v="12"/>
    <n v="17"/>
    <n v="0"/>
    <n v="0"/>
  </r>
  <r>
    <s v="Camp 8W"/>
    <s v="CXB-211"/>
    <m/>
    <m/>
    <s v="A-65"/>
    <s v="BRAC Learning Center 2"/>
    <n v="31459548"/>
    <s v="REFUGEE COMMUNITIES"/>
    <s v="TEMPORARY LEARNING CENTER"/>
    <s v="Completed"/>
    <m/>
    <m/>
    <m/>
    <m/>
    <m/>
    <x v="0"/>
    <x v="0"/>
    <m/>
    <n v="19"/>
    <m/>
    <n v="16"/>
    <n v="1"/>
    <m/>
    <m/>
    <m/>
    <m/>
    <n v="14"/>
    <m/>
    <n v="21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7"/>
    <n v="33"/>
    <n v="0"/>
    <n v="0"/>
    <n v="37"/>
    <n v="33"/>
    <n v="0"/>
    <n v="0"/>
    <n v="0"/>
    <n v="0"/>
    <n v="0"/>
    <n v="0"/>
    <n v="37"/>
    <n v="33"/>
    <n v="70"/>
    <n v="19"/>
    <n v="14"/>
    <n v="0"/>
    <n v="0"/>
    <n v="16"/>
    <n v="21"/>
    <n v="0"/>
    <n v="0"/>
  </r>
  <r>
    <s v="Camp 8W"/>
    <s v="CXB-211"/>
    <m/>
    <m/>
    <s v="A-33"/>
    <s v="BRAC Learning Center 4"/>
    <n v="31459665"/>
    <s v="REFUGEE COMMUNITIES"/>
    <s v="TEMPORARY LEARNING CENTER"/>
    <s v="Completed"/>
    <m/>
    <m/>
    <m/>
    <m/>
    <m/>
    <x v="0"/>
    <x v="0"/>
    <m/>
    <n v="18"/>
    <m/>
    <n v="17"/>
    <n v="1"/>
    <m/>
    <m/>
    <m/>
    <m/>
    <n v="17"/>
    <n v="1"/>
    <n v="18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5"/>
    <n v="35"/>
    <n v="0"/>
    <n v="0"/>
    <n v="35"/>
    <n v="35"/>
    <n v="0"/>
    <n v="0"/>
    <n v="0"/>
    <n v="0"/>
    <n v="0"/>
    <n v="0"/>
    <n v="35"/>
    <n v="35"/>
    <n v="70"/>
    <n v="18"/>
    <n v="17"/>
    <n v="0"/>
    <n v="0"/>
    <n v="17"/>
    <n v="18"/>
    <n v="0"/>
    <n v="0"/>
  </r>
  <r>
    <s v="Camp 8W"/>
    <s v="CXB-211"/>
    <m/>
    <m/>
    <s v="A-34"/>
    <s v="BRAC Learning Center 5"/>
    <n v="31459836"/>
    <s v="REFUGEE COMMUNITIES"/>
    <s v="TEMPORARY LEARNING CENTER"/>
    <s v="Completed"/>
    <m/>
    <m/>
    <m/>
    <m/>
    <m/>
    <x v="0"/>
    <x v="0"/>
    <m/>
    <n v="18"/>
    <n v="1"/>
    <n v="17"/>
    <m/>
    <m/>
    <m/>
    <m/>
    <m/>
    <n v="18"/>
    <n v="1"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8W"/>
    <s v="CXB-211"/>
    <m/>
    <m/>
    <s v="A-63"/>
    <s v="BRAC Learning Center 6"/>
    <n v="31459913"/>
    <s v="REFUGEE COMMUNITIES"/>
    <s v="TEMPORARY LEARNING CENTER"/>
    <s v="Completed"/>
    <m/>
    <m/>
    <m/>
    <m/>
    <m/>
    <x v="0"/>
    <x v="0"/>
    <m/>
    <n v="18"/>
    <n v="1"/>
    <n v="17"/>
    <m/>
    <m/>
    <m/>
    <m/>
    <m/>
    <n v="19"/>
    <m/>
    <n v="16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3"/>
    <n v="37"/>
    <n v="0"/>
    <n v="0"/>
    <n v="33"/>
    <n v="37"/>
    <n v="0"/>
    <n v="0"/>
    <n v="0"/>
    <n v="0"/>
    <n v="0"/>
    <n v="0"/>
    <n v="33"/>
    <n v="37"/>
    <n v="70"/>
    <n v="18"/>
    <n v="19"/>
    <n v="0"/>
    <n v="0"/>
    <n v="17"/>
    <n v="16"/>
    <n v="0"/>
    <n v="0"/>
  </r>
  <r>
    <s v="Camp 8W"/>
    <s v="CXB-211"/>
    <m/>
    <m/>
    <s v="I-17"/>
    <s v="BRAC Learning Center 7"/>
    <n v="31459914"/>
    <s v="REFUGEE COMMUNITIES"/>
    <s v="TEMPORARY LEARNING CENTER"/>
    <s v="Completed"/>
    <m/>
    <m/>
    <m/>
    <m/>
    <m/>
    <x v="0"/>
    <x v="0"/>
    <m/>
    <n v="19"/>
    <n v="1"/>
    <n v="16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3"/>
    <n v="37"/>
    <n v="0"/>
    <n v="0"/>
    <n v="33"/>
    <n v="37"/>
    <n v="0"/>
    <n v="0"/>
    <n v="0"/>
    <n v="0"/>
    <n v="0"/>
    <n v="0"/>
    <n v="33"/>
    <n v="37"/>
    <n v="70"/>
    <n v="19"/>
    <n v="18"/>
    <n v="0"/>
    <n v="0"/>
    <n v="16"/>
    <n v="17"/>
    <n v="0"/>
    <n v="0"/>
  </r>
  <r>
    <s v="Camp 8W"/>
    <s v="CXB-211"/>
    <m/>
    <m/>
    <s v="A 60(1)"/>
    <s v="BRAC Learning center 8"/>
    <n v="31459925"/>
    <s v="REFUGEE COMMUNITIES"/>
    <s v="TEMPORARY LEARNING CENTER"/>
    <s v="Completed"/>
    <m/>
    <m/>
    <m/>
    <m/>
    <m/>
    <x v="0"/>
    <x v="0"/>
    <m/>
    <n v="18"/>
    <n v="1"/>
    <n v="17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8W"/>
    <s v="CXB-211"/>
    <m/>
    <m/>
    <s v="A 60(2)"/>
    <s v="BRAC Learning Center 9"/>
    <n v="31460088"/>
    <s v="REFUGEE COMMUNITIES"/>
    <s v="TEMPORARY LEARNING CENTER"/>
    <s v="Completed"/>
    <m/>
    <m/>
    <m/>
    <m/>
    <m/>
    <x v="0"/>
    <x v="0"/>
    <m/>
    <n v="15"/>
    <m/>
    <n v="20"/>
    <m/>
    <m/>
    <m/>
    <m/>
    <m/>
    <n v="16"/>
    <m/>
    <n v="19"/>
    <n v="1"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9"/>
    <n v="31"/>
    <n v="0"/>
    <n v="0"/>
    <n v="39"/>
    <n v="31"/>
    <n v="0"/>
    <n v="0"/>
    <n v="0"/>
    <n v="0"/>
    <n v="0"/>
    <n v="0"/>
    <n v="39"/>
    <n v="31"/>
    <n v="70"/>
    <n v="15"/>
    <n v="16"/>
    <n v="0"/>
    <n v="0"/>
    <n v="20"/>
    <n v="19"/>
    <n v="0"/>
    <n v="0"/>
  </r>
  <r>
    <s v="Camp 8W"/>
    <s v="CXB-211"/>
    <m/>
    <m/>
    <s v="A-61"/>
    <s v="BRAC Learning Center 10"/>
    <n v="31460147"/>
    <s v="REFUGEE COMMUNITIES"/>
    <s v="TEMPORARY LEARNING CENTER"/>
    <s v="Completed"/>
    <m/>
    <m/>
    <m/>
    <m/>
    <m/>
    <x v="0"/>
    <x v="0"/>
    <m/>
    <n v="18"/>
    <m/>
    <n v="17"/>
    <n v="1"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8W"/>
    <s v="CXB-211"/>
    <m/>
    <m/>
    <s v="A-62"/>
    <s v="BRAC Learning Center 11"/>
    <n v="31460219"/>
    <s v="REFUGEE COMMUNITIES"/>
    <s v="TEMPORARY LEARNING CENTER"/>
    <s v="Completed"/>
    <m/>
    <m/>
    <m/>
    <m/>
    <m/>
    <x v="0"/>
    <x v="0"/>
    <m/>
    <n v="20"/>
    <n v="1"/>
    <n v="15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2"/>
    <n v="38"/>
    <n v="0"/>
    <n v="0"/>
    <n v="32"/>
    <n v="38"/>
    <n v="0"/>
    <n v="0"/>
    <n v="0"/>
    <n v="0"/>
    <n v="0"/>
    <n v="0"/>
    <n v="32"/>
    <n v="38"/>
    <n v="70"/>
    <n v="20"/>
    <n v="18"/>
    <n v="0"/>
    <n v="0"/>
    <n v="15"/>
    <n v="17"/>
    <n v="0"/>
    <n v="0"/>
  </r>
  <r>
    <s v="Camp 8W"/>
    <s v="CXB-211"/>
    <m/>
    <m/>
    <s v="A-44"/>
    <s v="BRAC Learning Center 12"/>
    <n v="31460234"/>
    <s v="REFUGEE COMMUNITIES"/>
    <s v="TEMPORARY LEARNING CENTER"/>
    <s v="Completed"/>
    <m/>
    <m/>
    <m/>
    <m/>
    <m/>
    <x v="0"/>
    <x v="0"/>
    <m/>
    <n v="19"/>
    <m/>
    <n v="16"/>
    <m/>
    <m/>
    <m/>
    <m/>
    <m/>
    <n v="20"/>
    <n v="1"/>
    <n v="15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1"/>
    <n v="39"/>
    <n v="0"/>
    <n v="0"/>
    <n v="31"/>
    <n v="39"/>
    <n v="0"/>
    <n v="0"/>
    <n v="0"/>
    <n v="0"/>
    <n v="0"/>
    <n v="0"/>
    <n v="31"/>
    <n v="39"/>
    <n v="70"/>
    <n v="19"/>
    <n v="20"/>
    <n v="0"/>
    <n v="0"/>
    <n v="16"/>
    <n v="15"/>
    <n v="0"/>
    <n v="0"/>
  </r>
  <r>
    <s v="Camp 9"/>
    <s v="CXB-213"/>
    <m/>
    <m/>
    <s v="B-12"/>
    <s v="BRAC Learning Center 18"/>
    <n v="31423577"/>
    <s v="REFUGEE COMMUNITIES"/>
    <s v="TEMPORARY LEARNING CENTER"/>
    <s v="Completed"/>
    <m/>
    <m/>
    <m/>
    <m/>
    <m/>
    <x v="0"/>
    <x v="0"/>
    <m/>
    <n v="12"/>
    <m/>
    <n v="18"/>
    <m/>
    <m/>
    <m/>
    <m/>
    <m/>
    <n v="12"/>
    <m/>
    <n v="18"/>
    <n v="1"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60"/>
    <n v="0"/>
    <n v="60"/>
    <n v="0"/>
    <n v="0"/>
    <n v="0"/>
    <n v="36"/>
    <n v="24"/>
    <n v="0"/>
    <n v="0"/>
    <n v="36"/>
    <n v="24"/>
    <n v="0"/>
    <n v="0"/>
    <n v="0"/>
    <n v="0"/>
    <n v="0"/>
    <n v="0"/>
    <n v="36"/>
    <n v="24"/>
    <n v="60"/>
    <n v="12"/>
    <n v="12"/>
    <n v="0"/>
    <n v="0"/>
    <n v="18"/>
    <n v="18"/>
    <n v="0"/>
    <n v="0"/>
  </r>
  <r>
    <s v="Camp 9"/>
    <s v="CXB-213"/>
    <m/>
    <m/>
    <s v="H-03"/>
    <s v="BRAC Learning Center 13"/>
    <n v="31423047"/>
    <s v="REFUGEE COMMUNITIES"/>
    <s v="TEMPORARY LEARNING CENTER"/>
    <s v="Completed"/>
    <m/>
    <m/>
    <m/>
    <m/>
    <m/>
    <x v="0"/>
    <x v="0"/>
    <m/>
    <n v="21"/>
    <m/>
    <n v="19"/>
    <m/>
    <m/>
    <m/>
    <m/>
    <m/>
    <n v="20"/>
    <n v="1"/>
    <n v="20"/>
    <n v="1"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80"/>
    <n v="0"/>
    <n v="80"/>
    <n v="0"/>
    <n v="0"/>
    <n v="0"/>
    <n v="39"/>
    <n v="41"/>
    <n v="0"/>
    <n v="0"/>
    <n v="39"/>
    <n v="41"/>
    <n v="0"/>
    <n v="0"/>
    <n v="0"/>
    <n v="0"/>
    <n v="0"/>
    <n v="0"/>
    <n v="39"/>
    <n v="41"/>
    <n v="80"/>
    <n v="21"/>
    <n v="20"/>
    <n v="0"/>
    <n v="0"/>
    <n v="19"/>
    <n v="20"/>
    <n v="0"/>
    <n v="0"/>
  </r>
  <r>
    <s v="Camp 9"/>
    <s v="CXB-213"/>
    <m/>
    <m/>
    <s v="A-38"/>
    <s v="BRAC Learning Center 16"/>
    <n v="31423365"/>
    <s v="REFUGEE COMMUNITIES"/>
    <s v="TEMPORARY LEARNING CENTER"/>
    <s v="Completed"/>
    <m/>
    <m/>
    <m/>
    <m/>
    <m/>
    <x v="0"/>
    <x v="0"/>
    <m/>
    <n v="18"/>
    <m/>
    <n v="12"/>
    <m/>
    <m/>
    <m/>
    <m/>
    <m/>
    <n v="12"/>
    <n v="1"/>
    <n v="18"/>
    <n v="1"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60"/>
    <n v="0"/>
    <n v="60"/>
    <n v="0"/>
    <n v="0"/>
    <n v="0"/>
    <n v="30"/>
    <n v="30"/>
    <n v="0"/>
    <n v="0"/>
    <n v="30"/>
    <n v="30"/>
    <n v="0"/>
    <n v="0"/>
    <n v="0"/>
    <n v="0"/>
    <n v="0"/>
    <n v="0"/>
    <n v="30"/>
    <n v="30"/>
    <n v="60"/>
    <n v="18"/>
    <n v="12"/>
    <n v="0"/>
    <n v="0"/>
    <n v="12"/>
    <n v="18"/>
    <n v="0"/>
    <n v="0"/>
  </r>
  <r>
    <s v="Camp 9"/>
    <s v="CXB-213"/>
    <m/>
    <m/>
    <s v="B-09"/>
    <s v="BRACLearning center 17"/>
    <n v="31423463"/>
    <s v="REFUGEE COMMUNITIES"/>
    <s v="TEMPORARY LEARNING CENTER"/>
    <s v="Completed"/>
    <m/>
    <m/>
    <m/>
    <m/>
    <m/>
    <x v="0"/>
    <x v="0"/>
    <m/>
    <n v="19"/>
    <m/>
    <n v="21"/>
    <m/>
    <m/>
    <m/>
    <m/>
    <m/>
    <n v="20"/>
    <m/>
    <n v="20"/>
    <n v="1"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80"/>
    <n v="0"/>
    <n v="80"/>
    <n v="0"/>
    <n v="0"/>
    <n v="0"/>
    <n v="41"/>
    <n v="39"/>
    <n v="0"/>
    <n v="0"/>
    <n v="41"/>
    <n v="39"/>
    <n v="0"/>
    <n v="0"/>
    <n v="0"/>
    <n v="0"/>
    <n v="0"/>
    <n v="0"/>
    <n v="41"/>
    <n v="39"/>
    <n v="80"/>
    <n v="19"/>
    <n v="20"/>
    <n v="0"/>
    <n v="0"/>
    <n v="21"/>
    <n v="20"/>
    <n v="0"/>
    <n v="0"/>
  </r>
  <r>
    <s v="Camp 10"/>
    <s v="CXB-214"/>
    <m/>
    <m/>
    <s v="H-17"/>
    <s v="BRAC Learning Center 15"/>
    <n v="31423248"/>
    <s v="REFUGEE COMMUNITIES"/>
    <s v="TEMPORARY LEARNING CENTER"/>
    <s v="Completed"/>
    <m/>
    <m/>
    <m/>
    <m/>
    <m/>
    <x v="0"/>
    <x v="0"/>
    <m/>
    <n v="20"/>
    <m/>
    <n v="15"/>
    <m/>
    <m/>
    <m/>
    <m/>
    <m/>
    <n v="20"/>
    <n v="1"/>
    <n v="15"/>
    <n v="1"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0"/>
    <n v="40"/>
    <n v="0"/>
    <n v="0"/>
    <n v="30"/>
    <n v="40"/>
    <n v="0"/>
    <n v="0"/>
    <n v="0"/>
    <n v="0"/>
    <n v="0"/>
    <n v="0"/>
    <n v="30"/>
    <n v="40"/>
    <n v="70"/>
    <n v="20"/>
    <n v="20"/>
    <n v="0"/>
    <n v="0"/>
    <n v="15"/>
    <n v="15"/>
    <n v="0"/>
    <n v="0"/>
  </r>
  <r>
    <s v="Camp 15"/>
    <s v="CXB-223"/>
    <m/>
    <m/>
    <s v="A-8"/>
    <s v="BRAC Learning Center 19"/>
    <n v="31460418"/>
    <s v="REFUGEE COMMUNITIES"/>
    <s v="TEMPORARY LEARNING CENTER"/>
    <s v="Completed"/>
    <m/>
    <m/>
    <m/>
    <m/>
    <m/>
    <x v="0"/>
    <x v="0"/>
    <m/>
    <n v="19"/>
    <m/>
    <n v="16"/>
    <n v="1"/>
    <m/>
    <m/>
    <m/>
    <m/>
    <n v="19"/>
    <m/>
    <n v="16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2"/>
    <n v="38"/>
    <n v="0"/>
    <n v="0"/>
    <n v="32"/>
    <n v="38"/>
    <n v="0"/>
    <n v="0"/>
    <n v="0"/>
    <n v="0"/>
    <n v="0"/>
    <n v="0"/>
    <n v="32"/>
    <n v="38"/>
    <n v="70"/>
    <n v="19"/>
    <n v="19"/>
    <n v="0"/>
    <n v="0"/>
    <n v="16"/>
    <n v="16"/>
    <n v="0"/>
    <n v="0"/>
  </r>
  <r>
    <s v="Camp 15"/>
    <s v="CXB-223"/>
    <m/>
    <m/>
    <s v="D-5"/>
    <s v="BRAC Learning Center 21"/>
    <n v="31460521"/>
    <s v="REFUGEE COMMUNITIES"/>
    <s v="TEMPORARY LEARNING CENTER"/>
    <s v="Completed"/>
    <m/>
    <m/>
    <m/>
    <m/>
    <m/>
    <x v="0"/>
    <x v="0"/>
    <m/>
    <n v="18"/>
    <m/>
    <n v="17"/>
    <n v="1"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15"/>
    <s v="CXB-223"/>
    <m/>
    <m/>
    <s v="H-11"/>
    <s v="BRAC Learning Center 26"/>
    <n v="31460638"/>
    <s v="REFUGEE COMMUNITIES"/>
    <s v="TEMPORARY LEARNING CENTER"/>
    <s v="Completed"/>
    <m/>
    <m/>
    <m/>
    <m/>
    <m/>
    <x v="0"/>
    <x v="0"/>
    <m/>
    <n v="18"/>
    <n v="1"/>
    <n v="17"/>
    <m/>
    <m/>
    <m/>
    <m/>
    <m/>
    <n v="19"/>
    <n v="1"/>
    <n v="16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3"/>
    <n v="37"/>
    <n v="0"/>
    <n v="0"/>
    <n v="33"/>
    <n v="37"/>
    <n v="0"/>
    <n v="0"/>
    <n v="0"/>
    <n v="0"/>
    <n v="0"/>
    <n v="0"/>
    <n v="33"/>
    <n v="37"/>
    <n v="70"/>
    <n v="18"/>
    <n v="19"/>
    <n v="0"/>
    <n v="0"/>
    <n v="17"/>
    <n v="16"/>
    <n v="0"/>
    <n v="0"/>
  </r>
  <r>
    <s v="Camp 15"/>
    <s v="CXB-223"/>
    <m/>
    <m/>
    <s v="H-14"/>
    <s v="BRAC Learning Center 27"/>
    <n v="31460683"/>
    <s v="REFUGEE COMMUNITIES"/>
    <s v="TEMPORARY LEARNING CENTER"/>
    <s v="Completed"/>
    <m/>
    <m/>
    <m/>
    <m/>
    <m/>
    <x v="0"/>
    <x v="0"/>
    <m/>
    <n v="18"/>
    <m/>
    <n v="17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15"/>
    <s v="CXB-223"/>
    <m/>
    <m/>
    <s v="D2(2)"/>
    <s v="BRAC Learning Center 20"/>
    <n v="31460478"/>
    <s v="REFUGEE COMMUNITIES"/>
    <s v="TEMPORARY LEARNING CENTER"/>
    <s v="Completed"/>
    <m/>
    <m/>
    <m/>
    <m/>
    <m/>
    <x v="0"/>
    <x v="0"/>
    <m/>
    <n v="18"/>
    <n v="1"/>
    <n v="17"/>
    <n v="1"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15"/>
    <s v="CXB-223"/>
    <m/>
    <m/>
    <s v="F-15"/>
    <s v="BRAC Learning Center 22"/>
    <n v="31460536"/>
    <s v="REFUGEE COMMUNITIES"/>
    <s v="TEMPORARY LEARNING CENTER"/>
    <s v="Completed"/>
    <m/>
    <m/>
    <m/>
    <m/>
    <m/>
    <x v="0"/>
    <x v="0"/>
    <m/>
    <n v="23"/>
    <m/>
    <n v="12"/>
    <m/>
    <m/>
    <m/>
    <m/>
    <m/>
    <n v="22"/>
    <n v="1"/>
    <n v="13"/>
    <n v="1"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25"/>
    <n v="45"/>
    <n v="0"/>
    <n v="0"/>
    <n v="25"/>
    <n v="45"/>
    <n v="0"/>
    <n v="0"/>
    <n v="0"/>
    <n v="0"/>
    <n v="0"/>
    <n v="0"/>
    <n v="25"/>
    <n v="45"/>
    <n v="70"/>
    <n v="23"/>
    <n v="22"/>
    <n v="0"/>
    <n v="0"/>
    <n v="12"/>
    <n v="13"/>
    <n v="0"/>
    <n v="0"/>
  </r>
  <r>
    <s v="Camp 15"/>
    <s v="CXB-223"/>
    <m/>
    <m/>
    <s v="F=16"/>
    <s v="BRAC Learning Center 23"/>
    <n v="31460562"/>
    <s v="REFUGEE COMMUNITIES"/>
    <s v="TEMPORARY LEARNING CENTER"/>
    <s v="Completed"/>
    <m/>
    <m/>
    <m/>
    <m/>
    <m/>
    <x v="0"/>
    <x v="0"/>
    <m/>
    <n v="19"/>
    <n v="1"/>
    <n v="16"/>
    <m/>
    <m/>
    <m/>
    <m/>
    <m/>
    <n v="19"/>
    <n v="1"/>
    <n v="16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2"/>
    <n v="38"/>
    <n v="0"/>
    <n v="0"/>
    <n v="32"/>
    <n v="38"/>
    <n v="0"/>
    <n v="0"/>
    <n v="0"/>
    <n v="0"/>
    <n v="0"/>
    <n v="0"/>
    <n v="32"/>
    <n v="38"/>
    <n v="70"/>
    <n v="19"/>
    <n v="19"/>
    <n v="0"/>
    <n v="0"/>
    <n v="16"/>
    <n v="16"/>
    <n v="0"/>
    <n v="0"/>
  </r>
  <r>
    <s v="Camp 15"/>
    <s v="CXB-223"/>
    <m/>
    <m/>
    <s v="H-9(2)"/>
    <s v="BRAC Learning Center 24"/>
    <n v="31460585"/>
    <s v="REFUGEE COMMUNITIES"/>
    <s v="TEMPORARY LEARNING CENTER"/>
    <s v="Completed"/>
    <m/>
    <m/>
    <m/>
    <m/>
    <m/>
    <x v="0"/>
    <x v="0"/>
    <m/>
    <n v="18"/>
    <m/>
    <n v="17"/>
    <n v="1"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15"/>
    <s v="CXB-223"/>
    <m/>
    <m/>
    <s v="H-10(2)"/>
    <s v="BRAC Learning Center 25"/>
    <n v="31460600"/>
    <s v="REFUGEE COMMUNITIES"/>
    <s v="TEMPORARY LEARNING CENTER"/>
    <s v="Completed"/>
    <m/>
    <m/>
    <m/>
    <m/>
    <m/>
    <x v="0"/>
    <x v="0"/>
    <m/>
    <n v="21"/>
    <m/>
    <n v="14"/>
    <m/>
    <m/>
    <m/>
    <m/>
    <m/>
    <n v="21"/>
    <m/>
    <n v="14"/>
    <n v="1"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28"/>
    <n v="42"/>
    <n v="0"/>
    <n v="0"/>
    <n v="28"/>
    <n v="42"/>
    <n v="0"/>
    <n v="0"/>
    <n v="0"/>
    <n v="0"/>
    <n v="0"/>
    <n v="0"/>
    <n v="28"/>
    <n v="42"/>
    <n v="70"/>
    <n v="21"/>
    <n v="21"/>
    <n v="0"/>
    <n v="0"/>
    <n v="14"/>
    <n v="14"/>
    <n v="0"/>
    <n v="0"/>
  </r>
  <r>
    <s v="Camp 16"/>
    <s v="CXB-224"/>
    <m/>
    <m/>
    <s v="A-07"/>
    <s v="BRAC Lerning center 30"/>
    <n v="31420310"/>
    <s v="REFUGEE COMMUNITIES"/>
    <s v="TEMPORARY LEARNING CENTER"/>
    <s v="Completed"/>
    <m/>
    <m/>
    <m/>
    <m/>
    <m/>
    <x v="0"/>
    <x v="0"/>
    <m/>
    <n v="18"/>
    <m/>
    <n v="17"/>
    <n v="1"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16"/>
    <s v="CXB-224"/>
    <m/>
    <m/>
    <s v="A-14"/>
    <s v="BRAC Learning Center 28"/>
    <n v="31419638"/>
    <s v="REFUGEE COMMUNITIES"/>
    <s v="TEMPORARY LEARNING CENTER"/>
    <s v="Completed"/>
    <m/>
    <m/>
    <m/>
    <m/>
    <m/>
    <x v="0"/>
    <x v="0"/>
    <m/>
    <n v="18"/>
    <n v="1"/>
    <n v="17"/>
    <m/>
    <m/>
    <m/>
    <m/>
    <m/>
    <n v="19"/>
    <n v="1"/>
    <n v="16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3"/>
    <n v="37"/>
    <n v="0"/>
    <n v="0"/>
    <n v="33"/>
    <n v="37"/>
    <n v="0"/>
    <n v="0"/>
    <n v="0"/>
    <n v="0"/>
    <n v="0"/>
    <n v="0"/>
    <n v="33"/>
    <n v="37"/>
    <n v="70"/>
    <n v="18"/>
    <n v="19"/>
    <n v="0"/>
    <n v="0"/>
    <n v="17"/>
    <n v="16"/>
    <n v="0"/>
    <n v="0"/>
  </r>
  <r>
    <s v="Camp 16"/>
    <s v="CXB-224"/>
    <m/>
    <m/>
    <s v="A-19"/>
    <s v="BRAC Learning Center 29"/>
    <n v="31420050"/>
    <s v="REFUGEE COMMUNITIES"/>
    <s v="TEMPORARY LEARNING CENTER"/>
    <s v="Completed"/>
    <m/>
    <m/>
    <m/>
    <m/>
    <m/>
    <x v="0"/>
    <x v="0"/>
    <m/>
    <n v="18"/>
    <m/>
    <n v="17"/>
    <m/>
    <m/>
    <m/>
    <m/>
    <m/>
    <n v="18"/>
    <m/>
    <n v="17"/>
    <n v="1"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16"/>
    <s v="CXB-224"/>
    <m/>
    <m/>
    <s v="C-11"/>
    <s v="BRAC Learning Center 33"/>
    <n v="31422447"/>
    <s v="REFUGEE COMMUNITIES"/>
    <s v="TEMPORARY LEARNING CENTER"/>
    <s v="Completed"/>
    <m/>
    <m/>
    <m/>
    <m/>
    <m/>
    <x v="0"/>
    <x v="0"/>
    <m/>
    <n v="19"/>
    <m/>
    <n v="16"/>
    <m/>
    <m/>
    <m/>
    <m/>
    <m/>
    <n v="18"/>
    <n v="1"/>
    <n v="17"/>
    <n v="1"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3"/>
    <n v="37"/>
    <n v="0"/>
    <n v="0"/>
    <n v="33"/>
    <n v="37"/>
    <n v="0"/>
    <n v="0"/>
    <n v="0"/>
    <n v="0"/>
    <n v="0"/>
    <n v="0"/>
    <n v="33"/>
    <n v="37"/>
    <n v="70"/>
    <n v="19"/>
    <n v="18"/>
    <n v="0"/>
    <n v="0"/>
    <n v="16"/>
    <n v="17"/>
    <n v="0"/>
    <n v="0"/>
  </r>
  <r>
    <s v="Camp 16"/>
    <s v="CXB-224"/>
    <m/>
    <m/>
    <s v="C-15"/>
    <s v="BRAC Learning Center 34"/>
    <n v="31422522"/>
    <s v="REFUGEE COMMUNITIES"/>
    <s v="TEMPORARY LEARNING CENTER"/>
    <s v="Completed"/>
    <m/>
    <m/>
    <m/>
    <m/>
    <m/>
    <x v="0"/>
    <x v="0"/>
    <m/>
    <n v="18"/>
    <m/>
    <n v="17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16"/>
    <s v="CXB-224"/>
    <m/>
    <m/>
    <s v="A-06"/>
    <s v="BRAC Learning Center 31"/>
    <n v="31422169"/>
    <s v="REFUGEE COMMUNITIES"/>
    <s v="TEMPORARY LEARNING CENTER"/>
    <s v="Completed"/>
    <m/>
    <m/>
    <m/>
    <m/>
    <m/>
    <x v="0"/>
    <x v="0"/>
    <m/>
    <n v="18"/>
    <m/>
    <n v="17"/>
    <m/>
    <m/>
    <m/>
    <m/>
    <m/>
    <n v="18"/>
    <n v="1"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16"/>
    <s v="CXB-224"/>
    <m/>
    <m/>
    <s v="B-07"/>
    <s v="BRAC Learning Center 32"/>
    <n v="31422355"/>
    <s v="REFUGEE COMMUNITIES"/>
    <s v="TEMPORARY LEARNING CENTER"/>
    <s v="Completed"/>
    <m/>
    <m/>
    <m/>
    <m/>
    <m/>
    <x v="0"/>
    <x v="0"/>
    <m/>
    <n v="19"/>
    <m/>
    <n v="16"/>
    <n v="1"/>
    <m/>
    <m/>
    <m/>
    <m/>
    <n v="20"/>
    <m/>
    <n v="15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1"/>
    <n v="39"/>
    <n v="0"/>
    <n v="0"/>
    <n v="31"/>
    <n v="39"/>
    <n v="0"/>
    <n v="0"/>
    <n v="0"/>
    <n v="0"/>
    <n v="0"/>
    <n v="0"/>
    <n v="31"/>
    <n v="39"/>
    <n v="70"/>
    <n v="19"/>
    <n v="20"/>
    <n v="0"/>
    <n v="0"/>
    <n v="16"/>
    <n v="15"/>
    <n v="0"/>
    <n v="0"/>
  </r>
  <r>
    <s v="Camp 16"/>
    <s v="CXB-224"/>
    <m/>
    <m/>
    <s v="G-05"/>
    <s v="BRAC Learning Center 35"/>
    <n v="31422585"/>
    <s v="REFUGEE COMMUNITIES"/>
    <s v="TEMPORARY LEARNING CENTER"/>
    <s v="Completed"/>
    <m/>
    <m/>
    <m/>
    <m/>
    <m/>
    <x v="0"/>
    <x v="0"/>
    <m/>
    <n v="19"/>
    <m/>
    <n v="16"/>
    <m/>
    <m/>
    <m/>
    <m/>
    <m/>
    <n v="17"/>
    <n v="1"/>
    <n v="18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9"/>
    <n v="17"/>
    <n v="0"/>
    <n v="0"/>
    <n v="16"/>
    <n v="18"/>
    <n v="0"/>
    <n v="0"/>
  </r>
  <r>
    <s v="Camp 16"/>
    <s v="CXB-224"/>
    <m/>
    <m/>
    <s v="H-05"/>
    <s v="BRAC Learning Center 36"/>
    <n v="31422622"/>
    <s v="REFUGEE COMMUNITIES"/>
    <s v="TEMPORARY LEARNING CENTER"/>
    <s v="Completed"/>
    <m/>
    <m/>
    <m/>
    <m/>
    <m/>
    <x v="0"/>
    <x v="0"/>
    <m/>
    <n v="18"/>
    <n v="1"/>
    <n v="17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Nasir uddin"/>
    <s v="dunasirmis@gmail.com"/>
    <n v="1835891616"/>
    <n v="70"/>
    <n v="0"/>
    <n v="70"/>
    <n v="0"/>
    <n v="0"/>
    <n v="0"/>
    <n v="34"/>
    <n v="36"/>
    <n v="0"/>
    <n v="0"/>
    <n v="34"/>
    <n v="36"/>
    <n v="0"/>
    <n v="0"/>
    <n v="0"/>
    <n v="0"/>
    <n v="0"/>
    <n v="0"/>
    <n v="34"/>
    <n v="36"/>
    <n v="70"/>
    <n v="18"/>
    <n v="18"/>
    <n v="0"/>
    <n v="0"/>
    <n v="17"/>
    <n v="17"/>
    <n v="0"/>
    <n v="0"/>
  </r>
  <r>
    <s v="Camp 15"/>
    <s v="CXB-223"/>
    <s v="DO NOT KNOW PARA NAME"/>
    <m/>
    <m/>
    <m/>
    <m/>
    <m/>
    <m/>
    <s v="Completed"/>
    <m/>
    <m/>
    <m/>
    <m/>
    <s v="OBAT"/>
    <x v="1"/>
    <x v="1"/>
    <m/>
    <n v="72"/>
    <m/>
    <n v="63"/>
    <m/>
    <m/>
    <m/>
    <m/>
    <m/>
    <n v="115"/>
    <m/>
    <n v="150"/>
    <m/>
    <m/>
    <m/>
    <m/>
    <m/>
    <m/>
    <m/>
    <m/>
    <m/>
    <m/>
    <m/>
    <m/>
    <m/>
    <m/>
    <m/>
    <m/>
    <m/>
    <m/>
    <m/>
    <m/>
    <m/>
    <m/>
    <s v="Md Hasan"/>
    <s v="mohdhasan715@gmail.com"/>
    <n v="1839564140"/>
    <n v="400"/>
    <n v="0"/>
    <n v="400"/>
    <n v="0"/>
    <n v="0"/>
    <n v="0"/>
    <n v="213"/>
    <n v="187"/>
    <n v="0"/>
    <n v="0"/>
    <n v="213"/>
    <n v="187"/>
    <n v="0"/>
    <n v="0"/>
    <n v="0"/>
    <n v="0"/>
    <n v="0"/>
    <n v="0"/>
    <n v="213"/>
    <n v="187"/>
    <n v="400"/>
    <n v="72"/>
    <n v="115"/>
    <n v="0"/>
    <n v="0"/>
    <n v="63"/>
    <n v="150"/>
    <n v="0"/>
    <n v="0"/>
  </r>
  <r>
    <s v="Camp 4"/>
    <s v="CXB-206"/>
    <s v="DO NOT KNOW PARA NAME"/>
    <m/>
    <m/>
    <m/>
    <m/>
    <m/>
    <m/>
    <s v="Completed"/>
    <m/>
    <m/>
    <m/>
    <m/>
    <s v="OBAT"/>
    <x v="1"/>
    <x v="1"/>
    <m/>
    <n v="151"/>
    <n v="1"/>
    <n v="149"/>
    <n v="1"/>
    <m/>
    <m/>
    <m/>
    <m/>
    <n v="284"/>
    <m/>
    <n v="314"/>
    <n v="1"/>
    <m/>
    <m/>
    <m/>
    <m/>
    <m/>
    <m/>
    <m/>
    <m/>
    <m/>
    <m/>
    <m/>
    <m/>
    <m/>
    <m/>
    <m/>
    <m/>
    <m/>
    <m/>
    <m/>
    <m/>
    <m/>
    <s v="Md Hasan"/>
    <s v="mohdhasan715@gmail.com"/>
    <n v="1839564140"/>
    <n v="898"/>
    <n v="0"/>
    <n v="898"/>
    <n v="0"/>
    <n v="0"/>
    <n v="0"/>
    <n v="463"/>
    <n v="435"/>
    <n v="0"/>
    <n v="0"/>
    <n v="463"/>
    <n v="435"/>
    <n v="0"/>
    <n v="0"/>
    <n v="0"/>
    <n v="0"/>
    <n v="0"/>
    <n v="0"/>
    <n v="463"/>
    <n v="435"/>
    <n v="898"/>
    <n v="151"/>
    <n v="284"/>
    <n v="0"/>
    <n v="0"/>
    <n v="149"/>
    <n v="314"/>
    <n v="0"/>
    <n v="0"/>
  </r>
  <r>
    <s v="Camp 5"/>
    <s v="CXB-209"/>
    <s v="DO NOT KNOW PARA NAME"/>
    <m/>
    <m/>
    <m/>
    <m/>
    <m/>
    <m/>
    <s v="Completed"/>
    <m/>
    <m/>
    <m/>
    <m/>
    <s v="OBAT"/>
    <x v="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d Hasan"/>
    <s v="mohdhasan715@gmail.com"/>
    <n v="1839564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8W"/>
    <s v="CXB-211"/>
    <s v="DO NOT KNOW PARA NAME"/>
    <m/>
    <m/>
    <m/>
    <m/>
    <m/>
    <m/>
    <s v="Completed"/>
    <m/>
    <m/>
    <m/>
    <m/>
    <s v="OBAT"/>
    <x v="1"/>
    <x v="1"/>
    <m/>
    <n v="153"/>
    <m/>
    <n v="180"/>
    <m/>
    <m/>
    <m/>
    <m/>
    <m/>
    <n v="283"/>
    <m/>
    <n v="332"/>
    <m/>
    <m/>
    <m/>
    <m/>
    <m/>
    <m/>
    <m/>
    <m/>
    <m/>
    <m/>
    <m/>
    <m/>
    <m/>
    <m/>
    <m/>
    <m/>
    <m/>
    <m/>
    <m/>
    <m/>
    <m/>
    <m/>
    <s v="Md Hasan"/>
    <s v="mohdhasan715@gmail.com"/>
    <n v="1839564140"/>
    <n v="948"/>
    <n v="0"/>
    <n v="948"/>
    <n v="0"/>
    <n v="0"/>
    <n v="0"/>
    <n v="512"/>
    <n v="436"/>
    <n v="0"/>
    <n v="0"/>
    <n v="512"/>
    <n v="436"/>
    <n v="0"/>
    <n v="0"/>
    <n v="0"/>
    <n v="0"/>
    <n v="0"/>
    <n v="0"/>
    <n v="512"/>
    <n v="436"/>
    <n v="948"/>
    <n v="153"/>
    <n v="283"/>
    <n v="0"/>
    <n v="0"/>
    <n v="180"/>
    <n v="332"/>
    <n v="0"/>
    <n v="0"/>
  </r>
  <r>
    <s v="Camp 27/Jadimura"/>
    <s v="CXB-037"/>
    <s v="Munaf Garden"/>
    <s v="Tek-045"/>
    <s v="D11"/>
    <s v="Sunflower 1"/>
    <n v="31013710"/>
    <s v="REFUGEE COMMUNITIES"/>
    <s v="LEARNING CENTER"/>
    <s v="Completed"/>
    <n v="20.939722222222201"/>
    <n v="92.258611111111094"/>
    <n v="0"/>
    <n v="0"/>
    <s v="ECHO"/>
    <x v="2"/>
    <x v="2"/>
    <m/>
    <n v="6"/>
    <m/>
    <n v="3"/>
    <m/>
    <m/>
    <m/>
    <m/>
    <m/>
    <n v="50"/>
    <m/>
    <n v="51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1847292329"/>
    <n v="110"/>
    <n v="0"/>
    <n v="110"/>
    <n v="0"/>
    <n v="0"/>
    <n v="0"/>
    <n v="54"/>
    <n v="56"/>
    <n v="0"/>
    <n v="0"/>
    <n v="54"/>
    <n v="56"/>
    <n v="0"/>
    <n v="0"/>
    <n v="0"/>
    <n v="0"/>
    <n v="0"/>
    <n v="0"/>
    <n v="54"/>
    <n v="56"/>
    <n v="110"/>
    <n v="6"/>
    <n v="50"/>
    <n v="0"/>
    <n v="0"/>
    <n v="3"/>
    <n v="51"/>
    <n v="0"/>
    <n v="0"/>
  </r>
  <r>
    <s v="Camp 27/Jadimura"/>
    <s v="CXB-037"/>
    <s v="Munaf Garden"/>
    <s v="Tek-046"/>
    <s v="D11"/>
    <s v="Sunflower 2"/>
    <n v="31013712"/>
    <s v="REFUGEE COMMUNITIES"/>
    <s v="LEARNING CENTER"/>
    <s v="Completed"/>
    <n v="20.941111111111098"/>
    <n v="92.260833333333295"/>
    <s v="(blank)"/>
    <s v="(blank)"/>
    <s v="ECHO"/>
    <x v="2"/>
    <x v="2"/>
    <m/>
    <n v="8"/>
    <m/>
    <n v="9"/>
    <m/>
    <m/>
    <m/>
    <m/>
    <m/>
    <n v="37"/>
    <m/>
    <n v="7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1847292329"/>
    <n v="132"/>
    <n v="0"/>
    <n v="132"/>
    <n v="0"/>
    <n v="0"/>
    <n v="0"/>
    <n v="87"/>
    <n v="45"/>
    <n v="0"/>
    <n v="0"/>
    <n v="87"/>
    <n v="45"/>
    <n v="0"/>
    <n v="0"/>
    <n v="0"/>
    <n v="0"/>
    <n v="0"/>
    <n v="0"/>
    <n v="87"/>
    <n v="45"/>
    <n v="132"/>
    <n v="8"/>
    <n v="37"/>
    <n v="0"/>
    <n v="0"/>
    <n v="9"/>
    <n v="78"/>
    <n v="0"/>
    <n v="0"/>
  </r>
  <r>
    <s v="Camp 27/Jadimura"/>
    <s v="CXB-037"/>
    <s v="Jadimura Iter Vata"/>
    <s v="Tek-048"/>
    <s v="D10"/>
    <s v="Daffodil 1"/>
    <n v="31013716"/>
    <s v="REFUGEE COMMUNITIES"/>
    <s v="LEARNING CENTER"/>
    <s v="Completed"/>
    <n v="20.941944444444399"/>
    <n v="92.259444444444398"/>
    <n v="0"/>
    <n v="0"/>
    <s v="ECHO"/>
    <x v="2"/>
    <x v="2"/>
    <m/>
    <n v="5"/>
    <m/>
    <n v="7"/>
    <m/>
    <m/>
    <m/>
    <m/>
    <m/>
    <n v="42"/>
    <m/>
    <n v="43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1847292329"/>
    <n v="97"/>
    <n v="0"/>
    <n v="97"/>
    <n v="0"/>
    <n v="0"/>
    <n v="0"/>
    <n v="50"/>
    <n v="47"/>
    <n v="0"/>
    <n v="0"/>
    <n v="50"/>
    <n v="47"/>
    <n v="0"/>
    <n v="0"/>
    <n v="0"/>
    <n v="0"/>
    <n v="0"/>
    <n v="0"/>
    <n v="50"/>
    <n v="47"/>
    <n v="97"/>
    <n v="5"/>
    <n v="42"/>
    <n v="0"/>
    <n v="0"/>
    <n v="7"/>
    <n v="43"/>
    <n v="0"/>
    <n v="0"/>
  </r>
  <r>
    <s v="Camp 27/Jadimura"/>
    <s v="CXB-037"/>
    <s v="Jadimura Iter Vata"/>
    <s v="Tek-048"/>
    <s v="D10"/>
    <s v="Daffodil 2"/>
    <n v="31013718"/>
    <s v="REFUGEE COMMUNITIES"/>
    <s v="LEARNING CENTER"/>
    <s v="Completed"/>
    <n v="20.943055555555599"/>
    <n v="92.258611111111094"/>
    <n v="0"/>
    <n v="0"/>
    <s v="ECHO"/>
    <x v="2"/>
    <x v="2"/>
    <m/>
    <n v="12"/>
    <m/>
    <n v="9"/>
    <m/>
    <m/>
    <m/>
    <m/>
    <m/>
    <n v="40"/>
    <m/>
    <n v="4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1847292329"/>
    <n v="101"/>
    <n v="0"/>
    <n v="101"/>
    <n v="0"/>
    <n v="0"/>
    <n v="0"/>
    <n v="49"/>
    <n v="52"/>
    <n v="0"/>
    <n v="0"/>
    <n v="49"/>
    <n v="52"/>
    <n v="0"/>
    <n v="0"/>
    <n v="0"/>
    <n v="0"/>
    <n v="0"/>
    <n v="0"/>
    <n v="49"/>
    <n v="52"/>
    <n v="101"/>
    <n v="12"/>
    <n v="40"/>
    <n v="0"/>
    <n v="0"/>
    <n v="9"/>
    <n v="40"/>
    <n v="0"/>
    <n v="0"/>
  </r>
  <r>
    <s v="Camp 27/Jadimura"/>
    <s v="CXB-037"/>
    <s v="Jadimura School Site"/>
    <s v="Tek-048"/>
    <s v="D11"/>
    <s v="Rose"/>
    <n v="31013714"/>
    <s v="REFUGEE COMMUNITIES"/>
    <s v="LEARNING CENTER"/>
    <s v="Completed"/>
    <n v="20.941388888888898"/>
    <n v="92.256666666666703"/>
    <n v="0"/>
    <n v="0"/>
    <s v="ECHO"/>
    <x v="2"/>
    <x v="2"/>
    <m/>
    <n v="15"/>
    <m/>
    <n v="10"/>
    <m/>
    <m/>
    <m/>
    <n v="1"/>
    <m/>
    <n v="69"/>
    <m/>
    <n v="74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1847292329"/>
    <n v="168"/>
    <n v="0"/>
    <n v="168"/>
    <n v="1"/>
    <n v="0"/>
    <n v="1"/>
    <n v="84"/>
    <n v="84"/>
    <n v="1"/>
    <n v="0"/>
    <n v="85"/>
    <n v="84"/>
    <n v="0"/>
    <n v="0"/>
    <n v="0"/>
    <n v="0"/>
    <n v="0"/>
    <n v="0"/>
    <n v="85"/>
    <n v="84"/>
    <n v="169"/>
    <n v="15"/>
    <n v="69"/>
    <n v="0"/>
    <n v="0"/>
    <n v="11"/>
    <n v="74"/>
    <n v="0"/>
    <n v="0"/>
  </r>
  <r>
    <s v="Camp 27/Jadimura"/>
    <s v="CXB-037"/>
    <s v="Zumma Para"/>
    <s v="Tek-048"/>
    <s v="D12"/>
    <s v="Lily"/>
    <n v="31013713"/>
    <s v="REFUGEE COMMUNITIES"/>
    <s v="LEARNING CENTER"/>
    <s v="Completed"/>
    <n v="20.941388888888898"/>
    <n v="92.256666666666703"/>
    <s v="(blank)"/>
    <s v="(blank)"/>
    <s v="ECHO"/>
    <x v="2"/>
    <x v="2"/>
    <m/>
    <n v="10"/>
    <m/>
    <n v="6"/>
    <m/>
    <m/>
    <m/>
    <n v="1"/>
    <m/>
    <n v="32"/>
    <m/>
    <n v="46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1847292329"/>
    <n v="94"/>
    <n v="0"/>
    <n v="94"/>
    <n v="1"/>
    <n v="0"/>
    <n v="1"/>
    <n v="52"/>
    <n v="42"/>
    <n v="1"/>
    <n v="0"/>
    <n v="53"/>
    <n v="42"/>
    <n v="0"/>
    <n v="0"/>
    <n v="0"/>
    <n v="0"/>
    <n v="0"/>
    <n v="0"/>
    <n v="53"/>
    <n v="42"/>
    <n v="95"/>
    <n v="10"/>
    <n v="32"/>
    <n v="0"/>
    <n v="0"/>
    <n v="7"/>
    <n v="46"/>
    <n v="0"/>
    <n v="0"/>
  </r>
  <r>
    <s v="Camp 1E"/>
    <s v="CXB-201"/>
    <m/>
    <s v=""/>
    <s v="JC-2"/>
    <s v="Shapla Shishu Bikash Kenrdo"/>
    <n v="31013820"/>
    <s v="REFUGEE COMMUNITIES"/>
    <s v="LEARNING CENTER"/>
    <s v="Completed"/>
    <s v="92° 9‘ 14” E         "/>
    <s v="21°  13’ 10”N       "/>
    <s v="(blank)"/>
    <s v="(blank)"/>
    <s v="IKEA"/>
    <x v="2"/>
    <x v="3"/>
    <m/>
    <m/>
    <m/>
    <m/>
    <m/>
    <n v="24"/>
    <m/>
    <n v="21"/>
    <m/>
    <n v="30"/>
    <m/>
    <n v="3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60"/>
    <n v="0"/>
    <n v="60"/>
    <n v="45"/>
    <n v="0"/>
    <n v="45"/>
    <n v="30"/>
    <n v="30"/>
    <n v="21"/>
    <n v="24"/>
    <n v="51"/>
    <n v="54"/>
    <n v="0"/>
    <n v="0"/>
    <n v="0"/>
    <n v="0"/>
    <n v="0"/>
    <n v="0"/>
    <n v="51"/>
    <n v="54"/>
    <n v="105"/>
    <n v="24"/>
    <n v="30"/>
    <n v="0"/>
    <n v="0"/>
    <n v="21"/>
    <n v="30"/>
    <n v="0"/>
    <n v="0"/>
  </r>
  <r>
    <s v="Deilpara"/>
    <s v="CXB-005"/>
    <m/>
    <s v=""/>
    <s v="n/a"/>
    <s v="Saikat Shishu bikash kendro"/>
    <n v="31013821"/>
    <s v="REFUGEE COMMUNITIES"/>
    <s v="LEARNING CENTER"/>
    <s v="Completed"/>
    <s v="92° 2‘ 46” E         "/>
    <s v="21°  17’ 31”N     "/>
    <m/>
    <m/>
    <s v="IKEA"/>
    <x v="2"/>
    <x v="3"/>
    <m/>
    <n v="30"/>
    <m/>
    <n v="24"/>
    <m/>
    <n v="13"/>
    <m/>
    <n v="13"/>
    <m/>
    <n v="10"/>
    <m/>
    <n v="10"/>
    <m/>
    <n v="3"/>
    <m/>
    <n v="2"/>
    <m/>
    <m/>
    <m/>
    <m/>
    <m/>
    <m/>
    <m/>
    <m/>
    <m/>
    <m/>
    <m/>
    <m/>
    <m/>
    <m/>
    <m/>
    <m/>
    <m/>
    <m/>
    <s v="Ayse Kocak"/>
    <s v="Ayse.Kocak@savethechildren.org"/>
    <n v="8801847292329"/>
    <n v="74"/>
    <n v="0"/>
    <n v="74"/>
    <n v="31"/>
    <n v="0"/>
    <n v="31"/>
    <n v="34"/>
    <n v="40"/>
    <n v="15"/>
    <n v="16"/>
    <n v="49"/>
    <n v="56"/>
    <n v="0"/>
    <n v="0"/>
    <n v="0"/>
    <n v="0"/>
    <n v="0"/>
    <n v="0"/>
    <n v="49"/>
    <n v="56"/>
    <n v="105"/>
    <n v="43"/>
    <n v="13"/>
    <n v="0"/>
    <n v="0"/>
    <n v="37"/>
    <n v="12"/>
    <n v="0"/>
    <n v="0"/>
  </r>
  <r>
    <s v="Deilpara"/>
    <s v="CXB-005"/>
    <m/>
    <s v=""/>
    <s v="n/a"/>
    <s v="Shimul Shishu Bikash Kenrdo"/>
    <n v="31013822"/>
    <s v="REFUGEE COMMUNITIES"/>
    <s v="LEARNING CENTER"/>
    <s v="Completed"/>
    <s v="92° 3‘ 17” E         "/>
    <s v="21°  16’ 25”N       "/>
    <m/>
    <m/>
    <s v="IKEA"/>
    <x v="2"/>
    <x v="3"/>
    <m/>
    <n v="11"/>
    <m/>
    <n v="12"/>
    <m/>
    <n v="27"/>
    <m/>
    <n v="20"/>
    <m/>
    <n v="11"/>
    <m/>
    <n v="6"/>
    <m/>
    <n v="14"/>
    <m/>
    <n v="4"/>
    <m/>
    <m/>
    <m/>
    <m/>
    <m/>
    <m/>
    <m/>
    <m/>
    <m/>
    <m/>
    <m/>
    <m/>
    <m/>
    <m/>
    <m/>
    <m/>
    <m/>
    <m/>
    <s v="Ayse Kocak"/>
    <s v="Ayse.Kocak@savethechildren.org"/>
    <n v="8801847292329"/>
    <n v="40"/>
    <n v="0"/>
    <n v="40"/>
    <n v="65"/>
    <n v="0"/>
    <n v="65"/>
    <n v="18"/>
    <n v="22"/>
    <n v="24"/>
    <n v="41"/>
    <n v="42"/>
    <n v="63"/>
    <n v="0"/>
    <n v="0"/>
    <n v="0"/>
    <n v="0"/>
    <n v="0"/>
    <n v="0"/>
    <n v="42"/>
    <n v="63"/>
    <n v="105"/>
    <n v="38"/>
    <n v="25"/>
    <n v="0"/>
    <n v="0"/>
    <n v="32"/>
    <n v="10"/>
    <n v="0"/>
    <n v="0"/>
  </r>
  <r>
    <s v="Camp 10"/>
    <s v="CXB-214"/>
    <m/>
    <s v=""/>
    <s v="F-20"/>
    <s v="Angell"/>
    <n v="31013823"/>
    <s v="REFUGEE COMMUNITIES"/>
    <s v="LEARNING CENTER"/>
    <s v="Completed"/>
    <s v="92°  9‘ 8” E         "/>
    <s v="21°  11’ 28”N        "/>
    <s v="(blank)"/>
    <s v="(blank)"/>
    <s v="DFAT"/>
    <x v="2"/>
    <x v="3"/>
    <m/>
    <n v="14"/>
    <m/>
    <n v="21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4"/>
    <n v="36"/>
    <n v="0"/>
    <n v="0"/>
    <n v="21"/>
    <n v="34"/>
    <n v="0"/>
    <n v="0"/>
  </r>
  <r>
    <s v="Camp 18"/>
    <s v="CXB-215"/>
    <m/>
    <s v=""/>
    <s v="K-9"/>
    <s v="Unique 1"/>
    <n v="31013827"/>
    <s v="REFUGEE COMMUNITIES"/>
    <s v="LEARNING CENTER"/>
    <s v="Completed"/>
    <s v="92° 8‘ 57” E         "/>
    <s v="21°  11’ 18”N   "/>
    <s v="(blank)"/>
    <s v="(blank)"/>
    <s v="DFAT"/>
    <x v="2"/>
    <x v="3"/>
    <m/>
    <n v="18"/>
    <m/>
    <n v="20"/>
    <m/>
    <m/>
    <m/>
    <m/>
    <m/>
    <n v="26"/>
    <m/>
    <n v="41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8"/>
    <n v="26"/>
    <n v="0"/>
    <n v="0"/>
    <n v="20"/>
    <n v="41"/>
    <n v="0"/>
    <n v="0"/>
  </r>
  <r>
    <s v="Camp 18"/>
    <s v="CXB-215"/>
    <m/>
    <s v=""/>
    <s v="K-8"/>
    <s v="Unique 2"/>
    <n v="31013828"/>
    <s v="REFUGEE COMMUNITIES"/>
    <s v="LEARNING CENTER"/>
    <s v="Completed"/>
    <s v="92° 8‘ 57” E         "/>
    <s v="21°  11’ 18”N      "/>
    <s v="(blank)"/>
    <s v="(blank)"/>
    <s v="DFAT"/>
    <x v="2"/>
    <x v="3"/>
    <m/>
    <n v="18"/>
    <m/>
    <n v="18"/>
    <m/>
    <m/>
    <m/>
    <m/>
    <m/>
    <n v="32"/>
    <m/>
    <n v="3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8"/>
    <n v="32"/>
    <n v="0"/>
    <n v="0"/>
    <n v="18"/>
    <n v="37"/>
    <n v="0"/>
    <n v="0"/>
  </r>
  <r>
    <s v="Camp 18"/>
    <s v="CXB-215"/>
    <m/>
    <s v=""/>
    <s v="K-12"/>
    <s v="Star 1"/>
    <n v="31013830"/>
    <s v="REFUGEE COMMUNITIES"/>
    <s v="LEARNING CENTER"/>
    <s v="Completed"/>
    <s v="92° 8‘ 54” E         "/>
    <s v="21°  11’ 18”N"/>
    <s v="(blank)"/>
    <s v="(blank)"/>
    <s v="DFAT"/>
    <x v="2"/>
    <x v="3"/>
    <m/>
    <n v="20"/>
    <m/>
    <n v="16"/>
    <m/>
    <m/>
    <m/>
    <m/>
    <m/>
    <n v="33"/>
    <m/>
    <n v="36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20"/>
    <n v="33"/>
    <n v="0"/>
    <n v="0"/>
    <n v="16"/>
    <n v="36"/>
    <n v="0"/>
    <n v="0"/>
  </r>
  <r>
    <s v="Camp 18"/>
    <s v="CXB-215"/>
    <m/>
    <s v=""/>
    <s v="K-12"/>
    <s v="Star 2"/>
    <n v="31013832"/>
    <s v="REFUGEE COMMUNITIES"/>
    <s v="LEARNING CENTER"/>
    <s v="Completed"/>
    <s v="92° 8‘ 54” E         "/>
    <s v="21°  11’ 18”N"/>
    <s v="(blank)"/>
    <s v="(blank)"/>
    <s v="DFAT"/>
    <x v="2"/>
    <x v="3"/>
    <m/>
    <n v="19"/>
    <m/>
    <n v="21"/>
    <m/>
    <m/>
    <m/>
    <m/>
    <m/>
    <n v="25"/>
    <m/>
    <n v="4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9"/>
    <n v="25"/>
    <n v="0"/>
    <n v="0"/>
    <n v="21"/>
    <n v="40"/>
    <n v="0"/>
    <n v="0"/>
  </r>
  <r>
    <s v="Camp 18"/>
    <s v="CXB-215"/>
    <m/>
    <s v=""/>
    <s v="B-43"/>
    <s v="Royal 2"/>
    <n v="31013835"/>
    <s v="REFUGEE COMMUNITIES"/>
    <s v="LEARNING CENTER"/>
    <s v="Completed"/>
    <s v="92° 9‘ 1” E         "/>
    <s v="21°  11’ 24”N"/>
    <s v="(blank)"/>
    <s v="(blank)"/>
    <s v="DFAT"/>
    <x v="2"/>
    <x v="3"/>
    <m/>
    <n v="16"/>
    <m/>
    <n v="20"/>
    <m/>
    <m/>
    <m/>
    <m/>
    <m/>
    <n v="27"/>
    <m/>
    <n v="42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6"/>
    <n v="27"/>
    <n v="0"/>
    <n v="0"/>
    <n v="20"/>
    <n v="42"/>
    <n v="0"/>
    <n v="0"/>
  </r>
  <r>
    <s v="Camp 1W"/>
    <s v="CXB-202"/>
    <m/>
    <s v=""/>
    <s v="JC-2"/>
    <s v="Twinkle"/>
    <n v="31013836"/>
    <s v="REFUGEE COMMUNITIES"/>
    <s v="LEARNING CENTER"/>
    <s v="Completed"/>
    <s v="92°  9‘ 14” E         "/>
    <s v="21°  13’ 5”N"/>
    <m/>
    <m/>
    <s v="IKEA"/>
    <x v="2"/>
    <x v="3"/>
    <m/>
    <n v="21"/>
    <m/>
    <n v="14"/>
    <m/>
    <m/>
    <m/>
    <m/>
    <m/>
    <n v="37"/>
    <m/>
    <n v="33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1"/>
    <n v="37"/>
    <n v="0"/>
    <n v="0"/>
    <n v="14"/>
    <n v="33"/>
    <n v="0"/>
    <n v="0"/>
  </r>
  <r>
    <s v="Camp 1W"/>
    <s v="CXB-202"/>
    <m/>
    <s v=""/>
    <s v="I-1"/>
    <s v="Sky"/>
    <n v="31013839"/>
    <s v="REFUGEE COMMUNITIES"/>
    <s v="LEARNING CENTER"/>
    <s v="Completed"/>
    <s v="92° 9‘ 42” E         "/>
    <s v="21°  13’ 10”N"/>
    <m/>
    <m/>
    <s v="IKEA"/>
    <x v="2"/>
    <x v="3"/>
    <m/>
    <n v="18"/>
    <m/>
    <n v="17"/>
    <m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3"/>
    <s v="CXB-220"/>
    <m/>
    <s v=""/>
    <s v="A-10"/>
    <s v="Neptune"/>
    <n v="31013842"/>
    <s v="REFUGEE COMMUNITIES"/>
    <s v="LEARNING CENTER"/>
    <s v="Completed"/>
    <s v="92° 8‘ 21” E         "/>
    <s v="21°  10’ 59”N  "/>
    <s v="(blank)"/>
    <s v="(blank)"/>
    <s v="DFAT"/>
    <x v="2"/>
    <x v="3"/>
    <m/>
    <n v="18"/>
    <m/>
    <n v="17"/>
    <m/>
    <m/>
    <m/>
    <m/>
    <m/>
    <n v="29"/>
    <m/>
    <n v="43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7"/>
    <n v="0"/>
    <n v="107"/>
    <n v="0"/>
    <n v="0"/>
    <n v="0"/>
    <n v="60"/>
    <n v="47"/>
    <n v="0"/>
    <n v="0"/>
    <n v="60"/>
    <n v="47"/>
    <n v="0"/>
    <n v="0"/>
    <n v="0"/>
    <n v="0"/>
    <n v="0"/>
    <n v="0"/>
    <n v="60"/>
    <n v="47"/>
    <n v="107"/>
    <n v="18"/>
    <n v="29"/>
    <n v="0"/>
    <n v="0"/>
    <n v="17"/>
    <n v="43"/>
    <n v="0"/>
    <n v="0"/>
  </r>
  <r>
    <s v="Camp 16"/>
    <s v="CXB-224"/>
    <m/>
    <s v=""/>
    <s v="H-1"/>
    <s v="Sun"/>
    <n v="31013844"/>
    <s v="REFUGEE COMMUNITIES"/>
    <s v="LEARNING CENTER"/>
    <s v="Completed"/>
    <s v="92°  8’ 45” E         "/>
    <s v="21°  9’ 17”N"/>
    <s v="(blank)"/>
    <s v="(blank)"/>
    <s v="IKEA"/>
    <x v="2"/>
    <x v="3"/>
    <m/>
    <n v="15"/>
    <m/>
    <n v="20"/>
    <m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5"/>
    <n v="38"/>
    <n v="0"/>
    <n v="0"/>
    <n v="20"/>
    <n v="32"/>
    <n v="0"/>
    <n v="0"/>
  </r>
  <r>
    <s v="Camp 25/Alikhali"/>
    <s v="CXB-017"/>
    <s v="Dokkhin Alikhali"/>
    <s v="Tek-010"/>
    <s v="D-8"/>
    <s v="Moina"/>
    <n v="31013846"/>
    <s v="REFUGEE COMMUNITIES"/>
    <s v="LEARNING CENTER"/>
    <s v="Completed"/>
    <s v="92° 14‘ 41” E         "/>
    <s v="20°  58’ 49”N       "/>
    <s v="(blank)"/>
    <s v="(blank)"/>
    <s v="IKEA"/>
    <x v="2"/>
    <x v="3"/>
    <m/>
    <n v="20"/>
    <m/>
    <n v="20"/>
    <m/>
    <m/>
    <m/>
    <m/>
    <m/>
    <n v="33"/>
    <m/>
    <n v="32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20"/>
    <n v="33"/>
    <n v="0"/>
    <n v="0"/>
    <n v="20"/>
    <n v="32"/>
    <n v="0"/>
    <n v="0"/>
  </r>
  <r>
    <s v="Camp 1E"/>
    <s v="CXB-201"/>
    <m/>
    <s v=""/>
    <s v="JC"/>
    <s v="Mohna Shishu Bikash Kenrdo"/>
    <n v="31013848"/>
    <s v="REFUGEE COMMUNITIES"/>
    <s v="LEARNING CENTER"/>
    <s v="Completed"/>
    <s v="92° 9‘ 26” E         "/>
    <s v="21° 12’ 53”N  "/>
    <m/>
    <m/>
    <s v="IKEA"/>
    <x v="2"/>
    <x v="3"/>
    <m/>
    <n v="8"/>
    <m/>
    <n v="10"/>
    <m/>
    <n v="5"/>
    <m/>
    <n v="12"/>
    <m/>
    <n v="28"/>
    <m/>
    <n v="38"/>
    <m/>
    <m/>
    <m/>
    <n v="1"/>
    <m/>
    <m/>
    <m/>
    <m/>
    <m/>
    <m/>
    <m/>
    <m/>
    <m/>
    <m/>
    <m/>
    <m/>
    <m/>
    <m/>
    <m/>
    <m/>
    <m/>
    <m/>
    <s v="Ayse Kocak"/>
    <s v="Ayse.Kocak@savethechildren.org"/>
    <n v="8801847292329"/>
    <n v="84"/>
    <n v="0"/>
    <n v="84"/>
    <n v="18"/>
    <n v="0"/>
    <n v="18"/>
    <n v="48"/>
    <n v="36"/>
    <n v="13"/>
    <n v="5"/>
    <n v="61"/>
    <n v="41"/>
    <n v="0"/>
    <n v="0"/>
    <n v="0"/>
    <n v="0"/>
    <n v="0"/>
    <n v="0"/>
    <n v="61"/>
    <n v="41"/>
    <n v="102"/>
    <n v="13"/>
    <n v="28"/>
    <n v="0"/>
    <n v="0"/>
    <n v="22"/>
    <n v="39"/>
    <n v="0"/>
    <n v="0"/>
  </r>
  <r>
    <s v="Camp 25/Alikhali"/>
    <s v="CXB-017"/>
    <m/>
    <s v=""/>
    <s v="D-7"/>
    <s v="Khelaghore Shishu Bikash Kenrdo"/>
    <n v="31013851"/>
    <s v="REFUGEE COMMUNITIES"/>
    <s v="LEARNING CENTER"/>
    <s v="Completed"/>
    <s v="92° 14‘ 46” E         "/>
    <s v="21°  58’ 36”N"/>
    <m/>
    <m/>
    <s v="IKEA"/>
    <x v="2"/>
    <x v="3"/>
    <m/>
    <m/>
    <m/>
    <m/>
    <m/>
    <n v="15"/>
    <m/>
    <n v="20"/>
    <m/>
    <m/>
    <m/>
    <m/>
    <m/>
    <n v="32"/>
    <m/>
    <n v="38"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105"/>
    <n v="0"/>
    <n v="105"/>
    <n v="0"/>
    <n v="0"/>
    <n v="58"/>
    <n v="47"/>
    <n v="58"/>
    <n v="47"/>
    <n v="0"/>
    <n v="0"/>
    <n v="0"/>
    <n v="0"/>
    <n v="0"/>
    <n v="0"/>
    <n v="58"/>
    <n v="47"/>
    <n v="105"/>
    <n v="15"/>
    <n v="32"/>
    <n v="0"/>
    <n v="0"/>
    <n v="20"/>
    <n v="38"/>
    <n v="0"/>
    <n v="0"/>
  </r>
  <r>
    <s v="Pankhali"/>
    <s v="CXB-027"/>
    <m/>
    <s v=""/>
    <s v="n/a"/>
    <s v="Ashar Alo Shishu Bikash Kenrdo"/>
    <n v="31013854"/>
    <s v="REFUGEE COMMUNITIES"/>
    <s v="LEARNING CENTER"/>
    <s v="Completed"/>
    <s v="92° 14‘ 1” E         "/>
    <s v="21°  1’ 14”N   "/>
    <m/>
    <m/>
    <s v="DFAT"/>
    <x v="2"/>
    <x v="3"/>
    <m/>
    <m/>
    <m/>
    <m/>
    <m/>
    <n v="20"/>
    <m/>
    <n v="15"/>
    <m/>
    <m/>
    <m/>
    <m/>
    <m/>
    <n v="38"/>
    <m/>
    <n v="32"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105"/>
    <n v="0"/>
    <n v="105"/>
    <n v="0"/>
    <n v="0"/>
    <n v="47"/>
    <n v="58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Pankhali"/>
    <s v="CXB-027"/>
    <m/>
    <s v=""/>
    <s v="n/a"/>
    <s v="Muktar Alo Shishu Bikash Kenrdo"/>
    <n v="31013856"/>
    <s v="REFUGEE COMMUNITIES"/>
    <s v="LEARNING CENTER"/>
    <s v="Completed"/>
    <s v="92° 14‘ 20” E         "/>
    <s v="21°  0’ 45”N        "/>
    <m/>
    <m/>
    <s v="DFAT"/>
    <x v="2"/>
    <x v="3"/>
    <m/>
    <m/>
    <m/>
    <m/>
    <m/>
    <n v="20"/>
    <m/>
    <n v="20"/>
    <m/>
    <m/>
    <m/>
    <m/>
    <m/>
    <n v="25"/>
    <m/>
    <n v="40"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105"/>
    <n v="0"/>
    <n v="105"/>
    <n v="0"/>
    <n v="0"/>
    <n v="60"/>
    <n v="45"/>
    <n v="60"/>
    <n v="45"/>
    <n v="0"/>
    <n v="0"/>
    <n v="0"/>
    <n v="0"/>
    <n v="0"/>
    <n v="0"/>
    <n v="60"/>
    <n v="45"/>
    <n v="105"/>
    <n v="20"/>
    <n v="25"/>
    <n v="0"/>
    <n v="0"/>
    <n v="20"/>
    <n v="40"/>
    <n v="0"/>
    <n v="0"/>
  </r>
  <r>
    <s v="Deilpara"/>
    <s v="CXB-005"/>
    <m/>
    <s v=""/>
    <s v="n/a"/>
    <s v="Dolonchapa Shishu bikash Kenrdo"/>
    <n v="31013859"/>
    <s v="REFUGEE COMMUNITIES"/>
    <s v="LEARNING CENTER"/>
    <s v="Completed"/>
    <s v="92° 14‘ 31” E         "/>
    <s v="20°  58’ 43”N      "/>
    <m/>
    <m/>
    <s v="IKEA"/>
    <x v="2"/>
    <x v="3"/>
    <m/>
    <n v="16"/>
    <m/>
    <n v="20"/>
    <m/>
    <n v="18"/>
    <m/>
    <n v="16"/>
    <m/>
    <n v="12"/>
    <m/>
    <n v="8"/>
    <m/>
    <n v="11"/>
    <m/>
    <n v="4"/>
    <m/>
    <m/>
    <m/>
    <m/>
    <m/>
    <m/>
    <m/>
    <m/>
    <m/>
    <m/>
    <m/>
    <m/>
    <m/>
    <m/>
    <m/>
    <m/>
    <m/>
    <m/>
    <s v="Ayse Kocak"/>
    <s v="Ayse.Kocak@savethechildren.org"/>
    <n v="8801847292329"/>
    <n v="56"/>
    <n v="0"/>
    <n v="56"/>
    <n v="49"/>
    <n v="0"/>
    <n v="49"/>
    <n v="28"/>
    <n v="28"/>
    <n v="20"/>
    <n v="29"/>
    <n v="48"/>
    <n v="57"/>
    <n v="0"/>
    <n v="0"/>
    <n v="0"/>
    <n v="0"/>
    <n v="0"/>
    <n v="0"/>
    <n v="48"/>
    <n v="57"/>
    <n v="105"/>
    <n v="34"/>
    <n v="23"/>
    <n v="0"/>
    <n v="0"/>
    <n v="36"/>
    <n v="12"/>
    <n v="0"/>
    <n v="0"/>
  </r>
  <r>
    <s v="Jommapara"/>
    <s v="CXB-013"/>
    <m/>
    <s v=""/>
    <s v="n/a"/>
    <s v="Paharika Shishu Bikash Kenrdo"/>
    <n v="31013860"/>
    <s v="REFUGEE COMMUNITIES"/>
    <s v="LEARNING CENTER"/>
    <s v="Completed"/>
    <s v="92° 4‘ 32” E         "/>
    <s v="21°  15’ 31”N    "/>
    <m/>
    <m/>
    <s v="IKEA"/>
    <x v="2"/>
    <x v="3"/>
    <m/>
    <n v="3"/>
    <m/>
    <n v="2"/>
    <m/>
    <n v="16"/>
    <m/>
    <n v="14"/>
    <m/>
    <n v="6"/>
    <m/>
    <n v="4"/>
    <m/>
    <n v="33"/>
    <m/>
    <n v="27"/>
    <m/>
    <m/>
    <m/>
    <m/>
    <m/>
    <m/>
    <m/>
    <m/>
    <m/>
    <m/>
    <m/>
    <m/>
    <m/>
    <m/>
    <m/>
    <m/>
    <m/>
    <m/>
    <s v="Ayse Kocak"/>
    <s v="Ayse.Kocak@savethechildren.org"/>
    <n v="8801847292329"/>
    <n v="15"/>
    <n v="0"/>
    <n v="15"/>
    <n v="90"/>
    <n v="0"/>
    <n v="90"/>
    <n v="6"/>
    <n v="9"/>
    <n v="41"/>
    <n v="49"/>
    <n v="47"/>
    <n v="58"/>
    <n v="0"/>
    <n v="0"/>
    <n v="0"/>
    <n v="0"/>
    <n v="0"/>
    <n v="0"/>
    <n v="47"/>
    <n v="58"/>
    <n v="105"/>
    <n v="19"/>
    <n v="39"/>
    <n v="0"/>
    <n v="0"/>
    <n v="16"/>
    <n v="31"/>
    <n v="0"/>
    <n v="0"/>
  </r>
  <r>
    <s v="Camp 10"/>
    <s v="CXB-214"/>
    <m/>
    <s v=""/>
    <s v="S-10"/>
    <s v="Peacock 1"/>
    <n v="31013864"/>
    <s v="REFUGEE COMMUNITIES"/>
    <s v="LEARNING CENTER"/>
    <s v="Completed"/>
    <s v="92°  9‘ 17” E         "/>
    <s v="21°  11’ 20”N"/>
    <m/>
    <m/>
    <s v="DFAT"/>
    <x v="2"/>
    <x v="3"/>
    <m/>
    <n v="19"/>
    <m/>
    <n v="16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9"/>
    <n v="33"/>
    <n v="0"/>
    <n v="0"/>
    <n v="16"/>
    <n v="37"/>
    <n v="0"/>
    <n v="0"/>
  </r>
  <r>
    <s v="Camp 10"/>
    <s v="CXB-214"/>
    <m/>
    <s v=""/>
    <s v="S-10"/>
    <s v="Peacock 2"/>
    <n v="31013866"/>
    <s v="REFUGEE COMMUNITIES"/>
    <s v="LEARNING CENTER"/>
    <s v="Completed"/>
    <s v="92°  9‘ 17” E         "/>
    <s v="21°  11’ 20”N"/>
    <m/>
    <m/>
    <s v="DFAT"/>
    <x v="2"/>
    <x v="3"/>
    <m/>
    <n v="16"/>
    <m/>
    <n v="19"/>
    <m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6"/>
    <n v="35"/>
    <n v="0"/>
    <n v="0"/>
    <n v="19"/>
    <n v="35"/>
    <n v="0"/>
    <n v="0"/>
  </r>
  <r>
    <s v="Camp 10"/>
    <s v="CXB-214"/>
    <m/>
    <s v=""/>
    <s v="S-15"/>
    <s v="Eagle 1"/>
    <n v="31013867"/>
    <s v="REFUGEE COMMUNITIES"/>
    <s v="LEARNING CENTER"/>
    <s v="Completed"/>
    <s v="92° 9‘ 8” E         "/>
    <s v="21° 13’ 8”N"/>
    <m/>
    <m/>
    <s v="DFAT"/>
    <x v="2"/>
    <x v="3"/>
    <m/>
    <n v="14"/>
    <m/>
    <n v="21"/>
    <m/>
    <m/>
    <m/>
    <m/>
    <m/>
    <n v="20"/>
    <m/>
    <n v="5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71"/>
    <n v="34"/>
    <n v="0"/>
    <n v="0"/>
    <n v="71"/>
    <n v="34"/>
    <n v="0"/>
    <n v="0"/>
    <n v="0"/>
    <n v="0"/>
    <n v="0"/>
    <n v="0"/>
    <n v="71"/>
    <n v="34"/>
    <n v="105"/>
    <n v="14"/>
    <n v="20"/>
    <n v="0"/>
    <n v="0"/>
    <n v="21"/>
    <n v="50"/>
    <n v="0"/>
    <n v="0"/>
  </r>
  <r>
    <s v="Camp 10"/>
    <s v="CXB-214"/>
    <m/>
    <s v=""/>
    <s v="S-15"/>
    <s v="Eagle 2"/>
    <n v="31013869"/>
    <s v="REFUGEE COMMUNITIES"/>
    <s v="LEARNING CENTER"/>
    <s v="Completed"/>
    <s v="92° 9‘ 7” E         "/>
    <s v="21°  13’ 8”N   "/>
    <m/>
    <m/>
    <s v="DFAT"/>
    <x v="2"/>
    <x v="3"/>
    <m/>
    <n v="15"/>
    <m/>
    <n v="20"/>
    <m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5"/>
    <n v="35"/>
    <n v="0"/>
    <n v="0"/>
    <n v="20"/>
    <n v="35"/>
    <n v="0"/>
    <n v="0"/>
  </r>
  <r>
    <s v="Camp 10"/>
    <s v="CXB-214"/>
    <m/>
    <s v=""/>
    <s v="S-22"/>
    <s v="Birds"/>
    <n v="31013870"/>
    <s v="REFUGEE COMMUNITIES"/>
    <s v="LEARNING CENTER"/>
    <s v="Completed"/>
    <s v="92°  9‘ 7” E         "/>
    <s v="21°  11’ 25”N"/>
    <m/>
    <m/>
    <s v="DFAT"/>
    <x v="2"/>
    <x v="3"/>
    <m/>
    <n v="21"/>
    <m/>
    <n v="16"/>
    <m/>
    <m/>
    <m/>
    <m/>
    <m/>
    <n v="30"/>
    <m/>
    <n v="3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21"/>
    <n v="30"/>
    <n v="0"/>
    <n v="0"/>
    <n v="16"/>
    <n v="38"/>
    <n v="0"/>
    <n v="0"/>
  </r>
  <r>
    <s v="Camp 18"/>
    <s v="CXB-215"/>
    <m/>
    <s v=""/>
    <s v="H-47"/>
    <s v="Butterfly"/>
    <n v="31013871"/>
    <s v="REFUGEE COMMUNITIES"/>
    <s v="LEARNING CENTER"/>
    <s v="Completed"/>
    <s v="92°  9‘ 5” E         "/>
    <s v="21°  11’ 17”N"/>
    <m/>
    <m/>
    <s v="DFAT"/>
    <x v="2"/>
    <x v="3"/>
    <m/>
    <n v="17"/>
    <m/>
    <n v="20"/>
    <m/>
    <m/>
    <m/>
    <m/>
    <m/>
    <n v="31"/>
    <m/>
    <n v="3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7"/>
    <n v="31"/>
    <n v="0"/>
    <n v="0"/>
    <n v="20"/>
    <n v="37"/>
    <n v="0"/>
    <n v="0"/>
  </r>
  <r>
    <s v="Camp 10"/>
    <s v="CXB-214"/>
    <m/>
    <s v=""/>
    <s v="F-14"/>
    <s v="Pearl"/>
    <n v="31013872"/>
    <s v="REFUGEE COMMUNITIES"/>
    <s v="LEARNING CENTER"/>
    <s v="Completed"/>
    <s v="92° 5‘ 5” E         "/>
    <s v="21°  11’ 32”N  "/>
    <m/>
    <m/>
    <s v="DFAT"/>
    <x v="2"/>
    <x v="3"/>
    <m/>
    <n v="20"/>
    <m/>
    <n v="24"/>
    <m/>
    <m/>
    <m/>
    <m/>
    <m/>
    <n v="28"/>
    <m/>
    <n v="33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20"/>
    <n v="28"/>
    <n v="0"/>
    <n v="0"/>
    <n v="24"/>
    <n v="33"/>
    <n v="0"/>
    <n v="0"/>
  </r>
  <r>
    <s v="Camp 8W"/>
    <s v="CXB-211"/>
    <m/>
    <s v=""/>
    <s v="F-22"/>
    <s v="Dream 1"/>
    <n v="31013875"/>
    <s v="REFUGEE COMMUNITIES"/>
    <s v="LEARNING CENTER"/>
    <s v="Completed"/>
    <s v="92°  9‘ 10” E         "/>
    <s v="21°  11’ 23”N"/>
    <m/>
    <m/>
    <s v="DFAT"/>
    <x v="2"/>
    <x v="3"/>
    <m/>
    <n v="16"/>
    <m/>
    <n v="18"/>
    <m/>
    <m/>
    <m/>
    <m/>
    <m/>
    <n v="27"/>
    <m/>
    <n v="44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6"/>
    <n v="27"/>
    <n v="0"/>
    <n v="0"/>
    <n v="18"/>
    <n v="44"/>
    <n v="0"/>
    <n v="0"/>
  </r>
  <r>
    <s v="Camp 8W"/>
    <s v="CXB-211"/>
    <m/>
    <s v=""/>
    <s v="F-22"/>
    <s v="Dream 2"/>
    <n v="31013877"/>
    <s v="REFUGEE COMMUNITIES"/>
    <s v="LEARNING CENTER"/>
    <s v="Completed"/>
    <s v="92°  9‘ 10” E         "/>
    <s v="21°  11’ 23”N"/>
    <m/>
    <m/>
    <s v="DFAT"/>
    <x v="2"/>
    <x v="3"/>
    <m/>
    <n v="12"/>
    <m/>
    <n v="23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2"/>
    <n v="36"/>
    <n v="0"/>
    <n v="0"/>
    <n v="23"/>
    <n v="34"/>
    <n v="0"/>
    <n v="0"/>
  </r>
  <r>
    <s v="Camp 10"/>
    <s v="CXB-214"/>
    <m/>
    <s v=""/>
    <s v="DG-44"/>
    <s v="Rhythm 1"/>
    <n v="31013878"/>
    <s v="REFUGEE COMMUNITIES"/>
    <s v="LEARNING CENTER"/>
    <s v="Completed"/>
    <s v="92° 9‘ 5” E         "/>
    <s v="21°  11’ 27”N"/>
    <m/>
    <m/>
    <s v="DFAT"/>
    <x v="2"/>
    <x v="3"/>
    <m/>
    <n v="15"/>
    <m/>
    <n v="23"/>
    <m/>
    <m/>
    <m/>
    <m/>
    <m/>
    <n v="31"/>
    <m/>
    <n v="33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2"/>
    <n v="0"/>
    <n v="102"/>
    <n v="0"/>
    <n v="0"/>
    <n v="0"/>
    <n v="56"/>
    <n v="46"/>
    <n v="0"/>
    <n v="0"/>
    <n v="56"/>
    <n v="46"/>
    <n v="0"/>
    <n v="0"/>
    <n v="0"/>
    <n v="0"/>
    <n v="0"/>
    <n v="0"/>
    <n v="56"/>
    <n v="46"/>
    <n v="102"/>
    <n v="15"/>
    <n v="31"/>
    <n v="0"/>
    <n v="0"/>
    <n v="23"/>
    <n v="33"/>
    <n v="0"/>
    <n v="0"/>
  </r>
  <r>
    <s v="Camp 10"/>
    <s v="CXB-214"/>
    <m/>
    <s v=""/>
    <s v="DG-44"/>
    <s v="Rhythm 2"/>
    <n v="31013879"/>
    <s v="REFUGEE COMMUNITIES"/>
    <s v="LEARNING CENTER"/>
    <s v="Completed"/>
    <s v="92° 9‘ 5” E         "/>
    <s v="21°  11’ 27”N"/>
    <m/>
    <m/>
    <s v="DFAT"/>
    <x v="2"/>
    <x v="3"/>
    <m/>
    <n v="22"/>
    <m/>
    <n v="19"/>
    <m/>
    <m/>
    <m/>
    <m/>
    <m/>
    <n v="29"/>
    <m/>
    <n v="3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8"/>
    <n v="0"/>
    <n v="108"/>
    <n v="0"/>
    <n v="0"/>
    <n v="0"/>
    <n v="57"/>
    <n v="51"/>
    <n v="0"/>
    <n v="0"/>
    <n v="57"/>
    <n v="51"/>
    <n v="0"/>
    <n v="0"/>
    <n v="0"/>
    <n v="0"/>
    <n v="0"/>
    <n v="0"/>
    <n v="57"/>
    <n v="51"/>
    <n v="108"/>
    <n v="22"/>
    <n v="29"/>
    <n v="0"/>
    <n v="0"/>
    <n v="19"/>
    <n v="38"/>
    <n v="0"/>
    <n v="0"/>
  </r>
  <r>
    <s v="Camp 18"/>
    <s v="CXB-215"/>
    <m/>
    <s v=""/>
    <s v="S-30"/>
    <s v="Globe"/>
    <n v="31013880"/>
    <s v="REFUGEE COMMUNITIES"/>
    <s v="LEARNING CENTER"/>
    <s v="Completed"/>
    <s v="92° 8‘ 13” E         "/>
    <s v="21°  10’ 41”N    "/>
    <m/>
    <m/>
    <s v="DFAT"/>
    <x v="2"/>
    <x v="3"/>
    <m/>
    <n v="23"/>
    <m/>
    <n v="21"/>
    <m/>
    <m/>
    <m/>
    <m/>
    <m/>
    <n v="26"/>
    <m/>
    <n v="35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23"/>
    <n v="26"/>
    <n v="0"/>
    <n v="0"/>
    <n v="21"/>
    <n v="35"/>
    <n v="0"/>
    <n v="0"/>
  </r>
  <r>
    <s v="Camp 18"/>
    <s v="CXB-215"/>
    <m/>
    <s v=""/>
    <s v="S-30"/>
    <s v="Ocean"/>
    <n v="31013881"/>
    <s v="REFUGEE COMMUNITIES"/>
    <s v="LEARNING CENTER"/>
    <s v="Completed"/>
    <s v="92° 9‘ 0” E         "/>
    <s v="21°  11’ 15”N      "/>
    <m/>
    <m/>
    <s v="DFAT"/>
    <x v="2"/>
    <x v="3"/>
    <m/>
    <n v="22"/>
    <m/>
    <n v="18"/>
    <m/>
    <m/>
    <m/>
    <m/>
    <m/>
    <n v="26"/>
    <m/>
    <n v="3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22"/>
    <n v="26"/>
    <n v="0"/>
    <n v="0"/>
    <n v="18"/>
    <n v="39"/>
    <n v="0"/>
    <n v="0"/>
  </r>
  <r>
    <s v="Camp 18"/>
    <s v="CXB-215"/>
    <m/>
    <s v=""/>
    <s v="K-8"/>
    <s v="Netaung"/>
    <n v="31013884"/>
    <s v="REFUGEE COMMUNITIES"/>
    <s v="LEARNING CENTER"/>
    <s v="Completed"/>
    <s v="92° 8‘ 54” E         "/>
    <s v="21°  11’ 16”N       "/>
    <m/>
    <m/>
    <s v="DFAT"/>
    <x v="2"/>
    <x v="3"/>
    <m/>
    <n v="17"/>
    <m/>
    <n v="20"/>
    <m/>
    <m/>
    <m/>
    <m/>
    <m/>
    <n v="21"/>
    <m/>
    <n v="4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7"/>
    <n v="38"/>
    <n v="0"/>
    <n v="0"/>
    <n v="67"/>
    <n v="38"/>
    <n v="0"/>
    <n v="0"/>
    <n v="0"/>
    <n v="0"/>
    <n v="0"/>
    <n v="0"/>
    <n v="67"/>
    <n v="38"/>
    <n v="105"/>
    <n v="17"/>
    <n v="21"/>
    <n v="0"/>
    <n v="0"/>
    <n v="20"/>
    <n v="47"/>
    <n v="0"/>
    <n v="0"/>
  </r>
  <r>
    <s v="Camp 18"/>
    <s v="CXB-215"/>
    <m/>
    <s v=""/>
    <s v="L-12"/>
    <s v="Renaissance"/>
    <n v="31013885"/>
    <s v="REFUGEE COMMUNITIES"/>
    <s v="LEARNING CENTER"/>
    <s v="Completed"/>
    <s v="92° 8‘ 57” E         "/>
    <s v="21°  11’ 22”N"/>
    <m/>
    <m/>
    <s v="DFAT"/>
    <x v="2"/>
    <x v="3"/>
    <m/>
    <n v="17"/>
    <m/>
    <n v="24"/>
    <m/>
    <m/>
    <m/>
    <m/>
    <m/>
    <n v="33"/>
    <m/>
    <n v="31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7"/>
    <n v="33"/>
    <n v="0"/>
    <n v="0"/>
    <n v="24"/>
    <n v="31"/>
    <n v="0"/>
    <n v="0"/>
  </r>
  <r>
    <s v="Camp 18"/>
    <s v="CXB-215"/>
    <m/>
    <s v=""/>
    <s v="B-43"/>
    <s v="Royal 1"/>
    <n v="31013887"/>
    <s v="REFUGEE COMMUNITIES"/>
    <s v="LEARNING CENTER"/>
    <s v="Completed"/>
    <s v="92° 9‘ 1” E         "/>
    <s v="21°  11’ 24”N"/>
    <m/>
    <m/>
    <s v="DFAT"/>
    <x v="2"/>
    <x v="3"/>
    <m/>
    <n v="11"/>
    <m/>
    <n v="22"/>
    <m/>
    <m/>
    <m/>
    <m/>
    <m/>
    <n v="30"/>
    <m/>
    <n v="42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4"/>
    <n v="41"/>
    <n v="0"/>
    <n v="0"/>
    <n v="64"/>
    <n v="41"/>
    <n v="0"/>
    <n v="0"/>
    <n v="0"/>
    <n v="0"/>
    <n v="0"/>
    <n v="0"/>
    <n v="64"/>
    <n v="41"/>
    <n v="105"/>
    <n v="11"/>
    <n v="30"/>
    <n v="0"/>
    <n v="0"/>
    <n v="22"/>
    <n v="42"/>
    <n v="0"/>
    <n v="0"/>
  </r>
  <r>
    <s v="Camp 4"/>
    <s v="CXB-206"/>
    <m/>
    <s v=""/>
    <s v="D-12"/>
    <s v="Freedom"/>
    <n v="31013888"/>
    <s v="REFUGEE COMMUNITIES"/>
    <s v="LEARNING CENTER"/>
    <s v="Completed"/>
    <s v="92°  8’ 31” E         "/>
    <s v="21°  9’ 35”N "/>
    <m/>
    <m/>
    <s v="DFAT"/>
    <x v="2"/>
    <x v="3"/>
    <m/>
    <n v="17"/>
    <m/>
    <n v="22"/>
    <m/>
    <m/>
    <m/>
    <m/>
    <m/>
    <n v="40"/>
    <m/>
    <n v="4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28"/>
    <n v="0"/>
    <n v="128"/>
    <n v="0"/>
    <n v="0"/>
    <n v="0"/>
    <n v="71"/>
    <n v="57"/>
    <n v="0"/>
    <n v="0"/>
    <n v="71"/>
    <n v="57"/>
    <n v="0"/>
    <n v="0"/>
    <n v="0"/>
    <n v="0"/>
    <n v="0"/>
    <n v="0"/>
    <n v="71"/>
    <n v="57"/>
    <n v="128"/>
    <n v="17"/>
    <n v="40"/>
    <n v="0"/>
    <n v="0"/>
    <n v="22"/>
    <n v="49"/>
    <n v="0"/>
    <n v="0"/>
  </r>
  <r>
    <s v="Camp 4"/>
    <s v="CXB-206"/>
    <m/>
    <s v=""/>
    <s v="D-4"/>
    <s v="Golden"/>
    <n v="31013890"/>
    <s v="REFUGEE COMMUNITIES"/>
    <s v="LEARNING CENTER"/>
    <s v="Completed"/>
    <s v="92° 9‘ 13” E         "/>
    <s v="21°  13’ 10”N"/>
    <m/>
    <m/>
    <s v="DFAT"/>
    <x v="2"/>
    <x v="3"/>
    <m/>
    <n v="18"/>
    <m/>
    <n v="19"/>
    <m/>
    <m/>
    <m/>
    <m/>
    <m/>
    <n v="46"/>
    <m/>
    <n v="3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13"/>
    <n v="0"/>
    <n v="113"/>
    <n v="0"/>
    <n v="0"/>
    <n v="0"/>
    <n v="49"/>
    <n v="64"/>
    <n v="0"/>
    <n v="0"/>
    <n v="49"/>
    <n v="64"/>
    <n v="0"/>
    <n v="0"/>
    <n v="0"/>
    <n v="0"/>
    <n v="0"/>
    <n v="0"/>
    <n v="49"/>
    <n v="64"/>
    <n v="113"/>
    <n v="18"/>
    <n v="46"/>
    <n v="0"/>
    <n v="0"/>
    <n v="19"/>
    <n v="30"/>
    <n v="0"/>
    <n v="0"/>
  </r>
  <r>
    <s v="Camp 4"/>
    <s v="CXB-206"/>
    <m/>
    <s v=""/>
    <s v="D-4"/>
    <s v="Diamond 1"/>
    <n v="31013891"/>
    <s v="REFUGEE COMMUNITIES"/>
    <s v="LEARNING CENTER"/>
    <s v="Completed"/>
    <s v="92° 3‘ 21” E         "/>
    <s v="21°  16’ 43”N   "/>
    <m/>
    <m/>
    <s v="DFAT"/>
    <x v="2"/>
    <x v="3"/>
    <m/>
    <n v="19"/>
    <m/>
    <n v="16"/>
    <m/>
    <m/>
    <m/>
    <m/>
    <m/>
    <n v="28"/>
    <m/>
    <n v="42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9"/>
    <n v="28"/>
    <n v="0"/>
    <n v="0"/>
    <n v="16"/>
    <n v="42"/>
    <n v="0"/>
    <n v="0"/>
  </r>
  <r>
    <s v="Camp 4"/>
    <s v="CXB-206"/>
    <m/>
    <s v=""/>
    <s v="D-4"/>
    <s v="Diamond 2"/>
    <n v="31013893"/>
    <s v="REFUGEE COMMUNITIES"/>
    <s v="LEARNING CENTER"/>
    <s v="Completed"/>
    <s v="92°  8‘ 40” E         "/>
    <s v="21°  9’ 55”N"/>
    <m/>
    <m/>
    <s v="DFAT"/>
    <x v="2"/>
    <x v="3"/>
    <m/>
    <n v="17"/>
    <m/>
    <n v="18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7"/>
    <n v="36"/>
    <n v="0"/>
    <n v="0"/>
    <n v="18"/>
    <n v="34"/>
    <n v="0"/>
    <n v="0"/>
  </r>
  <r>
    <s v="Camp 4"/>
    <s v="CXB-206"/>
    <m/>
    <s v=""/>
    <s v="D-12"/>
    <s v="Glory"/>
    <n v="31013895"/>
    <s v="REFUGEE COMMUNITIES"/>
    <s v="LEARNING CENTER"/>
    <s v="Completed"/>
    <s v="92° 9‘ 3” E         "/>
    <s v="21°  11’ 15”N"/>
    <m/>
    <m/>
    <s v="DFAT"/>
    <x v="2"/>
    <x v="3"/>
    <m/>
    <n v="20"/>
    <m/>
    <n v="15"/>
    <m/>
    <m/>
    <m/>
    <m/>
    <m/>
    <n v="26"/>
    <m/>
    <n v="44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20"/>
    <n v="26"/>
    <n v="0"/>
    <n v="0"/>
    <n v="15"/>
    <n v="44"/>
    <n v="0"/>
    <n v="0"/>
  </r>
  <r>
    <s v="Camp 4"/>
    <s v="CXB-206"/>
    <m/>
    <s v=""/>
    <s v="D-20"/>
    <s v="Green"/>
    <n v="31013896"/>
    <s v="REFUGEE COMMUNITIES"/>
    <s v="LEARNING CENTER"/>
    <s v="Completed"/>
    <s v="92° 9‘ 13” E         "/>
    <s v="21° 13’ 10”N"/>
    <m/>
    <m/>
    <s v="DFAT"/>
    <x v="2"/>
    <x v="3"/>
    <m/>
    <n v="13"/>
    <m/>
    <n v="22"/>
    <m/>
    <m/>
    <m/>
    <m/>
    <m/>
    <n v="27"/>
    <m/>
    <n v="43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5"/>
    <n v="40"/>
    <n v="0"/>
    <n v="0"/>
    <n v="65"/>
    <n v="40"/>
    <n v="0"/>
    <n v="0"/>
    <n v="0"/>
    <n v="0"/>
    <n v="0"/>
    <n v="0"/>
    <n v="65"/>
    <n v="40"/>
    <n v="105"/>
    <n v="13"/>
    <n v="27"/>
    <n v="0"/>
    <n v="0"/>
    <n v="22"/>
    <n v="43"/>
    <n v="0"/>
    <n v="0"/>
  </r>
  <r>
    <s v="Camp 4"/>
    <s v="CXB-206"/>
    <m/>
    <s v=""/>
    <s v="H-59"/>
    <s v="Eraboti"/>
    <n v="31013898"/>
    <s v="REFUGEE COMMUNITIES"/>
    <s v="LEARNING CENTER"/>
    <s v="Completed"/>
    <s v="92°  8‘ 30” E         "/>
    <s v="21°  9’ 51”N"/>
    <m/>
    <m/>
    <s v="DFAT"/>
    <x v="2"/>
    <x v="3"/>
    <m/>
    <n v="17"/>
    <m/>
    <n v="18"/>
    <m/>
    <m/>
    <m/>
    <m/>
    <m/>
    <n v="32"/>
    <m/>
    <n v="3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7"/>
    <n v="32"/>
    <n v="0"/>
    <n v="0"/>
    <n v="18"/>
    <n v="38"/>
    <n v="0"/>
    <n v="0"/>
  </r>
  <r>
    <s v="Camp 4"/>
    <s v="CXB-206"/>
    <m/>
    <s v=""/>
    <s v="H-59"/>
    <s v="Naaf"/>
    <n v="31013899"/>
    <s v="REFUGEE COMMUNITIES"/>
    <s v="LEARNING CENTER"/>
    <s v="Completed"/>
    <s v="92° 9‘ 7” E         "/>
    <s v="21° 13’ 8”N "/>
    <m/>
    <m/>
    <s v="DFAT"/>
    <x v="2"/>
    <x v="3"/>
    <m/>
    <n v="18"/>
    <m/>
    <n v="17"/>
    <m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4"/>
    <s v="CXB-206"/>
    <m/>
    <s v=""/>
    <s v="D-22"/>
    <s v="Amazon"/>
    <n v="31013900"/>
    <s v="REFUGEE COMMUNITIES"/>
    <s v="LEARNING CENTER"/>
    <s v="Completed"/>
    <s v="92° 9‘ 7” E         "/>
    <s v="21° 13’ 8”N     "/>
    <m/>
    <m/>
    <s v="DFAT"/>
    <x v="2"/>
    <x v="3"/>
    <m/>
    <n v="15"/>
    <m/>
    <n v="20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5"/>
    <n v="39"/>
    <n v="0"/>
    <n v="0"/>
    <n v="20"/>
    <n v="31"/>
    <n v="0"/>
    <n v="0"/>
  </r>
  <r>
    <s v="Camp 4"/>
    <s v="CXB-206"/>
    <m/>
    <s v=""/>
    <s v="D-22"/>
    <s v="Kaladan"/>
    <n v="31013901"/>
    <s v="REFUGEE COMMUNITIES"/>
    <s v="LEARNING CENTER"/>
    <s v="Completed"/>
    <s v="92° 9‘ 14” E         "/>
    <s v="21° 13’ 8”N "/>
    <n v="0"/>
    <n v="0"/>
    <s v="DFAT"/>
    <x v="2"/>
    <x v="3"/>
    <m/>
    <n v="20"/>
    <m/>
    <n v="15"/>
    <m/>
    <m/>
    <m/>
    <m/>
    <m/>
    <n v="40"/>
    <m/>
    <n v="3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20"/>
    <n v="40"/>
    <n v="0"/>
    <n v="0"/>
    <n v="15"/>
    <n v="30"/>
    <n v="0"/>
    <n v="0"/>
  </r>
  <r>
    <s v="Camp 1W"/>
    <s v="CXB-202"/>
    <m/>
    <s v=""/>
    <s v="JC-2"/>
    <s v="Crown"/>
    <n v="31013902"/>
    <s v="REFUGEE COMMUNITIES"/>
    <s v="LEARNING CENTER"/>
    <s v="Completed"/>
    <s v="92°  9‘ 15” E         "/>
    <s v="21°  13’ 10”N"/>
    <m/>
    <m/>
    <s v="IKEA"/>
    <x v="2"/>
    <x v="3"/>
    <m/>
    <n v="18"/>
    <m/>
    <n v="17"/>
    <m/>
    <m/>
    <m/>
    <m/>
    <m/>
    <n v="32"/>
    <m/>
    <n v="3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8"/>
    <n v="32"/>
    <n v="0"/>
    <n v="0"/>
    <n v="17"/>
    <n v="38"/>
    <n v="0"/>
    <n v="0"/>
  </r>
  <r>
    <s v="Camp 1W"/>
    <s v="CXB-202"/>
    <m/>
    <s v=""/>
    <s v="JC-2"/>
    <s v="Liberty"/>
    <n v="31013903"/>
    <s v="REFUGEE COMMUNITIES"/>
    <s v="LEARNING CENTER"/>
    <s v="Completed"/>
    <s v="92° 9‘ 13” E         "/>
    <s v="21°  13’ 10”N"/>
    <m/>
    <m/>
    <s v="IKEA"/>
    <x v="2"/>
    <x v="3"/>
    <m/>
    <n v="19"/>
    <m/>
    <n v="16"/>
    <m/>
    <m/>
    <m/>
    <m/>
    <m/>
    <n v="31"/>
    <m/>
    <n v="3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9"/>
    <n v="31"/>
    <n v="0"/>
    <n v="0"/>
    <n v="16"/>
    <n v="39"/>
    <n v="0"/>
    <n v="0"/>
  </r>
  <r>
    <s v="Camp 1W"/>
    <s v="CXB-202"/>
    <m/>
    <s v=""/>
    <s v="I-1"/>
    <s v="Everest"/>
    <n v="31013904"/>
    <s v="REFUGEE COMMUNITIES"/>
    <s v="LEARNING CENTER"/>
    <s v="Completed"/>
    <s v="92° 9‘ 15” E         "/>
    <s v="21° 13’ 10”N  "/>
    <m/>
    <m/>
    <s v="IKEA"/>
    <x v="2"/>
    <x v="3"/>
    <m/>
    <n v="17"/>
    <m/>
    <n v="18"/>
    <m/>
    <m/>
    <m/>
    <m/>
    <m/>
    <n v="43"/>
    <m/>
    <n v="2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17"/>
    <n v="43"/>
    <n v="0"/>
    <n v="0"/>
    <n v="18"/>
    <n v="27"/>
    <n v="0"/>
    <n v="0"/>
  </r>
  <r>
    <s v="Camp 1W"/>
    <s v="CXB-202"/>
    <m/>
    <s v=""/>
    <s v="I-1"/>
    <s v="Mango"/>
    <n v="31013905"/>
    <s v="REFUGEE COMMUNITIES"/>
    <s v="LEARNING CENTER"/>
    <s v="Completed"/>
    <s v="92° 9‘ 4” E         "/>
    <s v="21°  13’ 8”N    "/>
    <m/>
    <m/>
    <s v="IKEA"/>
    <x v="2"/>
    <x v="3"/>
    <m/>
    <n v="22"/>
    <m/>
    <n v="13"/>
    <m/>
    <m/>
    <m/>
    <m/>
    <m/>
    <n v="31"/>
    <m/>
    <n v="3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22"/>
    <n v="31"/>
    <n v="0"/>
    <n v="0"/>
    <n v="13"/>
    <n v="39"/>
    <n v="0"/>
    <n v="0"/>
  </r>
  <r>
    <s v="Camp 1W"/>
    <s v="CXB-202"/>
    <m/>
    <s v=""/>
    <s v="C-2"/>
    <s v="Niagra"/>
    <n v="31013906"/>
    <s v="REFUGEE COMMUNITIES"/>
    <s v="LEARNING CENTER"/>
    <s v="Completed"/>
    <s v="92° 9‘ 23” E         "/>
    <s v="21°  13’ 2”N "/>
    <m/>
    <m/>
    <s v="IKEA"/>
    <x v="2"/>
    <x v="3"/>
    <m/>
    <n v="17"/>
    <m/>
    <n v="18"/>
    <m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7"/>
    <n v="35"/>
    <n v="0"/>
    <n v="0"/>
    <n v="18"/>
    <n v="35"/>
    <n v="0"/>
    <n v="0"/>
  </r>
  <r>
    <s v="Camp 1E"/>
    <s v="CXB-201"/>
    <m/>
    <s v=""/>
    <s v="I-26"/>
    <s v="Pineapple"/>
    <n v="31013907"/>
    <s v="REFUGEE COMMUNITIES"/>
    <s v="LEARNING CENTER"/>
    <s v="Completed"/>
    <s v="92°  9‘ 42” E         "/>
    <s v="92°  9‘ 42” E         "/>
    <m/>
    <m/>
    <s v="IKEA"/>
    <x v="2"/>
    <x v="3"/>
    <m/>
    <n v="18"/>
    <m/>
    <n v="17"/>
    <m/>
    <m/>
    <m/>
    <m/>
    <m/>
    <n v="30"/>
    <m/>
    <n v="4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8"/>
    <n v="30"/>
    <n v="0"/>
    <n v="0"/>
    <n v="17"/>
    <n v="40"/>
    <n v="0"/>
    <n v="0"/>
  </r>
  <r>
    <s v="Camp 1E"/>
    <s v="CXB-201"/>
    <m/>
    <s v=""/>
    <s v="I--1-28"/>
    <s v="Olive"/>
    <n v="31013908"/>
    <s v="REFUGEE COMMUNITIES"/>
    <s v="LEARNING CENTER"/>
    <s v="Completed"/>
    <s v="92°  8‘ 13” E         "/>
    <s v="92°  8‘ 7” E         "/>
    <m/>
    <m/>
    <s v="IKEA"/>
    <x v="2"/>
    <x v="3"/>
    <m/>
    <n v="18"/>
    <m/>
    <n v="17"/>
    <m/>
    <m/>
    <m/>
    <m/>
    <m/>
    <n v="31"/>
    <m/>
    <n v="3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8"/>
    <n v="31"/>
    <n v="0"/>
    <n v="0"/>
    <n v="17"/>
    <n v="39"/>
    <n v="0"/>
    <n v="0"/>
  </r>
  <r>
    <s v="Camp 1E"/>
    <s v="CXB-201"/>
    <m/>
    <s v=""/>
    <s v="I-1-29"/>
    <s v="Cherry"/>
    <n v="31013910"/>
    <s v="REFUGEE COMMUNITIES"/>
    <s v="LEARNING CENTER"/>
    <s v="Completed"/>
    <s v="92°  8‘ 7” E         "/>
    <s v="92°  8‘ 14” E         "/>
    <m/>
    <m/>
    <s v="IKEA"/>
    <x v="2"/>
    <x v="3"/>
    <m/>
    <n v="21"/>
    <m/>
    <n v="14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21"/>
    <n v="39"/>
    <n v="0"/>
    <n v="0"/>
    <n v="14"/>
    <n v="31"/>
    <n v="0"/>
    <n v="0"/>
  </r>
  <r>
    <s v="Camp 13"/>
    <s v="CXB-220"/>
    <m/>
    <s v=""/>
    <s v="D-1"/>
    <s v="Tulip"/>
    <n v="31013911"/>
    <s v="REFUGEE COMMUNITIES"/>
    <s v="LEARNING CENTER"/>
    <s v="Completed"/>
    <s v="92° 8‘ 15” E         "/>
    <s v="21°  10’ 37”N "/>
    <m/>
    <m/>
    <s v="DFAT"/>
    <x v="2"/>
    <x v="3"/>
    <m/>
    <n v="19"/>
    <m/>
    <n v="16"/>
    <m/>
    <m/>
    <m/>
    <m/>
    <m/>
    <n v="23"/>
    <m/>
    <n v="4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3"/>
    <n v="42"/>
    <n v="0"/>
    <n v="0"/>
    <n v="63"/>
    <n v="42"/>
    <n v="0"/>
    <n v="0"/>
    <n v="0"/>
    <n v="0"/>
    <n v="0"/>
    <n v="0"/>
    <n v="63"/>
    <n v="42"/>
    <n v="105"/>
    <n v="19"/>
    <n v="23"/>
    <n v="0"/>
    <n v="0"/>
    <n v="16"/>
    <n v="47"/>
    <n v="0"/>
    <n v="0"/>
  </r>
  <r>
    <s v="Camp 13"/>
    <s v="CXB-220"/>
    <m/>
    <s v=""/>
    <s v="C-1"/>
    <s v="Sunflower"/>
    <n v="31013912"/>
    <s v="REFUGEE COMMUNITIES"/>
    <s v="LEARNING CENTER"/>
    <s v="Completed"/>
    <s v="92° 8‘ 15” E         "/>
    <s v="21°  10’ 37”N         "/>
    <m/>
    <m/>
    <s v="DFAT"/>
    <x v="2"/>
    <x v="3"/>
    <m/>
    <n v="22"/>
    <m/>
    <n v="13"/>
    <m/>
    <m/>
    <m/>
    <m/>
    <m/>
    <n v="28"/>
    <m/>
    <n v="42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22"/>
    <n v="28"/>
    <n v="0"/>
    <n v="0"/>
    <n v="13"/>
    <n v="42"/>
    <n v="0"/>
    <n v="0"/>
  </r>
  <r>
    <s v="Camp 13"/>
    <s v="CXB-220"/>
    <m/>
    <s v=""/>
    <s v="C-8"/>
    <s v="Rose"/>
    <n v="31013913"/>
    <s v="REFUGEE COMMUNITIES"/>
    <s v="LEARNING CENTER"/>
    <s v="Completed"/>
    <s v="92° 8‘ 13” E         "/>
    <s v="21°  10’ 41”N      "/>
    <m/>
    <m/>
    <s v="DFAT"/>
    <x v="2"/>
    <x v="3"/>
    <m/>
    <n v="12"/>
    <m/>
    <n v="23"/>
    <m/>
    <m/>
    <m/>
    <m/>
    <m/>
    <n v="23"/>
    <m/>
    <n v="4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70"/>
    <n v="35"/>
    <n v="0"/>
    <n v="0"/>
    <n v="70"/>
    <n v="35"/>
    <n v="0"/>
    <n v="0"/>
    <n v="0"/>
    <n v="0"/>
    <n v="0"/>
    <n v="0"/>
    <n v="70"/>
    <n v="35"/>
    <n v="105"/>
    <n v="12"/>
    <n v="23"/>
    <n v="0"/>
    <n v="0"/>
    <n v="23"/>
    <n v="47"/>
    <n v="0"/>
    <n v="0"/>
  </r>
  <r>
    <s v="Camp 13"/>
    <s v="CXB-220"/>
    <m/>
    <s v=""/>
    <s v="D-24"/>
    <s v="Blossom"/>
    <n v="31013914"/>
    <s v="REFUGEE COMMUNITIES"/>
    <s v="LEARNING CENTER"/>
    <s v="Completed"/>
    <s v="92° 8‘ 21” E         "/>
    <s v="21°  10’ 40”N      "/>
    <n v="0"/>
    <n v="0"/>
    <s v="DFAT"/>
    <x v="2"/>
    <x v="3"/>
    <m/>
    <n v="15"/>
    <m/>
    <n v="20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5"/>
    <n v="33"/>
    <n v="0"/>
    <n v="0"/>
    <n v="20"/>
    <n v="37"/>
    <n v="0"/>
    <n v="0"/>
  </r>
  <r>
    <s v="Camp 13"/>
    <s v="CXB-220"/>
    <m/>
    <s v=""/>
    <s v="C-8"/>
    <s v="Orchid"/>
    <n v="31013916"/>
    <s v="REFUGEE COMMUNITIES"/>
    <s v="LEARNING CENTER"/>
    <s v="Completed"/>
    <s v="92° 8‘ 19” E      "/>
    <s v="21°  10’ 40”N"/>
    <m/>
    <m/>
    <s v="DFAT"/>
    <x v="2"/>
    <x v="3"/>
    <m/>
    <n v="20"/>
    <m/>
    <n v="15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20"/>
    <n v="36"/>
    <n v="0"/>
    <n v="0"/>
    <n v="15"/>
    <n v="34"/>
    <n v="0"/>
    <n v="0"/>
  </r>
  <r>
    <s v="Camp 13"/>
    <s v="CXB-220"/>
    <m/>
    <s v=""/>
    <s v="C-8"/>
    <s v="Lily"/>
    <n v="31013917"/>
    <s v="REFUGEE COMMUNITIES"/>
    <s v="LEARNING CENTER"/>
    <s v="Completed"/>
    <s v="92° 8‘ 15” E         "/>
    <s v="21°  10’ 37”N      "/>
    <m/>
    <m/>
    <s v="DFAT"/>
    <x v="2"/>
    <x v="3"/>
    <m/>
    <n v="13"/>
    <m/>
    <n v="22"/>
    <m/>
    <m/>
    <m/>
    <m/>
    <m/>
    <n v="30"/>
    <m/>
    <n v="4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3"/>
    <n v="30"/>
    <n v="0"/>
    <n v="0"/>
    <n v="22"/>
    <n v="40"/>
    <n v="0"/>
    <n v="0"/>
  </r>
  <r>
    <s v="Camp 13"/>
    <s v="CXB-220"/>
    <m/>
    <s v=""/>
    <s v="C-7"/>
    <s v="Gardenia"/>
    <n v="31013918"/>
    <s v="REFUGEE COMMUNITIES"/>
    <s v="LEARNING CENTER"/>
    <s v="Completed"/>
    <s v="92°  8’ 31” E         "/>
    <s v="21°  9’ 35”N"/>
    <m/>
    <m/>
    <s v="DFAT"/>
    <x v="2"/>
    <x v="3"/>
    <m/>
    <n v="24"/>
    <m/>
    <n v="11"/>
    <m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43"/>
    <n v="62"/>
    <n v="0"/>
    <n v="0"/>
    <n v="43"/>
    <n v="62"/>
    <n v="0"/>
    <n v="0"/>
    <n v="0"/>
    <n v="0"/>
    <n v="0"/>
    <n v="0"/>
    <n v="43"/>
    <n v="62"/>
    <n v="105"/>
    <n v="24"/>
    <n v="38"/>
    <n v="0"/>
    <n v="0"/>
    <n v="11"/>
    <n v="32"/>
    <n v="0"/>
    <n v="0"/>
  </r>
  <r>
    <s v="Camp 13"/>
    <s v="CXB-220"/>
    <m/>
    <s v=""/>
    <s v="C-15"/>
    <s v="Dhalia"/>
    <n v="31013919"/>
    <s v="REFUGEE COMMUNITIES"/>
    <s v="LEARNING CENTER"/>
    <s v="Completed"/>
    <s v="92° 8‘ 13” E         "/>
    <s v="21°  10’ 41”N     "/>
    <n v="0"/>
    <n v="0"/>
    <s v="DFAT"/>
    <x v="2"/>
    <x v="3"/>
    <m/>
    <n v="25"/>
    <m/>
    <n v="10"/>
    <m/>
    <m/>
    <m/>
    <m/>
    <m/>
    <n v="37"/>
    <m/>
    <n v="33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43"/>
    <n v="62"/>
    <n v="0"/>
    <n v="0"/>
    <n v="43"/>
    <n v="62"/>
    <n v="0"/>
    <n v="0"/>
    <n v="0"/>
    <n v="0"/>
    <n v="0"/>
    <n v="0"/>
    <n v="43"/>
    <n v="62"/>
    <n v="105"/>
    <n v="25"/>
    <n v="37"/>
    <n v="0"/>
    <n v="0"/>
    <n v="10"/>
    <n v="33"/>
    <n v="0"/>
    <n v="0"/>
  </r>
  <r>
    <s v="Camp 13"/>
    <s v="CXB-220"/>
    <m/>
    <s v=""/>
    <s v="C-11"/>
    <s v="Lotus"/>
    <n v="31013920"/>
    <s v="REFUGEE COMMUNITIES"/>
    <s v="LEARNING CENTER"/>
    <s v="Completed"/>
    <s v="92° 8‘ 14” E         "/>
    <s v="21°  10’ 42”N"/>
    <m/>
    <m/>
    <s v="DFAT"/>
    <x v="2"/>
    <x v="3"/>
    <m/>
    <n v="14"/>
    <m/>
    <n v="21"/>
    <m/>
    <m/>
    <m/>
    <m/>
    <m/>
    <n v="31"/>
    <m/>
    <n v="3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0"/>
    <n v="45"/>
    <n v="0"/>
    <n v="0"/>
    <n v="60"/>
    <n v="45"/>
    <n v="0"/>
    <n v="0"/>
    <n v="0"/>
    <n v="0"/>
    <n v="0"/>
    <n v="0"/>
    <n v="60"/>
    <n v="45"/>
    <n v="105"/>
    <n v="14"/>
    <n v="31"/>
    <n v="0"/>
    <n v="0"/>
    <n v="21"/>
    <n v="39"/>
    <n v="0"/>
    <n v="0"/>
  </r>
  <r>
    <s v="Camp 13"/>
    <s v="CXB-220"/>
    <m/>
    <s v=""/>
    <s v="C-11"/>
    <s v="Daisy 1"/>
    <n v="31013922"/>
    <s v="REFUGEE COMMUNITIES"/>
    <s v="LEARNING CENTER"/>
    <s v="Completed"/>
    <s v="92° 8‘ 8” E         "/>
    <s v="21°  10’ 46”N  "/>
    <n v="0"/>
    <n v="0"/>
    <s v="DFAT"/>
    <x v="2"/>
    <x v="3"/>
    <m/>
    <n v="12"/>
    <m/>
    <n v="23"/>
    <m/>
    <m/>
    <m/>
    <m/>
    <m/>
    <n v="30"/>
    <m/>
    <n v="4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3"/>
    <n v="42"/>
    <n v="0"/>
    <n v="0"/>
    <n v="63"/>
    <n v="42"/>
    <n v="0"/>
    <n v="0"/>
    <n v="0"/>
    <n v="0"/>
    <n v="0"/>
    <n v="0"/>
    <n v="63"/>
    <n v="42"/>
    <n v="105"/>
    <n v="12"/>
    <n v="30"/>
    <n v="0"/>
    <n v="0"/>
    <n v="23"/>
    <n v="40"/>
    <n v="0"/>
    <n v="0"/>
  </r>
  <r>
    <s v="Camp 13"/>
    <s v="CXB-220"/>
    <m/>
    <s v=""/>
    <s v="C-17"/>
    <s v="Daisy 2"/>
    <n v="31013924"/>
    <s v="REFUGEE COMMUNITIES"/>
    <s v="LEARNING CENTER"/>
    <s v="Completed"/>
    <s v="92° 8‘ 8” E         "/>
    <s v="21°  10’ 46”N"/>
    <n v="0"/>
    <n v="0"/>
    <s v="DFAT"/>
    <x v="2"/>
    <x v="3"/>
    <m/>
    <n v="18"/>
    <m/>
    <n v="17"/>
    <m/>
    <m/>
    <m/>
    <m/>
    <m/>
    <n v="25"/>
    <m/>
    <n v="45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8"/>
    <n v="25"/>
    <n v="0"/>
    <n v="0"/>
    <n v="17"/>
    <n v="45"/>
    <n v="0"/>
    <n v="0"/>
  </r>
  <r>
    <s v="Camp 13"/>
    <s v="CXB-220"/>
    <m/>
    <s v=""/>
    <s v="C-18"/>
    <s v="Alpine"/>
    <n v="31013925"/>
    <s v="REFUGEE COMMUNITIES"/>
    <s v="LEARNING CENTER"/>
    <s v="Completed"/>
    <s v="92° 8‘ 7” E         "/>
    <s v="21°  10’ 53”N"/>
    <m/>
    <m/>
    <s v="DFAT"/>
    <x v="2"/>
    <x v="3"/>
    <m/>
    <n v="14"/>
    <m/>
    <n v="21"/>
    <m/>
    <m/>
    <m/>
    <m/>
    <m/>
    <n v="25"/>
    <m/>
    <n v="45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6"/>
    <n v="39"/>
    <n v="0"/>
    <n v="0"/>
    <n v="66"/>
    <n v="39"/>
    <n v="0"/>
    <n v="0"/>
    <n v="0"/>
    <n v="0"/>
    <n v="0"/>
    <n v="0"/>
    <n v="66"/>
    <n v="39"/>
    <n v="105"/>
    <n v="14"/>
    <n v="25"/>
    <n v="0"/>
    <n v="0"/>
    <n v="21"/>
    <n v="45"/>
    <n v="0"/>
    <n v="0"/>
  </r>
  <r>
    <s v="Camp 13"/>
    <s v="CXB-220"/>
    <m/>
    <s v=""/>
    <s v="C-18"/>
    <s v="Jasmine"/>
    <n v="31013927"/>
    <s v="REFUGEE COMMUNITIES"/>
    <s v="LEARNING CENTER"/>
    <s v="Completed"/>
    <s v="92° 8‘ 14” E         "/>
    <s v="21°  10’ 50”N "/>
    <m/>
    <m/>
    <s v="DFAT"/>
    <x v="2"/>
    <x v="3"/>
    <m/>
    <n v="17"/>
    <m/>
    <n v="18"/>
    <m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7"/>
    <n v="38"/>
    <n v="0"/>
    <n v="0"/>
    <n v="18"/>
    <n v="32"/>
    <n v="0"/>
    <n v="0"/>
  </r>
  <r>
    <s v="Camp 13"/>
    <s v="CXB-220"/>
    <m/>
    <s v=""/>
    <s v="C-19"/>
    <s v="Zinnia"/>
    <n v="31013929"/>
    <s v="REFUGEE COMMUNITIES"/>
    <s v="LEARNING CENTER"/>
    <s v="Completed"/>
    <s v="92° 8‘ 10” E         "/>
    <s v="21°  10’ 49”N "/>
    <m/>
    <m/>
    <s v="DFAT"/>
    <x v="2"/>
    <x v="3"/>
    <m/>
    <n v="12"/>
    <m/>
    <n v="23"/>
    <m/>
    <m/>
    <m/>
    <m/>
    <m/>
    <n v="32"/>
    <m/>
    <n v="3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2"/>
    <n v="32"/>
    <n v="0"/>
    <n v="0"/>
    <n v="23"/>
    <n v="38"/>
    <n v="0"/>
    <n v="0"/>
  </r>
  <r>
    <s v="Camp 13"/>
    <s v="CXB-220"/>
    <m/>
    <s v=""/>
    <s v="C-17"/>
    <s v="Camellia "/>
    <n v="31013930"/>
    <s v="REFUGEE COMMUNITIES"/>
    <s v="LEARNING CENTER"/>
    <s v="Completed"/>
    <s v="92° 8‘ 20” E         "/>
    <s v="21°  10’ 54”N"/>
    <n v="0"/>
    <n v="0"/>
    <s v="DFAT"/>
    <x v="2"/>
    <x v="3"/>
    <m/>
    <n v="12"/>
    <m/>
    <n v="23"/>
    <m/>
    <m/>
    <m/>
    <m/>
    <m/>
    <n v="26"/>
    <m/>
    <n v="4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9"/>
    <n v="0"/>
    <n v="109"/>
    <n v="0"/>
    <n v="0"/>
    <n v="0"/>
    <n v="71"/>
    <n v="38"/>
    <n v="0"/>
    <n v="0"/>
    <n v="71"/>
    <n v="38"/>
    <n v="0"/>
    <n v="0"/>
    <n v="0"/>
    <n v="0"/>
    <n v="0"/>
    <n v="0"/>
    <n v="71"/>
    <n v="38"/>
    <n v="109"/>
    <n v="12"/>
    <n v="26"/>
    <n v="0"/>
    <n v="0"/>
    <n v="23"/>
    <n v="48"/>
    <n v="0"/>
    <n v="0"/>
  </r>
  <r>
    <s v="Camp 13"/>
    <s v="CXB-220"/>
    <m/>
    <s v=""/>
    <s v="C--A-15"/>
    <s v="Rosemary"/>
    <n v="31013932"/>
    <s v="REFUGEE COMMUNITIES"/>
    <s v="LEARNING CENTER"/>
    <s v="Completed"/>
    <s v="92°  8‘ 18” E         "/>
    <s v="21°  10’ 56”N        "/>
    <m/>
    <m/>
    <s v="DFAT"/>
    <x v="2"/>
    <x v="3"/>
    <m/>
    <n v="23"/>
    <m/>
    <n v="12"/>
    <m/>
    <m/>
    <m/>
    <m/>
    <m/>
    <n v="32"/>
    <m/>
    <n v="3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3"/>
    <n v="32"/>
    <n v="0"/>
    <n v="0"/>
    <n v="12"/>
    <n v="38"/>
    <n v="0"/>
    <n v="0"/>
  </r>
  <r>
    <s v="Camp 13"/>
    <s v="CXB-220"/>
    <m/>
    <s v=""/>
    <s v="C-13"/>
    <s v="Mary gold"/>
    <n v="31013933"/>
    <s v="REFUGEE COMMUNITIES"/>
    <s v="LEARNING CENTER"/>
    <s v="Completed"/>
    <s v="92° 8‘ 23” E         "/>
    <s v="21°  10’ 53”N"/>
    <m/>
    <m/>
    <s v="DFAT"/>
    <x v="2"/>
    <x v="3"/>
    <m/>
    <n v="21"/>
    <m/>
    <n v="24"/>
    <m/>
    <m/>
    <m/>
    <m/>
    <m/>
    <n v="23"/>
    <m/>
    <n v="5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27"/>
    <n v="0"/>
    <n v="127"/>
    <n v="0"/>
    <n v="0"/>
    <n v="0"/>
    <n v="83"/>
    <n v="44"/>
    <n v="0"/>
    <n v="0"/>
    <n v="83"/>
    <n v="44"/>
    <n v="0"/>
    <n v="0"/>
    <n v="0"/>
    <n v="0"/>
    <n v="0"/>
    <n v="0"/>
    <n v="83"/>
    <n v="44"/>
    <n v="127"/>
    <n v="21"/>
    <n v="23"/>
    <n v="0"/>
    <n v="0"/>
    <n v="24"/>
    <n v="59"/>
    <n v="0"/>
    <n v="0"/>
  </r>
  <r>
    <s v="Camp 13"/>
    <s v="CXB-220"/>
    <m/>
    <s v=""/>
    <s v="A-9"/>
    <s v="Ideal"/>
    <n v="31013934"/>
    <s v="REFUGEE COMMUNITIES"/>
    <s v="LEARNING CENTER"/>
    <s v="Completed"/>
    <s v="92°  8‘ 26” E         "/>
    <s v="21°  10’ 52”N"/>
    <m/>
    <m/>
    <s v="DFAT"/>
    <x v="2"/>
    <x v="3"/>
    <m/>
    <n v="25"/>
    <m/>
    <n v="21"/>
    <m/>
    <m/>
    <m/>
    <m/>
    <m/>
    <n v="34"/>
    <m/>
    <n v="51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31"/>
    <n v="0"/>
    <n v="131"/>
    <n v="0"/>
    <n v="0"/>
    <n v="0"/>
    <n v="72"/>
    <n v="59"/>
    <n v="0"/>
    <n v="0"/>
    <n v="72"/>
    <n v="59"/>
    <n v="0"/>
    <n v="0"/>
    <n v="0"/>
    <n v="0"/>
    <n v="0"/>
    <n v="0"/>
    <n v="72"/>
    <n v="59"/>
    <n v="131"/>
    <n v="25"/>
    <n v="34"/>
    <n v="0"/>
    <n v="0"/>
    <n v="21"/>
    <n v="51"/>
    <n v="0"/>
    <n v="0"/>
  </r>
  <r>
    <s v="Camp 13"/>
    <s v="CXB-220"/>
    <m/>
    <s v=""/>
    <s v="A-13"/>
    <s v="Venus"/>
    <n v="31013939"/>
    <s v="REFUGEE COMMUNITIES"/>
    <s v="LEARNING CENTER"/>
    <s v="Completed"/>
    <s v="92° 8‘ 23” E         "/>
    <s v="21°  10’ 56”N "/>
    <m/>
    <m/>
    <s v="DFAT"/>
    <x v="2"/>
    <x v="3"/>
    <m/>
    <n v="12"/>
    <m/>
    <n v="23"/>
    <m/>
    <m/>
    <m/>
    <m/>
    <m/>
    <n v="28"/>
    <m/>
    <n v="42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5"/>
    <n v="40"/>
    <n v="0"/>
    <n v="0"/>
    <n v="65"/>
    <n v="40"/>
    <n v="0"/>
    <n v="0"/>
    <n v="0"/>
    <n v="0"/>
    <n v="0"/>
    <n v="0"/>
    <n v="65"/>
    <n v="40"/>
    <n v="105"/>
    <n v="12"/>
    <n v="28"/>
    <n v="0"/>
    <n v="0"/>
    <n v="23"/>
    <n v="42"/>
    <n v="0"/>
    <n v="0"/>
  </r>
  <r>
    <s v="Camp 13"/>
    <s v="CXB-220"/>
    <m/>
    <s v=""/>
    <s v="A-14"/>
    <s v="Century"/>
    <n v="31013940"/>
    <s v="REFUGEE COMMUNITIES"/>
    <s v="LEARNING CENTER"/>
    <s v="Completed"/>
    <s v="92° 8‘ 23” E         "/>
    <s v="21°  10’ 56”N    "/>
    <n v="0"/>
    <n v="0"/>
    <s v="DFAT"/>
    <x v="2"/>
    <x v="3"/>
    <m/>
    <n v="20"/>
    <m/>
    <n v="16"/>
    <m/>
    <m/>
    <m/>
    <m/>
    <m/>
    <n v="34"/>
    <m/>
    <n v="4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10"/>
    <n v="0"/>
    <n v="110"/>
    <n v="0"/>
    <n v="0"/>
    <n v="0"/>
    <n v="56"/>
    <n v="54"/>
    <n v="0"/>
    <n v="0"/>
    <n v="56"/>
    <n v="54"/>
    <n v="0"/>
    <n v="0"/>
    <n v="0"/>
    <n v="0"/>
    <n v="0"/>
    <n v="0"/>
    <n v="56"/>
    <n v="54"/>
    <n v="110"/>
    <n v="20"/>
    <n v="34"/>
    <n v="0"/>
    <n v="0"/>
    <n v="16"/>
    <n v="40"/>
    <n v="0"/>
    <n v="0"/>
  </r>
  <r>
    <s v="Camp 13"/>
    <s v="CXB-220"/>
    <m/>
    <s v=""/>
    <s v="A-18"/>
    <s v="Pacific"/>
    <n v="31013941"/>
    <s v="REFUGEE COMMUNITIES"/>
    <s v="LEARNING CENTER"/>
    <s v="Completed"/>
    <s v="92° 8‘ 29” E         "/>
    <s v="21°  10’ 50”N  "/>
    <m/>
    <m/>
    <s v="DFAT"/>
    <x v="2"/>
    <x v="3"/>
    <m/>
    <n v="12"/>
    <m/>
    <n v="23"/>
    <m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2"/>
    <n v="35"/>
    <n v="0"/>
    <n v="0"/>
    <n v="23"/>
    <n v="35"/>
    <n v="0"/>
    <n v="0"/>
  </r>
  <r>
    <s v="Camp 13"/>
    <s v="CXB-220"/>
    <m/>
    <s v=""/>
    <s v="D-17"/>
    <s v="Paradise "/>
    <n v="31013943"/>
    <s v="REFUGEE COMMUNITIES"/>
    <s v="LEARNING CENTER"/>
    <s v="Completed"/>
    <s v="92° 8‘ 29” E         "/>
    <s v="21°  10’ 38”N   "/>
    <m/>
    <m/>
    <s v="DFAT"/>
    <x v="2"/>
    <x v="3"/>
    <m/>
    <n v="17"/>
    <m/>
    <n v="18"/>
    <m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7"/>
    <n v="34"/>
    <n v="0"/>
    <n v="0"/>
    <n v="18"/>
    <n v="36"/>
    <n v="0"/>
    <n v="0"/>
  </r>
  <r>
    <s v="Camp 14"/>
    <s v="CXB-222"/>
    <m/>
    <s v=""/>
    <s v="A-1"/>
    <s v="Lion"/>
    <n v="31013945"/>
    <s v="REFUGEE COMMUNITIES"/>
    <s v="LEARNING CENTER"/>
    <s v="Completed"/>
    <s v="92°  8‘ 51” E         "/>
    <s v="21°  10’ 2”N"/>
    <m/>
    <m/>
    <s v="IKEA"/>
    <x v="2"/>
    <x v="3"/>
    <m/>
    <n v="14"/>
    <m/>
    <n v="21"/>
    <m/>
    <m/>
    <m/>
    <m/>
    <m/>
    <n v="24"/>
    <m/>
    <n v="46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7"/>
    <n v="38"/>
    <n v="0"/>
    <n v="0"/>
    <n v="67"/>
    <n v="38"/>
    <n v="0"/>
    <n v="0"/>
    <n v="0"/>
    <n v="0"/>
    <n v="0"/>
    <n v="0"/>
    <n v="67"/>
    <n v="38"/>
    <n v="105"/>
    <n v="14"/>
    <n v="24"/>
    <n v="0"/>
    <n v="0"/>
    <n v="21"/>
    <n v="46"/>
    <n v="0"/>
    <n v="0"/>
  </r>
  <r>
    <s v="Camp 14"/>
    <s v="CXB-222"/>
    <m/>
    <s v=""/>
    <s v="E-5"/>
    <s v="Tiger"/>
    <n v="31013946"/>
    <s v="REFUGEE COMMUNITIES"/>
    <s v="LEARNING CENTER"/>
    <s v="Completed"/>
    <s v="92°  8‘ 42” E         "/>
    <s v="21°  9’ 56”N"/>
    <m/>
    <m/>
    <s v="IKEA"/>
    <x v="2"/>
    <x v="3"/>
    <m/>
    <n v="15"/>
    <m/>
    <n v="20"/>
    <m/>
    <m/>
    <m/>
    <m/>
    <m/>
    <n v="31"/>
    <m/>
    <n v="3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5"/>
    <n v="31"/>
    <n v="0"/>
    <n v="0"/>
    <n v="20"/>
    <n v="39"/>
    <n v="0"/>
    <n v="0"/>
  </r>
  <r>
    <s v="Camp 14"/>
    <s v="CXB-222"/>
    <m/>
    <s v=""/>
    <s v="I-9"/>
    <s v="Dolphin"/>
    <n v="31013947"/>
    <s v="REFUGEE COMMUNITIES"/>
    <s v="LEARNING CENTER"/>
    <s v="Completed"/>
    <s v="92° 14‘ 34” E         "/>
    <s v="20°  58’ 49”N"/>
    <m/>
    <m/>
    <s v="IKEA"/>
    <x v="2"/>
    <x v="3"/>
    <m/>
    <n v="18"/>
    <m/>
    <n v="17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8"/>
    <n v="33"/>
    <n v="0"/>
    <n v="0"/>
    <n v="17"/>
    <n v="37"/>
    <n v="0"/>
    <n v="0"/>
  </r>
  <r>
    <s v="Camp 14"/>
    <s v="CXB-222"/>
    <m/>
    <s v=""/>
    <s v="Q-7"/>
    <s v="Falcon"/>
    <n v="31013949"/>
    <s v="REFUGEE COMMUNITIES"/>
    <s v="LEARNING CENTER"/>
    <s v="Completed"/>
    <s v="92°  8’ 31” E         "/>
    <s v="21°  9’ 35”N "/>
    <n v="0"/>
    <n v="0"/>
    <s v="IKEA"/>
    <x v="2"/>
    <x v="3"/>
    <m/>
    <n v="15"/>
    <m/>
    <n v="20"/>
    <m/>
    <m/>
    <m/>
    <m/>
    <m/>
    <n v="32"/>
    <m/>
    <n v="3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5"/>
    <n v="32"/>
    <n v="0"/>
    <n v="0"/>
    <n v="20"/>
    <n v="38"/>
    <n v="0"/>
    <n v="0"/>
  </r>
  <r>
    <s v="Camp 16"/>
    <s v="CXB-224"/>
    <m/>
    <s v=""/>
    <s v="H-1"/>
    <s v="Moon"/>
    <n v="31013950"/>
    <s v="REFUGEE COMMUNITIES"/>
    <s v="LEARNING CENTER"/>
    <s v="Completed"/>
    <s v="92°  8’ 45” E         "/>
    <s v="21°  9’ 19”N"/>
    <m/>
    <m/>
    <s v="IKEA"/>
    <x v="2"/>
    <x v="3"/>
    <m/>
    <n v="12"/>
    <m/>
    <n v="23"/>
    <m/>
    <m/>
    <m/>
    <m/>
    <m/>
    <n v="30"/>
    <m/>
    <n v="43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8"/>
    <n v="0"/>
    <n v="108"/>
    <n v="0"/>
    <n v="0"/>
    <n v="0"/>
    <n v="66"/>
    <n v="42"/>
    <n v="0"/>
    <n v="0"/>
    <n v="66"/>
    <n v="42"/>
    <n v="0"/>
    <n v="0"/>
    <n v="0"/>
    <n v="0"/>
    <n v="0"/>
    <n v="0"/>
    <n v="66"/>
    <n v="42"/>
    <n v="108"/>
    <n v="12"/>
    <n v="30"/>
    <n v="0"/>
    <n v="0"/>
    <n v="23"/>
    <n v="43"/>
    <n v="0"/>
    <n v="0"/>
  </r>
  <r>
    <s v="Camp 16"/>
    <s v="CXB-224"/>
    <m/>
    <s v=""/>
    <s v="H-4"/>
    <s v="Rainbow 1"/>
    <n v="31013951"/>
    <s v="REFUGEE COMMUNITIES"/>
    <s v="LEARNING CENTER"/>
    <s v="Completed"/>
    <s v="92°  8’ 41” E         "/>
    <s v="21°  9’ 18”N"/>
    <m/>
    <m/>
    <s v="IKEA"/>
    <x v="2"/>
    <x v="3"/>
    <m/>
    <n v="17"/>
    <m/>
    <n v="18"/>
    <m/>
    <m/>
    <m/>
    <m/>
    <m/>
    <n v="30"/>
    <m/>
    <n v="4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7"/>
    <n v="30"/>
    <n v="0"/>
    <n v="0"/>
    <n v="18"/>
    <n v="40"/>
    <n v="0"/>
    <n v="0"/>
  </r>
  <r>
    <s v="Camp 16"/>
    <s v="CXB-224"/>
    <m/>
    <s v=""/>
    <s v="H-4"/>
    <s v="Rainbow 2"/>
    <n v="31013953"/>
    <s v="REFUGEE COMMUNITIES"/>
    <s v="LEARNING CENTER"/>
    <s v="Completed"/>
    <s v="92°  8’ 41” E         "/>
    <s v="21°  9’ 18”N"/>
    <m/>
    <m/>
    <s v="IKEA"/>
    <x v="2"/>
    <x v="3"/>
    <m/>
    <n v="18"/>
    <m/>
    <n v="17"/>
    <m/>
    <m/>
    <m/>
    <m/>
    <m/>
    <n v="16"/>
    <m/>
    <n v="54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71"/>
    <n v="34"/>
    <n v="0"/>
    <n v="0"/>
    <n v="71"/>
    <n v="34"/>
    <n v="0"/>
    <n v="0"/>
    <n v="0"/>
    <n v="0"/>
    <n v="0"/>
    <n v="0"/>
    <n v="71"/>
    <n v="34"/>
    <n v="105"/>
    <n v="18"/>
    <n v="16"/>
    <n v="0"/>
    <n v="0"/>
    <n v="17"/>
    <n v="54"/>
    <n v="0"/>
    <n v="0"/>
  </r>
  <r>
    <s v="Camp 16"/>
    <s v="CXB-224"/>
    <m/>
    <s v=""/>
    <s v="H-5"/>
    <s v="Sunshine "/>
    <n v="31013955"/>
    <s v="REFUGEE COMMUNITIES"/>
    <s v="LEARNING CENTER"/>
    <s v="Completed"/>
    <s v="92°  8’ 41” E         "/>
    <s v="21°  9’ 22”N"/>
    <m/>
    <m/>
    <s v="IKEA"/>
    <x v="2"/>
    <x v="3"/>
    <m/>
    <n v="17"/>
    <m/>
    <n v="18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7"/>
    <n v="33"/>
    <n v="0"/>
    <n v="0"/>
    <n v="18"/>
    <n v="37"/>
    <n v="0"/>
    <n v="0"/>
  </r>
  <r>
    <s v="Camp 16"/>
    <s v="CXB-224"/>
    <m/>
    <s v=""/>
    <s v="H-5"/>
    <s v="Jupiter"/>
    <n v="31013956"/>
    <s v="REFUGEE COMMUNITIES"/>
    <s v="LEARNING CENTER"/>
    <s v="Completed"/>
    <s v="92°  8’ 28” E         "/>
    <s v="21°  9’ 28”N"/>
    <m/>
    <m/>
    <s v="IKEA"/>
    <x v="2"/>
    <x v="3"/>
    <m/>
    <n v="17"/>
    <m/>
    <n v="18"/>
    <m/>
    <m/>
    <m/>
    <m/>
    <m/>
    <n v="30"/>
    <m/>
    <n v="4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7"/>
    <n v="30"/>
    <n v="0"/>
    <n v="0"/>
    <n v="18"/>
    <n v="40"/>
    <n v="0"/>
    <n v="0"/>
  </r>
  <r>
    <s v="Camp 15"/>
    <s v="CXB-223"/>
    <m/>
    <s v=""/>
    <s v="F-7"/>
    <s v="Cygnus"/>
    <n v="31013957"/>
    <s v="REFUGEE COMMUNITIES"/>
    <s v="LEARNING CENTER"/>
    <s v="Completed"/>
    <s v="92°  8’ 29” E         "/>
    <s v="21°  9’ 29”N    "/>
    <m/>
    <m/>
    <s v="IKEA"/>
    <x v="2"/>
    <x v="3"/>
    <m/>
    <n v="17"/>
    <m/>
    <n v="18"/>
    <m/>
    <m/>
    <m/>
    <m/>
    <m/>
    <n v="21"/>
    <m/>
    <n v="4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7"/>
    <n v="38"/>
    <n v="0"/>
    <n v="0"/>
    <n v="67"/>
    <n v="38"/>
    <n v="0"/>
    <n v="0"/>
    <n v="0"/>
    <n v="0"/>
    <n v="0"/>
    <n v="0"/>
    <n v="67"/>
    <n v="38"/>
    <n v="105"/>
    <n v="17"/>
    <n v="21"/>
    <n v="0"/>
    <n v="0"/>
    <n v="18"/>
    <n v="49"/>
    <n v="0"/>
    <n v="0"/>
  </r>
  <r>
    <s v="Camp 15"/>
    <s v="CXB-223"/>
    <m/>
    <s v=""/>
    <s v="F-7"/>
    <s v="Pegasus"/>
    <n v="31013958"/>
    <s v="REFUGEE COMMUNITIES"/>
    <s v="LEARNING CENTER"/>
    <s v="Completed"/>
    <s v="92°  8’ 30” E         "/>
    <s v="21°  9’ 32”N    "/>
    <m/>
    <m/>
    <s v="IKEA"/>
    <x v="2"/>
    <x v="3"/>
    <m/>
    <n v="20"/>
    <m/>
    <n v="15"/>
    <m/>
    <m/>
    <m/>
    <m/>
    <m/>
    <n v="23"/>
    <m/>
    <n v="4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20"/>
    <n v="23"/>
    <n v="0"/>
    <n v="0"/>
    <n v="15"/>
    <n v="47"/>
    <n v="0"/>
    <n v="0"/>
  </r>
  <r>
    <s v="Camp 15"/>
    <s v="CXB-223"/>
    <m/>
    <s v=""/>
    <s v="F-9"/>
    <s v="Orion"/>
    <n v="31013959"/>
    <s v="REFUGEE COMMUNITIES"/>
    <s v="LEARNING CENTER"/>
    <s v="Completed"/>
    <s v="92°  8’ 32” E         "/>
    <s v="21°  9’ 33”N"/>
    <m/>
    <m/>
    <s v="IKEA"/>
    <x v="2"/>
    <x v="3"/>
    <m/>
    <n v="15"/>
    <m/>
    <n v="20"/>
    <m/>
    <m/>
    <m/>
    <m/>
    <m/>
    <n v="24"/>
    <m/>
    <n v="46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6"/>
    <n v="39"/>
    <n v="0"/>
    <n v="0"/>
    <n v="66"/>
    <n v="39"/>
    <n v="0"/>
    <n v="0"/>
    <n v="0"/>
    <n v="0"/>
    <n v="0"/>
    <n v="0"/>
    <n v="66"/>
    <n v="39"/>
    <n v="105"/>
    <n v="15"/>
    <n v="24"/>
    <n v="0"/>
    <n v="0"/>
    <n v="20"/>
    <n v="46"/>
    <n v="0"/>
    <n v="0"/>
  </r>
  <r>
    <s v="Camp 15"/>
    <s v="CXB-223"/>
    <m/>
    <s v=""/>
    <s v="E-10"/>
    <s v="Galaxy 1"/>
    <n v="31013960"/>
    <s v="REFUGEE COMMUNITIES"/>
    <s v="LEARNING CENTER"/>
    <s v="Completed"/>
    <s v="92°  8’ 32” E         "/>
    <s v="21°  9’ 33”N"/>
    <m/>
    <m/>
    <s v="IKEA"/>
    <x v="2"/>
    <x v="3"/>
    <m/>
    <n v="13"/>
    <m/>
    <n v="22"/>
    <m/>
    <m/>
    <m/>
    <m/>
    <m/>
    <n v="30"/>
    <m/>
    <n v="4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3"/>
    <n v="30"/>
    <n v="0"/>
    <n v="0"/>
    <n v="22"/>
    <n v="40"/>
    <n v="0"/>
    <n v="0"/>
  </r>
  <r>
    <s v="Camp 15"/>
    <s v="CXB-223"/>
    <m/>
    <s v=""/>
    <s v="E-10"/>
    <s v="Galaxy 2"/>
    <n v="31013961"/>
    <s v="REFUGEE COMMUNITIES"/>
    <s v="LEARNING CENTER"/>
    <s v="Completed"/>
    <s v="92°  8’ 32” E         "/>
    <s v="21°  9’ 33”N"/>
    <m/>
    <m/>
    <s v="IKEA"/>
    <x v="2"/>
    <x v="3"/>
    <m/>
    <n v="14"/>
    <m/>
    <n v="21"/>
    <m/>
    <m/>
    <m/>
    <m/>
    <m/>
    <n v="32"/>
    <m/>
    <n v="3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4"/>
    <n v="32"/>
    <n v="0"/>
    <n v="0"/>
    <n v="21"/>
    <n v="38"/>
    <n v="0"/>
    <n v="0"/>
  </r>
  <r>
    <s v="Camp 15"/>
    <s v="CXB-223"/>
    <m/>
    <s v=""/>
    <s v="E-10"/>
    <s v="Galaxy 3"/>
    <n v="31013962"/>
    <s v="REFUGEE COMMUNITIES"/>
    <s v="LEARNING CENTER"/>
    <s v="Completed"/>
    <s v="92°  8’ 32” E         "/>
    <s v="21°  9’ 33”N"/>
    <m/>
    <m/>
    <s v="IKEA"/>
    <x v="2"/>
    <x v="3"/>
    <m/>
    <n v="20"/>
    <m/>
    <n v="15"/>
    <m/>
    <m/>
    <m/>
    <m/>
    <m/>
    <n v="48"/>
    <m/>
    <n v="22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37"/>
    <n v="68"/>
    <n v="0"/>
    <n v="0"/>
    <n v="37"/>
    <n v="68"/>
    <n v="0"/>
    <n v="0"/>
    <n v="0"/>
    <n v="0"/>
    <n v="0"/>
    <n v="0"/>
    <n v="37"/>
    <n v="68"/>
    <n v="105"/>
    <n v="20"/>
    <n v="48"/>
    <n v="0"/>
    <n v="0"/>
    <n v="15"/>
    <n v="22"/>
    <n v="0"/>
    <n v="0"/>
  </r>
  <r>
    <s v="Camp 24/Leda[A,B,C]"/>
    <s v="CXB-233"/>
    <s v="Leda MS"/>
    <s v="Tek-007"/>
    <s v="D-11"/>
    <s v="Hoimonty"/>
    <n v="31013963"/>
    <s v="REFUGEE COMMUNITIES"/>
    <s v="LEARNING CENTER"/>
    <s v="Completed"/>
    <s v="92° 14‘ 40” E         "/>
    <s v="20°  58’ 34”N         "/>
    <m/>
    <m/>
    <s v="IKEA"/>
    <x v="2"/>
    <x v="3"/>
    <m/>
    <n v="13"/>
    <m/>
    <n v="27"/>
    <m/>
    <m/>
    <m/>
    <m/>
    <m/>
    <n v="37"/>
    <m/>
    <n v="2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3"/>
    <n v="37"/>
    <n v="0"/>
    <n v="0"/>
    <n v="27"/>
    <n v="28"/>
    <n v="0"/>
    <n v="0"/>
  </r>
  <r>
    <s v="Camp 25/Alikhali"/>
    <s v="CXB-017"/>
    <s v="Tula Bagan"/>
    <s v="Tek-011"/>
    <s v="D-22"/>
    <s v="Meghna 1"/>
    <n v="31013964"/>
    <s v="REFUGEE IN HOST COMMUNITIES / BOTH"/>
    <s v="LEARNING CENTER"/>
    <s v="Completed"/>
    <s v="92° 14‘ 36” E         "/>
    <s v="20°  58’ 35”N         "/>
    <m/>
    <m/>
    <s v="IKEA"/>
    <x v="2"/>
    <x v="3"/>
    <m/>
    <n v="24"/>
    <m/>
    <n v="16"/>
    <m/>
    <m/>
    <m/>
    <m/>
    <m/>
    <n v="32"/>
    <m/>
    <n v="33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24"/>
    <n v="32"/>
    <n v="0"/>
    <n v="0"/>
    <n v="16"/>
    <n v="33"/>
    <n v="0"/>
    <n v="0"/>
  </r>
  <r>
    <s v="Camp 25/Alikhali"/>
    <s v="CXB-017"/>
    <s v="Tula Bagan"/>
    <s v="Tek-011"/>
    <s v="D-20"/>
    <s v="Meghna 2"/>
    <n v="31013965"/>
    <s v="REFUGEE IN HOST COMMUNITIES / BOTH"/>
    <s v="LEARNING CENTER"/>
    <s v="Completed"/>
    <s v="92° 14‘ 37” E"/>
    <s v="20°  58’ 38”N       "/>
    <m/>
    <m/>
    <s v="IKEA"/>
    <x v="2"/>
    <x v="3"/>
    <m/>
    <n v="25"/>
    <m/>
    <n v="20"/>
    <m/>
    <m/>
    <m/>
    <m/>
    <m/>
    <n v="34"/>
    <m/>
    <n v="26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25"/>
    <n v="34"/>
    <n v="0"/>
    <n v="0"/>
    <n v="20"/>
    <n v="26"/>
    <n v="0"/>
    <n v="0"/>
  </r>
  <r>
    <s v="Camp 25/Alikhali"/>
    <s v="CXB-017"/>
    <s v="Uttor Alikhali"/>
    <s v="Tek-013"/>
    <s v="D-20"/>
    <s v="Jamuna"/>
    <n v="31013966"/>
    <s v="REFUGEE IN HOST COMMUNITIES / BOTH"/>
    <s v="LEARNING CENTER"/>
    <s v="Completed"/>
    <s v="92° 14‘ 31” E         "/>
    <s v="20°  58’ 43”N  "/>
    <m/>
    <m/>
    <s v="IKEA"/>
    <x v="2"/>
    <x v="3"/>
    <m/>
    <n v="17"/>
    <m/>
    <n v="18"/>
    <m/>
    <m/>
    <m/>
    <m/>
    <m/>
    <n v="31"/>
    <m/>
    <n v="3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7"/>
    <n v="31"/>
    <n v="0"/>
    <n v="0"/>
    <n v="18"/>
    <n v="39"/>
    <n v="0"/>
    <n v="0"/>
  </r>
  <r>
    <s v="Camp 25/Alikhali"/>
    <s v="CXB-017"/>
    <s v="Uttor Alikhali"/>
    <s v="Tek-013"/>
    <s v="D-15"/>
    <s v="Doyel 1"/>
    <n v="31013967"/>
    <s v="REFUGEE IN HOST COMMUNITIES / BOTH"/>
    <s v="LEARNING CENTER"/>
    <s v="Completed"/>
    <s v="92° 9‘ 4” E         "/>
    <s v="21°  11’ 32”N"/>
    <m/>
    <m/>
    <s v="IKEA"/>
    <x v="2"/>
    <x v="3"/>
    <m/>
    <n v="25"/>
    <m/>
    <n v="10"/>
    <m/>
    <m/>
    <m/>
    <m/>
    <m/>
    <n v="40"/>
    <m/>
    <n v="3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40"/>
    <n v="65"/>
    <n v="0"/>
    <n v="0"/>
    <n v="40"/>
    <n v="65"/>
    <n v="0"/>
    <n v="0"/>
    <n v="0"/>
    <n v="0"/>
    <n v="0"/>
    <n v="0"/>
    <n v="40"/>
    <n v="65"/>
    <n v="105"/>
    <n v="25"/>
    <n v="40"/>
    <n v="0"/>
    <n v="0"/>
    <n v="10"/>
    <n v="30"/>
    <n v="0"/>
    <n v="0"/>
  </r>
  <r>
    <s v="Camp 25/Alikhali"/>
    <s v="CXB-017"/>
    <s v="Uttor Alikhali"/>
    <s v="Tek-013"/>
    <s v="D-15"/>
    <s v="Doyel 2"/>
    <n v="31013969"/>
    <s v="REFUGEE IN HOST COMMUNITIES / BOTH"/>
    <s v="LEARNING CENTER"/>
    <s v="Completed"/>
    <s v="92° 9‘ 4” E         "/>
    <s v="21° 11’ 32”N "/>
    <m/>
    <m/>
    <s v="IKEA"/>
    <x v="2"/>
    <x v="3"/>
    <m/>
    <n v="13"/>
    <m/>
    <n v="22"/>
    <m/>
    <m/>
    <m/>
    <m/>
    <m/>
    <n v="31"/>
    <m/>
    <n v="3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3"/>
    <n v="31"/>
    <n v="0"/>
    <n v="0"/>
    <n v="22"/>
    <n v="39"/>
    <n v="0"/>
    <n v="0"/>
  </r>
  <r>
    <s v="Camp 26/Nayapara EXP"/>
    <s v="CXB-025"/>
    <s v="Sheylla Ghuna"/>
    <s v="Tek-018"/>
    <s v="H"/>
    <s v="Boishakhi"/>
    <n v="31013970"/>
    <s v="REFUGEE COMMUNITIES"/>
    <s v="LEARNING CENTER"/>
    <s v="Completed"/>
    <s v="92° 15’ 1” E         "/>
    <s v="20°  57’ 38”N         "/>
    <m/>
    <m/>
    <s v="DFAT"/>
    <x v="2"/>
    <x v="3"/>
    <m/>
    <n v="15"/>
    <m/>
    <n v="20"/>
    <m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5"/>
    <n v="34"/>
    <n v="0"/>
    <n v="0"/>
    <n v="20"/>
    <n v="36"/>
    <n v="0"/>
    <n v="0"/>
  </r>
  <r>
    <s v="Camp 26/Nayapara EXP"/>
    <s v="CXB-025"/>
    <s v="Sheylla Ghuna"/>
    <s v="Tek-018"/>
    <s v="H"/>
    <s v="Basonti"/>
    <n v="31013971"/>
    <s v="REFUGEE COMMUNITIES"/>
    <s v="LEARNING CENTER"/>
    <s v="Completed"/>
    <s v="92° 15‘ 1” E         "/>
    <s v="20°  57’ 34”N      "/>
    <m/>
    <m/>
    <s v="DFAT"/>
    <x v="2"/>
    <x v="3"/>
    <m/>
    <n v="20"/>
    <m/>
    <n v="20"/>
    <m/>
    <m/>
    <m/>
    <m/>
    <m/>
    <n v="35"/>
    <m/>
    <n v="3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0"/>
    <n v="35"/>
    <n v="0"/>
    <n v="0"/>
    <n v="20"/>
    <n v="30"/>
    <n v="0"/>
    <n v="0"/>
  </r>
  <r>
    <s v="Camp 26/Nayapara EXP"/>
    <s v="CXB-025"/>
    <s v="Mochoni"/>
    <s v="Tek-025"/>
    <s v="B"/>
    <s v="Choitaly"/>
    <n v="31013972"/>
    <s v="REFUGEE COMMUNITIES"/>
    <s v="LEARNING CENTER"/>
    <s v="Completed"/>
    <s v="92° 15’ 7” E         "/>
    <s v="20°  57’ 36”N      "/>
    <m/>
    <m/>
    <s v="DFAT"/>
    <x v="2"/>
    <x v="3"/>
    <m/>
    <n v="15"/>
    <m/>
    <n v="20"/>
    <m/>
    <m/>
    <m/>
    <m/>
    <m/>
    <n v="32"/>
    <m/>
    <n v="3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5"/>
    <n v="32"/>
    <n v="0"/>
    <n v="0"/>
    <n v="20"/>
    <n v="38"/>
    <n v="0"/>
    <n v="0"/>
  </r>
  <r>
    <s v="Camp 17"/>
    <s v="CXB-212"/>
    <m/>
    <m/>
    <s v="H-10"/>
    <s v="BRAC Learning Center 14"/>
    <n v="31468035"/>
    <s v="REFUGEE COMMUNITIES"/>
    <s v="TEMPORARY LEARNING CENTER"/>
    <s v="Completed"/>
    <m/>
    <m/>
    <m/>
    <m/>
    <m/>
    <x v="3"/>
    <x v="0"/>
    <m/>
    <n v="18"/>
    <n v="1"/>
    <n v="17"/>
    <m/>
    <m/>
    <m/>
    <m/>
    <m/>
    <n v="36"/>
    <n v="2"/>
    <n v="34"/>
    <n v="1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7"/>
    <s v="CXB-212"/>
    <m/>
    <m/>
    <s v="H-98"/>
    <s v="BRAC Learning Center 1"/>
    <n v="31461062"/>
    <s v="REFUGEE COMMUNITIES"/>
    <s v="LEARNING CENTER"/>
    <s v="Ongoing"/>
    <m/>
    <m/>
    <m/>
    <m/>
    <m/>
    <x v="3"/>
    <x v="0"/>
    <m/>
    <n v="18"/>
    <n v="1"/>
    <n v="17"/>
    <n v="1"/>
    <m/>
    <m/>
    <m/>
    <m/>
    <n v="35"/>
    <n v="2"/>
    <n v="35"/>
    <n v="1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17"/>
    <s v="CXB-212"/>
    <m/>
    <m/>
    <s v="H-98"/>
    <s v="BRAC Learning Center 2"/>
    <n v="31461127"/>
    <s v="REFUGEE COMMUNITIES"/>
    <s v="LEARNING CENTER"/>
    <s v="Completed"/>
    <m/>
    <m/>
    <m/>
    <m/>
    <m/>
    <x v="3"/>
    <x v="0"/>
    <m/>
    <n v="19"/>
    <n v="1"/>
    <n v="16"/>
    <m/>
    <m/>
    <m/>
    <m/>
    <m/>
    <n v="35"/>
    <n v="1"/>
    <n v="35"/>
    <n v="1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9"/>
    <n v="35"/>
    <n v="0"/>
    <n v="0"/>
    <n v="16"/>
    <n v="35"/>
    <n v="0"/>
    <n v="0"/>
  </r>
  <r>
    <s v="Camp 17"/>
    <s v="CXB-212"/>
    <m/>
    <m/>
    <s v="H-80"/>
    <s v="BRAC Learning Center 3"/>
    <n v="31461157"/>
    <s v="REFUGEE COMMUNITIES"/>
    <s v="LEARNING CENTER"/>
    <s v="Completed"/>
    <m/>
    <m/>
    <m/>
    <m/>
    <m/>
    <x v="3"/>
    <x v="0"/>
    <m/>
    <n v="18"/>
    <m/>
    <n v="17"/>
    <n v="1"/>
    <m/>
    <m/>
    <m/>
    <m/>
    <n v="35"/>
    <n v="1"/>
    <n v="35"/>
    <n v="1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17"/>
    <s v="CXB-212"/>
    <m/>
    <m/>
    <s v="H-80"/>
    <s v="BRAC Learning Center 4"/>
    <n v="31461238"/>
    <s v="REFUGEE COMMUNITIES"/>
    <s v="LEARNING CENTER"/>
    <s v="Completed"/>
    <m/>
    <m/>
    <m/>
    <m/>
    <m/>
    <x v="3"/>
    <x v="0"/>
    <m/>
    <n v="18"/>
    <n v="1"/>
    <n v="17"/>
    <m/>
    <m/>
    <m/>
    <m/>
    <m/>
    <n v="35"/>
    <m/>
    <n v="35"/>
    <n v="2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17"/>
    <s v="CXB-212"/>
    <m/>
    <m/>
    <s v="H-80"/>
    <s v="BRAC Learning Center 4"/>
    <n v="31466762"/>
    <s v="REFUGEE COMMUNITIES"/>
    <s v="LEARNING CENTER"/>
    <s v="Ongoing"/>
    <m/>
    <m/>
    <m/>
    <m/>
    <m/>
    <x v="3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m/>
    <s v="H-72"/>
    <s v="BRAC Learning Center 5"/>
    <n v="31466764"/>
    <s v="REFUGEE COMMUNITIES"/>
    <s v="LEARNING CENTER"/>
    <s v="Ongoing"/>
    <m/>
    <m/>
    <m/>
    <m/>
    <m/>
    <x v="3"/>
    <x v="0"/>
    <m/>
    <n v="19"/>
    <n v="1"/>
    <n v="16"/>
    <m/>
    <m/>
    <m/>
    <m/>
    <m/>
    <n v="36"/>
    <n v="2"/>
    <n v="34"/>
    <m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9"/>
    <n v="36"/>
    <n v="0"/>
    <n v="0"/>
    <n v="16"/>
    <n v="34"/>
    <n v="0"/>
    <n v="0"/>
  </r>
  <r>
    <s v="Camp 17"/>
    <s v="CXB-212"/>
    <m/>
    <m/>
    <s v="H-72"/>
    <s v="BRAC Learning Center 6"/>
    <n v="31466765"/>
    <s v="REFUGEE COMMUNITIES"/>
    <s v="LEARNING CENTER"/>
    <s v="Ongoing"/>
    <m/>
    <m/>
    <m/>
    <m/>
    <m/>
    <x v="3"/>
    <x v="0"/>
    <m/>
    <n v="18"/>
    <m/>
    <n v="17"/>
    <n v="1"/>
    <m/>
    <m/>
    <m/>
    <m/>
    <n v="36"/>
    <n v="1"/>
    <n v="34"/>
    <n v="1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7"/>
    <s v="CXB-212"/>
    <m/>
    <m/>
    <s v="H-88"/>
    <s v="BRAC Learning Center 7"/>
    <n v="31466810"/>
    <s v="REFUGEE COMMUNITIES"/>
    <s v="TEMPORARY LEARNING CENTER"/>
    <s v="Ongoing"/>
    <m/>
    <m/>
    <m/>
    <m/>
    <m/>
    <x v="3"/>
    <x v="0"/>
    <m/>
    <n v="17"/>
    <n v="1"/>
    <n v="18"/>
    <m/>
    <m/>
    <m/>
    <m/>
    <m/>
    <n v="35"/>
    <n v="1"/>
    <n v="35"/>
    <n v="1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7"/>
    <n v="35"/>
    <n v="0"/>
    <n v="0"/>
    <n v="18"/>
    <n v="35"/>
    <n v="0"/>
    <n v="0"/>
  </r>
  <r>
    <s v="Camp 17"/>
    <s v="CXB-212"/>
    <m/>
    <m/>
    <s v="H-88"/>
    <s v="BRAC Learning Center 7"/>
    <n v="31467182"/>
    <s v="REFUGEE COMMUNITIES"/>
    <s v="LEARNING CENTER"/>
    <s v="Ongoing"/>
    <m/>
    <m/>
    <m/>
    <m/>
    <m/>
    <x v="3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m/>
    <s v="H-88"/>
    <s v="BRAC Learning center 8"/>
    <n v="31467344"/>
    <s v="REFUGEE COMMUNITIES"/>
    <s v="LEARNING CENTER"/>
    <s v="Ongoing"/>
    <m/>
    <m/>
    <m/>
    <m/>
    <m/>
    <x v="3"/>
    <x v="0"/>
    <m/>
    <n v="19"/>
    <m/>
    <n v="16"/>
    <n v="1"/>
    <m/>
    <m/>
    <m/>
    <m/>
    <n v="36"/>
    <n v="1"/>
    <n v="34"/>
    <n v="1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9"/>
    <n v="36"/>
    <n v="0"/>
    <n v="0"/>
    <n v="16"/>
    <n v="34"/>
    <n v="0"/>
    <n v="0"/>
  </r>
  <r>
    <s v="Camp 17"/>
    <s v="CXB-212"/>
    <m/>
    <m/>
    <s v="H-93"/>
    <s v="BRAC Learning Center 10"/>
    <n v="31467535"/>
    <s v="REFUGEE COMMUNITIES"/>
    <s v="LEARNING CENTER"/>
    <s v="Ongoing"/>
    <m/>
    <m/>
    <m/>
    <m/>
    <m/>
    <x v="3"/>
    <x v="0"/>
    <m/>
    <n v="18"/>
    <n v="1"/>
    <n v="17"/>
    <n v="1"/>
    <m/>
    <m/>
    <m/>
    <m/>
    <n v="35"/>
    <n v="1"/>
    <n v="35"/>
    <m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17"/>
    <s v="CXB-212"/>
    <m/>
    <m/>
    <s v="H-93"/>
    <s v="BRAC Learning Center 18"/>
    <n v="31468337"/>
    <s v="REFUGEE COMMUNITIES"/>
    <s v="TEMPORARY LEARNING CENTER"/>
    <s v="Completed"/>
    <m/>
    <m/>
    <m/>
    <m/>
    <m/>
    <x v="3"/>
    <x v="0"/>
    <m/>
    <n v="18"/>
    <n v="1"/>
    <n v="17"/>
    <m/>
    <m/>
    <m/>
    <m/>
    <m/>
    <n v="37"/>
    <n v="1"/>
    <n v="33"/>
    <n v="2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17"/>
    <s v="CXB-212"/>
    <m/>
    <m/>
    <s v="H-93"/>
    <s v="BRAC Learning Center 9"/>
    <n v="31467482"/>
    <s v="REFUGEE COMMUNITIES"/>
    <s v="LEARNING CENTER"/>
    <s v="Ongoing"/>
    <m/>
    <m/>
    <m/>
    <m/>
    <m/>
    <x v="3"/>
    <x v="0"/>
    <m/>
    <n v="18"/>
    <m/>
    <n v="17"/>
    <n v="1"/>
    <m/>
    <m/>
    <m/>
    <m/>
    <n v="35"/>
    <n v="1"/>
    <n v="35"/>
    <n v="2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17"/>
    <s v="CXB-212"/>
    <m/>
    <m/>
    <s v="H-97"/>
    <s v="BRAC Learning Center 11"/>
    <n v="31467572"/>
    <s v="REFUGEE COMMUNITIES"/>
    <s v="LEARNING CENTER"/>
    <s v="Ongoing"/>
    <m/>
    <m/>
    <m/>
    <m/>
    <m/>
    <x v="3"/>
    <x v="0"/>
    <m/>
    <n v="20"/>
    <m/>
    <n v="15"/>
    <n v="1"/>
    <m/>
    <m/>
    <m/>
    <m/>
    <n v="38"/>
    <n v="1"/>
    <n v="32"/>
    <n v="1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17"/>
    <s v="CXB-212"/>
    <m/>
    <m/>
    <s v="H-97"/>
    <s v="BRAC Learning Center 12"/>
    <n v="31467661"/>
    <s v="REFUGEE COMMUNITIES"/>
    <s v="LEARNING CENTER"/>
    <s v="Ongoing"/>
    <m/>
    <m/>
    <m/>
    <m/>
    <m/>
    <x v="3"/>
    <x v="0"/>
    <m/>
    <n v="19"/>
    <n v="1"/>
    <n v="16"/>
    <m/>
    <m/>
    <m/>
    <m/>
    <m/>
    <n v="35"/>
    <n v="2"/>
    <n v="35"/>
    <m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9"/>
    <n v="35"/>
    <n v="0"/>
    <n v="0"/>
    <n v="16"/>
    <n v="35"/>
    <n v="0"/>
    <n v="0"/>
  </r>
  <r>
    <s v="Camp 17"/>
    <s v="CXB-212"/>
    <m/>
    <m/>
    <s v="H-76"/>
    <s v="BRAC Learning Center 13"/>
    <n v="31467969"/>
    <s v="REFUGEE COMMUNITIES"/>
    <s v="TEMPORARY LEARNING CENTER"/>
    <s v="Completed"/>
    <m/>
    <m/>
    <m/>
    <m/>
    <m/>
    <x v="3"/>
    <x v="0"/>
    <m/>
    <n v="19"/>
    <n v="1"/>
    <n v="16"/>
    <m/>
    <m/>
    <m/>
    <m/>
    <m/>
    <n v="36"/>
    <n v="1"/>
    <n v="34"/>
    <m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9"/>
    <n v="36"/>
    <n v="0"/>
    <n v="0"/>
    <n v="16"/>
    <n v="34"/>
    <n v="0"/>
    <n v="0"/>
  </r>
  <r>
    <s v="Camp 17"/>
    <s v="CXB-212"/>
    <m/>
    <m/>
    <s v="H-68"/>
    <s v="BRAC Learning Center 15"/>
    <n v="31468114"/>
    <s v="REFUGEE COMMUNITIES"/>
    <s v="TEMPORARY LEARNING CENTER"/>
    <s v="Completed"/>
    <m/>
    <m/>
    <m/>
    <m/>
    <m/>
    <x v="3"/>
    <x v="0"/>
    <m/>
    <n v="19"/>
    <n v="1"/>
    <n v="16"/>
    <n v="1"/>
    <m/>
    <m/>
    <m/>
    <m/>
    <n v="36"/>
    <n v="1"/>
    <n v="34"/>
    <m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9"/>
    <n v="36"/>
    <n v="0"/>
    <n v="0"/>
    <n v="16"/>
    <n v="34"/>
    <n v="0"/>
    <n v="0"/>
  </r>
  <r>
    <s v="Camp 17"/>
    <s v="CXB-212"/>
    <m/>
    <m/>
    <s v="H-83"/>
    <s v="BRAC Learning Center 16"/>
    <n v="31468212"/>
    <s v="REFUGEE COMMUNITIES"/>
    <s v="TEMPORARY LEARNING CENTER"/>
    <s v="Completed"/>
    <m/>
    <m/>
    <m/>
    <m/>
    <m/>
    <x v="3"/>
    <x v="0"/>
    <m/>
    <n v="17"/>
    <m/>
    <n v="18"/>
    <n v="1"/>
    <m/>
    <m/>
    <m/>
    <m/>
    <n v="37"/>
    <n v="1"/>
    <n v="33"/>
    <n v="2"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7"/>
    <n v="37"/>
    <n v="0"/>
    <n v="0"/>
    <n v="18"/>
    <n v="33"/>
    <n v="0"/>
    <n v="0"/>
  </r>
  <r>
    <s v="Camp 17"/>
    <s v="CXB-212"/>
    <m/>
    <m/>
    <s v="H-105"/>
    <s v="BRAC Learning Center 17"/>
    <n v="31468273"/>
    <s v="REFUGEE COMMUNITIES"/>
    <s v="TEMPORARY LEARNING CENTER"/>
    <s v="Completed"/>
    <m/>
    <m/>
    <m/>
    <m/>
    <m/>
    <x v="3"/>
    <x v="0"/>
    <m/>
    <n v="18"/>
    <n v="1"/>
    <n v="17"/>
    <m/>
    <m/>
    <m/>
    <m/>
    <m/>
    <n v="37"/>
    <n v="1"/>
    <n v="33"/>
    <m/>
    <m/>
    <m/>
    <m/>
    <m/>
    <m/>
    <m/>
    <m/>
    <m/>
    <m/>
    <m/>
    <m/>
    <m/>
    <m/>
    <m/>
    <m/>
    <m/>
    <m/>
    <m/>
    <m/>
    <m/>
    <m/>
    <s v="Nasir Udin"/>
    <s v="nasir.ui@brac.net 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26/Nayapara EXP"/>
    <s v="CXB-025"/>
    <m/>
    <m/>
    <s v="NMS"/>
    <s v="Dahlia Mobile Learning Centre"/>
    <n v="31012749"/>
    <s v="REFUGEE COMMUNITIES"/>
    <s v="MOBILE LEARNING"/>
    <s v="Completed"/>
    <m/>
    <m/>
    <m/>
    <m/>
    <m/>
    <x v="3"/>
    <x v="4"/>
    <m/>
    <n v="48"/>
    <n v="1"/>
    <n v="4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2"/>
    <n v="48"/>
    <n v="0"/>
    <n v="0"/>
    <n v="42"/>
    <n v="48"/>
    <n v="0"/>
    <n v="0"/>
    <n v="0"/>
    <n v="0"/>
    <n v="0"/>
    <n v="0"/>
    <n v="42"/>
    <n v="48"/>
    <n v="90"/>
    <n v="48"/>
    <n v="0"/>
    <n v="0"/>
    <n v="0"/>
    <n v="42"/>
    <n v="0"/>
    <n v="0"/>
    <n v="0"/>
  </r>
  <r>
    <s v="Camp 26/Nayapara EXP"/>
    <s v="CXB-025"/>
    <m/>
    <m/>
    <s v="NMS"/>
    <s v="Marigold Mobile Learning Centre"/>
    <n v="31012785"/>
    <s v="REFUGEE COMMUNITIES"/>
    <s v="MOBILE LEARNING"/>
    <s v="Completed"/>
    <m/>
    <m/>
    <m/>
    <m/>
    <m/>
    <x v="3"/>
    <x v="4"/>
    <m/>
    <n v="50"/>
    <m/>
    <n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0"/>
    <n v="50"/>
    <n v="0"/>
    <n v="0"/>
    <n v="40"/>
    <n v="50"/>
    <n v="0"/>
    <n v="0"/>
    <n v="0"/>
    <n v="0"/>
    <n v="0"/>
    <n v="0"/>
    <n v="40"/>
    <n v="50"/>
    <n v="90"/>
    <n v="50"/>
    <n v="0"/>
    <n v="0"/>
    <n v="0"/>
    <n v="40"/>
    <n v="0"/>
    <n v="0"/>
    <n v="0"/>
  </r>
  <r>
    <s v="Camp 26/Nayapara EXP"/>
    <s v="CXB-025"/>
    <s v="Hazi Jahed Hossen er Vita"/>
    <s v="Tek-034"/>
    <s v="NMS"/>
    <s v="Mali Kha Learning Centre"/>
    <n v="31012781"/>
    <s v="REFUGEE COMMUNITIES"/>
    <s v="LEARNING CENTER"/>
    <s v="Completed"/>
    <n v="20.952999999999999"/>
    <n v="92.255560000000003"/>
    <n v="0"/>
    <n v="0"/>
    <m/>
    <x v="3"/>
    <x v="4"/>
    <m/>
    <n v="0"/>
    <n v="0"/>
    <n v="0"/>
    <n v="0"/>
    <n v="0"/>
    <n v="0"/>
    <n v="0"/>
    <n v="0"/>
    <n v="134"/>
    <n v="3"/>
    <n v="10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06"/>
    <n v="134"/>
    <n v="0"/>
    <n v="0"/>
    <n v="106"/>
    <n v="134"/>
    <n v="0"/>
    <n v="0"/>
    <n v="0"/>
    <n v="0"/>
    <n v="0"/>
    <n v="0"/>
    <n v="106"/>
    <n v="134"/>
    <n v="240"/>
    <n v="0"/>
    <n v="134"/>
    <n v="0"/>
    <n v="0"/>
    <n v="0"/>
    <n v="106"/>
    <n v="0"/>
    <n v="0"/>
  </r>
  <r>
    <s v="Camp 26/Nayapara EXP"/>
    <s v="CXB-025"/>
    <s v="Mojar Company er Bagan"/>
    <s v="Tek-026"/>
    <s v="NMS"/>
    <s v="Laymu Learning Centre"/>
    <n v="31012753"/>
    <s v="REFUGEE COMMUNITIES"/>
    <s v="LEARNING CENTER"/>
    <s v="Completed"/>
    <n v="20.957630000000002"/>
    <n v="92.252229999999997"/>
    <n v="0"/>
    <n v="0"/>
    <m/>
    <x v="3"/>
    <x v="4"/>
    <m/>
    <n v="0"/>
    <n v="0"/>
    <n v="0"/>
    <n v="0"/>
    <n v="0"/>
    <n v="0"/>
    <n v="0"/>
    <n v="0"/>
    <n v="68"/>
    <n v="2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2"/>
    <n v="68"/>
    <n v="0"/>
    <n v="0"/>
    <n v="52"/>
    <n v="68"/>
    <n v="0"/>
    <n v="0"/>
    <n v="0"/>
    <n v="0"/>
    <n v="0"/>
    <n v="0"/>
    <n v="52"/>
    <n v="68"/>
    <n v="120"/>
    <n v="0"/>
    <n v="68"/>
    <n v="0"/>
    <n v="0"/>
    <n v="0"/>
    <n v="52"/>
    <n v="0"/>
    <n v="0"/>
  </r>
  <r>
    <s v="Camp 26/Nayapara EXP"/>
    <s v="CXB-025"/>
    <s v="Munaf Garden"/>
    <s v="Tek-048"/>
    <s v="NMS"/>
    <s v="Khuladan Learning Center"/>
    <n v="31012770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125"/>
    <n v="0"/>
    <n v="11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15"/>
    <n v="125"/>
    <n v="0"/>
    <n v="0"/>
    <n v="115"/>
    <n v="125"/>
    <n v="0"/>
    <n v="0"/>
    <n v="0"/>
    <n v="0"/>
    <n v="0"/>
    <n v="0"/>
    <n v="115"/>
    <n v="125"/>
    <n v="240"/>
    <n v="0"/>
    <n v="125"/>
    <n v="0"/>
    <n v="0"/>
    <n v="0"/>
    <n v="115"/>
    <n v="0"/>
    <n v="0"/>
  </r>
  <r>
    <s v="Camp 26/Nayapara EXP"/>
    <s v="CXB-025"/>
    <s v="Nayapara RC"/>
    <s v="Tek-028"/>
    <s v="NMS"/>
    <s v="Dha La Learning Centre"/>
    <n v="31012752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62"/>
    <n v="0"/>
    <n v="5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8"/>
    <n v="62"/>
    <n v="0"/>
    <n v="0"/>
    <n v="58"/>
    <n v="62"/>
    <n v="0"/>
    <n v="0"/>
    <n v="0"/>
    <n v="0"/>
    <n v="0"/>
    <n v="0"/>
    <n v="58"/>
    <n v="62"/>
    <n v="120"/>
    <n v="0"/>
    <n v="62"/>
    <n v="0"/>
    <n v="0"/>
    <n v="0"/>
    <n v="58"/>
    <n v="0"/>
    <n v="0"/>
  </r>
  <r>
    <s v="Camp 26/Nayapara EXP"/>
    <s v="CXB-025"/>
    <s v="Nosuruzzaman er Ghuna"/>
    <s v="Tek-033"/>
    <s v="NMS"/>
    <s v="May Kha Learning Centre"/>
    <n v="31012786"/>
    <s v="REFUGEE COMMUNITIES"/>
    <s v="LEARNING CENTER"/>
    <s v="Completed"/>
    <n v="20.95308"/>
    <n v="92.25067"/>
    <n v="0"/>
    <n v="0"/>
    <m/>
    <x v="3"/>
    <x v="4"/>
    <m/>
    <n v="0"/>
    <n v="0"/>
    <n v="0"/>
    <n v="0"/>
    <n v="0"/>
    <n v="0"/>
    <n v="0"/>
    <n v="0"/>
    <n v="142"/>
    <n v="0"/>
    <n v="9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98"/>
    <n v="142"/>
    <n v="0"/>
    <n v="0"/>
    <n v="98"/>
    <n v="142"/>
    <n v="0"/>
    <n v="0"/>
    <n v="0"/>
    <n v="0"/>
    <n v="0"/>
    <n v="0"/>
    <n v="98"/>
    <n v="142"/>
    <n v="240"/>
    <n v="0"/>
    <n v="142"/>
    <n v="0"/>
    <n v="0"/>
    <n v="0"/>
    <n v="98"/>
    <n v="0"/>
    <n v="0"/>
  </r>
  <r>
    <s v="Camp 26/Nayapara EXP"/>
    <s v="CXB-025"/>
    <s v="Shal Bagan"/>
    <s v="Tek-039"/>
    <s v="NMS"/>
    <s v="Adolescent Club"/>
    <n v="31012727"/>
    <s v="REFUGEE COMMUNITIES"/>
    <s v="LEARNING CENTER"/>
    <s v="Completed"/>
    <n v="20.9467"/>
    <n v="92.25318"/>
    <n v="0"/>
    <n v="0"/>
    <m/>
    <x v="3"/>
    <x v="4"/>
    <m/>
    <n v="0"/>
    <n v="0"/>
    <n v="0"/>
    <n v="0"/>
    <n v="0"/>
    <n v="0"/>
    <n v="0"/>
    <n v="0"/>
    <n v="0"/>
    <n v="0"/>
    <n v="0"/>
    <n v="0"/>
    <n v="0"/>
    <n v="0"/>
    <n v="0"/>
    <n v="0"/>
    <n v="44"/>
    <m/>
    <n v="23"/>
    <m/>
    <n v="0"/>
    <n v="0"/>
    <n v="0"/>
    <n v="0"/>
    <n v="16"/>
    <m/>
    <n v="17"/>
    <m/>
    <n v="0"/>
    <n v="0"/>
    <n v="0"/>
    <n v="0"/>
    <m/>
    <s v="Md. Jaidul Haque"/>
    <s v="pc.codec.eprc@gmail.com"/>
    <n v="1736199313"/>
    <n v="0"/>
    <n v="100"/>
    <n v="100"/>
    <n v="0"/>
    <n v="0"/>
    <n v="0"/>
    <n v="0"/>
    <n v="0"/>
    <n v="0"/>
    <n v="0"/>
    <n v="0"/>
    <n v="0"/>
    <n v="40"/>
    <n v="60"/>
    <n v="0"/>
    <n v="0"/>
    <n v="40"/>
    <n v="60"/>
    <n v="40"/>
    <n v="60"/>
    <n v="100"/>
    <n v="0"/>
    <n v="0"/>
    <n v="44"/>
    <n v="16"/>
    <n v="0"/>
    <n v="0"/>
    <n v="23"/>
    <n v="17"/>
  </r>
  <r>
    <s v="Camp 26/Nayapara EXP"/>
    <s v="CXB-025"/>
    <s v="Shal Bagan"/>
    <s v="Tek-039"/>
    <s v="NMS"/>
    <s v="Irrawady Learning Centre"/>
    <n v="31012767"/>
    <s v="REFUGEE COMMUNITIES"/>
    <s v="LEARNING CENTER"/>
    <s v="Completed"/>
    <n v="20.943680000000001"/>
    <n v="92.254819999999995"/>
    <n v="0"/>
    <n v="0"/>
    <m/>
    <x v="3"/>
    <x v="4"/>
    <m/>
    <n v="0"/>
    <n v="0"/>
    <n v="0"/>
    <n v="0"/>
    <n v="0"/>
    <n v="0"/>
    <n v="0"/>
    <n v="0"/>
    <n v="130"/>
    <n v="0"/>
    <n v="11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10"/>
    <n v="130"/>
    <n v="0"/>
    <n v="0"/>
    <n v="110"/>
    <n v="130"/>
    <n v="0"/>
    <n v="0"/>
    <n v="0"/>
    <n v="0"/>
    <n v="0"/>
    <n v="0"/>
    <n v="110"/>
    <n v="130"/>
    <n v="240"/>
    <n v="0"/>
    <n v="130"/>
    <n v="0"/>
    <n v="0"/>
    <n v="0"/>
    <n v="110"/>
    <n v="0"/>
    <n v="0"/>
  </r>
  <r>
    <s v="Camp 26/Nayapara EXP"/>
    <s v="CXB-025"/>
    <s v="Shal Bagan"/>
    <s v="Tek-039"/>
    <s v="NMS"/>
    <s v="Si Taung Learning Centre"/>
    <n v="31012823"/>
    <s v="REFUGEE COMMUNITIES"/>
    <s v="LEARNING CENTER"/>
    <s v="Completed"/>
    <n v="20.947500000000002"/>
    <n v="92.251580000000004"/>
    <n v="0"/>
    <n v="0"/>
    <m/>
    <x v="3"/>
    <x v="4"/>
    <m/>
    <n v="0"/>
    <n v="0"/>
    <n v="0"/>
    <n v="0"/>
    <n v="0"/>
    <n v="0"/>
    <n v="0"/>
    <n v="0"/>
    <n v="68"/>
    <n v="0"/>
    <n v="5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2"/>
    <n v="68"/>
    <n v="0"/>
    <n v="0"/>
    <n v="52"/>
    <n v="68"/>
    <n v="0"/>
    <n v="0"/>
    <n v="0"/>
    <n v="0"/>
    <n v="0"/>
    <n v="0"/>
    <n v="52"/>
    <n v="68"/>
    <n v="120"/>
    <n v="0"/>
    <n v="68"/>
    <n v="0"/>
    <n v="0"/>
    <n v="0"/>
    <n v="52"/>
    <n v="0"/>
    <n v="0"/>
  </r>
  <r>
    <s v="Camp 26/Nayapara EXP"/>
    <s v="CXB-025"/>
    <s v="Shal Bagan"/>
    <s v="Tek-039"/>
    <s v="NMS"/>
    <s v="Si Taung Learning Centre"/>
    <n v="31012824"/>
    <s v="REFUGEE COMMUNITIES"/>
    <s v="LEARNING CENTER"/>
    <s v="Completed"/>
    <n v="20.94783"/>
    <n v="92.252420000000001"/>
    <n v="0"/>
    <n v="0"/>
    <m/>
    <x v="3"/>
    <x v="4"/>
    <m/>
    <n v="0"/>
    <n v="0"/>
    <n v="0"/>
    <n v="0"/>
    <n v="0"/>
    <n v="0"/>
    <n v="0"/>
    <n v="0"/>
    <n v="62"/>
    <n v="0"/>
    <n v="5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8"/>
    <n v="62"/>
    <n v="0"/>
    <n v="0"/>
    <n v="58"/>
    <n v="62"/>
    <n v="0"/>
    <n v="0"/>
    <n v="0"/>
    <n v="0"/>
    <n v="0"/>
    <n v="0"/>
    <n v="58"/>
    <n v="62"/>
    <n v="120"/>
    <n v="0"/>
    <n v="62"/>
    <n v="0"/>
    <n v="0"/>
    <n v="0"/>
    <n v="58"/>
    <n v="0"/>
    <n v="0"/>
  </r>
  <r>
    <s v="Camp 26/Nayapara EXP"/>
    <s v="CXB-025"/>
    <s v="Shal Bagan"/>
    <s v="Tek-039"/>
    <s v="NMS"/>
    <s v="Thein Liwn Learning Centre"/>
    <n v="31012825"/>
    <s v="REFUGEE COMMUNITIES"/>
    <s v="LEARNING CENTER"/>
    <s v="Completed"/>
    <n v="20.94539"/>
    <n v="92.254999999999995"/>
    <n v="0"/>
    <n v="0"/>
    <m/>
    <x v="3"/>
    <x v="4"/>
    <m/>
    <n v="0"/>
    <n v="0"/>
    <n v="0"/>
    <n v="0"/>
    <n v="0"/>
    <n v="0"/>
    <n v="0"/>
    <n v="0"/>
    <n v="121"/>
    <n v="1"/>
    <n v="11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19"/>
    <n v="121"/>
    <n v="0"/>
    <n v="0"/>
    <n v="119"/>
    <n v="121"/>
    <n v="0"/>
    <n v="0"/>
    <n v="0"/>
    <n v="0"/>
    <n v="0"/>
    <n v="0"/>
    <n v="119"/>
    <n v="121"/>
    <n v="240"/>
    <n v="0"/>
    <n v="121"/>
    <n v="0"/>
    <n v="0"/>
    <n v="0"/>
    <n v="119"/>
    <n v="0"/>
    <n v="0"/>
  </r>
  <r>
    <s v="Camp 27/Jadimura"/>
    <s v="CXB-037"/>
    <m/>
    <m/>
    <s v="Jadimura"/>
    <s v="Daffodil Mobile Learning Centre"/>
    <n v="31012747"/>
    <s v="REFUGEE COMMUNITIES"/>
    <s v="MOBILE LEARNING"/>
    <s v="Completed"/>
    <m/>
    <m/>
    <m/>
    <m/>
    <m/>
    <x v="3"/>
    <x v="4"/>
    <m/>
    <n v="50"/>
    <m/>
    <n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0"/>
    <n v="50"/>
    <n v="0"/>
    <n v="0"/>
    <n v="40"/>
    <n v="50"/>
    <n v="0"/>
    <n v="0"/>
    <n v="0"/>
    <n v="0"/>
    <n v="0"/>
    <n v="0"/>
    <n v="40"/>
    <n v="50"/>
    <n v="90"/>
    <n v="50"/>
    <n v="0"/>
    <n v="0"/>
    <n v="0"/>
    <n v="40"/>
    <n v="0"/>
    <n v="0"/>
    <n v="0"/>
  </r>
  <r>
    <s v="Camp 27/Jadimura"/>
    <s v="CXB-037"/>
    <s v="Munaf Garden"/>
    <s v="Tek-048"/>
    <s v="Jadimura"/>
    <s v="Naf Learning Center"/>
    <n v="31012795"/>
    <s v="REFUGEE COMMUNITIES"/>
    <s v="LEARNING CENTER"/>
    <s v="Completed"/>
    <n v="20.942219999999999"/>
    <n v="92.255899999999997"/>
    <n v="0"/>
    <n v="0"/>
    <m/>
    <x v="3"/>
    <x v="4"/>
    <m/>
    <n v="0"/>
    <n v="0"/>
    <n v="0"/>
    <n v="0"/>
    <n v="0"/>
    <n v="0"/>
    <n v="0"/>
    <n v="0"/>
    <n v="137"/>
    <n v="1"/>
    <n v="10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03"/>
    <n v="137"/>
    <n v="0"/>
    <n v="0"/>
    <n v="103"/>
    <n v="137"/>
    <n v="0"/>
    <n v="0"/>
    <n v="0"/>
    <n v="0"/>
    <n v="0"/>
    <n v="0"/>
    <n v="103"/>
    <n v="137"/>
    <n v="240"/>
    <n v="0"/>
    <n v="137"/>
    <n v="0"/>
    <n v="0"/>
    <n v="0"/>
    <n v="103"/>
    <n v="0"/>
    <n v="0"/>
  </r>
  <r>
    <s v="Camp 27/Jadimura"/>
    <s v="CXB-037"/>
    <s v="Shal Bagan"/>
    <s v="Tek-039"/>
    <s v="Jadimura"/>
    <s v="May Yu Learning Centre"/>
    <n v="31012788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62"/>
    <n v="0"/>
    <n v="5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8"/>
    <n v="62"/>
    <n v="0"/>
    <n v="0"/>
    <n v="58"/>
    <n v="62"/>
    <n v="0"/>
    <n v="0"/>
    <n v="0"/>
    <n v="0"/>
    <n v="0"/>
    <n v="0"/>
    <n v="58"/>
    <n v="62"/>
    <n v="120"/>
    <n v="0"/>
    <n v="62"/>
    <n v="0"/>
    <n v="0"/>
    <n v="0"/>
    <n v="58"/>
    <n v="0"/>
    <n v="0"/>
  </r>
  <r>
    <s v="Camp 27/Jadimura"/>
    <s v="CXB-037"/>
    <s v="Shal Bagan"/>
    <s v="Tek-039"/>
    <s v="Jadimura"/>
    <s v="Pan Wa Learning Centre"/>
    <n v="31012789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62"/>
    <n v="1"/>
    <n v="5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8"/>
    <n v="62"/>
    <n v="0"/>
    <n v="0"/>
    <n v="58"/>
    <n v="62"/>
    <n v="0"/>
    <n v="0"/>
    <n v="0"/>
    <n v="0"/>
    <n v="0"/>
    <n v="0"/>
    <n v="58"/>
    <n v="62"/>
    <n v="120"/>
    <n v="0"/>
    <n v="62"/>
    <n v="0"/>
    <n v="0"/>
    <n v="0"/>
    <n v="58"/>
    <n v="0"/>
    <n v="0"/>
  </r>
  <r>
    <s v="Camp 27/Jadimura"/>
    <s v="CXB-037"/>
    <s v="Sheylla Ghuna P block"/>
    <s v="Tek-024"/>
    <s v="Jadimura"/>
    <s v="Tha Na Sarry Learning Centre"/>
    <n v="31012821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141"/>
    <n v="1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99"/>
    <n v="141"/>
    <n v="0"/>
    <n v="0"/>
    <n v="99"/>
    <n v="141"/>
    <n v="0"/>
    <n v="0"/>
    <n v="0"/>
    <n v="0"/>
    <n v="0"/>
    <n v="0"/>
    <n v="99"/>
    <n v="141"/>
    <n v="240"/>
    <n v="0"/>
    <n v="141"/>
    <n v="0"/>
    <n v="0"/>
    <n v="0"/>
    <n v="99"/>
    <n v="0"/>
    <n v="0"/>
  </r>
  <r>
    <s v="Camp 21/Chakmarkul"/>
    <s v="CXB-108"/>
    <m/>
    <m/>
    <s v="C"/>
    <s v="Chameli Mobile Learning Centre"/>
    <n v="31012739"/>
    <s v="REFUGEE COMMUNITIES"/>
    <s v="MOBILE LEARNING"/>
    <s v="Completed"/>
    <m/>
    <m/>
    <m/>
    <m/>
    <m/>
    <x v="3"/>
    <x v="4"/>
    <m/>
    <n v="45"/>
    <m/>
    <n v="4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5"/>
    <n v="45"/>
    <n v="0"/>
    <n v="0"/>
    <n v="45"/>
    <n v="45"/>
    <n v="0"/>
    <n v="0"/>
    <n v="0"/>
    <n v="0"/>
    <n v="0"/>
    <n v="0"/>
    <n v="45"/>
    <n v="45"/>
    <n v="90"/>
    <n v="45"/>
    <n v="0"/>
    <n v="0"/>
    <n v="0"/>
    <n v="45"/>
    <n v="0"/>
    <n v="0"/>
    <n v="0"/>
  </r>
  <r>
    <s v="Camp 21/Chakmarkul"/>
    <s v="CXB-108"/>
    <m/>
    <m/>
    <s v="C2"/>
    <s v="Rain Learning Centre"/>
    <n v="31012803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59"/>
    <m/>
    <n v="6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61"/>
    <n v="59"/>
    <n v="0"/>
    <n v="0"/>
    <n v="61"/>
    <n v="59"/>
    <n v="0"/>
    <n v="0"/>
    <n v="0"/>
    <n v="0"/>
    <n v="0"/>
    <n v="0"/>
    <n v="61"/>
    <n v="59"/>
    <n v="120"/>
    <n v="0"/>
    <n v="59"/>
    <n v="0"/>
    <n v="0"/>
    <n v="0"/>
    <n v="61"/>
    <n v="0"/>
    <n v="0"/>
  </r>
  <r>
    <s v="Camp 21/Chakmarkul"/>
    <s v="CXB-108"/>
    <m/>
    <m/>
    <s v="C4"/>
    <s v="Light Learning Centre"/>
    <n v="31012775"/>
    <s v="REFUGEE COMMUNITIES"/>
    <s v="LEARNING CENTER"/>
    <s v="Completed"/>
    <n v="21.131270000000001"/>
    <n v="92.155209999999997"/>
    <n v="0"/>
    <n v="0"/>
    <m/>
    <x v="3"/>
    <x v="4"/>
    <m/>
    <n v="0"/>
    <n v="0"/>
    <n v="0"/>
    <n v="0"/>
    <n v="0"/>
    <n v="0"/>
    <n v="0"/>
    <n v="0"/>
    <n v="62"/>
    <m/>
    <n v="5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8"/>
    <n v="62"/>
    <n v="0"/>
    <n v="0"/>
    <n v="58"/>
    <n v="62"/>
    <n v="0"/>
    <n v="0"/>
    <n v="0"/>
    <n v="0"/>
    <n v="0"/>
    <n v="0"/>
    <n v="58"/>
    <n v="62"/>
    <n v="120"/>
    <n v="0"/>
    <n v="62"/>
    <n v="0"/>
    <n v="0"/>
    <n v="0"/>
    <n v="58"/>
    <n v="0"/>
    <n v="0"/>
  </r>
  <r>
    <s v="Camp 21/Chakmarkul"/>
    <s v="CXB-108"/>
    <m/>
    <m/>
    <s v="D1"/>
    <s v="Sea queen Learning Centre"/>
    <n v="31012808"/>
    <s v="REFUGEE COMMUNITIES"/>
    <s v="LEARNING CENTER"/>
    <s v="Completed"/>
    <n v="21.133099999999999"/>
    <n v="92.15737"/>
    <n v="0"/>
    <n v="0"/>
    <m/>
    <x v="3"/>
    <x v="4"/>
    <m/>
    <n v="0"/>
    <n v="0"/>
    <n v="0"/>
    <n v="0"/>
    <n v="0"/>
    <n v="0"/>
    <n v="0"/>
    <n v="0"/>
    <n v="175"/>
    <m/>
    <n v="18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360"/>
    <n v="0"/>
    <n v="360"/>
    <n v="0"/>
    <n v="0"/>
    <n v="0"/>
    <n v="185"/>
    <n v="175"/>
    <n v="0"/>
    <n v="0"/>
    <n v="185"/>
    <n v="175"/>
    <n v="0"/>
    <n v="0"/>
    <n v="0"/>
    <n v="0"/>
    <n v="0"/>
    <n v="0"/>
    <n v="185"/>
    <n v="175"/>
    <n v="360"/>
    <n v="0"/>
    <n v="175"/>
    <n v="0"/>
    <n v="0"/>
    <n v="0"/>
    <n v="185"/>
    <n v="0"/>
    <n v="0"/>
  </r>
  <r>
    <s v="Camp 21/Chakmarkul"/>
    <s v="CXB-108"/>
    <m/>
    <m/>
    <s v="E"/>
    <s v="Adolescent Club"/>
    <n v="31012725"/>
    <s v="REFUGEE COMMUNITIES"/>
    <s v="LEARNING CENTER"/>
    <s v="Completed"/>
    <n v="21.130269999999999"/>
    <n v="92.156229999999994"/>
    <n v="0"/>
    <n v="0"/>
    <m/>
    <x v="3"/>
    <x v="4"/>
    <m/>
    <n v="0"/>
    <n v="0"/>
    <n v="0"/>
    <n v="0"/>
    <n v="0"/>
    <n v="0"/>
    <n v="0"/>
    <n v="0"/>
    <n v="0"/>
    <n v="0"/>
    <n v="0"/>
    <n v="0"/>
    <n v="0"/>
    <n v="0"/>
    <n v="0"/>
    <n v="0"/>
    <n v="38"/>
    <m/>
    <n v="39"/>
    <m/>
    <n v="0"/>
    <n v="0"/>
    <n v="0"/>
    <n v="0"/>
    <n v="12"/>
    <m/>
    <n v="11"/>
    <m/>
    <n v="0"/>
    <n v="0"/>
    <n v="0"/>
    <n v="0"/>
    <m/>
    <s v="Md. Jaidul Haque"/>
    <s v="pc.codec.eprc@gmail.com"/>
    <n v="1736199313"/>
    <n v="0"/>
    <n v="100"/>
    <n v="100"/>
    <n v="0"/>
    <n v="0"/>
    <n v="0"/>
    <n v="0"/>
    <n v="0"/>
    <n v="0"/>
    <n v="0"/>
    <n v="0"/>
    <n v="0"/>
    <n v="50"/>
    <n v="50"/>
    <n v="0"/>
    <n v="0"/>
    <n v="50"/>
    <n v="50"/>
    <n v="50"/>
    <n v="50"/>
    <n v="100"/>
    <n v="0"/>
    <n v="0"/>
    <n v="38"/>
    <n v="12"/>
    <n v="0"/>
    <n v="0"/>
    <n v="39"/>
    <n v="11"/>
  </r>
  <r>
    <s v="Camp 21/Chakmarkul"/>
    <s v="CXB-108"/>
    <m/>
    <m/>
    <s v="E"/>
    <s v="Green View Learning Centre"/>
    <n v="31012760"/>
    <s v="REFUGEE COMMUNITIES"/>
    <s v="LEARNING CENTER"/>
    <s v="Completed"/>
    <n v="21.133120000000002"/>
    <n v="92.158860000000004"/>
    <n v="0"/>
    <n v="0"/>
    <m/>
    <x v="3"/>
    <x v="4"/>
    <m/>
    <n v="0"/>
    <n v="0"/>
    <n v="0"/>
    <n v="0"/>
    <n v="0"/>
    <n v="0"/>
    <n v="0"/>
    <n v="0"/>
    <n v="186"/>
    <m/>
    <n v="17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360"/>
    <n v="0"/>
    <n v="360"/>
    <n v="0"/>
    <n v="0"/>
    <n v="0"/>
    <n v="174"/>
    <n v="186"/>
    <n v="0"/>
    <n v="0"/>
    <n v="174"/>
    <n v="186"/>
    <n v="0"/>
    <n v="0"/>
    <n v="0"/>
    <n v="0"/>
    <n v="0"/>
    <n v="0"/>
    <n v="174"/>
    <n v="186"/>
    <n v="360"/>
    <n v="0"/>
    <n v="186"/>
    <n v="0"/>
    <n v="0"/>
    <n v="0"/>
    <n v="174"/>
    <n v="0"/>
    <n v="0"/>
  </r>
  <r>
    <s v="Camp 21/Chakmarkul"/>
    <s v="CXB-108"/>
    <m/>
    <m/>
    <s v="G"/>
    <s v="Vanilla Mobile Learning Centre"/>
    <n v="31012830"/>
    <s v="REFUGEE COMMUNITIES"/>
    <s v="MOBILE LEARNING"/>
    <s v="Completed"/>
    <m/>
    <m/>
    <m/>
    <m/>
    <m/>
    <x v="3"/>
    <x v="4"/>
    <m/>
    <n v="50"/>
    <m/>
    <n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0"/>
    <n v="50"/>
    <n v="0"/>
    <n v="0"/>
    <n v="40"/>
    <n v="50"/>
    <n v="0"/>
    <n v="0"/>
    <n v="0"/>
    <n v="0"/>
    <n v="0"/>
    <n v="0"/>
    <n v="40"/>
    <n v="50"/>
    <n v="90"/>
    <n v="50"/>
    <n v="0"/>
    <n v="0"/>
    <n v="0"/>
    <n v="40"/>
    <n v="0"/>
    <n v="0"/>
    <n v="0"/>
  </r>
  <r>
    <s v="Camp 21/Chakmarkul"/>
    <s v="CXB-108"/>
    <m/>
    <m/>
    <s v="I"/>
    <s v="Clitoria Mobile Learning Centre"/>
    <n v="31012744"/>
    <s v="REFUGEE COMMUNITIES"/>
    <s v="MOBILE LEARNING"/>
    <s v="Completed"/>
    <m/>
    <m/>
    <m/>
    <m/>
    <m/>
    <x v="3"/>
    <x v="4"/>
    <m/>
    <n v="40"/>
    <m/>
    <n v="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50"/>
    <n v="40"/>
    <n v="0"/>
    <n v="0"/>
    <n v="50"/>
    <n v="40"/>
    <n v="0"/>
    <n v="0"/>
    <n v="0"/>
    <n v="0"/>
    <n v="0"/>
    <n v="0"/>
    <n v="50"/>
    <n v="40"/>
    <n v="90"/>
    <n v="40"/>
    <n v="0"/>
    <n v="0"/>
    <n v="0"/>
    <n v="50"/>
    <n v="0"/>
    <n v="0"/>
    <n v="0"/>
  </r>
  <r>
    <s v="Camp 1E"/>
    <s v="CXB-201"/>
    <m/>
    <m/>
    <s v="Jc2"/>
    <s v="Marigold Learning Centre"/>
    <n v="31012783"/>
    <s v="REFUGEE COMMUNITIES"/>
    <s v="LEARNING CENTER"/>
    <s v="Completed"/>
    <n v="21.21527"/>
    <n v="92.160169999999994"/>
    <n v="0"/>
    <n v="0"/>
    <m/>
    <x v="3"/>
    <x v="4"/>
    <m/>
    <n v="0"/>
    <n v="0"/>
    <n v="0"/>
    <n v="0"/>
    <n v="0"/>
    <n v="0"/>
    <n v="0"/>
    <n v="0"/>
    <n v="133"/>
    <n v="1"/>
    <n v="10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07"/>
    <n v="133"/>
    <n v="0"/>
    <n v="0"/>
    <n v="107"/>
    <n v="133"/>
    <n v="0"/>
    <n v="0"/>
    <n v="0"/>
    <n v="0"/>
    <n v="0"/>
    <n v="0"/>
    <n v="107"/>
    <n v="133"/>
    <n v="240"/>
    <n v="0"/>
    <n v="133"/>
    <n v="0"/>
    <n v="0"/>
    <n v="0"/>
    <n v="107"/>
    <n v="0"/>
    <n v="0"/>
  </r>
  <r>
    <s v="Camp 1E"/>
    <s v="CXB-201"/>
    <m/>
    <m/>
    <s v="Jc2"/>
    <s v="Marigold Learning Centre"/>
    <n v="31012784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E"/>
    <s v="CXB-201"/>
    <m/>
    <m/>
    <s v="Jc2"/>
    <s v="Morning Glory Mobile Learning Centre"/>
    <n v="31012794"/>
    <s v="REFUGEE COMMUNITIES"/>
    <s v="MOBILE LEARNING"/>
    <s v="Completed"/>
    <m/>
    <m/>
    <m/>
    <m/>
    <m/>
    <x v="3"/>
    <x v="4"/>
    <m/>
    <n v="50"/>
    <m/>
    <n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0"/>
    <n v="50"/>
    <n v="0"/>
    <n v="0"/>
    <n v="40"/>
    <n v="50"/>
    <n v="0"/>
    <n v="0"/>
    <n v="0"/>
    <n v="0"/>
    <n v="0"/>
    <n v="0"/>
    <n v="40"/>
    <n v="50"/>
    <n v="90"/>
    <n v="50"/>
    <n v="0"/>
    <n v="0"/>
    <n v="0"/>
    <n v="40"/>
    <n v="0"/>
    <n v="0"/>
    <n v="0"/>
  </r>
  <r>
    <s v="Camp 1E"/>
    <s v="CXB-201"/>
    <m/>
    <m/>
    <s v="Jc2"/>
    <s v="Orchid Learning Centre"/>
    <n v="31012798"/>
    <s v="REFUGEE COMMUNITIES"/>
    <s v="LEARNING CENTER"/>
    <s v="Completed"/>
    <n v="21.215430000000001"/>
    <n v="92.159030000000001"/>
    <n v="0"/>
    <n v="0"/>
    <m/>
    <x v="3"/>
    <x v="4"/>
    <m/>
    <n v="0"/>
    <n v="0"/>
    <n v="0"/>
    <n v="0"/>
    <n v="0"/>
    <n v="0"/>
    <n v="0"/>
    <n v="0"/>
    <n v="133"/>
    <m/>
    <n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07"/>
    <n v="133"/>
    <n v="0"/>
    <n v="0"/>
    <n v="107"/>
    <n v="133"/>
    <n v="0"/>
    <n v="0"/>
    <n v="0"/>
    <n v="0"/>
    <n v="0"/>
    <n v="0"/>
    <n v="107"/>
    <n v="133"/>
    <n v="240"/>
    <n v="0"/>
    <n v="133"/>
    <n v="0"/>
    <n v="0"/>
    <n v="0"/>
    <n v="107"/>
    <n v="0"/>
    <n v="0"/>
  </r>
  <r>
    <s v="Camp 1E"/>
    <s v="CXB-201"/>
    <m/>
    <m/>
    <s v="Jc2"/>
    <s v="Sunrise Learning Centre"/>
    <n v="31012819"/>
    <s v="REFUGEE COMMUNITIES"/>
    <s v="LEARNING CENTER"/>
    <s v="Completed"/>
    <n v="21.220089999999999"/>
    <n v="92.15258"/>
    <n v="0"/>
    <n v="0"/>
    <m/>
    <x v="3"/>
    <x v="4"/>
    <m/>
    <n v="0"/>
    <n v="0"/>
    <n v="0"/>
    <n v="0"/>
    <n v="0"/>
    <n v="0"/>
    <n v="0"/>
    <n v="0"/>
    <n v="107"/>
    <m/>
    <n v="1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33"/>
    <n v="107"/>
    <n v="0"/>
    <n v="0"/>
    <n v="133"/>
    <n v="107"/>
    <n v="0"/>
    <n v="0"/>
    <n v="0"/>
    <n v="0"/>
    <n v="0"/>
    <n v="0"/>
    <n v="133"/>
    <n v="107"/>
    <n v="240"/>
    <n v="0"/>
    <n v="107"/>
    <n v="0"/>
    <n v="0"/>
    <n v="0"/>
    <n v="133"/>
    <n v="0"/>
    <n v="0"/>
  </r>
  <r>
    <s v="Camp 1W"/>
    <s v="CXB-202"/>
    <m/>
    <m/>
    <s v="D4 new F"/>
    <s v="Moon learning Centre"/>
    <n v="31012792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116"/>
    <m/>
    <n v="1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24"/>
    <n v="116"/>
    <n v="0"/>
    <n v="0"/>
    <n v="124"/>
    <n v="116"/>
    <n v="0"/>
    <n v="0"/>
    <n v="0"/>
    <n v="0"/>
    <n v="0"/>
    <n v="0"/>
    <n v="124"/>
    <n v="116"/>
    <n v="240"/>
    <n v="0"/>
    <n v="116"/>
    <n v="0"/>
    <n v="0"/>
    <n v="0"/>
    <n v="124"/>
    <n v="0"/>
    <n v="0"/>
  </r>
  <r>
    <s v="Camp 1W"/>
    <s v="CXB-202"/>
    <m/>
    <m/>
    <s v="I1"/>
    <s v="Twinkel Lerning Centre"/>
    <n v="31012828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139"/>
    <m/>
    <n v="10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01"/>
    <n v="139"/>
    <n v="0"/>
    <n v="0"/>
    <n v="101"/>
    <n v="139"/>
    <n v="0"/>
    <n v="0"/>
    <n v="0"/>
    <n v="0"/>
    <n v="0"/>
    <n v="0"/>
    <n v="101"/>
    <n v="139"/>
    <n v="240"/>
    <n v="0"/>
    <n v="139"/>
    <n v="0"/>
    <n v="0"/>
    <n v="0"/>
    <n v="101"/>
    <n v="0"/>
    <n v="0"/>
  </r>
  <r>
    <s v="Camp 1W"/>
    <s v="CXB-202"/>
    <m/>
    <m/>
    <s v="I1"/>
    <s v="Victoria Learning Centre"/>
    <n v="31012831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132"/>
    <n v="1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08"/>
    <n v="132"/>
    <n v="0"/>
    <n v="0"/>
    <n v="108"/>
    <n v="132"/>
    <n v="0"/>
    <n v="0"/>
    <n v="0"/>
    <n v="0"/>
    <n v="0"/>
    <n v="0"/>
    <n v="108"/>
    <n v="132"/>
    <n v="240"/>
    <n v="0"/>
    <n v="132"/>
    <n v="0"/>
    <n v="0"/>
    <n v="0"/>
    <n v="108"/>
    <n v="0"/>
    <n v="0"/>
  </r>
  <r>
    <s v="Camp 1W"/>
    <s v="CXB-202"/>
    <m/>
    <m/>
    <s v="I3s"/>
    <s v="Daffodil Lerning Centre"/>
    <n v="31012746"/>
    <s v="REFUGEE COMMUNITIES"/>
    <s v="LEARNING CENTER"/>
    <s v="Completed"/>
    <n v="21.213470000000001"/>
    <n v="92.151600000000002"/>
    <n v="0"/>
    <n v="0"/>
    <m/>
    <x v="3"/>
    <x v="4"/>
    <m/>
    <n v="0"/>
    <n v="0"/>
    <n v="0"/>
    <n v="0"/>
    <n v="0"/>
    <n v="0"/>
    <n v="0"/>
    <n v="0"/>
    <n v="57"/>
    <m/>
    <n v="6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63"/>
    <n v="57"/>
    <n v="0"/>
    <n v="0"/>
    <n v="63"/>
    <n v="57"/>
    <n v="0"/>
    <n v="0"/>
    <n v="0"/>
    <n v="0"/>
    <n v="0"/>
    <n v="0"/>
    <n v="63"/>
    <n v="57"/>
    <n v="120"/>
    <n v="0"/>
    <n v="57"/>
    <n v="0"/>
    <n v="0"/>
    <n v="0"/>
    <n v="63"/>
    <n v="0"/>
    <n v="0"/>
  </r>
  <r>
    <s v="Camp 1W"/>
    <s v="CXB-202"/>
    <m/>
    <m/>
    <s v="I3s"/>
    <s v="Jesmin Learning Centre"/>
    <n v="31012769"/>
    <s v="REFUGEE COMMUNITIES"/>
    <s v="LEARNING CENTER"/>
    <s v="Completed"/>
    <n v="21.211369999999999"/>
    <n v="92.152460000000005"/>
    <n v="0"/>
    <n v="0"/>
    <m/>
    <x v="3"/>
    <x v="4"/>
    <m/>
    <n v="0"/>
    <n v="0"/>
    <n v="0"/>
    <n v="0"/>
    <n v="0"/>
    <n v="0"/>
    <n v="0"/>
    <n v="0"/>
    <n v="65"/>
    <n v="1"/>
    <n v="5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5"/>
    <n v="65"/>
    <n v="0"/>
    <n v="0"/>
    <n v="55"/>
    <n v="65"/>
    <n v="0"/>
    <n v="0"/>
    <n v="0"/>
    <n v="0"/>
    <n v="0"/>
    <n v="0"/>
    <n v="55"/>
    <n v="65"/>
    <n v="120"/>
    <n v="0"/>
    <n v="65"/>
    <n v="0"/>
    <n v="0"/>
    <n v="0"/>
    <n v="55"/>
    <n v="0"/>
    <n v="0"/>
  </r>
  <r>
    <s v="Camp 1W"/>
    <s v="CXB-202"/>
    <m/>
    <m/>
    <s v="I3V"/>
    <s v="Little Star Lerning Centre"/>
    <n v="31012778"/>
    <s v="REFUGEE COMMUNITIES"/>
    <s v="LEARNING CENTER"/>
    <s v="Completed"/>
    <n v="21.21442"/>
    <n v="92.151830000000004"/>
    <n v="0"/>
    <n v="0"/>
    <m/>
    <x v="3"/>
    <x v="4"/>
    <m/>
    <n v="0"/>
    <n v="0"/>
    <n v="0"/>
    <n v="0"/>
    <n v="0"/>
    <n v="0"/>
    <n v="0"/>
    <n v="0"/>
    <n v="53"/>
    <m/>
    <n v="6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67"/>
    <n v="53"/>
    <n v="0"/>
    <n v="0"/>
    <n v="67"/>
    <n v="53"/>
    <n v="0"/>
    <n v="0"/>
    <n v="0"/>
    <n v="0"/>
    <n v="0"/>
    <n v="0"/>
    <n v="67"/>
    <n v="53"/>
    <n v="120"/>
    <n v="0"/>
    <n v="53"/>
    <n v="0"/>
    <n v="0"/>
    <n v="0"/>
    <n v="67"/>
    <n v="0"/>
    <n v="0"/>
  </r>
  <r>
    <s v="Camp 1W"/>
    <s v="CXB-202"/>
    <m/>
    <m/>
    <s v="Jc2"/>
    <s v="Magnolia Mobile  Learning Centre"/>
    <n v="31012780"/>
    <s v="REFUGEE COMMUNITIES"/>
    <s v="MOBILE LEARNING"/>
    <s v="Completed"/>
    <m/>
    <m/>
    <m/>
    <m/>
    <m/>
    <x v="3"/>
    <x v="4"/>
    <m/>
    <n v="39"/>
    <m/>
    <n v="5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51"/>
    <n v="39"/>
    <n v="0"/>
    <n v="0"/>
    <n v="51"/>
    <n v="39"/>
    <n v="0"/>
    <n v="0"/>
    <n v="0"/>
    <n v="0"/>
    <n v="0"/>
    <n v="0"/>
    <n v="51"/>
    <n v="39"/>
    <n v="90"/>
    <n v="39"/>
    <n v="0"/>
    <n v="0"/>
    <n v="0"/>
    <n v="51"/>
    <n v="0"/>
    <n v="0"/>
    <n v="0"/>
  </r>
  <r>
    <s v="Camp 2W"/>
    <s v="CXB-204"/>
    <m/>
    <m/>
    <s v="B3"/>
    <s v="Adolescent Club"/>
    <n v="31012721"/>
    <s v="REFUGEE COMMUNITIES"/>
    <s v="LEARNING CENTER"/>
    <s v="Completed"/>
    <n v="21.208860000000001"/>
    <n v="92.163920000000005"/>
    <n v="0"/>
    <n v="0"/>
    <m/>
    <x v="3"/>
    <x v="4"/>
    <m/>
    <n v="0"/>
    <n v="0"/>
    <n v="0"/>
    <n v="0"/>
    <n v="0"/>
    <n v="0"/>
    <n v="0"/>
    <n v="0"/>
    <n v="0"/>
    <n v="0"/>
    <n v="0"/>
    <n v="0"/>
    <n v="0"/>
    <n v="0"/>
    <n v="0"/>
    <n v="0"/>
    <n v="43"/>
    <m/>
    <n v="41"/>
    <m/>
    <n v="0"/>
    <n v="0"/>
    <n v="0"/>
    <n v="0"/>
    <n v="7"/>
    <m/>
    <n v="9"/>
    <m/>
    <n v="0"/>
    <n v="0"/>
    <n v="0"/>
    <n v="0"/>
    <m/>
    <s v="Md. Jaidul Haque"/>
    <s v="pc.codec.eprc@gmail.com"/>
    <n v="1736199313"/>
    <n v="0"/>
    <n v="100"/>
    <n v="100"/>
    <n v="0"/>
    <n v="0"/>
    <n v="0"/>
    <n v="0"/>
    <n v="0"/>
    <n v="0"/>
    <n v="0"/>
    <n v="0"/>
    <n v="0"/>
    <n v="50"/>
    <n v="50"/>
    <n v="0"/>
    <n v="0"/>
    <n v="50"/>
    <n v="50"/>
    <n v="50"/>
    <n v="50"/>
    <n v="100"/>
    <n v="0"/>
    <n v="0"/>
    <n v="43"/>
    <n v="7"/>
    <n v="0"/>
    <n v="0"/>
    <n v="41"/>
    <n v="9"/>
  </r>
  <r>
    <s v="Camp 2W"/>
    <s v="CXB-204"/>
    <m/>
    <m/>
    <s v="D4"/>
    <s v="Rose Learning Centre"/>
    <n v="31012807"/>
    <s v="REFUGEE COMMUNITIES"/>
    <s v="LEARNING CENTER"/>
    <s v="Completed"/>
    <n v="21.209440000000001"/>
    <n v="92.158500000000004"/>
    <n v="0"/>
    <n v="0"/>
    <m/>
    <x v="3"/>
    <x v="4"/>
    <m/>
    <n v="0"/>
    <n v="0"/>
    <n v="0"/>
    <n v="0"/>
    <n v="0"/>
    <n v="0"/>
    <n v="0"/>
    <n v="0"/>
    <n v="242"/>
    <m/>
    <n v="2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480"/>
    <n v="0"/>
    <n v="480"/>
    <n v="0"/>
    <n v="0"/>
    <n v="0"/>
    <n v="238"/>
    <n v="242"/>
    <n v="0"/>
    <n v="0"/>
    <n v="238"/>
    <n v="242"/>
    <n v="0"/>
    <n v="0"/>
    <n v="0"/>
    <n v="0"/>
    <n v="0"/>
    <n v="0"/>
    <n v="238"/>
    <n v="242"/>
    <n v="480"/>
    <n v="0"/>
    <n v="242"/>
    <n v="0"/>
    <n v="0"/>
    <n v="0"/>
    <n v="238"/>
    <n v="0"/>
    <n v="0"/>
  </r>
  <r>
    <s v="Camp 2W"/>
    <s v="CXB-204"/>
    <m/>
    <m/>
    <s v="D4b2"/>
    <s v="Lantana Mobile Learning Centre"/>
    <n v="31012772"/>
    <s v="REFUGEE COMMUNITIES"/>
    <s v="MOBILE LEARNING"/>
    <s v="Completed"/>
    <m/>
    <m/>
    <m/>
    <m/>
    <m/>
    <x v="3"/>
    <x v="4"/>
    <m/>
    <n v="39"/>
    <m/>
    <n v="5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51"/>
    <n v="39"/>
    <n v="0"/>
    <n v="0"/>
    <n v="51"/>
    <n v="39"/>
    <n v="0"/>
    <n v="0"/>
    <n v="0"/>
    <n v="0"/>
    <n v="0"/>
    <n v="0"/>
    <n v="51"/>
    <n v="39"/>
    <n v="90"/>
    <n v="39"/>
    <n v="0"/>
    <n v="0"/>
    <n v="0"/>
    <n v="51"/>
    <n v="0"/>
    <n v="0"/>
    <n v="0"/>
  </r>
  <r>
    <s v="Camp 2W"/>
    <s v="CXB-204"/>
    <m/>
    <m/>
    <s v="D4b2"/>
    <s v="Moonflower Mobile Learning Centre"/>
    <n v="31012793"/>
    <s v="REFUGEE COMMUNITIES"/>
    <s v="MOBILE LEARNING"/>
    <s v="Completed"/>
    <m/>
    <m/>
    <m/>
    <m/>
    <m/>
    <x v="3"/>
    <x v="4"/>
    <m/>
    <n v="55"/>
    <m/>
    <n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35"/>
    <n v="55"/>
    <n v="0"/>
    <n v="0"/>
    <n v="35"/>
    <n v="55"/>
    <n v="0"/>
    <n v="0"/>
    <n v="0"/>
    <n v="0"/>
    <n v="0"/>
    <n v="0"/>
    <n v="35"/>
    <n v="55"/>
    <n v="90"/>
    <n v="55"/>
    <n v="0"/>
    <n v="0"/>
    <n v="0"/>
    <n v="35"/>
    <n v="0"/>
    <n v="0"/>
    <n v="0"/>
  </r>
  <r>
    <s v="Camp 2W"/>
    <s v="CXB-204"/>
    <m/>
    <m/>
    <s v="D4b2"/>
    <s v="Water Lily Mobile Learning Centre"/>
    <n v="31012834"/>
    <s v="REFUGEE COMMUNITIES"/>
    <s v="MOBILE LEARNING"/>
    <s v="Completed"/>
    <m/>
    <m/>
    <m/>
    <m/>
    <m/>
    <x v="3"/>
    <x v="4"/>
    <m/>
    <n v="55"/>
    <m/>
    <n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35"/>
    <n v="55"/>
    <n v="0"/>
    <n v="0"/>
    <n v="35"/>
    <n v="55"/>
    <n v="0"/>
    <n v="0"/>
    <n v="0"/>
    <n v="0"/>
    <n v="0"/>
    <n v="0"/>
    <n v="35"/>
    <n v="55"/>
    <n v="90"/>
    <n v="55"/>
    <n v="0"/>
    <n v="0"/>
    <n v="0"/>
    <n v="35"/>
    <n v="0"/>
    <n v="0"/>
    <n v="0"/>
  </r>
  <r>
    <s v="Camp 2W"/>
    <s v="CXB-204"/>
    <m/>
    <m/>
    <s v="I3i"/>
    <s v="Everest Lerning Centre "/>
    <n v="31012754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78"/>
    <m/>
    <n v="4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42"/>
    <n v="78"/>
    <n v="0"/>
    <n v="0"/>
    <n v="42"/>
    <n v="78"/>
    <n v="0"/>
    <n v="0"/>
    <n v="0"/>
    <n v="0"/>
    <n v="0"/>
    <n v="0"/>
    <n v="42"/>
    <n v="78"/>
    <n v="120"/>
    <n v="0"/>
    <n v="78"/>
    <n v="0"/>
    <n v="0"/>
    <n v="0"/>
    <n v="42"/>
    <n v="0"/>
    <n v="0"/>
  </r>
  <r>
    <s v="Camp 3"/>
    <s v="CXB-205"/>
    <m/>
    <m/>
    <n v="2"/>
    <s v="Moon Star Learning Centre"/>
    <n v="31012813"/>
    <s v="REFUGEE COMMUNITIES"/>
    <s v="LEARNING CENTER"/>
    <s v="Completed"/>
    <n v="21.211099999999998"/>
    <n v="92.149069999999995"/>
    <n v="0"/>
    <n v="0"/>
    <m/>
    <x v="3"/>
    <x v="4"/>
    <m/>
    <n v="0"/>
    <n v="0"/>
    <n v="0"/>
    <n v="0"/>
    <n v="0"/>
    <n v="0"/>
    <n v="0"/>
    <n v="0"/>
    <n v="63"/>
    <m/>
    <n v="5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7"/>
    <n v="63"/>
    <n v="0"/>
    <n v="0"/>
    <n v="57"/>
    <n v="63"/>
    <n v="0"/>
    <n v="0"/>
    <n v="0"/>
    <n v="0"/>
    <n v="0"/>
    <n v="0"/>
    <n v="57"/>
    <n v="63"/>
    <n v="120"/>
    <n v="0"/>
    <n v="63"/>
    <n v="0"/>
    <n v="0"/>
    <n v="0"/>
    <n v="57"/>
    <n v="0"/>
    <n v="0"/>
  </r>
  <r>
    <s v="Camp 3"/>
    <s v="CXB-205"/>
    <m/>
    <m/>
    <n v="6"/>
    <s v="Sunrise Learning Centre"/>
    <n v="31012814"/>
    <s v="REFUGEE COMMUNITIES"/>
    <s v="LEARNING CENTER"/>
    <s v="Completed"/>
    <n v="21.212700000000002"/>
    <n v="92.148510000000002"/>
    <n v="0"/>
    <n v="0"/>
    <m/>
    <x v="3"/>
    <x v="4"/>
    <m/>
    <n v="0"/>
    <n v="0"/>
    <n v="0"/>
    <n v="0"/>
    <n v="0"/>
    <n v="0"/>
    <n v="0"/>
    <n v="0"/>
    <n v="65"/>
    <m/>
    <n v="5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5"/>
    <n v="65"/>
    <n v="0"/>
    <n v="0"/>
    <n v="55"/>
    <n v="65"/>
    <n v="0"/>
    <n v="0"/>
    <n v="0"/>
    <n v="0"/>
    <n v="0"/>
    <n v="0"/>
    <n v="55"/>
    <n v="65"/>
    <n v="120"/>
    <n v="0"/>
    <n v="65"/>
    <n v="0"/>
    <n v="0"/>
    <n v="0"/>
    <n v="55"/>
    <n v="0"/>
    <n v="0"/>
  </r>
  <r>
    <s v="Camp 3"/>
    <s v="CXB-205"/>
    <m/>
    <m/>
    <n v="8"/>
    <s v="China Rose Mobile Learning Centre"/>
    <n v="31012742"/>
    <s v="REFUGEE COMMUNITIES"/>
    <s v="MOBILE LEARNING"/>
    <s v="Completed"/>
    <m/>
    <m/>
    <m/>
    <m/>
    <m/>
    <x v="3"/>
    <x v="4"/>
    <m/>
    <n v="42"/>
    <n v="1"/>
    <n v="4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8"/>
    <n v="42"/>
    <n v="0"/>
    <n v="0"/>
    <n v="48"/>
    <n v="42"/>
    <n v="0"/>
    <n v="0"/>
    <n v="0"/>
    <n v="0"/>
    <n v="0"/>
    <n v="0"/>
    <n v="48"/>
    <n v="42"/>
    <n v="90"/>
    <n v="42"/>
    <n v="0"/>
    <n v="0"/>
    <n v="0"/>
    <n v="48"/>
    <n v="0"/>
    <n v="0"/>
    <n v="0"/>
  </r>
  <r>
    <s v="Camp 3"/>
    <s v="CXB-205"/>
    <m/>
    <m/>
    <n v="16"/>
    <s v="Gardenia Mobile Learning Centre"/>
    <n v="31012757"/>
    <s v="REFUGEE COMMUNITIES"/>
    <s v="MOBILE LEARNING"/>
    <s v="Completed"/>
    <m/>
    <m/>
    <m/>
    <m/>
    <m/>
    <x v="3"/>
    <x v="4"/>
    <m/>
    <n v="36"/>
    <m/>
    <n v="5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54"/>
    <n v="36"/>
    <n v="0"/>
    <n v="0"/>
    <n v="54"/>
    <n v="36"/>
    <n v="0"/>
    <n v="0"/>
    <n v="0"/>
    <n v="0"/>
    <n v="0"/>
    <n v="0"/>
    <n v="54"/>
    <n v="36"/>
    <n v="90"/>
    <n v="36"/>
    <n v="0"/>
    <n v="0"/>
    <n v="0"/>
    <n v="54"/>
    <n v="0"/>
    <n v="0"/>
    <n v="0"/>
  </r>
  <r>
    <s v="Camp 3"/>
    <s v="CXB-205"/>
    <m/>
    <m/>
    <n v="27"/>
    <s v="Sunflower Learning Centre (1,2)"/>
    <n v="31012812"/>
    <s v="REFUGEE COMMUNITIES"/>
    <s v="LEARNING CENTER"/>
    <s v="Completed"/>
    <n v="21.21069"/>
    <n v="92.149730000000005"/>
    <n v="0"/>
    <n v="0"/>
    <m/>
    <x v="3"/>
    <x v="4"/>
    <m/>
    <n v="0"/>
    <n v="0"/>
    <n v="0"/>
    <n v="0"/>
    <n v="0"/>
    <n v="0"/>
    <n v="0"/>
    <n v="0"/>
    <n v="109"/>
    <m/>
    <n v="1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31"/>
    <n v="109"/>
    <n v="0"/>
    <n v="0"/>
    <n v="131"/>
    <n v="109"/>
    <n v="0"/>
    <n v="0"/>
    <n v="0"/>
    <n v="0"/>
    <n v="0"/>
    <n v="0"/>
    <n v="131"/>
    <n v="109"/>
    <n v="240"/>
    <n v="0"/>
    <n v="109"/>
    <n v="0"/>
    <n v="0"/>
    <n v="0"/>
    <n v="131"/>
    <n v="0"/>
    <n v="0"/>
  </r>
  <r>
    <s v="Camp 3"/>
    <s v="CXB-205"/>
    <m/>
    <m/>
    <s v="D8"/>
    <s v="Holy Child Learning Center"/>
    <n v="31012763"/>
    <s v="REFUGEE COMMUNITIES"/>
    <s v="LEARNING CENTER"/>
    <s v="Completed"/>
    <n v="21.207339999999999"/>
    <n v="92.148200000000003"/>
    <n v="0"/>
    <n v="0"/>
    <m/>
    <x v="3"/>
    <x v="4"/>
    <m/>
    <n v="0"/>
    <n v="0"/>
    <n v="0"/>
    <n v="0"/>
    <n v="0"/>
    <n v="0"/>
    <n v="0"/>
    <n v="0"/>
    <n v="40"/>
    <m/>
    <n v="8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80"/>
    <n v="40"/>
    <n v="0"/>
    <n v="0"/>
    <n v="80"/>
    <n v="40"/>
    <n v="0"/>
    <n v="0"/>
    <n v="0"/>
    <n v="0"/>
    <n v="0"/>
    <n v="0"/>
    <n v="80"/>
    <n v="40"/>
    <n v="120"/>
    <n v="0"/>
    <n v="40"/>
    <n v="0"/>
    <n v="0"/>
    <n v="0"/>
    <n v="80"/>
    <n v="0"/>
    <n v="0"/>
  </r>
  <r>
    <s v="Camp 3"/>
    <s v="CXB-205"/>
    <m/>
    <m/>
    <s v="H"/>
    <s v="Holy Flower Learning Center"/>
    <n v="31012766"/>
    <s v="REFUGEE COMMUNITIES"/>
    <s v="LEARNING CENTER"/>
    <s v="Completed"/>
    <n v="21.20787"/>
    <n v="92.146680000000003"/>
    <n v="0"/>
    <n v="0"/>
    <m/>
    <x v="3"/>
    <x v="4"/>
    <m/>
    <n v="0"/>
    <n v="0"/>
    <n v="0"/>
    <n v="0"/>
    <n v="0"/>
    <n v="0"/>
    <n v="0"/>
    <n v="0"/>
    <n v="111"/>
    <n v="0"/>
    <n v="12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29"/>
    <n v="111"/>
    <n v="0"/>
    <n v="0"/>
    <n v="129"/>
    <n v="111"/>
    <n v="0"/>
    <n v="0"/>
    <n v="0"/>
    <n v="0"/>
    <n v="0"/>
    <n v="0"/>
    <n v="129"/>
    <n v="111"/>
    <n v="240"/>
    <n v="0"/>
    <n v="111"/>
    <n v="0"/>
    <n v="0"/>
    <n v="0"/>
    <n v="129"/>
    <n v="0"/>
    <n v="0"/>
  </r>
  <r>
    <s v="Camp 4"/>
    <s v="CXB-206"/>
    <m/>
    <m/>
    <n v="1"/>
    <s v="Green Garden-Adolescent Club"/>
    <n v="31012722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0"/>
    <n v="0"/>
    <n v="0"/>
    <n v="0"/>
    <n v="0"/>
    <n v="0"/>
    <n v="0"/>
    <n v="0"/>
    <n v="42"/>
    <m/>
    <n v="47"/>
    <m/>
    <n v="0"/>
    <n v="0"/>
    <n v="0"/>
    <n v="0"/>
    <n v="8"/>
    <m/>
    <n v="3"/>
    <m/>
    <n v="0"/>
    <n v="0"/>
    <n v="0"/>
    <n v="0"/>
    <m/>
    <s v="Md. Jaidul Haque"/>
    <s v="pc.codec.eprc@gmail.com"/>
    <n v="1736199313"/>
    <n v="0"/>
    <n v="100"/>
    <n v="100"/>
    <n v="0"/>
    <n v="0"/>
    <n v="0"/>
    <n v="0"/>
    <n v="0"/>
    <n v="0"/>
    <n v="0"/>
    <n v="0"/>
    <n v="0"/>
    <n v="50"/>
    <n v="50"/>
    <n v="0"/>
    <n v="0"/>
    <n v="50"/>
    <n v="50"/>
    <n v="50"/>
    <n v="50"/>
    <n v="100"/>
    <n v="0"/>
    <n v="0"/>
    <n v="42"/>
    <n v="8"/>
    <n v="0"/>
    <n v="0"/>
    <n v="47"/>
    <n v="3"/>
  </r>
  <r>
    <s v="Camp 4"/>
    <s v="CXB-206"/>
    <m/>
    <m/>
    <n v="1"/>
    <s v="Peace Garden Learning Center"/>
    <n v="31012800"/>
    <s v="REFUGEE COMMUNITIES"/>
    <s v="LEARNING CENTER"/>
    <s v="Completed"/>
    <n v="21.208670000000001"/>
    <n v="92.140199999999993"/>
    <n v="0"/>
    <n v="0"/>
    <m/>
    <x v="3"/>
    <x v="4"/>
    <m/>
    <n v="0"/>
    <n v="0"/>
    <n v="0"/>
    <n v="0"/>
    <n v="0"/>
    <n v="0"/>
    <n v="0"/>
    <n v="0"/>
    <n v="95"/>
    <n v="0"/>
    <n v="14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45"/>
    <n v="95"/>
    <n v="0"/>
    <n v="0"/>
    <n v="145"/>
    <n v="95"/>
    <n v="0"/>
    <n v="0"/>
    <n v="0"/>
    <n v="0"/>
    <n v="0"/>
    <n v="0"/>
    <n v="145"/>
    <n v="95"/>
    <n v="240"/>
    <n v="0"/>
    <n v="95"/>
    <n v="0"/>
    <n v="0"/>
    <n v="0"/>
    <n v="145"/>
    <n v="0"/>
    <n v="0"/>
  </r>
  <r>
    <s v="Camp 4"/>
    <s v="CXB-206"/>
    <m/>
    <m/>
    <n v="1"/>
    <s v="Protivar Bikash Learning Center"/>
    <n v="31012802"/>
    <s v="REFUGEE COMMUNITIES"/>
    <s v="LEARNING CENTER"/>
    <s v="Completed"/>
    <n v="21.214379999999998"/>
    <n v="92.144769999999994"/>
    <n v="0"/>
    <n v="0"/>
    <m/>
    <x v="3"/>
    <x v="4"/>
    <m/>
    <n v="0"/>
    <n v="0"/>
    <n v="0"/>
    <n v="0"/>
    <n v="0"/>
    <n v="0"/>
    <n v="0"/>
    <n v="0"/>
    <n v="239"/>
    <n v="2"/>
    <n v="24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480"/>
    <n v="0"/>
    <n v="480"/>
    <n v="0"/>
    <n v="0"/>
    <n v="0"/>
    <n v="241"/>
    <n v="239"/>
    <n v="0"/>
    <n v="0"/>
    <n v="241"/>
    <n v="239"/>
    <n v="0"/>
    <n v="0"/>
    <n v="0"/>
    <n v="0"/>
    <n v="0"/>
    <n v="0"/>
    <n v="241"/>
    <n v="239"/>
    <n v="480"/>
    <n v="0"/>
    <n v="239"/>
    <n v="0"/>
    <n v="0"/>
    <n v="0"/>
    <n v="241"/>
    <n v="0"/>
    <n v="0"/>
  </r>
  <r>
    <s v="Camp 4"/>
    <s v="CXB-206"/>
    <m/>
    <m/>
    <n v="2"/>
    <s v="Child Heaven Learning Centre(1, 2)"/>
    <n v="31012740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141"/>
    <n v="1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99"/>
    <n v="141"/>
    <n v="0"/>
    <n v="0"/>
    <n v="99"/>
    <n v="141"/>
    <n v="0"/>
    <n v="0"/>
    <n v="0"/>
    <n v="0"/>
    <n v="0"/>
    <n v="0"/>
    <n v="99"/>
    <n v="141"/>
    <n v="240"/>
    <n v="0"/>
    <n v="141"/>
    <n v="0"/>
    <n v="0"/>
    <n v="0"/>
    <n v="99"/>
    <n v="0"/>
    <n v="0"/>
  </r>
  <r>
    <s v="Camp 4"/>
    <s v="CXB-206"/>
    <m/>
    <m/>
    <n v="2"/>
    <s v="Rose Garden Learning Centre"/>
    <n v="31012805"/>
    <s v="REFUGEE COMMUNITIES"/>
    <s v="LEARNING CENTER"/>
    <s v="Completed"/>
    <n v="21.206440000000001"/>
    <n v="92.139039999999994"/>
    <n v="0"/>
    <n v="0"/>
    <m/>
    <x v="3"/>
    <x v="4"/>
    <m/>
    <n v="0"/>
    <n v="0"/>
    <n v="0"/>
    <n v="0"/>
    <n v="0"/>
    <n v="0"/>
    <n v="0"/>
    <n v="0"/>
    <n v="110"/>
    <n v="2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30"/>
    <n v="110"/>
    <n v="0"/>
    <n v="0"/>
    <n v="130"/>
    <n v="110"/>
    <n v="0"/>
    <n v="0"/>
    <n v="0"/>
    <n v="0"/>
    <n v="0"/>
    <n v="0"/>
    <n v="130"/>
    <n v="110"/>
    <n v="240"/>
    <n v="0"/>
    <n v="110"/>
    <n v="0"/>
    <n v="0"/>
    <n v="0"/>
    <n v="130"/>
    <n v="0"/>
    <n v="0"/>
  </r>
  <r>
    <s v="Camp 4"/>
    <s v="CXB-206"/>
    <m/>
    <m/>
    <n v="3"/>
    <s v="Green Hill Learning Centre"/>
    <n v="31012759"/>
    <s v="REFUGEE COMMUNITIES"/>
    <s v="LEARNING CENTER"/>
    <s v="Completed"/>
    <n v="21.202729999999999"/>
    <n v="92.142120000000006"/>
    <n v="0"/>
    <n v="0"/>
    <m/>
    <x v="3"/>
    <x v="4"/>
    <m/>
    <n v="0"/>
    <n v="0"/>
    <n v="0"/>
    <n v="0"/>
    <n v="0"/>
    <n v="0"/>
    <n v="0"/>
    <n v="0"/>
    <n v="123"/>
    <n v="1"/>
    <n v="11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17"/>
    <n v="123"/>
    <n v="0"/>
    <n v="0"/>
    <n v="117"/>
    <n v="123"/>
    <n v="0"/>
    <n v="0"/>
    <n v="0"/>
    <n v="0"/>
    <n v="0"/>
    <n v="0"/>
    <n v="117"/>
    <n v="123"/>
    <n v="240"/>
    <n v="0"/>
    <n v="123"/>
    <n v="0"/>
    <n v="0"/>
    <n v="0"/>
    <n v="117"/>
    <n v="0"/>
    <n v="0"/>
  </r>
  <r>
    <s v="Camp 4"/>
    <s v="CXB-206"/>
    <m/>
    <m/>
    <n v="3"/>
    <s v="Knowledge Park Learning Center"/>
    <n v="31012771"/>
    <s v="REFUGEE COMMUNITIES"/>
    <s v="LEARNING CENTER"/>
    <s v="Completed"/>
    <n v="21.212620000000001"/>
    <n v="92.139750000000006"/>
    <n v="0"/>
    <n v="0"/>
    <m/>
    <x v="3"/>
    <x v="4"/>
    <m/>
    <n v="0"/>
    <n v="0"/>
    <n v="0"/>
    <n v="0"/>
    <n v="0"/>
    <n v="0"/>
    <n v="0"/>
    <n v="0"/>
    <n v="106"/>
    <m/>
    <n v="1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34"/>
    <n v="106"/>
    <n v="0"/>
    <n v="0"/>
    <n v="134"/>
    <n v="106"/>
    <n v="0"/>
    <n v="0"/>
    <n v="0"/>
    <n v="0"/>
    <n v="0"/>
    <n v="0"/>
    <n v="134"/>
    <n v="106"/>
    <n v="240"/>
    <n v="0"/>
    <n v="106"/>
    <n v="0"/>
    <n v="0"/>
    <n v="0"/>
    <n v="134"/>
    <n v="0"/>
    <n v="0"/>
  </r>
  <r>
    <s v="Camp 4"/>
    <s v="CXB-206"/>
    <m/>
    <m/>
    <n v="3"/>
    <s v="Moon Hill Learning Centre"/>
    <n v="31012790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114"/>
    <n v="2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26"/>
    <n v="114"/>
    <n v="0"/>
    <n v="0"/>
    <n v="126"/>
    <n v="114"/>
    <n v="0"/>
    <n v="0"/>
    <n v="0"/>
    <n v="0"/>
    <n v="0"/>
    <n v="0"/>
    <n v="126"/>
    <n v="114"/>
    <n v="240"/>
    <n v="0"/>
    <n v="114"/>
    <n v="0"/>
    <n v="0"/>
    <n v="0"/>
    <n v="126"/>
    <n v="0"/>
    <n v="0"/>
  </r>
  <r>
    <s v="Camp 4"/>
    <s v="CXB-206"/>
    <m/>
    <m/>
    <n v="4"/>
    <s v="Hill View Learning Centre"/>
    <n v="31012761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4"/>
    <s v="CXB-206"/>
    <m/>
    <m/>
    <n v="4"/>
    <s v="Hill View Learning Centre "/>
    <n v="31012762"/>
    <s v="REFUGEE COMMUNITIES"/>
    <s v="LEARNING CENTER"/>
    <s v="Completed"/>
    <n v="21.203130000000002"/>
    <n v="92.140029999999996"/>
    <n v="0"/>
    <n v="0"/>
    <m/>
    <x v="3"/>
    <x v="4"/>
    <m/>
    <n v="0"/>
    <n v="0"/>
    <n v="0"/>
    <n v="0"/>
    <n v="0"/>
    <n v="0"/>
    <n v="0"/>
    <n v="0"/>
    <n v="99"/>
    <m/>
    <n v="1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41"/>
    <n v="99"/>
    <n v="0"/>
    <n v="0"/>
    <n v="141"/>
    <n v="99"/>
    <n v="0"/>
    <n v="0"/>
    <n v="0"/>
    <n v="0"/>
    <n v="0"/>
    <n v="0"/>
    <n v="141"/>
    <n v="99"/>
    <n v="240"/>
    <n v="0"/>
    <n v="99"/>
    <n v="0"/>
    <n v="0"/>
    <n v="0"/>
    <n v="141"/>
    <n v="0"/>
    <n v="0"/>
  </r>
  <r>
    <s v="Camp 4"/>
    <s v="CXB-206"/>
    <m/>
    <m/>
    <n v="5"/>
    <s v="Bluebell Mobile Learning Centre"/>
    <n v="31012731"/>
    <s v="REFUGEE COMMUNITIES"/>
    <s v="MOBILE LEARNING"/>
    <s v="Completed"/>
    <m/>
    <m/>
    <m/>
    <m/>
    <m/>
    <x v="3"/>
    <x v="4"/>
    <m/>
    <n v="48"/>
    <m/>
    <n v="4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2"/>
    <n v="48"/>
    <n v="0"/>
    <n v="0"/>
    <n v="42"/>
    <n v="48"/>
    <n v="0"/>
    <n v="0"/>
    <n v="0"/>
    <n v="0"/>
    <n v="0"/>
    <n v="0"/>
    <n v="42"/>
    <n v="48"/>
    <n v="90"/>
    <n v="48"/>
    <n v="0"/>
    <n v="0"/>
    <n v="0"/>
    <n v="42"/>
    <n v="0"/>
    <n v="0"/>
    <n v="0"/>
  </r>
  <r>
    <s v="Camp 4"/>
    <s v="CXB-206"/>
    <m/>
    <m/>
    <n v="5"/>
    <s v="Child Garden Learning Center"/>
    <n v="31012764"/>
    <s v="REFUGEE COMMUNITIES"/>
    <s v="LEARNING CENTER"/>
    <s v="Completed"/>
    <n v="21.20551"/>
    <n v="92.145840000000007"/>
    <n v="0"/>
    <n v="0"/>
    <m/>
    <x v="3"/>
    <x v="4"/>
    <m/>
    <n v="0"/>
    <n v="0"/>
    <n v="0"/>
    <n v="0"/>
    <n v="0"/>
    <n v="0"/>
    <n v="0"/>
    <n v="0"/>
    <n v="60"/>
    <m/>
    <n v="6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60"/>
    <n v="60"/>
    <n v="0"/>
    <n v="0"/>
    <n v="60"/>
    <n v="60"/>
    <n v="0"/>
    <n v="0"/>
    <n v="0"/>
    <n v="0"/>
    <n v="0"/>
    <n v="0"/>
    <n v="60"/>
    <n v="60"/>
    <n v="120"/>
    <n v="0"/>
    <n v="60"/>
    <n v="0"/>
    <n v="0"/>
    <n v="0"/>
    <n v="60"/>
    <n v="0"/>
    <n v="0"/>
  </r>
  <r>
    <s v="Camp 4"/>
    <s v="CXB-206"/>
    <m/>
    <m/>
    <n v="5"/>
    <s v="Child Park Learning Center(1,2)"/>
    <n v="31012801"/>
    <s v="REFUGEE COMMUNITIES"/>
    <s v="LEARNING CENTER"/>
    <s v="Completed"/>
    <n v="21.20513"/>
    <n v="92.145250000000004"/>
    <n v="0"/>
    <n v="0"/>
    <m/>
    <x v="3"/>
    <x v="4"/>
    <m/>
    <n v="0"/>
    <n v="0"/>
    <n v="0"/>
    <n v="0"/>
    <n v="0"/>
    <n v="0"/>
    <n v="0"/>
    <n v="0"/>
    <n v="123"/>
    <m/>
    <n v="11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17"/>
    <n v="123"/>
    <n v="0"/>
    <n v="0"/>
    <n v="117"/>
    <n v="123"/>
    <n v="0"/>
    <n v="0"/>
    <n v="0"/>
    <n v="0"/>
    <n v="0"/>
    <n v="0"/>
    <n v="117"/>
    <n v="123"/>
    <n v="240"/>
    <n v="0"/>
    <n v="123"/>
    <n v="0"/>
    <n v="0"/>
    <n v="0"/>
    <n v="117"/>
    <n v="0"/>
    <n v="0"/>
  </r>
  <r>
    <s v="Camp 4"/>
    <s v="CXB-206"/>
    <m/>
    <m/>
    <n v="5"/>
    <s v="First Sun Learning Center"/>
    <n v="31012755"/>
    <s v="REFUGEE COMMUNITIES"/>
    <s v="LEARNING CENTER"/>
    <s v="Completed"/>
    <n v="21.210450000000002"/>
    <n v="92.141869999999997"/>
    <n v="0"/>
    <n v="0"/>
    <m/>
    <x v="3"/>
    <x v="4"/>
    <m/>
    <n v="0"/>
    <n v="0"/>
    <n v="0"/>
    <n v="0"/>
    <n v="0"/>
    <n v="0"/>
    <n v="0"/>
    <n v="0"/>
    <n v="274"/>
    <n v="1"/>
    <n v="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600"/>
    <n v="0"/>
    <n v="600"/>
    <n v="0"/>
    <n v="0"/>
    <n v="0"/>
    <n v="326"/>
    <n v="274"/>
    <n v="0"/>
    <n v="0"/>
    <n v="326"/>
    <n v="274"/>
    <n v="0"/>
    <n v="0"/>
    <n v="0"/>
    <n v="0"/>
    <n v="0"/>
    <n v="0"/>
    <n v="326"/>
    <n v="274"/>
    <n v="600"/>
    <n v="0"/>
    <n v="274"/>
    <n v="0"/>
    <n v="0"/>
    <n v="0"/>
    <n v="326"/>
    <n v="0"/>
    <n v="0"/>
  </r>
  <r>
    <s v="Camp 4"/>
    <s v="CXB-206"/>
    <m/>
    <m/>
    <n v="5"/>
    <s v="Knowledge Garden Learning Center"/>
    <n v="31012765"/>
    <s v="REFUGEE COMMUNITIES"/>
    <s v="LEARNING CENTER"/>
    <s v="Completed"/>
    <n v="21.206050000000001"/>
    <n v="92.146159999999995"/>
    <n v="0"/>
    <n v="0"/>
    <m/>
    <x v="3"/>
    <x v="4"/>
    <m/>
    <n v="0"/>
    <n v="0"/>
    <n v="0"/>
    <n v="0"/>
    <n v="0"/>
    <n v="0"/>
    <n v="0"/>
    <n v="0"/>
    <n v="54"/>
    <m/>
    <n v="6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66"/>
    <n v="54"/>
    <n v="0"/>
    <n v="0"/>
    <n v="66"/>
    <n v="54"/>
    <n v="0"/>
    <n v="0"/>
    <n v="0"/>
    <n v="0"/>
    <n v="0"/>
    <n v="0"/>
    <n v="66"/>
    <n v="54"/>
    <n v="120"/>
    <n v="0"/>
    <n v="54"/>
    <n v="0"/>
    <n v="0"/>
    <n v="0"/>
    <n v="66"/>
    <n v="0"/>
    <n v="0"/>
  </r>
  <r>
    <s v="Camp 4"/>
    <s v="CXB-206"/>
    <m/>
    <m/>
    <n v="5"/>
    <s v="Scholar Park Learning Centre (1, 2)"/>
    <n v="31012741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104"/>
    <n v="0"/>
    <n v="13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36"/>
    <n v="104"/>
    <n v="0"/>
    <n v="0"/>
    <n v="136"/>
    <n v="104"/>
    <n v="0"/>
    <n v="0"/>
    <n v="0"/>
    <n v="0"/>
    <n v="0"/>
    <n v="0"/>
    <n v="136"/>
    <n v="104"/>
    <n v="240"/>
    <n v="0"/>
    <n v="104"/>
    <n v="0"/>
    <n v="0"/>
    <n v="0"/>
    <n v="136"/>
    <n v="0"/>
    <n v="0"/>
  </r>
  <r>
    <s v="Camp 4"/>
    <s v="CXB-206"/>
    <m/>
    <m/>
    <n v="27"/>
    <s v="Jasmin Mobile Learning Centre"/>
    <n v="31012768"/>
    <s v="REFUGEE COMMUNITIES"/>
    <s v="MOBILE LEARNING"/>
    <s v="Completed"/>
    <m/>
    <m/>
    <m/>
    <m/>
    <m/>
    <x v="3"/>
    <x v="4"/>
    <m/>
    <n v="44"/>
    <m/>
    <n v="4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6"/>
    <n v="44"/>
    <n v="0"/>
    <n v="0"/>
    <n v="46"/>
    <n v="44"/>
    <n v="0"/>
    <n v="0"/>
    <n v="0"/>
    <n v="0"/>
    <n v="0"/>
    <n v="0"/>
    <n v="46"/>
    <n v="44"/>
    <n v="90"/>
    <n v="44"/>
    <n v="0"/>
    <n v="0"/>
    <n v="0"/>
    <n v="46"/>
    <n v="0"/>
    <n v="0"/>
    <n v="0"/>
  </r>
  <r>
    <s v="Camp 4"/>
    <s v="CXB-206"/>
    <m/>
    <m/>
    <s v="A"/>
    <s v="Vorer Alo Learning Center"/>
    <n v="31012832"/>
    <s v="REFUGEE COMMUNITIES"/>
    <s v="LEARNING CENTER"/>
    <s v="Completed"/>
    <n v="21.210899999999999"/>
    <n v="92.145070000000004"/>
    <n v="0"/>
    <n v="0"/>
    <m/>
    <x v="3"/>
    <x v="4"/>
    <m/>
    <n v="0"/>
    <n v="0"/>
    <n v="0"/>
    <n v="0"/>
    <n v="0"/>
    <n v="0"/>
    <n v="0"/>
    <n v="0"/>
    <n v="291"/>
    <n v="1"/>
    <n v="30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600"/>
    <n v="0"/>
    <n v="600"/>
    <n v="0"/>
    <n v="0"/>
    <n v="0"/>
    <n v="309"/>
    <n v="291"/>
    <n v="0"/>
    <n v="0"/>
    <n v="309"/>
    <n v="291"/>
    <n v="0"/>
    <n v="0"/>
    <n v="0"/>
    <n v="0"/>
    <n v="0"/>
    <n v="0"/>
    <n v="309"/>
    <n v="291"/>
    <n v="600"/>
    <n v="0"/>
    <n v="291"/>
    <n v="0"/>
    <n v="0"/>
    <n v="0"/>
    <n v="309"/>
    <n v="0"/>
    <n v="0"/>
  </r>
  <r>
    <s v="Camp 4"/>
    <s v="CXB-206"/>
    <m/>
    <m/>
    <s v="A3"/>
    <s v="Blooming Knowledge Learning Center"/>
    <n v="31012730"/>
    <s v="REFUGEE COMMUNITIES"/>
    <s v="LEARNING CENTER"/>
    <s v="Completed"/>
    <n v="21.208629999999999"/>
    <n v="92.145179999999996"/>
    <n v="0"/>
    <n v="0"/>
    <m/>
    <x v="3"/>
    <x v="4"/>
    <m/>
    <n v="0"/>
    <n v="0"/>
    <n v="0"/>
    <n v="0"/>
    <n v="0"/>
    <n v="0"/>
    <n v="0"/>
    <n v="0"/>
    <n v="60"/>
    <m/>
    <n v="6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60"/>
    <n v="60"/>
    <n v="0"/>
    <n v="0"/>
    <n v="60"/>
    <n v="60"/>
    <n v="0"/>
    <n v="0"/>
    <n v="0"/>
    <n v="0"/>
    <n v="0"/>
    <n v="0"/>
    <n v="60"/>
    <n v="60"/>
    <n v="120"/>
    <n v="0"/>
    <n v="60"/>
    <n v="0"/>
    <n v="0"/>
    <n v="0"/>
    <n v="60"/>
    <n v="0"/>
    <n v="0"/>
  </r>
  <r>
    <s v="Camp 4"/>
    <s v="CXB-206"/>
    <m/>
    <m/>
    <s v="H"/>
    <s v="Red Hill Learning Centre"/>
    <n v="31012804"/>
    <s v="REFUGEE COMMUNITIES"/>
    <s v="LEARNING CENTER"/>
    <s v="Completed"/>
    <n v="21.205410000000001"/>
    <n v="92.141130000000004"/>
    <n v="0"/>
    <n v="0"/>
    <m/>
    <x v="3"/>
    <x v="4"/>
    <m/>
    <n v="0"/>
    <n v="0"/>
    <n v="0"/>
    <n v="0"/>
    <n v="0"/>
    <n v="0"/>
    <n v="0"/>
    <n v="0"/>
    <n v="120"/>
    <m/>
    <n v="1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20"/>
    <n v="120"/>
    <n v="0"/>
    <n v="0"/>
    <n v="120"/>
    <n v="120"/>
    <n v="0"/>
    <n v="0"/>
    <n v="0"/>
    <n v="0"/>
    <n v="0"/>
    <n v="0"/>
    <n v="120"/>
    <n v="120"/>
    <n v="240"/>
    <n v="0"/>
    <n v="120"/>
    <n v="0"/>
    <n v="0"/>
    <n v="0"/>
    <n v="120"/>
    <n v="0"/>
    <n v="0"/>
  </r>
  <r>
    <s v="Camp 4"/>
    <s v="CXB-206"/>
    <m/>
    <m/>
    <s v="SS"/>
    <s v="Blazing Star Mobile Learning Centre"/>
    <n v="31012729"/>
    <s v="REFUGEE COMMUNITIES"/>
    <s v="MOBILE LEARNING"/>
    <s v="Completed"/>
    <m/>
    <m/>
    <m/>
    <m/>
    <m/>
    <x v="3"/>
    <x v="4"/>
    <m/>
    <n v="45"/>
    <m/>
    <n v="4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5"/>
    <n v="45"/>
    <n v="0"/>
    <n v="0"/>
    <n v="45"/>
    <n v="45"/>
    <n v="0"/>
    <n v="0"/>
    <n v="0"/>
    <n v="0"/>
    <n v="0"/>
    <n v="0"/>
    <n v="45"/>
    <n v="45"/>
    <n v="90"/>
    <n v="45"/>
    <n v="0"/>
    <n v="0"/>
    <n v="0"/>
    <n v="45"/>
    <n v="0"/>
    <n v="0"/>
    <n v="0"/>
  </r>
  <r>
    <s v="Camp 5"/>
    <s v="CXB-209"/>
    <m/>
    <m/>
    <s v="E1"/>
    <s v="Daisy Mobile Learning Centre"/>
    <n v="31012750"/>
    <s v="REFUGEE COMMUNITIES"/>
    <s v="MOBILE LEARNING"/>
    <s v="Completed"/>
    <m/>
    <m/>
    <m/>
    <m/>
    <m/>
    <x v="3"/>
    <x v="4"/>
    <m/>
    <n v="45"/>
    <m/>
    <n v="4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5"/>
    <n v="45"/>
    <n v="0"/>
    <n v="0"/>
    <n v="45"/>
    <n v="45"/>
    <n v="0"/>
    <n v="0"/>
    <n v="0"/>
    <n v="0"/>
    <n v="0"/>
    <n v="0"/>
    <n v="45"/>
    <n v="45"/>
    <n v="90"/>
    <n v="45"/>
    <n v="0"/>
    <n v="0"/>
    <n v="0"/>
    <n v="45"/>
    <n v="0"/>
    <n v="0"/>
    <n v="0"/>
  </r>
  <r>
    <s v="Camp 5"/>
    <s v="CXB-209"/>
    <m/>
    <m/>
    <s v="E2"/>
    <s v="Sun Drop Mobile Learning Centre"/>
    <n v="31012811"/>
    <s v="REFUGEE COMMUNITIES"/>
    <s v="MOBILE LEARNING"/>
    <s v="Completed"/>
    <m/>
    <m/>
    <m/>
    <m/>
    <m/>
    <x v="3"/>
    <x v="4"/>
    <m/>
    <n v="54"/>
    <m/>
    <n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36"/>
    <n v="54"/>
    <n v="0"/>
    <n v="0"/>
    <n v="36"/>
    <n v="54"/>
    <n v="0"/>
    <n v="0"/>
    <n v="0"/>
    <n v="0"/>
    <n v="0"/>
    <n v="0"/>
    <n v="36"/>
    <n v="54"/>
    <n v="90"/>
    <n v="54"/>
    <n v="0"/>
    <n v="0"/>
    <n v="0"/>
    <n v="36"/>
    <n v="0"/>
    <n v="0"/>
    <n v="0"/>
  </r>
  <r>
    <s v="Camp 5"/>
    <s v="CXB-209"/>
    <m/>
    <m/>
    <s v="E3"/>
    <s v="Bright Zone Learning Center"/>
    <n v="31012733"/>
    <s v="REFUGEE COMMUNITIES"/>
    <s v="LEARNING CENTER"/>
    <s v="Completed"/>
    <n v="21.203779999999998"/>
    <n v="92.153649999999999"/>
    <n v="0"/>
    <n v="0"/>
    <m/>
    <x v="3"/>
    <x v="4"/>
    <m/>
    <n v="0"/>
    <n v="0"/>
    <n v="0"/>
    <n v="0"/>
    <n v="0"/>
    <n v="0"/>
    <n v="0"/>
    <n v="0"/>
    <n v="121"/>
    <n v="0"/>
    <n v="119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19"/>
    <n v="121"/>
    <n v="0"/>
    <n v="0"/>
    <n v="119"/>
    <n v="121"/>
    <n v="0"/>
    <n v="0"/>
    <n v="0"/>
    <n v="0"/>
    <n v="0"/>
    <n v="0"/>
    <n v="119"/>
    <n v="121"/>
    <n v="240"/>
    <n v="0"/>
    <n v="121"/>
    <n v="0"/>
    <n v="0"/>
    <n v="0"/>
    <n v="119"/>
    <n v="0"/>
    <n v="0"/>
  </r>
  <r>
    <s v="Camp 5"/>
    <s v="CXB-209"/>
    <m/>
    <m/>
    <s v="E3"/>
    <s v="Bright Zone Learning Center"/>
    <n v="31012734"/>
    <s v="REFUGEE COMMUNITIES"/>
    <s v="LEARNING CENTER"/>
    <s v="Completed"/>
    <n v="21.204270000000001"/>
    <n v="92.152829999999994"/>
    <n v="0"/>
    <n v="0"/>
    <m/>
    <x v="3"/>
    <x v="4"/>
    <m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5"/>
    <s v="CXB-209"/>
    <m/>
    <m/>
    <s v="G12"/>
    <s v="Flower Garden Learning Center"/>
    <n v="31012756"/>
    <s v="REFUGEE COMMUNITIES"/>
    <s v="LEARNING CENTER"/>
    <s v="Completed"/>
    <n v="21.205190000000002"/>
    <n v="92.154330000000002"/>
    <n v="0"/>
    <n v="0"/>
    <m/>
    <x v="3"/>
    <x v="4"/>
    <m/>
    <n v="0"/>
    <n v="0"/>
    <n v="0"/>
    <n v="0"/>
    <n v="0"/>
    <n v="0"/>
    <n v="0"/>
    <n v="0"/>
    <n v="123"/>
    <m/>
    <n v="11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17"/>
    <n v="123"/>
    <n v="0"/>
    <n v="0"/>
    <n v="117"/>
    <n v="123"/>
    <n v="0"/>
    <n v="0"/>
    <n v="0"/>
    <n v="0"/>
    <n v="0"/>
    <n v="0"/>
    <n v="117"/>
    <n v="123"/>
    <n v="240"/>
    <n v="0"/>
    <n v="123"/>
    <n v="0"/>
    <n v="0"/>
    <n v="0"/>
    <n v="117"/>
    <n v="0"/>
    <n v="0"/>
  </r>
  <r>
    <s v="Camp 6"/>
    <s v="CXB-208"/>
    <m/>
    <m/>
    <s v="B3"/>
    <s v="Lily Learning Centre "/>
    <n v="31012776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70"/>
    <m/>
    <n v="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0"/>
    <n v="70"/>
    <n v="0"/>
    <n v="0"/>
    <n v="50"/>
    <n v="70"/>
    <n v="0"/>
    <n v="0"/>
    <n v="0"/>
    <n v="0"/>
    <n v="0"/>
    <n v="0"/>
    <n v="50"/>
    <n v="70"/>
    <n v="120"/>
    <n v="0"/>
    <n v="70"/>
    <n v="0"/>
    <n v="0"/>
    <n v="0"/>
    <n v="50"/>
    <n v="0"/>
    <n v="0"/>
  </r>
  <r>
    <s v="Camp 6"/>
    <s v="CXB-208"/>
    <m/>
    <m/>
    <s v="B3/H12"/>
    <s v="Strawberry Lerning Center"/>
    <n v="31012810"/>
    <s v="REFUGEE COMMUNITIES"/>
    <s v="LEARNING CENTER"/>
    <s v="Completed"/>
    <m/>
    <m/>
    <m/>
    <m/>
    <m/>
    <x v="3"/>
    <x v="4"/>
    <m/>
    <n v="0"/>
    <n v="0"/>
    <n v="0"/>
    <n v="0"/>
    <n v="0"/>
    <n v="0"/>
    <n v="0"/>
    <n v="0"/>
    <n v="52"/>
    <m/>
    <n v="6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68"/>
    <n v="52"/>
    <n v="0"/>
    <n v="0"/>
    <n v="68"/>
    <n v="52"/>
    <n v="0"/>
    <n v="0"/>
    <n v="0"/>
    <n v="0"/>
    <n v="0"/>
    <n v="0"/>
    <n v="68"/>
    <n v="52"/>
    <n v="120"/>
    <n v="0"/>
    <n v="52"/>
    <n v="0"/>
    <n v="0"/>
    <n v="0"/>
    <n v="68"/>
    <n v="0"/>
    <n v="0"/>
  </r>
  <r>
    <s v="Camp 6"/>
    <s v="CXB-208"/>
    <m/>
    <m/>
    <s v="E4"/>
    <s v="Sunflower Learning Centre"/>
    <n v="31012816"/>
    <s v="REFUGEE COMMUNITIES"/>
    <s v="LEARNING CENTER"/>
    <s v="Completed"/>
    <n v="21.206399999999999"/>
    <n v="92.154439999999994"/>
    <n v="0"/>
    <n v="0"/>
    <m/>
    <x v="3"/>
    <x v="4"/>
    <m/>
    <n v="0"/>
    <n v="0"/>
    <n v="0"/>
    <n v="0"/>
    <n v="0"/>
    <n v="0"/>
    <n v="0"/>
    <n v="0"/>
    <n v="123"/>
    <n v="1"/>
    <n v="11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17"/>
    <n v="123"/>
    <n v="0"/>
    <n v="0"/>
    <n v="117"/>
    <n v="123"/>
    <n v="0"/>
    <n v="0"/>
    <n v="0"/>
    <n v="0"/>
    <n v="0"/>
    <n v="0"/>
    <n v="117"/>
    <n v="123"/>
    <n v="240"/>
    <n v="0"/>
    <n v="123"/>
    <n v="0"/>
    <n v="0"/>
    <n v="0"/>
    <n v="117"/>
    <n v="0"/>
    <n v="0"/>
  </r>
  <r>
    <s v="Camp 6"/>
    <s v="CXB-208"/>
    <m/>
    <m/>
    <s v="E4"/>
    <s v="Sunflower Learning Centre"/>
    <n v="31012818"/>
    <s v="REFUGEE COMMUNITIES"/>
    <s v="LEARNING CENTER"/>
    <s v="Completed"/>
    <n v="21.206389999999999"/>
    <n v="92.154480000000007"/>
    <n v="0"/>
    <n v="0"/>
    <m/>
    <x v="3"/>
    <x v="4"/>
    <m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7"/>
    <s v="CXB-207"/>
    <m/>
    <m/>
    <s v="D1"/>
    <s v="Camellia Learning Centre"/>
    <n v="31012737"/>
    <s v="REFUGEE COMMUNITIES"/>
    <s v="LEARNING CENTER"/>
    <s v="Completed"/>
    <n v="21.203440000000001"/>
    <n v="92.161839999999998"/>
    <n v="0"/>
    <n v="0"/>
    <m/>
    <x v="3"/>
    <x v="4"/>
    <m/>
    <n v="0"/>
    <n v="0"/>
    <n v="0"/>
    <n v="0"/>
    <n v="0"/>
    <n v="0"/>
    <n v="0"/>
    <n v="0"/>
    <n v="62"/>
    <m/>
    <n v="5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58"/>
    <n v="62"/>
    <n v="0"/>
    <n v="0"/>
    <n v="58"/>
    <n v="62"/>
    <n v="0"/>
    <n v="0"/>
    <n v="0"/>
    <n v="0"/>
    <n v="0"/>
    <n v="0"/>
    <n v="58"/>
    <n v="62"/>
    <n v="120"/>
    <n v="0"/>
    <n v="62"/>
    <n v="0"/>
    <n v="0"/>
    <n v="0"/>
    <n v="58"/>
    <n v="0"/>
    <n v="0"/>
  </r>
  <r>
    <s v="Camp 7"/>
    <s v="CXB-207"/>
    <m/>
    <m/>
    <s v="D1"/>
    <s v="Camellia Learning Centre"/>
    <n v="31012738"/>
    <s v="REFUGEE COMMUNITIES"/>
    <s v="LEARNING CENTER"/>
    <s v="Completed"/>
    <n v="21.203060000000001"/>
    <n v="92.160989999999998"/>
    <n v="0"/>
    <n v="0"/>
    <m/>
    <x v="3"/>
    <x v="4"/>
    <m/>
    <n v="0"/>
    <n v="0"/>
    <n v="0"/>
    <n v="0"/>
    <n v="0"/>
    <n v="0"/>
    <n v="0"/>
    <n v="0"/>
    <n v="186"/>
    <m/>
    <n v="17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360"/>
    <n v="0"/>
    <n v="360"/>
    <n v="0"/>
    <n v="0"/>
    <n v="0"/>
    <n v="174"/>
    <n v="186"/>
    <n v="0"/>
    <n v="0"/>
    <n v="174"/>
    <n v="186"/>
    <n v="0"/>
    <n v="0"/>
    <n v="0"/>
    <n v="0"/>
    <n v="0"/>
    <n v="0"/>
    <n v="174"/>
    <n v="186"/>
    <n v="360"/>
    <n v="0"/>
    <n v="186"/>
    <n v="0"/>
    <n v="0"/>
    <n v="0"/>
    <n v="174"/>
    <n v="0"/>
    <n v="0"/>
  </r>
  <r>
    <s v="Camp 7"/>
    <s v="CXB-207"/>
    <m/>
    <m/>
    <s v="E"/>
    <s v="Lotus Mobile Learning Centre"/>
    <n v="31012779"/>
    <s v="REFUGEE COMMUNITIES"/>
    <s v="MOBILE LEARNING"/>
    <s v="Completed"/>
    <m/>
    <m/>
    <m/>
    <m/>
    <m/>
    <x v="3"/>
    <x v="4"/>
    <m/>
    <n v="47"/>
    <m/>
    <n v="4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3"/>
    <n v="47"/>
    <n v="0"/>
    <n v="0"/>
    <n v="43"/>
    <n v="47"/>
    <n v="0"/>
    <n v="0"/>
    <n v="0"/>
    <n v="0"/>
    <n v="0"/>
    <n v="0"/>
    <n v="43"/>
    <n v="47"/>
    <n v="90"/>
    <n v="47"/>
    <n v="0"/>
    <n v="0"/>
    <n v="0"/>
    <n v="43"/>
    <n v="0"/>
    <n v="0"/>
    <n v="0"/>
  </r>
  <r>
    <s v="Camp 7"/>
    <s v="CXB-207"/>
    <m/>
    <m/>
    <s v="E"/>
    <s v="Tuberose Mobile Learning Centre"/>
    <n v="31012827"/>
    <s v="REFUGEE COMMUNITIES"/>
    <s v="MOBILE LEARNING"/>
    <s v="Completed"/>
    <m/>
    <m/>
    <m/>
    <m/>
    <m/>
    <x v="3"/>
    <x v="4"/>
    <m/>
    <n v="47"/>
    <m/>
    <n v="4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90"/>
    <n v="0"/>
    <n v="90"/>
    <n v="0"/>
    <n v="0"/>
    <n v="0"/>
    <n v="43"/>
    <n v="47"/>
    <n v="0"/>
    <n v="0"/>
    <n v="43"/>
    <n v="47"/>
    <n v="0"/>
    <n v="0"/>
    <n v="0"/>
    <n v="0"/>
    <n v="0"/>
    <n v="0"/>
    <n v="43"/>
    <n v="47"/>
    <n v="90"/>
    <n v="47"/>
    <n v="0"/>
    <n v="0"/>
    <n v="0"/>
    <n v="43"/>
    <n v="0"/>
    <n v="0"/>
    <n v="0"/>
  </r>
  <r>
    <s v="Camp 7"/>
    <s v="CXB-207"/>
    <m/>
    <m/>
    <s v="E1"/>
    <s v="Adolescent Club"/>
    <n v="31012724"/>
    <s v="REFUGEE COMMUNITIES"/>
    <s v="LEARNING CENTER"/>
    <s v="Completed"/>
    <n v="21.204560000000001"/>
    <n v="92.168139999999994"/>
    <n v="0"/>
    <n v="0"/>
    <m/>
    <x v="3"/>
    <x v="4"/>
    <m/>
    <n v="0"/>
    <n v="0"/>
    <n v="0"/>
    <n v="0"/>
    <n v="0"/>
    <n v="0"/>
    <n v="0"/>
    <n v="0"/>
    <n v="0"/>
    <n v="0"/>
    <n v="0"/>
    <n v="0"/>
    <n v="0"/>
    <n v="0"/>
    <n v="0"/>
    <n v="0"/>
    <n v="38"/>
    <m/>
    <n v="39"/>
    <m/>
    <n v="0"/>
    <n v="0"/>
    <n v="0"/>
    <n v="0"/>
    <n v="12"/>
    <m/>
    <n v="11"/>
    <m/>
    <n v="0"/>
    <n v="0"/>
    <n v="0"/>
    <n v="0"/>
    <m/>
    <s v="Md. Jaidul Haque"/>
    <s v="pc.codec.eprc@gmail.com"/>
    <n v="1736199313"/>
    <n v="0"/>
    <n v="100"/>
    <n v="100"/>
    <n v="0"/>
    <n v="0"/>
    <n v="0"/>
    <n v="0"/>
    <n v="0"/>
    <n v="0"/>
    <n v="0"/>
    <n v="0"/>
    <n v="0"/>
    <n v="50"/>
    <n v="50"/>
    <n v="0"/>
    <n v="0"/>
    <n v="50"/>
    <n v="50"/>
    <n v="50"/>
    <n v="50"/>
    <n v="100"/>
    <n v="0"/>
    <n v="0"/>
    <n v="38"/>
    <n v="12"/>
    <n v="0"/>
    <n v="0"/>
    <n v="39"/>
    <n v="11"/>
  </r>
  <r>
    <s v="Camp 7"/>
    <s v="CXB-207"/>
    <m/>
    <m/>
    <s v="E1"/>
    <s v="Cauliflower Learning Centre"/>
    <n v="31012745"/>
    <s v="REFUGEE COMMUNITIES"/>
    <s v="LEARNING CENTER"/>
    <s v="Completed"/>
    <n v="21.20194"/>
    <n v="92.16422"/>
    <n v="0"/>
    <n v="0"/>
    <m/>
    <x v="3"/>
    <x v="4"/>
    <m/>
    <n v="0"/>
    <n v="0"/>
    <n v="0"/>
    <n v="0"/>
    <n v="0"/>
    <n v="0"/>
    <n v="0"/>
    <n v="0"/>
    <n v="56"/>
    <n v="1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120"/>
    <n v="0"/>
    <n v="120"/>
    <n v="0"/>
    <n v="0"/>
    <n v="0"/>
    <n v="64"/>
    <n v="56"/>
    <n v="0"/>
    <n v="0"/>
    <n v="64"/>
    <n v="56"/>
    <n v="0"/>
    <n v="0"/>
    <n v="0"/>
    <n v="0"/>
    <n v="0"/>
    <n v="0"/>
    <n v="64"/>
    <n v="56"/>
    <n v="120"/>
    <n v="0"/>
    <n v="56"/>
    <n v="0"/>
    <n v="0"/>
    <n v="0"/>
    <n v="64"/>
    <n v="0"/>
    <n v="0"/>
  </r>
  <r>
    <s v="Camp 7"/>
    <s v="CXB-207"/>
    <m/>
    <m/>
    <s v="E1"/>
    <s v="Naf Learning Centre"/>
    <n v="31012796"/>
    <s v="REFUGEE COMMUNITIES"/>
    <s v="LEARNING CENTER"/>
    <s v="Completed"/>
    <n v="21.204450000000001"/>
    <n v="92.168639999999996"/>
    <n v="0"/>
    <n v="0"/>
    <m/>
    <x v="3"/>
    <x v="4"/>
    <m/>
    <n v="0"/>
    <n v="0"/>
    <n v="0"/>
    <n v="0"/>
    <n v="0"/>
    <n v="0"/>
    <n v="0"/>
    <n v="0"/>
    <n v="124"/>
    <n v="0"/>
    <n v="11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16"/>
    <n v="124"/>
    <n v="0"/>
    <n v="0"/>
    <n v="116"/>
    <n v="124"/>
    <n v="0"/>
    <n v="0"/>
    <n v="0"/>
    <n v="0"/>
    <n v="0"/>
    <n v="0"/>
    <n v="116"/>
    <n v="124"/>
    <n v="240"/>
    <n v="0"/>
    <n v="124"/>
    <n v="0"/>
    <n v="0"/>
    <n v="0"/>
    <n v="116"/>
    <n v="0"/>
    <n v="0"/>
  </r>
  <r>
    <s v="Camp 7"/>
    <s v="CXB-207"/>
    <m/>
    <m/>
    <s v="E3"/>
    <s v="Brilliant Learning Centre"/>
    <n v="31012736"/>
    <s v="REFUGEE COMMUNITIES"/>
    <s v="LEARNING CENTER"/>
    <s v="Completed"/>
    <n v="21.200589999999998"/>
    <n v="92.163430000000005"/>
    <n v="0"/>
    <n v="0"/>
    <m/>
    <x v="3"/>
    <x v="4"/>
    <m/>
    <n v="0"/>
    <n v="0"/>
    <n v="0"/>
    <n v="0"/>
    <n v="0"/>
    <n v="0"/>
    <n v="0"/>
    <n v="0"/>
    <n v="128"/>
    <n v="0"/>
    <n v="11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12"/>
    <n v="128"/>
    <n v="0"/>
    <n v="0"/>
    <n v="112"/>
    <n v="128"/>
    <n v="0"/>
    <n v="0"/>
    <n v="0"/>
    <n v="0"/>
    <n v="0"/>
    <n v="0"/>
    <n v="112"/>
    <n v="128"/>
    <n v="240"/>
    <n v="0"/>
    <n v="128"/>
    <n v="0"/>
    <n v="0"/>
    <n v="0"/>
    <n v="112"/>
    <n v="0"/>
    <n v="0"/>
  </r>
  <r>
    <s v="Camp 7"/>
    <s v="CXB-207"/>
    <m/>
    <m/>
    <s v="E3"/>
    <s v="Dahlia Learning Centre"/>
    <n v="31012748"/>
    <s v="REFUGEE COMMUNITIES"/>
    <s v="LEARNING CENTER"/>
    <s v="Completed"/>
    <n v="21.201530000000002"/>
    <n v="92.165329999999997"/>
    <n v="0"/>
    <n v="0"/>
    <m/>
    <x v="3"/>
    <x v="4"/>
    <m/>
    <n v="0"/>
    <n v="0"/>
    <n v="0"/>
    <n v="0"/>
    <n v="0"/>
    <n v="0"/>
    <n v="0"/>
    <n v="0"/>
    <n v="123"/>
    <n v="1"/>
    <n v="117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17"/>
    <n v="123"/>
    <n v="0"/>
    <n v="0"/>
    <n v="117"/>
    <n v="123"/>
    <n v="0"/>
    <n v="0"/>
    <n v="0"/>
    <n v="0"/>
    <n v="0"/>
    <n v="0"/>
    <n v="117"/>
    <n v="123"/>
    <n v="240"/>
    <n v="0"/>
    <n v="123"/>
    <n v="0"/>
    <n v="0"/>
    <n v="0"/>
    <n v="117"/>
    <n v="0"/>
    <n v="0"/>
  </r>
  <r>
    <s v="Camp 7"/>
    <s v="CXB-207"/>
    <m/>
    <m/>
    <s v="E3"/>
    <s v="Star Learning Centre"/>
    <n v="31012809"/>
    <s v="REFUGEE COMMUNITIES"/>
    <s v="LEARNING CENTER"/>
    <s v="Completed"/>
    <n v="21.201309999999999"/>
    <n v="92.164500000000004"/>
    <n v="0"/>
    <n v="0"/>
    <m/>
    <x v="3"/>
    <x v="4"/>
    <m/>
    <n v="0"/>
    <n v="0"/>
    <n v="0"/>
    <n v="0"/>
    <n v="0"/>
    <n v="0"/>
    <n v="0"/>
    <n v="0"/>
    <n v="296"/>
    <n v="3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480"/>
    <n v="0"/>
    <n v="480"/>
    <n v="0"/>
    <n v="0"/>
    <n v="0"/>
    <n v="184"/>
    <n v="296"/>
    <n v="0"/>
    <n v="0"/>
    <n v="184"/>
    <n v="296"/>
    <n v="0"/>
    <n v="0"/>
    <n v="0"/>
    <n v="0"/>
    <n v="0"/>
    <n v="0"/>
    <n v="184"/>
    <n v="296"/>
    <n v="480"/>
    <n v="0"/>
    <n v="296"/>
    <n v="0"/>
    <n v="0"/>
    <n v="0"/>
    <n v="184"/>
    <n v="0"/>
    <n v="0"/>
  </r>
  <r>
    <s v="Camp 7"/>
    <s v="CXB-207"/>
    <m/>
    <m/>
    <s v="E3d"/>
    <s v="Tansy Learning Centre"/>
    <n v="31012820"/>
    <s v="REFUGEE COMMUNITIES"/>
    <s v="LEARNING CENTER"/>
    <s v="Completed"/>
    <n v="21.202200000000001"/>
    <n v="92.159459999999996"/>
    <n v="0"/>
    <n v="0"/>
    <m/>
    <x v="3"/>
    <x v="4"/>
    <m/>
    <n v="0"/>
    <n v="0"/>
    <n v="0"/>
    <n v="0"/>
    <n v="0"/>
    <n v="0"/>
    <n v="0"/>
    <n v="0"/>
    <n v="105"/>
    <n v="0"/>
    <n v="13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240"/>
    <n v="0"/>
    <n v="240"/>
    <n v="0"/>
    <n v="0"/>
    <n v="0"/>
    <n v="135"/>
    <n v="105"/>
    <n v="0"/>
    <n v="0"/>
    <n v="135"/>
    <n v="105"/>
    <n v="0"/>
    <n v="0"/>
    <n v="0"/>
    <n v="0"/>
    <n v="0"/>
    <n v="0"/>
    <n v="135"/>
    <n v="105"/>
    <n v="240"/>
    <n v="0"/>
    <n v="105"/>
    <n v="0"/>
    <n v="0"/>
    <n v="0"/>
    <n v="135"/>
    <n v="0"/>
    <n v="0"/>
  </r>
  <r>
    <s v="Camp 3"/>
    <s v="CXB-205"/>
    <m/>
    <m/>
    <m/>
    <m/>
    <m/>
    <m/>
    <m/>
    <m/>
    <m/>
    <m/>
    <m/>
    <m/>
    <m/>
    <x v="3"/>
    <x v="4"/>
    <m/>
    <n v="0"/>
    <n v="0"/>
    <n v="0"/>
    <n v="0"/>
    <n v="0"/>
    <n v="0"/>
    <n v="0"/>
    <n v="0"/>
    <n v="51"/>
    <n v="0"/>
    <n v="69"/>
    <n v="0"/>
    <n v="0"/>
    <n v="0"/>
    <n v="0"/>
    <n v="0"/>
    <n v="0"/>
    <m/>
    <n v="0"/>
    <m/>
    <n v="0"/>
    <n v="0"/>
    <n v="0"/>
    <n v="0"/>
    <n v="0"/>
    <n v="0"/>
    <n v="0"/>
    <n v="0"/>
    <n v="0"/>
    <n v="0"/>
    <n v="0"/>
    <n v="0"/>
    <m/>
    <s v="Md. Jaidul Haque"/>
    <s v="pc.codec.eprc@gmail.com"/>
    <n v="1736199314"/>
    <n v="120"/>
    <n v="0"/>
    <n v="120"/>
    <n v="0"/>
    <n v="0"/>
    <n v="0"/>
    <n v="69"/>
    <n v="51"/>
    <n v="0"/>
    <n v="0"/>
    <n v="69"/>
    <n v="51"/>
    <n v="0"/>
    <n v="0"/>
    <n v="0"/>
    <n v="0"/>
    <n v="0"/>
    <n v="0"/>
    <n v="69"/>
    <n v="51"/>
    <n v="120"/>
    <n v="0"/>
    <n v="51"/>
    <n v="0"/>
    <n v="0"/>
    <n v="0"/>
    <n v="69"/>
    <n v="0"/>
    <n v="0"/>
  </r>
  <r>
    <s v="Camp 21/Chakmarkul"/>
    <s v="CXB-108"/>
    <m/>
    <m/>
    <m/>
    <m/>
    <m/>
    <m/>
    <m/>
    <m/>
    <m/>
    <m/>
    <m/>
    <m/>
    <m/>
    <x v="3"/>
    <x v="4"/>
    <m/>
    <n v="0"/>
    <n v="0"/>
    <n v="0"/>
    <n v="0"/>
    <n v="0"/>
    <n v="0"/>
    <n v="0"/>
    <n v="0"/>
    <n v="127"/>
    <n v="2"/>
    <n v="113"/>
    <n v="2"/>
    <n v="0"/>
    <n v="0"/>
    <n v="0"/>
    <n v="0"/>
    <n v="0"/>
    <m/>
    <n v="0"/>
    <m/>
    <n v="0"/>
    <n v="0"/>
    <n v="0"/>
    <n v="0"/>
    <n v="0"/>
    <n v="0"/>
    <n v="0"/>
    <n v="0"/>
    <n v="0"/>
    <n v="0"/>
    <n v="0"/>
    <n v="0"/>
    <m/>
    <s v="Md. Jaidul Haque"/>
    <s v="pc.codec.eprc@gmail.com"/>
    <n v="1736199315"/>
    <n v="240"/>
    <n v="0"/>
    <n v="240"/>
    <n v="0"/>
    <n v="0"/>
    <n v="0"/>
    <n v="113"/>
    <n v="127"/>
    <n v="0"/>
    <n v="0"/>
    <n v="113"/>
    <n v="127"/>
    <n v="0"/>
    <n v="0"/>
    <n v="0"/>
    <n v="0"/>
    <n v="0"/>
    <n v="0"/>
    <n v="113"/>
    <n v="127"/>
    <n v="240"/>
    <n v="0"/>
    <n v="127"/>
    <n v="0"/>
    <n v="0"/>
    <n v="0"/>
    <n v="113"/>
    <n v="0"/>
    <n v="0"/>
  </r>
  <r>
    <s v="Kutupalong RC"/>
    <s v="CXB-221"/>
    <m/>
    <m/>
    <m/>
    <m/>
    <m/>
    <m/>
    <m/>
    <m/>
    <m/>
    <m/>
    <m/>
    <m/>
    <m/>
    <x v="3"/>
    <x v="4"/>
    <m/>
    <n v="202"/>
    <n v="0"/>
    <n v="235"/>
    <n v="0"/>
    <n v="0"/>
    <n v="0"/>
    <n v="0"/>
    <n v="0"/>
    <n v="1916"/>
    <n v="27"/>
    <n v="1923"/>
    <n v="35"/>
    <n v="0"/>
    <n v="0"/>
    <n v="0"/>
    <n v="0"/>
    <n v="487"/>
    <n v="0"/>
    <n v="370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4276"/>
    <n v="857"/>
    <n v="5133"/>
    <n v="0"/>
    <n v="0"/>
    <n v="0"/>
    <n v="2158"/>
    <n v="2118"/>
    <n v="0"/>
    <n v="0"/>
    <n v="2158"/>
    <n v="2118"/>
    <n v="370"/>
    <n v="487"/>
    <n v="0"/>
    <n v="0"/>
    <n v="370"/>
    <n v="487"/>
    <n v="2528"/>
    <n v="2605"/>
    <n v="5133"/>
    <n v="202"/>
    <n v="1916"/>
    <n v="487"/>
    <n v="0"/>
    <n v="235"/>
    <n v="1923"/>
    <n v="370"/>
    <n v="0"/>
  </r>
  <r>
    <s v="Napayara RC"/>
    <s v="CXB-089"/>
    <m/>
    <m/>
    <m/>
    <m/>
    <m/>
    <m/>
    <m/>
    <m/>
    <m/>
    <m/>
    <m/>
    <m/>
    <m/>
    <x v="3"/>
    <x v="4"/>
    <m/>
    <n v="250"/>
    <n v="1"/>
    <n v="279"/>
    <n v="0"/>
    <n v="0"/>
    <n v="0"/>
    <n v="0"/>
    <n v="0"/>
    <n v="2008"/>
    <n v="12"/>
    <n v="1897"/>
    <n v="26"/>
    <n v="0"/>
    <n v="0"/>
    <n v="0"/>
    <n v="0"/>
    <n v="358"/>
    <n v="0"/>
    <n v="485"/>
    <n v="0"/>
    <n v="0"/>
    <n v="0"/>
    <n v="0"/>
    <n v="0"/>
    <n v="0"/>
    <n v="0"/>
    <n v="0"/>
    <n v="0"/>
    <n v="0"/>
    <n v="0"/>
    <n v="0"/>
    <n v="0"/>
    <m/>
    <s v="Md. Jaidul Haque"/>
    <s v="pc.codec.eprc@gmail.com"/>
    <n v="1736199313"/>
    <n v="4434"/>
    <n v="843"/>
    <n v="5277"/>
    <n v="0"/>
    <n v="0"/>
    <n v="0"/>
    <n v="2176"/>
    <n v="2258"/>
    <n v="0"/>
    <n v="0"/>
    <n v="2176"/>
    <n v="2258"/>
    <n v="485"/>
    <n v="358"/>
    <n v="0"/>
    <n v="0"/>
    <n v="485"/>
    <n v="358"/>
    <n v="2661"/>
    <n v="2616"/>
    <n v="5277"/>
    <n v="250"/>
    <n v="2008"/>
    <n v="358"/>
    <n v="0"/>
    <n v="279"/>
    <n v="1897"/>
    <n v="485"/>
    <n v="0"/>
  </r>
  <r>
    <s v="Camp 8E"/>
    <s v="CXB-210"/>
    <m/>
    <m/>
    <s v="B-10"/>
    <s v="BRAC Learning Center 15"/>
    <n v="31012617"/>
    <s v="REFUGEE COMMUNITIES"/>
    <s v="TEMPORARY LEARNING CENTER"/>
    <s v="Completed"/>
    <n v="21.192383"/>
    <n v="92.163476000000003"/>
    <n v="0"/>
    <n v="0"/>
    <m/>
    <x v="4"/>
    <x v="0"/>
    <m/>
    <n v="18"/>
    <m/>
    <n v="17"/>
    <n v="1"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8E"/>
    <s v="CXB-210"/>
    <m/>
    <m/>
    <s v="B-16"/>
    <s v="BRAC Learning Center 5"/>
    <n v="31012652"/>
    <s v="REFUGEE COMMUNITIES"/>
    <s v="TEMPORARY LEARNING CENTER"/>
    <s v="Completed"/>
    <n v="21.195194000000001"/>
    <n v="92.160994000000002"/>
    <n v="0"/>
    <n v="0"/>
    <m/>
    <x v="4"/>
    <x v="0"/>
    <m/>
    <n v="23"/>
    <m/>
    <n v="12"/>
    <m/>
    <m/>
    <m/>
    <m/>
    <m/>
    <n v="34"/>
    <m/>
    <n v="36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23"/>
    <n v="34"/>
    <n v="0"/>
    <n v="0"/>
    <n v="12"/>
    <n v="36"/>
    <n v="0"/>
    <n v="0"/>
  </r>
  <r>
    <s v="Camp 8E"/>
    <s v="CXB-210"/>
    <m/>
    <m/>
    <s v="B-17"/>
    <s v="BRAC Learning Center 6"/>
    <n v="31012657"/>
    <s v="REFUGEE COMMUNITIES"/>
    <s v="LEARNING CENTER"/>
    <s v="Completed"/>
    <n v="21.195581000000001"/>
    <n v="92.160021"/>
    <n v="0"/>
    <n v="0"/>
    <m/>
    <x v="4"/>
    <x v="0"/>
    <m/>
    <n v="23"/>
    <m/>
    <n v="12"/>
    <m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3"/>
    <n v="35"/>
    <n v="0"/>
    <n v="0"/>
    <n v="12"/>
    <n v="35"/>
    <n v="0"/>
    <n v="0"/>
  </r>
  <r>
    <s v="Camp 8E"/>
    <s v="CXB-210"/>
    <m/>
    <m/>
    <s v="B-19"/>
    <s v="BRAC Learning Center 7"/>
    <n v="31012660"/>
    <s v="REFUGEE COMMUNITIES"/>
    <s v="LEARNING CENTER"/>
    <s v="Completed"/>
    <n v="21.195957"/>
    <n v="92.159871999999993"/>
    <n v="0"/>
    <n v="0"/>
    <m/>
    <x v="4"/>
    <x v="0"/>
    <m/>
    <n v="20"/>
    <m/>
    <n v="15"/>
    <n v="1"/>
    <m/>
    <m/>
    <m/>
    <m/>
    <n v="38"/>
    <n v="1"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8E"/>
    <s v="CXB-210"/>
    <m/>
    <m/>
    <s v="B-20"/>
    <s v="BRAC Learning Center  8"/>
    <n v="31012672"/>
    <s v="REFUGEE COMMUNITIES"/>
    <s v="LEARNING CENTER"/>
    <s v="Completed"/>
    <n v="21.197019999999998"/>
    <n v="92.160162"/>
    <n v="0"/>
    <n v="0"/>
    <m/>
    <x v="4"/>
    <x v="0"/>
    <m/>
    <n v="18"/>
    <n v="1"/>
    <n v="17"/>
    <m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8"/>
    <n v="38"/>
    <n v="0"/>
    <n v="0"/>
    <n v="17"/>
    <n v="32"/>
    <n v="0"/>
    <n v="0"/>
  </r>
  <r>
    <s v="Camp 8E"/>
    <s v="CXB-210"/>
    <m/>
    <m/>
    <s v="B-22"/>
    <s v="BRAC Learning Center 9"/>
    <n v="31012666"/>
    <s v="REFUGEE COMMUNITIES"/>
    <s v="LEARNING CENTER"/>
    <s v="Completed"/>
    <m/>
    <m/>
    <m/>
    <m/>
    <m/>
    <x v="4"/>
    <x v="0"/>
    <m/>
    <n v="18"/>
    <m/>
    <n v="17"/>
    <m/>
    <m/>
    <m/>
    <m/>
    <m/>
    <n v="37"/>
    <m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8E"/>
    <s v="CXB-210"/>
    <m/>
    <m/>
    <s v="B-23"/>
    <s v="BRAC Learning Center 2"/>
    <n v="31012638"/>
    <s v="REFUGEE COMMUNITIES"/>
    <s v="TEMPORARY LEARNING CENTER"/>
    <s v="Completed"/>
    <n v="21.193875999999999"/>
    <n v="92.161260999999996"/>
    <n v="0"/>
    <n v="0"/>
    <m/>
    <x v="4"/>
    <x v="0"/>
    <m/>
    <n v="19"/>
    <m/>
    <n v="16"/>
    <m/>
    <m/>
    <m/>
    <m/>
    <m/>
    <n v="32"/>
    <m/>
    <n v="38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9"/>
    <n v="32"/>
    <n v="0"/>
    <n v="0"/>
    <n v="16"/>
    <n v="38"/>
    <n v="0"/>
    <n v="0"/>
  </r>
  <r>
    <s v="Camp 8E"/>
    <s v="CXB-210"/>
    <m/>
    <m/>
    <s v="B-24"/>
    <s v="BRAC Learning Center 3"/>
    <n v="31012644"/>
    <s v="REFUGEE COMMUNITIES"/>
    <s v="TEMPORARY LEARNING CENTER"/>
    <s v="Completed"/>
    <n v="21.194405"/>
    <n v="92.161180000000002"/>
    <n v="0"/>
    <n v="0"/>
    <m/>
    <x v="4"/>
    <x v="0"/>
    <m/>
    <n v="20"/>
    <m/>
    <n v="15"/>
    <m/>
    <m/>
    <m/>
    <m/>
    <m/>
    <n v="30"/>
    <n v="2"/>
    <n v="40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20"/>
    <n v="30"/>
    <n v="0"/>
    <n v="0"/>
    <n v="15"/>
    <n v="40"/>
    <n v="0"/>
    <n v="0"/>
  </r>
  <r>
    <s v="Camp 8E"/>
    <s v="CXB-210"/>
    <m/>
    <m/>
    <s v="B-25"/>
    <s v="BRAC Learning Center 4"/>
    <n v="31012702"/>
    <s v="REFUGEE COMMUNITIES"/>
    <s v="LEARNING CENTER"/>
    <s v="Completed"/>
    <n v="21.199155000000001"/>
    <n v="92.161615999999995"/>
    <n v="0"/>
    <n v="0"/>
    <m/>
    <x v="4"/>
    <x v="0"/>
    <m/>
    <n v="17"/>
    <m/>
    <n v="18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7"/>
    <n v="39"/>
    <n v="0"/>
    <n v="0"/>
    <n v="18"/>
    <n v="31"/>
    <n v="0"/>
    <n v="0"/>
  </r>
  <r>
    <s v="Camp 8E"/>
    <s v="CXB-210"/>
    <m/>
    <m/>
    <s v="B-26(1)"/>
    <s v="BRAC Learning Center 14"/>
    <n v="31012623"/>
    <s v="REFUGEE COMMUNITIES"/>
    <s v="LEARNING CENTER"/>
    <s v="Completed"/>
    <n v="21.192896000000001"/>
    <n v="92.162987000000001"/>
    <n v="0"/>
    <n v="0"/>
    <m/>
    <x v="4"/>
    <x v="0"/>
    <m/>
    <n v="18"/>
    <m/>
    <n v="17"/>
    <m/>
    <m/>
    <m/>
    <m/>
    <m/>
    <n v="36"/>
    <n v="1"/>
    <n v="34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8E"/>
    <s v="CXB-210"/>
    <m/>
    <m/>
    <s v="B-26(2)"/>
    <s v="BRAC Learning Center 13"/>
    <n v="31012630"/>
    <s v="REFUGEE COMMUNITIES"/>
    <s v="TEMPORARY LEARNING CENTER"/>
    <s v="Completed"/>
    <n v="21.193187999999999"/>
    <n v="92.161908999999994"/>
    <n v="0"/>
    <n v="0"/>
    <m/>
    <x v="4"/>
    <x v="0"/>
    <m/>
    <n v="13"/>
    <m/>
    <n v="22"/>
    <m/>
    <m/>
    <m/>
    <m/>
    <m/>
    <n v="40"/>
    <n v="1"/>
    <n v="30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3"/>
    <n v="40"/>
    <n v="0"/>
    <n v="0"/>
    <n v="22"/>
    <n v="30"/>
    <n v="0"/>
    <n v="0"/>
  </r>
  <r>
    <s v="Camp 8E"/>
    <s v="CXB-210"/>
    <m/>
    <m/>
    <s v="B-29"/>
    <s v="BRAC Learning Center 12"/>
    <n v="31012643"/>
    <s v="REFUGEE COMMUNITIES"/>
    <s v="LEARNING CENTER"/>
    <s v="Completed"/>
    <n v="21.194351999999999"/>
    <n v="92.161822000000001"/>
    <n v="0"/>
    <n v="0"/>
    <m/>
    <x v="4"/>
    <x v="0"/>
    <m/>
    <n v="18"/>
    <m/>
    <n v="17"/>
    <m/>
    <m/>
    <m/>
    <m/>
    <m/>
    <n v="35"/>
    <n v="1"/>
    <n v="35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8E"/>
    <s v="CXB-210"/>
    <m/>
    <m/>
    <s v="B-30"/>
    <s v="BRAC Learning Center 11"/>
    <n v="31012646"/>
    <s v="REFUGEE COMMUNITIES"/>
    <s v="LEARNING CENTER"/>
    <s v="Completed"/>
    <n v="21.194707999999999"/>
    <n v="92.162208000000007"/>
    <n v="0"/>
    <n v="0"/>
    <m/>
    <x v="4"/>
    <x v="0"/>
    <m/>
    <n v="16"/>
    <m/>
    <n v="19"/>
    <m/>
    <m/>
    <m/>
    <m/>
    <m/>
    <n v="36"/>
    <n v="1"/>
    <n v="34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6"/>
    <n v="36"/>
    <n v="0"/>
    <n v="0"/>
    <n v="19"/>
    <n v="34"/>
    <n v="0"/>
    <n v="0"/>
  </r>
  <r>
    <s v="Camp 8E"/>
    <s v="CXB-210"/>
    <m/>
    <m/>
    <s v="B-31"/>
    <s v="BRAC Learning Center 10"/>
    <n v="31012678"/>
    <s v="REFUGEE COMMUNITIES"/>
    <s v="TEMPORARY LEARNING CENTER"/>
    <s v="Completed"/>
    <n v="21.197507000000002"/>
    <n v="92.161906000000002"/>
    <n v="0"/>
    <n v="0"/>
    <m/>
    <x v="4"/>
    <x v="0"/>
    <m/>
    <n v="17"/>
    <n v="1"/>
    <n v="18"/>
    <m/>
    <m/>
    <m/>
    <m/>
    <m/>
    <n v="38"/>
    <m/>
    <n v="32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7"/>
    <n v="38"/>
    <n v="0"/>
    <n v="0"/>
    <n v="18"/>
    <n v="32"/>
    <n v="0"/>
    <n v="0"/>
  </r>
  <r>
    <s v="Camp 8E"/>
    <s v="CXB-210"/>
    <m/>
    <m/>
    <s v="B-34"/>
    <s v="BRAC Learning Center 16"/>
    <n v="31012673"/>
    <s v="REFUGEE COMMUNITIES"/>
    <s v="TEMPORARY LEARNING CENTER"/>
    <s v="Completed"/>
    <n v="21.197035"/>
    <n v="92.162362999999999"/>
    <n v="0"/>
    <n v="0"/>
    <m/>
    <x v="4"/>
    <x v="0"/>
    <m/>
    <n v="18"/>
    <m/>
    <n v="17"/>
    <m/>
    <m/>
    <m/>
    <m/>
    <m/>
    <n v="32"/>
    <n v="1"/>
    <n v="38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8"/>
    <n v="32"/>
    <n v="0"/>
    <n v="0"/>
    <n v="17"/>
    <n v="38"/>
    <n v="0"/>
    <n v="0"/>
  </r>
  <r>
    <s v="Camp 8E"/>
    <s v="CXB-210"/>
    <m/>
    <m/>
    <s v="B-54"/>
    <s v="BRAC Learning Center 17"/>
    <n v="31012676"/>
    <s v="REFUGEE COMMUNITIES"/>
    <s v="TEMPORARY LEARNING CENTER"/>
    <s v="Completed"/>
    <n v="21.197358000000001"/>
    <n v="92.164581999999996"/>
    <n v="0"/>
    <n v="0"/>
    <m/>
    <x v="4"/>
    <x v="0"/>
    <m/>
    <n v="19"/>
    <m/>
    <n v="16"/>
    <n v="1"/>
    <m/>
    <m/>
    <m/>
    <m/>
    <n v="42"/>
    <m/>
    <n v="28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4"/>
    <n v="61"/>
    <n v="0"/>
    <n v="0"/>
    <n v="44"/>
    <n v="61"/>
    <n v="0"/>
    <n v="0"/>
    <n v="0"/>
    <n v="0"/>
    <n v="0"/>
    <n v="0"/>
    <n v="44"/>
    <n v="61"/>
    <n v="105"/>
    <n v="19"/>
    <n v="42"/>
    <n v="0"/>
    <n v="0"/>
    <n v="16"/>
    <n v="28"/>
    <n v="0"/>
    <n v="0"/>
  </r>
  <r>
    <s v="Camp 8E"/>
    <s v="CXB-210"/>
    <m/>
    <m/>
    <s v="B-86"/>
    <s v="BRAC Learning Center 18"/>
    <n v="31012694"/>
    <s v="REFUGEE COMMUNITIES"/>
    <s v="TEMPORARY LEARNING CENTER"/>
    <s v="Completed"/>
    <n v="21.198920000000001"/>
    <n v="92.164364000000006"/>
    <n v="0"/>
    <n v="0"/>
    <m/>
    <x v="4"/>
    <x v="0"/>
    <m/>
    <n v="19"/>
    <m/>
    <n v="16"/>
    <n v="1"/>
    <m/>
    <m/>
    <m/>
    <m/>
    <n v="40"/>
    <m/>
    <n v="30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19"/>
    <n v="40"/>
    <n v="0"/>
    <n v="0"/>
    <n v="16"/>
    <n v="30"/>
    <n v="0"/>
    <n v="0"/>
  </r>
  <r>
    <s v="Camp 8W"/>
    <s v="CXB-211"/>
    <m/>
    <m/>
    <s v="A 15"/>
    <s v="BRAC Learning Center 28"/>
    <n v="31012655"/>
    <s v="REFUGEE COMMUNITIES"/>
    <s v="TEMPORARY LEARNING CENTER"/>
    <s v="Completed"/>
    <n v="21.195494"/>
    <n v="92.158186000000001"/>
    <n v="0"/>
    <n v="0"/>
    <m/>
    <x v="4"/>
    <x v="0"/>
    <m/>
    <n v="18"/>
    <m/>
    <n v="17"/>
    <m/>
    <m/>
    <m/>
    <m/>
    <m/>
    <n v="37"/>
    <m/>
    <n v="33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8W"/>
    <s v="CXB-211"/>
    <m/>
    <m/>
    <s v="A 16"/>
    <s v="BRAC Learning Center 29"/>
    <n v="31012658"/>
    <s v="REFUGEE COMMUNITIES"/>
    <s v="LEARNING CENTER"/>
    <s v="Completed"/>
    <n v="21.195771000000001"/>
    <n v="92.158512000000002"/>
    <n v="0"/>
    <n v="0"/>
    <m/>
    <x v="4"/>
    <x v="0"/>
    <m/>
    <n v="19"/>
    <m/>
    <n v="16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9"/>
    <n v="36"/>
    <n v="0"/>
    <n v="0"/>
    <n v="16"/>
    <n v="34"/>
    <n v="0"/>
    <n v="0"/>
  </r>
  <r>
    <s v="Camp 8W"/>
    <s v="CXB-211"/>
    <m/>
    <m/>
    <s v="A 24"/>
    <s v="BRAC Learning Center 19"/>
    <n v="31012656"/>
    <s v="REFUGEE COMMUNITIES"/>
    <s v="TEMPORARY LEARNING CENTER"/>
    <s v="Completed"/>
    <m/>
    <m/>
    <m/>
    <m/>
    <m/>
    <x v="4"/>
    <x v="0"/>
    <m/>
    <n v="18"/>
    <m/>
    <n v="17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8W"/>
    <s v="CXB-211"/>
    <m/>
    <m/>
    <s v="A 25"/>
    <s v="BRAC Learning Center 20"/>
    <n v="31012688"/>
    <s v="REFUGEE COMMUNITIES"/>
    <s v="LEARNING CENTER"/>
    <s v="Completed"/>
    <n v="21.198302999999999"/>
    <n v="92.157398000000001"/>
    <n v="0"/>
    <n v="0"/>
    <m/>
    <x v="4"/>
    <x v="0"/>
    <m/>
    <n v="18"/>
    <m/>
    <n v="17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8W"/>
    <s v="CXB-211"/>
    <m/>
    <m/>
    <s v="A -35"/>
    <s v="BRAC Learning Center 64"/>
    <n v="31012706"/>
    <s v="REFUGEE COMMUNITIES"/>
    <s v="LEARNING CENTER"/>
    <s v="Completed"/>
    <n v="21.199393000000001"/>
    <n v="92.157480000000007"/>
    <n v="0"/>
    <n v="0"/>
    <m/>
    <x v="4"/>
    <x v="0"/>
    <m/>
    <n v="20"/>
    <m/>
    <n v="15"/>
    <m/>
    <m/>
    <m/>
    <m/>
    <m/>
    <n v="37"/>
    <m/>
    <n v="33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20"/>
    <n v="37"/>
    <n v="0"/>
    <n v="0"/>
    <n v="15"/>
    <n v="33"/>
    <n v="0"/>
    <n v="0"/>
  </r>
  <r>
    <s v="Camp 8W"/>
    <s v="CXB-211"/>
    <m/>
    <m/>
    <s v="A-13"/>
    <s v="BRAC Learning Center 40"/>
    <n v="31012650"/>
    <s v="REFUGEE COMMUNITIES"/>
    <s v="LEARNING CENTER"/>
    <s v="Completed"/>
    <n v="21.195039999999999"/>
    <n v="92.158696000000006"/>
    <n v="0"/>
    <n v="0"/>
    <m/>
    <x v="4"/>
    <x v="0"/>
    <m/>
    <n v="19"/>
    <n v="1"/>
    <n v="16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9"/>
    <n v="33"/>
    <n v="0"/>
    <n v="0"/>
    <n v="16"/>
    <n v="37"/>
    <n v="0"/>
    <n v="0"/>
  </r>
  <r>
    <s v="Camp 8W"/>
    <s v="CXB-211"/>
    <m/>
    <m/>
    <s v="A-14"/>
    <s v="BRAC Learning Center 41"/>
    <n v="31012654"/>
    <s v="REFUGEE COMMUNITIES"/>
    <s v="TEMPORARY LEARNING CENTER"/>
    <s v="Completed"/>
    <n v="21.195368999999999"/>
    <n v="92.158867000000001"/>
    <n v="0"/>
    <n v="0"/>
    <m/>
    <x v="4"/>
    <x v="0"/>
    <m/>
    <n v="18"/>
    <n v="1"/>
    <n v="17"/>
    <n v="1"/>
    <m/>
    <m/>
    <m/>
    <m/>
    <n v="40"/>
    <m/>
    <n v="30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8"/>
    <n v="40"/>
    <n v="0"/>
    <n v="0"/>
    <n v="17"/>
    <n v="30"/>
    <n v="0"/>
    <n v="0"/>
  </r>
  <r>
    <s v="Camp 8W"/>
    <s v="CXB-211"/>
    <m/>
    <m/>
    <s v="A-17"/>
    <s v="BRAC Learning Center 42"/>
    <n v="31012665"/>
    <s v="REFUGEE COMMUNITIES"/>
    <s v="LEARNING CENTER"/>
    <s v="Completed"/>
    <n v="21.196311999999999"/>
    <n v="92.159592000000004"/>
    <n v="0"/>
    <n v="0"/>
    <m/>
    <x v="4"/>
    <x v="0"/>
    <m/>
    <n v="21"/>
    <m/>
    <n v="14"/>
    <m/>
    <m/>
    <m/>
    <m/>
    <m/>
    <n v="38"/>
    <n v="1"/>
    <n v="32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21"/>
    <n v="38"/>
    <n v="0"/>
    <n v="0"/>
    <n v="14"/>
    <n v="32"/>
    <n v="0"/>
    <n v="0"/>
  </r>
  <r>
    <s v="Camp 8W"/>
    <s v="CXB-211"/>
    <m/>
    <m/>
    <s v="A-18"/>
    <s v="BRAC Learning Center 43"/>
    <n v="31012670"/>
    <s v="REFUGEE COMMUNITIES"/>
    <s v="LEARNING CENTER"/>
    <s v="Completed"/>
    <n v="21.196933000000001"/>
    <n v="92.160008000000005"/>
    <n v="0"/>
    <n v="0"/>
    <m/>
    <x v="4"/>
    <x v="0"/>
    <m/>
    <n v="19"/>
    <m/>
    <n v="16"/>
    <m/>
    <m/>
    <m/>
    <m/>
    <m/>
    <n v="38"/>
    <n v="2"/>
    <n v="32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9"/>
    <n v="38"/>
    <n v="0"/>
    <n v="0"/>
    <n v="16"/>
    <n v="32"/>
    <n v="0"/>
    <n v="0"/>
  </r>
  <r>
    <s v="Camp 8W"/>
    <s v="CXB-211"/>
    <m/>
    <m/>
    <s v="A-19"/>
    <s v="BRAC Learning Center 44"/>
    <n v="31012679"/>
    <s v="REFUGEE COMMUNITIES"/>
    <s v="LEARNING CENTER"/>
    <s v="Completed"/>
    <n v="21.197559999999999"/>
    <n v="92.159428000000005"/>
    <n v="0"/>
    <n v="0"/>
    <m/>
    <x v="4"/>
    <x v="0"/>
    <m/>
    <n v="15"/>
    <m/>
    <n v="20"/>
    <m/>
    <m/>
    <m/>
    <m/>
    <m/>
    <n v="39"/>
    <n v="1"/>
    <n v="31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5"/>
    <n v="39"/>
    <n v="0"/>
    <n v="0"/>
    <n v="20"/>
    <n v="31"/>
    <n v="0"/>
    <n v="0"/>
  </r>
  <r>
    <s v="Camp 8W"/>
    <s v="CXB-211"/>
    <m/>
    <m/>
    <s v="A-20"/>
    <s v="BRAC Learning Center 45"/>
    <n v="31012681"/>
    <s v="REFUGEE COMMUNITIES"/>
    <s v="LEARNING CENTER"/>
    <s v="Completed"/>
    <m/>
    <m/>
    <m/>
    <m/>
    <m/>
    <x v="4"/>
    <x v="0"/>
    <m/>
    <n v="13"/>
    <m/>
    <n v="22"/>
    <m/>
    <m/>
    <m/>
    <m/>
    <m/>
    <n v="40"/>
    <m/>
    <n v="30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3"/>
    <n v="40"/>
    <n v="0"/>
    <n v="0"/>
    <n v="22"/>
    <n v="30"/>
    <n v="0"/>
    <n v="0"/>
  </r>
  <r>
    <s v="Camp 8W"/>
    <s v="CXB-211"/>
    <m/>
    <m/>
    <s v="A-21"/>
    <s v="BRAC Learning Center 47"/>
    <n v="31012669"/>
    <s v="REFUGEE COMMUNITIES"/>
    <s v="LEARNING CENTER"/>
    <s v="Completed"/>
    <n v="21.196812000000001"/>
    <n v="92.158519999999996"/>
    <n v="0"/>
    <n v="0"/>
    <m/>
    <x v="4"/>
    <x v="0"/>
    <m/>
    <n v="18"/>
    <n v="1"/>
    <n v="17"/>
    <n v="1"/>
    <m/>
    <m/>
    <m/>
    <m/>
    <n v="40"/>
    <m/>
    <n v="30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8"/>
    <n v="40"/>
    <n v="0"/>
    <n v="0"/>
    <n v="17"/>
    <n v="30"/>
    <n v="0"/>
    <n v="0"/>
  </r>
  <r>
    <s v="Camp 8W"/>
    <s v="CXB-211"/>
    <m/>
    <m/>
    <s v="A-22"/>
    <s v="BRAC Learning Center 48"/>
    <n v="31012663"/>
    <s v="REFUGEE COMMUNITIES"/>
    <s v="TEMPORARY LEARNING CENTER"/>
    <s v="Completed"/>
    <n v="21.196193000000001"/>
    <n v="92.157169999999994"/>
    <n v="0"/>
    <n v="0"/>
    <m/>
    <x v="4"/>
    <x v="0"/>
    <m/>
    <n v="21"/>
    <m/>
    <n v="14"/>
    <m/>
    <m/>
    <m/>
    <m/>
    <m/>
    <n v="44"/>
    <m/>
    <n v="2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0"/>
    <n v="65"/>
    <n v="0"/>
    <n v="0"/>
    <n v="40"/>
    <n v="65"/>
    <n v="0"/>
    <n v="0"/>
    <n v="0"/>
    <n v="0"/>
    <n v="0"/>
    <n v="0"/>
    <n v="40"/>
    <n v="65"/>
    <n v="105"/>
    <n v="21"/>
    <n v="44"/>
    <n v="0"/>
    <n v="0"/>
    <n v="14"/>
    <n v="26"/>
    <n v="0"/>
    <n v="0"/>
  </r>
  <r>
    <s v="Camp 8W"/>
    <s v="CXB-211"/>
    <m/>
    <m/>
    <s v="A-23"/>
    <s v="BRAC Learning Center 49"/>
    <n v="31012664"/>
    <s v="REFUGEE COMMUNITIES"/>
    <s v="LEARNING CENTER"/>
    <s v="Completed"/>
    <n v="21.196204999999999"/>
    <n v="92.158051999999998"/>
    <n v="0"/>
    <n v="0"/>
    <m/>
    <x v="4"/>
    <x v="0"/>
    <m/>
    <n v="16"/>
    <m/>
    <n v="19"/>
    <n v="1"/>
    <m/>
    <m/>
    <m/>
    <m/>
    <n v="44"/>
    <m/>
    <n v="26"/>
    <n v="3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16"/>
    <n v="44"/>
    <n v="0"/>
    <n v="0"/>
    <n v="19"/>
    <n v="26"/>
    <n v="0"/>
    <n v="0"/>
  </r>
  <r>
    <s v="Camp 8W"/>
    <s v="CXB-211"/>
    <m/>
    <m/>
    <s v="A-26"/>
    <s v="BRAC Learning Center 56"/>
    <n v="31012720"/>
    <s v="REFUGEE COMMUNITIES"/>
    <s v="TEMPORARY LEARNING CENTER"/>
    <s v="Completed"/>
    <m/>
    <m/>
    <m/>
    <m/>
    <m/>
    <x v="4"/>
    <x v="0"/>
    <m/>
    <n v="18"/>
    <m/>
    <n v="17"/>
    <n v="1"/>
    <m/>
    <m/>
    <m/>
    <m/>
    <n v="36"/>
    <m/>
    <n v="34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8W"/>
    <s v="CXB-211"/>
    <m/>
    <m/>
    <s v="A-27"/>
    <s v="BRAC Learning Center 57"/>
    <n v="31012689"/>
    <s v="REFUGEE COMMUNITIES"/>
    <s v="TEMPORARY LEARNING CENTER"/>
    <s v="Completed"/>
    <n v="21.198353000000001"/>
    <n v="92.156274999999994"/>
    <n v="0"/>
    <n v="0"/>
    <m/>
    <x v="4"/>
    <x v="0"/>
    <m/>
    <n v="16"/>
    <m/>
    <n v="19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6"/>
    <n v="33"/>
    <n v="0"/>
    <n v="0"/>
    <n v="19"/>
    <n v="37"/>
    <n v="0"/>
    <n v="0"/>
  </r>
  <r>
    <s v="Camp 8W"/>
    <s v="CXB-211"/>
    <m/>
    <m/>
    <s v="A-28"/>
    <s v="BRAC Learning Center 62"/>
    <n v="31012691"/>
    <s v="REFUGEE COMMUNITIES"/>
    <s v="TEMPORARY LEARNING CENTER"/>
    <s v="Completed"/>
    <n v="21.198637999999999"/>
    <n v="92.158190000000005"/>
    <n v="0"/>
    <n v="0"/>
    <m/>
    <x v="4"/>
    <x v="0"/>
    <m/>
    <n v="18"/>
    <m/>
    <n v="17"/>
    <n v="1"/>
    <m/>
    <m/>
    <m/>
    <m/>
    <n v="40"/>
    <m/>
    <n v="30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8"/>
    <n v="40"/>
    <n v="0"/>
    <n v="0"/>
    <n v="17"/>
    <n v="30"/>
    <n v="0"/>
    <n v="0"/>
  </r>
  <r>
    <s v="Camp 8W"/>
    <s v="CXB-211"/>
    <m/>
    <m/>
    <s v="A-29"/>
    <s v="BRAC Learning Center 46"/>
    <n v="31012696"/>
    <s v="REFUGEE COMMUNITIES"/>
    <s v="LEARNING CENTER"/>
    <s v="Completed"/>
    <n v="21.198937999999998"/>
    <n v="92.157169999999994"/>
    <n v="0"/>
    <n v="0"/>
    <m/>
    <x v="4"/>
    <x v="0"/>
    <m/>
    <n v="21"/>
    <m/>
    <n v="14"/>
    <m/>
    <m/>
    <m/>
    <m/>
    <m/>
    <n v="43"/>
    <m/>
    <n v="27"/>
    <n v="3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1"/>
    <n v="64"/>
    <n v="0"/>
    <n v="0"/>
    <n v="41"/>
    <n v="64"/>
    <n v="0"/>
    <n v="0"/>
    <n v="0"/>
    <n v="0"/>
    <n v="0"/>
    <n v="0"/>
    <n v="41"/>
    <n v="64"/>
    <n v="105"/>
    <n v="21"/>
    <n v="43"/>
    <n v="0"/>
    <n v="0"/>
    <n v="14"/>
    <n v="27"/>
    <n v="0"/>
    <n v="0"/>
  </r>
  <r>
    <s v="Camp 8W"/>
    <s v="CXB-211"/>
    <m/>
    <m/>
    <s v="A-30"/>
    <s v="BRAC Learning Center 63"/>
    <n v="31012699"/>
    <s v="REFUGEE COMMUNITIES"/>
    <s v="TEMPORARY LEARNING CENTER"/>
    <s v="Completed"/>
    <n v="21.199024999999999"/>
    <n v="92.157628000000003"/>
    <n v="0"/>
    <n v="0"/>
    <m/>
    <x v="4"/>
    <x v="0"/>
    <m/>
    <n v="18"/>
    <m/>
    <n v="17"/>
    <m/>
    <m/>
    <m/>
    <m/>
    <m/>
    <n v="40"/>
    <m/>
    <n v="30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8"/>
    <n v="40"/>
    <n v="0"/>
    <n v="0"/>
    <n v="17"/>
    <n v="30"/>
    <n v="0"/>
    <n v="0"/>
  </r>
  <r>
    <s v="Camp 8W"/>
    <s v="CXB-211"/>
    <m/>
    <m/>
    <s v="A-31"/>
    <s v="BRAC Learning Center 60"/>
    <n v="31012709"/>
    <s v="REFUGEE COMMUNITIES"/>
    <s v="LEARNING CENTER"/>
    <s v="Completed"/>
    <n v="21.199895000000001"/>
    <n v="92.158424999999994"/>
    <n v="0"/>
    <n v="0"/>
    <m/>
    <x v="4"/>
    <x v="0"/>
    <m/>
    <n v="19"/>
    <m/>
    <n v="16"/>
    <m/>
    <m/>
    <m/>
    <m/>
    <m/>
    <n v="35"/>
    <n v="2"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9"/>
    <n v="35"/>
    <n v="0"/>
    <n v="0"/>
    <n v="16"/>
    <n v="35"/>
    <n v="0"/>
    <n v="0"/>
  </r>
  <r>
    <s v="Camp 8W"/>
    <s v="CXB-211"/>
    <m/>
    <m/>
    <s v="A-32"/>
    <s v="BRAC Learning Center 61"/>
    <n v="31012708"/>
    <s v="REFUGEE COMMUNITIES"/>
    <s v="TEMPORARY LEARNING CENTER"/>
    <s v="Completed"/>
    <n v="21.199665"/>
    <n v="92.159182000000001"/>
    <n v="0"/>
    <n v="0"/>
    <m/>
    <x v="4"/>
    <x v="0"/>
    <m/>
    <n v="20"/>
    <m/>
    <n v="15"/>
    <m/>
    <m/>
    <m/>
    <m/>
    <m/>
    <n v="38"/>
    <n v="1"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8W"/>
    <s v="CXB-211"/>
    <m/>
    <m/>
    <s v="A-36"/>
    <s v="BRAC Learning Center 65"/>
    <n v="31012703"/>
    <s v="REFUGEE COMMUNITIES"/>
    <s v="TEMPORARY LEARNING CENTER"/>
    <s v="Completed"/>
    <n v="21.199238000000001"/>
    <n v="92.157290000000003"/>
    <n v="0"/>
    <n v="0"/>
    <m/>
    <x v="4"/>
    <x v="0"/>
    <m/>
    <n v="21"/>
    <m/>
    <n v="14"/>
    <m/>
    <m/>
    <m/>
    <m/>
    <m/>
    <n v="43"/>
    <m/>
    <n v="27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1"/>
    <n v="64"/>
    <n v="0"/>
    <n v="0"/>
    <n v="41"/>
    <n v="64"/>
    <n v="0"/>
    <n v="0"/>
    <n v="0"/>
    <n v="0"/>
    <n v="0"/>
    <n v="0"/>
    <n v="41"/>
    <n v="64"/>
    <n v="105"/>
    <n v="21"/>
    <n v="43"/>
    <n v="0"/>
    <n v="0"/>
    <n v="14"/>
    <n v="27"/>
    <n v="0"/>
    <n v="0"/>
  </r>
  <r>
    <s v="Camp 8W"/>
    <s v="CXB-211"/>
    <m/>
    <m/>
    <s v="A-40"/>
    <s v="BRAC Learning Center 66"/>
    <n v="31012509"/>
    <s v="REFUGEE COMMUNITIES"/>
    <s v="LEARNING CENTER"/>
    <s v="Completed"/>
    <n v="21.197320000000001"/>
    <n v="92.156288000000004"/>
    <n v="0"/>
    <n v="0"/>
    <m/>
    <x v="4"/>
    <x v="0"/>
    <m/>
    <n v="20"/>
    <m/>
    <n v="15"/>
    <n v="1"/>
    <m/>
    <m/>
    <m/>
    <m/>
    <n v="31"/>
    <m/>
    <n v="39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20"/>
    <n v="31"/>
    <n v="0"/>
    <n v="0"/>
    <n v="15"/>
    <n v="39"/>
    <n v="0"/>
    <n v="0"/>
  </r>
  <r>
    <s v="Camp 8W"/>
    <s v="CXB-211"/>
    <m/>
    <m/>
    <s v="A-41"/>
    <s v="BRAC Learning Center 39"/>
    <n v="31012700"/>
    <s v="REFUGEE COMMUNITIES"/>
    <s v="LEARNING CENTER"/>
    <s v="Completed"/>
    <n v="21.199141000000001"/>
    <n v="92.159612999999993"/>
    <n v="0"/>
    <n v="0"/>
    <m/>
    <x v="4"/>
    <x v="0"/>
    <m/>
    <n v="17"/>
    <m/>
    <n v="18"/>
    <m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7"/>
    <n v="34"/>
    <n v="0"/>
    <n v="0"/>
    <n v="18"/>
    <n v="36"/>
    <n v="0"/>
    <n v="0"/>
  </r>
  <r>
    <s v="Camp 8W"/>
    <s v="CXB-211"/>
    <m/>
    <m/>
    <s v="A-46"/>
    <s v="BRAC Learning Center 26"/>
    <n v="31012707"/>
    <s v="REFUGEE COMMUNITIES"/>
    <s v="LEARNING CENTER"/>
    <s v="Completed"/>
    <m/>
    <m/>
    <m/>
    <m/>
    <m/>
    <x v="4"/>
    <x v="0"/>
    <m/>
    <n v="19"/>
    <m/>
    <n v="16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9"/>
    <n v="39"/>
    <n v="0"/>
    <n v="0"/>
    <n v="16"/>
    <n v="31"/>
    <n v="0"/>
    <n v="0"/>
  </r>
  <r>
    <s v="Camp 8W"/>
    <s v="CXB-211"/>
    <m/>
    <m/>
    <s v="A-48"/>
    <s v="BRAC Learning Center 75"/>
    <n v="31012671"/>
    <s v="REFUGEE COMMUNITIES"/>
    <s v="LEARNING CENTER"/>
    <s v="Completed"/>
    <m/>
    <m/>
    <m/>
    <m/>
    <m/>
    <x v="4"/>
    <x v="0"/>
    <m/>
    <n v="20"/>
    <m/>
    <n v="15"/>
    <m/>
    <m/>
    <m/>
    <m/>
    <m/>
    <n v="30"/>
    <n v="1"/>
    <n v="40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20"/>
    <n v="30"/>
    <n v="0"/>
    <n v="0"/>
    <n v="15"/>
    <n v="40"/>
    <n v="0"/>
    <n v="0"/>
  </r>
  <r>
    <s v="Camp 8W"/>
    <s v="CXB-211"/>
    <m/>
    <m/>
    <s v="A-49"/>
    <s v="BRAC Learning Center 74"/>
    <n v="31012697"/>
    <s v="REFUGEE COMMUNITIES"/>
    <s v="LEARNING CENTER"/>
    <s v="Completed"/>
    <n v="21.199002"/>
    <n v="92.154092000000006"/>
    <n v="0"/>
    <n v="0"/>
    <m/>
    <x v="4"/>
    <x v="0"/>
    <m/>
    <n v="21"/>
    <m/>
    <n v="14"/>
    <m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1"/>
    <n v="34"/>
    <n v="0"/>
    <n v="0"/>
    <n v="14"/>
    <n v="36"/>
    <n v="0"/>
    <n v="0"/>
  </r>
  <r>
    <s v="Camp 8W"/>
    <s v="CXB-211"/>
    <m/>
    <m/>
    <s v="A-50"/>
    <s v="BRAC Learning Center 73"/>
    <n v="31012659"/>
    <s v="REFUGEE COMMUNITIES"/>
    <s v="LEARNING CENTER"/>
    <s v="Completed"/>
    <n v="21.195905"/>
    <n v="92.154235"/>
    <n v="0"/>
    <n v="0"/>
    <m/>
    <x v="4"/>
    <x v="0"/>
    <m/>
    <n v="16"/>
    <m/>
    <n v="19"/>
    <n v="1"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6"/>
    <n v="36"/>
    <n v="0"/>
    <n v="0"/>
    <n v="19"/>
    <n v="34"/>
    <n v="0"/>
    <n v="0"/>
  </r>
  <r>
    <s v="Camp 8W"/>
    <s v="CXB-211"/>
    <m/>
    <m/>
    <s v="A-51"/>
    <s v="BRAC Learning Center 71"/>
    <n v="31012713"/>
    <s v="REFUGEE COMMUNITIES"/>
    <s v="TEMPORARY LEARNING CENTER"/>
    <s v="Completed"/>
    <m/>
    <m/>
    <m/>
    <m/>
    <m/>
    <x v="4"/>
    <x v="0"/>
    <m/>
    <n v="20"/>
    <m/>
    <n v="15"/>
    <n v="1"/>
    <m/>
    <m/>
    <m/>
    <m/>
    <n v="31"/>
    <m/>
    <n v="39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20"/>
    <n v="31"/>
    <n v="0"/>
    <n v="0"/>
    <n v="15"/>
    <n v="39"/>
    <n v="0"/>
    <n v="0"/>
  </r>
  <r>
    <s v="Camp 8W"/>
    <s v="CXB-211"/>
    <m/>
    <m/>
    <s v="A-52"/>
    <s v="BRAC Learning Center 69"/>
    <n v="31012686"/>
    <s v="REFUGEE COMMUNITIES"/>
    <s v="TEMPORARY LEARNING CENTER"/>
    <s v="Completed"/>
    <n v="21.198128000000001"/>
    <n v="92.152277999999995"/>
    <n v="0"/>
    <n v="0"/>
    <m/>
    <x v="4"/>
    <x v="0"/>
    <m/>
    <n v="18"/>
    <m/>
    <n v="17"/>
    <n v="1"/>
    <m/>
    <m/>
    <m/>
    <m/>
    <n v="41"/>
    <m/>
    <n v="29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18"/>
    <n v="41"/>
    <n v="0"/>
    <n v="0"/>
    <n v="17"/>
    <n v="29"/>
    <n v="0"/>
    <n v="0"/>
  </r>
  <r>
    <s v="Camp 8W"/>
    <s v="CXB-211"/>
    <m/>
    <m/>
    <s v="A-53"/>
    <s v="BRAC Learning Center 72"/>
    <n v="31012690"/>
    <s v="REFUGEE COMMUNITIES"/>
    <s v="LEARNING CENTER"/>
    <s v="Completed"/>
    <n v="21.198412000000001"/>
    <n v="92.152839999999998"/>
    <n v="0"/>
    <n v="0"/>
    <m/>
    <x v="4"/>
    <x v="0"/>
    <m/>
    <n v="20"/>
    <m/>
    <n v="15"/>
    <m/>
    <m/>
    <m/>
    <m/>
    <m/>
    <n v="30"/>
    <m/>
    <n v="40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20"/>
    <n v="30"/>
    <n v="0"/>
    <n v="0"/>
    <n v="15"/>
    <n v="40"/>
    <n v="0"/>
    <n v="0"/>
  </r>
  <r>
    <s v="Camp 8W"/>
    <s v="CXB-211"/>
    <m/>
    <m/>
    <s v="A-54"/>
    <s v="BRAC Learning Center 70"/>
    <n v="31012712"/>
    <s v="REFUGEE COMMUNITIES"/>
    <s v="LEARNING CENTER"/>
    <s v="Completed"/>
    <m/>
    <m/>
    <m/>
    <m/>
    <m/>
    <x v="4"/>
    <x v="0"/>
    <m/>
    <n v="20"/>
    <m/>
    <n v="15"/>
    <m/>
    <m/>
    <m/>
    <m/>
    <m/>
    <n v="33"/>
    <m/>
    <n v="37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20"/>
    <n v="33"/>
    <n v="0"/>
    <n v="0"/>
    <n v="15"/>
    <n v="37"/>
    <n v="0"/>
    <n v="0"/>
  </r>
  <r>
    <s v="Camp 8W"/>
    <s v="CXB-211"/>
    <m/>
    <m/>
    <s v="A-55"/>
    <s v="BRAC Learning Center 68"/>
    <n v="31012710"/>
    <s v="REFUGEE COMMUNITIES"/>
    <s v="TEMPORARY LEARNING CENTER"/>
    <s v="Completed"/>
    <n v="21.200143000000001"/>
    <n v="92.152422000000001"/>
    <n v="0"/>
    <n v="0"/>
    <m/>
    <x v="4"/>
    <x v="0"/>
    <m/>
    <n v="19"/>
    <m/>
    <n v="16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9"/>
    <n v="33"/>
    <n v="0"/>
    <n v="0"/>
    <n v="16"/>
    <n v="37"/>
    <n v="0"/>
    <n v="0"/>
  </r>
  <r>
    <s v="Camp 8W"/>
    <s v="CXB-211"/>
    <m/>
    <m/>
    <s v="A-56"/>
    <s v="BRAC Learning Center 67"/>
    <n v="31012711"/>
    <s v="REFUGEE COMMUNITIES"/>
    <s v="LEARNING CENTER"/>
    <s v="Completed"/>
    <m/>
    <m/>
    <m/>
    <m/>
    <m/>
    <x v="4"/>
    <x v="0"/>
    <m/>
    <n v="21"/>
    <m/>
    <n v="14"/>
    <m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1"/>
    <n v="34"/>
    <n v="0"/>
    <n v="0"/>
    <n v="14"/>
    <n v="36"/>
    <n v="0"/>
    <n v="0"/>
  </r>
  <r>
    <s v="Camp 8W"/>
    <s v="CXB-211"/>
    <m/>
    <m/>
    <s v="B-45"/>
    <s v="BRAC Learning Center 35"/>
    <n v="31012685"/>
    <s v="REFUGEE COMMUNITIES"/>
    <s v="LEARNING CENTER"/>
    <s v="Completed"/>
    <m/>
    <m/>
    <m/>
    <m/>
    <m/>
    <x v="4"/>
    <x v="0"/>
    <m/>
    <n v="18"/>
    <m/>
    <n v="17"/>
    <m/>
    <m/>
    <m/>
    <m/>
    <m/>
    <n v="38"/>
    <n v="1"/>
    <n v="32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8"/>
    <n v="38"/>
    <n v="0"/>
    <n v="0"/>
    <n v="17"/>
    <n v="32"/>
    <n v="0"/>
    <n v="0"/>
  </r>
  <r>
    <s v="Camp 8W"/>
    <s v="CXB-211"/>
    <m/>
    <m/>
    <s v="B-46"/>
    <s v="BRAC Learning Center 34"/>
    <n v="31012682"/>
    <s v="REFUGEE COMMUNITIES"/>
    <s v="LEARNING CENTER"/>
    <s v="Completed"/>
    <m/>
    <m/>
    <m/>
    <m/>
    <m/>
    <x v="4"/>
    <x v="0"/>
    <m/>
    <n v="19"/>
    <m/>
    <n v="16"/>
    <n v="1"/>
    <m/>
    <m/>
    <m/>
    <m/>
    <n v="39"/>
    <m/>
    <n v="31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9"/>
    <n v="39"/>
    <n v="0"/>
    <n v="0"/>
    <n v="16"/>
    <n v="31"/>
    <n v="0"/>
    <n v="0"/>
  </r>
  <r>
    <s v="Camp 8W"/>
    <s v="CXB-211"/>
    <m/>
    <m/>
    <s v="B-47"/>
    <s v="BRAC Learning Center 36"/>
    <n v="31012693"/>
    <s v="REFUGEE COMMUNITIES"/>
    <s v="LEARNING CENTER"/>
    <s v="Completed"/>
    <m/>
    <m/>
    <m/>
    <m/>
    <m/>
    <x v="4"/>
    <x v="0"/>
    <m/>
    <n v="17"/>
    <m/>
    <n v="18"/>
    <m/>
    <m/>
    <m/>
    <m/>
    <m/>
    <n v="41"/>
    <m/>
    <n v="29"/>
    <n v="3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7"/>
    <n v="41"/>
    <n v="0"/>
    <n v="0"/>
    <n v="18"/>
    <n v="29"/>
    <n v="0"/>
    <n v="0"/>
  </r>
  <r>
    <s v="Camp 8W"/>
    <s v="CXB-211"/>
    <m/>
    <m/>
    <s v="B-48"/>
    <s v="BRAC Learning Center 37"/>
    <n v="31012698"/>
    <s v="REFUGEE COMMUNITIES"/>
    <s v="TEMPORARY LEARNING CENTER"/>
    <s v="Completed"/>
    <m/>
    <m/>
    <m/>
    <m/>
    <m/>
    <x v="4"/>
    <x v="0"/>
    <m/>
    <n v="19"/>
    <m/>
    <n v="16"/>
    <m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9"/>
    <n v="38"/>
    <n v="0"/>
    <n v="0"/>
    <n v="16"/>
    <n v="32"/>
    <n v="0"/>
    <n v="0"/>
  </r>
  <r>
    <s v="Camp 8W"/>
    <s v="CXB-211"/>
    <m/>
    <m/>
    <s v="B-49"/>
    <s v="BRAC Learning Center 33"/>
    <n v="31012675"/>
    <s v="REFUGEE COMMUNITIES"/>
    <s v="LEARNING CENTER"/>
    <s v="Completed"/>
    <m/>
    <m/>
    <m/>
    <m/>
    <m/>
    <x v="4"/>
    <x v="0"/>
    <m/>
    <n v="16"/>
    <n v="1"/>
    <n v="19"/>
    <m/>
    <m/>
    <m/>
    <m/>
    <m/>
    <n v="41"/>
    <m/>
    <n v="29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6"/>
    <n v="41"/>
    <n v="0"/>
    <n v="0"/>
    <n v="19"/>
    <n v="29"/>
    <n v="0"/>
    <n v="0"/>
  </r>
  <r>
    <s v="Camp 8W"/>
    <s v="CXB-211"/>
    <m/>
    <m/>
    <s v="B-62"/>
    <s v="BRAC Learning Center 32"/>
    <n v="31012674"/>
    <s v="REFUGEE COMMUNITIES"/>
    <s v="TEMPORARY LEARNING CENTER"/>
    <s v="Completed"/>
    <m/>
    <m/>
    <m/>
    <m/>
    <m/>
    <x v="4"/>
    <x v="0"/>
    <m/>
    <n v="19"/>
    <m/>
    <n v="16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9"/>
    <n v="39"/>
    <n v="0"/>
    <n v="0"/>
    <n v="16"/>
    <n v="31"/>
    <n v="0"/>
    <n v="0"/>
  </r>
  <r>
    <s v="Camp 8W"/>
    <s v="CXB-211"/>
    <m/>
    <m/>
    <s v="B-67"/>
    <s v="BRAC Learning Center 38"/>
    <n v="31012683"/>
    <s v="REFUGEE COMMUNITIES"/>
    <s v="TEMPORARY LEARNING CENTER"/>
    <s v="Completed"/>
    <m/>
    <m/>
    <m/>
    <m/>
    <m/>
    <x v="4"/>
    <x v="0"/>
    <m/>
    <n v="19"/>
    <m/>
    <n v="16"/>
    <n v="1"/>
    <m/>
    <m/>
    <m/>
    <m/>
    <n v="35"/>
    <m/>
    <n v="35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9"/>
    <n v="35"/>
    <n v="0"/>
    <n v="0"/>
    <n v="16"/>
    <n v="35"/>
    <n v="0"/>
    <n v="0"/>
  </r>
  <r>
    <s v="Camp 8W"/>
    <s v="CXB-211"/>
    <m/>
    <m/>
    <s v="H 35(1)"/>
    <s v="BRAC Learning Center 54"/>
    <n v="31012701"/>
    <s v="REFUGEE COMMUNITIES"/>
    <s v="TEMPORARY LEARNING CENTER"/>
    <s v="Completed"/>
    <n v="21.199152000000002"/>
    <n v="92.155473000000001"/>
    <n v="0"/>
    <n v="0"/>
    <m/>
    <x v="4"/>
    <x v="0"/>
    <m/>
    <n v="16"/>
    <m/>
    <n v="19"/>
    <m/>
    <m/>
    <m/>
    <m/>
    <m/>
    <n v="33"/>
    <n v="1"/>
    <n v="37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6"/>
    <n v="33"/>
    <n v="0"/>
    <n v="0"/>
    <n v="19"/>
    <n v="37"/>
    <n v="0"/>
    <n v="0"/>
  </r>
  <r>
    <s v="Camp 8W"/>
    <s v="CXB-211"/>
    <m/>
    <m/>
    <s v="H 35(2)"/>
    <s v="BRAC Learning Center 55"/>
    <n v="31012705"/>
    <s v="REFUGEE COMMUNITIES"/>
    <s v="TEMPORARY LEARNING CENTER"/>
    <s v="Completed"/>
    <n v="21.199292"/>
    <n v="92.155424999999994"/>
    <n v="0"/>
    <n v="0"/>
    <m/>
    <x v="4"/>
    <x v="0"/>
    <m/>
    <n v="21"/>
    <m/>
    <n v="14"/>
    <m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21"/>
    <n v="35"/>
    <n v="0"/>
    <n v="0"/>
    <n v="14"/>
    <n v="35"/>
    <n v="0"/>
    <n v="0"/>
  </r>
  <r>
    <s v="Camp 8W"/>
    <s v="CXB-211"/>
    <m/>
    <m/>
    <s v="H 6"/>
    <s v="BRAC Learning Center 31"/>
    <n v="31012628"/>
    <s v="REFUGEE COMMUNITIES"/>
    <s v="TEMPORARY LEARNING CENTER"/>
    <s v="Completed"/>
    <n v="21.193121000000001"/>
    <n v="92.155638999999994"/>
    <n v="0"/>
    <n v="0"/>
    <m/>
    <x v="4"/>
    <x v="0"/>
    <m/>
    <n v="18"/>
    <m/>
    <n v="17"/>
    <m/>
    <m/>
    <m/>
    <m/>
    <m/>
    <n v="36"/>
    <m/>
    <n v="34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8W"/>
    <s v="CXB-211"/>
    <m/>
    <m/>
    <s v="H-21"/>
    <s v="BRAC Learning Center 59"/>
    <n v="31012717"/>
    <s v="REFUGEE COMMUNITIES"/>
    <s v="TEMPORARY LEARNING CENTER"/>
    <s v="Completed"/>
    <m/>
    <m/>
    <m/>
    <m/>
    <m/>
    <x v="4"/>
    <x v="0"/>
    <m/>
    <n v="20"/>
    <n v="1"/>
    <n v="15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20"/>
    <n v="36"/>
    <n v="0"/>
    <n v="0"/>
    <n v="15"/>
    <n v="34"/>
    <n v="0"/>
    <n v="0"/>
  </r>
  <r>
    <s v="Camp 8W"/>
    <s v="CXB-211"/>
    <m/>
    <m/>
    <s v="I 11"/>
    <s v="BRAC Learning Center 25"/>
    <n v="31012651"/>
    <s v="REFUGEE COMMUNITIES"/>
    <s v="LEARNING CENTER"/>
    <s v="Completed"/>
    <n v="21.195193"/>
    <n v="92.156892999999997"/>
    <n v="0"/>
    <n v="0"/>
    <m/>
    <x v="4"/>
    <x v="0"/>
    <m/>
    <n v="18"/>
    <m/>
    <n v="17"/>
    <n v="1"/>
    <m/>
    <m/>
    <m/>
    <m/>
    <n v="34"/>
    <m/>
    <n v="36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8W"/>
    <s v="CXB-211"/>
    <m/>
    <m/>
    <s v="I-10"/>
    <s v="BRAC Learning Center 24"/>
    <n v="31012645"/>
    <s v="REFUGEE COMMUNITIES"/>
    <s v="TEMPORARY LEARNING CENTER"/>
    <s v="Completed"/>
    <n v="21.19454"/>
    <n v="92.156639999999996"/>
    <n v="0"/>
    <n v="0"/>
    <m/>
    <x v="4"/>
    <x v="0"/>
    <m/>
    <n v="19"/>
    <m/>
    <n v="16"/>
    <n v="1"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9"/>
    <n v="35"/>
    <n v="0"/>
    <n v="0"/>
    <n v="16"/>
    <n v="35"/>
    <n v="0"/>
    <n v="0"/>
  </r>
  <r>
    <s v="Camp 8W"/>
    <s v="CXB-211"/>
    <m/>
    <m/>
    <s v="I-12"/>
    <s v="BRAC Learning Center 30"/>
    <n v="31012662"/>
    <s v="REFUGEE COMMUNITIES"/>
    <s v="LEARNING CENTER"/>
    <s v="Completed"/>
    <n v="21.195974"/>
    <n v="92.157518999999994"/>
    <n v="0"/>
    <n v="0"/>
    <m/>
    <x v="4"/>
    <x v="0"/>
    <m/>
    <n v="18"/>
    <m/>
    <n v="17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8W"/>
    <s v="CXB-211"/>
    <m/>
    <m/>
    <s v="I-13"/>
    <s v="BRAC Learning Center 50"/>
    <n v="31012677"/>
    <s v="REFUGEE COMMUNITIES"/>
    <s v="LEARNING CENTER"/>
    <s v="Completed"/>
    <n v="21.197395"/>
    <n v="92.156549999999996"/>
    <n v="0"/>
    <n v="0"/>
    <m/>
    <x v="4"/>
    <x v="0"/>
    <m/>
    <n v="17"/>
    <m/>
    <n v="18"/>
    <m/>
    <m/>
    <m/>
    <m/>
    <m/>
    <n v="36"/>
    <n v="1"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7"/>
    <n v="36"/>
    <n v="0"/>
    <n v="0"/>
    <n v="18"/>
    <n v="34"/>
    <n v="0"/>
    <n v="0"/>
  </r>
  <r>
    <s v="Camp 8W"/>
    <s v="CXB-211"/>
    <m/>
    <m/>
    <s v="I-14"/>
    <s v="BRAC Learning Center 51"/>
    <n v="31012684"/>
    <s v="REFUGEE COMMUNITIES"/>
    <s v="LEARNING CENTER"/>
    <s v="Completed"/>
    <n v="21.197977999999999"/>
    <n v="92.157067999999995"/>
    <n v="0"/>
    <n v="0"/>
    <m/>
    <x v="4"/>
    <x v="0"/>
    <m/>
    <n v="20"/>
    <m/>
    <n v="15"/>
    <m/>
    <m/>
    <m/>
    <m/>
    <m/>
    <n v="32"/>
    <m/>
    <n v="38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20"/>
    <n v="32"/>
    <n v="0"/>
    <n v="0"/>
    <n v="15"/>
    <n v="38"/>
    <n v="0"/>
    <n v="0"/>
  </r>
  <r>
    <s v="Camp 8W"/>
    <s v="CXB-211"/>
    <m/>
    <m/>
    <s v="I-15"/>
    <s v="BRAC Learning Center 52"/>
    <n v="31012668"/>
    <s v="REFUGEE COMMUNITIES"/>
    <s v="TEMPORARY LEARNING CENTER"/>
    <s v="Completed"/>
    <n v="21.196380000000001"/>
    <n v="92.157480000000007"/>
    <n v="0"/>
    <n v="0"/>
    <m/>
    <x v="4"/>
    <x v="0"/>
    <m/>
    <n v="15"/>
    <m/>
    <n v="20"/>
    <n v="1"/>
    <m/>
    <m/>
    <m/>
    <m/>
    <n v="39"/>
    <m/>
    <n v="31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5"/>
    <n v="39"/>
    <n v="0"/>
    <n v="0"/>
    <n v="20"/>
    <n v="31"/>
    <n v="0"/>
    <n v="0"/>
  </r>
  <r>
    <s v="Camp 8W"/>
    <s v="CXB-211"/>
    <m/>
    <m/>
    <s v="I-18"/>
    <s v="BRAC Learning Center 53"/>
    <n v="31012687"/>
    <s v="REFUGEE COMMUNITIES"/>
    <s v="LEARNING CENTER"/>
    <s v="Completed"/>
    <n v="21.198164999999999"/>
    <n v="92.155467999999999"/>
    <n v="0"/>
    <n v="0"/>
    <m/>
    <x v="4"/>
    <x v="0"/>
    <m/>
    <n v="28"/>
    <m/>
    <n v="7"/>
    <m/>
    <m/>
    <m/>
    <m/>
    <m/>
    <n v="40"/>
    <n v="1"/>
    <n v="30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37"/>
    <n v="68"/>
    <n v="0"/>
    <n v="0"/>
    <n v="37"/>
    <n v="68"/>
    <n v="0"/>
    <n v="0"/>
    <n v="0"/>
    <n v="0"/>
    <n v="0"/>
    <n v="0"/>
    <n v="37"/>
    <n v="68"/>
    <n v="105"/>
    <n v="28"/>
    <n v="40"/>
    <n v="0"/>
    <n v="0"/>
    <n v="7"/>
    <n v="30"/>
    <n v="0"/>
    <n v="0"/>
  </r>
  <r>
    <s v="Camp 8W"/>
    <s v="CXB-211"/>
    <m/>
    <m/>
    <s v="I-20"/>
    <s v="BRAC Learning Center 58"/>
    <n v="31012716"/>
    <s v="REFUGEE COMMUNITIES"/>
    <s v="TEMPORARY LEARNING CENTER"/>
    <s v="Completed"/>
    <m/>
    <m/>
    <m/>
    <m/>
    <m/>
    <x v="4"/>
    <x v="0"/>
    <m/>
    <n v="17"/>
    <m/>
    <n v="18"/>
    <m/>
    <m/>
    <m/>
    <m/>
    <m/>
    <n v="35"/>
    <n v="1"/>
    <n v="35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7"/>
    <n v="35"/>
    <n v="0"/>
    <n v="0"/>
    <n v="18"/>
    <n v="35"/>
    <n v="0"/>
    <n v="0"/>
  </r>
  <r>
    <s v="Camp 9"/>
    <s v="CXB-213"/>
    <m/>
    <m/>
    <s v="A 10"/>
    <s v="BRAC Learning Center 27"/>
    <n v="31012649"/>
    <s v="REFUGEE COMMUNITIES"/>
    <s v="LEARNING CENTER"/>
    <s v="Completed"/>
    <n v="21.194915000000002"/>
    <n v="92.158503999999994"/>
    <n v="0"/>
    <n v="0"/>
    <m/>
    <x v="4"/>
    <x v="0"/>
    <m/>
    <n v="18"/>
    <m/>
    <n v="17"/>
    <m/>
    <m/>
    <m/>
    <m/>
    <m/>
    <n v="36"/>
    <n v="1"/>
    <n v="34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9"/>
    <s v="CXB-213"/>
    <m/>
    <m/>
    <s v="A-07"/>
    <s v="BRAC Learning Center 89"/>
    <n v="31012634"/>
    <s v="REFUGEE COMMUNITIES"/>
    <s v="TEMPORARY LEARNING CENTER"/>
    <s v="Completed"/>
    <n v="21.193386400000001"/>
    <n v="92.158846999999994"/>
    <n v="0"/>
    <n v="0"/>
    <m/>
    <x v="4"/>
    <x v="0"/>
    <m/>
    <n v="19"/>
    <m/>
    <n v="16"/>
    <n v="1"/>
    <m/>
    <m/>
    <m/>
    <m/>
    <n v="37"/>
    <m/>
    <n v="33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9"/>
    <n v="37"/>
    <n v="0"/>
    <n v="0"/>
    <n v="16"/>
    <n v="33"/>
    <n v="0"/>
    <n v="0"/>
  </r>
  <r>
    <s v="Camp 9"/>
    <s v="CXB-213"/>
    <m/>
    <m/>
    <s v="A-09"/>
    <s v="BRAC Learning Center 87"/>
    <n v="31012647"/>
    <s v="REFUGEE COMMUNITIES"/>
    <s v="LEARNING CENTER"/>
    <s v="Completed"/>
    <n v="21.194728000000001"/>
    <n v="92.159115"/>
    <n v="0"/>
    <n v="0"/>
    <m/>
    <x v="4"/>
    <x v="0"/>
    <m/>
    <n v="19"/>
    <n v="1"/>
    <n v="16"/>
    <n v="1"/>
    <m/>
    <m/>
    <m/>
    <m/>
    <n v="39"/>
    <m/>
    <n v="31"/>
    <n v="3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9"/>
    <n v="39"/>
    <n v="0"/>
    <n v="0"/>
    <n v="16"/>
    <n v="31"/>
    <n v="0"/>
    <n v="0"/>
  </r>
  <r>
    <s v="Camp 9"/>
    <s v="CXB-213"/>
    <m/>
    <m/>
    <s v="A-11"/>
    <s v="BRAC Learning Center 88"/>
    <n v="31012640"/>
    <s v="REFUGEE COMMUNITIES"/>
    <s v="LEARNING CENTER"/>
    <s v="Completed"/>
    <n v="21.194113999999999"/>
    <n v="92.159246999999993"/>
    <n v="0"/>
    <n v="0"/>
    <m/>
    <x v="4"/>
    <x v="0"/>
    <m/>
    <n v="19"/>
    <m/>
    <n v="16"/>
    <n v="2"/>
    <m/>
    <m/>
    <m/>
    <m/>
    <n v="33"/>
    <n v="2"/>
    <n v="37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9"/>
    <n v="33"/>
    <n v="0"/>
    <n v="0"/>
    <n v="16"/>
    <n v="37"/>
    <n v="0"/>
    <n v="0"/>
  </r>
  <r>
    <s v="Camp 9"/>
    <s v="CXB-213"/>
    <m/>
    <m/>
    <s v="B-08"/>
    <s v="BRAC Learning Center 1"/>
    <n v="31012620"/>
    <s v="REFUGEE COMMUNITIES"/>
    <s v="LEARNING CENTER"/>
    <s v="Completed"/>
    <n v="21.192720000000001"/>
    <n v="92.161748000000003"/>
    <n v="0"/>
    <n v="0"/>
    <m/>
    <x v="4"/>
    <x v="0"/>
    <m/>
    <n v="18"/>
    <n v="1"/>
    <n v="17"/>
    <m/>
    <m/>
    <m/>
    <m/>
    <m/>
    <n v="34"/>
    <m/>
    <n v="36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9"/>
    <s v="CXB-213"/>
    <m/>
    <m/>
    <s v="B-12"/>
    <s v="BRAC Learning Center 85"/>
    <n v="31012625"/>
    <s v="REFUGEE COMMUNITIES"/>
    <s v="LEARNING CENTER"/>
    <s v="Completed"/>
    <n v="21.192982000000001"/>
    <n v="92.161303000000004"/>
    <n v="0"/>
    <n v="0"/>
    <m/>
    <x v="4"/>
    <x v="0"/>
    <m/>
    <n v="19"/>
    <m/>
    <n v="16"/>
    <n v="1"/>
    <m/>
    <m/>
    <m/>
    <m/>
    <n v="31"/>
    <n v="1"/>
    <n v="39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9"/>
    <n v="31"/>
    <n v="0"/>
    <n v="0"/>
    <n v="16"/>
    <n v="39"/>
    <n v="0"/>
    <n v="0"/>
  </r>
  <r>
    <s v="Camp 9"/>
    <s v="CXB-213"/>
    <m/>
    <m/>
    <s v="B-15"/>
    <s v="BRAC Learning Center 86"/>
    <n v="31012641"/>
    <s v="REFUGEE COMMUNITIES"/>
    <s v="LEARNING CENTER"/>
    <s v="Completed"/>
    <n v="21.194224999999999"/>
    <n v="92.160104000000004"/>
    <n v="0"/>
    <n v="0"/>
    <m/>
    <x v="4"/>
    <x v="0"/>
    <m/>
    <n v="19"/>
    <m/>
    <n v="16"/>
    <m/>
    <m/>
    <m/>
    <m/>
    <m/>
    <n v="34"/>
    <n v="1"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9"/>
    <n v="34"/>
    <n v="0"/>
    <n v="0"/>
    <n v="16"/>
    <n v="36"/>
    <n v="0"/>
    <n v="0"/>
  </r>
  <r>
    <s v="Camp 9"/>
    <s v="CXB-213"/>
    <m/>
    <m/>
    <s v="D 1"/>
    <s v="BRAC Learning Center 78"/>
    <n v="31012598"/>
    <s v="REFUGEE COMMUNITIES"/>
    <s v="LEARNING CENTER"/>
    <s v="Completed"/>
    <n v="21.190418999999999"/>
    <n v="92.158989000000005"/>
    <n v="0"/>
    <n v="0"/>
    <m/>
    <x v="4"/>
    <x v="0"/>
    <m/>
    <n v="18"/>
    <m/>
    <n v="17"/>
    <n v="1"/>
    <m/>
    <m/>
    <m/>
    <m/>
    <n v="35"/>
    <m/>
    <n v="35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9"/>
    <s v="CXB-213"/>
    <m/>
    <m/>
    <s v="D 2"/>
    <s v="BRAC Learning Center 79"/>
    <n v="31012593"/>
    <s v="REFUGEE COMMUNITIES"/>
    <s v="TEMPORARY LEARNING CENTER"/>
    <s v="Completed"/>
    <n v="21.189968"/>
    <n v="92.158537999999993"/>
    <n v="0"/>
    <n v="0"/>
    <m/>
    <x v="4"/>
    <x v="0"/>
    <m/>
    <n v="18"/>
    <m/>
    <n v="17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9"/>
    <s v="CXB-213"/>
    <m/>
    <m/>
    <s v="D 3"/>
    <s v="BRAC Learning Center 80"/>
    <n v="31012592"/>
    <s v="REFUGEE COMMUNITIES"/>
    <s v="LEARNING CENTER"/>
    <s v="Completed"/>
    <n v="21.189768999999998"/>
    <n v="92.158355"/>
    <n v="0"/>
    <n v="0"/>
    <m/>
    <x v="4"/>
    <x v="0"/>
    <m/>
    <n v="18"/>
    <m/>
    <n v="17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9"/>
    <s v="CXB-213"/>
    <m/>
    <m/>
    <s v="F-3"/>
    <s v="BRAC Learning Center 81"/>
    <n v="31012599"/>
    <s v="REFUGEE COMMUNITIES"/>
    <s v="LEARNING CENTER"/>
    <s v="Completed"/>
    <n v="21.190715000000001"/>
    <n v="92.157813000000004"/>
    <n v="0"/>
    <n v="0"/>
    <m/>
    <x v="4"/>
    <x v="0"/>
    <m/>
    <n v="19"/>
    <m/>
    <n v="16"/>
    <m/>
    <m/>
    <m/>
    <m/>
    <m/>
    <n v="40"/>
    <m/>
    <n v="30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19"/>
    <n v="40"/>
    <n v="0"/>
    <n v="0"/>
    <n v="16"/>
    <n v="30"/>
    <n v="0"/>
    <n v="0"/>
  </r>
  <r>
    <s v="Camp 9"/>
    <s v="CXB-213"/>
    <m/>
    <m/>
    <s v="F-5"/>
    <s v="BRAC Learning Center 82"/>
    <n v="31012603"/>
    <s v="REFUGEE COMMUNITIES"/>
    <s v="LEARNING CENTER"/>
    <s v="Completed"/>
    <n v="21.190947999999999"/>
    <n v="92.156154999999998"/>
    <n v="0"/>
    <n v="0"/>
    <m/>
    <x v="4"/>
    <x v="0"/>
    <m/>
    <n v="19"/>
    <m/>
    <n v="16"/>
    <n v="1"/>
    <m/>
    <m/>
    <m/>
    <m/>
    <n v="32"/>
    <m/>
    <n v="38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9"/>
    <n v="32"/>
    <n v="0"/>
    <n v="0"/>
    <n v="16"/>
    <n v="38"/>
    <n v="0"/>
    <n v="0"/>
  </r>
  <r>
    <s v="Camp 9"/>
    <s v="CXB-213"/>
    <m/>
    <m/>
    <s v="F-6"/>
    <s v="BRAC Learning Center 83"/>
    <n v="31012601"/>
    <s v="REFUGEE COMMUNITIES"/>
    <s v="LEARNING CENTER"/>
    <s v="Completed"/>
    <n v="21.190874999999998"/>
    <n v="92.156131999999999"/>
    <n v="0"/>
    <n v="0"/>
    <m/>
    <x v="4"/>
    <x v="0"/>
    <m/>
    <n v="17"/>
    <m/>
    <n v="18"/>
    <m/>
    <m/>
    <m/>
    <m/>
    <m/>
    <n v="36"/>
    <m/>
    <n v="34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7"/>
    <n v="36"/>
    <n v="0"/>
    <n v="0"/>
    <n v="18"/>
    <n v="34"/>
    <n v="0"/>
    <n v="0"/>
  </r>
  <r>
    <s v="Camp 9"/>
    <s v="CXB-213"/>
    <m/>
    <m/>
    <s v="G-01"/>
    <s v="BRAC Learning Center 90"/>
    <n v="31012590"/>
    <s v="REFUGEE COMMUNITIES"/>
    <s v="LEARNING CENTER"/>
    <s v="Completed"/>
    <n v="21.189326999999999"/>
    <n v="92.159049999999993"/>
    <n v="0"/>
    <n v="0"/>
    <m/>
    <x v="4"/>
    <x v="0"/>
    <m/>
    <n v="17"/>
    <m/>
    <n v="18"/>
    <m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7"/>
    <n v="35"/>
    <n v="0"/>
    <n v="0"/>
    <n v="18"/>
    <n v="35"/>
    <n v="0"/>
    <n v="0"/>
  </r>
  <r>
    <s v="Camp 9"/>
    <s v="CXB-213"/>
    <m/>
    <m/>
    <s v="H-33"/>
    <s v="BRAC Learning Center 76"/>
    <n v="31012619"/>
    <s v="REFUGEE COMMUNITIES"/>
    <s v="TEMPORARY LEARNING CENTER"/>
    <s v="Completed"/>
    <n v="21.192692999999998"/>
    <n v="92.156935000000004"/>
    <n v="0"/>
    <n v="0"/>
    <m/>
    <x v="4"/>
    <x v="0"/>
    <m/>
    <n v="18"/>
    <m/>
    <n v="17"/>
    <m/>
    <m/>
    <m/>
    <m/>
    <m/>
    <n v="37"/>
    <m/>
    <n v="33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9"/>
    <s v="CXB-213"/>
    <m/>
    <m/>
    <s v="I 4(2)"/>
    <s v="BRAC Learning Center 84"/>
    <n v="31012622"/>
    <s v="REFUGEE COMMUNITIES"/>
    <s v="LEARNING CENTER"/>
    <s v="Completed"/>
    <m/>
    <m/>
    <m/>
    <m/>
    <m/>
    <x v="4"/>
    <x v="0"/>
    <m/>
    <n v="18"/>
    <m/>
    <n v="17"/>
    <m/>
    <m/>
    <m/>
    <m/>
    <m/>
    <n v="37"/>
    <m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9"/>
    <s v="CXB-213"/>
    <m/>
    <m/>
    <s v="I-04"/>
    <s v="BRAC Learning Center 77"/>
    <n v="31012627"/>
    <s v="REFUGEE COMMUNITIES"/>
    <s v="TEMPORARY LEARNING CENTER"/>
    <s v="Completed"/>
    <n v="21.193095"/>
    <n v="92.157017999999994"/>
    <n v="0"/>
    <n v="0"/>
    <m/>
    <x v="4"/>
    <x v="0"/>
    <m/>
    <n v="18"/>
    <m/>
    <n v="17"/>
    <m/>
    <m/>
    <m/>
    <m/>
    <m/>
    <n v="36"/>
    <m/>
    <n v="34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9"/>
    <s v="CXB-213"/>
    <m/>
    <m/>
    <s v="I-05"/>
    <s v="BRAC Learning Center 21"/>
    <n v="31012632"/>
    <s v="REFUGEE COMMUNITIES"/>
    <s v="TEMPORARY LEARNING CENTER"/>
    <s v="Completed"/>
    <n v="21.193210000000001"/>
    <n v="92.158186999999998"/>
    <n v="0"/>
    <n v="0"/>
    <m/>
    <x v="4"/>
    <x v="0"/>
    <m/>
    <n v="17"/>
    <m/>
    <n v="18"/>
    <n v="2"/>
    <m/>
    <m/>
    <m/>
    <m/>
    <n v="35"/>
    <n v="1"/>
    <n v="35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7"/>
    <n v="35"/>
    <n v="0"/>
    <n v="0"/>
    <n v="18"/>
    <n v="35"/>
    <n v="0"/>
    <n v="0"/>
  </r>
  <r>
    <s v="Camp 9"/>
    <s v="CXB-213"/>
    <m/>
    <m/>
    <s v="I-07"/>
    <s v="BRAC Learning Center 23"/>
    <n v="31012636"/>
    <s v="REFUGEE COMMUNITIES"/>
    <s v="LEARNING CENTER"/>
    <s v="Completed"/>
    <n v="21.193617"/>
    <n v="92.157141999999993"/>
    <n v="0"/>
    <n v="0"/>
    <m/>
    <x v="4"/>
    <x v="0"/>
    <m/>
    <n v="19"/>
    <m/>
    <n v="16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9"/>
    <n v="33"/>
    <n v="0"/>
    <n v="0"/>
    <n v="16"/>
    <n v="37"/>
    <n v="0"/>
    <n v="0"/>
  </r>
  <r>
    <s v="Camp 9"/>
    <s v="CXB-213"/>
    <m/>
    <m/>
    <s v="I-6"/>
    <s v="BRAC Learning Center 22"/>
    <n v="31012633"/>
    <s v="REFUGEE COMMUNITIES"/>
    <s v="LEARNING CENTER"/>
    <s v="Completed"/>
    <n v="21.193276999999998"/>
    <n v="92.157478999999995"/>
    <n v="0"/>
    <n v="0"/>
    <m/>
    <x v="4"/>
    <x v="0"/>
    <m/>
    <n v="18"/>
    <m/>
    <n v="17"/>
    <m/>
    <m/>
    <m/>
    <m/>
    <m/>
    <n v="34"/>
    <n v="1"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0"/>
    <s v="CXB-214"/>
    <m/>
    <m/>
    <s v="F- 14"/>
    <s v="BRAC Learning Center 119"/>
    <n v="31012595"/>
    <s v="REFUGEE COMMUNITIES"/>
    <s v="LEARNING CENTER"/>
    <s v="Completed"/>
    <n v="21.190027000000001"/>
    <n v="92.152088000000006"/>
    <n v="0"/>
    <n v="0"/>
    <m/>
    <x v="4"/>
    <x v="0"/>
    <m/>
    <n v="18"/>
    <m/>
    <n v="17"/>
    <m/>
    <m/>
    <m/>
    <m/>
    <m/>
    <n v="37"/>
    <m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10"/>
    <s v="CXB-214"/>
    <m/>
    <m/>
    <s v="F 28"/>
    <s v="BRAC Learning Center 120"/>
    <n v="31012589"/>
    <s v="REFUGEE COMMUNITIES"/>
    <s v="LEARNING CENTER"/>
    <s v="Completed"/>
    <n v="21.189240999999999"/>
    <n v="92.153166999999996"/>
    <n v="0"/>
    <n v="0"/>
    <m/>
    <x v="4"/>
    <x v="0"/>
    <m/>
    <n v="18"/>
    <m/>
    <n v="17"/>
    <m/>
    <m/>
    <m/>
    <m/>
    <m/>
    <n v="37"/>
    <m/>
    <n v="33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10"/>
    <s v="CXB-214"/>
    <m/>
    <m/>
    <s v="G 37"/>
    <s v="BRAC Learning Center 116"/>
    <n v="31012597"/>
    <s v="REFUGEE COMMUNITIES"/>
    <s v="TEMPORARY LEARNING CENTER"/>
    <s v="Completed"/>
    <n v="21.190242000000001"/>
    <n v="92.153012000000004"/>
    <n v="0"/>
    <n v="0"/>
    <m/>
    <x v="4"/>
    <x v="0"/>
    <m/>
    <n v="17"/>
    <m/>
    <n v="18"/>
    <m/>
    <m/>
    <m/>
    <m/>
    <m/>
    <n v="37"/>
    <m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7"/>
    <n v="37"/>
    <n v="0"/>
    <n v="0"/>
    <n v="18"/>
    <n v="33"/>
    <n v="0"/>
    <n v="0"/>
  </r>
  <r>
    <s v="Camp 10"/>
    <s v="CXB-214"/>
    <m/>
    <m/>
    <s v="G 41"/>
    <s v="BRAC Learning Center 117"/>
    <n v="31012719"/>
    <s v="REFUGEE COMMUNITIES"/>
    <s v="TEMPORARY LEARNING CENTER"/>
    <s v="Completed"/>
    <m/>
    <m/>
    <m/>
    <m/>
    <m/>
    <x v="4"/>
    <x v="0"/>
    <m/>
    <n v="18"/>
    <m/>
    <n v="17"/>
    <m/>
    <m/>
    <m/>
    <m/>
    <m/>
    <n v="36"/>
    <n v="1"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0"/>
    <s v="CXB-214"/>
    <m/>
    <m/>
    <s v="G 42 "/>
    <s v="BRAC Learning Center 118"/>
    <n v="31012596"/>
    <s v="REFUGEE COMMUNITIES"/>
    <s v="TEMPORARY LEARNING CENTER"/>
    <s v="Completed"/>
    <n v="21.190117000000001"/>
    <n v="92.153880000000001"/>
    <n v="0"/>
    <n v="0"/>
    <m/>
    <x v="4"/>
    <x v="0"/>
    <m/>
    <n v="17"/>
    <m/>
    <n v="18"/>
    <m/>
    <m/>
    <m/>
    <m/>
    <m/>
    <n v="37"/>
    <m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7"/>
    <n v="37"/>
    <n v="0"/>
    <n v="0"/>
    <n v="18"/>
    <n v="33"/>
    <n v="0"/>
    <n v="0"/>
  </r>
  <r>
    <s v="Camp 10"/>
    <s v="CXB-214"/>
    <m/>
    <m/>
    <s v="H 16"/>
    <s v="BRAC Learning Center 97"/>
    <n v="31012600"/>
    <s v="REFUGEE COMMUNITIES"/>
    <s v="LEARNING CENTER"/>
    <s v="Completed"/>
    <n v="21.190825"/>
    <n v="92.153409999999994"/>
    <n v="0"/>
    <n v="0"/>
    <m/>
    <x v="4"/>
    <x v="0"/>
    <m/>
    <n v="18"/>
    <n v="1"/>
    <n v="17"/>
    <n v="1"/>
    <m/>
    <m/>
    <m/>
    <m/>
    <n v="36"/>
    <m/>
    <n v="34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0"/>
    <s v="CXB-214"/>
    <m/>
    <m/>
    <s v="H 17"/>
    <s v="BRAC Learning Center 98"/>
    <n v="31012591"/>
    <s v="REFUGEE COMMUNITIES"/>
    <s v="TEMPORARY LEARNING CENTER"/>
    <s v="Completed"/>
    <n v="21.189609000000001"/>
    <n v="92.154780000000002"/>
    <n v="0"/>
    <n v="0"/>
    <m/>
    <x v="4"/>
    <x v="0"/>
    <m/>
    <n v="18"/>
    <m/>
    <n v="17"/>
    <m/>
    <m/>
    <m/>
    <m/>
    <m/>
    <n v="34"/>
    <n v="1"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0"/>
    <s v="CXB-214"/>
    <m/>
    <m/>
    <s v="H 28"/>
    <s v="BRAC Learning Center 101"/>
    <n v="31012626"/>
    <s v="REFUGEE COMMUNITIES"/>
    <s v="LEARNING CENTER"/>
    <s v="Completed"/>
    <n v="21.193059999999999"/>
    <n v="92.153975000000003"/>
    <n v="0"/>
    <n v="0"/>
    <m/>
    <x v="4"/>
    <x v="0"/>
    <m/>
    <n v="14"/>
    <n v="1"/>
    <n v="21"/>
    <m/>
    <m/>
    <m/>
    <m/>
    <m/>
    <n v="32"/>
    <m/>
    <n v="38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4"/>
    <n v="32"/>
    <n v="0"/>
    <n v="0"/>
    <n v="21"/>
    <n v="38"/>
    <n v="0"/>
    <n v="0"/>
  </r>
  <r>
    <s v="Camp 10"/>
    <s v="CXB-214"/>
    <m/>
    <m/>
    <s v="H 31"/>
    <s v="BRAC Learning Center 103"/>
    <n v="31012637"/>
    <s v="REFUGEE COMMUNITIES"/>
    <s v="TEMPORARY LEARNING CENTER"/>
    <s v="Completed"/>
    <m/>
    <m/>
    <m/>
    <m/>
    <m/>
    <x v="4"/>
    <x v="0"/>
    <m/>
    <n v="19"/>
    <m/>
    <n v="16"/>
    <m/>
    <m/>
    <m/>
    <m/>
    <m/>
    <n v="33"/>
    <m/>
    <n v="37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9"/>
    <n v="33"/>
    <n v="0"/>
    <n v="0"/>
    <n v="16"/>
    <n v="37"/>
    <n v="0"/>
    <n v="0"/>
  </r>
  <r>
    <s v="Camp 10"/>
    <s v="CXB-214"/>
    <m/>
    <m/>
    <s v="H 37"/>
    <s v="BRAC Learning Center 106"/>
    <n v="31012653"/>
    <s v="REFUGEE COMMUNITIES"/>
    <s v="LEARNING CENTER"/>
    <s v="Completed"/>
    <m/>
    <m/>
    <m/>
    <m/>
    <m/>
    <x v="4"/>
    <x v="0"/>
    <m/>
    <n v="16"/>
    <m/>
    <n v="19"/>
    <m/>
    <m/>
    <m/>
    <m/>
    <m/>
    <n v="37"/>
    <m/>
    <n v="33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6"/>
    <n v="37"/>
    <n v="0"/>
    <n v="0"/>
    <n v="19"/>
    <n v="33"/>
    <n v="0"/>
    <n v="0"/>
  </r>
  <r>
    <s v="Camp 10"/>
    <s v="CXB-214"/>
    <m/>
    <m/>
    <s v="H 40"/>
    <s v="BRAC Learning Center 108"/>
    <n v="31012612"/>
    <s v="REFUGEE COMMUNITIES"/>
    <s v="TEMPORARY LEARNING CENTER"/>
    <s v="Completed"/>
    <n v="21.192014"/>
    <n v="92.154246000000001"/>
    <n v="0"/>
    <n v="0"/>
    <m/>
    <x v="4"/>
    <x v="0"/>
    <m/>
    <n v="18"/>
    <m/>
    <n v="17"/>
    <m/>
    <m/>
    <m/>
    <m/>
    <m/>
    <n v="36"/>
    <n v="2"/>
    <n v="34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0"/>
    <s v="CXB-214"/>
    <m/>
    <m/>
    <s v="H 42"/>
    <s v="BRAC Learning Center 109"/>
    <n v="31012639"/>
    <s v="REFUGEE COMMUNITIES"/>
    <s v="TEMPORARY LEARNING CENTER"/>
    <s v="Completed"/>
    <m/>
    <m/>
    <m/>
    <m/>
    <m/>
    <x v="4"/>
    <x v="0"/>
    <m/>
    <n v="18"/>
    <m/>
    <n v="17"/>
    <n v="1"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0"/>
    <s v="CXB-214"/>
    <m/>
    <m/>
    <s v="H 44"/>
    <s v="BRAC Learning Center 111"/>
    <n v="31012614"/>
    <s v="REFUGEE COMMUNITIES"/>
    <s v="LEARNING CENTER"/>
    <s v="Completed"/>
    <n v="21.192219999999999"/>
    <n v="92.152705999999995"/>
    <n v="0"/>
    <n v="0"/>
    <m/>
    <x v="4"/>
    <x v="0"/>
    <m/>
    <n v="18"/>
    <m/>
    <n v="17"/>
    <n v="2"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0"/>
    <s v="CXB-214"/>
    <m/>
    <m/>
    <s v="H 46"/>
    <s v="BRAC Learning Center 113"/>
    <n v="31012609"/>
    <s v="REFUGEE COMMUNITIES"/>
    <s v="LEARNING CENTER"/>
    <s v="Completed"/>
    <n v="21.191801999999999"/>
    <n v="92.155638999999994"/>
    <n v="0"/>
    <n v="0"/>
    <m/>
    <x v="4"/>
    <x v="0"/>
    <m/>
    <n v="18"/>
    <n v="1"/>
    <n v="17"/>
    <n v="1"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0"/>
    <s v="CXB-214"/>
    <m/>
    <m/>
    <s v="H- 49"/>
    <s v="BRAC Learning Center 114"/>
    <n v="31012714"/>
    <s v="REFUGEE COMMUNITIES"/>
    <s v="LEARNING CENTER"/>
    <s v="Completed"/>
    <m/>
    <m/>
    <m/>
    <m/>
    <m/>
    <x v="4"/>
    <x v="0"/>
    <m/>
    <n v="17"/>
    <m/>
    <n v="18"/>
    <m/>
    <m/>
    <m/>
    <m/>
    <m/>
    <n v="35"/>
    <n v="2"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7"/>
    <n v="35"/>
    <n v="0"/>
    <n v="0"/>
    <n v="18"/>
    <n v="35"/>
    <n v="0"/>
    <n v="0"/>
  </r>
  <r>
    <s v="Camp 10"/>
    <s v="CXB-214"/>
    <m/>
    <m/>
    <s v="H 5 "/>
    <s v="BRAC Learning Center 91"/>
    <n v="31012606"/>
    <s v="REFUGEE COMMUNITIES"/>
    <s v="TEMPORARY LEARNING CENTER"/>
    <s v="Completed"/>
    <m/>
    <m/>
    <m/>
    <m/>
    <m/>
    <x v="4"/>
    <x v="0"/>
    <m/>
    <n v="17"/>
    <m/>
    <n v="18"/>
    <m/>
    <m/>
    <m/>
    <m/>
    <m/>
    <n v="32"/>
    <m/>
    <n v="38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7"/>
    <n v="32"/>
    <n v="0"/>
    <n v="0"/>
    <n v="18"/>
    <n v="38"/>
    <n v="0"/>
    <n v="0"/>
  </r>
  <r>
    <s v="Camp 10"/>
    <s v="CXB-214"/>
    <m/>
    <m/>
    <s v="H 55"/>
    <s v="BRAC Learning Center 115"/>
    <n v="31012648"/>
    <s v="REFUGEE COMMUNITIES"/>
    <s v="LEARNING CENTER"/>
    <s v="Completed"/>
    <m/>
    <m/>
    <m/>
    <m/>
    <m/>
    <x v="4"/>
    <x v="0"/>
    <m/>
    <n v="20"/>
    <n v="1"/>
    <n v="15"/>
    <m/>
    <m/>
    <m/>
    <m/>
    <m/>
    <n v="37"/>
    <m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20"/>
    <n v="37"/>
    <n v="0"/>
    <n v="0"/>
    <n v="15"/>
    <n v="33"/>
    <n v="0"/>
    <n v="0"/>
  </r>
  <r>
    <s v="Camp 10"/>
    <s v="CXB-214"/>
    <m/>
    <m/>
    <s v="H 7 (2)"/>
    <s v="BRAC Learning Center 93"/>
    <n v="31012611"/>
    <s v="REFUGEE COMMUNITIES"/>
    <s v="TEMPORARY LEARNING CENTER"/>
    <s v="Completed"/>
    <m/>
    <m/>
    <m/>
    <m/>
    <m/>
    <x v="4"/>
    <x v="0"/>
    <m/>
    <n v="15"/>
    <m/>
    <n v="20"/>
    <m/>
    <m/>
    <m/>
    <m/>
    <m/>
    <n v="33"/>
    <n v="1"/>
    <n v="37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5"/>
    <n v="33"/>
    <n v="0"/>
    <n v="0"/>
    <n v="20"/>
    <n v="37"/>
    <n v="0"/>
    <n v="0"/>
  </r>
  <r>
    <s v="Camp 10"/>
    <s v="CXB-214"/>
    <m/>
    <m/>
    <s v="H 7(1)"/>
    <s v="BRAC Learning Center 92"/>
    <n v="31012610"/>
    <s v="REFUGEE COMMUNITIES"/>
    <s v="LEARNING CENTER"/>
    <s v="Completed"/>
    <m/>
    <m/>
    <m/>
    <m/>
    <m/>
    <x v="4"/>
    <x v="0"/>
    <m/>
    <n v="20"/>
    <m/>
    <n v="15"/>
    <m/>
    <m/>
    <m/>
    <m/>
    <m/>
    <n v="38"/>
    <m/>
    <n v="32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10"/>
    <s v="CXB-214"/>
    <m/>
    <m/>
    <s v="H-11"/>
    <s v="BRAC Learning Center 94"/>
    <n v="31012608"/>
    <s v="REFUGEE COMMUNITIES"/>
    <s v="TEMPORARY LEARNING CENTER"/>
    <s v="Completed"/>
    <m/>
    <m/>
    <m/>
    <m/>
    <m/>
    <x v="4"/>
    <x v="0"/>
    <m/>
    <n v="18"/>
    <m/>
    <n v="17"/>
    <m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0"/>
    <s v="CXB-214"/>
    <m/>
    <m/>
    <s v="H-14"/>
    <s v="BRAC Learning Center 95"/>
    <n v="31012607"/>
    <s v="REFUGEE COMMUNITIES"/>
    <s v="TEMPORARY LEARNING CENTER"/>
    <s v="Completed"/>
    <n v="21.191507000000001"/>
    <n v="92.155269000000004"/>
    <n v="0"/>
    <n v="0"/>
    <m/>
    <x v="4"/>
    <x v="0"/>
    <m/>
    <n v="16"/>
    <m/>
    <n v="19"/>
    <n v="1"/>
    <m/>
    <m/>
    <m/>
    <m/>
    <n v="30"/>
    <m/>
    <n v="40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6"/>
    <n v="30"/>
    <n v="0"/>
    <n v="0"/>
    <n v="19"/>
    <n v="40"/>
    <n v="0"/>
    <n v="0"/>
  </r>
  <r>
    <s v="Camp 10"/>
    <s v="CXB-214"/>
    <m/>
    <m/>
    <s v="H-15"/>
    <s v="BRAC Learning Center 96"/>
    <n v="31012624"/>
    <s v="REFUGEE COMMUNITIES"/>
    <s v="TEMPORARY LEARNING CENTER"/>
    <s v="Completed"/>
    <m/>
    <m/>
    <m/>
    <m/>
    <m/>
    <x v="4"/>
    <x v="0"/>
    <m/>
    <n v="17"/>
    <m/>
    <n v="18"/>
    <n v="1"/>
    <m/>
    <m/>
    <m/>
    <m/>
    <n v="37"/>
    <m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7"/>
    <n v="37"/>
    <n v="0"/>
    <n v="0"/>
    <n v="18"/>
    <n v="33"/>
    <n v="0"/>
    <n v="0"/>
  </r>
  <r>
    <s v="Camp 10"/>
    <s v="CXB-214"/>
    <m/>
    <m/>
    <s v="H-22"/>
    <s v="BRAC Learning Center 99"/>
    <n v="31012604"/>
    <s v="REFUGEE COMMUNITIES"/>
    <s v="TEMPORARY LEARNING CENTER"/>
    <s v="Completed"/>
    <n v="21.191071999999998"/>
    <n v="92.154572999999999"/>
    <n v="0"/>
    <n v="0"/>
    <m/>
    <x v="4"/>
    <x v="0"/>
    <m/>
    <n v="18"/>
    <m/>
    <n v="17"/>
    <m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0"/>
    <s v="CXB-214"/>
    <m/>
    <m/>
    <s v="H-25"/>
    <s v="BRAC Learning Center 100"/>
    <n v="31012621"/>
    <s v="REFUGEE COMMUNITIES"/>
    <s v="TEMPORARY LEARNING CENTER"/>
    <s v="Completed"/>
    <n v="21.192774"/>
    <n v="92.152074999999996"/>
    <n v="0"/>
    <n v="0"/>
    <m/>
    <x v="4"/>
    <x v="0"/>
    <m/>
    <n v="19"/>
    <n v="1"/>
    <n v="16"/>
    <n v="1"/>
    <m/>
    <m/>
    <m/>
    <m/>
    <n v="32"/>
    <n v="1"/>
    <n v="38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9"/>
    <n v="32"/>
    <n v="0"/>
    <n v="0"/>
    <n v="16"/>
    <n v="38"/>
    <n v="0"/>
    <n v="0"/>
  </r>
  <r>
    <s v="Camp 10"/>
    <s v="CXB-214"/>
    <m/>
    <m/>
    <s v="H-30"/>
    <s v="BRAC Learning Center 102"/>
    <n v="31012605"/>
    <s v="REFUGEE COMMUNITIES"/>
    <s v="TEMPORARY LEARNING CENTER"/>
    <s v="Completed"/>
    <n v="21.191388"/>
    <n v="92.153921999999994"/>
    <n v="0"/>
    <n v="0"/>
    <m/>
    <x v="4"/>
    <x v="0"/>
    <m/>
    <n v="17"/>
    <m/>
    <n v="18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7"/>
    <n v="33"/>
    <n v="0"/>
    <n v="0"/>
    <n v="18"/>
    <n v="37"/>
    <n v="0"/>
    <n v="0"/>
  </r>
  <r>
    <s v="Camp 10"/>
    <s v="CXB-214"/>
    <m/>
    <m/>
    <s v="H-32"/>
    <s v="BRAC Learning Center 104"/>
    <n v="31012631"/>
    <s v="REFUGEE COMMUNITIES"/>
    <s v="TEMPORARY LEARNING CENTER"/>
    <s v="Completed"/>
    <n v="21.193209"/>
    <n v="92.153424999999999"/>
    <n v="0"/>
    <n v="0"/>
    <m/>
    <x v="4"/>
    <x v="0"/>
    <m/>
    <n v="18"/>
    <m/>
    <n v="17"/>
    <m/>
    <m/>
    <m/>
    <m/>
    <m/>
    <n v="34"/>
    <n v="2"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0"/>
    <s v="CXB-214"/>
    <m/>
    <m/>
    <s v="H-34"/>
    <s v="BRAC Learning Center 105"/>
    <n v="31012615"/>
    <s v="REFUGEE COMMUNITIES"/>
    <s v="TEMPORARY LEARNING CENTER"/>
    <s v="Completed"/>
    <n v="21.192233000000002"/>
    <n v="92.155032000000006"/>
    <n v="0"/>
    <n v="0"/>
    <m/>
    <x v="4"/>
    <x v="0"/>
    <m/>
    <n v="17"/>
    <m/>
    <n v="18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7"/>
    <n v="36"/>
    <n v="0"/>
    <n v="0"/>
    <n v="18"/>
    <n v="34"/>
    <n v="0"/>
    <n v="0"/>
  </r>
  <r>
    <s v="Camp 10"/>
    <s v="CXB-214"/>
    <m/>
    <m/>
    <s v="H-39"/>
    <s v="BRAC Learning Center 107"/>
    <n v="31012629"/>
    <s v="REFUGEE COMMUNITIES"/>
    <s v="TEMPORARY LEARNING CENTER"/>
    <s v="Completed"/>
    <n v="21.19314"/>
    <n v="92.154759999999996"/>
    <n v="0"/>
    <n v="0"/>
    <m/>
    <x v="4"/>
    <x v="0"/>
    <m/>
    <n v="18"/>
    <m/>
    <n v="17"/>
    <m/>
    <m/>
    <m/>
    <m/>
    <m/>
    <n v="34"/>
    <n v="1"/>
    <n v="36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0"/>
    <s v="CXB-214"/>
    <m/>
    <m/>
    <s v="H-43"/>
    <s v="BRAC Learning Center 110"/>
    <n v="31012613"/>
    <s v="REFUGEE COMMUNITIES"/>
    <s v="TEMPORARY LEARNING CENTER"/>
    <s v="Completed"/>
    <m/>
    <m/>
    <m/>
    <m/>
    <m/>
    <x v="4"/>
    <x v="0"/>
    <m/>
    <n v="18"/>
    <m/>
    <n v="17"/>
    <n v="1"/>
    <m/>
    <m/>
    <m/>
    <m/>
    <n v="31"/>
    <m/>
    <n v="39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8"/>
    <n v="31"/>
    <n v="0"/>
    <n v="0"/>
    <n v="17"/>
    <n v="39"/>
    <n v="0"/>
    <n v="0"/>
  </r>
  <r>
    <s v="Camp 10"/>
    <s v="CXB-214"/>
    <m/>
    <m/>
    <s v="H-45"/>
    <s v="BRAC Learning Center 112"/>
    <n v="31012618"/>
    <s v="REFUGEE COMMUNITIES"/>
    <s v="TEMPORARY LEARNING CENTER"/>
    <s v="Completed"/>
    <n v="21.192665000000002"/>
    <n v="92.152163000000002"/>
    <n v="0"/>
    <n v="0"/>
    <m/>
    <x v="4"/>
    <x v="0"/>
    <m/>
    <n v="18"/>
    <m/>
    <n v="17"/>
    <n v="2"/>
    <m/>
    <m/>
    <m/>
    <m/>
    <n v="33"/>
    <m/>
    <n v="37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8"/>
    <n v="33"/>
    <n v="0"/>
    <n v="0"/>
    <n v="17"/>
    <n v="37"/>
    <n v="0"/>
    <n v="0"/>
  </r>
  <r>
    <s v="Camp 15"/>
    <s v="CXB-223"/>
    <m/>
    <m/>
    <s v="A-1"/>
    <s v="BRAC Learning Center 156"/>
    <n v="31012573"/>
    <s v="REFUGEE COMMUNITIES"/>
    <s v="LEARNING CENTER"/>
    <s v="Completed"/>
    <n v="21.161677000000001"/>
    <n v="92.147880999999998"/>
    <n v="0"/>
    <n v="0"/>
    <m/>
    <x v="4"/>
    <x v="0"/>
    <m/>
    <n v="20"/>
    <n v="1"/>
    <n v="15"/>
    <n v="1"/>
    <m/>
    <m/>
    <m/>
    <m/>
    <n v="41"/>
    <n v="1"/>
    <n v="29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4"/>
    <n v="61"/>
    <n v="0"/>
    <n v="0"/>
    <n v="44"/>
    <n v="61"/>
    <n v="0"/>
    <n v="0"/>
    <n v="0"/>
    <n v="0"/>
    <n v="0"/>
    <n v="0"/>
    <n v="44"/>
    <n v="61"/>
    <n v="105"/>
    <n v="20"/>
    <n v="41"/>
    <n v="0"/>
    <n v="0"/>
    <n v="15"/>
    <n v="29"/>
    <n v="0"/>
    <n v="0"/>
  </r>
  <r>
    <s v="Camp 15"/>
    <s v="CXB-223"/>
    <m/>
    <m/>
    <s v="A-3"/>
    <s v="BRAC Learning Center 133"/>
    <n v="31012565"/>
    <s v="REFUGEE COMMUNITIES"/>
    <s v="LEARNING CENTER"/>
    <s v="Completed"/>
    <n v="21.160823000000001"/>
    <n v="92.148798999999997"/>
    <n v="0"/>
    <n v="0"/>
    <m/>
    <x v="4"/>
    <x v="0"/>
    <m/>
    <n v="18"/>
    <m/>
    <n v="17"/>
    <n v="1"/>
    <m/>
    <m/>
    <m/>
    <m/>
    <n v="37"/>
    <n v="1"/>
    <n v="33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15"/>
    <s v="CXB-223"/>
    <m/>
    <m/>
    <s v="A-5"/>
    <s v="BRAC Learning Center 157"/>
    <n v="31012570"/>
    <s v="REFUGEE COMMUNITIES"/>
    <s v="TEMPORARY LEARNING CENTER"/>
    <s v="Completed"/>
    <n v="21.161314000000001"/>
    <n v="92.149919999999995"/>
    <n v="0"/>
    <n v="0"/>
    <m/>
    <x v="4"/>
    <x v="0"/>
    <m/>
    <n v="18"/>
    <n v="1"/>
    <n v="17"/>
    <n v="1"/>
    <m/>
    <m/>
    <m/>
    <m/>
    <n v="37"/>
    <n v="2"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15"/>
    <s v="CXB-223"/>
    <m/>
    <m/>
    <s v="A-6"/>
    <s v="BRAC Learning Center 158"/>
    <n v="31012578"/>
    <s v="REFUGEE COMMUNITIES"/>
    <s v="LEARNING CENTER"/>
    <s v="Completed"/>
    <n v="21.162492"/>
    <n v="92.148087000000004"/>
    <n v="0"/>
    <n v="0"/>
    <m/>
    <x v="4"/>
    <x v="0"/>
    <m/>
    <n v="19"/>
    <n v="1"/>
    <n v="16"/>
    <n v="1"/>
    <m/>
    <m/>
    <m/>
    <m/>
    <n v="36"/>
    <m/>
    <n v="34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9"/>
    <n v="36"/>
    <n v="0"/>
    <n v="0"/>
    <n v="16"/>
    <n v="34"/>
    <n v="0"/>
    <n v="0"/>
  </r>
  <r>
    <s v="Camp 15"/>
    <s v="CXB-223"/>
    <m/>
    <m/>
    <s v="B 2 (6)"/>
    <s v="BRAC Learning Center 127"/>
    <n v="31012571"/>
    <s v="REFUGEE COMMUNITIES"/>
    <s v="TEMPORARY LEARNING CENTER"/>
    <s v="Completed"/>
    <n v="21.161397999999998"/>
    <n v="92.139750000000006"/>
    <n v="0"/>
    <n v="0"/>
    <m/>
    <x v="4"/>
    <x v="0"/>
    <m/>
    <n v="18"/>
    <n v="1"/>
    <n v="17"/>
    <n v="1"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5"/>
    <s v="CXB-223"/>
    <m/>
    <m/>
    <s v="B-6"/>
    <s v="BRAC Learning Center 159"/>
    <n v="31012567"/>
    <s v="REFUGEE COMMUNITIES"/>
    <s v="LEARNING CENTER"/>
    <s v="Completed"/>
    <n v="21.161218999999999"/>
    <n v="92.145780999999999"/>
    <n v="0"/>
    <n v="0"/>
    <m/>
    <x v="4"/>
    <x v="0"/>
    <m/>
    <n v="21"/>
    <n v="1"/>
    <n v="14"/>
    <n v="1"/>
    <m/>
    <m/>
    <m/>
    <m/>
    <n v="36"/>
    <n v="1"/>
    <n v="34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21"/>
    <n v="36"/>
    <n v="0"/>
    <n v="0"/>
    <n v="14"/>
    <n v="34"/>
    <n v="0"/>
    <n v="0"/>
  </r>
  <r>
    <s v="Camp 15"/>
    <s v="CXB-223"/>
    <m/>
    <m/>
    <s v="C-1"/>
    <s v="BRAC Learning Center 147"/>
    <n v="31012572"/>
    <s v="REFUGEE COMMUNITIES"/>
    <s v="LEARNING CENTER"/>
    <s v="Completed"/>
    <n v="21.161472"/>
    <n v="92.145290000000003"/>
    <n v="0"/>
    <n v="0"/>
    <m/>
    <x v="4"/>
    <x v="0"/>
    <m/>
    <n v="19"/>
    <n v="1"/>
    <n v="16"/>
    <n v="1"/>
    <m/>
    <m/>
    <m/>
    <m/>
    <n v="32"/>
    <n v="1"/>
    <n v="38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9"/>
    <n v="32"/>
    <n v="0"/>
    <n v="0"/>
    <n v="16"/>
    <n v="38"/>
    <n v="0"/>
    <n v="0"/>
  </r>
  <r>
    <s v="Camp 15"/>
    <s v="CXB-223"/>
    <m/>
    <m/>
    <s v="C-7"/>
    <s v="BRAC Learning Center 148"/>
    <n v="31012585"/>
    <s v="REFUGEE COMMUNITIES"/>
    <s v="TEMPORARY LEARNING CENTER"/>
    <s v="Completed"/>
    <n v="21.163153000000001"/>
    <n v="92.143945000000002"/>
    <n v="0"/>
    <n v="0"/>
    <m/>
    <x v="4"/>
    <x v="0"/>
    <m/>
    <n v="17"/>
    <m/>
    <n v="18"/>
    <n v="1"/>
    <m/>
    <m/>
    <m/>
    <m/>
    <n v="28"/>
    <n v="1"/>
    <n v="4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60"/>
    <n v="45"/>
    <n v="0"/>
    <n v="0"/>
    <n v="60"/>
    <n v="45"/>
    <n v="0"/>
    <n v="0"/>
    <n v="0"/>
    <n v="0"/>
    <n v="0"/>
    <n v="0"/>
    <n v="60"/>
    <n v="45"/>
    <n v="105"/>
    <n v="17"/>
    <n v="28"/>
    <n v="0"/>
    <n v="0"/>
    <n v="18"/>
    <n v="42"/>
    <n v="0"/>
    <n v="0"/>
  </r>
  <r>
    <s v="Camp 15"/>
    <s v="CXB-223"/>
    <m/>
    <m/>
    <s v="C-8"/>
    <s v="BRAC Learning Center 149"/>
    <n v="31012581"/>
    <s v="REFUGEE COMMUNITIES"/>
    <s v="LEARNING CENTER"/>
    <s v="Completed"/>
    <n v="21.162718999999999"/>
    <n v="92.145522"/>
    <n v="0"/>
    <n v="0"/>
    <m/>
    <x v="4"/>
    <x v="0"/>
    <m/>
    <n v="18"/>
    <m/>
    <n v="17"/>
    <n v="1"/>
    <m/>
    <m/>
    <m/>
    <m/>
    <n v="37"/>
    <n v="1"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15"/>
    <s v="CXB-223"/>
    <m/>
    <m/>
    <s v="C-9"/>
    <s v="BRAC Learning Center 150"/>
    <n v="31012575"/>
    <s v="REFUGEE COMMUNITIES"/>
    <s v="TEMPORARY LEARNING CENTER"/>
    <s v="Completed"/>
    <n v="21.161791999999998"/>
    <n v="92.143792000000005"/>
    <n v="0"/>
    <n v="0"/>
    <m/>
    <x v="4"/>
    <x v="0"/>
    <m/>
    <n v="20"/>
    <n v="1"/>
    <n v="15"/>
    <n v="1"/>
    <m/>
    <m/>
    <m/>
    <m/>
    <n v="38"/>
    <n v="1"/>
    <n v="32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15"/>
    <s v="CXB-223"/>
    <m/>
    <m/>
    <s v="D - 13"/>
    <s v="BRAC Learning Center 145"/>
    <n v="31012549"/>
    <s v="REFUGEE COMMUNITIES"/>
    <s v="LEARNING CENTER"/>
    <s v="Completed"/>
    <n v="21.158615000000001"/>
    <n v="92.140074999999996"/>
    <n v="0"/>
    <n v="0"/>
    <m/>
    <x v="4"/>
    <x v="0"/>
    <m/>
    <n v="18"/>
    <m/>
    <n v="17"/>
    <n v="1"/>
    <m/>
    <m/>
    <m/>
    <m/>
    <n v="32"/>
    <n v="1"/>
    <n v="38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8"/>
    <n v="32"/>
    <n v="0"/>
    <n v="0"/>
    <n v="17"/>
    <n v="38"/>
    <n v="0"/>
    <n v="0"/>
  </r>
  <r>
    <s v="Camp 15"/>
    <s v="CXB-223"/>
    <m/>
    <m/>
    <s v="D- 11"/>
    <s v="BRAC Learning Center 162"/>
    <n v="31012579"/>
    <s v="REFUGEE COMMUNITIES"/>
    <s v="TEMPORARY LEARNING CENTER"/>
    <s v="Completed"/>
    <n v="21.16255"/>
    <n v="92.139804999999996"/>
    <n v="0"/>
    <n v="0"/>
    <m/>
    <x v="4"/>
    <x v="0"/>
    <m/>
    <n v="20"/>
    <n v="1"/>
    <n v="15"/>
    <n v="1"/>
    <m/>
    <m/>
    <m/>
    <m/>
    <n v="35"/>
    <m/>
    <n v="35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0"/>
    <n v="35"/>
    <n v="0"/>
    <n v="0"/>
    <n v="15"/>
    <n v="35"/>
    <n v="0"/>
    <n v="0"/>
  </r>
  <r>
    <s v="Camp 15"/>
    <s v="CXB-223"/>
    <m/>
    <m/>
    <s v="D-1"/>
    <s v="BRAC Learning Center 141"/>
    <n v="31012582"/>
    <s v="REFUGEE COMMUNITIES"/>
    <s v="LEARNING CENTER"/>
    <s v="Completed"/>
    <n v="21.162813"/>
    <n v="92.139681999999993"/>
    <n v="0"/>
    <n v="0"/>
    <m/>
    <x v="4"/>
    <x v="0"/>
    <m/>
    <n v="20"/>
    <n v="1"/>
    <n v="15"/>
    <n v="1"/>
    <m/>
    <m/>
    <m/>
    <m/>
    <n v="34"/>
    <m/>
    <n v="36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20"/>
    <n v="34"/>
    <n v="0"/>
    <n v="0"/>
    <n v="15"/>
    <n v="36"/>
    <n v="0"/>
    <n v="0"/>
  </r>
  <r>
    <s v="Camp 15"/>
    <s v="CXB-223"/>
    <m/>
    <m/>
    <s v="D-1 (2)"/>
    <s v="BRAC Learning Center 146"/>
    <n v="31012584"/>
    <s v="REFUGEE COMMUNITIES"/>
    <s v="LEARNING CENTER"/>
    <s v="Completed"/>
    <n v="21.162915000000002"/>
    <n v="92.139080000000007"/>
    <n v="0"/>
    <n v="0"/>
    <m/>
    <x v="4"/>
    <x v="0"/>
    <m/>
    <n v="18"/>
    <n v="1"/>
    <n v="17"/>
    <m/>
    <m/>
    <m/>
    <m/>
    <m/>
    <n v="38"/>
    <n v="1"/>
    <n v="32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8"/>
    <n v="38"/>
    <n v="0"/>
    <n v="0"/>
    <n v="17"/>
    <n v="32"/>
    <n v="0"/>
    <n v="0"/>
  </r>
  <r>
    <s v="Camp 15"/>
    <s v="CXB-223"/>
    <m/>
    <m/>
    <s v="D-2"/>
    <s v="BRAC Learning Center 142"/>
    <n v="31012586"/>
    <s v="REFUGEE COMMUNITIES"/>
    <s v="LEARNING CENTER"/>
    <s v="Completed"/>
    <n v="21.163706999999999"/>
    <n v="92.139802000000003"/>
    <n v="0"/>
    <n v="0"/>
    <m/>
    <x v="4"/>
    <x v="0"/>
    <m/>
    <n v="18"/>
    <n v="1"/>
    <n v="17"/>
    <n v="1"/>
    <m/>
    <m/>
    <m/>
    <m/>
    <n v="38"/>
    <m/>
    <n v="32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8"/>
    <n v="38"/>
    <n v="0"/>
    <n v="0"/>
    <n v="17"/>
    <n v="32"/>
    <n v="0"/>
    <n v="0"/>
  </r>
  <r>
    <s v="Camp 15"/>
    <s v="CXB-223"/>
    <m/>
    <m/>
    <s v="D-3"/>
    <s v="BRAC Learning Center 143"/>
    <n v="31012580"/>
    <s v="REFUGEE COMMUNITIES"/>
    <s v="LEARNING CENTER"/>
    <s v="Completed"/>
    <n v="21.162552000000002"/>
    <n v="92.140744999999995"/>
    <n v="0"/>
    <n v="0"/>
    <m/>
    <x v="4"/>
    <x v="0"/>
    <m/>
    <n v="18"/>
    <n v="1"/>
    <n v="17"/>
    <n v="1"/>
    <m/>
    <m/>
    <m/>
    <m/>
    <n v="37"/>
    <m/>
    <n v="33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15"/>
    <s v="CXB-223"/>
    <m/>
    <m/>
    <s v="D-4"/>
    <s v="BRAC Learning Center 144"/>
    <n v="31012583"/>
    <s v="REFUGEE COMMUNITIES"/>
    <s v="LEARNING CENTER"/>
    <s v="Completed"/>
    <n v="21.162894000000001"/>
    <n v="92.139968999999994"/>
    <n v="0"/>
    <n v="0"/>
    <m/>
    <x v="4"/>
    <x v="0"/>
    <m/>
    <n v="20"/>
    <m/>
    <n v="15"/>
    <n v="1"/>
    <m/>
    <m/>
    <m/>
    <m/>
    <n v="26"/>
    <m/>
    <n v="4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20"/>
    <n v="26"/>
    <n v="0"/>
    <n v="0"/>
    <n v="15"/>
    <n v="44"/>
    <n v="0"/>
    <n v="0"/>
  </r>
  <r>
    <s v="Camp 15"/>
    <s v="CXB-223"/>
    <m/>
    <m/>
    <s v="D-4(2)"/>
    <s v="BRAC Learning Center 163"/>
    <n v="31012576"/>
    <s v="REFUGEE COMMUNITIES"/>
    <s v="LEARNING CENTER"/>
    <s v="Completed"/>
    <n v="21.162040000000001"/>
    <n v="92.139702999999997"/>
    <n v="0"/>
    <n v="0"/>
    <m/>
    <x v="4"/>
    <x v="0"/>
    <m/>
    <n v="20"/>
    <m/>
    <n v="15"/>
    <n v="1"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0"/>
    <n v="35"/>
    <n v="0"/>
    <n v="0"/>
    <n v="15"/>
    <n v="35"/>
    <n v="0"/>
    <n v="0"/>
  </r>
  <r>
    <s v="Camp 15"/>
    <s v="CXB-223"/>
    <m/>
    <m/>
    <s v="D-7"/>
    <s v="BRAC Learning Center 161"/>
    <n v="31012574"/>
    <s v="REFUGEE COMMUNITIES"/>
    <s v="LEARNING CENTER"/>
    <s v="Completed"/>
    <n v="21.161743000000001"/>
    <n v="92.141555999999994"/>
    <n v="0"/>
    <n v="0"/>
    <m/>
    <x v="4"/>
    <x v="0"/>
    <m/>
    <n v="19"/>
    <n v="1"/>
    <n v="16"/>
    <n v="1"/>
    <m/>
    <m/>
    <m/>
    <m/>
    <n v="41"/>
    <m/>
    <n v="29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19"/>
    <n v="41"/>
    <n v="0"/>
    <n v="0"/>
    <n v="16"/>
    <n v="29"/>
    <n v="0"/>
    <n v="0"/>
  </r>
  <r>
    <s v="Camp 15"/>
    <s v="CXB-223"/>
    <m/>
    <m/>
    <s v="E-1"/>
    <s v="BRAC Learning Center 137"/>
    <n v="31012561"/>
    <s v="REFUGEE COMMUNITIES"/>
    <s v="LEARNING CENTER"/>
    <s v="Completed"/>
    <n v="21.160170999999998"/>
    <n v="92.144560999999996"/>
    <n v="0"/>
    <n v="0"/>
    <m/>
    <x v="4"/>
    <x v="0"/>
    <m/>
    <n v="19"/>
    <m/>
    <n v="16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9"/>
    <n v="33"/>
    <n v="0"/>
    <n v="0"/>
    <n v="16"/>
    <n v="37"/>
    <n v="0"/>
    <n v="0"/>
  </r>
  <r>
    <s v="Camp 15"/>
    <s v="CXB-223"/>
    <m/>
    <m/>
    <s v="E-10"/>
    <s v="BRAC Learning Center 129"/>
    <n v="31012563"/>
    <s v="REFUGEE COMMUNITIES"/>
    <s v="LEARNING CENTER"/>
    <s v="Completed"/>
    <n v="21.160501"/>
    <n v="92.139702"/>
    <n v="0"/>
    <n v="0"/>
    <m/>
    <x v="4"/>
    <x v="0"/>
    <m/>
    <n v="20"/>
    <n v="1"/>
    <n v="15"/>
    <n v="1"/>
    <m/>
    <m/>
    <m/>
    <m/>
    <n v="33"/>
    <n v="1"/>
    <n v="37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20"/>
    <n v="33"/>
    <n v="0"/>
    <n v="0"/>
    <n v="15"/>
    <n v="37"/>
    <n v="0"/>
    <n v="0"/>
  </r>
  <r>
    <s v="Camp 15"/>
    <s v="CXB-223"/>
    <m/>
    <m/>
    <s v="E-12"/>
    <s v="BRAC Learning Center 130"/>
    <n v="31012562"/>
    <s v="REFUGEE COMMUNITIES"/>
    <s v="LEARNING CENTER"/>
    <s v="Completed"/>
    <n v="21.160489999999999"/>
    <n v="92.141012000000003"/>
    <n v="0"/>
    <n v="0"/>
    <m/>
    <x v="4"/>
    <x v="0"/>
    <m/>
    <n v="18"/>
    <n v="1"/>
    <n v="17"/>
    <n v="1"/>
    <m/>
    <m/>
    <m/>
    <m/>
    <n v="33"/>
    <n v="1"/>
    <n v="37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8"/>
    <n v="33"/>
    <n v="0"/>
    <n v="0"/>
    <n v="17"/>
    <n v="37"/>
    <n v="0"/>
    <n v="0"/>
  </r>
  <r>
    <s v="Camp 15"/>
    <s v="CXB-223"/>
    <m/>
    <m/>
    <s v="E-13"/>
    <s v="BRAC Learning Center 139"/>
    <n v="31012510"/>
    <s v="REFUGEE COMMUNITIES"/>
    <s v="LEARNING CENTER"/>
    <s v="Completed"/>
    <m/>
    <m/>
    <m/>
    <m/>
    <m/>
    <x v="4"/>
    <x v="0"/>
    <m/>
    <n v="18"/>
    <n v="1"/>
    <n v="17"/>
    <n v="1"/>
    <m/>
    <m/>
    <m/>
    <m/>
    <n v="39"/>
    <n v="1"/>
    <n v="31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8"/>
    <n v="39"/>
    <n v="0"/>
    <n v="0"/>
    <n v="17"/>
    <n v="31"/>
    <n v="0"/>
    <n v="0"/>
  </r>
  <r>
    <s v="Camp 15"/>
    <s v="CXB-223"/>
    <m/>
    <m/>
    <s v="E-15 "/>
    <s v="BRAC Learning Center 140"/>
    <n v="31012568"/>
    <s v="REFUGEE COMMUNITIES"/>
    <s v="TEMPORARY LEARNING CENTER"/>
    <s v="Completed"/>
    <m/>
    <m/>
    <m/>
    <m/>
    <m/>
    <x v="4"/>
    <x v="0"/>
    <m/>
    <n v="18"/>
    <n v="1"/>
    <n v="17"/>
    <n v="1"/>
    <m/>
    <m/>
    <m/>
    <m/>
    <n v="39"/>
    <n v="1"/>
    <n v="31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8"/>
    <n v="39"/>
    <n v="0"/>
    <n v="0"/>
    <n v="17"/>
    <n v="31"/>
    <n v="0"/>
    <n v="0"/>
  </r>
  <r>
    <s v="Camp 15"/>
    <s v="CXB-223"/>
    <m/>
    <m/>
    <s v="E-8"/>
    <s v="BRAC Learning Center 138"/>
    <n v="31012564"/>
    <s v="REFUGEE COMMUNITIES"/>
    <s v="LEARNING CENTER"/>
    <s v="Completed"/>
    <n v="21.160817999999999"/>
    <n v="92.142483999999996"/>
    <n v="0"/>
    <n v="0"/>
    <m/>
    <x v="4"/>
    <x v="0"/>
    <m/>
    <n v="18"/>
    <n v="1"/>
    <n v="17"/>
    <n v="1"/>
    <m/>
    <m/>
    <m/>
    <m/>
    <n v="37"/>
    <n v="1"/>
    <n v="33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15"/>
    <s v="CXB-223"/>
    <m/>
    <m/>
    <s v="F - 7 (3)"/>
    <s v="BRAC Learning Center 152"/>
    <n v="31012577"/>
    <s v="REFUGEE COMMUNITIES"/>
    <s v="TEMPORARY LEARNING CENTER"/>
    <s v="Completed"/>
    <n v="21.162119000000001"/>
    <n v="92.145780999999999"/>
    <n v="0"/>
    <n v="0"/>
    <m/>
    <x v="4"/>
    <x v="0"/>
    <m/>
    <n v="18"/>
    <n v="1"/>
    <n v="17"/>
    <n v="1"/>
    <m/>
    <m/>
    <m/>
    <m/>
    <n v="38"/>
    <n v="1"/>
    <n v="32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8"/>
    <n v="38"/>
    <n v="0"/>
    <n v="0"/>
    <n v="17"/>
    <n v="32"/>
    <n v="0"/>
    <n v="0"/>
  </r>
  <r>
    <s v="Camp 15"/>
    <s v="CXB-223"/>
    <m/>
    <m/>
    <s v="F - 7 (4)"/>
    <s v="BRAC Learning Center 154"/>
    <n v="31012512"/>
    <s v="REFUGEE COMMUNITIES"/>
    <s v="TEMPORARY LEARNING CENTER"/>
    <s v="Completed"/>
    <m/>
    <m/>
    <m/>
    <m/>
    <m/>
    <x v="4"/>
    <x v="0"/>
    <m/>
    <n v="18"/>
    <n v="1"/>
    <n v="17"/>
    <n v="1"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8"/>
    <n v="38"/>
    <n v="0"/>
    <n v="0"/>
    <n v="17"/>
    <n v="32"/>
    <n v="0"/>
    <n v="0"/>
  </r>
  <r>
    <s v="Camp 15"/>
    <s v="CXB-223"/>
    <m/>
    <m/>
    <s v="F-1"/>
    <s v="BRAC Learning Center 134"/>
    <n v="31012536"/>
    <s v="REFUGEE COMMUNITIES"/>
    <s v="LEARNING CENTER"/>
    <s v="Completed"/>
    <n v="21.157049000000001"/>
    <n v="92.144092999999998"/>
    <n v="0"/>
    <n v="0"/>
    <m/>
    <x v="4"/>
    <x v="0"/>
    <m/>
    <n v="17"/>
    <m/>
    <n v="18"/>
    <n v="1"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7"/>
    <n v="38"/>
    <n v="0"/>
    <n v="0"/>
    <n v="18"/>
    <n v="32"/>
    <n v="0"/>
    <n v="0"/>
  </r>
  <r>
    <s v="Camp 15"/>
    <s v="CXB-223"/>
    <m/>
    <m/>
    <s v="F-2"/>
    <s v="BRAC Learning Center 155"/>
    <n v="31012543"/>
    <s v="REFUGEE COMMUNITIES"/>
    <s v="TEMPORARY LEARNING CENTER"/>
    <s v="Completed"/>
    <n v="21.158035999999999"/>
    <n v="92.143973000000003"/>
    <n v="0"/>
    <n v="0"/>
    <m/>
    <x v="4"/>
    <x v="0"/>
    <m/>
    <n v="18"/>
    <n v="1"/>
    <n v="17"/>
    <n v="1"/>
    <m/>
    <m/>
    <m/>
    <m/>
    <n v="36"/>
    <n v="1"/>
    <n v="34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5"/>
    <s v="CXB-223"/>
    <m/>
    <m/>
    <s v="F-3"/>
    <s v="BRAC Learning Center 135"/>
    <n v="31012535"/>
    <s v="REFUGEE COMMUNITIES"/>
    <s v="LEARNING CENTER"/>
    <s v="Completed"/>
    <n v="21.156960000000002"/>
    <n v="92.143213000000003"/>
    <n v="0"/>
    <n v="0"/>
    <m/>
    <x v="4"/>
    <x v="0"/>
    <m/>
    <n v="18"/>
    <n v="1"/>
    <n v="17"/>
    <n v="1"/>
    <m/>
    <m/>
    <m/>
    <m/>
    <n v="34"/>
    <n v="1"/>
    <n v="36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5"/>
    <s v="CXB-223"/>
    <m/>
    <m/>
    <s v="F-4"/>
    <s v="BRAC Learning Center 153"/>
    <n v="31012569"/>
    <s v="REFUGEE COMMUNITIES"/>
    <s v="LEARNING CENTER"/>
    <s v="Completed"/>
    <n v="21.161297999999999"/>
    <n v="92.138054999999994"/>
    <n v="0"/>
    <n v="0"/>
    <m/>
    <x v="4"/>
    <x v="0"/>
    <m/>
    <n v="18"/>
    <n v="1"/>
    <n v="17"/>
    <n v="1"/>
    <m/>
    <m/>
    <m/>
    <m/>
    <n v="39"/>
    <n v="2"/>
    <n v="31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8"/>
    <n v="39"/>
    <n v="0"/>
    <n v="0"/>
    <n v="17"/>
    <n v="31"/>
    <n v="0"/>
    <n v="0"/>
  </r>
  <r>
    <s v="Camp 15"/>
    <s v="CXB-223"/>
    <m/>
    <m/>
    <s v="F-7"/>
    <s v="BRAC Learning Center 151"/>
    <n v="31012587"/>
    <s v="REFUGEE COMMUNITIES"/>
    <s v="LEARNING CENTER"/>
    <s v="Completed"/>
    <m/>
    <m/>
    <m/>
    <m/>
    <m/>
    <x v="4"/>
    <x v="0"/>
    <m/>
    <n v="18"/>
    <n v="1"/>
    <n v="17"/>
    <n v="1"/>
    <m/>
    <m/>
    <m/>
    <m/>
    <n v="37"/>
    <n v="1"/>
    <n v="33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15"/>
    <s v="CXB-223"/>
    <m/>
    <m/>
    <s v="F-7(2)"/>
    <s v="BRAC Learning Center 136"/>
    <n v="31012533"/>
    <s v="REFUGEE COMMUNITIES"/>
    <s v="TEMPORARY LEARNING CENTER"/>
    <s v="Completed"/>
    <m/>
    <m/>
    <m/>
    <m/>
    <m/>
    <x v="4"/>
    <x v="0"/>
    <m/>
    <n v="18"/>
    <n v="1"/>
    <n v="17"/>
    <n v="1"/>
    <m/>
    <m/>
    <m/>
    <m/>
    <n v="31"/>
    <m/>
    <n v="39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8"/>
    <n v="31"/>
    <n v="0"/>
    <n v="0"/>
    <n v="17"/>
    <n v="39"/>
    <n v="0"/>
    <n v="0"/>
  </r>
  <r>
    <s v="Camp 15"/>
    <s v="CXB-223"/>
    <m/>
    <m/>
    <s v="F-9"/>
    <s v="BRAC Learning Center 128"/>
    <n v="31012545"/>
    <s v="REFUGEE COMMUNITIES"/>
    <s v="LEARNING CENTER"/>
    <s v="Completed"/>
    <n v="21.158183999999999"/>
    <n v="92.140872000000002"/>
    <n v="0"/>
    <n v="0"/>
    <m/>
    <x v="4"/>
    <x v="0"/>
    <m/>
    <n v="20"/>
    <n v="1"/>
    <n v="15"/>
    <n v="1"/>
    <m/>
    <m/>
    <m/>
    <m/>
    <n v="34"/>
    <m/>
    <n v="36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20"/>
    <n v="34"/>
    <n v="0"/>
    <n v="0"/>
    <n v="15"/>
    <n v="36"/>
    <n v="0"/>
    <n v="0"/>
  </r>
  <r>
    <s v="Camp 15"/>
    <s v="CXB-223"/>
    <m/>
    <m/>
    <s v="G-1"/>
    <s v="BRAC Learning Center 131"/>
    <n v="31012548"/>
    <s v="REFUGEE COMMUNITIES"/>
    <s v="TEMPORARY LEARNING CENTER"/>
    <s v="Completed"/>
    <n v="21.158518000000001"/>
    <n v="92.147397999999995"/>
    <n v="0"/>
    <n v="0"/>
    <m/>
    <x v="4"/>
    <x v="0"/>
    <m/>
    <n v="18"/>
    <n v="1"/>
    <n v="17"/>
    <n v="1"/>
    <m/>
    <m/>
    <m/>
    <m/>
    <n v="34"/>
    <m/>
    <n v="36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5"/>
    <s v="CXB-223"/>
    <m/>
    <m/>
    <s v="G-12"/>
    <s v="BRAC Learning Center 160"/>
    <n v="31012547"/>
    <s v="REFUGEE COMMUNITIES"/>
    <s v="LEARNING CENTER"/>
    <s v="Completed"/>
    <n v="21.158517"/>
    <n v="92.147379999999998"/>
    <n v="0"/>
    <n v="0"/>
    <m/>
    <x v="4"/>
    <x v="0"/>
    <m/>
    <n v="18"/>
    <m/>
    <n v="17"/>
    <m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5"/>
    <s v="CXB-223"/>
    <m/>
    <m/>
    <s v="G-9"/>
    <s v="BRAC Learning Center 132"/>
    <n v="31012540"/>
    <s v="REFUGEE COMMUNITIES"/>
    <s v="LEARNING CENTER"/>
    <s v="Completed"/>
    <n v="21.157567"/>
    <n v="92.146609999999995"/>
    <n v="0"/>
    <n v="0"/>
    <m/>
    <x v="4"/>
    <x v="0"/>
    <m/>
    <n v="18"/>
    <n v="1"/>
    <n v="17"/>
    <m/>
    <m/>
    <m/>
    <m/>
    <m/>
    <n v="31"/>
    <n v="1"/>
    <n v="39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8"/>
    <n v="31"/>
    <n v="0"/>
    <n v="0"/>
    <n v="17"/>
    <n v="39"/>
    <n v="0"/>
    <n v="0"/>
  </r>
  <r>
    <s v="Camp 15"/>
    <s v="CXB-223"/>
    <m/>
    <m/>
    <s v="H-10"/>
    <s v="BRAC Learning Center 126"/>
    <n v="31012560"/>
    <s v="REFUGEE COMMUNITIES"/>
    <s v="LEARNING CENTER"/>
    <s v="Completed"/>
    <n v="21.160170000000001"/>
    <n v="92.139722000000006"/>
    <n v="0"/>
    <n v="0"/>
    <m/>
    <x v="4"/>
    <x v="0"/>
    <m/>
    <n v="20"/>
    <n v="1"/>
    <n v="15"/>
    <m/>
    <m/>
    <m/>
    <m/>
    <m/>
    <n v="37"/>
    <n v="1"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20"/>
    <n v="37"/>
    <n v="0"/>
    <n v="0"/>
    <n v="15"/>
    <n v="33"/>
    <n v="0"/>
    <n v="0"/>
  </r>
  <r>
    <s v="Camp 15"/>
    <s v="CXB-223"/>
    <m/>
    <m/>
    <s v="H-2"/>
    <s v="BRAC Learning Center 164"/>
    <n v="31012588"/>
    <s v="REFUGEE COMMUNITIES"/>
    <s v="LEARNING CENTER"/>
    <s v="Completed"/>
    <m/>
    <m/>
    <m/>
    <m/>
    <m/>
    <x v="4"/>
    <x v="0"/>
    <m/>
    <n v="20"/>
    <n v="1"/>
    <n v="15"/>
    <n v="1"/>
    <m/>
    <m/>
    <m/>
    <m/>
    <n v="38"/>
    <m/>
    <n v="32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15"/>
    <s v="CXB-223"/>
    <m/>
    <m/>
    <s v="H-3"/>
    <s v="BRAC Learning Center 121"/>
    <n v="31012554"/>
    <s v="REFUGEE COMMUNITIES"/>
    <s v="TEMPORARY LEARNING CENTER"/>
    <s v="Completed"/>
    <n v="21.158857000000001"/>
    <n v="92.139774000000003"/>
    <n v="0"/>
    <n v="0"/>
    <m/>
    <x v="4"/>
    <x v="0"/>
    <m/>
    <n v="20"/>
    <n v="1"/>
    <n v="15"/>
    <n v="1"/>
    <m/>
    <m/>
    <m/>
    <m/>
    <n v="39"/>
    <n v="2"/>
    <n v="31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20"/>
    <n v="39"/>
    <n v="0"/>
    <n v="0"/>
    <n v="15"/>
    <n v="31"/>
    <n v="0"/>
    <n v="0"/>
  </r>
  <r>
    <s v="Camp 15"/>
    <s v="CXB-223"/>
    <m/>
    <m/>
    <s v="H-5"/>
    <s v="BRAC Learning Center 122"/>
    <n v="31012559"/>
    <s v="REFUGEE COMMUNITIES"/>
    <s v="TEMPORARY LEARNING CENTER"/>
    <s v="Completed"/>
    <n v="21.159766999999999"/>
    <n v="92.137050000000002"/>
    <n v="0"/>
    <n v="0"/>
    <m/>
    <x v="4"/>
    <x v="0"/>
    <m/>
    <n v="17"/>
    <n v="1"/>
    <n v="18"/>
    <n v="1"/>
    <m/>
    <m/>
    <m/>
    <m/>
    <n v="36"/>
    <n v="1"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7"/>
    <n v="36"/>
    <n v="0"/>
    <n v="0"/>
    <n v="18"/>
    <n v="34"/>
    <n v="0"/>
    <n v="0"/>
  </r>
  <r>
    <s v="Camp 15"/>
    <s v="CXB-223"/>
    <m/>
    <m/>
    <s v="H-6"/>
    <s v="BRAC Learning Center 123"/>
    <n v="31012555"/>
    <s v="REFUGEE COMMUNITIES"/>
    <s v="TEMPORARY LEARNING CENTER"/>
    <s v="Completed"/>
    <n v="21.159049"/>
    <n v="92.139306000000005"/>
    <n v="0"/>
    <n v="0"/>
    <m/>
    <x v="4"/>
    <x v="0"/>
    <m/>
    <n v="20"/>
    <n v="1"/>
    <n v="15"/>
    <n v="1"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15"/>
    <s v="CXB-223"/>
    <m/>
    <m/>
    <s v="H-7"/>
    <s v="BRAC Learning Center 124"/>
    <n v="31012552"/>
    <s v="REFUGEE COMMUNITIES"/>
    <s v="TEMPORARY LEARNING CENTER"/>
    <s v="Completed"/>
    <n v="21.158671999999999"/>
    <n v="92.137266999999994"/>
    <n v="0"/>
    <n v="0"/>
    <m/>
    <x v="4"/>
    <x v="0"/>
    <m/>
    <n v="20"/>
    <n v="1"/>
    <n v="15"/>
    <n v="1"/>
    <m/>
    <m/>
    <m/>
    <m/>
    <n v="35"/>
    <n v="1"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0"/>
    <n v="35"/>
    <n v="0"/>
    <n v="0"/>
    <n v="15"/>
    <n v="35"/>
    <n v="0"/>
    <n v="0"/>
  </r>
  <r>
    <s v="Camp 15"/>
    <s v="CXB-223"/>
    <m/>
    <m/>
    <s v="H-7(2)"/>
    <s v="BRAC Learning Center 125"/>
    <n v="31012551"/>
    <s v="REFUGEE COMMUNITIES"/>
    <s v="TEMPORARY LEARNING CENTER"/>
    <s v="Completed"/>
    <n v="21.158670000000001"/>
    <n v="92.137765999999999"/>
    <n v="0"/>
    <n v="0"/>
    <m/>
    <x v="4"/>
    <x v="0"/>
    <m/>
    <n v="18"/>
    <n v="1"/>
    <n v="17"/>
    <n v="1"/>
    <m/>
    <m/>
    <m/>
    <m/>
    <n v="35"/>
    <n v="1"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15"/>
    <s v="CXB-223"/>
    <m/>
    <m/>
    <s v="H-9"/>
    <s v="BRAC Learning Center 165"/>
    <n v="31012550"/>
    <s v="REFUGEE COMMUNITIES"/>
    <s v="TEMPORARY LEARNING CENTER"/>
    <s v="Completed"/>
    <n v="21.158615000000001"/>
    <n v="92.140074999999996"/>
    <n v="0"/>
    <n v="0"/>
    <m/>
    <x v="4"/>
    <x v="0"/>
    <m/>
    <n v="20"/>
    <n v="1"/>
    <n v="15"/>
    <n v="1"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16"/>
    <s v="CXB-224"/>
    <m/>
    <m/>
    <s v="A-1"/>
    <s v="BRAC Learning Center 169"/>
    <n v="31012542"/>
    <s v="REFUGEE COMMUNITIES"/>
    <s v="TEMPORARY LEARNING CENTER"/>
    <s v="Completed"/>
    <n v="21.157830000000001"/>
    <n v="92.149338"/>
    <n v="0"/>
    <n v="0"/>
    <m/>
    <x v="4"/>
    <x v="0"/>
    <m/>
    <n v="20"/>
    <n v="1"/>
    <n v="15"/>
    <m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16"/>
    <s v="CXB-224"/>
    <m/>
    <m/>
    <s v="A-11"/>
    <s v="BRAC Learning Center 195"/>
    <n v="31012557"/>
    <s v="REFUGEE COMMUNITIES"/>
    <s v="LEARNING CENTER"/>
    <s v="Completed"/>
    <n v="21.159247000000001"/>
    <n v="92.150625000000005"/>
    <n v="0"/>
    <n v="0"/>
    <m/>
    <x v="4"/>
    <x v="0"/>
    <m/>
    <n v="18"/>
    <m/>
    <n v="17"/>
    <m/>
    <m/>
    <m/>
    <m/>
    <m/>
    <n v="39"/>
    <m/>
    <n v="31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8"/>
    <n v="39"/>
    <n v="0"/>
    <n v="0"/>
    <n v="17"/>
    <n v="31"/>
    <n v="0"/>
    <n v="0"/>
  </r>
  <r>
    <s v="Camp 16"/>
    <s v="CXB-224"/>
    <m/>
    <m/>
    <s v="A-13"/>
    <s v="BRAC Learning Center 193"/>
    <n v="31012539"/>
    <s v="REFUGEE COMMUNITIES"/>
    <s v="LEARNING CENTER"/>
    <s v="Completed"/>
    <n v="21.157257999999999"/>
    <n v="92.149375000000006"/>
    <n v="0"/>
    <n v="0"/>
    <m/>
    <x v="4"/>
    <x v="0"/>
    <m/>
    <n v="18"/>
    <m/>
    <n v="17"/>
    <n v="1"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6"/>
    <s v="CXB-224"/>
    <m/>
    <m/>
    <s v="A-14"/>
    <s v="BRAC Learning Center 168"/>
    <n v="31012553"/>
    <s v="REFUGEE COMMUNITIES"/>
    <s v="LEARNING CENTER"/>
    <s v="Completed"/>
    <n v="21.158719999999999"/>
    <n v="92.152069999999995"/>
    <n v="0"/>
    <n v="0"/>
    <m/>
    <x v="4"/>
    <x v="0"/>
    <m/>
    <n v="20"/>
    <m/>
    <n v="15"/>
    <m/>
    <m/>
    <m/>
    <m/>
    <m/>
    <n v="38"/>
    <m/>
    <n v="32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16"/>
    <s v="CXB-224"/>
    <m/>
    <m/>
    <s v="A-15"/>
    <s v="BRAC Learning Center 199"/>
    <n v="31012544"/>
    <s v="REFUGEE COMMUNITIES"/>
    <s v="LEARNING CENTER"/>
    <s v="Completed"/>
    <n v="21.158132999999999"/>
    <n v="92.149083000000005"/>
    <n v="0"/>
    <n v="0"/>
    <m/>
    <x v="4"/>
    <x v="0"/>
    <m/>
    <n v="18"/>
    <n v="1"/>
    <n v="17"/>
    <m/>
    <m/>
    <m/>
    <m/>
    <m/>
    <n v="39"/>
    <n v="1"/>
    <n v="31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8"/>
    <n v="39"/>
    <n v="0"/>
    <n v="0"/>
    <n v="17"/>
    <n v="31"/>
    <n v="0"/>
    <n v="0"/>
  </r>
  <r>
    <s v="Camp 16"/>
    <s v="CXB-224"/>
    <m/>
    <m/>
    <s v="A-16"/>
    <s v="BRAC Learning Center 171"/>
    <n v="31012538"/>
    <s v="REFUGEE COMMUNITIES"/>
    <s v="LEARNING CENTER"/>
    <s v="Completed"/>
    <n v="21.157225"/>
    <n v="92.149586999999997"/>
    <n v="0"/>
    <n v="0"/>
    <m/>
    <x v="4"/>
    <x v="0"/>
    <m/>
    <n v="20"/>
    <m/>
    <n v="15"/>
    <m/>
    <m/>
    <m/>
    <m/>
    <m/>
    <n v="35"/>
    <m/>
    <n v="35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0"/>
    <n v="35"/>
    <n v="0"/>
    <n v="0"/>
    <n v="15"/>
    <n v="35"/>
    <n v="0"/>
    <n v="0"/>
  </r>
  <r>
    <s v="Camp 16"/>
    <s v="CXB-224"/>
    <m/>
    <m/>
    <s v="A-17"/>
    <s v="BRAC Learning Center 167"/>
    <n v="31012541"/>
    <s v="REFUGEE COMMUNITIES"/>
    <s v="LEARNING CENTER"/>
    <s v="Completed"/>
    <n v="21.157668000000001"/>
    <n v="92.151859999999999"/>
    <n v="0"/>
    <n v="0"/>
    <m/>
    <x v="4"/>
    <x v="0"/>
    <m/>
    <n v="19"/>
    <m/>
    <n v="16"/>
    <m/>
    <m/>
    <m/>
    <m/>
    <m/>
    <n v="37"/>
    <m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9"/>
    <n v="37"/>
    <n v="0"/>
    <n v="0"/>
    <n v="16"/>
    <n v="33"/>
    <n v="0"/>
    <n v="0"/>
  </r>
  <r>
    <s v="Camp 16"/>
    <s v="CXB-224"/>
    <m/>
    <m/>
    <s v="A-19"/>
    <s v="BRAC Learning Center 194"/>
    <n v="31012558"/>
    <s v="REFUGEE COMMUNITIES"/>
    <s v="TEMPORARY LEARNING CENTER"/>
    <s v="Completed"/>
    <n v="21.159517999999998"/>
    <n v="92.151250000000005"/>
    <n v="0"/>
    <n v="0"/>
    <m/>
    <x v="4"/>
    <x v="0"/>
    <m/>
    <n v="19"/>
    <m/>
    <n v="16"/>
    <m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9"/>
    <n v="38"/>
    <n v="0"/>
    <n v="0"/>
    <n v="16"/>
    <n v="32"/>
    <n v="0"/>
    <n v="0"/>
  </r>
  <r>
    <s v="Camp 16"/>
    <s v="CXB-224"/>
    <m/>
    <m/>
    <s v="A-2"/>
    <s v="BRAC Learning Center 198"/>
    <n v="31012537"/>
    <s v="REFUGEE COMMUNITIES"/>
    <s v="TEMPORARY LEARNING CENTER"/>
    <s v="Completed"/>
    <m/>
    <m/>
    <m/>
    <m/>
    <m/>
    <x v="4"/>
    <x v="0"/>
    <m/>
    <n v="20"/>
    <m/>
    <n v="15"/>
    <m/>
    <m/>
    <m/>
    <m/>
    <m/>
    <n v="37"/>
    <m/>
    <n v="33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20"/>
    <n v="37"/>
    <n v="0"/>
    <n v="0"/>
    <n v="15"/>
    <n v="33"/>
    <n v="0"/>
    <n v="0"/>
  </r>
  <r>
    <s v="Camp 16"/>
    <s v="CXB-224"/>
    <m/>
    <m/>
    <s v="A-3"/>
    <s v="BRAC Learning Center 200"/>
    <n v="31012556"/>
    <s v="REFUGEE COMMUNITIES"/>
    <s v="TEMPORARY LEARNING CENTER"/>
    <s v="Completed"/>
    <n v="21.159143"/>
    <n v="92.149182999999994"/>
    <n v="0"/>
    <n v="0"/>
    <m/>
    <x v="4"/>
    <x v="0"/>
    <m/>
    <n v="18"/>
    <m/>
    <n v="17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6"/>
    <s v="CXB-224"/>
    <m/>
    <m/>
    <s v="A-7"/>
    <s v="BRAC Learning Center 166 "/>
    <n v="31012508"/>
    <s v="REFUGEE COMMUNITIES"/>
    <s v="LEARNING CENTER"/>
    <s v="Completed"/>
    <n v="21.157368000000002"/>
    <n v="92.151865000000001"/>
    <n v="0"/>
    <n v="0"/>
    <m/>
    <x v="4"/>
    <x v="0"/>
    <m/>
    <n v="21"/>
    <m/>
    <n v="14"/>
    <m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21"/>
    <n v="35"/>
    <n v="0"/>
    <n v="0"/>
    <n v="14"/>
    <n v="35"/>
    <n v="0"/>
    <n v="0"/>
  </r>
  <r>
    <s v="Camp 16"/>
    <s v="CXB-224"/>
    <m/>
    <m/>
    <s v="A-9"/>
    <s v="BRAC Learning Center 170"/>
    <n v="31012546"/>
    <s v="REFUGEE COMMUNITIES"/>
    <s v="TEMPORARY LEARNING CENTER"/>
    <s v="Completed"/>
    <n v="21.158327"/>
    <n v="92.150603000000004"/>
    <n v="0"/>
    <n v="0"/>
    <m/>
    <x v="4"/>
    <x v="0"/>
    <m/>
    <n v="19"/>
    <m/>
    <n v="16"/>
    <m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9"/>
    <n v="34"/>
    <n v="0"/>
    <n v="0"/>
    <n v="16"/>
    <n v="36"/>
    <n v="0"/>
    <n v="0"/>
  </r>
  <r>
    <s v="Camp 16"/>
    <s v="CXB-224"/>
    <m/>
    <m/>
    <s v="B-1"/>
    <s v="BRAC Learning Center 183"/>
    <n v="31012531"/>
    <s v="REFUGEE COMMUNITIES"/>
    <s v="LEARNING CENTER"/>
    <s v="Completed"/>
    <n v="21.156285"/>
    <n v="92.151802000000004"/>
    <n v="0"/>
    <n v="0"/>
    <m/>
    <x v="4"/>
    <x v="0"/>
    <m/>
    <n v="19"/>
    <n v="1"/>
    <n v="16"/>
    <m/>
    <m/>
    <m/>
    <m/>
    <m/>
    <n v="35"/>
    <m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9"/>
    <n v="35"/>
    <n v="0"/>
    <n v="0"/>
    <n v="16"/>
    <n v="35"/>
    <n v="0"/>
    <n v="0"/>
  </r>
  <r>
    <s v="Camp 16"/>
    <s v="CXB-224"/>
    <m/>
    <m/>
    <s v="B-4"/>
    <s v="BRAC Learning Center 182"/>
    <n v="31012532"/>
    <s v="REFUGEE COMMUNITIES"/>
    <s v="LEARNING CENTER"/>
    <s v="Completed"/>
    <n v="21.156427999999998"/>
    <n v="92.150142000000002"/>
    <n v="0"/>
    <n v="0"/>
    <m/>
    <x v="4"/>
    <x v="0"/>
    <m/>
    <n v="21"/>
    <m/>
    <n v="14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21"/>
    <n v="39"/>
    <n v="0"/>
    <n v="0"/>
    <n v="14"/>
    <n v="31"/>
    <n v="0"/>
    <n v="0"/>
  </r>
  <r>
    <s v="Camp 16"/>
    <s v="CXB-224"/>
    <m/>
    <m/>
    <s v="B-5"/>
    <s v="BRAC Learning Center 190"/>
    <n v="31012534"/>
    <s v="REFUGEE COMMUNITIES"/>
    <s v="TEMPORARY LEARNING CENTER"/>
    <s v="Completed"/>
    <n v="21.156832000000001"/>
    <n v="92.150211999999996"/>
    <n v="0"/>
    <n v="0"/>
    <m/>
    <x v="4"/>
    <x v="0"/>
    <m/>
    <n v="18"/>
    <n v="1"/>
    <n v="17"/>
    <n v="1"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8"/>
    <n v="38"/>
    <n v="0"/>
    <n v="0"/>
    <n v="17"/>
    <n v="32"/>
    <n v="0"/>
    <n v="0"/>
  </r>
  <r>
    <s v="Camp 16"/>
    <s v="CXB-224"/>
    <m/>
    <m/>
    <s v="B-7"/>
    <s v="BRAC Learning Center 188"/>
    <n v="31012530"/>
    <s v="REFUGEE COMMUNITIES"/>
    <s v="LEARNING CENTER"/>
    <s v="Completed"/>
    <n v="21.156143"/>
    <n v="92.148842999999999"/>
    <n v="0"/>
    <n v="0"/>
    <m/>
    <x v="4"/>
    <x v="0"/>
    <m/>
    <n v="18"/>
    <n v="1"/>
    <n v="17"/>
    <m/>
    <m/>
    <m/>
    <m/>
    <m/>
    <n v="36"/>
    <n v="1"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6"/>
    <s v="CXB-224"/>
    <m/>
    <m/>
    <s v="C-11"/>
    <s v="BRAC Learning Center 173"/>
    <n v="31012718"/>
    <s v="REFUGEE COMMUNITIES"/>
    <s v="LEARNING CENTER"/>
    <s v="Completed"/>
    <m/>
    <m/>
    <m/>
    <m/>
    <m/>
    <x v="4"/>
    <x v="0"/>
    <m/>
    <n v="18"/>
    <m/>
    <n v="17"/>
    <m/>
    <m/>
    <m/>
    <m/>
    <m/>
    <n v="34"/>
    <n v="2"/>
    <n v="36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6"/>
    <s v="CXB-224"/>
    <m/>
    <m/>
    <s v="C-13"/>
    <s v="BRAC Learning Center 196"/>
    <n v="31012524"/>
    <s v="REFUGEE COMMUNITIES"/>
    <s v="TEMPORARY LEARNING CENTER"/>
    <s v="Completed"/>
    <n v="21.155525000000001"/>
    <n v="92.151844999999994"/>
    <n v="0"/>
    <n v="0"/>
    <m/>
    <x v="4"/>
    <x v="0"/>
    <m/>
    <n v="18"/>
    <m/>
    <n v="17"/>
    <m/>
    <m/>
    <m/>
    <m/>
    <m/>
    <n v="37"/>
    <m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16"/>
    <s v="CXB-224"/>
    <m/>
    <m/>
    <s v="C-14"/>
    <s v="BRAC Learning Center 174"/>
    <n v="31012520"/>
    <s v="REFUGEE COMMUNITIES"/>
    <s v="LEARNING CENTER"/>
    <s v="Completed"/>
    <n v="21.155200000000001"/>
    <n v="92.152482000000006"/>
    <n v="0"/>
    <n v="0"/>
    <m/>
    <x v="4"/>
    <x v="0"/>
    <m/>
    <n v="20"/>
    <m/>
    <n v="15"/>
    <n v="1"/>
    <m/>
    <m/>
    <m/>
    <m/>
    <n v="36"/>
    <n v="2"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20"/>
    <n v="36"/>
    <n v="0"/>
    <n v="0"/>
    <n v="15"/>
    <n v="34"/>
    <n v="0"/>
    <n v="0"/>
  </r>
  <r>
    <s v="Camp 16"/>
    <s v="CXB-224"/>
    <m/>
    <m/>
    <s v="C-15"/>
    <s v="BRAC Learning Center 175"/>
    <n v="31012521"/>
    <s v="REFUGEE COMMUNITIES"/>
    <s v="LEARNING CENTER"/>
    <s v="Completed"/>
    <n v="21.155328000000001"/>
    <n v="92.149562000000003"/>
    <n v="0"/>
    <n v="0"/>
    <m/>
    <x v="4"/>
    <x v="0"/>
    <m/>
    <n v="19"/>
    <m/>
    <n v="16"/>
    <m/>
    <m/>
    <m/>
    <m/>
    <m/>
    <n v="35"/>
    <m/>
    <n v="35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9"/>
    <n v="35"/>
    <n v="0"/>
    <n v="0"/>
    <n v="16"/>
    <n v="35"/>
    <n v="0"/>
    <n v="0"/>
  </r>
  <r>
    <s v="Camp 16"/>
    <s v="CXB-224"/>
    <m/>
    <m/>
    <s v="C-16"/>
    <s v="BRAC Learning Center 176"/>
    <n v="31012522"/>
    <s v="REFUGEE COMMUNITIES"/>
    <s v="TEMPORARY LEARNING CENTER"/>
    <s v="Completed"/>
    <n v="21.155427"/>
    <n v="92.148662000000002"/>
    <n v="0"/>
    <n v="0"/>
    <m/>
    <x v="4"/>
    <x v="0"/>
    <m/>
    <n v="19"/>
    <n v="1"/>
    <n v="16"/>
    <n v="1"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9"/>
    <n v="36"/>
    <n v="0"/>
    <n v="0"/>
    <n v="16"/>
    <n v="34"/>
    <n v="0"/>
    <n v="0"/>
  </r>
  <r>
    <s v="Camp 16"/>
    <s v="CXB-224"/>
    <m/>
    <m/>
    <s v="C-3"/>
    <s v="BRAC Learning Center 177"/>
    <n v="31012518"/>
    <s v="REFUGEE COMMUNITIES"/>
    <s v="TEMPORARY LEARNING CENTER"/>
    <s v="Completed"/>
    <m/>
    <m/>
    <m/>
    <m/>
    <m/>
    <x v="4"/>
    <x v="0"/>
    <m/>
    <n v="18"/>
    <m/>
    <n v="17"/>
    <m/>
    <m/>
    <m/>
    <m/>
    <m/>
    <n v="35"/>
    <n v="1"/>
    <n v="35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16"/>
    <s v="CXB-224"/>
    <m/>
    <m/>
    <s v="C-4"/>
    <s v="BRAC Learning Center 178"/>
    <n v="31012515"/>
    <s v="REFUGEE COMMUNITIES"/>
    <s v="TEMPORARY LEARNING CENTER"/>
    <s v="Completed"/>
    <n v="21.154140999999999"/>
    <n v="92.151712000000003"/>
    <n v="0"/>
    <n v="0"/>
    <m/>
    <x v="4"/>
    <x v="0"/>
    <m/>
    <n v="20"/>
    <m/>
    <n v="15"/>
    <m/>
    <m/>
    <m/>
    <m/>
    <m/>
    <n v="34"/>
    <m/>
    <n v="36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20"/>
    <n v="34"/>
    <n v="0"/>
    <n v="0"/>
    <n v="15"/>
    <n v="36"/>
    <n v="0"/>
    <n v="0"/>
  </r>
  <r>
    <s v="Camp 16"/>
    <s v="CXB-224"/>
    <m/>
    <m/>
    <s v="C-6"/>
    <s v="BRAC Learning Center 172"/>
    <n v="31012517"/>
    <s v="REFUGEE COMMUNITIES"/>
    <s v="LEARNING CENTER"/>
    <s v="Completed"/>
    <n v="21.154544999999999"/>
    <n v="92.150767999999999"/>
    <n v="0"/>
    <n v="0"/>
    <m/>
    <x v="4"/>
    <x v="0"/>
    <m/>
    <n v="18"/>
    <n v="1"/>
    <n v="17"/>
    <n v="1"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6"/>
    <s v="CXB-224"/>
    <m/>
    <m/>
    <s v="C-7"/>
    <s v="BRAC Learning Center 179"/>
    <n v="31012516"/>
    <s v="REFUGEE COMMUNITIES"/>
    <s v="LEARNING CENTER"/>
    <s v="Completed"/>
    <n v="21.154177000000001"/>
    <n v="92.150876999999994"/>
    <n v="0"/>
    <n v="0"/>
    <m/>
    <x v="4"/>
    <x v="0"/>
    <m/>
    <n v="19"/>
    <m/>
    <n v="16"/>
    <m/>
    <m/>
    <m/>
    <m/>
    <m/>
    <n v="36"/>
    <m/>
    <n v="34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9"/>
    <n v="36"/>
    <n v="0"/>
    <n v="0"/>
    <n v="16"/>
    <n v="34"/>
    <n v="0"/>
    <n v="0"/>
  </r>
  <r>
    <s v="Camp 16"/>
    <s v="CXB-224"/>
    <m/>
    <m/>
    <s v="D-1"/>
    <s v="BRAC Learning Center 180"/>
    <n v="31012511"/>
    <s v="REFUGEE COMMUNITIES"/>
    <s v="LEARNING CENTER"/>
    <s v="Completed"/>
    <m/>
    <m/>
    <m/>
    <m/>
    <m/>
    <x v="4"/>
    <x v="0"/>
    <m/>
    <n v="19"/>
    <m/>
    <n v="16"/>
    <m/>
    <m/>
    <m/>
    <m/>
    <m/>
    <n v="36"/>
    <m/>
    <n v="34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9"/>
    <n v="36"/>
    <n v="0"/>
    <n v="0"/>
    <n v="16"/>
    <n v="34"/>
    <n v="0"/>
    <n v="0"/>
  </r>
  <r>
    <s v="Camp 16"/>
    <s v="CXB-224"/>
    <m/>
    <m/>
    <s v="D-5"/>
    <s v="BRAC Learning Center 181"/>
    <n v="31012513"/>
    <s v="REFUGEE COMMUNITIES"/>
    <s v="LEARNING CENTER"/>
    <s v="Completed"/>
    <n v="21.153379999999999"/>
    <n v="92.150227999999998"/>
    <n v="0"/>
    <n v="0"/>
    <m/>
    <x v="4"/>
    <x v="0"/>
    <m/>
    <n v="18"/>
    <m/>
    <n v="17"/>
    <m/>
    <m/>
    <m/>
    <m/>
    <m/>
    <n v="36"/>
    <n v="1"/>
    <n v="34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6"/>
    <s v="CXB-224"/>
    <m/>
    <m/>
    <s v="G-1"/>
    <s v="BRAC Learning Center 197"/>
    <n v="31012527"/>
    <s v="REFUGEE COMMUNITIES"/>
    <s v="LEARNING CENTER"/>
    <s v="Completed"/>
    <n v="21.155830000000002"/>
    <n v="92.147537"/>
    <n v="0"/>
    <n v="0"/>
    <m/>
    <x v="4"/>
    <x v="0"/>
    <m/>
    <n v="18"/>
    <m/>
    <n v="17"/>
    <m/>
    <m/>
    <m/>
    <m/>
    <m/>
    <n v="38"/>
    <n v="1"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8"/>
    <n v="38"/>
    <n v="0"/>
    <n v="0"/>
    <n v="17"/>
    <n v="32"/>
    <n v="0"/>
    <n v="0"/>
  </r>
  <r>
    <s v="Camp 16"/>
    <s v="CXB-224"/>
    <m/>
    <m/>
    <s v="G-3"/>
    <s v="BRAC Learning Center 184"/>
    <n v="31012526"/>
    <s v="REFUGEE COMMUNITIES"/>
    <s v="TEMPORARY LEARNING CENTER"/>
    <s v="Completed"/>
    <n v="21.155812000000001"/>
    <n v="92.146822"/>
    <n v="0"/>
    <n v="0"/>
    <m/>
    <x v="4"/>
    <x v="0"/>
    <m/>
    <n v="19"/>
    <m/>
    <n v="16"/>
    <m/>
    <m/>
    <m/>
    <m/>
    <m/>
    <n v="38"/>
    <n v="1"/>
    <n v="32"/>
    <n v="1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9"/>
    <n v="38"/>
    <n v="0"/>
    <n v="0"/>
    <n v="16"/>
    <n v="32"/>
    <n v="0"/>
    <n v="0"/>
  </r>
  <r>
    <s v="Camp 16"/>
    <s v="CXB-224"/>
    <m/>
    <m/>
    <s v="G-4"/>
    <s v="BRAC Learning Center 192"/>
    <n v="31012529"/>
    <s v="REFUGEE COMMUNITIES"/>
    <s v="TEMPORARY LEARNING CENTER"/>
    <s v="Completed"/>
    <n v="21.156127000000001"/>
    <n v="92.148662000000002"/>
    <n v="0"/>
    <n v="0"/>
    <m/>
    <x v="4"/>
    <x v="0"/>
    <m/>
    <n v="19"/>
    <m/>
    <n v="16"/>
    <m/>
    <m/>
    <m/>
    <m/>
    <m/>
    <n v="38"/>
    <n v="1"/>
    <n v="32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9"/>
    <n v="38"/>
    <n v="0"/>
    <n v="0"/>
    <n v="16"/>
    <n v="32"/>
    <n v="0"/>
    <n v="0"/>
  </r>
  <r>
    <s v="Camp 16"/>
    <s v="CXB-224"/>
    <m/>
    <m/>
    <s v="G-6"/>
    <s v="BRAC Learning Center 186"/>
    <n v="31012514"/>
    <s v="REFUGEE COMMUNITIES"/>
    <s v="LEARNING CENTER"/>
    <s v="Completed"/>
    <m/>
    <m/>
    <m/>
    <m/>
    <m/>
    <x v="4"/>
    <x v="0"/>
    <m/>
    <n v="19"/>
    <m/>
    <n v="16"/>
    <m/>
    <m/>
    <m/>
    <m/>
    <m/>
    <n v="38"/>
    <m/>
    <n v="32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9"/>
    <n v="38"/>
    <n v="0"/>
    <n v="0"/>
    <n v="16"/>
    <n v="32"/>
    <n v="0"/>
    <n v="0"/>
  </r>
  <r>
    <s v="Camp 16"/>
    <s v="CXB-224"/>
    <m/>
    <m/>
    <s v="H-1"/>
    <s v="BRAC Learning Center 187"/>
    <n v="31012523"/>
    <s v="REFUGEE COMMUNITIES"/>
    <s v="TEMPORARY LEARNING CENTER"/>
    <s v="Completed"/>
    <n v="21.155477000000001"/>
    <n v="92.145842000000002"/>
    <n v="0"/>
    <n v="0"/>
    <m/>
    <x v="4"/>
    <x v="0"/>
    <m/>
    <n v="19"/>
    <m/>
    <n v="16"/>
    <m/>
    <m/>
    <m/>
    <m/>
    <m/>
    <n v="40"/>
    <n v="2"/>
    <n v="30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19"/>
    <n v="40"/>
    <n v="0"/>
    <n v="0"/>
    <n v="16"/>
    <n v="30"/>
    <n v="0"/>
    <n v="0"/>
  </r>
  <r>
    <s v="Camp 16"/>
    <s v="CXB-224"/>
    <m/>
    <m/>
    <s v="H-2"/>
    <s v="BRAC Learning Center 185"/>
    <n v="31012528"/>
    <s v="REFUGEE COMMUNITIES"/>
    <s v="LEARNING CENTER"/>
    <s v="Completed"/>
    <n v="21.155930000000001"/>
    <n v="92.145493000000002"/>
    <n v="0"/>
    <n v="0"/>
    <m/>
    <x v="4"/>
    <x v="0"/>
    <m/>
    <n v="18"/>
    <m/>
    <n v="17"/>
    <m/>
    <m/>
    <m/>
    <m/>
    <m/>
    <n v="36"/>
    <m/>
    <n v="34"/>
    <n v="2"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6"/>
    <s v="CXB-224"/>
    <m/>
    <m/>
    <s v="H-3"/>
    <s v="BRAC Learning Center 189"/>
    <n v="31012519"/>
    <s v="REFUGEE COMMUNITIES"/>
    <s v="LEARNING CENTER"/>
    <s v="Completed"/>
    <n v="21.154941999999998"/>
    <n v="92.144828000000004"/>
    <n v="0"/>
    <n v="0"/>
    <m/>
    <x v="4"/>
    <x v="0"/>
    <m/>
    <n v="18"/>
    <m/>
    <n v="17"/>
    <m/>
    <m/>
    <m/>
    <m/>
    <m/>
    <n v="37"/>
    <n v="3"/>
    <n v="33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16"/>
    <s v="CXB-224"/>
    <m/>
    <m/>
    <s v="H-4"/>
    <s v="BRAC Learning Center 191"/>
    <n v="31012525"/>
    <s v="REFUGEE COMMUNITIES"/>
    <s v="TEMPORARY LEARNING CENTER"/>
    <s v="Completed"/>
    <n v="21.155684999999998"/>
    <n v="92.144823000000002"/>
    <n v="0"/>
    <n v="0"/>
    <m/>
    <x v="4"/>
    <x v="0"/>
    <m/>
    <n v="18"/>
    <m/>
    <n v="17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Nasir Uddin "/>
    <s v="nasir.ui@brac.net"/>
    <n v="1847455828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8"/>
    <n v="39"/>
    <n v="0"/>
    <n v="0"/>
    <n v="17"/>
    <n v="31"/>
    <n v="0"/>
    <n v="0"/>
  </r>
  <r>
    <s v="Camp 7"/>
    <s v="CXB-207"/>
    <m/>
    <m/>
    <s v="E-1"/>
    <s v="DAM Children Learning Center-006"/>
    <n v="31013234"/>
    <s v="REFUGEE COMMUNITIES"/>
    <s v="LEARNING CENTER"/>
    <s v="Completed"/>
    <n v="21.204000000000001"/>
    <n v="92.165700000000001"/>
    <m/>
    <m/>
    <m/>
    <x v="4"/>
    <x v="5"/>
    <m/>
    <n v="14"/>
    <n v="0"/>
    <n v="21"/>
    <n v="0"/>
    <n v="0"/>
    <n v="0"/>
    <n v="0"/>
    <n v="0"/>
    <n v="4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4"/>
    <n v="40"/>
    <n v="0"/>
    <n v="0"/>
    <n v="21"/>
    <n v="30"/>
    <n v="0"/>
    <n v="0"/>
  </r>
  <r>
    <s v="Camp 7"/>
    <s v="CXB-207"/>
    <m/>
    <m/>
    <s v="E-1"/>
    <s v="DAM Children Learning Center-016"/>
    <n v="31013244"/>
    <s v="REFUGEE COMMUNITIES"/>
    <s v="LEARNING CENTER"/>
    <s v="Completed"/>
    <n v="21.205300000000001"/>
    <n v="92.166700000000006"/>
    <m/>
    <m/>
    <m/>
    <x v="4"/>
    <x v="5"/>
    <m/>
    <n v="12"/>
    <n v="0"/>
    <n v="23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2"/>
    <n v="35"/>
    <n v="0"/>
    <n v="0"/>
    <n v="23"/>
    <n v="35"/>
    <n v="0"/>
    <n v="0"/>
  </r>
  <r>
    <s v="Camp 7"/>
    <s v="CXB-207"/>
    <m/>
    <m/>
    <s v="E-1"/>
    <s v="DAM Children Learning Center-018"/>
    <n v="31013246"/>
    <s v="REFUGEE COMMUNITIES"/>
    <s v="TEMPORARY LEARNING CENTER"/>
    <s v="Completed"/>
    <n v="21.204000000000001"/>
    <n v="92.165800000000004"/>
    <m/>
    <m/>
    <m/>
    <x v="4"/>
    <x v="5"/>
    <m/>
    <n v="23"/>
    <n v="0"/>
    <n v="12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4"/>
    <n v="61"/>
    <n v="0"/>
    <n v="0"/>
    <n v="44"/>
    <n v="61"/>
    <n v="0"/>
    <n v="0"/>
    <n v="0"/>
    <n v="0"/>
    <n v="0"/>
    <n v="0"/>
    <n v="44"/>
    <n v="61"/>
    <n v="105"/>
    <n v="23"/>
    <n v="38"/>
    <n v="0"/>
    <n v="0"/>
    <n v="12"/>
    <n v="32"/>
    <n v="0"/>
    <n v="0"/>
  </r>
  <r>
    <s v="Camp 7"/>
    <s v="CXB-207"/>
    <m/>
    <m/>
    <s v="E-3"/>
    <s v="DAM children learning center-001"/>
    <n v="31013224"/>
    <s v="REFUGEE COMMUNITIES"/>
    <s v="LEARNING CENTER"/>
    <s v="Completed"/>
    <n v="21.201599999999999"/>
    <n v="92.167000000000002"/>
    <m/>
    <m/>
    <m/>
    <x v="4"/>
    <x v="5"/>
    <m/>
    <n v="19"/>
    <n v="0"/>
    <n v="16"/>
    <n v="0"/>
    <n v="0"/>
    <n v="0"/>
    <n v="0"/>
    <n v="0"/>
    <n v="4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39"/>
    <n v="66"/>
    <n v="0"/>
    <n v="0"/>
    <n v="39"/>
    <n v="66"/>
    <n v="0"/>
    <n v="0"/>
    <n v="0"/>
    <n v="0"/>
    <n v="0"/>
    <n v="0"/>
    <n v="39"/>
    <n v="66"/>
    <n v="105"/>
    <n v="19"/>
    <n v="47"/>
    <n v="0"/>
    <n v="0"/>
    <n v="16"/>
    <n v="23"/>
    <n v="0"/>
    <n v="0"/>
  </r>
  <r>
    <s v="Camp 7"/>
    <s v="CXB-207"/>
    <m/>
    <m/>
    <s v="E-3"/>
    <s v="DAM Children Learning Center-002"/>
    <n v="31013225"/>
    <s v="REFUGEE COMMUNITIES"/>
    <s v="LEARNING CENTER"/>
    <s v="Completed"/>
    <n v="21.201599999999999"/>
    <n v="92.167100000000005"/>
    <m/>
    <m/>
    <m/>
    <x v="4"/>
    <x v="5"/>
    <m/>
    <n v="16"/>
    <n v="0"/>
    <n v="19"/>
    <n v="0"/>
    <n v="0"/>
    <n v="0"/>
    <n v="0"/>
    <n v="0"/>
    <n v="4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6"/>
    <n v="41"/>
    <n v="0"/>
    <n v="0"/>
    <n v="19"/>
    <n v="29"/>
    <n v="0"/>
    <n v="0"/>
  </r>
  <r>
    <s v="Camp 7"/>
    <s v="CXB-207"/>
    <m/>
    <m/>
    <s v="E-3/16"/>
    <s v="DAM Children Learning Center-029"/>
    <n v="31013264"/>
    <s v="REFUGEE COMMUNITIES"/>
    <s v="TEMPORARY LEARNING CENTER"/>
    <s v="Completed"/>
    <n v="21.200099999999999"/>
    <n v="92.161000000000001"/>
    <m/>
    <m/>
    <m/>
    <x v="4"/>
    <x v="5"/>
    <m/>
    <n v="19"/>
    <n v="0"/>
    <n v="16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9"/>
    <n v="30"/>
    <n v="0"/>
    <n v="0"/>
    <n v="16"/>
    <n v="40"/>
    <n v="0"/>
    <n v="0"/>
  </r>
  <r>
    <s v="Camp 7"/>
    <s v="CXB-207"/>
    <m/>
    <m/>
    <s v="E-3/16"/>
    <s v="DAM Children Learning Center-198"/>
    <n v="31013503"/>
    <s v="REFUGEE COMMUNITIES"/>
    <s v="TEMPORARY LEARNING CENTER"/>
    <s v="Completed"/>
    <n v="21.2012"/>
    <n v="92.161100000000005"/>
    <m/>
    <m/>
    <m/>
    <x v="4"/>
    <x v="5"/>
    <m/>
    <n v="21"/>
    <n v="0"/>
    <n v="14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21"/>
    <n v="32"/>
    <n v="0"/>
    <n v="0"/>
    <n v="14"/>
    <n v="38"/>
    <n v="0"/>
    <n v="0"/>
  </r>
  <r>
    <s v="Camp 7"/>
    <s v="CXB-207"/>
    <m/>
    <m/>
    <s v="E-3/B-19"/>
    <s v="DAM Children Learning Center-032"/>
    <n v="31013269"/>
    <s v="REFUGEE COMMUNITIES"/>
    <s v="TEMPORARY LEARNING CENTER"/>
    <s v="Completed"/>
    <n v="21.200600000000001"/>
    <n v="92.159899999999993"/>
    <m/>
    <m/>
    <m/>
    <x v="4"/>
    <x v="5"/>
    <m/>
    <n v="17"/>
    <n v="0"/>
    <n v="18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7"/>
    <n v="35"/>
    <n v="0"/>
    <n v="0"/>
    <n v="18"/>
    <n v="35"/>
    <n v="0"/>
    <n v="0"/>
  </r>
  <r>
    <s v="Camp 8E"/>
    <s v="CXB-210"/>
    <m/>
    <m/>
    <s v="A-72"/>
    <s v="DAM Children Learning Center-014"/>
    <n v="31013242"/>
    <s v="REFUGEE COMMUNITIES"/>
    <s v="TEMPORARY LEARNING CENTER"/>
    <s v="Completed"/>
    <n v="21.197441652849999"/>
    <n v="92.166892691920296"/>
    <n v="-40.0233596437457"/>
    <n v="4"/>
    <m/>
    <x v="4"/>
    <x v="5"/>
    <m/>
    <n v="16"/>
    <n v="0"/>
    <n v="19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6"/>
    <n v="31"/>
    <n v="0"/>
    <n v="0"/>
    <n v="19"/>
    <n v="39"/>
    <n v="0"/>
    <n v="0"/>
  </r>
  <r>
    <s v="Camp 8E"/>
    <s v="CXB-210"/>
    <m/>
    <m/>
    <s v="A-73"/>
    <s v="DAM Children Learning Center-009"/>
    <n v="31013237"/>
    <s v="REFUGEE COMMUNITIES"/>
    <s v="TEMPORARY LEARNING CENTER"/>
    <s v="Completed"/>
    <n v="21.198241758599998"/>
    <n v="92.167159519199998"/>
    <n v="-44.671374179799997"/>
    <s v="(blank)"/>
    <m/>
    <x v="4"/>
    <x v="5"/>
    <m/>
    <n v="15"/>
    <n v="0"/>
    <n v="20"/>
    <n v="0"/>
    <n v="0"/>
    <n v="0"/>
    <n v="0"/>
    <n v="0"/>
    <n v="2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7"/>
    <n v="0"/>
    <n v="107"/>
    <n v="0"/>
    <n v="0"/>
    <n v="0"/>
    <n v="67"/>
    <n v="40"/>
    <n v="0"/>
    <n v="0"/>
    <n v="67"/>
    <n v="40"/>
    <n v="0"/>
    <n v="0"/>
    <n v="0"/>
    <n v="0"/>
    <n v="0"/>
    <n v="0"/>
    <n v="67"/>
    <n v="40"/>
    <n v="107"/>
    <n v="15"/>
    <n v="25"/>
    <n v="0"/>
    <n v="0"/>
    <n v="20"/>
    <n v="47"/>
    <n v="0"/>
    <n v="0"/>
  </r>
  <r>
    <s v="Camp 8E"/>
    <s v="CXB-210"/>
    <m/>
    <m/>
    <s v="A-74"/>
    <s v="DAM Children Learning Center-010"/>
    <n v="31013238"/>
    <s v="REFUGEE COMMUNITIES"/>
    <s v="LEARNING CENTER"/>
    <s v="Completed"/>
    <n v="21.1954461866349"/>
    <n v="92.166427050902897"/>
    <n v="-44.192666588157401"/>
    <n v="4"/>
    <m/>
    <x v="4"/>
    <x v="5"/>
    <m/>
    <n v="20"/>
    <n v="0"/>
    <n v="15"/>
    <n v="0"/>
    <n v="0"/>
    <n v="0"/>
    <n v="0"/>
    <n v="0"/>
    <n v="4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4"/>
    <n v="61"/>
    <n v="0"/>
    <n v="0"/>
    <n v="44"/>
    <n v="61"/>
    <n v="0"/>
    <n v="0"/>
    <n v="0"/>
    <n v="0"/>
    <n v="0"/>
    <n v="0"/>
    <n v="44"/>
    <n v="61"/>
    <n v="105"/>
    <n v="20"/>
    <n v="41"/>
    <n v="0"/>
    <n v="0"/>
    <n v="15"/>
    <n v="29"/>
    <n v="0"/>
    <n v="0"/>
  </r>
  <r>
    <s v="Camp 8E"/>
    <s v="CXB-210"/>
    <m/>
    <m/>
    <s v="A-78"/>
    <s v="DAM Children Learning Center-041"/>
    <n v="31013282"/>
    <s v="REFUGEE COMMUNITIES"/>
    <s v="LEARNING CENTER"/>
    <s v="Completed"/>
    <n v="21.196179600000001"/>
    <n v="92.168186800000001"/>
    <s v="(blank)"/>
    <s v="(blank)"/>
    <m/>
    <x v="4"/>
    <x v="5"/>
    <m/>
    <n v="20"/>
    <n v="0"/>
    <n v="15"/>
    <n v="0"/>
    <n v="0"/>
    <n v="0"/>
    <n v="0"/>
    <n v="0"/>
    <n v="2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60"/>
    <n v="45"/>
    <n v="0"/>
    <n v="0"/>
    <n v="60"/>
    <n v="45"/>
    <n v="0"/>
    <n v="0"/>
    <n v="0"/>
    <n v="0"/>
    <n v="0"/>
    <n v="0"/>
    <n v="60"/>
    <n v="45"/>
    <n v="105"/>
    <n v="20"/>
    <n v="25"/>
    <n v="0"/>
    <n v="0"/>
    <n v="15"/>
    <n v="45"/>
    <n v="0"/>
    <n v="0"/>
  </r>
  <r>
    <s v="Camp 8E"/>
    <s v="CXB-210"/>
    <m/>
    <m/>
    <s v="A-79"/>
    <s v="DAM Children Learning Center-040"/>
    <n v="31013281"/>
    <s v="REFUGEE COMMUNITIES"/>
    <s v="LEARNING CENTER"/>
    <s v="Completed"/>
    <n v="21.197955422007901"/>
    <n v="92.167689195814106"/>
    <n v="-35.032103515736701"/>
    <n v="4"/>
    <m/>
    <x v="4"/>
    <x v="5"/>
    <m/>
    <n v="18"/>
    <n v="0"/>
    <n v="18"/>
    <n v="0"/>
    <n v="0"/>
    <n v="0"/>
    <n v="0"/>
    <n v="0"/>
    <n v="3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7"/>
    <n v="0"/>
    <n v="107"/>
    <n v="0"/>
    <n v="0"/>
    <n v="0"/>
    <n v="52"/>
    <n v="55"/>
    <n v="0"/>
    <n v="0"/>
    <n v="52"/>
    <n v="55"/>
    <n v="0"/>
    <n v="0"/>
    <n v="0"/>
    <n v="0"/>
    <n v="0"/>
    <n v="0"/>
    <n v="52"/>
    <n v="55"/>
    <n v="107"/>
    <n v="18"/>
    <n v="37"/>
    <n v="0"/>
    <n v="0"/>
    <n v="18"/>
    <n v="34"/>
    <n v="0"/>
    <n v="0"/>
  </r>
  <r>
    <s v="Camp 8E"/>
    <s v="CXB-210"/>
    <m/>
    <m/>
    <s v="A-88"/>
    <s v="DAM Children Learning Center-008"/>
    <n v="31013236"/>
    <s v="REFUGEE COMMUNITIES"/>
    <s v="LEARNING CENTER"/>
    <s v="Completed"/>
    <n v="21.197260458029302"/>
    <n v="92.168199766994604"/>
    <n v="-21.3594001491374"/>
    <n v="4"/>
    <m/>
    <x v="4"/>
    <x v="5"/>
    <m/>
    <n v="18"/>
    <n v="0"/>
    <n v="18"/>
    <n v="0"/>
    <n v="0"/>
    <n v="0"/>
    <n v="0"/>
    <n v="0"/>
    <n v="28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8"/>
    <n v="28"/>
    <n v="0"/>
    <n v="0"/>
    <n v="18"/>
    <n v="41"/>
    <n v="0"/>
    <n v="0"/>
  </r>
  <r>
    <s v="Camp 8E"/>
    <s v="CXB-210"/>
    <m/>
    <m/>
    <s v="A-91"/>
    <s v="DAM Children Learning Center-019"/>
    <n v="31013247"/>
    <s v="REFUGEE COMMUNITIES"/>
    <s v="TEMPORARY LEARNING CENTER"/>
    <s v="Completed"/>
    <n v="21.1965755460811"/>
    <n v="92.166684345978993"/>
    <n v="-31.3082278200622"/>
    <n v="4"/>
    <m/>
    <x v="4"/>
    <x v="5"/>
    <m/>
    <n v="21"/>
    <n v="0"/>
    <n v="14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21"/>
    <n v="30"/>
    <n v="0"/>
    <n v="0"/>
    <n v="14"/>
    <n v="40"/>
    <n v="0"/>
    <n v="0"/>
  </r>
  <r>
    <s v="Camp 8E"/>
    <s v="CXB-210"/>
    <m/>
    <m/>
    <s v="B-37"/>
    <s v="DAM Children Learning Center-004"/>
    <n v="31013229"/>
    <s v="REFUGEE COMMUNITIES"/>
    <s v="TEMPORARY LEARNING CENTER"/>
    <s v="Completed"/>
    <n v="21.197251892825498"/>
    <n v="92.163106643880894"/>
    <n v="-31.343530525880801"/>
    <n v="4"/>
    <m/>
    <x v="4"/>
    <x v="5"/>
    <m/>
    <n v="18"/>
    <n v="0"/>
    <n v="17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8"/>
    <n v="31"/>
    <n v="0"/>
    <n v="0"/>
    <n v="17"/>
    <n v="39"/>
    <n v="0"/>
    <n v="0"/>
  </r>
  <r>
    <s v="Camp 8E"/>
    <s v="CXB-210"/>
    <m/>
    <m/>
    <s v="B-41"/>
    <s v="DAM Children Learning Center-011"/>
    <n v="31013239"/>
    <s v="REFUGEE COMMUNITIES"/>
    <s v="TEMPORARY LEARNING CENTER"/>
    <s v="Completed"/>
    <n v="21.195251444755499"/>
    <n v="92.163028968557498"/>
    <n v="-23.496650666278299"/>
    <n v="4"/>
    <m/>
    <x v="4"/>
    <x v="5"/>
    <m/>
    <n v="15"/>
    <n v="0"/>
    <n v="20"/>
    <n v="0"/>
    <n v="0"/>
    <n v="0"/>
    <n v="0"/>
    <n v="0"/>
    <n v="3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6"/>
    <n v="0"/>
    <n v="106"/>
    <n v="0"/>
    <n v="0"/>
    <n v="0"/>
    <n v="56"/>
    <n v="50"/>
    <n v="0"/>
    <n v="0"/>
    <n v="56"/>
    <n v="50"/>
    <n v="0"/>
    <n v="0"/>
    <n v="0"/>
    <n v="0"/>
    <n v="0"/>
    <n v="0"/>
    <n v="56"/>
    <n v="50"/>
    <n v="106"/>
    <n v="15"/>
    <n v="35"/>
    <n v="0"/>
    <n v="0"/>
    <n v="20"/>
    <n v="36"/>
    <n v="0"/>
    <n v="0"/>
  </r>
  <r>
    <s v="Camp 8E"/>
    <s v="CXB-210"/>
    <m/>
    <m/>
    <s v="B-46"/>
    <s v="DAM Children Learning Center-013"/>
    <n v="31013241"/>
    <s v="REFUGEE COMMUNITIES"/>
    <s v="LEARNING CENTER"/>
    <s v="Completed"/>
    <n v="21.198587818940801"/>
    <n v="92.1607274685514"/>
    <n v="-48.0909097709457"/>
    <n v="4"/>
    <m/>
    <x v="4"/>
    <x v="5"/>
    <m/>
    <n v="20"/>
    <n v="0"/>
    <n v="15"/>
    <n v="0"/>
    <n v="0"/>
    <n v="0"/>
    <n v="0"/>
    <n v="0"/>
    <n v="3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20"/>
    <n v="39"/>
    <n v="0"/>
    <n v="0"/>
    <n v="15"/>
    <n v="31"/>
    <n v="0"/>
    <n v="0"/>
  </r>
  <r>
    <s v="Camp 8E"/>
    <s v="CXB-210"/>
    <m/>
    <m/>
    <s v="B-48(1)"/>
    <s v="DAM Children Learning Center-007"/>
    <n v="31013235"/>
    <s v="REFUGEE COMMUNITIES"/>
    <s v="TEMPORARY LEARNING CENTER"/>
    <s v="Completed"/>
    <n v="21.1992068164278"/>
    <n v="92.161248118331997"/>
    <n v="-34.1334025751936"/>
    <n v="4"/>
    <m/>
    <x v="4"/>
    <x v="5"/>
    <m/>
    <n v="20"/>
    <n v="0"/>
    <n v="15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20"/>
    <n v="26"/>
    <n v="0"/>
    <n v="0"/>
    <n v="15"/>
    <n v="44"/>
    <n v="0"/>
    <n v="0"/>
  </r>
  <r>
    <s v="Camp 8E"/>
    <s v="CXB-210"/>
    <m/>
    <m/>
    <s v="B-48(2)"/>
    <s v="DAM Children Learning Center-033"/>
    <n v="31013271"/>
    <s v="REFUGEE COMMUNITIES"/>
    <s v="LEARNING CENTER"/>
    <s v="Completed"/>
    <n v="21.198983410531699"/>
    <n v="92.160563589917402"/>
    <n v="-50.187152600333697"/>
    <n v="4"/>
    <m/>
    <x v="4"/>
    <x v="5"/>
    <m/>
    <n v="18"/>
    <n v="0"/>
    <n v="18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6"/>
    <n v="0"/>
    <n v="106"/>
    <n v="0"/>
    <n v="0"/>
    <n v="0"/>
    <n v="53"/>
    <n v="53"/>
    <n v="0"/>
    <n v="0"/>
    <n v="53"/>
    <n v="53"/>
    <n v="0"/>
    <n v="0"/>
    <n v="0"/>
    <n v="0"/>
    <n v="0"/>
    <n v="0"/>
    <n v="53"/>
    <n v="53"/>
    <n v="106"/>
    <n v="18"/>
    <n v="35"/>
    <n v="0"/>
    <n v="0"/>
    <n v="18"/>
    <n v="35"/>
    <n v="0"/>
    <n v="0"/>
  </r>
  <r>
    <s v="Camp 8E"/>
    <s v="CXB-210"/>
    <m/>
    <m/>
    <s v="B-50"/>
    <s v="DAM Children Learning Center-005"/>
    <n v="31013232"/>
    <s v="REFUGEE COMMUNITIES"/>
    <s v="TEMPORARY LEARNING CENTER"/>
    <s v="Completed"/>
    <n v="21.197675424304698"/>
    <n v="92.163670544674801"/>
    <n v="-39.6165297155746"/>
    <n v="4"/>
    <m/>
    <x v="4"/>
    <x v="5"/>
    <m/>
    <n v="20"/>
    <n v="0"/>
    <n v="15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0"/>
    <n v="35"/>
    <n v="0"/>
    <n v="0"/>
    <n v="15"/>
    <n v="35"/>
    <n v="0"/>
    <n v="0"/>
  </r>
  <r>
    <s v="Camp 8E"/>
    <s v="CXB-210"/>
    <m/>
    <m/>
    <s v="B-53"/>
    <s v="DAM Children Learning Center-015"/>
    <n v="31013243"/>
    <s v="REFUGEE COMMUNITIES"/>
    <s v="TEMPORARY LEARNING CENTER"/>
    <s v="Completed"/>
    <n v="21.1968788548654"/>
    <n v="92.164913975360903"/>
    <n v="-47.632405715920399"/>
    <n v="4"/>
    <m/>
    <x v="4"/>
    <x v="5"/>
    <m/>
    <n v="35"/>
    <n v="0"/>
    <n v="30"/>
    <n v="0"/>
    <n v="0"/>
    <n v="0"/>
    <n v="0"/>
    <n v="0"/>
    <n v="15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0"/>
    <n v="0"/>
    <n v="100"/>
    <n v="0"/>
    <n v="0"/>
    <n v="0"/>
    <n v="50"/>
    <n v="50"/>
    <n v="0"/>
    <n v="0"/>
    <n v="50"/>
    <n v="50"/>
    <n v="0"/>
    <n v="0"/>
    <n v="0"/>
    <n v="0"/>
    <n v="0"/>
    <n v="0"/>
    <n v="50"/>
    <n v="50"/>
    <n v="100"/>
    <n v="35"/>
    <n v="15"/>
    <n v="0"/>
    <n v="0"/>
    <n v="30"/>
    <n v="20"/>
    <n v="0"/>
    <n v="0"/>
  </r>
  <r>
    <s v="Camp 8E"/>
    <s v="CXB-210"/>
    <m/>
    <m/>
    <s v="B-59"/>
    <s v="DAM Children Learning Center-031"/>
    <n v="31013267"/>
    <s v="REFUGEE COMMUNITIES"/>
    <s v="TEMPORARY LEARNING CENTER"/>
    <s v="Completed"/>
    <n v="21.198050789540002"/>
    <n v="92.165060218767493"/>
    <n v="-38.897747261069703"/>
    <n v="4"/>
    <m/>
    <x v="4"/>
    <x v="5"/>
    <m/>
    <n v="18"/>
    <n v="0"/>
    <n v="17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8E"/>
    <s v="CXB-210"/>
    <m/>
    <m/>
    <s v="B-64"/>
    <s v="DAM Children Learning Center-044"/>
    <n v="31013285"/>
    <s v="REFUGEE COMMUNITIES"/>
    <s v="LEARNING CENTER"/>
    <s v="Completed"/>
    <n v="21.199439616673601"/>
    <n v="92.160839481687304"/>
    <n v="-45.681042462804498"/>
    <n v="4"/>
    <m/>
    <x v="4"/>
    <x v="5"/>
    <m/>
    <n v="15"/>
    <n v="0"/>
    <n v="20"/>
    <n v="0"/>
    <n v="0"/>
    <n v="0"/>
    <n v="0"/>
    <n v="0"/>
    <n v="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5"/>
    <n v="42"/>
    <n v="0"/>
    <n v="0"/>
    <n v="20"/>
    <n v="28"/>
    <n v="0"/>
    <n v="0"/>
  </r>
  <r>
    <s v="Camp 8E"/>
    <s v="CXB-210"/>
    <m/>
    <m/>
    <s v="B-70"/>
    <s v="DAM Children Learning Center-197"/>
    <n v="31013501"/>
    <s v="REFUGEE COMMUNITIES"/>
    <s v="TEMPORARY LEARNING CENTER"/>
    <s v="Completed"/>
    <n v="21.196936600000001"/>
    <n v="92.166978"/>
    <n v="-55.8823428428"/>
    <s v="(blank)"/>
    <m/>
    <x v="4"/>
    <x v="5"/>
    <m/>
    <n v="16"/>
    <n v="0"/>
    <n v="19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6"/>
    <n v="37"/>
    <n v="0"/>
    <n v="0"/>
    <n v="19"/>
    <n v="33"/>
    <n v="0"/>
    <n v="0"/>
  </r>
  <r>
    <s v="Camp 8E"/>
    <s v="CXB-210"/>
    <m/>
    <m/>
    <s v="B-90"/>
    <s v="DAM Children Learning Center-003"/>
    <n v="31013226"/>
    <s v="REFUGEE COMMUNITIES"/>
    <s v="LEARNING CENTER"/>
    <s v="Completed"/>
    <n v="21.198909551715101"/>
    <n v="92.166971985781203"/>
    <n v="-58.626958952421397"/>
    <n v="4"/>
    <m/>
    <x v="4"/>
    <x v="5"/>
    <m/>
    <n v="12"/>
    <n v="0"/>
    <n v="23"/>
    <n v="0"/>
    <n v="0"/>
    <n v="0"/>
    <n v="0"/>
    <n v="0"/>
    <n v="2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68"/>
    <n v="37"/>
    <n v="0"/>
    <n v="0"/>
    <n v="68"/>
    <n v="37"/>
    <n v="0"/>
    <n v="0"/>
    <n v="0"/>
    <n v="0"/>
    <n v="0"/>
    <n v="0"/>
    <n v="68"/>
    <n v="37"/>
    <n v="105"/>
    <n v="12"/>
    <n v="25"/>
    <n v="0"/>
    <n v="0"/>
    <n v="23"/>
    <n v="45"/>
    <n v="0"/>
    <n v="0"/>
  </r>
  <r>
    <s v="Camp 8E"/>
    <s v="CXB-210"/>
    <m/>
    <m/>
    <s v="C-39"/>
    <s v="DAM Children Learning Center-020"/>
    <n v="31013248"/>
    <s v="REFUGEE COMMUNITIES"/>
    <s v="TEMPORARY LEARNING CENTER"/>
    <s v="Completed"/>
    <n v="21.196015046926298"/>
    <n v="92.163942273771994"/>
    <n v="-47.9338922608788"/>
    <n v="4"/>
    <m/>
    <x v="4"/>
    <x v="5"/>
    <m/>
    <n v="21"/>
    <n v="0"/>
    <n v="14"/>
    <n v="0"/>
    <n v="0"/>
    <n v="0"/>
    <n v="0"/>
    <n v="0"/>
    <n v="38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7"/>
    <n v="0"/>
    <n v="107"/>
    <n v="0"/>
    <n v="0"/>
    <n v="0"/>
    <n v="48"/>
    <n v="59"/>
    <n v="0"/>
    <n v="0"/>
    <n v="48"/>
    <n v="59"/>
    <n v="0"/>
    <n v="0"/>
    <n v="0"/>
    <n v="0"/>
    <n v="0"/>
    <n v="0"/>
    <n v="48"/>
    <n v="59"/>
    <n v="107"/>
    <n v="21"/>
    <n v="38"/>
    <n v="0"/>
    <n v="0"/>
    <n v="14"/>
    <n v="34"/>
    <n v="0"/>
    <n v="0"/>
  </r>
  <r>
    <s v="Camp 8E"/>
    <s v="CXB-210"/>
    <m/>
    <m/>
    <s v="C-51"/>
    <s v="DAM Children Learning Center-046"/>
    <n v="31013287"/>
    <s v="REFUGEE COMMUNITIES"/>
    <s v="LEARNING CENTER"/>
    <s v="Completed"/>
    <n v="21.196525716763201"/>
    <n v="92.163976344291996"/>
    <n v="-32.5318106365538"/>
    <n v="4"/>
    <m/>
    <x v="4"/>
    <x v="5"/>
    <m/>
    <n v="11"/>
    <n v="0"/>
    <n v="26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7"/>
    <n v="0"/>
    <n v="107"/>
    <n v="0"/>
    <n v="0"/>
    <n v="0"/>
    <n v="61"/>
    <n v="46"/>
    <n v="0"/>
    <n v="0"/>
    <n v="61"/>
    <n v="46"/>
    <n v="0"/>
    <n v="0"/>
    <n v="0"/>
    <n v="0"/>
    <n v="0"/>
    <n v="0"/>
    <n v="61"/>
    <n v="46"/>
    <n v="107"/>
    <n v="11"/>
    <n v="35"/>
    <n v="0"/>
    <n v="0"/>
    <n v="26"/>
    <n v="35"/>
    <n v="0"/>
    <n v="0"/>
  </r>
  <r>
    <s v="Camp 8E"/>
    <s v="CXB-210"/>
    <m/>
    <m/>
    <s v="C-52"/>
    <s v="DAM Children Learning Center-035"/>
    <n v="31013273"/>
    <s v="REFUGEE COMMUNITIES"/>
    <s v="LEARNING CENTER"/>
    <s v="Completed"/>
    <n v="21.197176639431699"/>
    <n v="92.163937204381298"/>
    <n v="-44.134330221207698"/>
    <n v="4"/>
    <m/>
    <x v="4"/>
    <x v="5"/>
    <m/>
    <n v="18"/>
    <n v="0"/>
    <n v="18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6"/>
    <n v="0"/>
    <n v="106"/>
    <n v="0"/>
    <n v="0"/>
    <n v="0"/>
    <n v="53"/>
    <n v="53"/>
    <n v="0"/>
    <n v="0"/>
    <n v="53"/>
    <n v="53"/>
    <n v="0"/>
    <n v="0"/>
    <n v="0"/>
    <n v="0"/>
    <n v="0"/>
    <n v="0"/>
    <n v="53"/>
    <n v="53"/>
    <n v="106"/>
    <n v="18"/>
    <n v="35"/>
    <n v="0"/>
    <n v="0"/>
    <n v="18"/>
    <n v="35"/>
    <n v="0"/>
    <n v="0"/>
  </r>
  <r>
    <s v="Camp 8E"/>
    <s v="CXB-210"/>
    <m/>
    <m/>
    <s v="C-69"/>
    <s v="DAM Children Learning Center-012"/>
    <n v="31013240"/>
    <s v="REFUGEE COMMUNITIES"/>
    <s v="TEMPORARY LEARNING CENTER"/>
    <s v="Completed"/>
    <n v="21.196317714513899"/>
    <n v="92.164301231863504"/>
    <n v="-38.088480017678698"/>
    <n v="4"/>
    <m/>
    <x v="4"/>
    <x v="5"/>
    <m/>
    <n v="14"/>
    <n v="0"/>
    <n v="21"/>
    <n v="0"/>
    <n v="0"/>
    <n v="0"/>
    <n v="0"/>
    <n v="0"/>
    <n v="2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6"/>
    <n v="0"/>
    <n v="106"/>
    <n v="0"/>
    <n v="0"/>
    <n v="0"/>
    <n v="65"/>
    <n v="41"/>
    <n v="0"/>
    <n v="0"/>
    <n v="65"/>
    <n v="41"/>
    <n v="0"/>
    <n v="0"/>
    <n v="0"/>
    <n v="0"/>
    <n v="0"/>
    <n v="0"/>
    <n v="65"/>
    <n v="41"/>
    <n v="106"/>
    <n v="14"/>
    <n v="27"/>
    <n v="0"/>
    <n v="0"/>
    <n v="21"/>
    <n v="44"/>
    <n v="0"/>
    <n v="0"/>
  </r>
  <r>
    <s v="Camp 8E"/>
    <s v="CXB-210"/>
    <m/>
    <m/>
    <s v="D-38"/>
    <s v="DAM Children Learning Center-047"/>
    <n v="31013288"/>
    <s v="REFUGEE COMMUNITIES"/>
    <s v="TEMPORARY LEARNING CENTER"/>
    <s v="Completed"/>
    <n v="21.197820862279698"/>
    <n v="92.163040021456894"/>
    <n v="-47.065354024730802"/>
    <n v="4"/>
    <m/>
    <x v="4"/>
    <x v="5"/>
    <m/>
    <n v="19"/>
    <n v="0"/>
    <n v="16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9"/>
    <n v="36"/>
    <n v="0"/>
    <n v="0"/>
    <n v="16"/>
    <n v="34"/>
    <n v="0"/>
    <n v="0"/>
  </r>
  <r>
    <s v="Camp 8E"/>
    <s v="CXB-210"/>
    <m/>
    <m/>
    <s v="F,A-28"/>
    <s v="DAM Children Learning Center-043"/>
    <n v="31013284"/>
    <s v="REFUGEE COMMUNITIES"/>
    <s v="TEMPORARY LEARNING CENTER"/>
    <s v="Completed"/>
    <n v="21.198899999999998"/>
    <n v="92.158900000000003"/>
    <m/>
    <m/>
    <m/>
    <x v="4"/>
    <x v="5"/>
    <m/>
    <n v="21"/>
    <n v="0"/>
    <n v="14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21"/>
    <n v="31"/>
    <n v="0"/>
    <n v="0"/>
    <n v="14"/>
    <n v="39"/>
    <n v="0"/>
    <n v="0"/>
  </r>
  <r>
    <s v="Camp 8W"/>
    <s v="CXB-211"/>
    <m/>
    <m/>
    <s v="A-45(1)"/>
    <s v="DAM Children Learning Center-017"/>
    <n v="31013245"/>
    <s v="REFUGEE COMMUNITIES"/>
    <s v="TEMPORARY LEARNING CENTER"/>
    <s v="Completed"/>
    <n v="21.199437003500002"/>
    <n v="92.154933700499996"/>
    <s v="(blank)"/>
    <s v="(blank)"/>
    <m/>
    <x v="4"/>
    <x v="5"/>
    <m/>
    <n v="22"/>
    <n v="0"/>
    <n v="13"/>
    <n v="0"/>
    <n v="0"/>
    <n v="0"/>
    <n v="0"/>
    <n v="0"/>
    <n v="3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9"/>
    <n v="0"/>
    <n v="109"/>
    <n v="0"/>
    <n v="0"/>
    <n v="0"/>
    <n v="57"/>
    <n v="52"/>
    <n v="0"/>
    <n v="0"/>
    <n v="57"/>
    <n v="52"/>
    <n v="0"/>
    <n v="0"/>
    <n v="0"/>
    <n v="0"/>
    <n v="0"/>
    <n v="0"/>
    <n v="57"/>
    <n v="52"/>
    <n v="109"/>
    <n v="22"/>
    <n v="30"/>
    <n v="0"/>
    <n v="0"/>
    <n v="13"/>
    <n v="44"/>
    <n v="0"/>
    <n v="0"/>
  </r>
  <r>
    <s v="Camp 8W"/>
    <s v="CXB-211"/>
    <m/>
    <m/>
    <s v="E-82"/>
    <s v="DAM Children Learning Center-025"/>
    <n v="31013259"/>
    <s v="REFUGEE COMMUNITIES"/>
    <s v="LEARNING CENTER"/>
    <s v="Completed"/>
    <n v="21.198399999999999"/>
    <n v="92.161799999999999"/>
    <m/>
    <m/>
    <m/>
    <x v="4"/>
    <x v="5"/>
    <m/>
    <n v="15"/>
    <n v="0"/>
    <n v="20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64"/>
    <n v="41"/>
    <n v="0"/>
    <n v="0"/>
    <n v="64"/>
    <n v="41"/>
    <n v="0"/>
    <n v="0"/>
    <n v="0"/>
    <n v="0"/>
    <n v="0"/>
    <n v="0"/>
    <n v="64"/>
    <n v="41"/>
    <n v="105"/>
    <n v="15"/>
    <n v="26"/>
    <n v="0"/>
    <n v="0"/>
    <n v="20"/>
    <n v="44"/>
    <n v="0"/>
    <n v="0"/>
  </r>
  <r>
    <s v="Camp 8W"/>
    <s v="CXB-211"/>
    <m/>
    <m/>
    <s v="FA-26(1)"/>
    <s v="DAM Children Learning Center-193"/>
    <n v="31013495"/>
    <s v="REFUGEE COMMUNITIES"/>
    <s v="TEMPORARY LEARNING CENTER"/>
    <s v="Completed"/>
    <n v="21.1982119"/>
    <n v="92.157024100000001"/>
    <n v="-45.340540148099997"/>
    <s v="(blank)"/>
    <m/>
    <x v="4"/>
    <x v="5"/>
    <m/>
    <n v="14"/>
    <n v="0"/>
    <n v="22"/>
    <n v="0"/>
    <n v="0"/>
    <n v="0"/>
    <n v="0"/>
    <n v="0"/>
    <n v="29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8"/>
    <n v="0"/>
    <n v="108"/>
    <n v="0"/>
    <n v="0"/>
    <n v="0"/>
    <n v="65"/>
    <n v="43"/>
    <n v="0"/>
    <n v="0"/>
    <n v="65"/>
    <n v="43"/>
    <n v="0"/>
    <n v="0"/>
    <n v="0"/>
    <n v="0"/>
    <n v="0"/>
    <n v="0"/>
    <n v="65"/>
    <n v="43"/>
    <n v="108"/>
    <n v="14"/>
    <n v="29"/>
    <n v="0"/>
    <n v="0"/>
    <n v="22"/>
    <n v="43"/>
    <n v="0"/>
    <n v="0"/>
  </r>
  <r>
    <s v="Camp 8W"/>
    <s v="CXB-211"/>
    <m/>
    <m/>
    <s v="FA-26(2)"/>
    <s v="DAM Children Learning Center-194"/>
    <n v="31013497"/>
    <s v="REFUGEE COMMUNITIES"/>
    <s v="TEMPORARY LEARNING CENTER"/>
    <s v="Completed"/>
    <n v="21.1979279"/>
    <n v="92.156737800000002"/>
    <n v="-38.116827986499999"/>
    <s v="(blank)"/>
    <m/>
    <x v="4"/>
    <x v="5"/>
    <m/>
    <n v="20"/>
    <n v="0"/>
    <n v="15"/>
    <n v="0"/>
    <n v="0"/>
    <n v="0"/>
    <n v="0"/>
    <n v="0"/>
    <n v="3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20"/>
    <n v="39"/>
    <n v="0"/>
    <n v="0"/>
    <n v="15"/>
    <n v="31"/>
    <n v="0"/>
    <n v="0"/>
  </r>
  <r>
    <s v="Camp 8W"/>
    <s v="CXB-211"/>
    <m/>
    <m/>
    <s v="FA-27(1)"/>
    <s v="DAM Children Learning Center-195"/>
    <n v="31013498"/>
    <s v="REFUGEE COMMUNITIES"/>
    <s v="TEMPORARY LEARNING CENTER"/>
    <s v="Completed"/>
    <n v="21.1981678"/>
    <n v="92.157939600000006"/>
    <n v="-44.013079992599998"/>
    <s v="(blank)"/>
    <m/>
    <x v="4"/>
    <x v="5"/>
    <m/>
    <n v="20"/>
    <n v="0"/>
    <n v="15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20"/>
    <n v="37"/>
    <n v="0"/>
    <n v="0"/>
    <n v="15"/>
    <n v="33"/>
    <n v="0"/>
    <n v="0"/>
  </r>
  <r>
    <s v="Camp 8W"/>
    <s v="CXB-211"/>
    <m/>
    <m/>
    <s v="FA-27(2)"/>
    <s v="DAM Children Learning Center-196"/>
    <n v="31013499"/>
    <s v="REFUGEE COMMUNITIES"/>
    <s v="TEMPORARY LEARNING CENTER"/>
    <s v="Completed"/>
    <n v="21.198158500000002"/>
    <n v="92.158005099999997"/>
    <n v="-40.030790463499997"/>
    <s v="(blank)"/>
    <m/>
    <x v="4"/>
    <x v="5"/>
    <m/>
    <n v="18"/>
    <n v="0"/>
    <n v="17"/>
    <n v="0"/>
    <n v="0"/>
    <n v="0"/>
    <n v="0"/>
    <n v="0"/>
    <n v="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18"/>
    <n v="42"/>
    <n v="0"/>
    <n v="0"/>
    <n v="17"/>
    <n v="28"/>
    <n v="0"/>
    <n v="0"/>
  </r>
  <r>
    <s v="Camp 8W"/>
    <s v="CXB-211"/>
    <m/>
    <m/>
    <s v="FA-28"/>
    <s v="DAM Children Learning Center-042"/>
    <n v="31013283"/>
    <s v="REFUGEE COMMUNITIES"/>
    <s v="TEMPORARY LEARNING CENTER"/>
    <s v="Completed"/>
    <n v="21.198799999999999"/>
    <n v="92.158799999999999"/>
    <m/>
    <m/>
    <m/>
    <x v="4"/>
    <x v="5"/>
    <m/>
    <n v="21"/>
    <n v="0"/>
    <n v="14"/>
    <n v="0"/>
    <n v="0"/>
    <n v="0"/>
    <n v="0"/>
    <n v="0"/>
    <n v="3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21"/>
    <n v="39"/>
    <n v="0"/>
    <n v="0"/>
    <n v="14"/>
    <n v="31"/>
    <n v="0"/>
    <n v="0"/>
  </r>
  <r>
    <s v="Camp 8W"/>
    <s v="CXB-211"/>
    <m/>
    <m/>
    <s v="FA-33"/>
    <s v="DAM Children Learning Center-036"/>
    <n v="31013274"/>
    <s v="REFUGEE COMMUNITIES"/>
    <s v="TEMPORARY LEARNING CENTER"/>
    <s v="Completed"/>
    <n v="21.198443729786501"/>
    <n v="92.159243431082999"/>
    <n v="-41.581150330501899"/>
    <n v="4"/>
    <m/>
    <x v="4"/>
    <x v="5"/>
    <m/>
    <n v="17"/>
    <n v="0"/>
    <n v="18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7"/>
    <n v="34"/>
    <n v="0"/>
    <n v="0"/>
    <n v="18"/>
    <n v="36"/>
    <n v="0"/>
    <n v="0"/>
  </r>
  <r>
    <s v="Camp 8W"/>
    <s v="CXB-211"/>
    <m/>
    <m/>
    <s v="FA-36"/>
    <s v="DAM Children Learning Center-050"/>
    <n v="31013292"/>
    <s v="REFUGEE COMMUNITIES"/>
    <s v="TEMPORARY LEARNING CENTER"/>
    <s v="Completed"/>
    <n v="21.198680281531999"/>
    <n v="92.157358568432201"/>
    <n v="-46.701291743060303"/>
    <n v="4"/>
    <m/>
    <x v="4"/>
    <x v="5"/>
    <m/>
    <n v="19"/>
    <n v="0"/>
    <n v="16"/>
    <n v="0"/>
    <n v="0"/>
    <n v="0"/>
    <n v="0"/>
    <n v="0"/>
    <n v="3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7"/>
    <n v="0"/>
    <n v="107"/>
    <n v="0"/>
    <n v="0"/>
    <n v="0"/>
    <n v="51"/>
    <n v="56"/>
    <n v="0"/>
    <n v="0"/>
    <n v="51"/>
    <n v="56"/>
    <n v="0"/>
    <n v="0"/>
    <n v="0"/>
    <n v="0"/>
    <n v="0"/>
    <n v="0"/>
    <n v="51"/>
    <n v="56"/>
    <n v="107"/>
    <n v="19"/>
    <n v="37"/>
    <n v="0"/>
    <n v="0"/>
    <n v="16"/>
    <n v="35"/>
    <n v="0"/>
    <n v="0"/>
  </r>
  <r>
    <s v="Camp 8W"/>
    <s v="CXB-211"/>
    <m/>
    <m/>
    <s v="FA-39(1)"/>
    <s v="DAM Children Learning Center-023"/>
    <n v="31013254"/>
    <s v="REFUGEE COMMUNITIES"/>
    <s v="TEMPORARY LEARNING CENTER"/>
    <s v="Completed"/>
    <n v="21.199737180896499"/>
    <n v="92.155992954485001"/>
    <n v="-42.399549628356802"/>
    <n v="4"/>
    <m/>
    <x v="4"/>
    <x v="5"/>
    <m/>
    <n v="22"/>
    <n v="0"/>
    <n v="13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2"/>
    <n v="33"/>
    <n v="0"/>
    <n v="0"/>
    <n v="13"/>
    <n v="37"/>
    <n v="0"/>
    <n v="0"/>
  </r>
  <r>
    <s v="Camp 8W"/>
    <s v="CXB-211"/>
    <m/>
    <m/>
    <s v="FA-39(2)"/>
    <s v="DAM Children Learning Center-024"/>
    <n v="31013256"/>
    <s v="REFUGEE COMMUNITIES"/>
    <s v="TEMPORARY LEARNING CENTER"/>
    <s v="Completed"/>
    <n v="21.199200000000001"/>
    <n v="92.159800000000004"/>
    <m/>
    <m/>
    <m/>
    <x v="4"/>
    <x v="5"/>
    <m/>
    <n v="14"/>
    <n v="0"/>
    <n v="21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0"/>
    <n v="45"/>
    <n v="0"/>
    <n v="0"/>
    <n v="60"/>
    <n v="45"/>
    <n v="0"/>
    <n v="0"/>
    <n v="0"/>
    <n v="0"/>
    <n v="0"/>
    <n v="0"/>
    <n v="60"/>
    <n v="45"/>
    <n v="105"/>
    <n v="14"/>
    <n v="31"/>
    <n v="0"/>
    <n v="0"/>
    <n v="21"/>
    <n v="39"/>
    <n v="0"/>
    <n v="0"/>
  </r>
  <r>
    <s v="Camp 8W"/>
    <s v="CXB-211"/>
    <m/>
    <m/>
    <s v="FA-42(1)"/>
    <s v="DAM Children Learning Center-037"/>
    <n v="31013276"/>
    <s v="REFUGEE COMMUNITIES"/>
    <s v="TEMPORARY LEARNING CENTER"/>
    <s v="Completed"/>
    <n v="21.200255121361"/>
    <n v="92.153154521474505"/>
    <n v="-37.400271966833003"/>
    <n v="4"/>
    <m/>
    <x v="4"/>
    <x v="5"/>
    <m/>
    <n v="11"/>
    <n v="0"/>
    <n v="24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1"/>
    <n v="32"/>
    <n v="0"/>
    <n v="0"/>
    <n v="24"/>
    <n v="38"/>
    <n v="0"/>
    <n v="0"/>
  </r>
  <r>
    <s v="Camp 8W"/>
    <s v="CXB-211"/>
    <m/>
    <m/>
    <s v="FA-42(2)"/>
    <s v="DAM Children Learning Center-034"/>
    <n v="31013272"/>
    <s v="REFUGEE COMMUNITIES"/>
    <s v="TEMPORARY LEARNING CENTER"/>
    <s v="Completed"/>
    <n v="21.2001198491301"/>
    <n v="92.153284285258806"/>
    <n v="-38.474949198324403"/>
    <n v="4"/>
    <m/>
    <x v="4"/>
    <x v="5"/>
    <m/>
    <n v="15"/>
    <n v="0"/>
    <n v="20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5"/>
    <n v="34"/>
    <n v="0"/>
    <n v="0"/>
    <n v="20"/>
    <n v="36"/>
    <n v="0"/>
    <n v="0"/>
  </r>
  <r>
    <s v="Camp 8W"/>
    <s v="CXB-211"/>
    <m/>
    <m/>
    <s v="FA43(1)"/>
    <s v="DAM Children Learning Center-021"/>
    <n v="31013249"/>
    <s v="REFUGEE COMMUNITIES"/>
    <s v="TEMPORARY LEARNING CENTER"/>
    <s v="Completed"/>
    <n v="21.200700000000001"/>
    <n v="92.155100000000004"/>
    <m/>
    <m/>
    <m/>
    <x v="4"/>
    <x v="5"/>
    <m/>
    <n v="14"/>
    <n v="0"/>
    <n v="21"/>
    <n v="0"/>
    <n v="0"/>
    <n v="0"/>
    <n v="0"/>
    <n v="0"/>
    <n v="2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3"/>
    <n v="42"/>
    <n v="0"/>
    <n v="0"/>
    <n v="63"/>
    <n v="42"/>
    <n v="0"/>
    <n v="0"/>
    <n v="0"/>
    <n v="0"/>
    <n v="0"/>
    <n v="0"/>
    <n v="63"/>
    <n v="42"/>
    <n v="105"/>
    <n v="14"/>
    <n v="28"/>
    <n v="0"/>
    <n v="0"/>
    <n v="21"/>
    <n v="42"/>
    <n v="0"/>
    <n v="0"/>
  </r>
  <r>
    <s v="Camp 8W"/>
    <s v="CXB-211"/>
    <m/>
    <m/>
    <s v="FA43(2)"/>
    <s v="DAM Children Learning Center-022"/>
    <n v="31013250"/>
    <s v="REFUGEE COMMUNITIES"/>
    <s v="TEMPORARY LEARNING CENTER"/>
    <s v="Completed"/>
    <n v="21.200099999999999"/>
    <n v="92.155199999999994"/>
    <m/>
    <m/>
    <m/>
    <x v="4"/>
    <x v="5"/>
    <m/>
    <n v="18"/>
    <n v="0"/>
    <n v="17"/>
    <n v="0"/>
    <n v="0"/>
    <n v="0"/>
    <n v="0"/>
    <n v="0"/>
    <n v="2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8"/>
    <n v="25"/>
    <n v="0"/>
    <n v="0"/>
    <n v="17"/>
    <n v="45"/>
    <n v="0"/>
    <n v="0"/>
  </r>
  <r>
    <s v="Camp 8W"/>
    <s v="CXB-211"/>
    <m/>
    <m/>
    <s v="FA-45(2)"/>
    <s v="DAM Children Learning Center-049"/>
    <n v="31013291"/>
    <s v="REFUGEE COMMUNITIES"/>
    <s v="TEMPORARY LEARNING CENTER"/>
    <s v="Completed"/>
    <n v="21.199437003500002"/>
    <n v="92.154933700499996"/>
    <m/>
    <m/>
    <m/>
    <x v="4"/>
    <x v="5"/>
    <m/>
    <n v="18"/>
    <n v="0"/>
    <n v="17"/>
    <n v="0"/>
    <n v="0"/>
    <n v="0"/>
    <n v="0"/>
    <n v="0"/>
    <n v="39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9"/>
    <n v="0"/>
    <n v="109"/>
    <n v="0"/>
    <n v="0"/>
    <n v="0"/>
    <n v="52"/>
    <n v="57"/>
    <n v="0"/>
    <n v="0"/>
    <n v="52"/>
    <n v="57"/>
    <n v="0"/>
    <n v="0"/>
    <n v="0"/>
    <n v="0"/>
    <n v="0"/>
    <n v="0"/>
    <n v="52"/>
    <n v="57"/>
    <n v="109"/>
    <n v="18"/>
    <n v="39"/>
    <n v="0"/>
    <n v="0"/>
    <n v="17"/>
    <n v="35"/>
    <n v="0"/>
    <n v="0"/>
  </r>
  <r>
    <s v="Camp 8W"/>
    <s v="CXB-211"/>
    <m/>
    <m/>
    <s v="I-16"/>
    <s v="DAM Children Learning Center-028"/>
    <n v="31013263"/>
    <s v="REFUGEE COMMUNITIES"/>
    <s v="TEMPORARY LEARNING CENTER"/>
    <s v="Completed"/>
    <n v="21.195033986488099"/>
    <n v="92.155080270611506"/>
    <n v="-52.170083148976403"/>
    <n v="4"/>
    <m/>
    <x v="4"/>
    <x v="5"/>
    <m/>
    <n v="23"/>
    <n v="0"/>
    <n v="12"/>
    <n v="0"/>
    <n v="0"/>
    <n v="0"/>
    <n v="0"/>
    <n v="0"/>
    <n v="2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23"/>
    <n v="25"/>
    <n v="0"/>
    <n v="0"/>
    <n v="12"/>
    <n v="45"/>
    <n v="0"/>
    <n v="0"/>
  </r>
  <r>
    <s v="Camp 8W"/>
    <s v="CXB-211"/>
    <m/>
    <m/>
    <s v="I-19"/>
    <s v="DAM Children Learning Center-026"/>
    <n v="31013260"/>
    <s v="REFUGEE COMMUNITIES"/>
    <s v="TEMPORARY LEARNING CENTER"/>
    <s v="Completed"/>
    <n v="21.194953277696399"/>
    <n v="92.155583278167697"/>
    <n v="-30.764585334157101"/>
    <n v="4"/>
    <m/>
    <x v="4"/>
    <x v="5"/>
    <m/>
    <n v="18"/>
    <n v="0"/>
    <n v="17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8W"/>
    <s v="CXB-211"/>
    <m/>
    <m/>
    <s v="I-21"/>
    <s v="DAM Children Learning Center-027"/>
    <n v="31013262"/>
    <s v="REFUGEE COMMUNITIES"/>
    <s v="TEMPORARY LEARNING CENTER"/>
    <s v="Completed"/>
    <n v="21.1952342066642"/>
    <n v="92.154481624333997"/>
    <n v="-37.944784279647401"/>
    <n v="4"/>
    <m/>
    <x v="4"/>
    <x v="5"/>
    <m/>
    <n v="14"/>
    <n v="0"/>
    <n v="21"/>
    <n v="0"/>
    <n v="0"/>
    <n v="0"/>
    <n v="0"/>
    <n v="0"/>
    <n v="23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8"/>
    <n v="37"/>
    <n v="0"/>
    <n v="0"/>
    <n v="68"/>
    <n v="37"/>
    <n v="0"/>
    <n v="0"/>
    <n v="0"/>
    <n v="0"/>
    <n v="0"/>
    <n v="0"/>
    <n v="68"/>
    <n v="37"/>
    <n v="105"/>
    <n v="14"/>
    <n v="23"/>
    <n v="0"/>
    <n v="0"/>
    <n v="21"/>
    <n v="47"/>
    <n v="0"/>
    <n v="0"/>
  </r>
  <r>
    <s v="Camp 8W"/>
    <s v="CXB-211"/>
    <m/>
    <m/>
    <s v="I-22"/>
    <s v="DAM Children Learning Center-048"/>
    <n v="31013290"/>
    <s v="REFUGEE COMMUNITIES"/>
    <s v="TEMPORARY LEARNING CENTER"/>
    <s v="Completed"/>
    <n v="21.1942563565845"/>
    <n v="92.155316399733806"/>
    <n v="-38.613464357822998"/>
    <n v="4"/>
    <m/>
    <x v="4"/>
    <x v="5"/>
    <m/>
    <n v="22"/>
    <n v="0"/>
    <n v="14"/>
    <n v="0"/>
    <n v="0"/>
    <n v="0"/>
    <n v="0"/>
    <n v="0"/>
    <n v="3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3"/>
    <n v="0"/>
    <n v="103"/>
    <n v="0"/>
    <n v="0"/>
    <n v="0"/>
    <n v="45"/>
    <n v="58"/>
    <n v="0"/>
    <n v="0"/>
    <n v="45"/>
    <n v="58"/>
    <n v="0"/>
    <n v="0"/>
    <n v="0"/>
    <n v="0"/>
    <n v="0"/>
    <n v="0"/>
    <n v="45"/>
    <n v="58"/>
    <n v="103"/>
    <n v="22"/>
    <n v="36"/>
    <n v="0"/>
    <n v="0"/>
    <n v="14"/>
    <n v="31"/>
    <n v="0"/>
    <n v="0"/>
  </r>
  <r>
    <s v="Camp 8W"/>
    <s v="CXB-211"/>
    <m/>
    <m/>
    <s v="I-23"/>
    <s v="DAM Children Learning Center-030"/>
    <n v="31013266"/>
    <s v="REFUGEE COMMUNITIES"/>
    <s v="TEMPORARY LEARNING CENTER"/>
    <s v="Completed"/>
    <n v="21.1936204890414"/>
    <n v="92.155051192731904"/>
    <n v="-28.7535854411076"/>
    <n v="4"/>
    <m/>
    <x v="4"/>
    <x v="5"/>
    <m/>
    <n v="14"/>
    <n v="0"/>
    <n v="21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4"/>
    <n v="35"/>
    <n v="0"/>
    <n v="0"/>
    <n v="21"/>
    <n v="35"/>
    <n v="0"/>
    <n v="0"/>
  </r>
  <r>
    <s v="Camp 9"/>
    <s v="CXB-213"/>
    <m/>
    <m/>
    <s v="B-03"/>
    <s v="DAM Children Learning Center-066"/>
    <n v="31013315"/>
    <s v="REFUGEE COMMUNITIES"/>
    <s v="TEMPORARY LEARNING CENTER"/>
    <s v="Completed"/>
    <n v="21.1930771928651"/>
    <n v="92.159512006724299"/>
    <n v="-39.173711356215797"/>
    <n v="4"/>
    <m/>
    <x v="4"/>
    <x v="5"/>
    <m/>
    <n v="20"/>
    <n v="0"/>
    <n v="15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20"/>
    <n v="31"/>
    <n v="0"/>
    <n v="0"/>
    <n v="15"/>
    <n v="39"/>
    <n v="0"/>
    <n v="0"/>
  </r>
  <r>
    <s v="Camp 9"/>
    <s v="CXB-213"/>
    <m/>
    <m/>
    <s v="C-02"/>
    <s v="DAM Children Learning Center-064"/>
    <n v="31013312"/>
    <s v="REFUGEE COMMUNITIES"/>
    <s v="TEMPORARY LEARNING CENTER"/>
    <s v="Completed"/>
    <n v="21.189932361699999"/>
    <n v="92.159827988399996"/>
    <n v="-43.551812659799999"/>
    <s v="(blank)"/>
    <m/>
    <x v="4"/>
    <x v="5"/>
    <m/>
    <n v="19"/>
    <n v="0"/>
    <n v="16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9"/>
    <n v="32"/>
    <n v="0"/>
    <n v="0"/>
    <n v="16"/>
    <n v="38"/>
    <n v="0"/>
    <n v="0"/>
  </r>
  <r>
    <s v="Camp 9"/>
    <s v="CXB-213"/>
    <m/>
    <m/>
    <s v="C-05"/>
    <s v="DAM Children Learning Center-065"/>
    <n v="31013313"/>
    <s v="REFUGEE COMMUNITIES"/>
    <s v="TEMPORARY LEARNING CENTER"/>
    <s v="Completed"/>
    <n v="21.190659604237599"/>
    <n v="92.160998512185898"/>
    <n v="-45.3013893810855"/>
    <n v="4"/>
    <m/>
    <x v="4"/>
    <x v="5"/>
    <m/>
    <n v="15"/>
    <n v="0"/>
    <n v="20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5"/>
    <n v="33"/>
    <n v="0"/>
    <n v="0"/>
    <n v="20"/>
    <n v="37"/>
    <n v="0"/>
    <n v="0"/>
  </r>
  <r>
    <s v="Camp 9"/>
    <s v="CXB-213"/>
    <m/>
    <m/>
    <s v="C-07"/>
    <s v="DAM Children Learning Center-063"/>
    <n v="31013310"/>
    <s v="REFUGEE COMMUNITIES"/>
    <s v="TEMPORARY LEARNING CENTER"/>
    <s v="Completed"/>
    <n v="21.190642827620199"/>
    <n v="92.161722263559298"/>
    <n v="-41.092510265845299"/>
    <n v="4"/>
    <m/>
    <x v="4"/>
    <x v="5"/>
    <m/>
    <n v="17"/>
    <n v="0"/>
    <n v="18"/>
    <n v="0"/>
    <n v="0"/>
    <n v="0"/>
    <n v="0"/>
    <n v="0"/>
    <n v="4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7"/>
    <n v="41"/>
    <n v="0"/>
    <n v="0"/>
    <n v="18"/>
    <n v="29"/>
    <n v="0"/>
    <n v="0"/>
  </r>
  <r>
    <s v="Camp 9"/>
    <s v="CXB-213"/>
    <m/>
    <m/>
    <s v="C-08"/>
    <s v="DAM Children Learning Center-093"/>
    <n v="31013347"/>
    <s v="REFUGEE COMMUNITIES"/>
    <s v="TEMPORARY LEARNING CENTER"/>
    <s v="Completed"/>
    <n v="21.190922690171799"/>
    <n v="92.161583264712206"/>
    <n v="-50.448240994715803"/>
    <n v="4"/>
    <m/>
    <x v="4"/>
    <x v="5"/>
    <m/>
    <n v="23"/>
    <n v="0"/>
    <n v="12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23"/>
    <n v="31"/>
    <n v="0"/>
    <n v="0"/>
    <n v="12"/>
    <n v="39"/>
    <n v="0"/>
    <n v="0"/>
  </r>
  <r>
    <s v="Camp 9"/>
    <s v="CXB-213"/>
    <m/>
    <m/>
    <s v="C-09"/>
    <s v="DAM Children Learning Center-051"/>
    <n v="31013294"/>
    <s v="REFUGEE COMMUNITIES"/>
    <s v="TEMPORARY LEARNING CENTER"/>
    <s v="Completed"/>
    <n v="21.189059761821099"/>
    <n v="92.160064494232202"/>
    <n v="-42.439191469642303"/>
    <n v="4"/>
    <m/>
    <x v="4"/>
    <x v="5"/>
    <m/>
    <n v="17"/>
    <n v="0"/>
    <n v="18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7"/>
    <n v="32"/>
    <n v="0"/>
    <n v="0"/>
    <n v="18"/>
    <n v="38"/>
    <n v="0"/>
    <n v="0"/>
  </r>
  <r>
    <s v="Camp 9"/>
    <s v="CXB-213"/>
    <m/>
    <m/>
    <s v="C-10"/>
    <s v="DAM Children Learning Center-052"/>
    <n v="31013297"/>
    <s v="REFUGEE COMMUNITIES"/>
    <s v="TEMPORARY LEARNING CENTER"/>
    <s v="Completed"/>
    <n v="21.188985199928599"/>
    <n v="92.161226712427904"/>
    <n v="-41.677629610361599"/>
    <n v="4"/>
    <m/>
    <x v="4"/>
    <x v="5"/>
    <m/>
    <n v="13"/>
    <n v="0"/>
    <n v="22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3"/>
    <n v="35"/>
    <n v="0"/>
    <n v="0"/>
    <n v="22"/>
    <n v="35"/>
    <n v="0"/>
    <n v="0"/>
  </r>
  <r>
    <s v="Camp 9"/>
    <s v="CXB-213"/>
    <m/>
    <m/>
    <s v="C-11"/>
    <s v="DAM Children Learning Center-053"/>
    <n v="31013298"/>
    <s v="REFUGEE COMMUNITIES"/>
    <s v="TEMPORARY LEARNING CENTER"/>
    <s v="Completed"/>
    <n v="21.188767034748398"/>
    <n v="92.161171473082703"/>
    <n v="-35.250024336553899"/>
    <n v="4"/>
    <m/>
    <x v="4"/>
    <x v="5"/>
    <m/>
    <n v="15"/>
    <n v="0"/>
    <n v="20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0"/>
    <n v="45"/>
    <n v="0"/>
    <n v="0"/>
    <n v="60"/>
    <n v="45"/>
    <n v="0"/>
    <n v="0"/>
    <n v="0"/>
    <n v="0"/>
    <n v="0"/>
    <n v="0"/>
    <n v="60"/>
    <n v="45"/>
    <n v="105"/>
    <n v="15"/>
    <n v="30"/>
    <n v="0"/>
    <n v="0"/>
    <n v="20"/>
    <n v="40"/>
    <n v="0"/>
    <n v="0"/>
  </r>
  <r>
    <s v="Camp 9"/>
    <s v="CXB-213"/>
    <m/>
    <m/>
    <s v="C-14"/>
    <s v="DAM Children Learning Center-054"/>
    <n v="31013299"/>
    <s v="REFUGEE COMMUNITIES"/>
    <s v="LEARNING CENTER"/>
    <s v="Completed"/>
    <n v="21.187689823937699"/>
    <n v="92.161888145927804"/>
    <n v="-39.195337159071997"/>
    <n v="4"/>
    <m/>
    <x v="4"/>
    <x v="5"/>
    <m/>
    <n v="20"/>
    <n v="0"/>
    <n v="15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20"/>
    <n v="33"/>
    <n v="0"/>
    <n v="0"/>
    <n v="15"/>
    <n v="37"/>
    <n v="0"/>
    <n v="0"/>
  </r>
  <r>
    <s v="Camp 9"/>
    <s v="CXB-213"/>
    <m/>
    <m/>
    <s v="C-15"/>
    <s v="DAM Children Learning Center-059"/>
    <n v="31013305"/>
    <s v="REFUGEE COMMUNITIES"/>
    <s v="TEMPORARY LEARNING CENTER"/>
    <s v="Completed"/>
    <n v="21.187345447022899"/>
    <n v="92.160718680761093"/>
    <n v="-50.310966874682698"/>
    <n v="1.5"/>
    <m/>
    <x v="4"/>
    <x v="5"/>
    <m/>
    <n v="20"/>
    <n v="0"/>
    <n v="15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20"/>
    <n v="30"/>
    <n v="0"/>
    <n v="0"/>
    <n v="15"/>
    <n v="40"/>
    <n v="0"/>
    <n v="0"/>
  </r>
  <r>
    <s v="Camp 9"/>
    <s v="CXB-213"/>
    <m/>
    <m/>
    <s v="C-16"/>
    <s v="DAM Children Learning Center-055"/>
    <n v="31013300"/>
    <s v="REFUGEE COMMUNITIES"/>
    <s v="TEMPORARY LEARNING CENTER"/>
    <s v="Completed"/>
    <n v="21.187571082600002"/>
    <n v="92.160834395699993"/>
    <n v="-43.570615945299998"/>
    <s v="(blank)"/>
    <m/>
    <x v="4"/>
    <x v="5"/>
    <m/>
    <n v="19"/>
    <n v="0"/>
    <n v="16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9"/>
    <n v="38"/>
    <n v="0"/>
    <n v="0"/>
    <n v="16"/>
    <n v="32"/>
    <n v="0"/>
    <n v="0"/>
  </r>
  <r>
    <s v="Camp 9"/>
    <s v="CXB-213"/>
    <m/>
    <m/>
    <s v="C-18"/>
    <s v="DAM Children Learning Center-058"/>
    <n v="31013304"/>
    <s v="REFUGEE COMMUNITIES"/>
    <s v="TEMPORARY LEARNING CENTER"/>
    <s v="Completed"/>
    <n v="21.187163819784701"/>
    <n v="92.162710073868993"/>
    <n v="-42.677251163208901"/>
    <n v="4"/>
    <m/>
    <x v="4"/>
    <x v="5"/>
    <m/>
    <n v="17"/>
    <n v="0"/>
    <n v="18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7"/>
    <n v="31"/>
    <n v="0"/>
    <n v="0"/>
    <n v="18"/>
    <n v="39"/>
    <n v="0"/>
    <n v="0"/>
  </r>
  <r>
    <s v="Camp 9"/>
    <s v="CXB-213"/>
    <m/>
    <m/>
    <s v="C-19"/>
    <s v="DAM Children Learning Center-061"/>
    <n v="31013308"/>
    <s v="REFUGEE COMMUNITIES"/>
    <s v="LEARNING CENTER"/>
    <s v="Completed"/>
    <n v="21.187680983573198"/>
    <n v="92.161823488614701"/>
    <n v="-54.424884898709998"/>
    <n v="4"/>
    <m/>
    <x v="4"/>
    <x v="5"/>
    <m/>
    <n v="18"/>
    <n v="0"/>
    <n v="17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8"/>
    <n v="29"/>
    <n v="0"/>
    <n v="0"/>
    <n v="17"/>
    <n v="41"/>
    <n v="0"/>
    <n v="0"/>
  </r>
  <r>
    <s v="Camp 9"/>
    <s v="CXB-213"/>
    <m/>
    <m/>
    <s v="C-20"/>
    <s v="DAM Children Learning Center-062"/>
    <n v="31013309"/>
    <s v="REFUGEE COMMUNITIES"/>
    <s v="LEARNING CENTER"/>
    <s v="Completed"/>
    <n v="21.189215577568799"/>
    <n v="92.164474568442003"/>
    <n v="-44.2426607016369"/>
    <n v="4"/>
    <m/>
    <x v="4"/>
    <x v="5"/>
    <m/>
    <n v="18"/>
    <n v="0"/>
    <n v="17"/>
    <n v="1"/>
    <n v="0"/>
    <n v="0"/>
    <n v="0"/>
    <n v="0"/>
    <n v="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18"/>
    <n v="42"/>
    <n v="0"/>
    <n v="0"/>
    <n v="17"/>
    <n v="28"/>
    <n v="0"/>
    <n v="0"/>
  </r>
  <r>
    <s v="Camp 9"/>
    <s v="CXB-213"/>
    <m/>
    <m/>
    <s v="F-02"/>
    <s v="DAM Children Learning Center-084"/>
    <n v="31013334"/>
    <s v="REFUGEE COMMUNITIES"/>
    <s v="LEARNING CENTER"/>
    <s v="Completed"/>
    <n v="21.1900126089729"/>
    <n v="92.156586356747198"/>
    <n v="-42.217878563002998"/>
    <n v="4"/>
    <m/>
    <x v="4"/>
    <x v="5"/>
    <m/>
    <n v="21"/>
    <n v="0"/>
    <n v="14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1"/>
    <n v="34"/>
    <n v="0"/>
    <n v="0"/>
    <n v="14"/>
    <n v="36"/>
    <n v="0"/>
    <n v="0"/>
  </r>
  <r>
    <s v="Camp 9"/>
    <s v="CXB-213"/>
    <m/>
    <m/>
    <s v="F-09"/>
    <s v="DAM Children Learning Center-090"/>
    <n v="31013343"/>
    <s v="REFUGEE COMMUNITIES"/>
    <s v="LEARNING CENTER"/>
    <s v="Completed"/>
    <n v="21.189941242973301"/>
    <n v="92.156053834358303"/>
    <n v="-46.938861026764897"/>
    <n v="4"/>
    <m/>
    <x v="4"/>
    <x v="5"/>
    <m/>
    <n v="18"/>
    <n v="0"/>
    <n v="17"/>
    <n v="0"/>
    <n v="0"/>
    <n v="0"/>
    <n v="0"/>
    <n v="0"/>
    <n v="3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8"/>
    <n v="39"/>
    <n v="0"/>
    <n v="0"/>
    <n v="17"/>
    <n v="31"/>
    <n v="0"/>
    <n v="0"/>
  </r>
  <r>
    <s v="Camp 9"/>
    <s v="CXB-213"/>
    <m/>
    <m/>
    <s v="G-17"/>
    <s v="DAM Children Learning Center-082"/>
    <n v="31013332"/>
    <s v="REFUGEE COMMUNITIES"/>
    <s v="LEARNING CENTER"/>
    <s v="Completed"/>
    <n v="21.189618589807299"/>
    <n v="92.156354770862905"/>
    <n v="-55.902641478004199"/>
    <n v="4"/>
    <m/>
    <x v="4"/>
    <x v="5"/>
    <m/>
    <n v="13"/>
    <n v="0"/>
    <n v="22"/>
    <n v="0"/>
    <n v="0"/>
    <n v="0"/>
    <n v="0"/>
    <n v="0"/>
    <n v="36"/>
    <n v="0"/>
    <n v="3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3"/>
    <n v="36"/>
    <n v="0"/>
    <n v="0"/>
    <n v="22"/>
    <n v="34"/>
    <n v="0"/>
    <n v="0"/>
  </r>
  <r>
    <s v="Camp 9"/>
    <s v="CXB-213"/>
    <m/>
    <m/>
    <s v="G-18"/>
    <s v="DAM Children Learning Center-060"/>
    <n v="31013307"/>
    <s v="REFUGEE COMMUNITIES"/>
    <s v="LEARNING CENTER"/>
    <s v="Completed"/>
    <n v="21.188767352900001"/>
    <n v="92.159632179799999"/>
    <n v="-47.221673680499997"/>
    <s v="(blank)"/>
    <m/>
    <x v="4"/>
    <x v="5"/>
    <m/>
    <n v="17"/>
    <n v="0"/>
    <n v="18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7"/>
    <n v="34"/>
    <n v="0"/>
    <n v="0"/>
    <n v="18"/>
    <n v="36"/>
    <n v="0"/>
    <n v="0"/>
  </r>
  <r>
    <s v="Camp 9"/>
    <s v="CXB-213"/>
    <m/>
    <m/>
    <s v="G-19"/>
    <s v="DAM Children Learning Center-056"/>
    <n v="31013302"/>
    <s v="REFUGEE COMMUNITIES"/>
    <s v="TEMPORARY LEARNING CENTER"/>
    <s v="Completed"/>
    <n v="21.188791506800001"/>
    <n v="92.159555191400003"/>
    <n v="-38.2197141153"/>
    <s v="(blank)"/>
    <m/>
    <x v="4"/>
    <x v="5"/>
    <m/>
    <n v="16"/>
    <n v="0"/>
    <n v="19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6"/>
    <n v="33"/>
    <n v="0"/>
    <n v="0"/>
    <n v="19"/>
    <n v="37"/>
    <n v="0"/>
    <n v="0"/>
  </r>
  <r>
    <s v="Camp 9"/>
    <s v="CXB-213"/>
    <m/>
    <m/>
    <s v="G-27"/>
    <s v="DAM Children Learning Center-057"/>
    <n v="31013303"/>
    <s v="REFUGEE COMMUNITIES"/>
    <s v="LEARNING CENTER"/>
    <s v="Completed"/>
    <n v="21.187363482399999"/>
    <n v="92.158664401699994"/>
    <n v="-37.850012403599997"/>
    <s v="(blank)"/>
    <m/>
    <x v="4"/>
    <x v="5"/>
    <m/>
    <n v="20"/>
    <n v="0"/>
    <n v="15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9"/>
    <s v="CXB-213"/>
    <m/>
    <m/>
    <s v="G-29"/>
    <s v="DAM Children Learning Center-089"/>
    <n v="31013342"/>
    <s v="REFUGEE COMMUNITIES"/>
    <s v="LEARNING CENTER"/>
    <s v="Completed"/>
    <n v="21.186520018626901"/>
    <n v="92.160831325647905"/>
    <n v="-53.710247130247502"/>
    <n v="4"/>
    <m/>
    <x v="4"/>
    <x v="5"/>
    <m/>
    <n v="22"/>
    <n v="0"/>
    <n v="13"/>
    <n v="0"/>
    <n v="0"/>
    <n v="0"/>
    <n v="0"/>
    <n v="0"/>
    <n v="29"/>
    <n v="0"/>
    <n v="4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22"/>
    <n v="29"/>
    <n v="0"/>
    <n v="0"/>
    <n v="13"/>
    <n v="41"/>
    <n v="0"/>
    <n v="0"/>
  </r>
  <r>
    <s v="Camp 9"/>
    <s v="CXB-213"/>
    <m/>
    <m/>
    <s v="G-34"/>
    <s v="DAM Children Learning Center-079"/>
    <n v="31013329"/>
    <s v="REFUGEE COMMUNITIES"/>
    <s v="LEARNING CENTER"/>
    <s v="Completed"/>
    <n v="21.186612367171598"/>
    <n v="92.158604254767098"/>
    <n v="-31.1870650490083"/>
    <n v="4"/>
    <m/>
    <x v="4"/>
    <x v="5"/>
    <m/>
    <n v="17"/>
    <n v="1"/>
    <n v="18"/>
    <n v="2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7"/>
    <n v="32"/>
    <n v="0"/>
    <n v="0"/>
    <n v="18"/>
    <n v="38"/>
    <n v="0"/>
    <n v="0"/>
  </r>
  <r>
    <s v="Camp 10"/>
    <s v="CXB-214"/>
    <m/>
    <m/>
    <s v="F-10"/>
    <s v="DAM Children Learning Center-091"/>
    <n v="31013345"/>
    <s v="REFUGEE COMMUNITIES"/>
    <s v="LEARNING CENTER"/>
    <s v="Completed"/>
    <n v="21.189514349"/>
    <n v="92.155187932800004"/>
    <n v="-33.260925382099998"/>
    <s v="(blank)"/>
    <m/>
    <x v="4"/>
    <x v="5"/>
    <m/>
    <n v="20"/>
    <n v="0"/>
    <n v="15"/>
    <m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0"/>
    <n v="35"/>
    <n v="0"/>
    <n v="0"/>
    <n v="15"/>
    <n v="35"/>
    <n v="0"/>
    <n v="0"/>
  </r>
  <r>
    <s v="Camp 10"/>
    <s v="CXB-214"/>
    <m/>
    <m/>
    <s v="F-11"/>
    <s v="DAM Children Learning Center-076"/>
    <n v="31013326"/>
    <s v="REFUGEE COMMUNITIES"/>
    <s v="LEARNING CENTER"/>
    <s v="Completed"/>
    <n v="21.188803082457"/>
    <n v="92.154434156133505"/>
    <n v="-47.287844557416598"/>
    <n v="4"/>
    <m/>
    <x v="4"/>
    <x v="5"/>
    <m/>
    <n v="20"/>
    <n v="0"/>
    <n v="15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10"/>
    <s v="CXB-214"/>
    <m/>
    <m/>
    <s v="F-12"/>
    <s v="DAM Children Learning Center-077"/>
    <n v="31013327"/>
    <s v="REFUGEE COMMUNITIES"/>
    <s v="LEARNING CENTER"/>
    <s v="Completed"/>
    <n v="21.190523106200001"/>
    <n v="92.155196678199999"/>
    <n v="-34.421147048900004"/>
    <s v="(blank)"/>
    <m/>
    <x v="4"/>
    <x v="5"/>
    <m/>
    <n v="15"/>
    <n v="0"/>
    <n v="20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5"/>
    <n v="33"/>
    <n v="0"/>
    <n v="0"/>
    <n v="20"/>
    <n v="37"/>
    <n v="0"/>
    <n v="0"/>
  </r>
  <r>
    <s v="Camp 10"/>
    <s v="CXB-214"/>
    <m/>
    <m/>
    <s v="F-17"/>
    <s v="DAM Children Learning Center-072"/>
    <n v="31013321"/>
    <s v="REFUGEE COMMUNITIES"/>
    <s v="TEMPORARY LEARNING CENTER"/>
    <s v="Completed"/>
    <n v="21.189787142529301"/>
    <n v="92.152612637483401"/>
    <n v="-40.748785886188401"/>
    <n v="4"/>
    <m/>
    <x v="4"/>
    <x v="5"/>
    <m/>
    <n v="15"/>
    <n v="0"/>
    <n v="20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5"/>
    <n v="33"/>
    <n v="0"/>
    <n v="0"/>
    <n v="20"/>
    <n v="37"/>
    <n v="0"/>
    <n v="0"/>
  </r>
  <r>
    <s v="Camp 10"/>
    <s v="CXB-214"/>
    <m/>
    <m/>
    <s v="F-18"/>
    <s v="DAM Children Learning Center-085"/>
    <n v="31013336"/>
    <s v="REFUGEE COMMUNITIES"/>
    <s v="LEARNING CENTER"/>
    <s v="Completed"/>
    <n v="21.187774286703"/>
    <n v="92.154047281315798"/>
    <n v="-31.8679111801194"/>
    <n v="4"/>
    <m/>
    <x v="4"/>
    <x v="5"/>
    <m/>
    <n v="19"/>
    <n v="0"/>
    <n v="16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9"/>
    <n v="38"/>
    <n v="0"/>
    <n v="0"/>
    <n v="16"/>
    <n v="32"/>
    <n v="0"/>
    <n v="0"/>
  </r>
  <r>
    <s v="Camp 10"/>
    <s v="CXB-214"/>
    <m/>
    <m/>
    <s v="F-19"/>
    <s v="DAM Children Learning Center-083"/>
    <n v="31013333"/>
    <s v="REFUGEE COMMUNITIES"/>
    <s v="LEARNING CENTER"/>
    <s v="Completed"/>
    <n v="21.188946041425901"/>
    <n v="92.152225453285894"/>
    <n v="-44.806400529030299"/>
    <n v="4"/>
    <m/>
    <x v="4"/>
    <x v="5"/>
    <m/>
    <n v="17"/>
    <n v="0"/>
    <n v="18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7"/>
    <n v="35"/>
    <n v="0"/>
    <n v="0"/>
    <n v="18"/>
    <n v="35"/>
    <n v="0"/>
    <n v="0"/>
  </r>
  <r>
    <s v="Camp 10"/>
    <s v="CXB-214"/>
    <m/>
    <m/>
    <s v="F-20"/>
    <s v="DAM Children Learning Center-078"/>
    <n v="31013328"/>
    <s v="REFUGEE COMMUNITIES"/>
    <s v="LEARNING CENTER"/>
    <s v="Completed"/>
    <n v="21.192419556066099"/>
    <n v="92.151610292075901"/>
    <n v="-45.062026192624799"/>
    <n v="4"/>
    <m/>
    <x v="4"/>
    <x v="5"/>
    <m/>
    <n v="20"/>
    <n v="0"/>
    <n v="15"/>
    <n v="0"/>
    <n v="0"/>
    <n v="0"/>
    <n v="0"/>
    <n v="0"/>
    <n v="2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20"/>
    <n v="27"/>
    <n v="0"/>
    <n v="0"/>
    <n v="15"/>
    <n v="43"/>
    <n v="0"/>
    <n v="0"/>
  </r>
  <r>
    <s v="Camp 10"/>
    <s v="CXB-214"/>
    <m/>
    <m/>
    <s v="F-21"/>
    <s v="DAM Children Learning Center-073"/>
    <n v="31013322"/>
    <s v="REFUGEE COMMUNITIES"/>
    <s v="LEARNING CENTER"/>
    <s v="Completed"/>
    <n v="21.1892159569604"/>
    <n v="92.152391139110605"/>
    <n v="-35.208951918609102"/>
    <n v="4"/>
    <m/>
    <x v="4"/>
    <x v="5"/>
    <m/>
    <n v="15"/>
    <n v="0"/>
    <n v="20"/>
    <n v="0"/>
    <n v="0"/>
    <n v="0"/>
    <n v="0"/>
    <n v="0"/>
    <n v="2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5"/>
    <n v="28"/>
    <n v="0"/>
    <n v="0"/>
    <n v="20"/>
    <n v="42"/>
    <n v="0"/>
    <n v="0"/>
  </r>
  <r>
    <s v="Camp 10"/>
    <s v="CXB-214"/>
    <m/>
    <m/>
    <s v="F-24"/>
    <s v="DAM Children Learning Center-074"/>
    <n v="31013323"/>
    <s v="REFUGEE COMMUNITIES"/>
    <s v="TEMPORARY LEARNING CENTER"/>
    <s v="Completed"/>
    <n v="21.1894807432951"/>
    <n v="92.153882558971304"/>
    <n v="-43.616028416584598"/>
    <n v="4"/>
    <m/>
    <x v="4"/>
    <x v="5"/>
    <m/>
    <n v="23"/>
    <n v="0"/>
    <n v="12"/>
    <n v="0"/>
    <n v="0"/>
    <n v="0"/>
    <n v="0"/>
    <n v="0"/>
    <n v="3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6"/>
    <n v="0"/>
    <n v="106"/>
    <n v="0"/>
    <n v="0"/>
    <n v="0"/>
    <n v="46"/>
    <n v="60"/>
    <n v="0"/>
    <n v="0"/>
    <n v="46"/>
    <n v="60"/>
    <n v="0"/>
    <n v="0"/>
    <n v="0"/>
    <n v="0"/>
    <n v="0"/>
    <n v="0"/>
    <n v="46"/>
    <n v="60"/>
    <n v="106"/>
    <n v="23"/>
    <n v="37"/>
    <n v="0"/>
    <n v="0"/>
    <n v="12"/>
    <n v="34"/>
    <n v="0"/>
    <n v="0"/>
  </r>
  <r>
    <s v="Camp 10"/>
    <s v="CXB-214"/>
    <m/>
    <m/>
    <s v="F-25"/>
    <s v="DAM Children Learning Center-081"/>
    <n v="31013331"/>
    <s v="REFUGEE COMMUNITIES"/>
    <s v="TEMPORARY LEARNING CENTER"/>
    <s v="Completed"/>
    <n v="21.1873577202051"/>
    <n v="92.1545215008707"/>
    <n v="-43.726563310643797"/>
    <n v="4"/>
    <m/>
    <x v="4"/>
    <x v="5"/>
    <m/>
    <n v="16"/>
    <n v="0"/>
    <n v="19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6"/>
    <n v="38"/>
    <n v="0"/>
    <n v="0"/>
    <n v="19"/>
    <n v="32"/>
    <n v="0"/>
    <n v="0"/>
  </r>
  <r>
    <s v="Camp 10"/>
    <s v="CXB-214"/>
    <m/>
    <m/>
    <s v="F-26"/>
    <s v="DAM Children Learning Center-070"/>
    <n v="31013319"/>
    <s v="REFUGEE COMMUNITIES"/>
    <s v="LEARNING CENTER"/>
    <s v="Completed"/>
    <n v="21.187814221655799"/>
    <n v="92.154306448641705"/>
    <n v="-33.323008034823303"/>
    <n v="4"/>
    <m/>
    <x v="4"/>
    <x v="5"/>
    <m/>
    <n v="20"/>
    <n v="0"/>
    <n v="15"/>
    <n v="0"/>
    <n v="0"/>
    <n v="0"/>
    <n v="0"/>
    <n v="0"/>
    <n v="4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6"/>
    <n v="0"/>
    <n v="106"/>
    <n v="0"/>
    <n v="0"/>
    <n v="0"/>
    <n v="43"/>
    <n v="63"/>
    <n v="0"/>
    <n v="0"/>
    <n v="43"/>
    <n v="63"/>
    <n v="0"/>
    <n v="0"/>
    <n v="0"/>
    <n v="0"/>
    <n v="0"/>
    <n v="0"/>
    <n v="43"/>
    <n v="63"/>
    <n v="106"/>
    <n v="20"/>
    <n v="43"/>
    <n v="0"/>
    <n v="0"/>
    <n v="15"/>
    <n v="28"/>
    <n v="0"/>
    <n v="0"/>
  </r>
  <r>
    <s v="Camp 10"/>
    <s v="CXB-214"/>
    <m/>
    <m/>
    <s v="F-27"/>
    <s v="DAM Children Learning Center-075"/>
    <n v="31013325"/>
    <s v="REFUGEE COMMUNITIES"/>
    <s v="LEARNING CENTER"/>
    <s v="Completed"/>
    <n v="21.190349743054298"/>
    <n v="92.154686477753799"/>
    <n v="-34.627290862176999"/>
    <n v="4"/>
    <m/>
    <x v="4"/>
    <x v="5"/>
    <m/>
    <n v="18"/>
    <n v="0"/>
    <n v="17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0"/>
    <s v="CXB-214"/>
    <m/>
    <m/>
    <s v="F-31"/>
    <s v="DAM Children Learning Center-100"/>
    <n v="31013356"/>
    <s v="REFUGEE COMMUNITIES"/>
    <s v="LEARNING CENTER"/>
    <s v="Completed"/>
    <n v="21.186321584254401"/>
    <n v="92.154941425566605"/>
    <n v="-45.042611247224599"/>
    <n v="4"/>
    <m/>
    <x v="4"/>
    <x v="5"/>
    <m/>
    <n v="20"/>
    <n v="0"/>
    <n v="15"/>
    <n v="0"/>
    <n v="0"/>
    <n v="0"/>
    <n v="0"/>
    <n v="0"/>
    <n v="6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20"/>
    <n v="85"/>
    <n v="0"/>
    <n v="0"/>
    <n v="20"/>
    <n v="85"/>
    <n v="0"/>
    <n v="0"/>
    <n v="0"/>
    <n v="0"/>
    <n v="0"/>
    <n v="0"/>
    <n v="20"/>
    <n v="85"/>
    <n v="105"/>
    <n v="20"/>
    <n v="65"/>
    <n v="0"/>
    <n v="0"/>
    <n v="15"/>
    <n v="5"/>
    <n v="0"/>
    <n v="0"/>
  </r>
  <r>
    <s v="Camp 10"/>
    <s v="CXB-214"/>
    <m/>
    <m/>
    <s v="F-40"/>
    <s v="DAM Children Learning Center-118"/>
    <n v="31013375"/>
    <s v="REFUGEE COMMUNITIES"/>
    <s v="LEARNING CENTER"/>
    <s v="Completed"/>
    <n v="21.186825750991801"/>
    <n v="92.151853338663102"/>
    <n v="-53.828813432463598"/>
    <n v="4"/>
    <m/>
    <x v="4"/>
    <x v="5"/>
    <m/>
    <n v="20"/>
    <n v="0"/>
    <n v="15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20"/>
    <n v="32"/>
    <n v="0"/>
    <n v="0"/>
    <n v="15"/>
    <n v="38"/>
    <n v="0"/>
    <n v="0"/>
  </r>
  <r>
    <s v="Camp 10"/>
    <s v="CXB-214"/>
    <m/>
    <m/>
    <s v="G-06"/>
    <s v="DAM Children Learning Center-095"/>
    <n v="31013349"/>
    <s v="REFUGEE COMMUNITIES"/>
    <s v="TEMPORARY LEARNING CENTER"/>
    <s v="Completed"/>
    <n v="21.1871525185548"/>
    <n v="92.157639875545001"/>
    <n v="-40.353243169775702"/>
    <n v="4"/>
    <m/>
    <x v="4"/>
    <x v="5"/>
    <m/>
    <n v="20"/>
    <n v="0"/>
    <n v="15"/>
    <n v="0"/>
    <n v="0"/>
    <n v="0"/>
    <n v="0"/>
    <n v="0"/>
    <n v="2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20"/>
    <n v="28"/>
    <n v="0"/>
    <n v="0"/>
    <n v="15"/>
    <n v="42"/>
    <n v="0"/>
    <n v="0"/>
  </r>
  <r>
    <s v="Camp 10"/>
    <s v="CXB-214"/>
    <m/>
    <m/>
    <s v="G-07"/>
    <s v="DAM Children Learning Center-094"/>
    <n v="31013348"/>
    <s v="REFUGEE COMMUNITIES"/>
    <s v="TEMPORARY LEARNING CENTER"/>
    <s v="Completed"/>
    <n v="21.188139164697699"/>
    <n v="92.158390190348797"/>
    <n v="-47.287230911256501"/>
    <n v="4"/>
    <m/>
    <x v="4"/>
    <x v="5"/>
    <m/>
    <n v="15"/>
    <n v="0"/>
    <n v="20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5"/>
    <n v="33"/>
    <n v="0"/>
    <n v="0"/>
    <n v="20"/>
    <n v="37"/>
    <n v="0"/>
    <n v="0"/>
  </r>
  <r>
    <s v="Camp 10"/>
    <s v="CXB-214"/>
    <m/>
    <m/>
    <s v="G-08"/>
    <s v="DAM Children Learning Center-087"/>
    <n v="31013339"/>
    <s v="REFUGEE COMMUNITIES"/>
    <s v="LEARNING CENTER"/>
    <s v="Completed"/>
    <n v="21.188383700886099"/>
    <n v="92.157592356603402"/>
    <n v="-16.9938556597799"/>
    <n v="4"/>
    <m/>
    <x v="4"/>
    <x v="5"/>
    <m/>
    <n v="20"/>
    <n v="0"/>
    <n v="15"/>
    <n v="0"/>
    <n v="0"/>
    <n v="0"/>
    <n v="0"/>
    <n v="0"/>
    <n v="2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20"/>
    <n v="27"/>
    <n v="0"/>
    <n v="0"/>
    <n v="15"/>
    <n v="43"/>
    <n v="0"/>
    <n v="0"/>
  </r>
  <r>
    <s v="Camp 10"/>
    <s v="CXB-214"/>
    <m/>
    <m/>
    <s v="G-09"/>
    <s v="DAM Children Learning Center-096"/>
    <n v="31013350"/>
    <s v="REFUGEE COMMUNITIES"/>
    <s v="TEMPORARY LEARNING CENTER"/>
    <s v="Completed"/>
    <n v="21.187989999999999"/>
    <n v="92.157150000000001"/>
    <n v="0"/>
    <n v="0"/>
    <m/>
    <x v="4"/>
    <x v="5"/>
    <m/>
    <n v="14"/>
    <n v="0"/>
    <n v="21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4"/>
    <n v="38"/>
    <n v="0"/>
    <n v="0"/>
    <n v="21"/>
    <n v="32"/>
    <n v="0"/>
    <n v="0"/>
  </r>
  <r>
    <s v="Camp 10"/>
    <s v="CXB-214"/>
    <m/>
    <m/>
    <s v="G-12"/>
    <s v="DAM Children Learning Center-067"/>
    <n v="31013316"/>
    <s v="REFUGEE COMMUNITIES"/>
    <s v="TEMPORARY LEARNING CENTER"/>
    <s v="Completed"/>
    <n v="21.188530731185601"/>
    <n v="92.156975791271506"/>
    <n v="-41.411772026485203"/>
    <n v="4"/>
    <m/>
    <x v="4"/>
    <x v="5"/>
    <m/>
    <n v="20"/>
    <n v="0"/>
    <n v="15"/>
    <n v="0"/>
    <n v="0"/>
    <n v="0"/>
    <n v="0"/>
    <n v="0"/>
    <n v="3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20"/>
    <n v="39"/>
    <n v="0"/>
    <n v="0"/>
    <n v="15"/>
    <n v="31"/>
    <n v="0"/>
    <n v="0"/>
  </r>
  <r>
    <s v="Camp 10"/>
    <s v="CXB-214"/>
    <m/>
    <m/>
    <s v="G-15"/>
    <s v="DAM Children Learning Center-097"/>
    <n v="31013352"/>
    <s v="REFUGEE COMMUNITIES"/>
    <s v="LEARNING CENTER"/>
    <s v="Completed"/>
    <n v="21.188851284538899"/>
    <n v="92.155734896450397"/>
    <n v="-10.846871675863101"/>
    <n v="4"/>
    <m/>
    <x v="4"/>
    <x v="5"/>
    <m/>
    <n v="17"/>
    <n v="0"/>
    <n v="18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7"/>
    <n v="32"/>
    <n v="0"/>
    <n v="0"/>
    <n v="18"/>
    <n v="38"/>
    <n v="0"/>
    <n v="0"/>
  </r>
  <r>
    <s v="Camp 10"/>
    <s v="CXB-214"/>
    <m/>
    <m/>
    <s v="G-16"/>
    <s v="DAM Children Learning Center-086"/>
    <n v="31013338"/>
    <s v="REFUGEE COMMUNITIES"/>
    <s v="LEARNING CENTER"/>
    <s v="Completed"/>
    <n v="21.187907866887699"/>
    <n v="92.156693915659801"/>
    <n v="-40.101137579160103"/>
    <n v="4"/>
    <m/>
    <x v="4"/>
    <x v="5"/>
    <m/>
    <n v="20"/>
    <n v="0"/>
    <n v="15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20"/>
    <n v="31"/>
    <n v="0"/>
    <n v="0"/>
    <n v="15"/>
    <n v="39"/>
    <n v="0"/>
    <n v="0"/>
  </r>
  <r>
    <s v="Camp 10"/>
    <s v="CXB-214"/>
    <m/>
    <m/>
    <s v="G-24"/>
    <s v="DAM Children Learning Center-088"/>
    <n v="31013341"/>
    <s v="REFUGEE COMMUNITIES"/>
    <s v="TEMPORARY LEARNING CENTER"/>
    <s v="Completed"/>
    <n v="21.189319366108901"/>
    <n v="92.157613196650701"/>
    <n v="-43.434115853108899"/>
    <n v="4"/>
    <m/>
    <x v="4"/>
    <x v="5"/>
    <m/>
    <n v="16"/>
    <n v="0"/>
    <n v="19"/>
    <n v="0"/>
    <n v="0"/>
    <n v="0"/>
    <n v="0"/>
    <n v="0"/>
    <n v="30"/>
    <n v="2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6"/>
    <n v="30"/>
    <n v="0"/>
    <n v="0"/>
    <n v="19"/>
    <n v="40"/>
    <n v="0"/>
    <n v="0"/>
  </r>
  <r>
    <s v="Camp 10"/>
    <s v="CXB-214"/>
    <m/>
    <m/>
    <s v="G-26"/>
    <s v="DAM Children Learning Center-071"/>
    <n v="31013320"/>
    <s v="REFUGEE COMMUNITIES"/>
    <s v="LEARNING CENTER"/>
    <s v="Completed"/>
    <n v="21.1876505157263"/>
    <n v="92.155915388631598"/>
    <n v="-35.109329495019701"/>
    <n v="4"/>
    <m/>
    <x v="4"/>
    <x v="5"/>
    <m/>
    <n v="20"/>
    <n v="0"/>
    <n v="15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20"/>
    <n v="31"/>
    <n v="0"/>
    <n v="0"/>
    <n v="15"/>
    <n v="39"/>
    <n v="0"/>
    <n v="0"/>
  </r>
  <r>
    <s v="Camp 10"/>
    <s v="CXB-214"/>
    <m/>
    <m/>
    <s v="G-28"/>
    <s v="DAM Children Learning Center-068"/>
    <n v="31013317"/>
    <s v="REFUGEE COMMUNITIES"/>
    <s v="LEARNING CENTER"/>
    <s v="Completed"/>
    <n v="21.188399166650701"/>
    <n v="92.155483336914102"/>
    <n v="-55.4483773401668"/>
    <n v="4"/>
    <m/>
    <x v="4"/>
    <x v="5"/>
    <m/>
    <n v="13"/>
    <n v="0"/>
    <n v="22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3"/>
    <n v="36"/>
    <n v="0"/>
    <n v="0"/>
    <n v="22"/>
    <n v="34"/>
    <n v="0"/>
    <n v="0"/>
  </r>
  <r>
    <s v="Camp 10"/>
    <s v="CXB-214"/>
    <m/>
    <m/>
    <s v="G-30"/>
    <s v="DAM Children Learning Center-069"/>
    <n v="31013318"/>
    <s v="REFUGEE COMMUNITIES"/>
    <s v="LEARNING CENTER"/>
    <s v="Completed"/>
    <n v="21.187969021683799"/>
    <n v="92.155670745922606"/>
    <n v="-35.9728563034787"/>
    <n v="4"/>
    <m/>
    <x v="4"/>
    <x v="5"/>
    <m/>
    <n v="20"/>
    <n v="0"/>
    <n v="15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20"/>
    <n v="35"/>
    <n v="0"/>
    <n v="0"/>
    <n v="15"/>
    <n v="35"/>
    <n v="0"/>
    <n v="0"/>
  </r>
  <r>
    <s v="Camp 10"/>
    <s v="CXB-214"/>
    <m/>
    <m/>
    <s v="G-35"/>
    <s v="DAM Children Learning Center-092"/>
    <n v="31013346"/>
    <s v="REFUGEE COMMUNITIES"/>
    <s v="TEMPORARY LEARNING CENTER"/>
    <s v="Completed"/>
    <n v="21.188036160136999"/>
    <n v="92.156054544815802"/>
    <n v="-33.602231317319301"/>
    <n v="4"/>
    <m/>
    <x v="4"/>
    <x v="5"/>
    <m/>
    <n v="15"/>
    <n v="0"/>
    <n v="20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5"/>
    <n v="37"/>
    <n v="0"/>
    <n v="0"/>
    <n v="20"/>
    <n v="33"/>
    <n v="0"/>
    <n v="0"/>
  </r>
  <r>
    <s v="Camp 10"/>
    <s v="CXB-214"/>
    <m/>
    <m/>
    <s v="G-36"/>
    <s v="DAM Children Learning Center-099"/>
    <n v="31013355"/>
    <s v="REFUGEE COMMUNITIES"/>
    <s v="LEARNING CENTER"/>
    <s v="Completed"/>
    <n v="21.1866910499004"/>
    <n v="92.155760512341701"/>
    <n v="-51.274869483086498"/>
    <n v="4"/>
    <m/>
    <x v="4"/>
    <x v="5"/>
    <m/>
    <n v="15"/>
    <n v="0"/>
    <n v="20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5"/>
    <n v="38"/>
    <n v="0"/>
    <n v="0"/>
    <n v="20"/>
    <n v="32"/>
    <n v="0"/>
    <n v="0"/>
  </r>
  <r>
    <s v="Camp 10"/>
    <s v="CXB-214"/>
    <m/>
    <m/>
    <s v="H-27"/>
    <s v="DAM Children Learning Center-039"/>
    <n v="31013279"/>
    <s v="REFUGEE COMMUNITIES"/>
    <s v="LEARNING CENTER"/>
    <s v="Completed"/>
    <n v="21.193609007396901"/>
    <n v="92.152035033015096"/>
    <n v="-39.007604041695501"/>
    <n v="4"/>
    <m/>
    <x v="4"/>
    <x v="5"/>
    <m/>
    <n v="17"/>
    <n v="0"/>
    <n v="18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7"/>
    <n v="26"/>
    <n v="0"/>
    <n v="0"/>
    <n v="18"/>
    <n v="44"/>
    <n v="0"/>
    <n v="0"/>
  </r>
  <r>
    <s v="Camp 10"/>
    <s v="CXB-214"/>
    <m/>
    <m/>
    <s v="H-36"/>
    <s v="DAM Children Learning Center-038"/>
    <n v="31013277"/>
    <s v="REFUGEE COMMUNITIES"/>
    <s v="LEARNING CENTER"/>
    <s v="Completed"/>
    <n v="21.192531899999999"/>
    <n v="92.152839299999997"/>
    <s v="(blank)"/>
    <s v="(blank)"/>
    <m/>
    <x v="4"/>
    <x v="5"/>
    <m/>
    <n v="18"/>
    <n v="0"/>
    <n v="17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8"/>
    <n v="29"/>
    <n v="0"/>
    <n v="0"/>
    <n v="17"/>
    <n v="41"/>
    <n v="0"/>
    <n v="0"/>
  </r>
  <r>
    <s v="Camp 10"/>
    <s v="CXB-214"/>
    <m/>
    <m/>
    <s v="H-48"/>
    <s v="DAM Children Learning Center-045"/>
    <n v="31013286"/>
    <s v="REFUGEE COMMUNITIES"/>
    <s v="LEARNING CENTER"/>
    <s v="Completed"/>
    <n v="21.1946400175215"/>
    <n v="92.152803953567599"/>
    <n v="-42.534293653647801"/>
    <n v="4"/>
    <m/>
    <x v="4"/>
    <x v="5"/>
    <m/>
    <n v="15"/>
    <n v="0"/>
    <n v="20"/>
    <n v="0"/>
    <n v="0"/>
    <n v="0"/>
    <n v="0"/>
    <n v="0"/>
    <n v="3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7"/>
    <n v="0"/>
    <n v="107"/>
    <n v="0"/>
    <n v="0"/>
    <n v="0"/>
    <n v="55"/>
    <n v="52"/>
    <n v="0"/>
    <n v="0"/>
    <n v="55"/>
    <n v="52"/>
    <n v="0"/>
    <n v="0"/>
    <n v="0"/>
    <n v="0"/>
    <n v="0"/>
    <n v="0"/>
    <n v="55"/>
    <n v="52"/>
    <n v="107"/>
    <n v="15"/>
    <n v="37"/>
    <n v="0"/>
    <n v="0"/>
    <n v="20"/>
    <n v="35"/>
    <n v="0"/>
    <n v="0"/>
  </r>
  <r>
    <s v="Camp 10"/>
    <s v="CXB-214"/>
    <m/>
    <m/>
    <s v="J-13"/>
    <s v="DAM Children Learning Center-175"/>
    <n v="31013451"/>
    <s v="REFUGEE COMMUNITIES"/>
    <s v="TEMPORARY LEARNING CENTER"/>
    <s v="Completed"/>
    <n v="21.187901199999999"/>
    <n v="92.152507999999997"/>
    <n v="-26.054330396699999"/>
    <s v="(blank)"/>
    <m/>
    <x v="4"/>
    <x v="5"/>
    <m/>
    <n v="20"/>
    <n v="0"/>
    <n v="15"/>
    <n v="0"/>
    <n v="0"/>
    <n v="0"/>
    <n v="0"/>
    <n v="0"/>
    <n v="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3"/>
    <n v="62"/>
    <n v="0"/>
    <n v="0"/>
    <n v="43"/>
    <n v="62"/>
    <n v="0"/>
    <n v="0"/>
    <n v="0"/>
    <n v="0"/>
    <n v="0"/>
    <n v="0"/>
    <n v="43"/>
    <n v="62"/>
    <n v="105"/>
    <n v="20"/>
    <n v="42"/>
    <n v="0"/>
    <n v="0"/>
    <n v="15"/>
    <n v="28"/>
    <n v="0"/>
    <n v="0"/>
  </r>
  <r>
    <s v="Camp 11"/>
    <s v="CXB-217"/>
    <m/>
    <m/>
    <s v="D-09"/>
    <s v="DAM Children Learning Center-098"/>
    <n v="31013353"/>
    <s v="REFUGEE COMMUNITIES"/>
    <s v="TEMPORARY LEARNING CENTER"/>
    <s v="Completed"/>
    <n v="21.1858648089162"/>
    <n v="92.1575959275457"/>
    <n v="-47.082947801337298"/>
    <n v="4"/>
    <m/>
    <x v="4"/>
    <x v="5"/>
    <m/>
    <n v="11"/>
    <n v="0"/>
    <n v="24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3"/>
    <n v="42"/>
    <n v="0"/>
    <n v="0"/>
    <n v="63"/>
    <n v="42"/>
    <n v="0"/>
    <n v="0"/>
    <n v="0"/>
    <n v="0"/>
    <n v="0"/>
    <n v="0"/>
    <n v="63"/>
    <n v="42"/>
    <n v="105"/>
    <n v="11"/>
    <n v="31"/>
    <n v="0"/>
    <n v="0"/>
    <n v="24"/>
    <n v="39"/>
    <n v="0"/>
    <n v="0"/>
  </r>
  <r>
    <s v="Camp 12"/>
    <s v="CXB-218"/>
    <m/>
    <m/>
    <s v="F-12"/>
    <s v="DAM Children Learning Center-102"/>
    <n v="31013358"/>
    <s v="REFUGEE COMMUNITIES"/>
    <s v="TEMPORARY LEARNING CENTER"/>
    <s v="Completed"/>
    <n v="21.183499999999999"/>
    <n v="92.147199999999998"/>
    <m/>
    <m/>
    <m/>
    <x v="4"/>
    <x v="5"/>
    <m/>
    <n v="19"/>
    <n v="0"/>
    <n v="16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9"/>
    <n v="32"/>
    <n v="0"/>
    <n v="0"/>
    <n v="16"/>
    <n v="38"/>
    <n v="0"/>
    <n v="0"/>
  </r>
  <r>
    <s v="Camp 12"/>
    <s v="CXB-218"/>
    <m/>
    <m/>
    <s v="F-8"/>
    <s v="DAM Children Learning Center-101"/>
    <n v="31013357"/>
    <s v="REFUGEE COMMUNITIES"/>
    <s v="TEMPORARY LEARNING CENTER"/>
    <s v="Completed"/>
    <n v="21.183301391185498"/>
    <n v="92.147548632080003"/>
    <n v="-41.665798805184103"/>
    <n v="4"/>
    <m/>
    <x v="4"/>
    <x v="5"/>
    <m/>
    <n v="11"/>
    <n v="0"/>
    <n v="24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1"/>
    <n v="33"/>
    <n v="0"/>
    <n v="0"/>
    <n v="24"/>
    <n v="37"/>
    <n v="0"/>
    <n v="0"/>
  </r>
  <r>
    <s v="Camp 12"/>
    <s v="CXB-218"/>
    <m/>
    <m/>
    <s v="G-1"/>
    <s v="DAM Children Learning Center-159"/>
    <n v="31013428"/>
    <s v="REFUGEE COMMUNITIES"/>
    <s v="TEMPORARY LEARNING CENTER"/>
    <s v="Completed"/>
    <n v="21.177537195203101"/>
    <n v="92.154634048968404"/>
    <n v="-46.047990607135503"/>
    <n v="4"/>
    <m/>
    <x v="4"/>
    <x v="5"/>
    <m/>
    <n v="19"/>
    <n v="0"/>
    <n v="13"/>
    <n v="0"/>
    <n v="0"/>
    <n v="0"/>
    <n v="0"/>
    <n v="0"/>
    <n v="4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7"/>
    <n v="0"/>
    <n v="107"/>
    <n v="0"/>
    <n v="0"/>
    <n v="0"/>
    <n v="45"/>
    <n v="62"/>
    <n v="0"/>
    <n v="0"/>
    <n v="45"/>
    <n v="62"/>
    <n v="0"/>
    <n v="0"/>
    <n v="0"/>
    <n v="0"/>
    <n v="0"/>
    <n v="0"/>
    <n v="45"/>
    <n v="62"/>
    <n v="107"/>
    <n v="19"/>
    <n v="43"/>
    <n v="0"/>
    <n v="0"/>
    <n v="13"/>
    <n v="32"/>
    <n v="0"/>
    <n v="0"/>
  </r>
  <r>
    <s v="Camp 12"/>
    <s v="CXB-218"/>
    <m/>
    <m/>
    <s v="G-10"/>
    <s v="DAM Children Learning Center-154"/>
    <n v="31013422"/>
    <s v="REFUGEE COMMUNITIES"/>
    <s v="LEARNING CENTER"/>
    <s v="Completed"/>
    <n v="21.179376966675001"/>
    <n v="92.148198968264197"/>
    <n v="-37.178781082326402"/>
    <n v="4"/>
    <m/>
    <x v="4"/>
    <x v="5"/>
    <m/>
    <n v="10"/>
    <n v="0"/>
    <n v="26"/>
    <n v="0"/>
    <n v="0"/>
    <n v="0"/>
    <n v="0"/>
    <n v="0"/>
    <n v="29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8"/>
    <n v="0"/>
    <n v="108"/>
    <n v="0"/>
    <n v="0"/>
    <n v="0"/>
    <n v="69"/>
    <n v="39"/>
    <n v="0"/>
    <n v="0"/>
    <n v="69"/>
    <n v="39"/>
    <n v="0"/>
    <n v="0"/>
    <n v="0"/>
    <n v="0"/>
    <n v="0"/>
    <n v="0"/>
    <n v="69"/>
    <n v="39"/>
    <n v="108"/>
    <n v="10"/>
    <n v="29"/>
    <n v="0"/>
    <n v="0"/>
    <n v="26"/>
    <n v="43"/>
    <n v="0"/>
    <n v="0"/>
  </r>
  <r>
    <s v="Camp 12"/>
    <s v="CXB-218"/>
    <m/>
    <m/>
    <s v="G-11"/>
    <s v="DAM Children Learning Center-157"/>
    <n v="31013426"/>
    <s v="REFUGEE COMMUNITIES"/>
    <s v="TEMPORARY LEARNING CENTER"/>
    <s v="Completed"/>
    <n v="21.179825147782299"/>
    <n v="92.147488513911796"/>
    <n v="-36.613724472493097"/>
    <n v="4"/>
    <m/>
    <x v="4"/>
    <x v="5"/>
    <m/>
    <n v="11"/>
    <n v="0"/>
    <n v="24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1"/>
    <n v="33"/>
    <n v="0"/>
    <n v="0"/>
    <n v="24"/>
    <n v="37"/>
    <n v="0"/>
    <n v="0"/>
  </r>
  <r>
    <s v="Camp 12"/>
    <s v="CXB-218"/>
    <m/>
    <m/>
    <s v="G-13"/>
    <s v="DAM Children Learning Center-152"/>
    <n v="31013420"/>
    <s v="REFUGEE COMMUNITIES"/>
    <s v="LEARNING CENTER"/>
    <s v="Completed"/>
    <n v="21.181022270995101"/>
    <n v="92.148096210657698"/>
    <n v="-23.8737100553451"/>
    <n v="4"/>
    <m/>
    <x v="4"/>
    <x v="5"/>
    <m/>
    <n v="20"/>
    <n v="0"/>
    <n v="15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20"/>
    <n v="30"/>
    <n v="0"/>
    <n v="0"/>
    <n v="15"/>
    <n v="40"/>
    <n v="0"/>
    <n v="0"/>
  </r>
  <r>
    <s v="Camp 12"/>
    <s v="CXB-218"/>
    <m/>
    <m/>
    <s v="G-14"/>
    <s v="DAM Children Learning Center-153"/>
    <n v="31013421"/>
    <s v="REFUGEE COMMUNITIES"/>
    <s v="LEARNING CENTER"/>
    <s v="Completed"/>
    <n v="21.1818604535517"/>
    <n v="92.148283153774102"/>
    <n v="-53.824995701955501"/>
    <n v="4"/>
    <m/>
    <x v="4"/>
    <x v="5"/>
    <m/>
    <n v="14"/>
    <n v="0"/>
    <n v="21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4"/>
    <n v="32"/>
    <n v="0"/>
    <n v="0"/>
    <n v="21"/>
    <n v="38"/>
    <n v="0"/>
    <n v="0"/>
  </r>
  <r>
    <s v="Camp 12"/>
    <s v="CXB-218"/>
    <m/>
    <m/>
    <s v="G-15"/>
    <s v="DAM Children Learning Center-156"/>
    <n v="31013425"/>
    <s v="REFUGEE COMMUNITIES"/>
    <s v="LEARNING CENTER"/>
    <s v="Completed"/>
    <n v="21.177855756149501"/>
    <n v="92.149470679223299"/>
    <n v="-47.063642356802397"/>
    <n v="4"/>
    <m/>
    <x v="4"/>
    <x v="5"/>
    <m/>
    <n v="15"/>
    <n v="0"/>
    <n v="22"/>
    <n v="0"/>
    <n v="0"/>
    <n v="0"/>
    <n v="0"/>
    <n v="0"/>
    <n v="2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4"/>
    <n v="0"/>
    <n v="104"/>
    <n v="0"/>
    <n v="0"/>
    <n v="0"/>
    <n v="63"/>
    <n v="41"/>
    <n v="0"/>
    <n v="0"/>
    <n v="63"/>
    <n v="41"/>
    <n v="0"/>
    <n v="0"/>
    <n v="0"/>
    <n v="0"/>
    <n v="0"/>
    <n v="0"/>
    <n v="63"/>
    <n v="41"/>
    <n v="104"/>
    <n v="15"/>
    <n v="26"/>
    <n v="0"/>
    <n v="0"/>
    <n v="22"/>
    <n v="41"/>
    <n v="0"/>
    <n v="0"/>
  </r>
  <r>
    <s v="Camp 12"/>
    <s v="CXB-218"/>
    <m/>
    <m/>
    <s v="G-16"/>
    <s v="DAM Children Learning Center-177"/>
    <n v="31013455"/>
    <s v="REFUGEE COMMUNITIES"/>
    <s v="TEMPORARY LEARNING CENTER"/>
    <s v="Completed"/>
    <n v="21.175342700000002"/>
    <n v="92.154410100000007"/>
    <n v="-28.022296238100001"/>
    <s v="(blank)"/>
    <m/>
    <x v="4"/>
    <x v="5"/>
    <m/>
    <n v="17"/>
    <n v="0"/>
    <n v="18"/>
    <n v="0"/>
    <n v="0"/>
    <n v="0"/>
    <n v="0"/>
    <n v="0"/>
    <n v="33"/>
    <n v="0"/>
    <n v="3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7"/>
    <n v="33"/>
    <n v="0"/>
    <n v="0"/>
    <n v="18"/>
    <n v="37"/>
    <n v="0"/>
    <n v="0"/>
  </r>
  <r>
    <s v="Camp 12"/>
    <s v="CXB-218"/>
    <m/>
    <m/>
    <s v="G-2"/>
    <s v="DAM Children Learning Center-158"/>
    <n v="31013427"/>
    <s v="REFUGEE COMMUNITIES"/>
    <s v="TEMPORARY LEARNING CENTER"/>
    <s v="Completed"/>
    <n v="21.178047439929401"/>
    <n v="92.1555935928087"/>
    <n v="-40.221144043328401"/>
    <n v="4"/>
    <m/>
    <x v="4"/>
    <x v="5"/>
    <m/>
    <n v="14"/>
    <n v="0"/>
    <n v="21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5"/>
    <n v="40"/>
    <n v="0"/>
    <n v="0"/>
    <n v="65"/>
    <n v="40"/>
    <n v="0"/>
    <n v="0"/>
    <n v="0"/>
    <n v="0"/>
    <n v="0"/>
    <n v="0"/>
    <n v="65"/>
    <n v="40"/>
    <n v="105"/>
    <n v="14"/>
    <n v="26"/>
    <n v="0"/>
    <n v="0"/>
    <n v="21"/>
    <n v="44"/>
    <n v="0"/>
    <n v="0"/>
  </r>
  <r>
    <s v="Camp 12"/>
    <s v="CXB-218"/>
    <m/>
    <m/>
    <s v="G-4"/>
    <s v="DAM Children Learning Center-173"/>
    <n v="31013449"/>
    <s v="REFUGEE COMMUNITIES"/>
    <s v="TEMPORARY LEARNING CENTER"/>
    <s v="Completed"/>
    <n v="21.177905371297499"/>
    <n v="92.154741823931602"/>
    <n v="-40.045840852358502"/>
    <n v="4"/>
    <m/>
    <x v="4"/>
    <x v="5"/>
    <m/>
    <n v="18"/>
    <n v="0"/>
    <n v="17"/>
    <n v="0"/>
    <n v="0"/>
    <n v="0"/>
    <n v="0"/>
    <n v="0"/>
    <n v="34"/>
    <n v="1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2"/>
    <s v="CXB-218"/>
    <m/>
    <m/>
    <s v="G-9"/>
    <s v="DAM Children Learning Center-172"/>
    <n v="31013448"/>
    <s v="REFUGEE COMMUNITIES"/>
    <s v="TEMPORARY LEARNING CENTER"/>
    <s v="Completed"/>
    <n v="21.178005008721801"/>
    <n v="92.153522915705494"/>
    <n v="-38.884725985332302"/>
    <n v="4"/>
    <m/>
    <x v="4"/>
    <x v="5"/>
    <m/>
    <n v="21"/>
    <n v="0"/>
    <n v="11"/>
    <n v="0"/>
    <n v="0"/>
    <n v="0"/>
    <n v="0"/>
    <n v="0"/>
    <n v="4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6"/>
    <n v="0"/>
    <n v="106"/>
    <n v="0"/>
    <n v="0"/>
    <n v="0"/>
    <n v="40"/>
    <n v="66"/>
    <n v="0"/>
    <n v="0"/>
    <n v="40"/>
    <n v="66"/>
    <n v="0"/>
    <n v="0"/>
    <n v="0"/>
    <n v="0"/>
    <n v="0"/>
    <n v="0"/>
    <n v="40"/>
    <n v="66"/>
    <n v="106"/>
    <n v="21"/>
    <n v="45"/>
    <n v="0"/>
    <n v="0"/>
    <n v="11"/>
    <n v="29"/>
    <n v="0"/>
    <n v="0"/>
  </r>
  <r>
    <s v="Camp 12"/>
    <s v="CXB-218"/>
    <m/>
    <m/>
    <s v="H-11"/>
    <s v="DAM Children Learning Center-190"/>
    <n v="31013492"/>
    <s v="REFUGEE COMMUNITIES"/>
    <s v="LEARNING CENTER"/>
    <s v="Completed"/>
    <n v="21.181406031720702"/>
    <n v="92.150582620492202"/>
    <n v="-43.819678168741802"/>
    <n v="4"/>
    <m/>
    <x v="4"/>
    <x v="5"/>
    <m/>
    <n v="20"/>
    <n v="0"/>
    <n v="18"/>
    <n v="0"/>
    <n v="0"/>
    <n v="0"/>
    <n v="0"/>
    <n v="0"/>
    <n v="4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8"/>
    <n v="0"/>
    <n v="108"/>
    <n v="0"/>
    <n v="0"/>
    <n v="0"/>
    <n v="44"/>
    <n v="64"/>
    <n v="0"/>
    <n v="0"/>
    <n v="44"/>
    <n v="64"/>
    <n v="0"/>
    <n v="0"/>
    <n v="0"/>
    <n v="0"/>
    <n v="0"/>
    <n v="0"/>
    <n v="44"/>
    <n v="64"/>
    <n v="108"/>
    <n v="20"/>
    <n v="44"/>
    <n v="0"/>
    <n v="0"/>
    <n v="18"/>
    <n v="26"/>
    <n v="0"/>
    <n v="0"/>
  </r>
  <r>
    <s v="Camp 12"/>
    <s v="CXB-218"/>
    <m/>
    <m/>
    <s v="H-14"/>
    <s v="DAM Children Learning Center-182"/>
    <n v="31013467"/>
    <s v="REFUGEE COMMUNITIES"/>
    <s v="TEMPORARY LEARNING CENTER"/>
    <s v="Completed"/>
    <n v="21.181243270438401"/>
    <n v="92.149238934295298"/>
    <n v="-42.926300875434798"/>
    <n v="4"/>
    <m/>
    <x v="4"/>
    <x v="5"/>
    <m/>
    <n v="26"/>
    <n v="0"/>
    <n v="15"/>
    <n v="0"/>
    <n v="0"/>
    <n v="0"/>
    <n v="0"/>
    <n v="0"/>
    <n v="3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10"/>
    <n v="0"/>
    <n v="110"/>
    <n v="0"/>
    <n v="0"/>
    <n v="0"/>
    <n v="49"/>
    <n v="61"/>
    <n v="0"/>
    <n v="0"/>
    <n v="49"/>
    <n v="61"/>
    <n v="0"/>
    <n v="0"/>
    <n v="0"/>
    <n v="0"/>
    <n v="0"/>
    <n v="0"/>
    <n v="49"/>
    <n v="61"/>
    <n v="110"/>
    <n v="26"/>
    <n v="35"/>
    <n v="0"/>
    <n v="0"/>
    <n v="15"/>
    <n v="34"/>
    <n v="0"/>
    <n v="0"/>
  </r>
  <r>
    <s v="Camp 12"/>
    <s v="CXB-218"/>
    <m/>
    <m/>
    <s v="H-17"/>
    <s v="DAM Children Learning Center-185"/>
    <n v="31013478"/>
    <s v="REFUGEE COMMUNITIES"/>
    <s v="TEMPORARY LEARNING CENTER"/>
    <s v="Completed"/>
    <n v="21.179400711553502"/>
    <n v="92.148688768891702"/>
    <n v="-36.523769029010801"/>
    <n v="4"/>
    <m/>
    <x v="4"/>
    <x v="5"/>
    <m/>
    <n v="16"/>
    <n v="0"/>
    <n v="21"/>
    <n v="0"/>
    <n v="0"/>
    <n v="0"/>
    <n v="0"/>
    <n v="0"/>
    <n v="2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97"/>
    <n v="0"/>
    <n v="97"/>
    <n v="0"/>
    <n v="0"/>
    <n v="0"/>
    <n v="58"/>
    <n v="39"/>
    <n v="0"/>
    <n v="0"/>
    <n v="58"/>
    <n v="39"/>
    <n v="0"/>
    <n v="0"/>
    <n v="0"/>
    <n v="0"/>
    <n v="0"/>
    <n v="0"/>
    <n v="58"/>
    <n v="39"/>
    <n v="97"/>
    <n v="16"/>
    <n v="23"/>
    <n v="0"/>
    <n v="0"/>
    <n v="21"/>
    <n v="37"/>
    <n v="0"/>
    <n v="0"/>
  </r>
  <r>
    <s v="Camp 12"/>
    <s v="CXB-218"/>
    <m/>
    <m/>
    <s v="H-18"/>
    <s v="DAM Children Learning Center-184"/>
    <n v="31013476"/>
    <s v="REFUGEE COMMUNITIES"/>
    <s v="LEARNING CENTER"/>
    <s v="Completed"/>
    <n v="21.179377971031101"/>
    <n v="92.150725085349507"/>
    <n v="-42.609148636259597"/>
    <n v="4"/>
    <m/>
    <x v="4"/>
    <x v="5"/>
    <m/>
    <n v="23"/>
    <n v="0"/>
    <n v="15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8"/>
    <n v="0"/>
    <n v="108"/>
    <n v="0"/>
    <n v="0"/>
    <n v="0"/>
    <n v="54"/>
    <n v="54"/>
    <n v="0"/>
    <n v="0"/>
    <n v="54"/>
    <n v="54"/>
    <n v="0"/>
    <n v="0"/>
    <n v="0"/>
    <n v="0"/>
    <n v="0"/>
    <n v="0"/>
    <n v="54"/>
    <n v="54"/>
    <n v="108"/>
    <n v="23"/>
    <n v="31"/>
    <n v="0"/>
    <n v="0"/>
    <n v="15"/>
    <n v="39"/>
    <n v="0"/>
    <n v="0"/>
  </r>
  <r>
    <s v="Camp 12"/>
    <s v="CXB-218"/>
    <m/>
    <m/>
    <s v="H-19"/>
    <s v="DAM Children Learning Center-183"/>
    <n v="31013472"/>
    <s v="REFUGEE COMMUNITIES"/>
    <s v="TEMPORARY LEARNING CENTER"/>
    <s v="Completed"/>
    <n v="21.1799004699165"/>
    <n v="92.151341597319202"/>
    <n v="-38.161822661690699"/>
    <n v="4"/>
    <m/>
    <x v="4"/>
    <x v="5"/>
    <m/>
    <n v="16"/>
    <n v="0"/>
    <n v="19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6"/>
    <n v="34"/>
    <n v="0"/>
    <n v="0"/>
    <n v="19"/>
    <n v="36"/>
    <n v="0"/>
    <n v="0"/>
  </r>
  <r>
    <s v="Camp 12"/>
    <s v="CXB-218"/>
    <m/>
    <m/>
    <s v="H-2"/>
    <s v="DAM Children Learning Center-191"/>
    <n v="31013493"/>
    <s v="REFUGEE COMMUNITIES"/>
    <s v="TEMPORARY LEARNING CENTER"/>
    <s v="Completed"/>
    <n v="21.180205000000001"/>
    <n v="92.152692900000005"/>
    <n v="-32.586609496599998"/>
    <s v="(blank)"/>
    <m/>
    <x v="4"/>
    <x v="5"/>
    <m/>
    <n v="18"/>
    <n v="0"/>
    <n v="21"/>
    <n v="0"/>
    <n v="0"/>
    <n v="0"/>
    <n v="0"/>
    <n v="0"/>
    <n v="2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8"/>
    <n v="28"/>
    <n v="0"/>
    <n v="0"/>
    <n v="21"/>
    <n v="38"/>
    <n v="0"/>
    <n v="0"/>
  </r>
  <r>
    <s v="Camp 12"/>
    <s v="CXB-218"/>
    <m/>
    <m/>
    <s v="H-3"/>
    <s v="DAM Children Learning Center-192"/>
    <n v="31013494"/>
    <s v="REFUGEE COMMUNITIES"/>
    <s v="TEMPORARY LEARNING CENTER"/>
    <s v="Completed"/>
    <n v="21.1791052912994"/>
    <n v="92.152336625466702"/>
    <n v="-47.709786551861598"/>
    <n v="4"/>
    <m/>
    <x v="4"/>
    <x v="5"/>
    <m/>
    <n v="18"/>
    <n v="0"/>
    <n v="20"/>
    <n v="0"/>
    <n v="0"/>
    <n v="0"/>
    <n v="0"/>
    <n v="0"/>
    <n v="3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6"/>
    <n v="0"/>
    <n v="106"/>
    <n v="0"/>
    <n v="0"/>
    <n v="0"/>
    <n v="58"/>
    <n v="48"/>
    <n v="0"/>
    <n v="0"/>
    <n v="58"/>
    <n v="48"/>
    <n v="0"/>
    <n v="0"/>
    <n v="0"/>
    <n v="0"/>
    <n v="0"/>
    <n v="0"/>
    <n v="58"/>
    <n v="48"/>
    <n v="106"/>
    <n v="18"/>
    <n v="30"/>
    <n v="0"/>
    <n v="0"/>
    <n v="20"/>
    <n v="38"/>
    <n v="0"/>
    <n v="0"/>
  </r>
  <r>
    <s v="Camp 12"/>
    <s v="CXB-218"/>
    <m/>
    <m/>
    <s v="H-7"/>
    <s v="DAM Children Learning Center-181"/>
    <n v="31013462"/>
    <s v="REFUGEE COMMUNITIES"/>
    <s v="LEARNING CENTER"/>
    <s v="Completed"/>
    <n v="21.181298371092801"/>
    <n v="92.150969228667705"/>
    <n v="-32.319618701773798"/>
    <n v="4"/>
    <m/>
    <x v="4"/>
    <x v="5"/>
    <m/>
    <n v="12"/>
    <n v="0"/>
    <n v="23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2"/>
    <n v="37"/>
    <n v="0"/>
    <n v="0"/>
    <n v="23"/>
    <n v="33"/>
    <n v="0"/>
    <n v="0"/>
  </r>
  <r>
    <s v="Camp 12"/>
    <s v="CXB-218"/>
    <m/>
    <m/>
    <s v="J-12"/>
    <s v="DAM Children Learning Center-170"/>
    <n v="31013442"/>
    <s v="REFUGEE COMMUNITIES"/>
    <s v="TEMPORARY LEARNING CENTER"/>
    <s v="Completed"/>
    <n v="21.1832282946046"/>
    <n v="92.1484781737134"/>
    <n v="-32.676411432461201"/>
    <n v="4"/>
    <m/>
    <x v="4"/>
    <x v="5"/>
    <m/>
    <n v="20"/>
    <n v="0"/>
    <n v="12"/>
    <n v="0"/>
    <n v="0"/>
    <n v="0"/>
    <n v="0"/>
    <n v="0"/>
    <n v="39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20"/>
    <n v="39"/>
    <n v="0"/>
    <n v="0"/>
    <n v="12"/>
    <n v="34"/>
    <n v="0"/>
    <n v="0"/>
  </r>
  <r>
    <s v="Camp 12"/>
    <s v="CXB-218"/>
    <m/>
    <m/>
    <s v="J-15"/>
    <s v="DAM Children Learning Center-125"/>
    <n v="31013386"/>
    <s v="REFUGEE COMMUNITIES"/>
    <s v="LEARNING CENTER"/>
    <s v="Completed"/>
    <n v="21.183994803338301"/>
    <n v="92.148885568882704"/>
    <n v="-49.234990668338199"/>
    <n v="4"/>
    <m/>
    <x v="4"/>
    <x v="5"/>
    <m/>
    <n v="20"/>
    <n v="0"/>
    <n v="15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20"/>
    <n v="37"/>
    <n v="0"/>
    <n v="0"/>
    <n v="15"/>
    <n v="33"/>
    <n v="0"/>
    <n v="0"/>
  </r>
  <r>
    <s v="Camp 12"/>
    <s v="CXB-218"/>
    <m/>
    <m/>
    <s v="J-16"/>
    <s v="DAM Children Learning Center-171"/>
    <n v="31013446"/>
    <s v="REFUGEE COMMUNITIES"/>
    <s v="TEMPORARY LEARNING CENTER"/>
    <s v="Completed"/>
    <n v="21.1820509"/>
    <n v="92.153132499999998"/>
    <n v="-38.552547798900001"/>
    <s v="(blank)"/>
    <m/>
    <x v="4"/>
    <x v="5"/>
    <m/>
    <n v="23"/>
    <n v="0"/>
    <n v="10"/>
    <n v="0"/>
    <n v="0"/>
    <n v="0"/>
    <n v="0"/>
    <n v="0"/>
    <n v="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7"/>
    <n v="0"/>
    <n v="107"/>
    <n v="0"/>
    <n v="0"/>
    <n v="0"/>
    <n v="47"/>
    <n v="60"/>
    <n v="0"/>
    <n v="0"/>
    <n v="47"/>
    <n v="60"/>
    <n v="0"/>
    <n v="0"/>
    <n v="0"/>
    <n v="0"/>
    <n v="0"/>
    <n v="0"/>
    <n v="47"/>
    <n v="60"/>
    <n v="107"/>
    <n v="23"/>
    <n v="37"/>
    <n v="0"/>
    <n v="0"/>
    <n v="10"/>
    <n v="37"/>
    <n v="0"/>
    <n v="0"/>
  </r>
  <r>
    <s v="Camp 12"/>
    <s v="CXB-218"/>
    <m/>
    <m/>
    <s v="J-5"/>
    <s v="DAM Children Learning Center-109"/>
    <n v="31013366"/>
    <s v="REFUGEE COMMUNITIES"/>
    <s v="TEMPORARY LEARNING CENTER"/>
    <s v="Completed"/>
    <n v="21.183189746892801"/>
    <n v="92.151776014636795"/>
    <n v="-37.412811960193402"/>
    <n v="4"/>
    <m/>
    <x v="4"/>
    <x v="5"/>
    <m/>
    <n v="14"/>
    <n v="0"/>
    <n v="21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4"/>
    <n v="30"/>
    <n v="0"/>
    <n v="0"/>
    <n v="21"/>
    <n v="40"/>
    <n v="0"/>
    <n v="0"/>
  </r>
  <r>
    <s v="Camp 12"/>
    <s v="CXB-218"/>
    <m/>
    <m/>
    <s v="J-6"/>
    <s v="DAM Children Learning Center-122"/>
    <n v="31013381"/>
    <s v="REFUGEE COMMUNITIES"/>
    <s v="TEMPORARY LEARNING CENTER"/>
    <s v="Completed"/>
    <n v="21.182989677297801"/>
    <n v="92.152328918660999"/>
    <n v="-39.663960993667096"/>
    <n v="4"/>
    <m/>
    <x v="4"/>
    <x v="5"/>
    <m/>
    <n v="24"/>
    <n v="0"/>
    <n v="11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24"/>
    <n v="29"/>
    <n v="0"/>
    <n v="0"/>
    <n v="11"/>
    <n v="41"/>
    <n v="0"/>
    <n v="0"/>
  </r>
  <r>
    <s v="Camp 12"/>
    <s v="CXB-218"/>
    <m/>
    <m/>
    <s v="J-8"/>
    <s v="DAM Children Learning Center-124"/>
    <n v="31013385"/>
    <s v="REFUGEE COMMUNITIES"/>
    <s v="TEMPORARY LEARNING CENTER"/>
    <s v="Completed"/>
    <n v="21.183510704876198"/>
    <n v="92.150332186018503"/>
    <n v="-41.468430511522598"/>
    <n v="4"/>
    <m/>
    <x v="4"/>
    <x v="5"/>
    <m/>
    <n v="23"/>
    <n v="0"/>
    <n v="12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23"/>
    <n v="33"/>
    <n v="0"/>
    <n v="0"/>
    <n v="12"/>
    <n v="37"/>
    <n v="0"/>
    <n v="0"/>
  </r>
  <r>
    <s v="Camp 12"/>
    <s v="CXB-218"/>
    <m/>
    <m/>
    <s v="J-9"/>
    <s v="DAM Children Learning Center-110"/>
    <n v="31013367"/>
    <s v="REFUGEE COMMUNITIES"/>
    <s v="TEMPORARY LEARNING CENTER"/>
    <s v="Completed"/>
    <n v="21.182886147144501"/>
    <n v="92.1504094546885"/>
    <n v="-48.104386550129298"/>
    <n v="4"/>
    <m/>
    <x v="4"/>
    <x v="5"/>
    <m/>
    <n v="13"/>
    <n v="0"/>
    <n v="22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3"/>
    <n v="34"/>
    <n v="0"/>
    <n v="0"/>
    <n v="22"/>
    <n v="36"/>
    <n v="0"/>
    <n v="0"/>
  </r>
  <r>
    <s v="Camp 18"/>
    <s v="CXB-215"/>
    <m/>
    <m/>
    <s v="F-29"/>
    <s v="DAM Children Learning Center-080"/>
    <n v="31013330"/>
    <s v="REFUGEE COMMUNITIES"/>
    <s v="LEARNING CENTER"/>
    <s v="Completed"/>
    <n v="21.1917944484108"/>
    <n v="92.150004808752797"/>
    <n v="-21.1744435960047"/>
    <n v="4"/>
    <m/>
    <x v="4"/>
    <x v="5"/>
    <m/>
    <n v="23"/>
    <n v="0"/>
    <n v="12"/>
    <n v="0"/>
    <n v="0"/>
    <n v="0"/>
    <n v="0"/>
    <n v="0"/>
    <n v="4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3"/>
    <n v="0"/>
    <n v="103"/>
    <n v="0"/>
    <n v="0"/>
    <n v="0"/>
    <n v="36"/>
    <n v="67"/>
    <n v="0"/>
    <n v="0"/>
    <n v="36"/>
    <n v="67"/>
    <n v="0"/>
    <n v="0"/>
    <n v="0"/>
    <n v="0"/>
    <n v="0"/>
    <n v="0"/>
    <n v="36"/>
    <n v="67"/>
    <n v="103"/>
    <n v="23"/>
    <n v="44"/>
    <n v="0"/>
    <n v="0"/>
    <n v="12"/>
    <n v="24"/>
    <n v="0"/>
    <n v="0"/>
  </r>
  <r>
    <s v="Camp 18"/>
    <s v="CXB-215"/>
    <m/>
    <m/>
    <s v="K-10"/>
    <s v="DAM Children Learning Center-119"/>
    <n v="31013377"/>
    <s v="REFUGEE COMMUNITIES"/>
    <s v="TEMPORARY LEARNING CENTER"/>
    <s v="Completed"/>
    <n v="21.188393234124401"/>
    <n v="92.150796057141704"/>
    <n v="-42.533770839485001"/>
    <n v="4"/>
    <m/>
    <x v="4"/>
    <x v="5"/>
    <m/>
    <n v="10"/>
    <n v="0"/>
    <n v="25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0"/>
    <n v="34"/>
    <n v="0"/>
    <n v="0"/>
    <n v="25"/>
    <n v="36"/>
    <n v="0"/>
    <n v="0"/>
  </r>
  <r>
    <s v="Camp 18"/>
    <s v="CXB-215"/>
    <m/>
    <m/>
    <s v="K-11"/>
    <s v="DAM Children Learning Center-142"/>
    <n v="31013408"/>
    <s v="REFUGEE COMMUNITIES"/>
    <s v="TEMPORARY LEARNING CENTER"/>
    <s v="Completed"/>
    <n v="21.188503437647899"/>
    <n v="92.149871418467001"/>
    <n v="-30.4699729186718"/>
    <n v="4"/>
    <m/>
    <x v="4"/>
    <x v="5"/>
    <m/>
    <n v="42"/>
    <n v="0"/>
    <n v="35"/>
    <n v="0"/>
    <n v="0"/>
    <n v="0"/>
    <n v="0"/>
    <n v="0"/>
    <n v="1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12"/>
    <n v="0"/>
    <n v="112"/>
    <n v="0"/>
    <n v="0"/>
    <n v="0"/>
    <n v="53"/>
    <n v="59"/>
    <n v="0"/>
    <n v="0"/>
    <n v="53"/>
    <n v="59"/>
    <n v="0"/>
    <n v="0"/>
    <n v="0"/>
    <n v="0"/>
    <n v="0"/>
    <n v="0"/>
    <n v="53"/>
    <n v="59"/>
    <n v="112"/>
    <n v="42"/>
    <n v="17"/>
    <n v="0"/>
    <n v="0"/>
    <n v="35"/>
    <n v="18"/>
    <n v="0"/>
    <n v="0"/>
  </r>
  <r>
    <s v="Camp 18"/>
    <s v="CXB-215"/>
    <m/>
    <m/>
    <s v="K-12"/>
    <s v="DAM Children Learning Center-139"/>
    <n v="31013404"/>
    <s v="REFUGEE COMMUNITIES"/>
    <s v="TEMPORARY LEARNING CENTER"/>
    <s v="Completed"/>
    <n v="21.1882205469716"/>
    <n v="92.149043761701193"/>
    <n v="-33.6188387256759"/>
    <n v="4"/>
    <m/>
    <x v="4"/>
    <x v="5"/>
    <m/>
    <n v="16"/>
    <n v="0"/>
    <n v="20"/>
    <n v="0"/>
    <n v="0"/>
    <n v="0"/>
    <n v="0"/>
    <n v="0"/>
    <n v="46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6"/>
    <n v="0"/>
    <n v="106"/>
    <n v="0"/>
    <n v="0"/>
    <n v="0"/>
    <n v="44"/>
    <n v="62"/>
    <n v="0"/>
    <n v="0"/>
    <n v="44"/>
    <n v="62"/>
    <n v="0"/>
    <n v="0"/>
    <n v="0"/>
    <n v="0"/>
    <n v="0"/>
    <n v="0"/>
    <n v="44"/>
    <n v="62"/>
    <n v="106"/>
    <n v="16"/>
    <n v="46"/>
    <n v="0"/>
    <n v="0"/>
    <n v="20"/>
    <n v="24"/>
    <n v="0"/>
    <n v="0"/>
  </r>
  <r>
    <s v="Camp 18"/>
    <s v="CXB-215"/>
    <m/>
    <m/>
    <s v="K-13"/>
    <s v="DAM Children Learning Center-120"/>
    <n v="31013378"/>
    <s v="REFUGEE COMMUNITIES"/>
    <s v="TEMPORARY LEARNING CENTER"/>
    <s v="Completed"/>
    <n v="21.1872783474406"/>
    <n v="92.149875500528395"/>
    <n v="-33.162324754227001"/>
    <n v="4"/>
    <m/>
    <x v="4"/>
    <x v="5"/>
    <m/>
    <n v="14"/>
    <n v="0"/>
    <n v="21"/>
    <n v="0"/>
    <n v="0"/>
    <n v="0"/>
    <n v="0"/>
    <n v="0"/>
    <n v="4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4"/>
    <n v="41"/>
    <n v="0"/>
    <n v="0"/>
    <n v="21"/>
    <n v="29"/>
    <n v="0"/>
    <n v="0"/>
  </r>
  <r>
    <s v="Camp 18"/>
    <s v="CXB-215"/>
    <m/>
    <m/>
    <s v="K-14"/>
    <s v="DAM Children Learning Center-127"/>
    <n v="31013389"/>
    <s v="REFUGEE COMMUNITIES"/>
    <s v="TEMPORARY LEARNING CENTER"/>
    <s v="Completed"/>
    <n v="21.187745340017301"/>
    <n v="92.149325003010901"/>
    <n v="-47.329821425059897"/>
    <n v="4"/>
    <m/>
    <x v="4"/>
    <x v="5"/>
    <m/>
    <n v="22"/>
    <n v="0"/>
    <n v="13"/>
    <n v="0"/>
    <n v="0"/>
    <n v="0"/>
    <n v="0"/>
    <n v="0"/>
    <n v="2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22"/>
    <n v="27"/>
    <n v="0"/>
    <n v="0"/>
    <n v="13"/>
    <n v="43"/>
    <n v="0"/>
    <n v="0"/>
  </r>
  <r>
    <s v="Camp 18"/>
    <s v="CXB-215"/>
    <m/>
    <m/>
    <s v="K-15"/>
    <s v="DAM Children Learning Center-121"/>
    <n v="31013379"/>
    <s v="REFUGEE COMMUNITIES"/>
    <s v="TEMPORARY LEARNING CENTER"/>
    <s v="Completed"/>
    <n v="21.186731518111198"/>
    <n v="92.149683603927102"/>
    <n v="-45.699601613966003"/>
    <n v="4"/>
    <m/>
    <x v="4"/>
    <x v="5"/>
    <m/>
    <n v="20"/>
    <n v="0"/>
    <n v="15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20"/>
    <n v="36"/>
    <n v="0"/>
    <n v="0"/>
    <n v="15"/>
    <n v="34"/>
    <n v="0"/>
    <n v="0"/>
  </r>
  <r>
    <s v="Camp 18"/>
    <s v="CXB-215"/>
    <m/>
    <m/>
    <s v="K-2"/>
    <s v="DAM Children Learning Center-137"/>
    <n v="31013402"/>
    <s v="REFUGEE COMMUNITIES"/>
    <s v="TEMPORARY LEARNING CENTER"/>
    <s v="Completed"/>
    <n v="21.185705674678498"/>
    <n v="92.150784836437197"/>
    <n v="-57.884280103908701"/>
    <n v="4"/>
    <m/>
    <x v="4"/>
    <x v="5"/>
    <m/>
    <n v="17"/>
    <n v="0"/>
    <n v="18"/>
    <n v="0"/>
    <n v="0"/>
    <n v="0"/>
    <n v="0"/>
    <n v="0"/>
    <n v="32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0"/>
    <n v="0"/>
    <n v="100"/>
    <n v="0"/>
    <n v="0"/>
    <n v="0"/>
    <n v="51"/>
    <n v="49"/>
    <n v="0"/>
    <n v="0"/>
    <n v="51"/>
    <n v="49"/>
    <n v="0"/>
    <n v="0"/>
    <n v="0"/>
    <n v="0"/>
    <n v="0"/>
    <n v="0"/>
    <n v="51"/>
    <n v="49"/>
    <n v="100"/>
    <n v="17"/>
    <n v="32"/>
    <n v="0"/>
    <n v="0"/>
    <n v="18"/>
    <n v="33"/>
    <n v="0"/>
    <n v="0"/>
  </r>
  <r>
    <s v="Camp 18"/>
    <s v="CXB-215"/>
    <m/>
    <m/>
    <s v="K-3"/>
    <s v="DAM Children Learning Center-138"/>
    <n v="31013403"/>
    <s v="REFUGEE COMMUNITIES"/>
    <s v="TEMPORARY LEARNING CENTER"/>
    <s v="Completed"/>
    <n v="21.185756542376101"/>
    <n v="92.150748999753702"/>
    <n v="-34.280152570153497"/>
    <n v="4"/>
    <m/>
    <x v="4"/>
    <x v="5"/>
    <m/>
    <n v="19"/>
    <n v="0"/>
    <n v="17"/>
    <n v="0"/>
    <n v="0"/>
    <n v="0"/>
    <n v="0"/>
    <n v="0"/>
    <n v="42"/>
    <n v="0"/>
    <n v="2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6"/>
    <n v="0"/>
    <n v="106"/>
    <n v="0"/>
    <n v="0"/>
    <n v="0"/>
    <n v="45"/>
    <n v="61"/>
    <n v="0"/>
    <n v="0"/>
    <n v="45"/>
    <n v="61"/>
    <n v="0"/>
    <n v="0"/>
    <n v="0"/>
    <n v="0"/>
    <n v="0"/>
    <n v="0"/>
    <n v="45"/>
    <n v="61"/>
    <n v="106"/>
    <n v="19"/>
    <n v="42"/>
    <n v="0"/>
    <n v="0"/>
    <n v="17"/>
    <n v="28"/>
    <n v="0"/>
    <n v="0"/>
  </r>
  <r>
    <s v="Camp 18"/>
    <s v="CXB-215"/>
    <m/>
    <m/>
    <s v="K-4"/>
    <s v="DAM Children Learning Center-147"/>
    <n v="31013413"/>
    <s v="REFUGEE COMMUNITIES"/>
    <s v="TEMPORARY LEARNING CENTER"/>
    <s v="Completed"/>
    <n v="21.186605738992501"/>
    <n v="92.150325874447105"/>
    <n v="-22.532010148317401"/>
    <n v="4"/>
    <m/>
    <x v="4"/>
    <x v="5"/>
    <m/>
    <n v="19"/>
    <n v="0"/>
    <n v="18"/>
    <n v="0"/>
    <n v="0"/>
    <n v="0"/>
    <n v="0"/>
    <n v="0"/>
    <n v="3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9"/>
    <n v="30"/>
    <n v="0"/>
    <n v="0"/>
    <n v="18"/>
    <n v="38"/>
    <n v="0"/>
    <n v="0"/>
  </r>
  <r>
    <s v="Camp 18"/>
    <s v="CXB-215"/>
    <m/>
    <m/>
    <s v="K-5"/>
    <s v="DAM Children Learning Center-123"/>
    <n v="31013384"/>
    <s v="REFUGEE COMMUNITIES"/>
    <s v="TEMPORARY LEARNING CENTER"/>
    <s v="Completed"/>
    <n v="21.1865843294391"/>
    <n v="92.150203387972397"/>
    <n v="-25.9828078796535"/>
    <n v="4"/>
    <m/>
    <x v="4"/>
    <x v="5"/>
    <m/>
    <n v="14"/>
    <n v="0"/>
    <n v="21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4"/>
    <n v="38"/>
    <n v="0"/>
    <n v="0"/>
    <n v="21"/>
    <n v="32"/>
    <n v="0"/>
    <n v="0"/>
  </r>
  <r>
    <s v="Camp 18"/>
    <s v="CXB-215"/>
    <m/>
    <m/>
    <s v="K-7"/>
    <s v="DAM Children Learning Center-150"/>
    <n v="31013418"/>
    <s v="REFUGEE COMMUNITIES"/>
    <s v="TEMPORARY LEARNING CENTER"/>
    <s v="Completed"/>
    <n v="21.187258179910501"/>
    <n v="92.150414345156605"/>
    <n v="-40.467034681465996"/>
    <n v="4"/>
    <m/>
    <x v="4"/>
    <x v="5"/>
    <m/>
    <n v="17"/>
    <n v="0"/>
    <n v="19"/>
    <n v="0"/>
    <n v="0"/>
    <n v="0"/>
    <n v="0"/>
    <n v="0"/>
    <n v="3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4"/>
    <n v="0"/>
    <n v="104"/>
    <n v="0"/>
    <n v="0"/>
    <n v="0"/>
    <n v="57"/>
    <n v="47"/>
    <n v="0"/>
    <n v="0"/>
    <n v="57"/>
    <n v="47"/>
    <n v="0"/>
    <n v="0"/>
    <n v="0"/>
    <n v="0"/>
    <n v="0"/>
    <n v="0"/>
    <n v="57"/>
    <n v="47"/>
    <n v="104"/>
    <n v="17"/>
    <n v="30"/>
    <n v="0"/>
    <n v="0"/>
    <n v="19"/>
    <n v="38"/>
    <n v="0"/>
    <n v="0"/>
  </r>
  <r>
    <s v="Camp 18"/>
    <s v="CXB-215"/>
    <m/>
    <m/>
    <s v="L-10"/>
    <s v="DAM Children Learning Center-105"/>
    <n v="31013361"/>
    <s v="REFUGEE COMMUNITIES"/>
    <s v="LEARNING CENTER"/>
    <s v="Completed"/>
    <n v="21.183899135197802"/>
    <n v="92.145536859581696"/>
    <n v="-48.514509363568799"/>
    <n v="4"/>
    <m/>
    <x v="4"/>
    <x v="5"/>
    <m/>
    <n v="16"/>
    <n v="0"/>
    <n v="19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6"/>
    <n v="37"/>
    <n v="0"/>
    <n v="0"/>
    <n v="19"/>
    <n v="33"/>
    <n v="0"/>
    <n v="0"/>
  </r>
  <r>
    <s v="Camp 18"/>
    <s v="CXB-215"/>
    <m/>
    <m/>
    <s v="L-11"/>
    <s v="DAM Children Learning Center-106"/>
    <n v="31013362"/>
    <s v="REFUGEE COMMUNITIES"/>
    <s v="LEARNING CENTER"/>
    <s v="Completed"/>
    <n v="21.1877212490886"/>
    <n v="92.148043534393594"/>
    <n v="-44.595226439574098"/>
    <n v="4"/>
    <m/>
    <x v="4"/>
    <x v="5"/>
    <m/>
    <n v="22"/>
    <n v="0"/>
    <n v="16"/>
    <n v="0"/>
    <n v="0"/>
    <n v="0"/>
    <n v="0"/>
    <n v="0"/>
    <n v="23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8"/>
    <n v="0"/>
    <n v="108"/>
    <n v="0"/>
    <n v="0"/>
    <n v="0"/>
    <n v="63"/>
    <n v="45"/>
    <n v="0"/>
    <n v="0"/>
    <n v="63"/>
    <n v="45"/>
    <n v="0"/>
    <n v="0"/>
    <n v="0"/>
    <n v="0"/>
    <n v="0"/>
    <n v="0"/>
    <n v="63"/>
    <n v="45"/>
    <n v="108"/>
    <n v="22"/>
    <n v="23"/>
    <n v="0"/>
    <n v="0"/>
    <n v="16"/>
    <n v="47"/>
    <n v="0"/>
    <n v="0"/>
  </r>
  <r>
    <s v="Camp 18"/>
    <s v="CXB-215"/>
    <m/>
    <m/>
    <s v="L-13"/>
    <s v="DAM Children Learning Center-107"/>
    <n v="31013363"/>
    <s v="REFUGEE COMMUNITIES"/>
    <s v="TEMPORARY LEARNING CENTER"/>
    <s v="Completed"/>
    <n v="21.187165293215202"/>
    <n v="92.147530770894406"/>
    <n v="-39.540971415740202"/>
    <n v="4"/>
    <m/>
    <x v="4"/>
    <x v="5"/>
    <m/>
    <n v="18"/>
    <n v="0"/>
    <n v="20"/>
    <n v="0"/>
    <n v="0"/>
    <n v="0"/>
    <n v="0"/>
    <n v="0"/>
    <n v="38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2"/>
    <n v="0"/>
    <n v="102"/>
    <n v="0"/>
    <n v="0"/>
    <n v="0"/>
    <n v="46"/>
    <n v="56"/>
    <n v="0"/>
    <n v="0"/>
    <n v="46"/>
    <n v="56"/>
    <n v="0"/>
    <n v="0"/>
    <n v="0"/>
    <n v="0"/>
    <n v="0"/>
    <n v="0"/>
    <n v="46"/>
    <n v="56"/>
    <n v="102"/>
    <n v="18"/>
    <n v="38"/>
    <n v="0"/>
    <n v="0"/>
    <n v="20"/>
    <n v="26"/>
    <n v="0"/>
    <n v="0"/>
  </r>
  <r>
    <s v="Camp 18"/>
    <s v="CXB-215"/>
    <m/>
    <m/>
    <s v="L-14"/>
    <s v="DAM Children Learning Center-145"/>
    <n v="31013411"/>
    <s v="REFUGEE COMMUNITIES"/>
    <s v="LEARNING CENTER"/>
    <s v="Completed"/>
    <n v="21.1880497065093"/>
    <n v="92.147028185467306"/>
    <n v="-68.085055135779001"/>
    <n v="4"/>
    <m/>
    <x v="4"/>
    <x v="5"/>
    <m/>
    <n v="19"/>
    <n v="0"/>
    <n v="17"/>
    <n v="0"/>
    <n v="0"/>
    <n v="0"/>
    <n v="0"/>
    <n v="0"/>
    <n v="3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96"/>
    <n v="0"/>
    <n v="96"/>
    <n v="0"/>
    <n v="0"/>
    <n v="0"/>
    <n v="47"/>
    <n v="49"/>
    <n v="0"/>
    <n v="0"/>
    <n v="47"/>
    <n v="49"/>
    <n v="0"/>
    <n v="0"/>
    <n v="0"/>
    <n v="0"/>
    <n v="0"/>
    <n v="0"/>
    <n v="47"/>
    <n v="49"/>
    <n v="96"/>
    <n v="19"/>
    <n v="30"/>
    <n v="0"/>
    <n v="0"/>
    <n v="17"/>
    <n v="30"/>
    <n v="0"/>
    <n v="0"/>
  </r>
  <r>
    <s v="Camp 18"/>
    <s v="CXB-215"/>
    <m/>
    <m/>
    <s v="L-15"/>
    <s v="DAM Children Learning Center-116"/>
    <n v="31013373"/>
    <s v="REFUGEE COMMUNITIES"/>
    <s v="TEMPORARY LEARNING CENTER"/>
    <s v="Completed"/>
    <n v="21.185893925468001"/>
    <n v="92.147235943130298"/>
    <n v="-12.841525768150101"/>
    <n v="4"/>
    <m/>
    <x v="4"/>
    <x v="5"/>
    <m/>
    <n v="16"/>
    <n v="0"/>
    <n v="19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6"/>
    <n v="32"/>
    <n v="0"/>
    <n v="0"/>
    <n v="19"/>
    <n v="38"/>
    <n v="0"/>
    <n v="0"/>
  </r>
  <r>
    <s v="Camp 18"/>
    <s v="CXB-215"/>
    <m/>
    <m/>
    <s v="L-3"/>
    <s v="DAM Children Learning Center-128"/>
    <n v="31013391"/>
    <s v="REFUGEE COMMUNITIES"/>
    <s v="TEMPORARY LEARNING CENTER"/>
    <s v="Completed"/>
    <n v="21.185383348812898"/>
    <n v="92.1486603289557"/>
    <n v="-28.280920881029601"/>
    <n v="4"/>
    <m/>
    <x v="4"/>
    <x v="5"/>
    <m/>
    <n v="20"/>
    <n v="0"/>
    <n v="15"/>
    <n v="0"/>
    <n v="0"/>
    <n v="0"/>
    <n v="0"/>
    <n v="0"/>
    <n v="42"/>
    <n v="0"/>
    <n v="2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3"/>
    <n v="62"/>
    <n v="0"/>
    <n v="0"/>
    <n v="43"/>
    <n v="62"/>
    <n v="0"/>
    <n v="0"/>
    <n v="0"/>
    <n v="0"/>
    <n v="0"/>
    <n v="0"/>
    <n v="43"/>
    <n v="62"/>
    <n v="105"/>
    <n v="20"/>
    <n v="42"/>
    <n v="0"/>
    <n v="0"/>
    <n v="15"/>
    <n v="28"/>
    <n v="0"/>
    <n v="0"/>
  </r>
  <r>
    <s v="Camp 18"/>
    <s v="CXB-215"/>
    <m/>
    <m/>
    <s v="L-4"/>
    <s v="DAM Children Learning Center-146"/>
    <n v="31013412"/>
    <s v="REFUGEE COMMUNITIES"/>
    <s v="TEMPORARY LEARNING CENTER"/>
    <s v="Completed"/>
    <n v="21.184660600442498"/>
    <n v="92.147385082309896"/>
    <n v="-43.941530617579502"/>
    <n v="4"/>
    <m/>
    <x v="4"/>
    <x v="5"/>
    <m/>
    <n v="18"/>
    <n v="0"/>
    <n v="18"/>
    <n v="0"/>
    <n v="0"/>
    <n v="0"/>
    <n v="0"/>
    <n v="0"/>
    <n v="3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3"/>
    <n v="0"/>
    <n v="103"/>
    <n v="0"/>
    <n v="0"/>
    <n v="0"/>
    <n v="55"/>
    <n v="48"/>
    <n v="0"/>
    <n v="0"/>
    <n v="55"/>
    <n v="48"/>
    <n v="0"/>
    <n v="0"/>
    <n v="0"/>
    <n v="0"/>
    <n v="0"/>
    <n v="0"/>
    <n v="55"/>
    <n v="48"/>
    <n v="103"/>
    <n v="18"/>
    <n v="30"/>
    <n v="0"/>
    <n v="0"/>
    <n v="18"/>
    <n v="37"/>
    <n v="0"/>
    <n v="0"/>
  </r>
  <r>
    <s v="Camp 18"/>
    <s v="CXB-215"/>
    <m/>
    <m/>
    <s v="L-5"/>
    <s v="DAM Children Learning Center-117"/>
    <n v="31013374"/>
    <s v="REFUGEE COMMUNITIES"/>
    <s v="LEARNING CENTER"/>
    <s v="Completed"/>
    <n v="21.186124447622099"/>
    <n v="92.148002531459994"/>
    <n v="-43.898876376438501"/>
    <n v="4"/>
    <m/>
    <x v="4"/>
    <x v="5"/>
    <m/>
    <n v="21"/>
    <n v="0"/>
    <n v="14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21"/>
    <n v="30"/>
    <n v="0"/>
    <n v="0"/>
    <n v="14"/>
    <n v="40"/>
    <n v="0"/>
    <n v="0"/>
  </r>
  <r>
    <s v="Camp 18"/>
    <s v="CXB-215"/>
    <m/>
    <m/>
    <s v="L-6"/>
    <s v="DAM Children Learning Center-143"/>
    <n v="31013409"/>
    <s v="REFUGEE COMMUNITIES"/>
    <s v="LEARNING CENTER"/>
    <s v="Completed"/>
    <n v="21.186059008075901"/>
    <n v="92.148293352743707"/>
    <n v="-45.441412369069297"/>
    <n v="4"/>
    <m/>
    <x v="4"/>
    <x v="5"/>
    <m/>
    <n v="18"/>
    <n v="0"/>
    <n v="18"/>
    <n v="0"/>
    <n v="0"/>
    <n v="0"/>
    <n v="0"/>
    <n v="0"/>
    <n v="3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4"/>
    <n v="0"/>
    <n v="104"/>
    <n v="0"/>
    <n v="0"/>
    <n v="0"/>
    <n v="56"/>
    <n v="48"/>
    <n v="0"/>
    <n v="0"/>
    <n v="56"/>
    <n v="48"/>
    <n v="0"/>
    <n v="0"/>
    <n v="0"/>
    <n v="0"/>
    <n v="0"/>
    <n v="0"/>
    <n v="56"/>
    <n v="48"/>
    <n v="104"/>
    <n v="18"/>
    <n v="30"/>
    <n v="0"/>
    <n v="0"/>
    <n v="18"/>
    <n v="38"/>
    <n v="0"/>
    <n v="0"/>
  </r>
  <r>
    <s v="Camp 18"/>
    <s v="CXB-215"/>
    <m/>
    <m/>
    <s v="L-7"/>
    <s v="DAM Children Learning Center-199"/>
    <n v="31013504"/>
    <s v="REFUGEE COMMUNITIES"/>
    <s v="TEMPORARY LEARNING CENTER"/>
    <s v="Completed"/>
    <n v="21.184332300000001"/>
    <n v="92.147557800000001"/>
    <n v="-51.781986662000001"/>
    <s v="(blank)"/>
    <m/>
    <x v="4"/>
    <x v="5"/>
    <m/>
    <n v="18"/>
    <n v="0"/>
    <n v="20"/>
    <n v="0"/>
    <n v="0"/>
    <n v="0"/>
    <n v="0"/>
    <n v="0"/>
    <n v="27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0"/>
    <n v="45"/>
    <n v="0"/>
    <n v="0"/>
    <n v="60"/>
    <n v="45"/>
    <n v="0"/>
    <n v="0"/>
    <n v="0"/>
    <n v="0"/>
    <n v="0"/>
    <n v="0"/>
    <n v="60"/>
    <n v="45"/>
    <n v="105"/>
    <n v="18"/>
    <n v="27"/>
    <n v="0"/>
    <n v="0"/>
    <n v="20"/>
    <n v="40"/>
    <n v="0"/>
    <n v="0"/>
  </r>
  <r>
    <s v="Camp 18"/>
    <s v="CXB-215"/>
    <m/>
    <m/>
    <s v="L-8"/>
    <s v="DAM Children Learning Center-144"/>
    <n v="31013410"/>
    <s v="REFUGEE COMMUNITIES"/>
    <s v="TEMPORARY LEARNING CENTER"/>
    <s v="Completed"/>
    <n v="21.184920681988"/>
    <n v="92.147251602445095"/>
    <n v="-22.8473245894128"/>
    <n v="4"/>
    <m/>
    <x v="4"/>
    <x v="5"/>
    <m/>
    <n v="18"/>
    <n v="0"/>
    <n v="18"/>
    <n v="0"/>
    <n v="0"/>
    <n v="0"/>
    <n v="0"/>
    <n v="0"/>
    <n v="32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4"/>
    <n v="0"/>
    <n v="104"/>
    <n v="0"/>
    <n v="0"/>
    <n v="0"/>
    <n v="54"/>
    <n v="50"/>
    <n v="0"/>
    <n v="0"/>
    <n v="54"/>
    <n v="50"/>
    <n v="0"/>
    <n v="0"/>
    <n v="0"/>
    <n v="0"/>
    <n v="0"/>
    <n v="0"/>
    <n v="54"/>
    <n v="50"/>
    <n v="104"/>
    <n v="18"/>
    <n v="32"/>
    <n v="0"/>
    <n v="0"/>
    <n v="18"/>
    <n v="36"/>
    <n v="0"/>
    <n v="0"/>
  </r>
  <r>
    <s v="Camp 18"/>
    <s v="CXB-215"/>
    <m/>
    <m/>
    <s v="L-9"/>
    <s v="DAM Children Learning Center-200"/>
    <n v="31013505"/>
    <s v="REFUGEE COMMUNITIES"/>
    <s v="TEMPORARY LEARNING CENTER"/>
    <s v="Completed"/>
    <n v="21.185349411141601"/>
    <n v="92.146503866592596"/>
    <n v="-36.607158526383103"/>
    <n v="4"/>
    <m/>
    <x v="4"/>
    <x v="5"/>
    <m/>
    <n v="40"/>
    <n v="0"/>
    <n v="30"/>
    <n v="0"/>
    <n v="0"/>
    <n v="0"/>
    <n v="0"/>
    <n v="0"/>
    <n v="16"/>
    <n v="0"/>
    <n v="1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40"/>
    <n v="16"/>
    <n v="0"/>
    <n v="0"/>
    <n v="30"/>
    <n v="19"/>
    <n v="0"/>
    <n v="0"/>
  </r>
  <r>
    <s v="Camp 18"/>
    <s v="CXB-215"/>
    <m/>
    <m/>
    <s v="M-1"/>
    <s v="DAM Children Learning Center-111"/>
    <n v="31013368"/>
    <s v="REFUGEE COMMUNITIES"/>
    <s v="LEARNING CENTER"/>
    <s v="Completed"/>
    <n v="21.1839888506716"/>
    <n v="92.1456097001643"/>
    <n v="-36.923942776547399"/>
    <n v="4"/>
    <m/>
    <x v="4"/>
    <x v="5"/>
    <m/>
    <n v="16"/>
    <n v="0"/>
    <n v="19"/>
    <n v="0"/>
    <n v="0"/>
    <n v="0"/>
    <n v="0"/>
    <n v="0"/>
    <n v="2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6"/>
    <n v="27"/>
    <n v="0"/>
    <n v="0"/>
    <n v="19"/>
    <n v="43"/>
    <n v="0"/>
    <n v="0"/>
  </r>
  <r>
    <s v="Camp 18"/>
    <s v="CXB-215"/>
    <m/>
    <m/>
    <s v="M-10"/>
    <s v="DAM Children Learning Center-134"/>
    <n v="31013398"/>
    <s v="REFUGEE COMMUNITIES"/>
    <s v="LEARNING CENTER"/>
    <s v="Completed"/>
    <n v="21.187071851833799"/>
    <n v="92.145083975539904"/>
    <n v="-55.635902376315201"/>
    <n v="4"/>
    <m/>
    <x v="4"/>
    <x v="5"/>
    <m/>
    <n v="13"/>
    <n v="0"/>
    <n v="22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3"/>
    <n v="38"/>
    <n v="0"/>
    <n v="0"/>
    <n v="22"/>
    <n v="32"/>
    <n v="0"/>
    <n v="0"/>
  </r>
  <r>
    <s v="Camp 18"/>
    <s v="CXB-215"/>
    <m/>
    <m/>
    <s v="M-11"/>
    <s v="DAM Children Learning Center-103"/>
    <n v="31013359"/>
    <s v="REFUGEE COMMUNITIES"/>
    <s v="TEMPORARY LEARNING CENTER"/>
    <s v="Completed"/>
    <n v="21.186446148201298"/>
    <n v="92.146104076324804"/>
    <n v="-25.852295588770399"/>
    <n v="4"/>
    <m/>
    <x v="4"/>
    <x v="5"/>
    <m/>
    <n v="18"/>
    <n v="0"/>
    <n v="19"/>
    <n v="0"/>
    <n v="0"/>
    <n v="0"/>
    <n v="0"/>
    <n v="0"/>
    <n v="24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1"/>
    <n v="0"/>
    <n v="101"/>
    <n v="0"/>
    <n v="0"/>
    <n v="0"/>
    <n v="59"/>
    <n v="42"/>
    <n v="0"/>
    <n v="0"/>
    <n v="59"/>
    <n v="42"/>
    <n v="0"/>
    <n v="0"/>
    <n v="0"/>
    <n v="0"/>
    <n v="0"/>
    <n v="0"/>
    <n v="59"/>
    <n v="42"/>
    <n v="101"/>
    <n v="18"/>
    <n v="24"/>
    <n v="0"/>
    <n v="0"/>
    <n v="19"/>
    <n v="40"/>
    <n v="0"/>
    <n v="0"/>
  </r>
  <r>
    <s v="Camp 18"/>
    <s v="CXB-215"/>
    <m/>
    <m/>
    <s v="M-11"/>
    <s v="DAM Children Learning Center-104"/>
    <n v="31013360"/>
    <s v="REFUGEE COMMUNITIES"/>
    <s v="TEMPORARY LEARNING CENTER"/>
    <s v="Completed"/>
    <n v="21.1864122665148"/>
    <n v="92.146133929354306"/>
    <n v="-39.237362983173298"/>
    <n v="4"/>
    <m/>
    <x v="4"/>
    <x v="5"/>
    <m/>
    <n v="19"/>
    <n v="0"/>
    <n v="16"/>
    <n v="0"/>
    <n v="0"/>
    <n v="0"/>
    <n v="0"/>
    <n v="0"/>
    <n v="3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4"/>
    <n v="0"/>
    <n v="104"/>
    <n v="0"/>
    <n v="0"/>
    <n v="0"/>
    <n v="51"/>
    <n v="53"/>
    <n v="0"/>
    <n v="0"/>
    <n v="51"/>
    <n v="53"/>
    <n v="0"/>
    <n v="0"/>
    <n v="0"/>
    <n v="0"/>
    <n v="0"/>
    <n v="0"/>
    <n v="51"/>
    <n v="53"/>
    <n v="104"/>
    <n v="19"/>
    <n v="34"/>
    <n v="0"/>
    <n v="0"/>
    <n v="16"/>
    <n v="35"/>
    <n v="0"/>
    <n v="0"/>
  </r>
  <r>
    <s v="Camp 18"/>
    <s v="CXB-215"/>
    <m/>
    <m/>
    <s v="M-12"/>
    <s v="DAM Children Learning Center-135"/>
    <n v="31013399"/>
    <s v="REFUGEE COMMUNITIES"/>
    <s v="TEMPORARY LEARNING CENTER"/>
    <s v="Completed"/>
    <n v="21.1872385481538"/>
    <n v="92.145787583209597"/>
    <n v="-37.398546591337997"/>
    <n v="4"/>
    <m/>
    <x v="4"/>
    <x v="5"/>
    <m/>
    <n v="17"/>
    <n v="0"/>
    <n v="20"/>
    <n v="0"/>
    <n v="0"/>
    <n v="0"/>
    <n v="0"/>
    <n v="0"/>
    <n v="32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17"/>
    <n v="32"/>
    <n v="0"/>
    <n v="0"/>
    <n v="20"/>
    <n v="36"/>
    <n v="0"/>
    <n v="0"/>
  </r>
  <r>
    <s v="Camp 18"/>
    <s v="CXB-215"/>
    <m/>
    <m/>
    <s v="M-13"/>
    <s v="DAM Children Learning Center-140"/>
    <n v="31013405"/>
    <s v="REFUGEE COMMUNITIES"/>
    <s v="TEMPORARY LEARNING CENTER"/>
    <s v="Completed"/>
    <n v="21.188106329333799"/>
    <n v="92.145912006146105"/>
    <n v="-49.381120964148302"/>
    <n v="4"/>
    <m/>
    <x v="4"/>
    <x v="5"/>
    <m/>
    <n v="18"/>
    <n v="0"/>
    <n v="18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6"/>
    <n v="0"/>
    <n v="106"/>
    <n v="0"/>
    <n v="0"/>
    <n v="0"/>
    <n v="53"/>
    <n v="53"/>
    <n v="0"/>
    <n v="0"/>
    <n v="53"/>
    <n v="53"/>
    <n v="0"/>
    <n v="0"/>
    <n v="0"/>
    <n v="0"/>
    <n v="0"/>
    <n v="0"/>
    <n v="53"/>
    <n v="53"/>
    <n v="106"/>
    <n v="18"/>
    <n v="35"/>
    <n v="0"/>
    <n v="0"/>
    <n v="18"/>
    <n v="35"/>
    <n v="0"/>
    <n v="0"/>
  </r>
  <r>
    <s v="Camp 18"/>
    <s v="CXB-215"/>
    <m/>
    <m/>
    <s v="M-14"/>
    <s v="DAM Children Learning Center-132"/>
    <n v="31013396"/>
    <s v="REFUGEE COMMUNITIES"/>
    <s v="TEMPORARY LEARNING CENTER"/>
    <s v="Completed"/>
    <n v="21.188797584634901"/>
    <n v="92.145753726546999"/>
    <n v="-32.371278999707698"/>
    <n v="4"/>
    <m/>
    <x v="4"/>
    <x v="5"/>
    <m/>
    <n v="18"/>
    <n v="0"/>
    <n v="17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8"/>
    <s v="CXB-215"/>
    <m/>
    <m/>
    <s v="M-15"/>
    <s v="DAM Children Learning Center-133"/>
    <n v="31013397"/>
    <s v="REFUGEE COMMUNITIES"/>
    <s v="TEMPORARY LEARNING CENTER"/>
    <s v="Completed"/>
    <n v="21.1891214585652"/>
    <n v="92.145317201208996"/>
    <n v="-34.033589106262703"/>
    <n v="4"/>
    <m/>
    <x v="4"/>
    <x v="5"/>
    <m/>
    <n v="16"/>
    <n v="0"/>
    <n v="19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6"/>
    <n v="35"/>
    <n v="0"/>
    <n v="0"/>
    <n v="19"/>
    <n v="35"/>
    <n v="0"/>
    <n v="0"/>
  </r>
  <r>
    <s v="Camp 18"/>
    <s v="CXB-215"/>
    <m/>
    <m/>
    <s v="M-17"/>
    <s v="DAM Children Learning Center-141"/>
    <n v="31013406"/>
    <s v="REFUGEE COMMUNITIES"/>
    <s v="LEARNING CENTER"/>
    <s v="Completed"/>
    <n v="21.189486354272098"/>
    <n v="92.144659713690899"/>
    <n v="-42.701025579102499"/>
    <n v="4"/>
    <m/>
    <x v="4"/>
    <x v="5"/>
    <m/>
    <n v="15"/>
    <n v="0"/>
    <n v="20"/>
    <n v="0"/>
    <n v="0"/>
    <n v="0"/>
    <n v="0"/>
    <n v="0"/>
    <n v="3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4"/>
    <n v="0"/>
    <n v="104"/>
    <n v="0"/>
    <n v="0"/>
    <n v="0"/>
    <n v="59"/>
    <n v="45"/>
    <n v="0"/>
    <n v="0"/>
    <n v="59"/>
    <n v="45"/>
    <n v="0"/>
    <n v="0"/>
    <n v="0"/>
    <n v="0"/>
    <n v="0"/>
    <n v="0"/>
    <n v="59"/>
    <n v="45"/>
    <n v="104"/>
    <n v="15"/>
    <n v="30"/>
    <n v="0"/>
    <n v="0"/>
    <n v="20"/>
    <n v="39"/>
    <n v="0"/>
    <n v="0"/>
  </r>
  <r>
    <s v="Camp 18"/>
    <s v="CXB-215"/>
    <m/>
    <m/>
    <s v="M-18"/>
    <s v="DAM Children Learning Center-126"/>
    <n v="31013387"/>
    <s v="REFUGEE COMMUNITIES"/>
    <s v="TEMPORARY LEARNING CENTER"/>
    <s v="Completed"/>
    <n v="21.187033772906101"/>
    <n v="92.147209525467005"/>
    <n v="-51.712445418035998"/>
    <n v="4"/>
    <m/>
    <x v="4"/>
    <x v="5"/>
    <m/>
    <n v="14"/>
    <n v="0"/>
    <n v="21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4"/>
    <n v="37"/>
    <n v="0"/>
    <n v="0"/>
    <n v="21"/>
    <n v="33"/>
    <n v="0"/>
    <n v="0"/>
  </r>
  <r>
    <s v="Camp 18"/>
    <s v="CXB-215"/>
    <m/>
    <m/>
    <s v="M-19"/>
    <s v="DAM Children Learning Center-148"/>
    <n v="31013414"/>
    <s v="REFUGEE COMMUNITIES"/>
    <s v="TEMPORARY LEARNING CENTER"/>
    <s v="Completed"/>
    <n v="21.187725525333001"/>
    <n v="92.145189691045601"/>
    <n v="-32.877109463263203"/>
    <n v="4"/>
    <m/>
    <x v="4"/>
    <x v="5"/>
    <m/>
    <n v="18"/>
    <n v="0"/>
    <n v="18"/>
    <n v="0"/>
    <n v="0"/>
    <n v="0"/>
    <n v="0"/>
    <n v="0"/>
    <n v="2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3"/>
    <n v="0"/>
    <n v="103"/>
    <n v="0"/>
    <n v="0"/>
    <n v="0"/>
    <n v="56"/>
    <n v="47"/>
    <n v="0"/>
    <n v="0"/>
    <n v="56"/>
    <n v="47"/>
    <n v="0"/>
    <n v="0"/>
    <n v="0"/>
    <n v="0"/>
    <n v="0"/>
    <n v="0"/>
    <n v="56"/>
    <n v="47"/>
    <n v="103"/>
    <n v="18"/>
    <n v="29"/>
    <n v="0"/>
    <n v="0"/>
    <n v="18"/>
    <n v="38"/>
    <n v="0"/>
    <n v="0"/>
  </r>
  <r>
    <s v="Camp 18"/>
    <s v="CXB-215"/>
    <m/>
    <m/>
    <s v="M-2"/>
    <s v="DAM Children Learning Center-129"/>
    <n v="31013392"/>
    <s v="REFUGEE COMMUNITIES"/>
    <s v="TEMPORARY LEARNING CENTER"/>
    <s v="Completed"/>
    <n v="21.183688370412"/>
    <n v="92.145109806261104"/>
    <n v="-61.966972922347097"/>
    <n v="4"/>
    <m/>
    <x v="4"/>
    <x v="5"/>
    <m/>
    <n v="17"/>
    <n v="0"/>
    <n v="18"/>
    <n v="0"/>
    <n v="0"/>
    <n v="0"/>
    <n v="0"/>
    <n v="0"/>
    <n v="34"/>
    <n v="1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7"/>
    <n v="34"/>
    <n v="0"/>
    <n v="0"/>
    <n v="18"/>
    <n v="36"/>
    <n v="0"/>
    <n v="0"/>
  </r>
  <r>
    <s v="Camp 18"/>
    <s v="CXB-215"/>
    <m/>
    <m/>
    <s v="M-20"/>
    <s v="DAM Children Learning Center-149"/>
    <n v="31013417"/>
    <s v="REFUGEE COMMUNITIES"/>
    <s v="TEMPORARY LEARNING CENTER"/>
    <s v="Completed"/>
    <n v="21.190729609026899"/>
    <n v="92.144640568012804"/>
    <n v="-22.1263269957239"/>
    <n v="4"/>
    <m/>
    <x v="4"/>
    <x v="5"/>
    <m/>
    <n v="18"/>
    <n v="0"/>
    <n v="18"/>
    <n v="0"/>
    <n v="0"/>
    <n v="0"/>
    <n v="0"/>
    <n v="0"/>
    <n v="31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4"/>
    <n v="0"/>
    <n v="104"/>
    <n v="0"/>
    <n v="0"/>
    <n v="0"/>
    <n v="55"/>
    <n v="49"/>
    <n v="0"/>
    <n v="0"/>
    <n v="55"/>
    <n v="49"/>
    <n v="0"/>
    <n v="0"/>
    <n v="0"/>
    <n v="0"/>
    <n v="0"/>
    <n v="0"/>
    <n v="55"/>
    <n v="49"/>
    <n v="104"/>
    <n v="18"/>
    <n v="31"/>
    <n v="0"/>
    <n v="0"/>
    <n v="18"/>
    <n v="37"/>
    <n v="0"/>
    <n v="0"/>
  </r>
  <r>
    <s v="Camp 18"/>
    <s v="CXB-215"/>
    <m/>
    <m/>
    <s v="M-3"/>
    <s v="DAM Children Learning Center-136"/>
    <n v="31013401"/>
    <s v="REFUGEE COMMUNITIES"/>
    <s v="LEARNING CENTER"/>
    <s v="Completed"/>
    <n v="21.1855843893645"/>
    <n v="92.145039546157506"/>
    <n v="-38.629442031718902"/>
    <n v="4"/>
    <m/>
    <x v="4"/>
    <x v="5"/>
    <m/>
    <n v="18"/>
    <n v="0"/>
    <n v="18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6"/>
    <n v="0"/>
    <n v="106"/>
    <n v="0"/>
    <n v="0"/>
    <n v="0"/>
    <n v="52"/>
    <n v="54"/>
    <n v="0"/>
    <n v="0"/>
    <n v="52"/>
    <n v="54"/>
    <n v="0"/>
    <n v="0"/>
    <n v="0"/>
    <n v="0"/>
    <n v="0"/>
    <n v="0"/>
    <n v="52"/>
    <n v="54"/>
    <n v="106"/>
    <n v="18"/>
    <n v="36"/>
    <n v="0"/>
    <n v="0"/>
    <n v="18"/>
    <n v="34"/>
    <n v="0"/>
    <n v="0"/>
  </r>
  <r>
    <s v="Camp 18"/>
    <s v="CXB-215"/>
    <m/>
    <m/>
    <s v="M-5"/>
    <s v="DAM Children Learning Center-108"/>
    <n v="31013365"/>
    <s v="REFUGEE COMMUNITIES"/>
    <s v="LEARNING CENTER"/>
    <s v="Completed"/>
    <n v="21.186100096816499"/>
    <n v="92.146133369332503"/>
    <n v="-25.192530391535499"/>
    <n v="4"/>
    <m/>
    <x v="4"/>
    <x v="5"/>
    <m/>
    <n v="15"/>
    <n v="0"/>
    <n v="20"/>
    <n v="0"/>
    <n v="0"/>
    <n v="0"/>
    <n v="0"/>
    <n v="0"/>
    <n v="31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2"/>
    <n v="0"/>
    <n v="102"/>
    <n v="0"/>
    <n v="0"/>
    <n v="0"/>
    <n v="56"/>
    <n v="46"/>
    <n v="0"/>
    <n v="0"/>
    <n v="56"/>
    <n v="46"/>
    <n v="0"/>
    <n v="0"/>
    <n v="0"/>
    <n v="0"/>
    <n v="0"/>
    <n v="0"/>
    <n v="56"/>
    <n v="46"/>
    <n v="102"/>
    <n v="15"/>
    <n v="31"/>
    <n v="0"/>
    <n v="0"/>
    <n v="20"/>
    <n v="36"/>
    <n v="0"/>
    <n v="0"/>
  </r>
  <r>
    <s v="Camp 18"/>
    <s v="CXB-215"/>
    <m/>
    <m/>
    <s v="M-6"/>
    <s v="DAM Children Learning Center-112"/>
    <n v="31013369"/>
    <s v="REFUGEE COMMUNITIES"/>
    <s v="LEARNING CENTER"/>
    <s v="Completed"/>
    <n v="21.185919221399999"/>
    <n v="92.145173026099997"/>
    <n v="-52.933610289699999"/>
    <s v="(blank)"/>
    <m/>
    <x v="4"/>
    <x v="5"/>
    <m/>
    <n v="17"/>
    <n v="0"/>
    <n v="18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7"/>
    <n v="29"/>
    <n v="0"/>
    <n v="0"/>
    <n v="18"/>
    <n v="41"/>
    <n v="0"/>
    <n v="0"/>
  </r>
  <r>
    <s v="Camp 18"/>
    <s v="CXB-215"/>
    <m/>
    <m/>
    <s v="M-9"/>
    <s v="DAM Children Learning Center-115"/>
    <n v="31013372"/>
    <s v="REFUGEE COMMUNITIES"/>
    <s v="LEARNING CENTER"/>
    <s v="Completed"/>
    <n v="21.185803425700001"/>
    <n v="92.144806986099994"/>
    <n v="-41.609936120599997"/>
    <s v="(blank)"/>
    <m/>
    <x v="4"/>
    <x v="5"/>
    <m/>
    <n v="18"/>
    <n v="0"/>
    <n v="17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8"/>
    <n v="26"/>
    <n v="0"/>
    <n v="0"/>
    <n v="17"/>
    <n v="44"/>
    <n v="0"/>
    <n v="0"/>
  </r>
  <r>
    <s v="Camp 19"/>
    <s v="CXB-219"/>
    <m/>
    <m/>
    <s v="D-1"/>
    <s v="DAM Children Learning Center-164"/>
    <n v="31013434"/>
    <s v="REFUGEE COMMUNITIES"/>
    <s v="TEMPORARY LEARNING CENTER"/>
    <s v="Completed"/>
    <n v="21.178540913877299"/>
    <n v="92.145345553718499"/>
    <n v="-69.756945130344903"/>
    <n v="4"/>
    <m/>
    <x v="4"/>
    <x v="5"/>
    <m/>
    <n v="20"/>
    <n v="0"/>
    <n v="15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20"/>
    <n v="32"/>
    <n v="0"/>
    <n v="0"/>
    <n v="15"/>
    <n v="38"/>
    <n v="0"/>
    <n v="0"/>
  </r>
  <r>
    <s v="Camp 19"/>
    <s v="CXB-219"/>
    <m/>
    <m/>
    <s v="D-11/1"/>
    <s v="DAM Children Learning Center-165"/>
    <n v="31013435"/>
    <s v="REFUGEE COMMUNITIES"/>
    <s v="LEARNING CENTER"/>
    <s v="Completed"/>
    <n v="21.182316331839601"/>
    <n v="92.143433409420993"/>
    <n v="-49.778637163713299"/>
    <n v="4"/>
    <m/>
    <x v="4"/>
    <x v="5"/>
    <m/>
    <n v="16"/>
    <n v="0"/>
    <n v="19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6"/>
    <n v="34"/>
    <n v="0"/>
    <n v="0"/>
    <n v="19"/>
    <n v="36"/>
    <n v="0"/>
    <n v="0"/>
  </r>
  <r>
    <s v="Camp 19"/>
    <s v="CXB-219"/>
    <m/>
    <m/>
    <s v="D-11/2"/>
    <s v="DAM Children Learning Center-179"/>
    <n v="31013458"/>
    <s v="REFUGEE COMMUNITIES"/>
    <s v="LEARNING CENTER"/>
    <s v="Completed"/>
    <n v="21.182333433378201"/>
    <n v="92.143455878145502"/>
    <n v="-39.4177891192573"/>
    <n v="4"/>
    <m/>
    <x v="4"/>
    <x v="5"/>
    <m/>
    <n v="21"/>
    <n v="0"/>
    <n v="14"/>
    <n v="0"/>
    <n v="0"/>
    <n v="0"/>
    <n v="0"/>
    <n v="0"/>
    <n v="4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4"/>
    <n v="0"/>
    <n v="104"/>
    <n v="0"/>
    <n v="0"/>
    <n v="0"/>
    <n v="43"/>
    <n v="61"/>
    <n v="0"/>
    <n v="0"/>
    <n v="43"/>
    <n v="61"/>
    <n v="0"/>
    <n v="0"/>
    <n v="0"/>
    <n v="0"/>
    <n v="0"/>
    <n v="0"/>
    <n v="43"/>
    <n v="61"/>
    <n v="104"/>
    <n v="21"/>
    <n v="40"/>
    <n v="0"/>
    <n v="0"/>
    <n v="14"/>
    <n v="29"/>
    <n v="0"/>
    <n v="0"/>
  </r>
  <r>
    <s v="Camp 19"/>
    <s v="CXB-219"/>
    <m/>
    <m/>
    <s v="D-12/1"/>
    <s v="DAM Children Learning Center-187"/>
    <n v="31013484"/>
    <s v="REFUGEE COMMUNITIES"/>
    <s v="TEMPORARY LEARNING CENTER"/>
    <s v="Completed"/>
    <n v="21.182115598460602"/>
    <n v="92.143886151459995"/>
    <n v="-36.535575450063597"/>
    <n v="4"/>
    <m/>
    <x v="4"/>
    <x v="5"/>
    <m/>
    <n v="20"/>
    <n v="0"/>
    <n v="15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20"/>
    <n v="26"/>
    <n v="0"/>
    <n v="0"/>
    <n v="15"/>
    <n v="44"/>
    <n v="0"/>
    <n v="0"/>
  </r>
  <r>
    <s v="Camp 19"/>
    <s v="CXB-219"/>
    <m/>
    <m/>
    <s v="D-12/2"/>
    <s v="DAM Children Learning Center-188"/>
    <n v="31013487"/>
    <s v="REFUGEE COMMUNITIES"/>
    <s v="TEMPORARY LEARNING CENTER"/>
    <s v="Completed"/>
    <n v="21.182171033290999"/>
    <n v="92.143837870772799"/>
    <n v="-43.491282657384403"/>
    <n v="4"/>
    <m/>
    <x v="4"/>
    <x v="5"/>
    <m/>
    <n v="19"/>
    <n v="0"/>
    <n v="16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9"/>
    <n v="38"/>
    <n v="0"/>
    <n v="0"/>
    <n v="16"/>
    <n v="32"/>
    <n v="0"/>
    <n v="0"/>
  </r>
  <r>
    <s v="Camp 19"/>
    <s v="CXB-219"/>
    <m/>
    <m/>
    <s v="D-13"/>
    <s v="DAM Children Learning Center-162"/>
    <n v="31013431"/>
    <s v="REFUGEE COMMUNITIES"/>
    <s v="LEARNING CENTER"/>
    <s v="Completed"/>
    <n v="21.1823026807571"/>
    <n v="92.142941856304702"/>
    <n v="-40.104161296347797"/>
    <n v="4"/>
    <m/>
    <x v="4"/>
    <x v="5"/>
    <m/>
    <n v="13"/>
    <n v="0"/>
    <n v="22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3"/>
    <n v="30"/>
    <n v="0"/>
    <n v="0"/>
    <n v="22"/>
    <n v="40"/>
    <n v="0"/>
    <n v="0"/>
  </r>
  <r>
    <s v="Camp 19"/>
    <s v="CXB-219"/>
    <m/>
    <m/>
    <s v="D-14"/>
    <s v="DAM Children Learning Center-186"/>
    <n v="31013481"/>
    <s v="REFUGEE COMMUNITIES"/>
    <s v="LEARNING CENTER"/>
    <s v="Completed"/>
    <n v="21.182303399999999"/>
    <n v="92.142462699999996"/>
    <n v="-38.202558471099998"/>
    <s v="(blank)"/>
    <m/>
    <x v="4"/>
    <x v="5"/>
    <m/>
    <n v="15"/>
    <n v="0"/>
    <n v="20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5"/>
    <n v="33"/>
    <n v="0"/>
    <n v="0"/>
    <n v="20"/>
    <n v="37"/>
    <n v="0"/>
    <n v="0"/>
  </r>
  <r>
    <s v="Camp 19"/>
    <s v="CXB-219"/>
    <m/>
    <m/>
    <s v="D-16"/>
    <s v="DAM Children Learning Center-180"/>
    <n v="31013460"/>
    <s v="REFUGEE COMMUNITIES"/>
    <s v="TEMPORARY LEARNING CENTER"/>
    <s v="Completed"/>
    <n v="21.1826319563826"/>
    <n v="92.143477169052503"/>
    <n v="-44.652689227920199"/>
    <n v="4"/>
    <m/>
    <x v="4"/>
    <x v="5"/>
    <m/>
    <n v="16"/>
    <n v="0"/>
    <n v="19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6"/>
    <n v="38"/>
    <n v="0"/>
    <n v="0"/>
    <n v="19"/>
    <n v="32"/>
    <n v="0"/>
    <n v="0"/>
  </r>
  <r>
    <s v="Camp 19"/>
    <s v="CXB-219"/>
    <m/>
    <m/>
    <s v="D-18"/>
    <s v="DAM Children Learning Center-163"/>
    <n v="31013432"/>
    <s v="REFUGEE COMMUNITIES"/>
    <s v="LEARNING CENTER"/>
    <s v="Completed"/>
    <n v="21.182120663936502"/>
    <n v="92.146351733396401"/>
    <n v="-54.738758875840396"/>
    <n v="4"/>
    <m/>
    <x v="4"/>
    <x v="5"/>
    <m/>
    <n v="15"/>
    <n v="0"/>
    <n v="20"/>
    <n v="0"/>
    <n v="0"/>
    <n v="0"/>
    <n v="0"/>
    <n v="0"/>
    <n v="2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5"/>
    <n v="28"/>
    <n v="0"/>
    <n v="0"/>
    <n v="20"/>
    <n v="42"/>
    <n v="0"/>
    <n v="0"/>
  </r>
  <r>
    <s v="Camp 19"/>
    <s v="CXB-219"/>
    <m/>
    <m/>
    <s v="D-2"/>
    <s v="DAM Children Learning Center-174"/>
    <n v="31013450"/>
    <s v="REFUGEE COMMUNITIES"/>
    <s v="TEMPORARY LEARNING CENTER"/>
    <s v="Completed"/>
    <n v="21.180204983414502"/>
    <n v="92.145954038262801"/>
    <n v="-38.404256548331603"/>
    <n v="4"/>
    <m/>
    <x v="4"/>
    <x v="5"/>
    <m/>
    <n v="16"/>
    <n v="0"/>
    <n v="20"/>
    <n v="0"/>
    <n v="0"/>
    <n v="0"/>
    <n v="0"/>
    <n v="0"/>
    <n v="2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6"/>
    <n v="0"/>
    <n v="106"/>
    <n v="0"/>
    <n v="0"/>
    <n v="0"/>
    <n v="62"/>
    <n v="44"/>
    <n v="0"/>
    <n v="0"/>
    <n v="62"/>
    <n v="44"/>
    <n v="0"/>
    <n v="0"/>
    <n v="0"/>
    <n v="0"/>
    <n v="0"/>
    <n v="0"/>
    <n v="62"/>
    <n v="44"/>
    <n v="106"/>
    <n v="16"/>
    <n v="28"/>
    <n v="0"/>
    <n v="0"/>
    <n v="20"/>
    <n v="42"/>
    <n v="0"/>
    <n v="0"/>
  </r>
  <r>
    <s v="Camp 19"/>
    <s v="CXB-219"/>
    <m/>
    <m/>
    <s v="D-22"/>
    <s v="DAM Children Learning Center-167"/>
    <n v="31013438"/>
    <s v="REFUGEE COMMUNITIES"/>
    <s v="LEARNING CENTER"/>
    <s v="Completed"/>
    <n v="21.1816004347789"/>
    <n v="92.144594870998503"/>
    <n v="-39.396973403574698"/>
    <n v="4"/>
    <m/>
    <x v="4"/>
    <x v="5"/>
    <m/>
    <n v="14"/>
    <n v="0"/>
    <n v="21"/>
    <n v="0"/>
    <n v="0"/>
    <n v="0"/>
    <n v="0"/>
    <n v="0"/>
    <n v="4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4"/>
    <n v="44"/>
    <n v="0"/>
    <n v="0"/>
    <n v="21"/>
    <n v="26"/>
    <n v="0"/>
    <n v="0"/>
  </r>
  <r>
    <s v="Camp 19"/>
    <s v="CXB-219"/>
    <m/>
    <m/>
    <s v="D-23"/>
    <s v="DAM Children Learning Center-155"/>
    <n v="31013424"/>
    <s v="REFUGEE COMMUNITIES"/>
    <s v="LEARNING CENTER"/>
    <s v="Completed"/>
    <n v="21.178891124012001"/>
    <n v="92.147509844497804"/>
    <n v="-44.053199787427999"/>
    <n v="4"/>
    <m/>
    <x v="4"/>
    <x v="5"/>
    <m/>
    <n v="35"/>
    <n v="0"/>
    <n v="35"/>
    <n v="0"/>
    <n v="0"/>
    <n v="0"/>
    <n v="0"/>
    <n v="0"/>
    <n v="1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35"/>
    <n v="18"/>
    <n v="0"/>
    <n v="0"/>
    <n v="35"/>
    <n v="17"/>
    <n v="0"/>
    <n v="0"/>
  </r>
  <r>
    <s v="Camp 19"/>
    <s v="CXB-219"/>
    <m/>
    <m/>
    <s v="D-3/1"/>
    <s v="DAM Children Learning Center-166"/>
    <n v="31013436"/>
    <s v="REFUGEE COMMUNITIES"/>
    <s v="LEARNING CENTER"/>
    <s v="Completed"/>
    <n v="21.180622365029301"/>
    <n v="92.145573685301002"/>
    <n v="-46.547506537788699"/>
    <n v="4"/>
    <m/>
    <x v="4"/>
    <x v="5"/>
    <m/>
    <n v="19"/>
    <n v="0"/>
    <n v="16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9"/>
    <n v="36"/>
    <n v="0"/>
    <n v="0"/>
    <n v="16"/>
    <n v="34"/>
    <n v="0"/>
    <n v="0"/>
  </r>
  <r>
    <s v="Camp 19"/>
    <s v="CXB-219"/>
    <m/>
    <m/>
    <s v="D-3/2"/>
    <s v="DAM Children Learning Center-168"/>
    <n v="31013440"/>
    <s v="REFUGEE COMMUNITIES"/>
    <s v="LEARNING CENTER"/>
    <s v="Completed"/>
    <n v="21.180072717347201"/>
    <n v="92.144722054157896"/>
    <n v="-51.644669421264602"/>
    <n v="4"/>
    <m/>
    <x v="4"/>
    <x v="5"/>
    <m/>
    <n v="17"/>
    <n v="0"/>
    <n v="18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7"/>
    <n v="29"/>
    <n v="0"/>
    <n v="0"/>
    <n v="18"/>
    <n v="41"/>
    <n v="0"/>
    <n v="0"/>
  </r>
  <r>
    <s v="Camp 19"/>
    <s v="CXB-219"/>
    <m/>
    <m/>
    <s v="D-4"/>
    <s v="DAM Children Learning Center-178"/>
    <n v="31013456"/>
    <s v="REFUGEE COMMUNITIES"/>
    <s v="LEARNING CENTER"/>
    <s v="Completed"/>
    <n v="21.181443936665701"/>
    <n v="92.146403996971699"/>
    <n v="-42.860181350447398"/>
    <n v="4"/>
    <m/>
    <x v="4"/>
    <x v="5"/>
    <m/>
    <n v="15"/>
    <n v="0"/>
    <n v="20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64"/>
    <n v="41"/>
    <n v="0"/>
    <n v="0"/>
    <n v="64"/>
    <n v="41"/>
    <n v="0"/>
    <n v="0"/>
    <n v="0"/>
    <n v="0"/>
    <n v="0"/>
    <n v="0"/>
    <n v="64"/>
    <n v="41"/>
    <n v="105"/>
    <n v="15"/>
    <n v="26"/>
    <n v="0"/>
    <n v="0"/>
    <n v="20"/>
    <n v="44"/>
    <n v="0"/>
    <n v="0"/>
  </r>
  <r>
    <s v="Camp 19"/>
    <s v="CXB-219"/>
    <m/>
    <m/>
    <s v="D-5/1"/>
    <s v="DAM Children Learning Center-160"/>
    <n v="31013429"/>
    <s v="REFUGEE COMMUNITIES"/>
    <s v="LEARNING CENTER"/>
    <s v="Completed"/>
    <n v="21.181695506295799"/>
    <n v="92.145915838512096"/>
    <n v="-39.216407125149303"/>
    <n v="6"/>
    <m/>
    <x v="4"/>
    <x v="5"/>
    <m/>
    <n v="13"/>
    <n v="0"/>
    <n v="22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3"/>
    <n v="37"/>
    <n v="0"/>
    <n v="0"/>
    <n v="22"/>
    <n v="33"/>
    <n v="0"/>
    <n v="0"/>
  </r>
  <r>
    <s v="Camp 19"/>
    <s v="CXB-219"/>
    <m/>
    <m/>
    <s v="D-5/2"/>
    <s v="DAM Children Learning Center-176"/>
    <n v="31013453"/>
    <s v="REFUGEE COMMUNITIES"/>
    <s v="TEMPORARY LEARNING CENTER"/>
    <s v="Completed"/>
    <n v="21.1820235959134"/>
    <n v="92.145665117829907"/>
    <n v="-30.910659588123998"/>
    <n v="4"/>
    <m/>
    <x v="4"/>
    <x v="5"/>
    <m/>
    <n v="19"/>
    <n v="0"/>
    <n v="16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9"/>
    <n v="34"/>
    <n v="0"/>
    <n v="0"/>
    <n v="16"/>
    <n v="36"/>
    <n v="0"/>
    <n v="0"/>
  </r>
  <r>
    <s v="Camp 19"/>
    <s v="CXB-219"/>
    <m/>
    <m/>
    <s v="D-7"/>
    <s v="DAM Children Learning Center-161"/>
    <n v="31013430"/>
    <s v="REFUGEE COMMUNITIES"/>
    <s v="LEARNING CENTER"/>
    <s v="Completed"/>
    <n v="21.1832433729519"/>
    <n v="92.146192370272303"/>
    <n v="-53.611704882436101"/>
    <n v="4"/>
    <m/>
    <x v="4"/>
    <x v="5"/>
    <m/>
    <n v="20"/>
    <n v="0"/>
    <n v="15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20"/>
    <n v="26"/>
    <n v="0"/>
    <n v="0"/>
    <n v="15"/>
    <n v="44"/>
    <n v="0"/>
    <n v="0"/>
  </r>
  <r>
    <s v="Camp 19"/>
    <s v="CXB-219"/>
    <m/>
    <m/>
    <s v="D-8/1"/>
    <s v="DAM Children Learning Center-169"/>
    <n v="31013441"/>
    <s v="REFUGEE COMMUNITIES"/>
    <s v="LEARNING CENTER"/>
    <s v="Completed"/>
    <n v="21.1831629438798"/>
    <n v="92.144049783709306"/>
    <n v="-41.615147026374899"/>
    <n v="4"/>
    <m/>
    <x v="4"/>
    <x v="5"/>
    <m/>
    <n v="19"/>
    <n v="0"/>
    <n v="16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9"/>
    <n v="29"/>
    <n v="0"/>
    <n v="0"/>
    <n v="16"/>
    <n v="41"/>
    <n v="0"/>
    <n v="0"/>
  </r>
  <r>
    <s v="Camp 19"/>
    <s v="CXB-219"/>
    <m/>
    <m/>
    <s v="D-8/2"/>
    <s v="DAM Children Learning Center-189"/>
    <n v="31013490"/>
    <s v="REFUGEE COMMUNITIES"/>
    <s v="TEMPORARY LEARNING CENTER"/>
    <s v="Completed"/>
    <n v="21.182193878986698"/>
    <n v="92.1438880283701"/>
    <n v="-33.3730758610319"/>
    <n v="4"/>
    <m/>
    <x v="4"/>
    <x v="5"/>
    <m/>
    <n v="22"/>
    <n v="0"/>
    <n v="13"/>
    <n v="0"/>
    <n v="0"/>
    <n v="0"/>
    <n v="0"/>
    <n v="0"/>
    <n v="3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44"/>
    <n v="61"/>
    <n v="0"/>
    <n v="0"/>
    <n v="44"/>
    <n v="61"/>
    <n v="0"/>
    <n v="0"/>
    <n v="0"/>
    <n v="0"/>
    <n v="0"/>
    <n v="0"/>
    <n v="44"/>
    <n v="61"/>
    <n v="105"/>
    <n v="22"/>
    <n v="39"/>
    <n v="0"/>
    <n v="0"/>
    <n v="13"/>
    <n v="31"/>
    <n v="0"/>
    <n v="0"/>
  </r>
  <r>
    <s v="Camp 19"/>
    <s v="CXB-219"/>
    <m/>
    <m/>
    <s v="G-12"/>
    <s v="DAM Children Learning Center-151"/>
    <n v="31013419"/>
    <s v="REFUGEE COMMUNITIES"/>
    <s v="LEARNING CENTER"/>
    <s v="Completed"/>
    <n v="21.181601869567501"/>
    <n v="92.147425636572095"/>
    <n v="-31.388304129466899"/>
    <n v="6"/>
    <m/>
    <x v="4"/>
    <x v="5"/>
    <m/>
    <n v="17"/>
    <n v="0"/>
    <n v="20"/>
    <n v="0"/>
    <n v="0"/>
    <n v="0"/>
    <n v="0"/>
    <n v="0"/>
    <n v="3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7"/>
    <n v="30"/>
    <n v="0"/>
    <n v="0"/>
    <n v="20"/>
    <n v="38"/>
    <n v="0"/>
    <n v="0"/>
  </r>
  <r>
    <s v="Camp 19"/>
    <s v="CXB-219"/>
    <m/>
    <m/>
    <s v="M-16"/>
    <s v="DAM Children Learning Center-114"/>
    <n v="31013371"/>
    <s v="REFUGEE COMMUNITIES"/>
    <s v="LEARNING CENTER"/>
    <s v="Completed"/>
    <n v="21.185054546698201"/>
    <n v="92.143672312777596"/>
    <n v="-48.954643111017603"/>
    <n v="4"/>
    <m/>
    <x v="4"/>
    <x v="5"/>
    <m/>
    <n v="18"/>
    <n v="0"/>
    <n v="18"/>
    <n v="0"/>
    <n v="0"/>
    <n v="0"/>
    <n v="0"/>
    <n v="0"/>
    <n v="32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4"/>
    <n v="0"/>
    <n v="104"/>
    <n v="0"/>
    <n v="0"/>
    <n v="0"/>
    <n v="54"/>
    <n v="50"/>
    <n v="0"/>
    <n v="0"/>
    <n v="54"/>
    <n v="50"/>
    <n v="0"/>
    <n v="0"/>
    <n v="0"/>
    <n v="0"/>
    <n v="0"/>
    <n v="0"/>
    <n v="54"/>
    <n v="50"/>
    <n v="104"/>
    <n v="18"/>
    <n v="32"/>
    <n v="0"/>
    <n v="0"/>
    <n v="18"/>
    <n v="36"/>
    <n v="0"/>
    <n v="0"/>
  </r>
  <r>
    <s v="Camp 19"/>
    <s v="CXB-219"/>
    <m/>
    <m/>
    <s v="M-4"/>
    <s v="DAM Children Learning Center-113"/>
    <n v="31013370"/>
    <s v="REFUGEE COMMUNITIES"/>
    <s v="LEARNING CENTER"/>
    <s v="Completed"/>
    <n v="21.1855943511041"/>
    <n v="92.143361603623006"/>
    <n v="-54.351956726462198"/>
    <n v="4"/>
    <m/>
    <x v="4"/>
    <x v="5"/>
    <m/>
    <n v="19"/>
    <n v="0"/>
    <n v="18"/>
    <n v="0"/>
    <n v="0"/>
    <n v="0"/>
    <n v="0"/>
    <n v="0"/>
    <n v="2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3"/>
    <n v="0"/>
    <n v="103"/>
    <n v="0"/>
    <n v="0"/>
    <n v="0"/>
    <n v="56"/>
    <n v="47"/>
    <n v="0"/>
    <n v="0"/>
    <n v="56"/>
    <n v="47"/>
    <n v="0"/>
    <n v="0"/>
    <n v="0"/>
    <n v="0"/>
    <n v="0"/>
    <n v="0"/>
    <n v="56"/>
    <n v="47"/>
    <n v="103"/>
    <n v="19"/>
    <n v="28"/>
    <n v="0"/>
    <n v="0"/>
    <n v="18"/>
    <n v="38"/>
    <n v="0"/>
    <n v="0"/>
  </r>
  <r>
    <s v="Camp 20"/>
    <s v="CXB-216"/>
    <m/>
    <m/>
    <s v="M-7"/>
    <s v="DAM Children Learning Center-130"/>
    <n v="31013394"/>
    <s v="REFUGEE COMMUNITIES"/>
    <s v="LEARNING CENTER"/>
    <s v="Completed"/>
    <n v="21.187018236932499"/>
    <n v="92.144204772549799"/>
    <n v="-45.162072218933197"/>
    <n v="4"/>
    <m/>
    <x v="4"/>
    <x v="5"/>
    <m/>
    <n v="18"/>
    <n v="0"/>
    <n v="17"/>
    <n v="0"/>
    <n v="0"/>
    <n v="0"/>
    <n v="0"/>
    <n v="0"/>
    <n v="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EARNING CENTER"/>
    <s v="Shahab Uddin"/>
    <s v="suddinm71@gmail.com"/>
    <n v="1818295115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18"/>
    <n v="42"/>
    <n v="0"/>
    <n v="0"/>
    <n v="17"/>
    <n v="28"/>
    <n v="0"/>
    <n v="0"/>
  </r>
  <r>
    <s v="Camp 20"/>
    <s v="CXB-216"/>
    <m/>
    <m/>
    <s v="M-8"/>
    <s v="DAM Children Learning Center-131"/>
    <n v="31013395"/>
    <s v="REFUGEE COMMUNITIES"/>
    <s v="TEMPORARY LEARNING CENTER"/>
    <s v="Completed"/>
    <n v="21.187104550134201"/>
    <n v="92.142842145606494"/>
    <n v="-43.288011056044198"/>
    <n v="4"/>
    <m/>
    <x v="4"/>
    <x v="5"/>
    <m/>
    <n v="18"/>
    <n v="0"/>
    <n v="17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TEMPORARY LEARNING CENTER"/>
    <s v="Shahab Uddin"/>
    <s v="suddinm71@gmail.com"/>
    <n v="1818295115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8"/>
    <n v="26"/>
    <n v="0"/>
    <n v="0"/>
    <n v="17"/>
    <n v="44"/>
    <n v="0"/>
    <n v="0"/>
  </r>
  <r>
    <s v="Camp 1E"/>
    <s v="CXB-201"/>
    <m/>
    <m/>
    <s v="C-2"/>
    <s v="Nilachal Child Learning Center 1"/>
    <n v="31013676"/>
    <s v="REFUGEE COMMUNITIES"/>
    <s v="LEARNING CENTER"/>
    <s v="Completed"/>
    <n v="21.2125514139017"/>
    <n v="92.158554133255706"/>
    <n v="-26.0572060136505"/>
    <n v="4"/>
    <m/>
    <x v="4"/>
    <x v="6"/>
    <m/>
    <n v="17"/>
    <m/>
    <n v="20"/>
    <m/>
    <m/>
    <m/>
    <m/>
    <m/>
    <n v="34"/>
    <m/>
    <n v="38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8"/>
    <n v="51"/>
    <n v="0"/>
    <n v="0"/>
    <n v="58"/>
    <n v="51"/>
    <n v="0"/>
    <n v="0"/>
    <n v="0"/>
    <n v="0"/>
    <n v="0"/>
    <n v="0"/>
    <n v="58"/>
    <n v="51"/>
    <n v="109"/>
    <n v="17"/>
    <n v="34"/>
    <n v="0"/>
    <n v="0"/>
    <n v="20"/>
    <n v="38"/>
    <n v="0"/>
    <n v="0"/>
  </r>
  <r>
    <s v="Camp 1E"/>
    <s v="CXB-201"/>
    <m/>
    <m/>
    <s v="C-2"/>
    <s v="Nilachal Child Learning Center 2"/>
    <n v="31013678"/>
    <s v="REFUGEE COMMUNITIES"/>
    <s v="LEARNING CENTER"/>
    <s v="Completed"/>
    <n v="21.212586048229401"/>
    <n v="92.158402885403902"/>
    <n v="-21.692232604553499"/>
    <n v="4"/>
    <m/>
    <x v="4"/>
    <x v="6"/>
    <m/>
    <n v="30"/>
    <m/>
    <n v="37"/>
    <m/>
    <m/>
    <m/>
    <m/>
    <m/>
    <n v="15"/>
    <m/>
    <n v="22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4"/>
    <n v="0"/>
    <n v="104"/>
    <n v="0"/>
    <n v="0"/>
    <n v="0"/>
    <n v="59"/>
    <n v="45"/>
    <n v="0"/>
    <n v="0"/>
    <n v="59"/>
    <n v="45"/>
    <n v="0"/>
    <n v="0"/>
    <n v="0"/>
    <n v="0"/>
    <n v="0"/>
    <n v="0"/>
    <n v="59"/>
    <n v="45"/>
    <n v="104"/>
    <n v="30"/>
    <n v="15"/>
    <n v="0"/>
    <n v="0"/>
    <n v="37"/>
    <n v="22"/>
    <n v="0"/>
    <n v="0"/>
  </r>
  <r>
    <s v="Camp 1E"/>
    <s v="CXB-201"/>
    <m/>
    <m/>
    <s v="C-2"/>
    <s v="Swapna Child Learning Center 1"/>
    <n v="31013679"/>
    <s v="REFUGEE COMMUNITIES"/>
    <s v="LEARNING CENTER"/>
    <s v="Completed"/>
    <n v="21.212652165943801"/>
    <n v="92.158465406367597"/>
    <n v="-29.6062690780435"/>
    <n v="4"/>
    <m/>
    <x v="4"/>
    <x v="6"/>
    <m/>
    <n v="22"/>
    <m/>
    <n v="15"/>
    <m/>
    <m/>
    <m/>
    <m/>
    <m/>
    <n v="35"/>
    <m/>
    <n v="3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2"/>
    <n v="57"/>
    <n v="0"/>
    <n v="0"/>
    <n v="52"/>
    <n v="57"/>
    <n v="0"/>
    <n v="0"/>
    <n v="0"/>
    <n v="0"/>
    <n v="0"/>
    <n v="0"/>
    <n v="52"/>
    <n v="57"/>
    <n v="109"/>
    <n v="22"/>
    <n v="35"/>
    <n v="0"/>
    <n v="0"/>
    <n v="15"/>
    <n v="37"/>
    <n v="0"/>
    <n v="0"/>
  </r>
  <r>
    <s v="Camp 1E"/>
    <s v="CXB-201"/>
    <m/>
    <m/>
    <s v="C-2"/>
    <s v="Swapna Child Learning Center 2"/>
    <n v="31013681"/>
    <s v="REFUGEE COMMUNITIES"/>
    <s v="LEARNING CENTER"/>
    <s v="Completed"/>
    <n v="21.212677734239701"/>
    <n v="92.158353979741904"/>
    <n v="-28.1535167563008"/>
    <n v="4"/>
    <m/>
    <x v="4"/>
    <x v="6"/>
    <m/>
    <n v="30"/>
    <m/>
    <n v="40"/>
    <m/>
    <m/>
    <m/>
    <m/>
    <m/>
    <n v="17"/>
    <m/>
    <n v="2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7"/>
    <n v="0"/>
    <n v="107"/>
    <n v="0"/>
    <n v="0"/>
    <n v="0"/>
    <n v="60"/>
    <n v="47"/>
    <n v="0"/>
    <n v="0"/>
    <n v="60"/>
    <n v="47"/>
    <n v="0"/>
    <n v="0"/>
    <n v="0"/>
    <n v="0"/>
    <n v="0"/>
    <n v="0"/>
    <n v="60"/>
    <n v="47"/>
    <n v="107"/>
    <n v="30"/>
    <n v="17"/>
    <n v="0"/>
    <n v="0"/>
    <n v="40"/>
    <n v="20"/>
    <n v="0"/>
    <n v="0"/>
  </r>
  <r>
    <s v="Camp 1E"/>
    <s v="CXB-201"/>
    <m/>
    <m/>
    <s v="I-1"/>
    <s v="Garden View Child Learning Center 1"/>
    <n v="31013694"/>
    <s v="REFUGEE COMMUNITIES"/>
    <s v="LEARNING CENTER"/>
    <s v="Completed"/>
    <n v="21.217702757030501"/>
    <n v="92.151491850911896"/>
    <n v="-23.070918349179699"/>
    <n v="4"/>
    <m/>
    <x v="4"/>
    <x v="6"/>
    <m/>
    <n v="19"/>
    <m/>
    <n v="18"/>
    <m/>
    <m/>
    <m/>
    <m/>
    <m/>
    <n v="34"/>
    <m/>
    <n v="3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6"/>
    <n v="0"/>
    <n v="106"/>
    <n v="0"/>
    <n v="0"/>
    <n v="0"/>
    <n v="53"/>
    <n v="53"/>
    <n v="0"/>
    <n v="0"/>
    <n v="53"/>
    <n v="53"/>
    <n v="0"/>
    <n v="0"/>
    <n v="0"/>
    <n v="0"/>
    <n v="0"/>
    <n v="0"/>
    <n v="53"/>
    <n v="53"/>
    <n v="106"/>
    <n v="19"/>
    <n v="34"/>
    <n v="0"/>
    <n v="0"/>
    <n v="18"/>
    <n v="35"/>
    <n v="0"/>
    <n v="0"/>
  </r>
  <r>
    <s v="Camp 1E"/>
    <s v="CXB-201"/>
    <m/>
    <m/>
    <s v="I-1"/>
    <s v="Garden View Child Learning Center 2"/>
    <n v="31013695"/>
    <s v="REFUGEE COMMUNITIES"/>
    <s v="LEARNING CENTER"/>
    <s v="Completed"/>
    <n v="21.2177041019097"/>
    <n v="92.1514803565004"/>
    <n v="-30.9995554079443"/>
    <n v="4"/>
    <m/>
    <x v="4"/>
    <x v="6"/>
    <m/>
    <n v="39"/>
    <m/>
    <n v="34"/>
    <m/>
    <m/>
    <m/>
    <m/>
    <m/>
    <n v="20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1"/>
    <n v="59"/>
    <n v="0"/>
    <n v="0"/>
    <n v="51"/>
    <n v="59"/>
    <n v="0"/>
    <n v="0"/>
    <n v="0"/>
    <n v="0"/>
    <n v="0"/>
    <n v="0"/>
    <n v="51"/>
    <n v="59"/>
    <n v="110"/>
    <n v="39"/>
    <n v="20"/>
    <n v="0"/>
    <n v="0"/>
    <n v="34"/>
    <n v="17"/>
    <n v="0"/>
    <n v="0"/>
  </r>
  <r>
    <s v="Camp 1E"/>
    <s v="CXB-201"/>
    <m/>
    <m/>
    <s v="I-1"/>
    <s v="Garden View Child Learning Center 3"/>
    <n v="31013697"/>
    <s v="REFUGEE COMMUNITIES"/>
    <s v="LEARNING CENTER"/>
    <s v="Completed"/>
    <m/>
    <m/>
    <m/>
    <m/>
    <m/>
    <x v="4"/>
    <x v="6"/>
    <m/>
    <n v="19"/>
    <m/>
    <n v="18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7"/>
    <n v="0"/>
    <n v="107"/>
    <n v="0"/>
    <n v="0"/>
    <n v="0"/>
    <n v="49"/>
    <n v="58"/>
    <n v="0"/>
    <n v="0"/>
    <n v="49"/>
    <n v="58"/>
    <n v="0"/>
    <n v="0"/>
    <n v="0"/>
    <n v="0"/>
    <n v="0"/>
    <n v="0"/>
    <n v="49"/>
    <n v="58"/>
    <n v="107"/>
    <n v="19"/>
    <n v="39"/>
    <n v="0"/>
    <n v="0"/>
    <n v="18"/>
    <n v="31"/>
    <n v="0"/>
    <n v="0"/>
  </r>
  <r>
    <s v="Camp 1E"/>
    <s v="CXB-201"/>
    <m/>
    <m/>
    <s v="I3-C"/>
    <s v="Nil Chhaya Child Learning Center 3"/>
    <n v="31013654"/>
    <s v="REFUGEE COMMUNITIES"/>
    <s v="LEARNING CENTER"/>
    <s v="Completed"/>
    <m/>
    <m/>
    <m/>
    <m/>
    <m/>
    <x v="4"/>
    <x v="6"/>
    <m/>
    <n v="21"/>
    <m/>
    <n v="16"/>
    <m/>
    <m/>
    <m/>
    <m/>
    <m/>
    <n v="39"/>
    <m/>
    <n v="33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49"/>
    <n v="60"/>
    <n v="0"/>
    <n v="0"/>
    <n v="49"/>
    <n v="60"/>
    <n v="0"/>
    <n v="0"/>
    <n v="0"/>
    <n v="0"/>
    <n v="0"/>
    <n v="0"/>
    <n v="49"/>
    <n v="60"/>
    <n v="109"/>
    <n v="21"/>
    <n v="39"/>
    <n v="0"/>
    <n v="0"/>
    <n v="16"/>
    <n v="33"/>
    <n v="0"/>
    <n v="0"/>
  </r>
  <r>
    <s v="Camp 1E"/>
    <s v="CXB-201"/>
    <m/>
    <m/>
    <s v="I3-D"/>
    <s v="Nil Chhaya Child Learning Center 2"/>
    <n v="31013653"/>
    <s v="REFUGEE COMMUNITIES"/>
    <s v="LEARNING CENTER"/>
    <s v="Completed"/>
    <m/>
    <m/>
    <m/>
    <m/>
    <m/>
    <x v="4"/>
    <x v="6"/>
    <m/>
    <n v="40"/>
    <m/>
    <n v="33"/>
    <m/>
    <m/>
    <m/>
    <m/>
    <m/>
    <n v="22"/>
    <m/>
    <n v="1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48"/>
    <n v="62"/>
    <n v="0"/>
    <n v="0"/>
    <n v="48"/>
    <n v="62"/>
    <n v="0"/>
    <n v="0"/>
    <n v="0"/>
    <n v="0"/>
    <n v="0"/>
    <n v="0"/>
    <n v="48"/>
    <n v="62"/>
    <n v="110"/>
    <n v="40"/>
    <n v="22"/>
    <n v="0"/>
    <n v="0"/>
    <n v="33"/>
    <n v="15"/>
    <n v="0"/>
    <n v="0"/>
  </r>
  <r>
    <s v="Camp 1E"/>
    <s v="CXB-201"/>
    <m/>
    <m/>
    <s v="I3-F"/>
    <s v="Nil Chhaya 1"/>
    <n v="31013651"/>
    <s v="REFUGEE COMMUNITIES"/>
    <s v="LEARNING CENTER"/>
    <s v="Completed"/>
    <m/>
    <m/>
    <m/>
    <m/>
    <m/>
    <x v="4"/>
    <x v="6"/>
    <m/>
    <n v="20"/>
    <m/>
    <n v="17"/>
    <m/>
    <m/>
    <m/>
    <m/>
    <m/>
    <n v="47"/>
    <m/>
    <n v="2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44"/>
    <n v="67"/>
    <n v="0"/>
    <n v="0"/>
    <n v="44"/>
    <n v="67"/>
    <n v="0"/>
    <n v="0"/>
    <n v="0"/>
    <n v="0"/>
    <n v="0"/>
    <n v="0"/>
    <n v="44"/>
    <n v="67"/>
    <n v="111"/>
    <n v="20"/>
    <n v="47"/>
    <n v="0"/>
    <n v="0"/>
    <n v="17"/>
    <n v="27"/>
    <n v="0"/>
    <n v="0"/>
  </r>
  <r>
    <s v="Camp 1E"/>
    <s v="CXB-201"/>
    <m/>
    <m/>
    <s v="i7-1"/>
    <s v="Nil Josna Child Learning Center 1"/>
    <n v="31013691"/>
    <s v="REFUGEE COMMUNITIES"/>
    <s v="LEARNING CENTER"/>
    <s v="Completed"/>
    <n v="21.216456859594601"/>
    <n v="92.154149497656903"/>
    <n v="-33.168851418006199"/>
    <n v="4"/>
    <m/>
    <x v="4"/>
    <x v="6"/>
    <m/>
    <n v="40"/>
    <m/>
    <n v="34"/>
    <m/>
    <m/>
    <m/>
    <m/>
    <m/>
    <n v="20"/>
    <m/>
    <n v="1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0"/>
    <n v="60"/>
    <n v="0"/>
    <n v="0"/>
    <n v="50"/>
    <n v="60"/>
    <n v="0"/>
    <n v="0"/>
    <n v="0"/>
    <n v="0"/>
    <n v="0"/>
    <n v="0"/>
    <n v="50"/>
    <n v="60"/>
    <n v="110"/>
    <n v="40"/>
    <n v="20"/>
    <n v="0"/>
    <n v="0"/>
    <n v="34"/>
    <n v="16"/>
    <n v="0"/>
    <n v="0"/>
  </r>
  <r>
    <s v="Camp 1E"/>
    <s v="CXB-201"/>
    <m/>
    <m/>
    <s v="i7-1"/>
    <s v="Nil Josna Child Learning Center 2"/>
    <n v="31013693"/>
    <s v="REFUGEE COMMUNITIES"/>
    <s v="LEARNING CENTER"/>
    <s v="Completed"/>
    <n v="21.217051787829298"/>
    <n v="92.154158786961403"/>
    <n v="-40.842516189333303"/>
    <n v="4"/>
    <m/>
    <x v="4"/>
    <x v="6"/>
    <m/>
    <n v="34"/>
    <m/>
    <n v="39"/>
    <m/>
    <m/>
    <m/>
    <m/>
    <m/>
    <n v="17"/>
    <m/>
    <n v="2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9"/>
    <n v="51"/>
    <n v="0"/>
    <n v="0"/>
    <n v="59"/>
    <n v="51"/>
    <n v="0"/>
    <n v="0"/>
    <n v="0"/>
    <n v="0"/>
    <n v="0"/>
    <n v="0"/>
    <n v="59"/>
    <n v="51"/>
    <n v="110"/>
    <n v="34"/>
    <n v="17"/>
    <n v="0"/>
    <n v="0"/>
    <n v="39"/>
    <n v="20"/>
    <n v="0"/>
    <n v="0"/>
  </r>
  <r>
    <s v="Camp 1W"/>
    <s v="CXB-202"/>
    <m/>
    <m/>
    <s v="B-3"/>
    <s v="Rajanigandha Child Learning Center 1"/>
    <n v="31013688"/>
    <s v="REFUGEE COMMUNITIES"/>
    <s v="LEARNING CENTER"/>
    <s v="Completed"/>
    <n v="21.213807132402"/>
    <n v="92.153748066520606"/>
    <n v="-38.923838711672197"/>
    <n v="4"/>
    <m/>
    <x v="4"/>
    <x v="6"/>
    <m/>
    <n v="19"/>
    <m/>
    <n v="18"/>
    <m/>
    <m/>
    <m/>
    <m/>
    <m/>
    <n v="32"/>
    <m/>
    <n v="4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9"/>
    <n v="51"/>
    <n v="0"/>
    <n v="0"/>
    <n v="59"/>
    <n v="51"/>
    <n v="0"/>
    <n v="0"/>
    <n v="0"/>
    <n v="0"/>
    <n v="0"/>
    <n v="0"/>
    <n v="59"/>
    <n v="51"/>
    <n v="110"/>
    <n v="19"/>
    <n v="32"/>
    <n v="0"/>
    <n v="0"/>
    <n v="18"/>
    <n v="41"/>
    <n v="0"/>
    <n v="0"/>
  </r>
  <r>
    <s v="Camp 1W"/>
    <s v="CXB-202"/>
    <m/>
    <m/>
    <s v="B-3"/>
    <s v="Rajanigandha Child Learning Center 2"/>
    <n v="31013686"/>
    <s v="REFUGEE COMMUNITIES"/>
    <s v="LEARNING CENTER"/>
    <s v="Completed"/>
    <n v="21.213742378699902"/>
    <n v="92.153870734329303"/>
    <n v="-46.817385295836701"/>
    <n v="4"/>
    <m/>
    <x v="4"/>
    <x v="6"/>
    <m/>
    <n v="12"/>
    <m/>
    <n v="25"/>
    <m/>
    <m/>
    <m/>
    <m/>
    <m/>
    <n v="39"/>
    <m/>
    <n v="3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60"/>
    <n v="51"/>
    <n v="0"/>
    <n v="0"/>
    <n v="60"/>
    <n v="51"/>
    <n v="0"/>
    <n v="0"/>
    <n v="0"/>
    <n v="0"/>
    <n v="0"/>
    <n v="0"/>
    <n v="60"/>
    <n v="51"/>
    <n v="111"/>
    <n v="12"/>
    <n v="39"/>
    <n v="0"/>
    <n v="0"/>
    <n v="25"/>
    <n v="35"/>
    <n v="0"/>
    <n v="0"/>
  </r>
  <r>
    <s v="Camp 1W"/>
    <s v="CXB-202"/>
    <m/>
    <m/>
    <s v="B3-B"/>
    <s v="Jol Pori Child Learning Center 1"/>
    <n v="31013662"/>
    <s v="REFUGEE COMMUNITIES"/>
    <s v="LEARNING CENTER"/>
    <s v="Completed"/>
    <n v="21.211939106475601"/>
    <n v="92.149577367681999"/>
    <n v="-26.558408659578401"/>
    <n v="4"/>
    <m/>
    <x v="4"/>
    <x v="6"/>
    <m/>
    <n v="16"/>
    <m/>
    <n v="19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6"/>
    <n v="36"/>
    <n v="0"/>
    <n v="0"/>
    <n v="19"/>
    <n v="34"/>
    <n v="0"/>
    <n v="0"/>
  </r>
  <r>
    <s v="Camp 1W"/>
    <s v="CXB-202"/>
    <m/>
    <m/>
    <s v="B3-B"/>
    <s v="Jol Pori Child Learning Center 2"/>
    <n v="31013655"/>
    <s v="REFUGEE COMMUNITIES"/>
    <s v="LEARNING CENTER"/>
    <s v="Completed"/>
    <n v="21.211847280308199"/>
    <n v="92.149571581479506"/>
    <n v="-49.043959144845999"/>
    <n v="4"/>
    <m/>
    <x v="4"/>
    <x v="6"/>
    <m/>
    <n v="20"/>
    <m/>
    <n v="17"/>
    <m/>
    <m/>
    <m/>
    <m/>
    <m/>
    <n v="32"/>
    <m/>
    <n v="3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8"/>
    <n v="0"/>
    <n v="108"/>
    <n v="0"/>
    <n v="0"/>
    <n v="0"/>
    <n v="56"/>
    <n v="52"/>
    <n v="0"/>
    <n v="0"/>
    <n v="56"/>
    <n v="52"/>
    <n v="0"/>
    <n v="0"/>
    <n v="0"/>
    <n v="0"/>
    <n v="0"/>
    <n v="0"/>
    <n v="56"/>
    <n v="52"/>
    <n v="108"/>
    <n v="20"/>
    <n v="32"/>
    <n v="0"/>
    <n v="0"/>
    <n v="17"/>
    <n v="39"/>
    <n v="0"/>
    <n v="0"/>
  </r>
  <r>
    <s v="Camp 1W"/>
    <s v="CXB-202"/>
    <m/>
    <m/>
    <s v="D4-14"/>
    <s v="Mayer Badhon Child Learning Center 1"/>
    <n v="31013648"/>
    <s v="REFUGEE COMMUNITIES"/>
    <s v="LEARNING CENTER"/>
    <s v="Completed"/>
    <n v="21.2117251606109"/>
    <n v="92.153474876806897"/>
    <n v="-17.504657669725798"/>
    <n v="4"/>
    <m/>
    <x v="4"/>
    <x v="6"/>
    <m/>
    <n v="19"/>
    <m/>
    <n v="18"/>
    <m/>
    <m/>
    <m/>
    <m/>
    <m/>
    <n v="37"/>
    <m/>
    <n v="3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3"/>
    <n v="56"/>
    <n v="0"/>
    <n v="0"/>
    <n v="53"/>
    <n v="56"/>
    <n v="0"/>
    <n v="0"/>
    <n v="0"/>
    <n v="0"/>
    <n v="0"/>
    <n v="0"/>
    <n v="53"/>
    <n v="56"/>
    <n v="109"/>
    <n v="19"/>
    <n v="37"/>
    <n v="0"/>
    <n v="0"/>
    <n v="18"/>
    <n v="35"/>
    <n v="0"/>
    <n v="0"/>
  </r>
  <r>
    <s v="Camp 1W"/>
    <s v="CXB-202"/>
    <m/>
    <m/>
    <s v="D4-15"/>
    <s v="Mayer Badhon Child Learning Center 2"/>
    <n v="31013646"/>
    <s v="REFUGEE COMMUNITIES"/>
    <s v="LEARNING CENTER"/>
    <s v="Completed"/>
    <n v="21.211681984936199"/>
    <n v="92.153876259685305"/>
    <n v="-34.8451996116546"/>
    <n v="4"/>
    <m/>
    <x v="4"/>
    <x v="6"/>
    <m/>
    <n v="20"/>
    <m/>
    <n v="16"/>
    <m/>
    <m/>
    <m/>
    <m/>
    <m/>
    <n v="43"/>
    <m/>
    <n v="2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8"/>
    <n v="0"/>
    <n v="108"/>
    <n v="0"/>
    <n v="0"/>
    <n v="0"/>
    <n v="45"/>
    <n v="63"/>
    <n v="0"/>
    <n v="0"/>
    <n v="45"/>
    <n v="63"/>
    <n v="0"/>
    <n v="0"/>
    <n v="0"/>
    <n v="0"/>
    <n v="0"/>
    <n v="0"/>
    <n v="45"/>
    <n v="63"/>
    <n v="108"/>
    <n v="20"/>
    <n v="43"/>
    <n v="0"/>
    <n v="0"/>
    <n v="16"/>
    <n v="29"/>
    <n v="0"/>
    <n v="0"/>
  </r>
  <r>
    <s v="Camp 1W"/>
    <s v="CXB-202"/>
    <m/>
    <m/>
    <s v="D4-F"/>
    <s v="Jaba Transitional Learning Center(Lamba_Shia) 1"/>
    <n v="31013666"/>
    <s v="REFUGEE COMMUNITIES"/>
    <s v="LEARNING CENTER"/>
    <s v="Completed"/>
    <n v="21.211980000000001"/>
    <n v="92.155328999999995"/>
    <n v="0"/>
    <n v="0"/>
    <m/>
    <x v="4"/>
    <x v="6"/>
    <m/>
    <n v="19"/>
    <m/>
    <n v="16"/>
    <m/>
    <m/>
    <m/>
    <m/>
    <m/>
    <n v="35"/>
    <m/>
    <n v="33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9"/>
    <n v="54"/>
    <n v="0"/>
    <n v="0"/>
    <n v="49"/>
    <n v="54"/>
    <n v="0"/>
    <n v="0"/>
    <n v="0"/>
    <n v="0"/>
    <n v="0"/>
    <n v="0"/>
    <n v="49"/>
    <n v="54"/>
    <n v="103"/>
    <n v="19"/>
    <n v="35"/>
    <n v="0"/>
    <n v="0"/>
    <n v="16"/>
    <n v="33"/>
    <n v="0"/>
    <n v="0"/>
  </r>
  <r>
    <s v="Camp 1W"/>
    <s v="CXB-202"/>
    <m/>
    <m/>
    <s v="D4-F"/>
    <s v="Jaba Transitional Learning Center(Lamba_Shia) 2"/>
    <n v="31013667"/>
    <s v="REFUGEE COMMUNITIES"/>
    <s v="LEARNING CENTER"/>
    <s v="Completed"/>
    <n v="21.211980000000001"/>
    <n v="92.155328999999995"/>
    <n v="0"/>
    <n v="0"/>
    <m/>
    <x v="4"/>
    <x v="6"/>
    <m/>
    <n v="18"/>
    <m/>
    <n v="17"/>
    <m/>
    <m/>
    <m/>
    <m/>
    <m/>
    <n v="40"/>
    <m/>
    <n v="28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5"/>
    <n v="58"/>
    <n v="0"/>
    <n v="0"/>
    <n v="45"/>
    <n v="58"/>
    <n v="0"/>
    <n v="0"/>
    <n v="0"/>
    <n v="0"/>
    <n v="0"/>
    <n v="0"/>
    <n v="45"/>
    <n v="58"/>
    <n v="103"/>
    <n v="18"/>
    <n v="40"/>
    <n v="0"/>
    <n v="0"/>
    <n v="17"/>
    <n v="28"/>
    <n v="0"/>
    <n v="0"/>
  </r>
  <r>
    <s v="Camp 1W"/>
    <s v="CXB-202"/>
    <m/>
    <m/>
    <s v="D4-F"/>
    <s v="Progga Child Learning Center"/>
    <n v="31013645"/>
    <s v="REFUGEE COMMUNITIES"/>
    <s v="LEARNING CENTER"/>
    <s v="Completed"/>
    <n v="21.211487586984401"/>
    <n v="92.154553923901204"/>
    <n v="-44.821765016727198"/>
    <n v="4"/>
    <m/>
    <x v="4"/>
    <x v="6"/>
    <m/>
    <n v="23"/>
    <m/>
    <n v="13"/>
    <m/>
    <m/>
    <m/>
    <m/>
    <m/>
    <n v="39"/>
    <m/>
    <n v="3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48"/>
    <n v="62"/>
    <n v="0"/>
    <n v="0"/>
    <n v="48"/>
    <n v="62"/>
    <n v="0"/>
    <n v="0"/>
    <n v="0"/>
    <n v="0"/>
    <n v="0"/>
    <n v="0"/>
    <n v="48"/>
    <n v="62"/>
    <n v="110"/>
    <n v="23"/>
    <n v="39"/>
    <n v="0"/>
    <n v="0"/>
    <n v="13"/>
    <n v="35"/>
    <n v="0"/>
    <n v="0"/>
  </r>
  <r>
    <s v="Camp 1W"/>
    <s v="CXB-202"/>
    <m/>
    <m/>
    <s v="i3-A"/>
    <s v="Nil Kanon Child Learning Center"/>
    <n v="31013658"/>
    <s v="REFUGEE COMMUNITIES"/>
    <s v="LEARNING CENTER"/>
    <s v="Completed"/>
    <n v="21.2118684199339"/>
    <n v="92.150875663016393"/>
    <n v="-39.533221260827098"/>
    <n v="4"/>
    <m/>
    <x v="4"/>
    <x v="6"/>
    <m/>
    <n v="20"/>
    <m/>
    <n v="17"/>
    <m/>
    <m/>
    <m/>
    <m/>
    <m/>
    <n v="39"/>
    <m/>
    <n v="3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2"/>
    <n v="59"/>
    <n v="0"/>
    <n v="0"/>
    <n v="52"/>
    <n v="59"/>
    <n v="0"/>
    <n v="0"/>
    <n v="0"/>
    <n v="0"/>
    <n v="0"/>
    <n v="0"/>
    <n v="52"/>
    <n v="59"/>
    <n v="111"/>
    <n v="20"/>
    <n v="39"/>
    <n v="0"/>
    <n v="0"/>
    <n v="17"/>
    <n v="35"/>
    <n v="0"/>
    <n v="0"/>
  </r>
  <r>
    <s v="Camp 1W"/>
    <s v="CXB-202"/>
    <m/>
    <m/>
    <s v="I3-E"/>
    <s v="Nayan Tara Child Learning Center 3"/>
    <n v="31013671"/>
    <s v="REFUGEE COMMUNITIES"/>
    <s v="LEARNING CENTER"/>
    <s v="Completed"/>
    <n v="21.212093406305801"/>
    <n v="92.152287153856804"/>
    <n v="-26.565504269165999"/>
    <n v="4"/>
    <m/>
    <x v="4"/>
    <x v="6"/>
    <m/>
    <n v="15"/>
    <m/>
    <n v="22"/>
    <m/>
    <m/>
    <m/>
    <m/>
    <m/>
    <n v="34"/>
    <m/>
    <n v="3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6"/>
    <n v="0"/>
    <n v="106"/>
    <n v="0"/>
    <n v="0"/>
    <n v="0"/>
    <n v="57"/>
    <n v="49"/>
    <n v="0"/>
    <n v="0"/>
    <n v="57"/>
    <n v="49"/>
    <n v="0"/>
    <n v="0"/>
    <n v="0"/>
    <n v="0"/>
    <n v="0"/>
    <n v="0"/>
    <n v="57"/>
    <n v="49"/>
    <n v="106"/>
    <n v="15"/>
    <n v="34"/>
    <n v="0"/>
    <n v="0"/>
    <n v="22"/>
    <n v="35"/>
    <n v="0"/>
    <n v="0"/>
  </r>
  <r>
    <s v="Camp 1W"/>
    <s v="CXB-202"/>
    <m/>
    <m/>
    <s v="I3-H"/>
    <s v="Nayan Tara Child Learning Center 2"/>
    <n v="31013675"/>
    <s v="REFUGEE COMMUNITIES"/>
    <s v="LEARNING CENTER"/>
    <s v="Completed"/>
    <n v="21.212480242725398"/>
    <n v="92.152691209184198"/>
    <n v="-49.407945455668802"/>
    <n v="4"/>
    <m/>
    <x v="4"/>
    <x v="6"/>
    <m/>
    <n v="21"/>
    <m/>
    <n v="16"/>
    <m/>
    <m/>
    <m/>
    <m/>
    <m/>
    <n v="38"/>
    <m/>
    <n v="3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1"/>
    <n v="59"/>
    <n v="0"/>
    <n v="0"/>
    <n v="51"/>
    <n v="59"/>
    <n v="0"/>
    <n v="0"/>
    <n v="0"/>
    <n v="0"/>
    <n v="0"/>
    <n v="0"/>
    <n v="51"/>
    <n v="59"/>
    <n v="110"/>
    <n v="21"/>
    <n v="38"/>
    <n v="0"/>
    <n v="0"/>
    <n v="16"/>
    <n v="35"/>
    <n v="0"/>
    <n v="0"/>
  </r>
  <r>
    <s v="Camp 1W"/>
    <s v="CXB-202"/>
    <m/>
    <m/>
    <s v="I3-K"/>
    <s v="Nayan Tara Child Learning Center 1"/>
    <n v="31013670"/>
    <s v="REFUGEE COMMUNITIES"/>
    <s v="LEARNING CENTER"/>
    <s v="Completed"/>
    <n v="21.212015668774999"/>
    <n v="92.152548721603594"/>
    <n v="-28.4962824710347"/>
    <n v="4"/>
    <m/>
    <x v="4"/>
    <x v="6"/>
    <m/>
    <n v="21"/>
    <m/>
    <n v="14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21"/>
    <n v="36"/>
    <n v="0"/>
    <n v="0"/>
    <n v="14"/>
    <n v="34"/>
    <n v="0"/>
    <n v="0"/>
  </r>
  <r>
    <s v="Camp 2E"/>
    <s v="CXB-203"/>
    <m/>
    <m/>
    <s v="A-1"/>
    <s v="Shampan Child Learning Center 1"/>
    <n v="31013641"/>
    <s v="REFUGEE COMMUNITIES"/>
    <s v="LEARNING CENTER"/>
    <s v="Completed"/>
    <n v="21.210289933454099"/>
    <n v="92.167032360417906"/>
    <n v="-42.274563324090103"/>
    <n v="4"/>
    <m/>
    <x v="4"/>
    <x v="6"/>
    <m/>
    <n v="19"/>
    <m/>
    <n v="18"/>
    <m/>
    <m/>
    <m/>
    <m/>
    <m/>
    <n v="39"/>
    <m/>
    <n v="3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3"/>
    <n v="58"/>
    <n v="0"/>
    <n v="0"/>
    <n v="53"/>
    <n v="58"/>
    <n v="0"/>
    <n v="0"/>
    <n v="0"/>
    <n v="0"/>
    <n v="0"/>
    <n v="0"/>
    <n v="53"/>
    <n v="58"/>
    <n v="111"/>
    <n v="19"/>
    <n v="39"/>
    <n v="0"/>
    <n v="0"/>
    <n v="18"/>
    <n v="35"/>
    <n v="0"/>
    <n v="0"/>
  </r>
  <r>
    <s v="Camp 2E"/>
    <s v="CXB-203"/>
    <m/>
    <m/>
    <s v="A-1"/>
    <s v="Shampan Child Learning Center 2"/>
    <n v="31013638"/>
    <s v="REFUGEE COMMUNITIES"/>
    <s v="LEARNING CENTER"/>
    <s v="Completed"/>
    <n v="21.210193833991202"/>
    <n v="92.166966204574905"/>
    <n v="-47.706008874082102"/>
    <n v="4"/>
    <m/>
    <x v="4"/>
    <x v="6"/>
    <m/>
    <n v="23"/>
    <m/>
    <n v="14"/>
    <m/>
    <m/>
    <m/>
    <m/>
    <m/>
    <n v="39"/>
    <m/>
    <n v="3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49"/>
    <n v="62"/>
    <n v="0"/>
    <n v="0"/>
    <n v="49"/>
    <n v="62"/>
    <n v="0"/>
    <n v="0"/>
    <n v="0"/>
    <n v="0"/>
    <n v="0"/>
    <n v="0"/>
    <n v="49"/>
    <n v="62"/>
    <n v="111"/>
    <n v="23"/>
    <n v="39"/>
    <n v="0"/>
    <n v="0"/>
    <n v="14"/>
    <n v="35"/>
    <n v="0"/>
    <n v="0"/>
  </r>
  <r>
    <s v="Camp 2E"/>
    <s v="CXB-203"/>
    <m/>
    <m/>
    <s v="A-2"/>
    <s v="Nijhum Child Learning Center 1"/>
    <n v="31013668"/>
    <s v="REFUGEE COMMUNITIES"/>
    <s v="LEARNING CENTER"/>
    <s v="Completed"/>
    <n v="21.211995771368599"/>
    <n v="92.1670765012489"/>
    <n v="-46.024146392206902"/>
    <n v="4"/>
    <m/>
    <x v="4"/>
    <x v="6"/>
    <m/>
    <n v="39"/>
    <m/>
    <n v="35"/>
    <m/>
    <m/>
    <m/>
    <m/>
    <m/>
    <n v="21"/>
    <m/>
    <n v="1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1"/>
    <n v="60"/>
    <n v="0"/>
    <n v="0"/>
    <n v="51"/>
    <n v="60"/>
    <n v="0"/>
    <n v="0"/>
    <n v="0"/>
    <n v="0"/>
    <n v="0"/>
    <n v="0"/>
    <n v="51"/>
    <n v="60"/>
    <n v="111"/>
    <n v="39"/>
    <n v="21"/>
    <n v="0"/>
    <n v="0"/>
    <n v="35"/>
    <n v="16"/>
    <n v="0"/>
    <n v="0"/>
  </r>
  <r>
    <s v="Camp 2E"/>
    <s v="CXB-203"/>
    <m/>
    <m/>
    <s v="A-2"/>
    <s v="Nijhum Child Learning Center 2"/>
    <n v="31013673"/>
    <s v="REFUGEE COMMUNITIES"/>
    <s v="LEARNING CENTER"/>
    <s v="Completed"/>
    <n v="21.212109607159899"/>
    <n v="92.167143038333606"/>
    <n v="-44.231305044894597"/>
    <n v="4"/>
    <m/>
    <x v="4"/>
    <x v="6"/>
    <m/>
    <n v="39"/>
    <m/>
    <n v="34"/>
    <m/>
    <m/>
    <m/>
    <m/>
    <m/>
    <n v="20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1"/>
    <n v="59"/>
    <n v="0"/>
    <n v="0"/>
    <n v="51"/>
    <n v="59"/>
    <n v="0"/>
    <n v="0"/>
    <n v="0"/>
    <n v="0"/>
    <n v="0"/>
    <n v="0"/>
    <n v="51"/>
    <n v="59"/>
    <n v="110"/>
    <n v="39"/>
    <n v="20"/>
    <n v="0"/>
    <n v="0"/>
    <n v="34"/>
    <n v="17"/>
    <n v="0"/>
    <n v="0"/>
  </r>
  <r>
    <s v="Camp 2E"/>
    <s v="CXB-203"/>
    <m/>
    <m/>
    <s v="A-3"/>
    <s v="Meghmala Child Learning Center 1"/>
    <n v="31013685"/>
    <s v="REFUGEE COMMUNITIES"/>
    <s v="LEARNING CENTER"/>
    <s v="Completed"/>
    <n v="21.212950482576598"/>
    <n v="92.1669171515708"/>
    <n v="-30.502622505986199"/>
    <n v="4"/>
    <m/>
    <x v="4"/>
    <x v="6"/>
    <m/>
    <n v="20"/>
    <m/>
    <n v="17"/>
    <m/>
    <m/>
    <m/>
    <m/>
    <m/>
    <n v="39"/>
    <m/>
    <n v="3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1"/>
    <n v="59"/>
    <n v="0"/>
    <n v="0"/>
    <n v="51"/>
    <n v="59"/>
    <n v="0"/>
    <n v="0"/>
    <n v="0"/>
    <n v="0"/>
    <n v="0"/>
    <n v="0"/>
    <n v="51"/>
    <n v="59"/>
    <n v="110"/>
    <n v="20"/>
    <n v="39"/>
    <n v="0"/>
    <n v="0"/>
    <n v="17"/>
    <n v="34"/>
    <n v="0"/>
    <n v="0"/>
  </r>
  <r>
    <s v="Camp 2E"/>
    <s v="CXB-203"/>
    <m/>
    <m/>
    <s v="A-3"/>
    <s v="Meghmala Child Learning Center 2"/>
    <n v="31013682"/>
    <s v="REFUGEE COMMUNITIES"/>
    <s v="LEARNING CENTER"/>
    <s v="Completed"/>
    <n v="21.2128040655187"/>
    <n v="92.166998943086497"/>
    <n v="-47.081467311638697"/>
    <n v="4"/>
    <m/>
    <x v="4"/>
    <x v="6"/>
    <m/>
    <n v="39"/>
    <m/>
    <n v="34"/>
    <m/>
    <m/>
    <m/>
    <m/>
    <m/>
    <n v="20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1"/>
    <n v="59"/>
    <n v="0"/>
    <n v="0"/>
    <n v="51"/>
    <n v="59"/>
    <n v="0"/>
    <n v="0"/>
    <n v="0"/>
    <n v="0"/>
    <n v="0"/>
    <n v="0"/>
    <n v="51"/>
    <n v="59"/>
    <n v="110"/>
    <n v="39"/>
    <n v="20"/>
    <n v="0"/>
    <n v="0"/>
    <n v="34"/>
    <n v="17"/>
    <n v="0"/>
    <n v="0"/>
  </r>
  <r>
    <s v="Camp 2E"/>
    <s v="CXB-203"/>
    <m/>
    <m/>
    <s v="B-1"/>
    <s v="Zinuk Child Learning Center 1"/>
    <n v="31013593"/>
    <s v="REFUGEE COMMUNITIES"/>
    <s v="LEARNING CENTER"/>
    <s v="Completed"/>
    <n v="21.208182923101401"/>
    <n v="92.165746980762606"/>
    <n v="-43.734702378767402"/>
    <n v="4"/>
    <m/>
    <x v="4"/>
    <x v="6"/>
    <m/>
    <n v="24"/>
    <m/>
    <n v="13"/>
    <m/>
    <m/>
    <m/>
    <m/>
    <m/>
    <n v="43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44"/>
    <n v="67"/>
    <n v="0"/>
    <n v="0"/>
    <n v="44"/>
    <n v="67"/>
    <n v="0"/>
    <n v="0"/>
    <n v="0"/>
    <n v="0"/>
    <n v="0"/>
    <n v="0"/>
    <n v="44"/>
    <n v="67"/>
    <n v="111"/>
    <n v="24"/>
    <n v="43"/>
    <n v="0"/>
    <n v="0"/>
    <n v="13"/>
    <n v="31"/>
    <n v="0"/>
    <n v="0"/>
  </r>
  <r>
    <s v="Camp 2E"/>
    <s v="CXB-203"/>
    <m/>
    <m/>
    <s v="B-1"/>
    <s v="Zinuk Child Learning Center 2"/>
    <n v="31013594"/>
    <s v="REFUGEE COMMUNITIES"/>
    <s v="LEARNING CENTER"/>
    <s v="Completed"/>
    <n v="21.208226734185999"/>
    <n v="92.165654803527403"/>
    <n v="-37.249805654282198"/>
    <n v="4"/>
    <m/>
    <x v="4"/>
    <x v="6"/>
    <m/>
    <n v="43"/>
    <m/>
    <n v="31"/>
    <m/>
    <m/>
    <m/>
    <m/>
    <m/>
    <n v="21"/>
    <m/>
    <n v="1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47"/>
    <n v="64"/>
    <n v="0"/>
    <n v="0"/>
    <n v="47"/>
    <n v="64"/>
    <n v="0"/>
    <n v="0"/>
    <n v="0"/>
    <n v="0"/>
    <n v="0"/>
    <n v="0"/>
    <n v="47"/>
    <n v="64"/>
    <n v="111"/>
    <n v="43"/>
    <n v="21"/>
    <n v="0"/>
    <n v="0"/>
    <n v="31"/>
    <n v="16"/>
    <n v="0"/>
    <n v="0"/>
  </r>
  <r>
    <s v="Camp 2E"/>
    <s v="CXB-203"/>
    <m/>
    <m/>
    <s v="B3-E"/>
    <s v="Ashar AIo Child Learning Center 3"/>
    <n v="31013610"/>
    <s v="REFUGEE COMMUNITIES"/>
    <s v="LEARNING CENTER"/>
    <s v="Completed"/>
    <m/>
    <m/>
    <m/>
    <m/>
    <m/>
    <x v="4"/>
    <x v="6"/>
    <m/>
    <n v="22"/>
    <m/>
    <n v="15"/>
    <m/>
    <m/>
    <m/>
    <m/>
    <m/>
    <n v="38"/>
    <m/>
    <n v="3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1"/>
    <n v="60"/>
    <n v="0"/>
    <n v="0"/>
    <n v="51"/>
    <n v="60"/>
    <n v="0"/>
    <n v="0"/>
    <n v="0"/>
    <n v="0"/>
    <n v="0"/>
    <n v="0"/>
    <n v="51"/>
    <n v="60"/>
    <n v="111"/>
    <n v="22"/>
    <n v="38"/>
    <n v="0"/>
    <n v="0"/>
    <n v="15"/>
    <n v="36"/>
    <n v="0"/>
    <n v="0"/>
  </r>
  <r>
    <s v="Camp 2E"/>
    <s v="CXB-203"/>
    <m/>
    <m/>
    <s v="B3-E"/>
    <s v="Ashar AIo Child Learning Center 4"/>
    <n v="31013609"/>
    <s v="REFUGEE COMMUNITIES"/>
    <s v="LEARNING CENTER"/>
    <s v="Completed"/>
    <m/>
    <m/>
    <m/>
    <m/>
    <m/>
    <x v="4"/>
    <x v="6"/>
    <m/>
    <n v="43"/>
    <m/>
    <n v="28"/>
    <m/>
    <m/>
    <m/>
    <m/>
    <m/>
    <n v="18"/>
    <m/>
    <n v="1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8"/>
    <n v="0"/>
    <n v="108"/>
    <n v="0"/>
    <n v="0"/>
    <n v="0"/>
    <n v="47"/>
    <n v="61"/>
    <n v="0"/>
    <n v="0"/>
    <n v="47"/>
    <n v="61"/>
    <n v="0"/>
    <n v="0"/>
    <n v="0"/>
    <n v="0"/>
    <n v="0"/>
    <n v="0"/>
    <n v="47"/>
    <n v="61"/>
    <n v="108"/>
    <n v="43"/>
    <n v="18"/>
    <n v="0"/>
    <n v="0"/>
    <n v="28"/>
    <n v="19"/>
    <n v="0"/>
    <n v="0"/>
  </r>
  <r>
    <s v="Camp 2E"/>
    <s v="CXB-203"/>
    <m/>
    <m/>
    <s v="B3-E"/>
    <s v="Ashar AIo Child Learning Center 5"/>
    <n v="31013605"/>
    <s v="REFUGEE COMMUNITIES"/>
    <s v="LEARNING CENTER"/>
    <s v="Completed"/>
    <m/>
    <m/>
    <m/>
    <m/>
    <m/>
    <x v="4"/>
    <x v="6"/>
    <m/>
    <n v="37"/>
    <m/>
    <n v="35"/>
    <m/>
    <m/>
    <m/>
    <m/>
    <m/>
    <n v="21"/>
    <m/>
    <n v="1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1"/>
    <n v="58"/>
    <n v="0"/>
    <n v="0"/>
    <n v="51"/>
    <n v="58"/>
    <n v="0"/>
    <n v="0"/>
    <n v="0"/>
    <n v="0"/>
    <n v="0"/>
    <n v="0"/>
    <n v="51"/>
    <n v="58"/>
    <n v="109"/>
    <n v="37"/>
    <n v="21"/>
    <n v="0"/>
    <n v="0"/>
    <n v="35"/>
    <n v="16"/>
    <n v="0"/>
    <n v="0"/>
  </r>
  <r>
    <s v="Camp 2E"/>
    <s v="CXB-203"/>
    <m/>
    <m/>
    <s v="B3-E"/>
    <s v="Ashar Alo Child Learning Center 1"/>
    <n v="31013615"/>
    <s v="REFUGEE COMMUNITIES"/>
    <s v="LEARNING CENTER"/>
    <s v="Completed"/>
    <m/>
    <m/>
    <m/>
    <m/>
    <m/>
    <x v="4"/>
    <x v="6"/>
    <m/>
    <n v="19"/>
    <m/>
    <n v="18"/>
    <m/>
    <m/>
    <m/>
    <m/>
    <m/>
    <n v="41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49"/>
    <n v="60"/>
    <n v="0"/>
    <n v="0"/>
    <n v="49"/>
    <n v="60"/>
    <n v="0"/>
    <n v="0"/>
    <n v="0"/>
    <n v="0"/>
    <n v="0"/>
    <n v="0"/>
    <n v="49"/>
    <n v="60"/>
    <n v="109"/>
    <n v="19"/>
    <n v="41"/>
    <n v="0"/>
    <n v="0"/>
    <n v="18"/>
    <n v="31"/>
    <n v="0"/>
    <n v="0"/>
  </r>
  <r>
    <s v="Camp 2E"/>
    <s v="CXB-203"/>
    <m/>
    <m/>
    <s v="B3-E"/>
    <s v="Ashar Alo Child Learning Center 2"/>
    <n v="31013611"/>
    <s v="REFUGEE COMMUNITIES"/>
    <s v="LEARNING CENTER"/>
    <s v="Completed"/>
    <m/>
    <m/>
    <m/>
    <m/>
    <m/>
    <x v="4"/>
    <x v="6"/>
    <m/>
    <n v="42"/>
    <m/>
    <n v="28"/>
    <m/>
    <m/>
    <m/>
    <m/>
    <m/>
    <n v="18"/>
    <m/>
    <n v="1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7"/>
    <n v="0"/>
    <n v="107"/>
    <n v="0"/>
    <n v="0"/>
    <n v="0"/>
    <n v="47"/>
    <n v="60"/>
    <n v="0"/>
    <n v="0"/>
    <n v="47"/>
    <n v="60"/>
    <n v="0"/>
    <n v="0"/>
    <n v="0"/>
    <n v="0"/>
    <n v="0"/>
    <n v="0"/>
    <n v="47"/>
    <n v="60"/>
    <n v="107"/>
    <n v="42"/>
    <n v="18"/>
    <n v="0"/>
    <n v="0"/>
    <n v="28"/>
    <n v="19"/>
    <n v="0"/>
    <n v="0"/>
  </r>
  <r>
    <s v="Camp 2E"/>
    <s v="CXB-203"/>
    <m/>
    <m/>
    <s v="B3-E"/>
    <s v="Bornomala Child Learning Center 1"/>
    <n v="31013626"/>
    <s v="REFUGEE COMMUNITIES"/>
    <s v="LEARNING CENTER"/>
    <s v="Completed"/>
    <m/>
    <m/>
    <m/>
    <m/>
    <m/>
    <x v="4"/>
    <x v="6"/>
    <m/>
    <n v="37"/>
    <m/>
    <n v="35"/>
    <m/>
    <m/>
    <m/>
    <m/>
    <m/>
    <n v="18"/>
    <m/>
    <n v="1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4"/>
    <n v="55"/>
    <n v="0"/>
    <n v="0"/>
    <n v="54"/>
    <n v="55"/>
    <n v="0"/>
    <n v="0"/>
    <n v="0"/>
    <n v="0"/>
    <n v="0"/>
    <n v="0"/>
    <n v="54"/>
    <n v="55"/>
    <n v="109"/>
    <n v="37"/>
    <n v="18"/>
    <n v="0"/>
    <n v="0"/>
    <n v="35"/>
    <n v="19"/>
    <n v="0"/>
    <n v="0"/>
  </r>
  <r>
    <s v="Camp 2E"/>
    <s v="CXB-203"/>
    <m/>
    <m/>
    <s v="B3-E"/>
    <s v="Bornomala Child Learning Center 2"/>
    <n v="31013635"/>
    <s v="REFUGEE COMMUNITIES"/>
    <s v="LEARNING CENTER"/>
    <s v="Completed"/>
    <m/>
    <m/>
    <m/>
    <m/>
    <m/>
    <x v="4"/>
    <x v="6"/>
    <m/>
    <n v="20"/>
    <m/>
    <n v="17"/>
    <m/>
    <m/>
    <m/>
    <m/>
    <m/>
    <n v="54"/>
    <m/>
    <n v="18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35"/>
    <n v="74"/>
    <n v="0"/>
    <n v="0"/>
    <n v="35"/>
    <n v="74"/>
    <n v="0"/>
    <n v="0"/>
    <n v="0"/>
    <n v="0"/>
    <n v="0"/>
    <n v="0"/>
    <n v="35"/>
    <n v="74"/>
    <n v="109"/>
    <n v="20"/>
    <n v="54"/>
    <n v="0"/>
    <n v="0"/>
    <n v="17"/>
    <n v="18"/>
    <n v="0"/>
    <n v="0"/>
  </r>
  <r>
    <s v="Camp 2E"/>
    <s v="CXB-203"/>
    <m/>
    <m/>
    <s v="B3-E"/>
    <s v="Bornomala Child Learning Center 3"/>
    <n v="31013636"/>
    <s v="REFUGEE COMMUNITIES"/>
    <s v="LEARNING CENTER"/>
    <s v="Completed"/>
    <m/>
    <m/>
    <m/>
    <m/>
    <m/>
    <x v="4"/>
    <x v="6"/>
    <m/>
    <n v="17"/>
    <m/>
    <n v="20"/>
    <m/>
    <m/>
    <m/>
    <m/>
    <m/>
    <n v="39"/>
    <m/>
    <n v="3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4"/>
    <n v="56"/>
    <n v="0"/>
    <n v="0"/>
    <n v="54"/>
    <n v="56"/>
    <n v="0"/>
    <n v="0"/>
    <n v="0"/>
    <n v="0"/>
    <n v="0"/>
    <n v="0"/>
    <n v="54"/>
    <n v="56"/>
    <n v="110"/>
    <n v="17"/>
    <n v="39"/>
    <n v="0"/>
    <n v="0"/>
    <n v="20"/>
    <n v="34"/>
    <n v="0"/>
    <n v="0"/>
  </r>
  <r>
    <s v="Camp 2E"/>
    <s v="CXB-203"/>
    <m/>
    <m/>
    <s v="B3-E"/>
    <s v="Bornomala Child Learning Center 4"/>
    <n v="31013630"/>
    <s v="REFUGEE COMMUNITIES"/>
    <s v="LEARNING CENTER"/>
    <s v="Completed"/>
    <m/>
    <m/>
    <m/>
    <m/>
    <m/>
    <x v="4"/>
    <x v="6"/>
    <m/>
    <n v="38"/>
    <m/>
    <n v="36"/>
    <m/>
    <m/>
    <m/>
    <m/>
    <m/>
    <n v="19"/>
    <m/>
    <n v="18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4"/>
    <n v="57"/>
    <n v="0"/>
    <n v="0"/>
    <n v="54"/>
    <n v="57"/>
    <n v="0"/>
    <n v="0"/>
    <n v="0"/>
    <n v="0"/>
    <n v="0"/>
    <n v="0"/>
    <n v="54"/>
    <n v="57"/>
    <n v="111"/>
    <n v="38"/>
    <n v="19"/>
    <n v="0"/>
    <n v="0"/>
    <n v="36"/>
    <n v="18"/>
    <n v="0"/>
    <n v="0"/>
  </r>
  <r>
    <s v="Camp 2E"/>
    <s v="CXB-203"/>
    <m/>
    <m/>
    <s v="D5-E"/>
    <s v="Sunrise Child Learning Center 1"/>
    <n v="31013627"/>
    <s v="REFUGEE COMMUNITIES"/>
    <s v="LEARNING CENTER"/>
    <s v="Completed"/>
    <m/>
    <m/>
    <m/>
    <m/>
    <m/>
    <x v="4"/>
    <x v="6"/>
    <m/>
    <n v="19"/>
    <m/>
    <n v="18"/>
    <m/>
    <m/>
    <m/>
    <m/>
    <m/>
    <n v="35"/>
    <m/>
    <n v="3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5"/>
    <n v="54"/>
    <n v="0"/>
    <n v="0"/>
    <n v="55"/>
    <n v="54"/>
    <n v="0"/>
    <n v="0"/>
    <n v="0"/>
    <n v="0"/>
    <n v="0"/>
    <n v="0"/>
    <n v="55"/>
    <n v="54"/>
    <n v="109"/>
    <n v="19"/>
    <n v="35"/>
    <n v="0"/>
    <n v="0"/>
    <n v="18"/>
    <n v="37"/>
    <n v="0"/>
    <n v="0"/>
  </r>
  <r>
    <s v="Camp 2E"/>
    <s v="CXB-203"/>
    <m/>
    <m/>
    <s v="D5-E"/>
    <s v="Sunrise Child Learning Center 2"/>
    <n v="31013625"/>
    <s v="REFUGEE COMMUNITIES"/>
    <s v="LEARNING CENTER"/>
    <s v="Completed"/>
    <m/>
    <m/>
    <m/>
    <m/>
    <m/>
    <x v="4"/>
    <x v="6"/>
    <m/>
    <n v="21"/>
    <m/>
    <n v="16"/>
    <m/>
    <m/>
    <m/>
    <m/>
    <m/>
    <n v="38"/>
    <m/>
    <n v="3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0"/>
    <n v="59"/>
    <n v="0"/>
    <n v="0"/>
    <n v="50"/>
    <n v="59"/>
    <n v="0"/>
    <n v="0"/>
    <n v="0"/>
    <n v="0"/>
    <n v="0"/>
    <n v="0"/>
    <n v="50"/>
    <n v="59"/>
    <n v="109"/>
    <n v="21"/>
    <n v="38"/>
    <n v="0"/>
    <n v="0"/>
    <n v="16"/>
    <n v="34"/>
    <n v="0"/>
    <n v="0"/>
  </r>
  <r>
    <s v="Camp 2E"/>
    <s v="CXB-203"/>
    <m/>
    <m/>
    <s v="E-3"/>
    <s v="Kushum Koli Child Learning Center 1"/>
    <n v="31013564"/>
    <s v="REFUGEE COMMUNITIES"/>
    <s v="LEARNING CENTER"/>
    <s v="Completed"/>
    <n v="21.205921761642202"/>
    <n v="92.160066045229399"/>
    <n v="-44.320541206918499"/>
    <n v="4"/>
    <m/>
    <x v="4"/>
    <x v="6"/>
    <m/>
    <n v="20"/>
    <m/>
    <n v="17"/>
    <m/>
    <m/>
    <m/>
    <m/>
    <m/>
    <n v="40"/>
    <m/>
    <n v="3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1"/>
    <n v="60"/>
    <n v="0"/>
    <n v="0"/>
    <n v="51"/>
    <n v="60"/>
    <n v="0"/>
    <n v="0"/>
    <n v="0"/>
    <n v="0"/>
    <n v="0"/>
    <n v="0"/>
    <n v="51"/>
    <n v="60"/>
    <n v="111"/>
    <n v="20"/>
    <n v="40"/>
    <n v="0"/>
    <n v="0"/>
    <n v="17"/>
    <n v="34"/>
    <n v="0"/>
    <n v="0"/>
  </r>
  <r>
    <s v="Camp 2E"/>
    <s v="CXB-203"/>
    <m/>
    <m/>
    <s v="E-3"/>
    <s v="Kushum Koli Child Learning Center 2"/>
    <n v="31013565"/>
    <s v="REFUGEE COMMUNITIES"/>
    <s v="LEARNING CENTER"/>
    <s v="Completed"/>
    <n v="21.2059472521073"/>
    <n v="92.159910165319602"/>
    <n v="-41.182340400966197"/>
    <n v="4"/>
    <m/>
    <x v="4"/>
    <x v="6"/>
    <m/>
    <n v="17"/>
    <m/>
    <n v="20"/>
    <m/>
    <m/>
    <m/>
    <m/>
    <m/>
    <n v="34"/>
    <m/>
    <n v="4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60"/>
    <n v="51"/>
    <n v="0"/>
    <n v="0"/>
    <n v="60"/>
    <n v="51"/>
    <n v="0"/>
    <n v="0"/>
    <n v="0"/>
    <n v="0"/>
    <n v="0"/>
    <n v="0"/>
    <n v="60"/>
    <n v="51"/>
    <n v="111"/>
    <n v="17"/>
    <n v="34"/>
    <n v="0"/>
    <n v="0"/>
    <n v="20"/>
    <n v="40"/>
    <n v="0"/>
    <n v="0"/>
  </r>
  <r>
    <s v="Camp 2E"/>
    <s v="CXB-203"/>
    <m/>
    <m/>
    <s v="E-3"/>
    <s v="Probal Child Learning Center 1"/>
    <n v="31013575"/>
    <s v="REFUGEE COMMUNITIES"/>
    <s v="LEARNING CENTER"/>
    <s v="Completed"/>
    <n v="21.206626458364202"/>
    <n v="92.160107546862506"/>
    <n v="-28.197313509843099"/>
    <n v="4"/>
    <m/>
    <x v="4"/>
    <x v="6"/>
    <m/>
    <n v="23"/>
    <m/>
    <n v="13"/>
    <m/>
    <m/>
    <m/>
    <m/>
    <m/>
    <n v="41"/>
    <m/>
    <n v="33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46"/>
    <n v="64"/>
    <n v="0"/>
    <n v="0"/>
    <n v="46"/>
    <n v="64"/>
    <n v="0"/>
    <n v="0"/>
    <n v="0"/>
    <n v="0"/>
    <n v="0"/>
    <n v="0"/>
    <n v="46"/>
    <n v="64"/>
    <n v="110"/>
    <n v="23"/>
    <n v="41"/>
    <n v="0"/>
    <n v="0"/>
    <n v="13"/>
    <n v="33"/>
    <n v="0"/>
    <n v="0"/>
  </r>
  <r>
    <s v="Camp 2E"/>
    <s v="CXB-203"/>
    <m/>
    <m/>
    <s v="E-3"/>
    <s v="Probal Child Learning Center 2"/>
    <n v="31013577"/>
    <s v="REFUGEE COMMUNITIES"/>
    <s v="LEARNING CENTER"/>
    <s v="Completed"/>
    <n v="21.206760250616401"/>
    <n v="92.160214296486203"/>
    <n v="-40.0113246250896"/>
    <n v="4"/>
    <m/>
    <x v="4"/>
    <x v="6"/>
    <m/>
    <n v="17"/>
    <m/>
    <n v="19"/>
    <m/>
    <m/>
    <m/>
    <m/>
    <m/>
    <n v="37"/>
    <m/>
    <n v="3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6"/>
    <n v="54"/>
    <n v="0"/>
    <n v="0"/>
    <n v="56"/>
    <n v="54"/>
    <n v="0"/>
    <n v="0"/>
    <n v="0"/>
    <n v="0"/>
    <n v="0"/>
    <n v="0"/>
    <n v="56"/>
    <n v="54"/>
    <n v="110"/>
    <n v="17"/>
    <n v="37"/>
    <n v="0"/>
    <n v="0"/>
    <n v="19"/>
    <n v="37"/>
    <n v="0"/>
    <n v="0"/>
  </r>
  <r>
    <s v="Camp 2E"/>
    <s v="CXB-203"/>
    <m/>
    <m/>
    <s v="E-3"/>
    <s v="Rong Dhonu Child Learning Center 1"/>
    <n v="31013573"/>
    <s v="REFUGEE COMMUNITIES"/>
    <s v="LEARNING CENTER"/>
    <s v="Completed"/>
    <n v="21.2064630122828"/>
    <n v="92.161118819048696"/>
    <n v="-42.986192306084803"/>
    <n v="4"/>
    <m/>
    <x v="4"/>
    <x v="6"/>
    <m/>
    <n v="17"/>
    <m/>
    <n v="20"/>
    <m/>
    <m/>
    <m/>
    <m/>
    <m/>
    <n v="34"/>
    <m/>
    <n v="4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60"/>
    <n v="51"/>
    <n v="0"/>
    <n v="0"/>
    <n v="60"/>
    <n v="51"/>
    <n v="0"/>
    <n v="0"/>
    <n v="0"/>
    <n v="0"/>
    <n v="0"/>
    <n v="0"/>
    <n v="60"/>
    <n v="51"/>
    <n v="111"/>
    <n v="17"/>
    <n v="34"/>
    <n v="0"/>
    <n v="0"/>
    <n v="20"/>
    <n v="40"/>
    <n v="0"/>
    <n v="0"/>
  </r>
  <r>
    <s v="Camp 2E"/>
    <s v="CXB-203"/>
    <m/>
    <m/>
    <s v="E-3"/>
    <s v="Rong Dhonu Child Learning Center 2"/>
    <n v="31013569"/>
    <s v="REFUGEE COMMUNITIES"/>
    <s v="LEARNING CENTER"/>
    <s v="Completed"/>
    <n v="21.206277028050799"/>
    <n v="92.161130124631995"/>
    <n v="-47.371225195545797"/>
    <n v="4"/>
    <m/>
    <x v="4"/>
    <x v="6"/>
    <m/>
    <n v="17"/>
    <m/>
    <n v="20"/>
    <m/>
    <m/>
    <m/>
    <m/>
    <m/>
    <n v="34"/>
    <m/>
    <n v="4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60"/>
    <n v="51"/>
    <n v="0"/>
    <n v="0"/>
    <n v="60"/>
    <n v="51"/>
    <n v="0"/>
    <n v="0"/>
    <n v="0"/>
    <n v="0"/>
    <n v="0"/>
    <n v="0"/>
    <n v="60"/>
    <n v="51"/>
    <n v="111"/>
    <n v="17"/>
    <n v="34"/>
    <n v="0"/>
    <n v="0"/>
    <n v="20"/>
    <n v="40"/>
    <n v="0"/>
    <n v="0"/>
  </r>
  <r>
    <s v="Camp 2W"/>
    <s v="CXB-204"/>
    <m/>
    <m/>
    <s v="C-2"/>
    <s v="Koli Child Learning Center 1"/>
    <n v="31013631"/>
    <s v="REFUGEE COMMUNITIES"/>
    <s v="LEARNING CENTER"/>
    <s v="Completed"/>
    <n v="21.210101999999999"/>
    <n v="92.157195999999999"/>
    <n v="0"/>
    <n v="0"/>
    <m/>
    <x v="4"/>
    <x v="6"/>
    <m/>
    <n v="20"/>
    <m/>
    <n v="15"/>
    <m/>
    <m/>
    <m/>
    <m/>
    <m/>
    <n v="34"/>
    <m/>
    <n v="3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20"/>
    <n v="34"/>
    <n v="0"/>
    <n v="0"/>
    <n v="15"/>
    <n v="36"/>
    <n v="0"/>
    <n v="0"/>
  </r>
  <r>
    <s v="Camp 2W"/>
    <s v="CXB-204"/>
    <m/>
    <m/>
    <s v="C-2"/>
    <s v="Koli Child Learning Center 2"/>
    <n v="31013632"/>
    <s v="REFUGEE COMMUNITIES"/>
    <s v="LEARNING CENTER"/>
    <s v="Completed"/>
    <n v="21.210101999999999"/>
    <n v="92.157195999999999"/>
    <n v="0"/>
    <n v="0"/>
    <m/>
    <x v="4"/>
    <x v="6"/>
    <m/>
    <n v="34"/>
    <m/>
    <n v="35"/>
    <m/>
    <m/>
    <m/>
    <m/>
    <m/>
    <n v="17"/>
    <m/>
    <n v="18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4"/>
    <n v="0"/>
    <n v="104"/>
    <n v="0"/>
    <n v="0"/>
    <n v="0"/>
    <n v="53"/>
    <n v="51"/>
    <n v="0"/>
    <n v="0"/>
    <n v="53"/>
    <n v="51"/>
    <n v="0"/>
    <n v="0"/>
    <n v="0"/>
    <n v="0"/>
    <n v="0"/>
    <n v="0"/>
    <n v="53"/>
    <n v="51"/>
    <n v="104"/>
    <n v="34"/>
    <n v="17"/>
    <n v="0"/>
    <n v="0"/>
    <n v="35"/>
    <n v="18"/>
    <n v="0"/>
    <n v="0"/>
  </r>
  <r>
    <s v="Camp 2W"/>
    <s v="CXB-204"/>
    <m/>
    <m/>
    <s v="D-1"/>
    <s v="Shopnopuri Child Learning Center 1"/>
    <n v="31013581"/>
    <s v="REFUGEE COMMUNITIES"/>
    <s v="LEARNING CENTER"/>
    <s v="Completed"/>
    <m/>
    <m/>
    <m/>
    <m/>
    <m/>
    <x v="4"/>
    <x v="6"/>
    <m/>
    <n v="23"/>
    <m/>
    <n v="14"/>
    <m/>
    <m/>
    <m/>
    <m/>
    <m/>
    <n v="23"/>
    <m/>
    <n v="1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74"/>
    <n v="0"/>
    <n v="74"/>
    <n v="0"/>
    <n v="0"/>
    <n v="0"/>
    <n v="28"/>
    <n v="46"/>
    <n v="0"/>
    <n v="0"/>
    <n v="28"/>
    <n v="46"/>
    <n v="0"/>
    <n v="0"/>
    <n v="0"/>
    <n v="0"/>
    <n v="0"/>
    <n v="0"/>
    <n v="28"/>
    <n v="46"/>
    <n v="74"/>
    <n v="23"/>
    <n v="23"/>
    <n v="0"/>
    <n v="0"/>
    <n v="14"/>
    <n v="14"/>
    <n v="0"/>
    <n v="0"/>
  </r>
  <r>
    <s v="Camp 2W"/>
    <s v="CXB-204"/>
    <m/>
    <m/>
    <s v="D-1"/>
    <s v="Shopnopuri Child Learning Center 2"/>
    <n v="31013582"/>
    <s v="REFUGEE COMMUNITIES"/>
    <s v="LEARNING CENTER"/>
    <s v="Completed"/>
    <m/>
    <m/>
    <m/>
    <m/>
    <m/>
    <x v="4"/>
    <x v="6"/>
    <m/>
    <n v="18"/>
    <m/>
    <n v="19"/>
    <m/>
    <m/>
    <m/>
    <m/>
    <m/>
    <n v="17"/>
    <m/>
    <n v="2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74"/>
    <n v="0"/>
    <n v="74"/>
    <n v="0"/>
    <n v="0"/>
    <n v="0"/>
    <n v="39"/>
    <n v="35"/>
    <n v="0"/>
    <n v="0"/>
    <n v="39"/>
    <n v="35"/>
    <n v="0"/>
    <n v="0"/>
    <n v="0"/>
    <n v="0"/>
    <n v="0"/>
    <n v="0"/>
    <n v="39"/>
    <n v="35"/>
    <n v="74"/>
    <n v="18"/>
    <n v="17"/>
    <n v="0"/>
    <n v="0"/>
    <n v="19"/>
    <n v="20"/>
    <n v="0"/>
    <n v="0"/>
  </r>
  <r>
    <s v="Camp 2W"/>
    <s v="CXB-204"/>
    <m/>
    <m/>
    <s v="D-4"/>
    <s v="Joyata Transitional Learning Center 2"/>
    <n v="31013554"/>
    <s v="REFUGEE COMMUNITIES"/>
    <s v="LEARNING CENTER"/>
    <s v="Completed"/>
    <m/>
    <m/>
    <m/>
    <m/>
    <m/>
    <x v="4"/>
    <x v="6"/>
    <m/>
    <n v="18"/>
    <m/>
    <n v="15"/>
    <m/>
    <m/>
    <m/>
    <m/>
    <m/>
    <n v="35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9"/>
    <n v="0"/>
    <n v="99"/>
    <n v="0"/>
    <n v="0"/>
    <n v="0"/>
    <n v="46"/>
    <n v="53"/>
    <n v="0"/>
    <n v="0"/>
    <n v="46"/>
    <n v="53"/>
    <n v="0"/>
    <n v="0"/>
    <n v="0"/>
    <n v="0"/>
    <n v="0"/>
    <n v="0"/>
    <n v="46"/>
    <n v="53"/>
    <n v="99"/>
    <n v="18"/>
    <n v="35"/>
    <n v="0"/>
    <n v="0"/>
    <n v="15"/>
    <n v="31"/>
    <n v="0"/>
    <n v="0"/>
  </r>
  <r>
    <s v="Camp 2W"/>
    <s v="CXB-204"/>
    <m/>
    <m/>
    <s v="D-4"/>
    <s v="Nil Degonto Child Learning Center 1"/>
    <n v="31013606"/>
    <s v="REFUGEE COMMUNITIES"/>
    <s v="LEARNING CENTER"/>
    <s v="Completed"/>
    <n v="21.209139"/>
    <n v="92.155285000000006"/>
    <n v="0"/>
    <n v="0"/>
    <m/>
    <x v="4"/>
    <x v="6"/>
    <m/>
    <n v="17"/>
    <m/>
    <n v="16"/>
    <m/>
    <m/>
    <m/>
    <m/>
    <m/>
    <n v="35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9"/>
    <n v="0"/>
    <n v="99"/>
    <n v="0"/>
    <n v="0"/>
    <n v="0"/>
    <n v="47"/>
    <n v="52"/>
    <n v="0"/>
    <n v="0"/>
    <n v="47"/>
    <n v="52"/>
    <n v="0"/>
    <n v="0"/>
    <n v="0"/>
    <n v="0"/>
    <n v="0"/>
    <n v="0"/>
    <n v="47"/>
    <n v="52"/>
    <n v="99"/>
    <n v="17"/>
    <n v="35"/>
    <n v="0"/>
    <n v="0"/>
    <n v="16"/>
    <n v="31"/>
    <n v="0"/>
    <n v="0"/>
  </r>
  <r>
    <s v="Camp 2W"/>
    <s v="CXB-204"/>
    <m/>
    <m/>
    <s v="D-4"/>
    <s v="Nil Degonto Child Learning Center 2"/>
    <n v="31013608"/>
    <s v="REFUGEE COMMUNITIES"/>
    <s v="LEARNING CENTER"/>
    <s v="Completed"/>
    <n v="21.209139"/>
    <n v="92.155285000000006"/>
    <n v="0"/>
    <n v="0"/>
    <m/>
    <x v="4"/>
    <x v="6"/>
    <m/>
    <n v="17"/>
    <m/>
    <n v="16"/>
    <m/>
    <m/>
    <m/>
    <m/>
    <m/>
    <n v="32"/>
    <m/>
    <n v="3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9"/>
    <n v="0"/>
    <n v="99"/>
    <n v="0"/>
    <n v="0"/>
    <n v="0"/>
    <n v="50"/>
    <n v="49"/>
    <n v="0"/>
    <n v="0"/>
    <n v="50"/>
    <n v="49"/>
    <n v="0"/>
    <n v="0"/>
    <n v="0"/>
    <n v="0"/>
    <n v="0"/>
    <n v="0"/>
    <n v="50"/>
    <n v="49"/>
    <n v="99"/>
    <n v="17"/>
    <n v="32"/>
    <n v="0"/>
    <n v="0"/>
    <n v="16"/>
    <n v="34"/>
    <n v="0"/>
    <n v="0"/>
  </r>
  <r>
    <s v="Camp 2W"/>
    <s v="CXB-204"/>
    <m/>
    <m/>
    <s v="D-4"/>
    <s v="Paharika Child Learning Center 1"/>
    <n v="31013633"/>
    <s v="REFUGEE COMMUNITIES"/>
    <s v="LEARNING CENTER"/>
    <s v="Completed"/>
    <n v="21.210101999999999"/>
    <n v="92.157195999999999"/>
    <n v="0"/>
    <n v="0"/>
    <m/>
    <x v="4"/>
    <x v="6"/>
    <m/>
    <n v="18"/>
    <m/>
    <n v="19"/>
    <m/>
    <m/>
    <m/>
    <m/>
    <m/>
    <n v="34"/>
    <m/>
    <n v="4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9"/>
    <n v="52"/>
    <n v="0"/>
    <n v="0"/>
    <n v="59"/>
    <n v="52"/>
    <n v="0"/>
    <n v="0"/>
    <n v="0"/>
    <n v="0"/>
    <n v="0"/>
    <n v="0"/>
    <n v="59"/>
    <n v="52"/>
    <n v="111"/>
    <n v="18"/>
    <n v="34"/>
    <n v="0"/>
    <n v="0"/>
    <n v="19"/>
    <n v="40"/>
    <n v="0"/>
    <n v="0"/>
  </r>
  <r>
    <s v="Camp 2W"/>
    <s v="CXB-204"/>
    <m/>
    <m/>
    <s v="D-4"/>
    <s v="Paharika Child Learning Center 2"/>
    <n v="31013634"/>
    <s v="REFUGEE COMMUNITIES"/>
    <s v="LEARNING CENTER"/>
    <s v="Completed"/>
    <n v="21.210101999999999"/>
    <n v="92.157195999999999"/>
    <n v="0"/>
    <n v="0"/>
    <m/>
    <x v="4"/>
    <x v="6"/>
    <m/>
    <n v="18"/>
    <m/>
    <n v="19"/>
    <m/>
    <m/>
    <m/>
    <m/>
    <m/>
    <n v="36"/>
    <m/>
    <n v="38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7"/>
    <n v="54"/>
    <n v="0"/>
    <n v="0"/>
    <n v="57"/>
    <n v="54"/>
    <n v="0"/>
    <n v="0"/>
    <n v="0"/>
    <n v="0"/>
    <n v="0"/>
    <n v="0"/>
    <n v="57"/>
    <n v="54"/>
    <n v="111"/>
    <n v="18"/>
    <n v="36"/>
    <n v="0"/>
    <n v="0"/>
    <n v="19"/>
    <n v="38"/>
    <n v="0"/>
    <n v="0"/>
  </r>
  <r>
    <s v="Camp 2W"/>
    <s v="CXB-204"/>
    <m/>
    <m/>
    <s v="D-4"/>
    <s v="Projapati Child Learning Center 1"/>
    <n v="31013643"/>
    <s v="REFUGEE COMMUNITIES"/>
    <s v="LEARNING CENTER"/>
    <s v="Completed"/>
    <n v="21.210466"/>
    <n v="92.157747000000001"/>
    <n v="0"/>
    <n v="0"/>
    <m/>
    <x v="4"/>
    <x v="6"/>
    <m/>
    <n v="15"/>
    <m/>
    <n v="18"/>
    <m/>
    <m/>
    <m/>
    <m/>
    <m/>
    <n v="35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9"/>
    <n v="0"/>
    <n v="99"/>
    <n v="0"/>
    <n v="0"/>
    <n v="0"/>
    <n v="49"/>
    <n v="50"/>
    <n v="0"/>
    <n v="0"/>
    <n v="49"/>
    <n v="50"/>
    <n v="0"/>
    <n v="0"/>
    <n v="0"/>
    <n v="0"/>
    <n v="0"/>
    <n v="0"/>
    <n v="49"/>
    <n v="50"/>
    <n v="99"/>
    <n v="15"/>
    <n v="35"/>
    <n v="0"/>
    <n v="0"/>
    <n v="18"/>
    <n v="31"/>
    <n v="0"/>
    <n v="0"/>
  </r>
  <r>
    <s v="Camp 2W"/>
    <s v="CXB-204"/>
    <m/>
    <m/>
    <s v="D-4"/>
    <s v="Projapati Child Learning Center 2"/>
    <n v="31013644"/>
    <s v="REFUGEE COMMUNITIES"/>
    <s v="LEARNING CENTER"/>
    <s v="Completed"/>
    <n v="21.210466"/>
    <n v="92.157747000000001"/>
    <n v="0"/>
    <n v="0"/>
    <m/>
    <x v="4"/>
    <x v="6"/>
    <m/>
    <n v="38"/>
    <m/>
    <n v="26"/>
    <m/>
    <m/>
    <m/>
    <m/>
    <m/>
    <n v="16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7"/>
    <n v="0"/>
    <n v="97"/>
    <n v="0"/>
    <n v="0"/>
    <n v="0"/>
    <n v="43"/>
    <n v="54"/>
    <n v="0"/>
    <n v="0"/>
    <n v="43"/>
    <n v="54"/>
    <n v="0"/>
    <n v="0"/>
    <n v="0"/>
    <n v="0"/>
    <n v="0"/>
    <n v="0"/>
    <n v="43"/>
    <n v="54"/>
    <n v="97"/>
    <n v="38"/>
    <n v="16"/>
    <n v="0"/>
    <n v="0"/>
    <n v="26"/>
    <n v="17"/>
    <n v="0"/>
    <n v="0"/>
  </r>
  <r>
    <s v="Camp 2W"/>
    <s v="CXB-204"/>
    <m/>
    <m/>
    <s v="D-5"/>
    <s v="Auvvro Child Learning Center 1"/>
    <n v="31013599"/>
    <s v="REFUGEE COMMUNITIES"/>
    <s v="LEARNING CENTER"/>
    <s v="Completed"/>
    <n v="21.2084743979511"/>
    <n v="92.159042131671995"/>
    <n v="-31.118078932052502"/>
    <n v="4"/>
    <m/>
    <x v="4"/>
    <x v="6"/>
    <m/>
    <n v="31"/>
    <m/>
    <n v="38"/>
    <m/>
    <m/>
    <m/>
    <m/>
    <m/>
    <n v="15"/>
    <m/>
    <n v="2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4"/>
    <n v="0"/>
    <n v="104"/>
    <n v="0"/>
    <n v="0"/>
    <n v="0"/>
    <n v="58"/>
    <n v="46"/>
    <n v="0"/>
    <n v="0"/>
    <n v="58"/>
    <n v="46"/>
    <n v="0"/>
    <n v="0"/>
    <n v="0"/>
    <n v="0"/>
    <n v="0"/>
    <n v="0"/>
    <n v="58"/>
    <n v="46"/>
    <n v="104"/>
    <n v="31"/>
    <n v="15"/>
    <n v="0"/>
    <n v="0"/>
    <n v="38"/>
    <n v="20"/>
    <n v="0"/>
    <n v="0"/>
  </r>
  <r>
    <s v="Camp 2W"/>
    <s v="CXB-204"/>
    <m/>
    <m/>
    <s v="D-5"/>
    <s v="Auvvro Child Learning Center 2"/>
    <n v="31013597"/>
    <s v="REFUGEE COMMUNITIES"/>
    <s v="LEARNING CENTER"/>
    <s v="Completed"/>
    <n v="21.208452483395099"/>
    <n v="92.158970672058501"/>
    <n v="-28.3173197730992"/>
    <n v="4"/>
    <m/>
    <x v="4"/>
    <x v="6"/>
    <m/>
    <n v="33"/>
    <m/>
    <n v="34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2"/>
    <n v="0"/>
    <n v="102"/>
    <n v="0"/>
    <n v="0"/>
    <n v="0"/>
    <n v="51"/>
    <n v="51"/>
    <n v="0"/>
    <n v="0"/>
    <n v="51"/>
    <n v="51"/>
    <n v="0"/>
    <n v="0"/>
    <n v="0"/>
    <n v="0"/>
    <n v="0"/>
    <n v="0"/>
    <n v="51"/>
    <n v="51"/>
    <n v="102"/>
    <n v="33"/>
    <n v="18"/>
    <n v="0"/>
    <n v="0"/>
    <n v="34"/>
    <n v="17"/>
    <n v="0"/>
    <n v="0"/>
  </r>
  <r>
    <s v="Camp 2W"/>
    <s v="CXB-204"/>
    <m/>
    <m/>
    <s v="D-5"/>
    <s v="Auvvro Child Learning Center 3"/>
    <n v="31013598"/>
    <s v="REFUGEE COMMUNITIES"/>
    <s v="LEARNING CENTER"/>
    <s v="Completed"/>
    <n v="21.208464112837799"/>
    <n v="92.158920293869798"/>
    <n v="-29.859585950245901"/>
    <n v="4"/>
    <m/>
    <x v="4"/>
    <x v="6"/>
    <m/>
    <n v="36"/>
    <m/>
    <n v="34"/>
    <m/>
    <m/>
    <m/>
    <m/>
    <m/>
    <n v="33"/>
    <m/>
    <m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34"/>
    <n v="69"/>
    <n v="0"/>
    <n v="0"/>
    <n v="34"/>
    <n v="69"/>
    <n v="0"/>
    <n v="0"/>
    <n v="0"/>
    <n v="0"/>
    <n v="0"/>
    <n v="0"/>
    <n v="34"/>
    <n v="69"/>
    <n v="103"/>
    <n v="36"/>
    <n v="33"/>
    <n v="0"/>
    <n v="0"/>
    <n v="34"/>
    <n v="0"/>
    <n v="0"/>
    <n v="0"/>
  </r>
  <r>
    <s v="Camp 2W"/>
    <s v="CXB-204"/>
    <m/>
    <m/>
    <s v="D-5"/>
    <s v="Auvvro Child Learning Center 4"/>
    <n v="31013595"/>
    <s v="REFUGEE COMMUNITIES"/>
    <s v="LEARNING CENTER"/>
    <s v="Completed"/>
    <n v="21.2084207838464"/>
    <n v="92.158899112215593"/>
    <n v="-29.979440748459101"/>
    <n v="4"/>
    <m/>
    <x v="4"/>
    <x v="6"/>
    <m/>
    <n v="18"/>
    <m/>
    <n v="17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8"/>
    <n v="33"/>
    <n v="0"/>
    <n v="0"/>
    <n v="17"/>
    <n v="37"/>
    <n v="0"/>
    <n v="0"/>
  </r>
  <r>
    <s v="Camp 2W"/>
    <s v="CXB-204"/>
    <m/>
    <m/>
    <s v="D-5"/>
    <s v="Nipobon Child Learning Center 1"/>
    <n v="31013587"/>
    <s v="REFUGEE COMMUNITIES"/>
    <s v="LEARNING CENTER"/>
    <s v="Completed"/>
    <n v="21.207127180207301"/>
    <n v="92.158356766807501"/>
    <n v="-24.774447396248299"/>
    <n v="4"/>
    <m/>
    <x v="4"/>
    <x v="6"/>
    <m/>
    <n v="18"/>
    <m/>
    <n v="17"/>
    <m/>
    <m/>
    <m/>
    <m/>
    <m/>
    <n v="28"/>
    <m/>
    <n v="42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8"/>
    <n v="28"/>
    <n v="0"/>
    <n v="0"/>
    <n v="17"/>
    <n v="42"/>
    <n v="0"/>
    <n v="0"/>
  </r>
  <r>
    <s v="Camp 2W"/>
    <s v="CXB-204"/>
    <m/>
    <m/>
    <s v="D-5"/>
    <s v="Nipobon Child Learning Center 2"/>
    <n v="31013585"/>
    <s v="REFUGEE COMMUNITIES"/>
    <s v="LEARNING CENTER"/>
    <s v="Completed"/>
    <n v="21.207051342575699"/>
    <n v="92.158359482689207"/>
    <n v="-39.048235074735302"/>
    <n v="4"/>
    <m/>
    <x v="4"/>
    <x v="6"/>
    <m/>
    <n v="35"/>
    <m/>
    <n v="34"/>
    <m/>
    <m/>
    <m/>
    <m/>
    <m/>
    <n v="19"/>
    <m/>
    <n v="1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4"/>
    <n v="0"/>
    <n v="104"/>
    <n v="0"/>
    <n v="0"/>
    <n v="0"/>
    <n v="50"/>
    <n v="54"/>
    <n v="0"/>
    <n v="0"/>
    <n v="50"/>
    <n v="54"/>
    <n v="0"/>
    <n v="0"/>
    <n v="0"/>
    <n v="0"/>
    <n v="0"/>
    <n v="0"/>
    <n v="50"/>
    <n v="54"/>
    <n v="104"/>
    <n v="35"/>
    <n v="19"/>
    <n v="0"/>
    <n v="0"/>
    <n v="34"/>
    <n v="16"/>
    <n v="0"/>
    <n v="0"/>
  </r>
  <r>
    <s v="Camp 2W"/>
    <s v="CXB-204"/>
    <m/>
    <m/>
    <s v="D-5"/>
    <s v="Nipobon Child Learning Center 3"/>
    <n v="31013583"/>
    <s v="REFUGEE COMMUNITIES"/>
    <s v="LEARNING CENTER"/>
    <s v="Completed"/>
    <n v="21.206966059407598"/>
    <n v="92.1583449208715"/>
    <n v="-20.855481397356399"/>
    <n v="4"/>
    <m/>
    <x v="4"/>
    <x v="6"/>
    <m/>
    <n v="19"/>
    <m/>
    <n v="16"/>
    <m/>
    <m/>
    <m/>
    <m/>
    <m/>
    <n v="44"/>
    <m/>
    <n v="3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5"/>
    <n v="0"/>
    <n v="115"/>
    <n v="0"/>
    <n v="0"/>
    <n v="0"/>
    <n v="52"/>
    <n v="63"/>
    <n v="0"/>
    <n v="0"/>
    <n v="52"/>
    <n v="63"/>
    <n v="0"/>
    <n v="0"/>
    <n v="0"/>
    <n v="0"/>
    <n v="0"/>
    <n v="0"/>
    <n v="52"/>
    <n v="63"/>
    <n v="115"/>
    <n v="19"/>
    <n v="44"/>
    <n v="0"/>
    <n v="0"/>
    <n v="16"/>
    <n v="36"/>
    <n v="0"/>
    <n v="0"/>
  </r>
  <r>
    <s v="Camp 2W"/>
    <s v="CXB-204"/>
    <m/>
    <m/>
    <s v="D-5"/>
    <s v="Sapla Child Learning Center 1"/>
    <n v="31013618"/>
    <s v="REFUGEE COMMUNITIES"/>
    <s v="LEARNING CENTER"/>
    <s v="Completed"/>
    <n v="21.2095733902046"/>
    <n v="92.159953850797194"/>
    <n v="-28.1026142064818"/>
    <n v="4"/>
    <m/>
    <x v="4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W"/>
    <s v="CXB-204"/>
    <m/>
    <m/>
    <s v="D-5"/>
    <s v="Sapla Child Learning Center 2"/>
    <n v="31013616"/>
    <s v="REFUGEE COMMUNITIES"/>
    <s v="LEARNING CENTER"/>
    <s v="Completed"/>
    <n v="21.2094993486356"/>
    <n v="92.159991530659099"/>
    <n v="-33.558906252411198"/>
    <n v="4"/>
    <m/>
    <x v="4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W"/>
    <s v="CXB-204"/>
    <m/>
    <m/>
    <s v="D-5"/>
    <s v="Sapla Child Learning Center 3"/>
    <n v="31013614"/>
    <s v="REFUGEE COMMUNITIES"/>
    <s v="LEARNING CENTER"/>
    <s v="Completed"/>
    <n v="21.2093747415162"/>
    <n v="92.159977591602697"/>
    <n v="-22.476824178459999"/>
    <n v="4"/>
    <m/>
    <x v="4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W"/>
    <s v="CXB-204"/>
    <m/>
    <m/>
    <s v="D-5"/>
    <s v="Shaluk Child Learning Center 1"/>
    <n v="31013622"/>
    <s v="REFUGEE COMMUNITIES"/>
    <s v="LEARNING CENTER"/>
    <s v="Completed"/>
    <n v="21.209581039969802"/>
    <n v="92.160039833439498"/>
    <n v="-27.036951337077799"/>
    <n v="4"/>
    <m/>
    <x v="4"/>
    <x v="6"/>
    <m/>
    <n v="15"/>
    <m/>
    <n v="20"/>
    <m/>
    <m/>
    <m/>
    <m/>
    <m/>
    <n v="30"/>
    <m/>
    <n v="4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60"/>
    <n v="45"/>
    <n v="0"/>
    <n v="0"/>
    <n v="60"/>
    <n v="45"/>
    <n v="0"/>
    <n v="0"/>
    <n v="0"/>
    <n v="0"/>
    <n v="0"/>
    <n v="0"/>
    <n v="60"/>
    <n v="45"/>
    <n v="105"/>
    <n v="15"/>
    <n v="30"/>
    <n v="0"/>
    <n v="0"/>
    <n v="20"/>
    <n v="40"/>
    <n v="0"/>
    <n v="0"/>
  </r>
  <r>
    <s v="Camp 2W"/>
    <s v="CXB-204"/>
    <m/>
    <m/>
    <s v="D-5"/>
    <s v="Shaluk Child Learning Center 2"/>
    <n v="31013619"/>
    <s v="REFUGEE COMMUNITIES"/>
    <s v="LEARNING CENTER"/>
    <s v="Completed"/>
    <n v="21.209580246487199"/>
    <n v="92.159838315837504"/>
    <n v="-31.232525615868902"/>
    <n v="4"/>
    <m/>
    <x v="4"/>
    <x v="6"/>
    <m/>
    <n v="34"/>
    <m/>
    <n v="35"/>
    <m/>
    <m/>
    <m/>
    <m/>
    <m/>
    <n v="15"/>
    <m/>
    <n v="2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4"/>
    <n v="0"/>
    <n v="104"/>
    <n v="0"/>
    <n v="0"/>
    <n v="0"/>
    <n v="55"/>
    <n v="49"/>
    <n v="0"/>
    <n v="0"/>
    <n v="55"/>
    <n v="49"/>
    <n v="0"/>
    <n v="0"/>
    <n v="0"/>
    <n v="0"/>
    <n v="0"/>
    <n v="0"/>
    <n v="55"/>
    <n v="49"/>
    <n v="104"/>
    <n v="34"/>
    <n v="15"/>
    <n v="0"/>
    <n v="0"/>
    <n v="35"/>
    <n v="20"/>
    <n v="0"/>
    <n v="0"/>
  </r>
  <r>
    <s v="Camp 2W"/>
    <s v="CXB-204"/>
    <m/>
    <m/>
    <s v="E-2"/>
    <s v="Bandhon Child Learning Center 1"/>
    <n v="31013574"/>
    <s v="REFUGEE COMMUNITIES"/>
    <s v="LEARNING CENTER"/>
    <s v="Completed"/>
    <m/>
    <m/>
    <m/>
    <m/>
    <m/>
    <x v="4"/>
    <x v="6"/>
    <m/>
    <n v="37"/>
    <m/>
    <n v="35"/>
    <m/>
    <m/>
    <m/>
    <m/>
    <m/>
    <n v="18"/>
    <m/>
    <n v="1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4"/>
    <n v="55"/>
    <n v="0"/>
    <n v="0"/>
    <n v="54"/>
    <n v="55"/>
    <n v="0"/>
    <n v="0"/>
    <n v="0"/>
    <n v="0"/>
    <n v="0"/>
    <n v="0"/>
    <n v="54"/>
    <n v="55"/>
    <n v="109"/>
    <n v="37"/>
    <n v="18"/>
    <n v="0"/>
    <n v="0"/>
    <n v="35"/>
    <n v="19"/>
    <n v="0"/>
    <n v="0"/>
  </r>
  <r>
    <s v="Camp 2W"/>
    <s v="CXB-204"/>
    <m/>
    <m/>
    <s v="E-2"/>
    <s v="Bandhon Child Learning Center 2"/>
    <n v="31013572"/>
    <s v="REFUGEE COMMUNITIES"/>
    <s v="LEARNING CENTER"/>
    <s v="Completed"/>
    <m/>
    <m/>
    <m/>
    <m/>
    <m/>
    <x v="4"/>
    <x v="6"/>
    <m/>
    <n v="35"/>
    <m/>
    <n v="36"/>
    <m/>
    <m/>
    <m/>
    <m/>
    <m/>
    <n v="20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8"/>
    <n v="0"/>
    <n v="108"/>
    <n v="0"/>
    <n v="0"/>
    <n v="0"/>
    <n v="53"/>
    <n v="55"/>
    <n v="0"/>
    <n v="0"/>
    <n v="53"/>
    <n v="55"/>
    <n v="0"/>
    <n v="0"/>
    <n v="0"/>
    <n v="0"/>
    <n v="0"/>
    <n v="0"/>
    <n v="53"/>
    <n v="55"/>
    <n v="108"/>
    <n v="35"/>
    <n v="20"/>
    <n v="0"/>
    <n v="0"/>
    <n v="36"/>
    <n v="17"/>
    <n v="0"/>
    <n v="0"/>
  </r>
  <r>
    <s v="Camp 2W"/>
    <s v="CXB-204"/>
    <m/>
    <m/>
    <s v="E-2"/>
    <s v="Basundhara Child Learning Center 1"/>
    <n v="31013576"/>
    <s v="REFUGEE COMMUNITIES"/>
    <s v="LEARNING CENTER"/>
    <s v="Completed"/>
    <m/>
    <m/>
    <m/>
    <m/>
    <m/>
    <x v="4"/>
    <x v="6"/>
    <m/>
    <n v="36"/>
    <m/>
    <n v="38"/>
    <m/>
    <m/>
    <m/>
    <m/>
    <m/>
    <n v="15"/>
    <m/>
    <n v="22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60"/>
    <n v="51"/>
    <n v="0"/>
    <n v="0"/>
    <n v="60"/>
    <n v="51"/>
    <n v="0"/>
    <n v="0"/>
    <n v="0"/>
    <n v="0"/>
    <n v="0"/>
    <n v="0"/>
    <n v="60"/>
    <n v="51"/>
    <n v="111"/>
    <n v="36"/>
    <n v="15"/>
    <n v="0"/>
    <n v="0"/>
    <n v="38"/>
    <n v="22"/>
    <n v="0"/>
    <n v="0"/>
  </r>
  <r>
    <s v="Camp 2W"/>
    <s v="CXB-204"/>
    <m/>
    <m/>
    <s v="E-2"/>
    <s v="Moitree Child Learning Center 1"/>
    <n v="31013567"/>
    <s v="REFUGEE COMMUNITIES"/>
    <s v="LEARNING CENTER"/>
    <s v="Completed"/>
    <m/>
    <m/>
    <m/>
    <m/>
    <m/>
    <x v="4"/>
    <x v="6"/>
    <m/>
    <n v="20"/>
    <m/>
    <n v="17"/>
    <m/>
    <m/>
    <m/>
    <m/>
    <m/>
    <n v="19"/>
    <m/>
    <n v="18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74"/>
    <n v="0"/>
    <n v="74"/>
    <n v="0"/>
    <n v="0"/>
    <n v="0"/>
    <n v="35"/>
    <n v="39"/>
    <n v="0"/>
    <n v="0"/>
    <n v="35"/>
    <n v="39"/>
    <n v="0"/>
    <n v="0"/>
    <n v="0"/>
    <n v="0"/>
    <n v="0"/>
    <n v="0"/>
    <n v="35"/>
    <n v="39"/>
    <n v="74"/>
    <n v="20"/>
    <n v="19"/>
    <n v="0"/>
    <n v="0"/>
    <n v="17"/>
    <n v="18"/>
    <n v="0"/>
    <n v="0"/>
  </r>
  <r>
    <s v="Camp 2W"/>
    <s v="CXB-204"/>
    <m/>
    <m/>
    <s v="E-2"/>
    <s v="Moitree Child Learning Center 2"/>
    <n v="31013568"/>
    <s v="REFUGEE COMMUNITIES"/>
    <s v="LEARNING CENTER"/>
    <s v="Completed"/>
    <m/>
    <m/>
    <m/>
    <m/>
    <m/>
    <x v="4"/>
    <x v="6"/>
    <m/>
    <n v="22"/>
    <m/>
    <n v="15"/>
    <m/>
    <m/>
    <m/>
    <m/>
    <m/>
    <n v="22"/>
    <m/>
    <n v="1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74"/>
    <n v="0"/>
    <n v="74"/>
    <n v="0"/>
    <n v="0"/>
    <n v="0"/>
    <n v="30"/>
    <n v="44"/>
    <n v="0"/>
    <n v="0"/>
    <n v="30"/>
    <n v="44"/>
    <n v="0"/>
    <n v="0"/>
    <n v="0"/>
    <n v="0"/>
    <n v="0"/>
    <n v="0"/>
    <n v="30"/>
    <n v="44"/>
    <n v="74"/>
    <n v="22"/>
    <n v="22"/>
    <n v="0"/>
    <n v="0"/>
    <n v="15"/>
    <n v="15"/>
    <n v="0"/>
    <n v="0"/>
  </r>
  <r>
    <s v="Camp 2W"/>
    <s v="CXB-204"/>
    <m/>
    <m/>
    <s v="E-2"/>
    <s v="Moitree Child Learning Center 3"/>
    <n v="31013566"/>
    <s v="REFUGEE COMMUNITIES"/>
    <s v="LEARNING CENTER"/>
    <s v="Completed"/>
    <m/>
    <m/>
    <m/>
    <m/>
    <m/>
    <x v="4"/>
    <x v="6"/>
    <m/>
    <n v="20"/>
    <m/>
    <n v="17"/>
    <m/>
    <m/>
    <m/>
    <m/>
    <m/>
    <n v="20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74"/>
    <n v="0"/>
    <n v="74"/>
    <n v="0"/>
    <n v="0"/>
    <n v="0"/>
    <n v="34"/>
    <n v="40"/>
    <n v="0"/>
    <n v="0"/>
    <n v="34"/>
    <n v="40"/>
    <n v="0"/>
    <n v="0"/>
    <n v="0"/>
    <n v="0"/>
    <n v="0"/>
    <n v="0"/>
    <n v="34"/>
    <n v="40"/>
    <n v="74"/>
    <n v="20"/>
    <n v="20"/>
    <n v="0"/>
    <n v="0"/>
    <n v="17"/>
    <n v="17"/>
    <n v="0"/>
    <n v="0"/>
  </r>
  <r>
    <s v="Camp 2W"/>
    <s v="CXB-204"/>
    <m/>
    <m/>
    <s v="E-2"/>
    <s v="Sorjo Moki Child Learning Center 1"/>
    <n v="31013561"/>
    <s v="REFUGEE COMMUNITIES"/>
    <s v="LEARNING CENTER"/>
    <s v="Completed"/>
    <m/>
    <m/>
    <m/>
    <m/>
    <m/>
    <x v="4"/>
    <x v="6"/>
    <m/>
    <n v="17"/>
    <m/>
    <n v="20"/>
    <m/>
    <m/>
    <m/>
    <m/>
    <m/>
    <n v="33"/>
    <m/>
    <n v="4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61"/>
    <n v="50"/>
    <n v="0"/>
    <n v="0"/>
    <n v="61"/>
    <n v="50"/>
    <n v="0"/>
    <n v="0"/>
    <n v="0"/>
    <n v="0"/>
    <n v="0"/>
    <n v="0"/>
    <n v="61"/>
    <n v="50"/>
    <n v="111"/>
    <n v="17"/>
    <n v="33"/>
    <n v="0"/>
    <n v="0"/>
    <n v="20"/>
    <n v="41"/>
    <n v="0"/>
    <n v="0"/>
  </r>
  <r>
    <s v="Camp 2W"/>
    <s v="CXB-204"/>
    <m/>
    <m/>
    <s v="E-2"/>
    <s v="Sorjo Moki Child Learning Center 2"/>
    <n v="31013559"/>
    <s v="REFUGEE COMMUNITIES"/>
    <s v="LEARNING CENTER"/>
    <s v="Completed"/>
    <m/>
    <m/>
    <m/>
    <m/>
    <m/>
    <x v="4"/>
    <x v="6"/>
    <m/>
    <n v="43"/>
    <m/>
    <n v="31"/>
    <m/>
    <m/>
    <m/>
    <m/>
    <m/>
    <n v="24"/>
    <m/>
    <n v="13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44"/>
    <n v="67"/>
    <n v="0"/>
    <n v="0"/>
    <n v="44"/>
    <n v="67"/>
    <n v="0"/>
    <n v="0"/>
    <n v="0"/>
    <n v="0"/>
    <n v="0"/>
    <n v="0"/>
    <n v="44"/>
    <n v="67"/>
    <n v="111"/>
    <n v="43"/>
    <n v="24"/>
    <n v="0"/>
    <n v="0"/>
    <n v="31"/>
    <n v="13"/>
    <n v="0"/>
    <n v="0"/>
  </r>
  <r>
    <s v="Camp 2W"/>
    <s v="CXB-204"/>
    <m/>
    <m/>
    <s v="E-2"/>
    <s v="Vorer Alo Child Learning Center 1"/>
    <n v="31013584"/>
    <s v="REFUGEE COMMUNITIES"/>
    <s v="LEARNING CENTER"/>
    <s v="Completed"/>
    <m/>
    <m/>
    <m/>
    <m/>
    <m/>
    <x v="4"/>
    <x v="6"/>
    <m/>
    <n v="15"/>
    <m/>
    <n v="22"/>
    <m/>
    <m/>
    <m/>
    <m/>
    <m/>
    <n v="37"/>
    <m/>
    <n v="3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9"/>
    <n v="52"/>
    <n v="0"/>
    <n v="0"/>
    <n v="59"/>
    <n v="52"/>
    <n v="0"/>
    <n v="0"/>
    <n v="0"/>
    <n v="0"/>
    <n v="0"/>
    <n v="0"/>
    <n v="59"/>
    <n v="52"/>
    <n v="111"/>
    <n v="15"/>
    <n v="37"/>
    <n v="0"/>
    <n v="0"/>
    <n v="22"/>
    <n v="37"/>
    <n v="0"/>
    <n v="0"/>
  </r>
  <r>
    <s v="Camp 2W"/>
    <s v="CXB-204"/>
    <m/>
    <m/>
    <s v="E-2"/>
    <s v="Vorer Alo Child Learning Center 2"/>
    <n v="31013571"/>
    <s v="REFUGEE COMMUNITIES"/>
    <s v="LEARNING CENTER"/>
    <s v="Completed"/>
    <m/>
    <m/>
    <m/>
    <m/>
    <m/>
    <x v="4"/>
    <x v="6"/>
    <m/>
    <n v="17"/>
    <m/>
    <n v="20"/>
    <m/>
    <m/>
    <m/>
    <m/>
    <m/>
    <n v="31"/>
    <m/>
    <n v="43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63"/>
    <n v="48"/>
    <n v="0"/>
    <n v="0"/>
    <n v="63"/>
    <n v="48"/>
    <n v="0"/>
    <n v="0"/>
    <n v="0"/>
    <n v="0"/>
    <n v="0"/>
    <n v="0"/>
    <n v="63"/>
    <n v="48"/>
    <n v="111"/>
    <n v="17"/>
    <n v="31"/>
    <n v="0"/>
    <n v="0"/>
    <n v="20"/>
    <n v="43"/>
    <n v="0"/>
    <n v="0"/>
  </r>
  <r>
    <s v="Camp 2W"/>
    <s v="CXB-204"/>
    <m/>
    <m/>
    <s v="F-1"/>
    <s v="Bonochya Child Learning Center 1"/>
    <n v="31013592"/>
    <s v="REFUGEE COMMUNITIES"/>
    <s v="LEARNING CENTER"/>
    <s v="Completed"/>
    <n v="21.2079368283337"/>
    <n v="92.156901514478605"/>
    <n v="-38.896509442645801"/>
    <n v="4"/>
    <m/>
    <x v="4"/>
    <x v="6"/>
    <m/>
    <n v="20"/>
    <m/>
    <n v="17"/>
    <m/>
    <m/>
    <m/>
    <m/>
    <m/>
    <n v="37"/>
    <m/>
    <n v="3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4"/>
    <n v="57"/>
    <n v="0"/>
    <n v="0"/>
    <n v="54"/>
    <n v="57"/>
    <n v="0"/>
    <n v="0"/>
    <n v="0"/>
    <n v="0"/>
    <n v="0"/>
    <n v="0"/>
    <n v="54"/>
    <n v="57"/>
    <n v="111"/>
    <n v="20"/>
    <n v="37"/>
    <n v="0"/>
    <n v="0"/>
    <n v="17"/>
    <n v="37"/>
    <n v="0"/>
    <n v="0"/>
  </r>
  <r>
    <s v="Camp 2W"/>
    <s v="CXB-204"/>
    <m/>
    <m/>
    <s v="F-1"/>
    <s v="Bonochya Child Learning Center 2"/>
    <n v="31013591"/>
    <s v="REFUGEE COMMUNITIES"/>
    <s v="LEARNING CENTER"/>
    <s v="Completed"/>
    <n v="21.2078699803799"/>
    <n v="92.156996017083401"/>
    <n v="-32.809913788792102"/>
    <n v="4"/>
    <m/>
    <x v="4"/>
    <x v="6"/>
    <m/>
    <n v="18"/>
    <m/>
    <n v="19"/>
    <m/>
    <m/>
    <m/>
    <m/>
    <m/>
    <n v="32"/>
    <m/>
    <n v="42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61"/>
    <n v="50"/>
    <n v="0"/>
    <n v="0"/>
    <n v="61"/>
    <n v="50"/>
    <n v="0"/>
    <n v="0"/>
    <n v="0"/>
    <n v="0"/>
    <n v="0"/>
    <n v="0"/>
    <n v="61"/>
    <n v="50"/>
    <n v="111"/>
    <n v="18"/>
    <n v="32"/>
    <n v="0"/>
    <n v="0"/>
    <n v="19"/>
    <n v="42"/>
    <n v="0"/>
    <n v="0"/>
  </r>
  <r>
    <s v="Camp 2W"/>
    <s v="CXB-204"/>
    <m/>
    <m/>
    <s v="F-1"/>
    <s v="Chayanir Child Learning Center 1"/>
    <n v="31013588"/>
    <s v="REFUGEE COMMUNITIES"/>
    <s v="LEARNING CENTER"/>
    <s v="Completed"/>
    <m/>
    <m/>
    <m/>
    <m/>
    <m/>
    <x v="4"/>
    <x v="6"/>
    <m/>
    <n v="15"/>
    <m/>
    <n v="22"/>
    <m/>
    <m/>
    <m/>
    <m/>
    <m/>
    <n v="29"/>
    <m/>
    <n v="42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8"/>
    <n v="0"/>
    <n v="108"/>
    <n v="0"/>
    <n v="0"/>
    <n v="0"/>
    <n v="64"/>
    <n v="44"/>
    <n v="0"/>
    <n v="0"/>
    <n v="64"/>
    <n v="44"/>
    <n v="0"/>
    <n v="0"/>
    <n v="0"/>
    <n v="0"/>
    <n v="0"/>
    <n v="0"/>
    <n v="64"/>
    <n v="44"/>
    <n v="108"/>
    <n v="15"/>
    <n v="29"/>
    <n v="0"/>
    <n v="0"/>
    <n v="22"/>
    <n v="42"/>
    <n v="0"/>
    <n v="0"/>
  </r>
  <r>
    <s v="Camp 2W"/>
    <s v="CXB-204"/>
    <m/>
    <m/>
    <s v="F-1"/>
    <s v="Chayanir Child Learning Center 2"/>
    <n v="31013586"/>
    <s v="REFUGEE COMMUNITIES"/>
    <s v="LEARNING CENTER"/>
    <s v="Completed"/>
    <m/>
    <m/>
    <m/>
    <m/>
    <m/>
    <x v="4"/>
    <x v="6"/>
    <m/>
    <n v="26"/>
    <m/>
    <n v="48"/>
    <m/>
    <m/>
    <m/>
    <m/>
    <m/>
    <n v="18"/>
    <m/>
    <n v="1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67"/>
    <n v="44"/>
    <n v="0"/>
    <n v="0"/>
    <n v="67"/>
    <n v="44"/>
    <n v="0"/>
    <n v="0"/>
    <n v="0"/>
    <n v="0"/>
    <n v="0"/>
    <n v="0"/>
    <n v="67"/>
    <n v="44"/>
    <n v="111"/>
    <n v="26"/>
    <n v="18"/>
    <n v="0"/>
    <n v="0"/>
    <n v="48"/>
    <n v="19"/>
    <n v="0"/>
    <n v="0"/>
  </r>
  <r>
    <s v="Camp 3"/>
    <s v="CXB-205"/>
    <m/>
    <m/>
    <s v="AA-6"/>
    <s v="Kanakchapa Child Learning Center 1"/>
    <n v="31013661"/>
    <s v="REFUGEE COMMUNITIES"/>
    <s v="LEARNING CENTER"/>
    <s v="Completed"/>
    <n v="21.211889036739802"/>
    <n v="92.148921041438598"/>
    <n v="-50.205414373881801"/>
    <n v="8"/>
    <m/>
    <x v="4"/>
    <x v="6"/>
    <m/>
    <n v="20"/>
    <m/>
    <n v="17"/>
    <m/>
    <m/>
    <m/>
    <m/>
    <m/>
    <n v="36"/>
    <m/>
    <n v="3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3"/>
    <n v="56"/>
    <n v="0"/>
    <n v="0"/>
    <n v="53"/>
    <n v="56"/>
    <n v="0"/>
    <n v="0"/>
    <n v="0"/>
    <n v="0"/>
    <n v="0"/>
    <n v="0"/>
    <n v="53"/>
    <n v="56"/>
    <n v="109"/>
    <n v="20"/>
    <n v="36"/>
    <n v="0"/>
    <n v="0"/>
    <n v="17"/>
    <n v="36"/>
    <n v="0"/>
    <n v="0"/>
  </r>
  <r>
    <s v="Camp 3"/>
    <s v="CXB-205"/>
    <m/>
    <m/>
    <s v="AA-6"/>
    <s v="Kanakchapa Child Learning Center 2"/>
    <n v="31013664"/>
    <s v="REFUGEE COMMUNITIES"/>
    <s v="LEARNING CENTER"/>
    <s v="Completed"/>
    <n v="21.211960551571501"/>
    <n v="92.148779989067606"/>
    <n v="-22.151117346589899"/>
    <n v="6"/>
    <m/>
    <x v="4"/>
    <x v="6"/>
    <m/>
    <n v="18"/>
    <m/>
    <n v="17"/>
    <m/>
    <m/>
    <m/>
    <m/>
    <m/>
    <n v="36"/>
    <m/>
    <n v="3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3"/>
    <s v="CXB-205"/>
    <m/>
    <m/>
    <s v="AA-6"/>
    <s v="Kanakchapa Child Learning Center 3"/>
    <n v="31013674"/>
    <s v="REFUGEE COMMUNITIES"/>
    <s v="LEARNING CENTER"/>
    <s v="Completed"/>
    <n v="21.2121481026639"/>
    <n v="92.1489012088404"/>
    <n v="-34.888172938890101"/>
    <n v="6"/>
    <m/>
    <x v="4"/>
    <x v="6"/>
    <m/>
    <n v="21"/>
    <m/>
    <n v="16"/>
    <m/>
    <m/>
    <m/>
    <m/>
    <m/>
    <n v="38"/>
    <m/>
    <n v="3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0"/>
    <n v="59"/>
    <n v="0"/>
    <n v="0"/>
    <n v="50"/>
    <n v="59"/>
    <n v="0"/>
    <n v="0"/>
    <n v="0"/>
    <n v="0"/>
    <n v="0"/>
    <n v="0"/>
    <n v="50"/>
    <n v="59"/>
    <n v="109"/>
    <n v="21"/>
    <n v="38"/>
    <n v="0"/>
    <n v="0"/>
    <n v="16"/>
    <n v="34"/>
    <n v="0"/>
    <n v="0"/>
  </r>
  <r>
    <s v="Camp 3"/>
    <s v="CXB-205"/>
    <m/>
    <m/>
    <s v="AA-7"/>
    <s v="Chhayabithi Child Learning Center 1"/>
    <n v="31013698"/>
    <s v="REFUGEE COMMUNITIES"/>
    <s v="LEARNING CENTER"/>
    <s v="Completed"/>
    <m/>
    <m/>
    <m/>
    <m/>
    <m/>
    <x v="4"/>
    <x v="6"/>
    <m/>
    <n v="30"/>
    <m/>
    <n v="40"/>
    <m/>
    <m/>
    <m/>
    <m/>
    <m/>
    <n v="16"/>
    <m/>
    <n v="1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30"/>
    <n v="16"/>
    <n v="0"/>
    <n v="0"/>
    <n v="40"/>
    <n v="19"/>
    <n v="0"/>
    <n v="0"/>
  </r>
  <r>
    <s v="Camp 3"/>
    <s v="CXB-205"/>
    <m/>
    <m/>
    <s v="AA-7"/>
    <s v="Chhayabithi Child Learning Center 2"/>
    <n v="31013699"/>
    <s v="REFUGEE COMMUNITIES"/>
    <s v="LEARNING CENTER"/>
    <s v="Completed"/>
    <m/>
    <m/>
    <m/>
    <m/>
    <m/>
    <x v="4"/>
    <x v="6"/>
    <m/>
    <n v="33"/>
    <m/>
    <n v="37"/>
    <m/>
    <m/>
    <m/>
    <m/>
    <m/>
    <n v="16"/>
    <m/>
    <n v="1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33"/>
    <n v="16"/>
    <n v="0"/>
    <n v="0"/>
    <n v="37"/>
    <n v="19"/>
    <n v="0"/>
    <n v="0"/>
  </r>
  <r>
    <s v="Camp 3"/>
    <s v="CXB-205"/>
    <m/>
    <m/>
    <s v="AA-7"/>
    <s v="Inani Child Learning Center 1"/>
    <n v="31013702"/>
    <s v="REFUGEE COMMUNITIES"/>
    <s v="LEARNING CENTER"/>
    <s v="Completed"/>
    <m/>
    <m/>
    <m/>
    <m/>
    <m/>
    <x v="4"/>
    <x v="6"/>
    <m/>
    <n v="35"/>
    <m/>
    <n v="31"/>
    <m/>
    <m/>
    <m/>
    <m/>
    <m/>
    <n v="17"/>
    <m/>
    <n v="1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9"/>
    <n v="0"/>
    <n v="99"/>
    <n v="0"/>
    <n v="0"/>
    <n v="0"/>
    <n v="47"/>
    <n v="52"/>
    <n v="0"/>
    <n v="0"/>
    <n v="47"/>
    <n v="52"/>
    <n v="0"/>
    <n v="0"/>
    <n v="0"/>
    <n v="0"/>
    <n v="0"/>
    <n v="0"/>
    <n v="47"/>
    <n v="52"/>
    <n v="99"/>
    <n v="35"/>
    <n v="17"/>
    <n v="0"/>
    <n v="0"/>
    <n v="31"/>
    <n v="16"/>
    <n v="0"/>
    <n v="0"/>
  </r>
  <r>
    <s v="Camp 3"/>
    <s v="CXB-205"/>
    <m/>
    <m/>
    <s v="AA-7"/>
    <s v="Inani Child Learning Center 2"/>
    <n v="31013704"/>
    <s v="REFUGEE COMMUNITIES"/>
    <s v="LEARNING CENTER"/>
    <s v="Completed"/>
    <m/>
    <m/>
    <m/>
    <m/>
    <m/>
    <x v="4"/>
    <x v="6"/>
    <m/>
    <n v="19"/>
    <m/>
    <n v="14"/>
    <m/>
    <m/>
    <m/>
    <m/>
    <m/>
    <n v="35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9"/>
    <n v="0"/>
    <n v="99"/>
    <n v="0"/>
    <n v="0"/>
    <n v="0"/>
    <n v="45"/>
    <n v="54"/>
    <n v="0"/>
    <n v="0"/>
    <n v="45"/>
    <n v="54"/>
    <n v="0"/>
    <n v="0"/>
    <n v="0"/>
    <n v="0"/>
    <n v="0"/>
    <n v="0"/>
    <n v="45"/>
    <n v="54"/>
    <n v="99"/>
    <n v="19"/>
    <n v="35"/>
    <n v="0"/>
    <n v="0"/>
    <n v="14"/>
    <n v="31"/>
    <n v="0"/>
    <n v="0"/>
  </r>
  <r>
    <s v="Camp 3"/>
    <s v="CXB-205"/>
    <m/>
    <m/>
    <s v="AA-7"/>
    <s v="Inani Child Learning Center 3"/>
    <n v="31013705"/>
    <s v="REFUGEE COMMUNITIES"/>
    <s v="LEARNING CENTER"/>
    <s v="Completed"/>
    <m/>
    <m/>
    <m/>
    <m/>
    <m/>
    <x v="4"/>
    <x v="6"/>
    <m/>
    <n v="18"/>
    <m/>
    <n v="15"/>
    <m/>
    <m/>
    <m/>
    <m/>
    <m/>
    <n v="38"/>
    <m/>
    <n v="28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9"/>
    <n v="0"/>
    <n v="99"/>
    <n v="0"/>
    <n v="0"/>
    <n v="0"/>
    <n v="43"/>
    <n v="56"/>
    <n v="0"/>
    <n v="0"/>
    <n v="43"/>
    <n v="56"/>
    <n v="0"/>
    <n v="0"/>
    <n v="0"/>
    <n v="0"/>
    <n v="0"/>
    <n v="0"/>
    <n v="43"/>
    <n v="56"/>
    <n v="99"/>
    <n v="18"/>
    <n v="38"/>
    <n v="0"/>
    <n v="0"/>
    <n v="15"/>
    <n v="28"/>
    <n v="0"/>
    <n v="0"/>
  </r>
  <r>
    <s v="Camp 3"/>
    <s v="CXB-205"/>
    <m/>
    <m/>
    <s v="AA-7"/>
    <s v="Inani Child Learning Center 4"/>
    <n v="31013707"/>
    <s v="REFUGEE COMMUNITIES"/>
    <s v="LEARNING CENTER"/>
    <s v="Completed"/>
    <m/>
    <m/>
    <m/>
    <m/>
    <m/>
    <x v="4"/>
    <x v="6"/>
    <m/>
    <n v="17"/>
    <m/>
    <n v="16"/>
    <m/>
    <m/>
    <m/>
    <m/>
    <m/>
    <n v="35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9"/>
    <n v="0"/>
    <n v="99"/>
    <n v="0"/>
    <n v="0"/>
    <n v="0"/>
    <n v="47"/>
    <n v="52"/>
    <n v="0"/>
    <n v="0"/>
    <n v="47"/>
    <n v="52"/>
    <n v="0"/>
    <n v="0"/>
    <n v="0"/>
    <n v="0"/>
    <n v="0"/>
    <n v="0"/>
    <n v="47"/>
    <n v="52"/>
    <n v="99"/>
    <n v="17"/>
    <n v="35"/>
    <n v="0"/>
    <n v="0"/>
    <n v="16"/>
    <n v="31"/>
    <n v="0"/>
    <n v="0"/>
  </r>
  <r>
    <s v="Camp 3"/>
    <s v="CXB-205"/>
    <m/>
    <m/>
    <s v="AA-7"/>
    <s v="Inani Child Learning Center 5"/>
    <n v="31013709"/>
    <s v="REFUGEE COMMUNITIES"/>
    <s v="LEARNING CENTER"/>
    <s v="Completed"/>
    <m/>
    <m/>
    <m/>
    <m/>
    <m/>
    <x v="4"/>
    <x v="6"/>
    <m/>
    <n v="18"/>
    <m/>
    <n v="15"/>
    <m/>
    <m/>
    <m/>
    <m/>
    <m/>
    <n v="35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9"/>
    <n v="0"/>
    <n v="99"/>
    <n v="0"/>
    <n v="0"/>
    <n v="0"/>
    <n v="46"/>
    <n v="53"/>
    <n v="0"/>
    <n v="0"/>
    <n v="46"/>
    <n v="53"/>
    <n v="0"/>
    <n v="0"/>
    <n v="0"/>
    <n v="0"/>
    <n v="0"/>
    <n v="0"/>
    <n v="46"/>
    <n v="53"/>
    <n v="99"/>
    <n v="18"/>
    <n v="35"/>
    <n v="0"/>
    <n v="0"/>
    <n v="15"/>
    <n v="31"/>
    <n v="0"/>
    <n v="0"/>
  </r>
  <r>
    <s v="Camp 3"/>
    <s v="CXB-205"/>
    <m/>
    <m/>
    <s v="AA-7"/>
    <s v="Jui Transitional Learning Center(TV_Tower) 1"/>
    <n v="31013551"/>
    <s v="REFUGEE COMMUNITIES"/>
    <s v="LEARNING CENTER"/>
    <s v="Completed"/>
    <m/>
    <m/>
    <m/>
    <m/>
    <m/>
    <x v="4"/>
    <x v="6"/>
    <m/>
    <n v="37"/>
    <m/>
    <n v="29"/>
    <m/>
    <m/>
    <m/>
    <m/>
    <m/>
    <n v="17"/>
    <m/>
    <n v="1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9"/>
    <n v="0"/>
    <n v="99"/>
    <n v="0"/>
    <n v="0"/>
    <n v="0"/>
    <n v="45"/>
    <n v="54"/>
    <n v="0"/>
    <n v="0"/>
    <n v="45"/>
    <n v="54"/>
    <n v="0"/>
    <n v="0"/>
    <n v="0"/>
    <n v="0"/>
    <n v="0"/>
    <n v="0"/>
    <n v="45"/>
    <n v="54"/>
    <n v="99"/>
    <n v="37"/>
    <n v="17"/>
    <n v="0"/>
    <n v="0"/>
    <n v="29"/>
    <n v="16"/>
    <n v="0"/>
    <n v="0"/>
  </r>
  <r>
    <s v="Camp 3"/>
    <s v="CXB-205"/>
    <m/>
    <m/>
    <s v="AA-7"/>
    <s v="Jui Transitional Learning Center(TV_Tower) 2"/>
    <n v="31013553"/>
    <s v="REFUGEE COMMUNITIES"/>
    <s v="LEARNING CENTER"/>
    <s v="Completed"/>
    <m/>
    <m/>
    <m/>
    <m/>
    <m/>
    <x v="4"/>
    <x v="6"/>
    <m/>
    <n v="35"/>
    <m/>
    <n v="31"/>
    <m/>
    <m/>
    <m/>
    <m/>
    <m/>
    <n v="18"/>
    <m/>
    <n v="1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9"/>
    <n v="0"/>
    <n v="99"/>
    <n v="0"/>
    <n v="0"/>
    <n v="0"/>
    <n v="46"/>
    <n v="53"/>
    <n v="0"/>
    <n v="0"/>
    <n v="46"/>
    <n v="53"/>
    <n v="0"/>
    <n v="0"/>
    <n v="0"/>
    <n v="0"/>
    <n v="0"/>
    <n v="0"/>
    <n v="46"/>
    <n v="53"/>
    <n v="99"/>
    <n v="35"/>
    <n v="18"/>
    <n v="0"/>
    <n v="0"/>
    <n v="31"/>
    <n v="15"/>
    <n v="0"/>
    <n v="0"/>
  </r>
  <r>
    <s v="Camp 3"/>
    <s v="CXB-205"/>
    <m/>
    <m/>
    <s v="D-10"/>
    <s v="Paharpur Transitional Learning Center 1"/>
    <n v="31013596"/>
    <s v="REFUGEE COMMUNITIES"/>
    <s v="LEARNING CENTER"/>
    <s v="Completed"/>
    <n v="21.208441760560799"/>
    <n v="92.151172485051703"/>
    <n v="-24.8029192422918"/>
    <n v="8"/>
    <m/>
    <x v="4"/>
    <x v="6"/>
    <m/>
    <n v="20"/>
    <m/>
    <n v="17"/>
    <m/>
    <m/>
    <m/>
    <m/>
    <m/>
    <n v="39"/>
    <m/>
    <n v="3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2"/>
    <n v="59"/>
    <n v="0"/>
    <n v="0"/>
    <n v="52"/>
    <n v="59"/>
    <n v="0"/>
    <n v="0"/>
    <n v="0"/>
    <n v="0"/>
    <n v="0"/>
    <n v="0"/>
    <n v="52"/>
    <n v="59"/>
    <n v="111"/>
    <n v="20"/>
    <n v="39"/>
    <n v="0"/>
    <n v="0"/>
    <n v="17"/>
    <n v="35"/>
    <n v="0"/>
    <n v="0"/>
  </r>
  <r>
    <s v="Camp 3"/>
    <s v="CXB-205"/>
    <m/>
    <m/>
    <s v="D-39"/>
    <s v="Irawardi Transitional Learning Center 1"/>
    <n v="31013589"/>
    <s v="REFUGEE COMMUNITIES"/>
    <s v="LEARNING CENTER"/>
    <s v="Completed"/>
    <n v="21.207333592193599"/>
    <n v="92.151776204412897"/>
    <n v="-38.799158595211203"/>
    <n v="4"/>
    <m/>
    <x v="4"/>
    <x v="6"/>
    <m/>
    <n v="20"/>
    <m/>
    <n v="17"/>
    <m/>
    <m/>
    <m/>
    <m/>
    <m/>
    <n v="34"/>
    <m/>
    <n v="38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5"/>
    <n v="54"/>
    <n v="0"/>
    <n v="0"/>
    <n v="55"/>
    <n v="54"/>
    <n v="0"/>
    <n v="0"/>
    <n v="0"/>
    <n v="0"/>
    <n v="0"/>
    <n v="0"/>
    <n v="55"/>
    <n v="54"/>
    <n v="109"/>
    <n v="20"/>
    <n v="34"/>
    <n v="0"/>
    <n v="0"/>
    <n v="17"/>
    <n v="38"/>
    <n v="0"/>
    <n v="0"/>
  </r>
  <r>
    <s v="Camp 3"/>
    <s v="CXB-205"/>
    <m/>
    <m/>
    <s v="DD-4"/>
    <s v="Sunflower Child Learning Center 2"/>
    <n v="31013604"/>
    <s v="REFUGEE COMMUNITIES"/>
    <s v="LEARNING CENTER"/>
    <s v="Completed"/>
    <n v="21.209135"/>
    <n v="92.152027000000004"/>
    <s v="(blank)"/>
    <n v="0"/>
    <m/>
    <x v="4"/>
    <x v="6"/>
    <m/>
    <n v="37"/>
    <m/>
    <n v="33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37"/>
    <n v="18"/>
    <n v="0"/>
    <n v="0"/>
    <n v="33"/>
    <n v="17"/>
    <n v="0"/>
    <n v="0"/>
  </r>
  <r>
    <s v="Camp 3"/>
    <s v="CXB-205"/>
    <m/>
    <m/>
    <s v="H-1"/>
    <s v="Usha Transitional Learning Center 1"/>
    <n v="31013600"/>
    <s v="REFUGEE COMMUNITIES"/>
    <s v="LEARNING CENTER"/>
    <s v="Completed"/>
    <n v="21.2086208564549"/>
    <n v="92.149386589723406"/>
    <n v="-28.241093271840299"/>
    <n v="8"/>
    <m/>
    <x v="4"/>
    <x v="6"/>
    <m/>
    <n v="20"/>
    <m/>
    <n v="17"/>
    <m/>
    <m/>
    <m/>
    <m/>
    <m/>
    <n v="38"/>
    <m/>
    <n v="3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2"/>
    <n v="58"/>
    <n v="0"/>
    <n v="0"/>
    <n v="52"/>
    <n v="58"/>
    <n v="0"/>
    <n v="0"/>
    <n v="0"/>
    <n v="0"/>
    <n v="0"/>
    <n v="0"/>
    <n v="52"/>
    <n v="58"/>
    <n v="110"/>
    <n v="20"/>
    <n v="38"/>
    <n v="0"/>
    <n v="0"/>
    <n v="17"/>
    <n v="35"/>
    <n v="0"/>
    <n v="0"/>
  </r>
  <r>
    <s v="Camp 3"/>
    <s v="CXB-205"/>
    <m/>
    <m/>
    <s v="H-1"/>
    <s v="Usha Transitional Learning Center 2"/>
    <n v="31013601"/>
    <s v="REFUGEE COMMUNITIES"/>
    <s v="LEARNING CENTER"/>
    <s v="Completed"/>
    <n v="21.208784207515802"/>
    <n v="92.149478652845602"/>
    <n v="-26.535698244525101"/>
    <n v="4"/>
    <m/>
    <x v="4"/>
    <x v="6"/>
    <m/>
    <n v="13"/>
    <m/>
    <n v="24"/>
    <m/>
    <m/>
    <m/>
    <m/>
    <m/>
    <n v="38"/>
    <m/>
    <n v="3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60"/>
    <n v="51"/>
    <n v="0"/>
    <n v="0"/>
    <n v="60"/>
    <n v="51"/>
    <n v="0"/>
    <n v="0"/>
    <n v="0"/>
    <n v="0"/>
    <n v="0"/>
    <n v="0"/>
    <n v="60"/>
    <n v="51"/>
    <n v="111"/>
    <n v="13"/>
    <n v="38"/>
    <n v="0"/>
    <n v="0"/>
    <n v="24"/>
    <n v="36"/>
    <n v="0"/>
    <n v="0"/>
  </r>
  <r>
    <s v="Camp 3"/>
    <s v="CXB-205"/>
    <m/>
    <m/>
    <s v="H-1"/>
    <s v="Usha Transitional Learning Center 3"/>
    <n v="31013603"/>
    <s v="REFUGEE COMMUNITIES"/>
    <s v="LEARNING CENTER"/>
    <s v="Completed"/>
    <n v="21.2088361248844"/>
    <n v="92.149497892119797"/>
    <n v="-34.829893258282603"/>
    <n v="16"/>
    <m/>
    <x v="4"/>
    <x v="6"/>
    <m/>
    <n v="20"/>
    <m/>
    <n v="17"/>
    <m/>
    <m/>
    <m/>
    <m/>
    <m/>
    <n v="41"/>
    <m/>
    <n v="28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6"/>
    <n v="0"/>
    <n v="106"/>
    <n v="0"/>
    <n v="0"/>
    <n v="0"/>
    <n v="45"/>
    <n v="61"/>
    <n v="0"/>
    <n v="0"/>
    <n v="45"/>
    <n v="61"/>
    <n v="0"/>
    <n v="0"/>
    <n v="0"/>
    <n v="0"/>
    <n v="0"/>
    <n v="0"/>
    <n v="45"/>
    <n v="61"/>
    <n v="106"/>
    <n v="20"/>
    <n v="41"/>
    <n v="0"/>
    <n v="0"/>
    <n v="17"/>
    <n v="28"/>
    <n v="0"/>
    <n v="0"/>
  </r>
  <r>
    <s v="Camp 3"/>
    <s v="CXB-205"/>
    <m/>
    <m/>
    <s v="I3-L"/>
    <s v="Sunflower Child Learning Center"/>
    <n v="31013624"/>
    <s v="REFUGEE COMMUNITIES"/>
    <s v="LEARNING CENTER"/>
    <s v="Completed"/>
    <m/>
    <m/>
    <m/>
    <m/>
    <m/>
    <x v="4"/>
    <x v="6"/>
    <m/>
    <n v="37"/>
    <m/>
    <n v="33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37"/>
    <n v="18"/>
    <n v="0"/>
    <n v="0"/>
    <n v="33"/>
    <n v="17"/>
    <n v="0"/>
    <n v="0"/>
  </r>
  <r>
    <s v="Camp 4"/>
    <s v="CXB-206"/>
    <m/>
    <m/>
    <s v="AA-7"/>
    <s v="Pahartoli Transitional Learning Center 1"/>
    <n v="31013548"/>
    <s v="REFUGEE COMMUNITIES"/>
    <s v="LEARNING CENTER"/>
    <s v="Completed"/>
    <m/>
    <m/>
    <m/>
    <m/>
    <m/>
    <x v="4"/>
    <x v="6"/>
    <m/>
    <n v="18"/>
    <m/>
    <n v="14"/>
    <m/>
    <m/>
    <m/>
    <m/>
    <m/>
    <n v="22"/>
    <m/>
    <n v="42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6"/>
    <n v="0"/>
    <n v="96"/>
    <n v="0"/>
    <n v="0"/>
    <n v="0"/>
    <n v="56"/>
    <n v="40"/>
    <n v="0"/>
    <n v="0"/>
    <n v="56"/>
    <n v="40"/>
    <n v="0"/>
    <n v="0"/>
    <n v="0"/>
    <n v="0"/>
    <n v="0"/>
    <n v="0"/>
    <n v="56"/>
    <n v="40"/>
    <n v="96"/>
    <n v="18"/>
    <n v="22"/>
    <n v="0"/>
    <n v="0"/>
    <n v="14"/>
    <n v="42"/>
    <n v="0"/>
    <n v="0"/>
  </r>
  <r>
    <s v="Camp 4"/>
    <s v="CXB-206"/>
    <m/>
    <m/>
    <s v="AA-7"/>
    <s v="Pahartoli Transitional Learning Center 2"/>
    <n v="31013549"/>
    <s v="REFUGEE COMMUNITIES"/>
    <s v="LEARNING CENTER"/>
    <s v="Completed"/>
    <m/>
    <m/>
    <m/>
    <m/>
    <m/>
    <x v="4"/>
    <x v="6"/>
    <m/>
    <n v="15"/>
    <m/>
    <n v="16"/>
    <m/>
    <m/>
    <m/>
    <m/>
    <m/>
    <n v="33"/>
    <m/>
    <n v="2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93"/>
    <n v="0"/>
    <n v="93"/>
    <n v="0"/>
    <n v="0"/>
    <n v="0"/>
    <n v="45"/>
    <n v="48"/>
    <n v="0"/>
    <n v="0"/>
    <n v="45"/>
    <n v="48"/>
    <n v="0"/>
    <n v="0"/>
    <n v="0"/>
    <n v="0"/>
    <n v="0"/>
    <n v="0"/>
    <n v="45"/>
    <n v="48"/>
    <n v="93"/>
    <n v="15"/>
    <n v="33"/>
    <n v="0"/>
    <n v="0"/>
    <n v="16"/>
    <n v="29"/>
    <n v="0"/>
    <n v="0"/>
  </r>
  <r>
    <s v="Camp 6"/>
    <s v="CXB-208"/>
    <m/>
    <m/>
    <s v="E-3"/>
    <s v="Sabuj Chaya Child Learning Center 1"/>
    <n v="31013547"/>
    <s v="REFUGEE COMMUNITIES"/>
    <s v="LEARNING CENTER"/>
    <s v="Completed"/>
    <n v="21.203745996443899"/>
    <n v="92.159376981546799"/>
    <n v="-26.566010708494101"/>
    <n v="4"/>
    <m/>
    <x v="4"/>
    <x v="6"/>
    <m/>
    <n v="20"/>
    <m/>
    <n v="17"/>
    <m/>
    <m/>
    <m/>
    <m/>
    <m/>
    <n v="40"/>
    <m/>
    <n v="3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1"/>
    <n v="60"/>
    <n v="0"/>
    <n v="0"/>
    <n v="51"/>
    <n v="60"/>
    <n v="0"/>
    <n v="0"/>
    <n v="0"/>
    <n v="0"/>
    <n v="0"/>
    <n v="0"/>
    <n v="51"/>
    <n v="60"/>
    <n v="111"/>
    <n v="20"/>
    <n v="40"/>
    <n v="0"/>
    <n v="0"/>
    <n v="17"/>
    <n v="34"/>
    <n v="0"/>
    <n v="0"/>
  </r>
  <r>
    <s v="Camp 6"/>
    <s v="CXB-208"/>
    <m/>
    <m/>
    <s v="E-3"/>
    <s v="Sabuj Chaya Child Learning Center 2"/>
    <n v="31013546"/>
    <s v="REFUGEE COMMUNITIES"/>
    <s v="LEARNING CENTER"/>
    <s v="Completed"/>
    <n v="21.203715249062601"/>
    <n v="92.159489025843897"/>
    <n v="-38.855455684796603"/>
    <n v="4"/>
    <m/>
    <x v="4"/>
    <x v="6"/>
    <m/>
    <n v="20"/>
    <m/>
    <n v="17"/>
    <m/>
    <m/>
    <m/>
    <m/>
    <m/>
    <n v="34"/>
    <m/>
    <n v="4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7"/>
    <n v="54"/>
    <n v="0"/>
    <n v="0"/>
    <n v="57"/>
    <n v="54"/>
    <n v="0"/>
    <n v="0"/>
    <n v="0"/>
    <n v="0"/>
    <n v="0"/>
    <n v="0"/>
    <n v="57"/>
    <n v="54"/>
    <n v="111"/>
    <n v="20"/>
    <n v="34"/>
    <n v="0"/>
    <n v="0"/>
    <n v="17"/>
    <n v="40"/>
    <n v="0"/>
    <n v="0"/>
  </r>
  <r>
    <s v="Camp 6"/>
    <s v="CXB-208"/>
    <m/>
    <m/>
    <s v="E-3"/>
    <s v="Upolota Child Learning Center 1"/>
    <n v="31013563"/>
    <s v="REFUGEE COMMUNITIES"/>
    <s v="LEARNING CENTER"/>
    <s v="Completed"/>
    <n v="21.205455787158499"/>
    <n v="92.1584879150993"/>
    <n v="-34.467391237697299"/>
    <n v="4"/>
    <m/>
    <x v="4"/>
    <x v="6"/>
    <m/>
    <n v="19"/>
    <m/>
    <n v="18"/>
    <m/>
    <m/>
    <m/>
    <m/>
    <m/>
    <n v="38"/>
    <m/>
    <n v="3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4"/>
    <n v="57"/>
    <n v="0"/>
    <n v="0"/>
    <n v="54"/>
    <n v="57"/>
    <n v="0"/>
    <n v="0"/>
    <n v="0"/>
    <n v="0"/>
    <n v="0"/>
    <n v="0"/>
    <n v="54"/>
    <n v="57"/>
    <n v="111"/>
    <n v="19"/>
    <n v="38"/>
    <n v="0"/>
    <n v="0"/>
    <n v="18"/>
    <n v="36"/>
    <n v="0"/>
    <n v="0"/>
  </r>
  <r>
    <s v="Camp 6"/>
    <s v="CXB-208"/>
    <m/>
    <m/>
    <s v="E-3"/>
    <s v="Upolota Child Learning Center 2"/>
    <n v="31013560"/>
    <s v="REFUGEE COMMUNITIES"/>
    <s v="LEARNING CENTER"/>
    <s v="Completed"/>
    <n v="21.205347206106399"/>
    <n v="92.158582653971905"/>
    <n v="-34.169340883722597"/>
    <n v="4"/>
    <m/>
    <x v="4"/>
    <x v="6"/>
    <m/>
    <n v="19"/>
    <m/>
    <n v="18"/>
    <m/>
    <m/>
    <m/>
    <m/>
    <m/>
    <n v="38"/>
    <m/>
    <n v="3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4"/>
    <n v="57"/>
    <n v="0"/>
    <n v="0"/>
    <n v="54"/>
    <n v="57"/>
    <n v="0"/>
    <n v="0"/>
    <n v="0"/>
    <n v="0"/>
    <n v="0"/>
    <n v="0"/>
    <n v="54"/>
    <n v="57"/>
    <n v="111"/>
    <n v="19"/>
    <n v="38"/>
    <n v="0"/>
    <n v="0"/>
    <n v="18"/>
    <n v="36"/>
    <n v="0"/>
    <n v="0"/>
  </r>
  <r>
    <s v="Camp 6"/>
    <s v="CXB-208"/>
    <m/>
    <m/>
    <s v="F-2"/>
    <s v="Bono Bithi Child Learning Center 1"/>
    <n v="31013557"/>
    <s v="REFUGEE COMMUNITIES"/>
    <s v="LEARNING CENTER"/>
    <s v="Completed"/>
    <n v="21.205017664671999"/>
    <n v="92.157182188848907"/>
    <n v="-28.2568533026623"/>
    <n v="4"/>
    <m/>
    <x v="4"/>
    <x v="6"/>
    <m/>
    <n v="19"/>
    <m/>
    <n v="18"/>
    <m/>
    <m/>
    <m/>
    <m/>
    <m/>
    <n v="38"/>
    <m/>
    <n v="3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4"/>
    <n v="57"/>
    <n v="0"/>
    <n v="0"/>
    <n v="54"/>
    <n v="57"/>
    <n v="0"/>
    <n v="0"/>
    <n v="0"/>
    <n v="0"/>
    <n v="0"/>
    <n v="0"/>
    <n v="54"/>
    <n v="57"/>
    <n v="111"/>
    <n v="19"/>
    <n v="38"/>
    <n v="0"/>
    <n v="0"/>
    <n v="18"/>
    <n v="36"/>
    <n v="0"/>
    <n v="0"/>
  </r>
  <r>
    <s v="Camp 6"/>
    <s v="CXB-208"/>
    <m/>
    <m/>
    <s v="F-2"/>
    <s v="Bono Bithi Child Learning Center 2"/>
    <n v="31013556"/>
    <s v="REFUGEE COMMUNITIES"/>
    <s v="LEARNING CENTER"/>
    <s v="Completed"/>
    <n v="21.204909367951501"/>
    <n v="92.157342250659894"/>
    <n v="-33.681621063623901"/>
    <n v="4"/>
    <m/>
    <x v="4"/>
    <x v="6"/>
    <m/>
    <n v="19"/>
    <m/>
    <n v="18"/>
    <m/>
    <m/>
    <m/>
    <m/>
    <m/>
    <n v="38"/>
    <m/>
    <n v="3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4"/>
    <n v="57"/>
    <n v="0"/>
    <n v="0"/>
    <n v="54"/>
    <n v="57"/>
    <n v="0"/>
    <n v="0"/>
    <n v="0"/>
    <n v="0"/>
    <n v="0"/>
    <n v="0"/>
    <n v="54"/>
    <n v="57"/>
    <n v="111"/>
    <n v="19"/>
    <n v="38"/>
    <n v="0"/>
    <n v="0"/>
    <n v="18"/>
    <n v="36"/>
    <n v="0"/>
    <n v="0"/>
  </r>
  <r>
    <s v="Camp 6"/>
    <s v="CXB-208"/>
    <m/>
    <m/>
    <s v="F-2"/>
    <s v="Joyata Transitional Learning Center 1"/>
    <n v="31013555"/>
    <s v="REFUGEE COMMUNITIES"/>
    <s v="LEARNING CENTER"/>
    <s v="Completed"/>
    <n v="21.2048299531438"/>
    <n v="92.157315491308196"/>
    <n v="-44.687745847741297"/>
    <n v="4"/>
    <m/>
    <x v="4"/>
    <x v="6"/>
    <m/>
    <n v="14"/>
    <m/>
    <n v="21"/>
    <m/>
    <m/>
    <m/>
    <m/>
    <m/>
    <n v="30"/>
    <m/>
    <n v="4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4"/>
    <n v="30"/>
    <n v="0"/>
    <n v="0"/>
    <n v="21"/>
    <n v="40"/>
    <n v="0"/>
    <n v="0"/>
  </r>
  <r>
    <s v="Camp 7"/>
    <s v="CXB-207"/>
    <m/>
    <m/>
    <s v="E-2"/>
    <s v="Sorjo Moki Child Learning Center 3"/>
    <n v="31013558"/>
    <s v="REFUGEE COMMUNITIES"/>
    <s v="LEARNING CENTER"/>
    <s v="Completed"/>
    <n v="21.205171969883999"/>
    <n v="92.164764846769799"/>
    <n v="-20.273106584135501"/>
    <n v="4"/>
    <m/>
    <x v="4"/>
    <x v="6"/>
    <m/>
    <n v="17"/>
    <m/>
    <n v="20"/>
    <m/>
    <m/>
    <m/>
    <m/>
    <m/>
    <n v="43"/>
    <m/>
    <n v="3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0"/>
    <n v="0"/>
    <n v="110"/>
    <n v="0"/>
    <n v="0"/>
    <n v="0"/>
    <n v="50"/>
    <n v="60"/>
    <n v="0"/>
    <n v="0"/>
    <n v="50"/>
    <n v="60"/>
    <n v="0"/>
    <n v="0"/>
    <n v="0"/>
    <n v="0"/>
    <n v="0"/>
    <n v="0"/>
    <n v="50"/>
    <n v="60"/>
    <n v="110"/>
    <n v="17"/>
    <n v="43"/>
    <n v="0"/>
    <n v="0"/>
    <n v="20"/>
    <n v="30"/>
    <n v="0"/>
    <n v="0"/>
  </r>
  <r>
    <s v="Camp 7"/>
    <s v="CXB-207"/>
    <m/>
    <m/>
    <s v="E-3"/>
    <s v="Matri Chaya Child Learning Center 1"/>
    <n v="31013545"/>
    <s v="REFUGEE COMMUNITIES"/>
    <s v="LEARNING CENTER"/>
    <s v="Completed"/>
    <n v="21.2035128215871"/>
    <n v="92.162718621313303"/>
    <n v="-25.872630060964699"/>
    <n v="4"/>
    <m/>
    <x v="4"/>
    <x v="6"/>
    <m/>
    <n v="18"/>
    <m/>
    <n v="19"/>
    <m/>
    <m/>
    <m/>
    <m/>
    <m/>
    <n v="37"/>
    <m/>
    <n v="3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1"/>
    <n v="0"/>
    <n v="111"/>
    <n v="0"/>
    <n v="0"/>
    <n v="0"/>
    <n v="56"/>
    <n v="55"/>
    <n v="0"/>
    <n v="0"/>
    <n v="56"/>
    <n v="55"/>
    <n v="0"/>
    <n v="0"/>
    <n v="0"/>
    <n v="0"/>
    <n v="0"/>
    <n v="0"/>
    <n v="56"/>
    <n v="55"/>
    <n v="111"/>
    <n v="18"/>
    <n v="37"/>
    <n v="0"/>
    <n v="0"/>
    <n v="19"/>
    <n v="37"/>
    <n v="0"/>
    <n v="0"/>
  </r>
  <r>
    <s v="Camp 7"/>
    <s v="CXB-207"/>
    <m/>
    <m/>
    <s v="E-3"/>
    <s v="Matri Chaya Child Learning Center 2"/>
    <n v="31013544"/>
    <s v="REFUGEE COMMUNITIES"/>
    <s v="LEARNING CENTER"/>
    <s v="Completed"/>
    <n v="21.2033487596055"/>
    <n v="92.162685488655498"/>
    <n v="-45.051513059664302"/>
    <n v="4"/>
    <m/>
    <x v="4"/>
    <x v="6"/>
    <m/>
    <n v="18"/>
    <m/>
    <n v="20"/>
    <m/>
    <m/>
    <m/>
    <m/>
    <m/>
    <n v="36"/>
    <m/>
    <n v="3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3"/>
    <n v="0"/>
    <n v="113"/>
    <n v="0"/>
    <n v="0"/>
    <n v="0"/>
    <n v="59"/>
    <n v="54"/>
    <n v="0"/>
    <n v="0"/>
    <n v="59"/>
    <n v="54"/>
    <n v="0"/>
    <n v="0"/>
    <n v="0"/>
    <n v="0"/>
    <n v="0"/>
    <n v="0"/>
    <n v="59"/>
    <n v="54"/>
    <n v="113"/>
    <n v="18"/>
    <n v="36"/>
    <n v="0"/>
    <n v="0"/>
    <n v="20"/>
    <n v="39"/>
    <n v="0"/>
    <n v="0"/>
  </r>
  <r>
    <s v="Camp 7"/>
    <s v="CXB-207"/>
    <m/>
    <m/>
    <s v="GG"/>
    <s v="Adarsha Child Learning Center 1"/>
    <n v="31013580"/>
    <s v="REFUGEE COMMUNITIES"/>
    <s v="LEARNING CENTER"/>
    <s v="Completed"/>
    <m/>
    <m/>
    <m/>
    <m/>
    <m/>
    <x v="4"/>
    <x v="6"/>
    <m/>
    <n v="21"/>
    <m/>
    <n v="16"/>
    <m/>
    <m/>
    <m/>
    <m/>
    <m/>
    <n v="41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47"/>
    <n v="62"/>
    <n v="0"/>
    <n v="0"/>
    <n v="47"/>
    <n v="62"/>
    <n v="0"/>
    <n v="0"/>
    <n v="0"/>
    <n v="0"/>
    <n v="0"/>
    <n v="0"/>
    <n v="47"/>
    <n v="62"/>
    <n v="109"/>
    <n v="21"/>
    <n v="41"/>
    <n v="0"/>
    <n v="0"/>
    <n v="16"/>
    <n v="31"/>
    <n v="0"/>
    <n v="0"/>
  </r>
  <r>
    <s v="Camp 7"/>
    <s v="CXB-207"/>
    <m/>
    <m/>
    <s v="GG"/>
    <s v="Adarsha Child Learning Center 2"/>
    <n v="31013578"/>
    <s v="REFUGEE COMMUNITIES"/>
    <s v="LEARNING CENTER"/>
    <s v="Completed"/>
    <m/>
    <m/>
    <m/>
    <m/>
    <m/>
    <x v="4"/>
    <x v="6"/>
    <m/>
    <n v="38"/>
    <m/>
    <n v="34"/>
    <m/>
    <m/>
    <m/>
    <m/>
    <m/>
    <n v="20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9"/>
    <n v="0"/>
    <n v="109"/>
    <n v="0"/>
    <n v="0"/>
    <n v="0"/>
    <n v="51"/>
    <n v="58"/>
    <n v="0"/>
    <n v="0"/>
    <n v="51"/>
    <n v="58"/>
    <n v="0"/>
    <n v="0"/>
    <n v="0"/>
    <n v="0"/>
    <n v="0"/>
    <n v="0"/>
    <n v="51"/>
    <n v="58"/>
    <n v="109"/>
    <n v="38"/>
    <n v="20"/>
    <n v="0"/>
    <n v="0"/>
    <n v="34"/>
    <n v="17"/>
    <n v="0"/>
    <n v="0"/>
  </r>
  <r>
    <s v="Camp 8E"/>
    <s v="CXB-210"/>
    <m/>
    <m/>
    <s v="B-16"/>
    <s v="Tamal Transitional Learning Center 1"/>
    <n v="31013537"/>
    <s v="REFUGEE COMMUNITIES"/>
    <s v="LEARNING CENTER"/>
    <s v="Completed"/>
    <n v="21.1944708995707"/>
    <n v="92.160575339737903"/>
    <n v="-47.948418604127099"/>
    <n v="4"/>
    <m/>
    <x v="4"/>
    <x v="6"/>
    <m/>
    <n v="18"/>
    <m/>
    <n v="17"/>
    <m/>
    <m/>
    <m/>
    <m/>
    <m/>
    <n v="36"/>
    <m/>
    <n v="32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9"/>
    <n v="54"/>
    <n v="0"/>
    <n v="0"/>
    <n v="49"/>
    <n v="54"/>
    <n v="0"/>
    <n v="0"/>
    <n v="0"/>
    <n v="0"/>
    <n v="0"/>
    <n v="0"/>
    <n v="49"/>
    <n v="54"/>
    <n v="103"/>
    <n v="18"/>
    <n v="36"/>
    <n v="0"/>
    <n v="0"/>
    <n v="17"/>
    <n v="32"/>
    <n v="0"/>
    <n v="0"/>
  </r>
  <r>
    <s v="Camp 8E"/>
    <s v="CXB-210"/>
    <m/>
    <m/>
    <s v="B-16"/>
    <s v="Tamal Transitional Learning Center 2"/>
    <n v="31013538"/>
    <s v="REFUGEE COMMUNITIES"/>
    <s v="LEARNING CENTER"/>
    <s v="Completed"/>
    <n v="21.1949224866128"/>
    <n v="92.160989548793907"/>
    <n v="-40.572333014646503"/>
    <n v="4"/>
    <m/>
    <x v="4"/>
    <x v="6"/>
    <m/>
    <n v="39"/>
    <m/>
    <n v="29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6"/>
    <n v="57"/>
    <n v="0"/>
    <n v="0"/>
    <n v="46"/>
    <n v="57"/>
    <n v="0"/>
    <n v="0"/>
    <n v="0"/>
    <n v="0"/>
    <n v="0"/>
    <n v="0"/>
    <n v="46"/>
    <n v="57"/>
    <n v="103"/>
    <n v="39"/>
    <n v="18"/>
    <n v="0"/>
    <n v="0"/>
    <n v="29"/>
    <n v="17"/>
    <n v="0"/>
    <n v="0"/>
  </r>
  <r>
    <s v="Camp 8E"/>
    <s v="CXB-210"/>
    <m/>
    <m/>
    <s v="B-16"/>
    <s v="Tamal Transitional Learning Center 3"/>
    <n v="31013542"/>
    <s v="REFUGEE COMMUNITIES"/>
    <s v="LEARNING CENTER"/>
    <s v="Completed"/>
    <n v="21.1949487511"/>
    <n v="92.160988297707704"/>
    <n v="-39.0353369145271"/>
    <n v="4"/>
    <m/>
    <x v="4"/>
    <x v="6"/>
    <m/>
    <n v="15"/>
    <m/>
    <n v="20"/>
    <m/>
    <m/>
    <m/>
    <m/>
    <m/>
    <n v="38"/>
    <m/>
    <n v="3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50"/>
    <n v="53"/>
    <n v="0"/>
    <n v="0"/>
    <n v="50"/>
    <n v="53"/>
    <n v="0"/>
    <n v="0"/>
    <n v="0"/>
    <n v="0"/>
    <n v="0"/>
    <n v="0"/>
    <n v="50"/>
    <n v="53"/>
    <n v="103"/>
    <n v="15"/>
    <n v="38"/>
    <n v="0"/>
    <n v="0"/>
    <n v="20"/>
    <n v="30"/>
    <n v="0"/>
    <n v="0"/>
  </r>
  <r>
    <s v="Camp 8E"/>
    <s v="CXB-210"/>
    <m/>
    <m/>
    <s v="B-16"/>
    <s v="Tamal Transitional Learning Center 4"/>
    <n v="31013541"/>
    <s v="REFUGEE COMMUNITIES"/>
    <s v="LEARNING CENTER"/>
    <s v="Completed"/>
    <n v="21.1949273687922"/>
    <n v="92.160980448200206"/>
    <n v="-33.297067696431597"/>
    <n v="4"/>
    <m/>
    <x v="4"/>
    <x v="6"/>
    <m/>
    <n v="37"/>
    <m/>
    <n v="31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8"/>
    <n v="55"/>
    <n v="0"/>
    <n v="0"/>
    <n v="48"/>
    <n v="55"/>
    <n v="0"/>
    <n v="0"/>
    <n v="0"/>
    <n v="0"/>
    <n v="0"/>
    <n v="0"/>
    <n v="48"/>
    <n v="55"/>
    <n v="103"/>
    <n v="37"/>
    <n v="18"/>
    <n v="0"/>
    <n v="0"/>
    <n v="31"/>
    <n v="17"/>
    <n v="0"/>
    <n v="0"/>
  </r>
  <r>
    <s v="Camp 8E"/>
    <s v="CXB-210"/>
    <m/>
    <m/>
    <s v="B-32"/>
    <s v="Chandrima Transitional Learning Center 1"/>
    <n v="31013543"/>
    <s v="REFUGEE COMMUNITIES"/>
    <s v="LEARNING CENTER"/>
    <s v="Completed"/>
    <n v="21.1956182973911"/>
    <n v="92.162311576105395"/>
    <n v="-47.561698219946699"/>
    <n v="4"/>
    <m/>
    <x v="4"/>
    <x v="6"/>
    <m/>
    <n v="18"/>
    <m/>
    <n v="17"/>
    <m/>
    <m/>
    <m/>
    <m/>
    <m/>
    <n v="37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8"/>
    <n v="55"/>
    <n v="0"/>
    <n v="0"/>
    <n v="48"/>
    <n v="55"/>
    <n v="0"/>
    <n v="0"/>
    <n v="0"/>
    <n v="0"/>
    <n v="0"/>
    <n v="0"/>
    <n v="48"/>
    <n v="55"/>
    <n v="103"/>
    <n v="18"/>
    <n v="37"/>
    <n v="0"/>
    <n v="0"/>
    <n v="17"/>
    <n v="31"/>
    <n v="0"/>
    <n v="0"/>
  </r>
  <r>
    <s v="Camp 8E"/>
    <s v="CXB-210"/>
    <m/>
    <m/>
    <s v="B-32"/>
    <s v="Chandrima Transitional Learning Center 2"/>
    <n v="31013529"/>
    <s v="REFUGEE COMMUNITIES"/>
    <s v="LEARNING CENTER"/>
    <s v="Completed"/>
    <m/>
    <m/>
    <m/>
    <m/>
    <m/>
    <x v="4"/>
    <x v="6"/>
    <m/>
    <n v="38"/>
    <m/>
    <n v="30"/>
    <m/>
    <m/>
    <m/>
    <m/>
    <m/>
    <n v="19"/>
    <m/>
    <n v="16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6"/>
    <n v="57"/>
    <n v="0"/>
    <n v="0"/>
    <n v="46"/>
    <n v="57"/>
    <n v="0"/>
    <n v="0"/>
    <n v="0"/>
    <n v="0"/>
    <n v="0"/>
    <n v="0"/>
    <n v="46"/>
    <n v="57"/>
    <n v="103"/>
    <n v="38"/>
    <n v="19"/>
    <n v="0"/>
    <n v="0"/>
    <n v="30"/>
    <n v="16"/>
    <n v="0"/>
    <n v="0"/>
  </r>
  <r>
    <s v="Camp 9"/>
    <s v="CXB-213"/>
    <m/>
    <m/>
    <s v="A-5"/>
    <s v="Uttaroyan Child Learning Center 1"/>
    <n v="31013526"/>
    <s v="REFUGEE COMMUNITIES"/>
    <s v="LEARNING CENTER"/>
    <s v="Completed"/>
    <n v="21.192036075175999"/>
    <n v="92.159140279494295"/>
    <n v="-39.914784333544297"/>
    <n v="4"/>
    <m/>
    <x v="4"/>
    <x v="6"/>
    <m/>
    <n v="21"/>
    <m/>
    <n v="14"/>
    <m/>
    <m/>
    <m/>
    <m/>
    <m/>
    <n v="38"/>
    <m/>
    <n v="3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4"/>
    <n v="59"/>
    <n v="0"/>
    <n v="0"/>
    <n v="44"/>
    <n v="59"/>
    <n v="0"/>
    <n v="0"/>
    <n v="0"/>
    <n v="0"/>
    <n v="0"/>
    <n v="0"/>
    <n v="44"/>
    <n v="59"/>
    <n v="103"/>
    <n v="21"/>
    <n v="38"/>
    <n v="0"/>
    <n v="0"/>
    <n v="14"/>
    <n v="30"/>
    <n v="0"/>
    <n v="0"/>
  </r>
  <r>
    <s v="Camp 9"/>
    <s v="CXB-213"/>
    <m/>
    <m/>
    <s v="A-5"/>
    <s v="Uttaroyan Child Learning Center 2"/>
    <n v="31013527"/>
    <s v="REFUGEE COMMUNITIES"/>
    <s v="LEARNING CENTER"/>
    <s v="Completed"/>
    <n v="21.192044583733601"/>
    <n v="92.159138609779205"/>
    <n v="-49.1230745102146"/>
    <n v="4"/>
    <m/>
    <x v="4"/>
    <x v="6"/>
    <m/>
    <n v="20"/>
    <m/>
    <n v="15"/>
    <m/>
    <m/>
    <m/>
    <m/>
    <m/>
    <n v="38"/>
    <m/>
    <n v="30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5"/>
    <n v="58"/>
    <n v="0"/>
    <n v="0"/>
    <n v="45"/>
    <n v="58"/>
    <n v="0"/>
    <n v="0"/>
    <n v="0"/>
    <n v="0"/>
    <n v="0"/>
    <n v="0"/>
    <n v="45"/>
    <n v="58"/>
    <n v="103"/>
    <n v="20"/>
    <n v="38"/>
    <n v="0"/>
    <n v="0"/>
    <n v="15"/>
    <n v="30"/>
    <n v="0"/>
    <n v="0"/>
  </r>
  <r>
    <s v="Camp 9"/>
    <s v="CXB-213"/>
    <m/>
    <m/>
    <s v="B-1"/>
    <s v="Vorar Paki Child Learning Center 1"/>
    <n v="31013525"/>
    <s v="REFUGEE COMMUNITIES"/>
    <s v="LEARNING CENTER"/>
    <s v="Completed"/>
    <n v="21.191628976681098"/>
    <n v="92.159971346962607"/>
    <n v="-52.369100121869103"/>
    <n v="4"/>
    <m/>
    <x v="4"/>
    <x v="6"/>
    <m/>
    <n v="35"/>
    <m/>
    <n v="33"/>
    <m/>
    <m/>
    <m/>
    <m/>
    <m/>
    <n v="18"/>
    <m/>
    <n v="1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50"/>
    <n v="53"/>
    <n v="0"/>
    <n v="0"/>
    <n v="50"/>
    <n v="53"/>
    <n v="0"/>
    <n v="0"/>
    <n v="0"/>
    <n v="0"/>
    <n v="0"/>
    <n v="0"/>
    <n v="50"/>
    <n v="53"/>
    <n v="103"/>
    <n v="35"/>
    <n v="18"/>
    <n v="0"/>
    <n v="0"/>
    <n v="33"/>
    <n v="17"/>
    <n v="0"/>
    <n v="0"/>
  </r>
  <r>
    <s v="Camp 9"/>
    <s v="CXB-213"/>
    <m/>
    <m/>
    <s v="B-1"/>
    <s v="Vorar Paki Child Learning Center 2"/>
    <n v="31013524"/>
    <s v="REFUGEE COMMUNITIES"/>
    <s v="LEARNING CENTER"/>
    <s v="Completed"/>
    <n v="21.191600000000001"/>
    <n v="92.159881999999996"/>
    <n v="0"/>
    <n v="0"/>
    <m/>
    <x v="4"/>
    <x v="6"/>
    <m/>
    <n v="20"/>
    <m/>
    <n v="15"/>
    <m/>
    <m/>
    <m/>
    <m/>
    <m/>
    <n v="42"/>
    <m/>
    <n v="28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43"/>
    <n v="62"/>
    <n v="0"/>
    <n v="0"/>
    <n v="43"/>
    <n v="62"/>
    <n v="0"/>
    <n v="0"/>
    <n v="0"/>
    <n v="0"/>
    <n v="0"/>
    <n v="0"/>
    <n v="43"/>
    <n v="62"/>
    <n v="105"/>
    <n v="20"/>
    <n v="42"/>
    <n v="0"/>
    <n v="0"/>
    <n v="15"/>
    <n v="28"/>
    <n v="0"/>
    <n v="0"/>
  </r>
  <r>
    <s v="Camp 9"/>
    <s v="CXB-213"/>
    <m/>
    <m/>
    <s v="F-1"/>
    <s v="Nutun Kuri Transitional Learning Center 1"/>
    <n v="31013511"/>
    <s v="REFUGEE COMMUNITIES"/>
    <s v="LEARNING CENTER"/>
    <s v="Completed"/>
    <n v="21.189889306295701"/>
    <n v="92.157640542268794"/>
    <n v="-27.822264538056999"/>
    <n v="4"/>
    <m/>
    <x v="4"/>
    <x v="6"/>
    <m/>
    <n v="20"/>
    <m/>
    <n v="15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20"/>
    <n v="39"/>
    <n v="0"/>
    <n v="0"/>
    <n v="15"/>
    <n v="31"/>
    <n v="0"/>
    <n v="0"/>
  </r>
  <r>
    <s v="Camp 9"/>
    <s v="CXB-213"/>
    <m/>
    <m/>
    <s v="F-1"/>
    <s v="Nutun Kuri Transitional Learning Center 2"/>
    <n v="31013509"/>
    <s v="REFUGEE COMMUNITIES"/>
    <s v="LEARNING CENTER"/>
    <s v="Completed"/>
    <n v="21.189887248095499"/>
    <n v="92.157718130133901"/>
    <n v="-27.737467441786301"/>
    <n v="4"/>
    <m/>
    <x v="4"/>
    <x v="6"/>
    <m/>
    <n v="20"/>
    <m/>
    <n v="15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20"/>
    <n v="39"/>
    <n v="0"/>
    <n v="0"/>
    <n v="15"/>
    <n v="31"/>
    <n v="0"/>
    <n v="0"/>
  </r>
  <r>
    <s v="Camp 9"/>
    <s v="CXB-213"/>
    <m/>
    <m/>
    <s v="F-1"/>
    <s v="Nutun Kuri Transitional Learning Center 3"/>
    <n v="31013512"/>
    <s v="REFUGEE COMMUNITIES"/>
    <s v="LEARNING CENTER"/>
    <s v="Completed"/>
    <n v="21.189893267320102"/>
    <n v="92.157829665265794"/>
    <n v="-49.421374485565501"/>
    <n v="4"/>
    <m/>
    <x v="4"/>
    <x v="6"/>
    <m/>
    <n v="19"/>
    <m/>
    <n v="16"/>
    <m/>
    <m/>
    <m/>
    <m/>
    <m/>
    <n v="33"/>
    <m/>
    <n v="37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9"/>
    <n v="33"/>
    <n v="0"/>
    <n v="0"/>
    <n v="16"/>
    <n v="37"/>
    <n v="0"/>
    <n v="0"/>
  </r>
  <r>
    <s v="Camp 9"/>
    <s v="CXB-213"/>
    <m/>
    <m/>
    <s v="F-1"/>
    <s v="Nutun Kuri Transitional Learning Center 4"/>
    <n v="31013508"/>
    <s v="REFUGEE COMMUNITIES"/>
    <s v="LEARNING CENTER"/>
    <s v="Completed"/>
    <n v="21.189852365796401"/>
    <n v="92.157817648813705"/>
    <n v="-40.082310611573298"/>
    <n v="4"/>
    <m/>
    <x v="4"/>
    <x v="6"/>
    <m/>
    <n v="19"/>
    <m/>
    <n v="16"/>
    <m/>
    <m/>
    <m/>
    <m/>
    <m/>
    <n v="38"/>
    <m/>
    <n v="32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9"/>
    <n v="38"/>
    <n v="0"/>
    <n v="0"/>
    <n v="16"/>
    <n v="32"/>
    <n v="0"/>
    <n v="0"/>
  </r>
  <r>
    <s v="Camp 9"/>
    <s v="CXB-213"/>
    <m/>
    <m/>
    <s v="F-2"/>
    <s v="Daskinayan Child Learning Center 1"/>
    <n v="31013519"/>
    <s v="REFUGEE COMMUNITIES"/>
    <s v="LEARNING CENTER"/>
    <s v="Completed"/>
    <n v="21.191134180972899"/>
    <n v="92.157906754352695"/>
    <n v="-50.097121633726204"/>
    <n v="4"/>
    <m/>
    <x v="4"/>
    <x v="6"/>
    <m/>
    <n v="19"/>
    <m/>
    <n v="16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9"/>
    <n v="39"/>
    <n v="0"/>
    <n v="0"/>
    <n v="16"/>
    <n v="31"/>
    <n v="0"/>
    <n v="0"/>
  </r>
  <r>
    <s v="Camp 9"/>
    <s v="CXB-213"/>
    <m/>
    <m/>
    <s v="F-2"/>
    <s v="Daskinayan Child Learning Center 2"/>
    <n v="31013518"/>
    <s v="REFUGEE COMMUNITIES"/>
    <s v="LEARNING CENTER"/>
    <s v="Completed"/>
    <n v="21.191050790996101"/>
    <n v="92.157876606773996"/>
    <n v="-48.134281446378999"/>
    <n v="4"/>
    <m/>
    <x v="4"/>
    <x v="6"/>
    <m/>
    <n v="38"/>
    <m/>
    <n v="28"/>
    <m/>
    <m/>
    <m/>
    <m/>
    <m/>
    <n v="21"/>
    <m/>
    <n v="1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1"/>
    <n v="0"/>
    <n v="101"/>
    <n v="0"/>
    <n v="0"/>
    <n v="0"/>
    <n v="42"/>
    <n v="59"/>
    <n v="0"/>
    <n v="0"/>
    <n v="42"/>
    <n v="59"/>
    <n v="0"/>
    <n v="0"/>
    <n v="0"/>
    <n v="0"/>
    <n v="0"/>
    <n v="0"/>
    <n v="42"/>
    <n v="59"/>
    <n v="101"/>
    <n v="38"/>
    <n v="21"/>
    <n v="0"/>
    <n v="0"/>
    <n v="28"/>
    <n v="14"/>
    <n v="0"/>
    <n v="0"/>
  </r>
  <r>
    <s v="Camp 9"/>
    <s v="CXB-213"/>
    <m/>
    <m/>
    <s v="F-2"/>
    <s v="Daskinayan Child Learning Center 3"/>
    <n v="31013517"/>
    <s v="REFUGEE COMMUNITIES"/>
    <s v="LEARNING CENTER"/>
    <s v="Completed"/>
    <n v="21.190955694772899"/>
    <n v="92.157922403999706"/>
    <n v="-39.294136502476803"/>
    <n v="4"/>
    <m/>
    <x v="4"/>
    <x v="6"/>
    <m/>
    <n v="20"/>
    <m/>
    <n v="15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46"/>
    <n v="59"/>
    <n v="0"/>
    <n v="0"/>
    <n v="46"/>
    <n v="59"/>
    <n v="0"/>
    <n v="0"/>
    <n v="0"/>
    <n v="0"/>
    <n v="0"/>
    <n v="0"/>
    <n v="46"/>
    <n v="59"/>
    <n v="105"/>
    <n v="20"/>
    <n v="39"/>
    <n v="0"/>
    <n v="0"/>
    <n v="15"/>
    <n v="31"/>
    <n v="0"/>
    <n v="0"/>
  </r>
  <r>
    <s v="Camp 9"/>
    <s v="CXB-213"/>
    <m/>
    <m/>
    <s v="F-3"/>
    <s v="Hijol Transitional Learning Center 1"/>
    <n v="31013521"/>
    <s v="REFUGEE COMMUNITIES"/>
    <s v="LEARNING CENTER"/>
    <s v="Completed"/>
    <n v="21.1911700977241"/>
    <n v="92.157945979549297"/>
    <n v="-45.230901544888397"/>
    <n v="4"/>
    <m/>
    <x v="4"/>
    <x v="6"/>
    <m/>
    <n v="36"/>
    <m/>
    <n v="33"/>
    <m/>
    <m/>
    <m/>
    <m/>
    <m/>
    <n v="20"/>
    <m/>
    <n v="1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4"/>
    <n v="0"/>
    <n v="104"/>
    <n v="0"/>
    <n v="0"/>
    <n v="0"/>
    <n v="48"/>
    <n v="56"/>
    <n v="0"/>
    <n v="0"/>
    <n v="48"/>
    <n v="56"/>
    <n v="0"/>
    <n v="0"/>
    <n v="0"/>
    <n v="0"/>
    <n v="0"/>
    <n v="0"/>
    <n v="48"/>
    <n v="56"/>
    <n v="104"/>
    <n v="36"/>
    <n v="20"/>
    <n v="0"/>
    <n v="0"/>
    <n v="33"/>
    <n v="15"/>
    <n v="0"/>
    <n v="0"/>
  </r>
  <r>
    <s v="Camp 9"/>
    <s v="CXB-213"/>
    <m/>
    <m/>
    <s v="F-3"/>
    <s v="Hijol Transitional Learning Center 2"/>
    <n v="31013522"/>
    <s v="REFUGEE COMMUNITIES"/>
    <s v="LEARNING CENTER"/>
    <s v="Completed"/>
    <n v="21.191206364386701"/>
    <n v="92.157988375257403"/>
    <n v="-44.776313849812297"/>
    <n v="4"/>
    <m/>
    <x v="4"/>
    <x v="6"/>
    <m/>
    <n v="19"/>
    <m/>
    <n v="16"/>
    <m/>
    <m/>
    <m/>
    <m/>
    <m/>
    <n v="39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19"/>
    <n v="39"/>
    <n v="0"/>
    <n v="0"/>
    <n v="16"/>
    <n v="31"/>
    <n v="0"/>
    <n v="0"/>
  </r>
  <r>
    <s v="Camp 9"/>
    <s v="CXB-213"/>
    <m/>
    <m/>
    <s v="F-3"/>
    <s v="Hijol Transitional Learning Center 3"/>
    <n v="31013520"/>
    <s v="REFUGEE COMMUNITIES"/>
    <s v="LEARNING CENTER"/>
    <s v="Completed"/>
    <n v="21.191166033461599"/>
    <n v="92.157948353664693"/>
    <n v="-47.0632691237698"/>
    <n v="4"/>
    <m/>
    <x v="4"/>
    <x v="6"/>
    <m/>
    <n v="20"/>
    <m/>
    <n v="15"/>
    <m/>
    <m/>
    <m/>
    <m/>
    <m/>
    <n v="37"/>
    <m/>
    <n v="31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6"/>
    <n v="57"/>
    <n v="0"/>
    <n v="0"/>
    <n v="46"/>
    <n v="57"/>
    <n v="0"/>
    <n v="0"/>
    <n v="0"/>
    <n v="0"/>
    <n v="0"/>
    <n v="0"/>
    <n v="46"/>
    <n v="57"/>
    <n v="103"/>
    <n v="20"/>
    <n v="37"/>
    <n v="0"/>
    <n v="0"/>
    <n v="15"/>
    <n v="31"/>
    <n v="0"/>
    <n v="0"/>
  </r>
  <r>
    <s v="Camp 10"/>
    <s v="CXB-214"/>
    <m/>
    <m/>
    <s v="F-17"/>
    <s v="Faruque Nagor Transitional Learning Center 1"/>
    <n v="31013507"/>
    <s v="REFUGEE COMMUNITIES"/>
    <s v="LEARNING CENTER"/>
    <s v="Completed"/>
    <n v="21.189658825587198"/>
    <n v="92.152660824170198"/>
    <n v="-26.014438359935799"/>
    <n v="4"/>
    <m/>
    <x v="4"/>
    <x v="6"/>
    <m/>
    <n v="39"/>
    <m/>
    <n v="29"/>
    <m/>
    <m/>
    <m/>
    <m/>
    <m/>
    <n v="20"/>
    <m/>
    <n v="1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4"/>
    <n v="59"/>
    <n v="0"/>
    <n v="0"/>
    <n v="44"/>
    <n v="59"/>
    <n v="0"/>
    <n v="0"/>
    <n v="0"/>
    <n v="0"/>
    <n v="0"/>
    <n v="0"/>
    <n v="44"/>
    <n v="59"/>
    <n v="103"/>
    <n v="39"/>
    <n v="20"/>
    <n v="0"/>
    <n v="0"/>
    <n v="29"/>
    <n v="15"/>
    <n v="0"/>
    <n v="0"/>
  </r>
  <r>
    <s v="Camp 10"/>
    <s v="CXB-214"/>
    <m/>
    <m/>
    <s v="F-17"/>
    <s v="Faruque Nagor Transitional Learning Center 2"/>
    <n v="31013506"/>
    <s v="REFUGEE COMMUNITIES"/>
    <s v="LEARNING CENTER"/>
    <s v="Completed"/>
    <n v="21.189603020480099"/>
    <n v="92.152586809380793"/>
    <n v="-29.752350310636"/>
    <n v="4"/>
    <m/>
    <x v="4"/>
    <x v="6"/>
    <m/>
    <n v="38"/>
    <m/>
    <n v="28"/>
    <m/>
    <m/>
    <m/>
    <m/>
    <m/>
    <n v="16"/>
    <m/>
    <n v="19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1"/>
    <n v="0"/>
    <n v="101"/>
    <n v="0"/>
    <n v="0"/>
    <n v="0"/>
    <n v="47"/>
    <n v="54"/>
    <n v="0"/>
    <n v="0"/>
    <n v="47"/>
    <n v="54"/>
    <n v="0"/>
    <n v="0"/>
    <n v="0"/>
    <n v="0"/>
    <n v="0"/>
    <n v="0"/>
    <n v="47"/>
    <n v="54"/>
    <n v="101"/>
    <n v="38"/>
    <n v="16"/>
    <n v="0"/>
    <n v="0"/>
    <n v="28"/>
    <n v="19"/>
    <n v="0"/>
    <n v="0"/>
  </r>
  <r>
    <s v="Camp 10"/>
    <s v="CXB-214"/>
    <m/>
    <m/>
    <s v="H-12"/>
    <s v="Roudro Chhaya Transitional Child Learning Center"/>
    <n v="31013516"/>
    <s v="REFUGEE COMMUNITIES"/>
    <s v="LEARNING CENTER"/>
    <s v="Completed"/>
    <n v="21.1908141239341"/>
    <n v="92.154309936147698"/>
    <n v="-39.217953324869399"/>
    <n v="4"/>
    <m/>
    <x v="4"/>
    <x v="6"/>
    <m/>
    <n v="39"/>
    <m/>
    <n v="30"/>
    <m/>
    <m/>
    <m/>
    <m/>
    <m/>
    <n v="20"/>
    <m/>
    <n v="1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4"/>
    <n v="0"/>
    <n v="104"/>
    <n v="0"/>
    <n v="0"/>
    <n v="0"/>
    <n v="45"/>
    <n v="59"/>
    <n v="0"/>
    <n v="0"/>
    <n v="45"/>
    <n v="59"/>
    <n v="0"/>
    <n v="0"/>
    <n v="0"/>
    <n v="0"/>
    <n v="0"/>
    <n v="0"/>
    <n v="45"/>
    <n v="59"/>
    <n v="104"/>
    <n v="39"/>
    <n v="20"/>
    <n v="0"/>
    <n v="0"/>
    <n v="30"/>
    <n v="15"/>
    <n v="0"/>
    <n v="0"/>
  </r>
  <r>
    <s v="Camp 10"/>
    <s v="CXB-214"/>
    <m/>
    <m/>
    <s v="H-16"/>
    <s v="Naf Transitional Child Learning Center"/>
    <n v="31013513"/>
    <s v="REFUGEE COMMUNITIES"/>
    <s v="LEARNING CENTER"/>
    <s v="Completed"/>
    <n v="21.190693567355599"/>
    <n v="92.153861638315803"/>
    <n v="-47.525647192039898"/>
    <n v="4"/>
    <m/>
    <x v="4"/>
    <x v="6"/>
    <m/>
    <n v="38"/>
    <m/>
    <n v="30"/>
    <m/>
    <m/>
    <m/>
    <m/>
    <m/>
    <n v="20"/>
    <m/>
    <n v="2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13"/>
    <n v="0"/>
    <n v="113"/>
    <n v="0"/>
    <n v="0"/>
    <n v="0"/>
    <n v="55"/>
    <n v="58"/>
    <n v="0"/>
    <n v="0"/>
    <n v="55"/>
    <n v="58"/>
    <n v="0"/>
    <n v="0"/>
    <n v="0"/>
    <n v="0"/>
    <n v="0"/>
    <n v="0"/>
    <n v="55"/>
    <n v="58"/>
    <n v="113"/>
    <n v="38"/>
    <n v="20"/>
    <n v="0"/>
    <n v="0"/>
    <n v="30"/>
    <n v="25"/>
    <n v="0"/>
    <n v="0"/>
  </r>
  <r>
    <s v="Camp 10"/>
    <s v="CXB-214"/>
    <m/>
    <m/>
    <s v="H-25"/>
    <s v="Hemale Transitional Learning Center 1"/>
    <n v="31013536"/>
    <s v="REFUGEE COMMUNITIES"/>
    <s v="LEARNING CENTER"/>
    <s v="Completed"/>
    <n v="21.192871664217002"/>
    <n v="92.152669172761307"/>
    <n v="-40.292555423116703"/>
    <n v="4"/>
    <m/>
    <x v="4"/>
    <x v="6"/>
    <m/>
    <n v="39"/>
    <m/>
    <n v="29"/>
    <m/>
    <m/>
    <m/>
    <m/>
    <m/>
    <n v="19"/>
    <m/>
    <n v="1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2"/>
    <n v="0"/>
    <n v="102"/>
    <n v="0"/>
    <n v="0"/>
    <n v="0"/>
    <n v="44"/>
    <n v="58"/>
    <n v="0"/>
    <n v="0"/>
    <n v="44"/>
    <n v="58"/>
    <n v="0"/>
    <n v="0"/>
    <n v="0"/>
    <n v="0"/>
    <n v="0"/>
    <n v="0"/>
    <n v="44"/>
    <n v="58"/>
    <n v="102"/>
    <n v="39"/>
    <n v="19"/>
    <n v="0"/>
    <n v="0"/>
    <n v="29"/>
    <n v="15"/>
    <n v="0"/>
    <n v="0"/>
  </r>
  <r>
    <s v="Camp 10"/>
    <s v="CXB-214"/>
    <m/>
    <m/>
    <s v="H-25"/>
    <s v="Hemale Transitional Learning Center 2"/>
    <n v="31013534"/>
    <s v="REFUGEE COMMUNITIES"/>
    <s v="LEARNING CENTER"/>
    <s v="Completed"/>
    <n v="21.1927786109785"/>
    <n v="92.152617225021601"/>
    <n v="-44.963262921143397"/>
    <n v="4"/>
    <m/>
    <x v="4"/>
    <x v="6"/>
    <m/>
    <n v="38"/>
    <m/>
    <n v="28"/>
    <m/>
    <m/>
    <m/>
    <m/>
    <m/>
    <n v="19"/>
    <m/>
    <n v="1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0"/>
    <n v="0"/>
    <n v="100"/>
    <n v="0"/>
    <n v="0"/>
    <n v="0"/>
    <n v="43"/>
    <n v="57"/>
    <n v="0"/>
    <n v="0"/>
    <n v="43"/>
    <n v="57"/>
    <n v="0"/>
    <n v="0"/>
    <n v="0"/>
    <n v="0"/>
    <n v="0"/>
    <n v="0"/>
    <n v="43"/>
    <n v="57"/>
    <n v="100"/>
    <n v="38"/>
    <n v="19"/>
    <n v="0"/>
    <n v="0"/>
    <n v="28"/>
    <n v="15"/>
    <n v="0"/>
    <n v="0"/>
  </r>
  <r>
    <s v="Camp 10"/>
    <s v="CXB-214"/>
    <m/>
    <m/>
    <s v="H-32"/>
    <s v="Dhanshiri Transitional Child Learning Center 1"/>
    <n v="31013532"/>
    <s v="REFUGEE COMMUNITIES"/>
    <s v="LEARNING CENTER"/>
    <s v="Completed"/>
    <n v="21.1927300641232"/>
    <n v="92.153687085861193"/>
    <n v="-36.2852847068907"/>
    <n v="4"/>
    <m/>
    <x v="4"/>
    <x v="6"/>
    <m/>
    <n v="40"/>
    <m/>
    <n v="30"/>
    <m/>
    <m/>
    <m/>
    <m/>
    <m/>
    <n v="18"/>
    <m/>
    <n v="15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3"/>
    <n v="0"/>
    <n v="103"/>
    <n v="0"/>
    <n v="0"/>
    <n v="0"/>
    <n v="45"/>
    <n v="58"/>
    <n v="0"/>
    <n v="0"/>
    <n v="45"/>
    <n v="58"/>
    <n v="0"/>
    <n v="0"/>
    <n v="0"/>
    <n v="0"/>
    <n v="0"/>
    <n v="0"/>
    <n v="45"/>
    <n v="58"/>
    <n v="103"/>
    <n v="40"/>
    <n v="18"/>
    <n v="0"/>
    <n v="0"/>
    <n v="30"/>
    <n v="15"/>
    <n v="0"/>
    <n v="0"/>
  </r>
  <r>
    <s v="Camp 10"/>
    <s v="CXB-214"/>
    <m/>
    <m/>
    <s v="H-32"/>
    <s v="Dhanshiri Transitional Child Learning Center 2"/>
    <n v="31013535"/>
    <s v="REFUGEE COMMUNITIES"/>
    <s v="LEARNING CENTER"/>
    <s v="Completed"/>
    <n v="21.192780928485998"/>
    <n v="92.153733535130598"/>
    <n v="-44.937309627063399"/>
    <n v="4"/>
    <m/>
    <x v="4"/>
    <x v="6"/>
    <m/>
    <n v="38"/>
    <m/>
    <n v="30"/>
    <m/>
    <m/>
    <m/>
    <m/>
    <m/>
    <n v="19"/>
    <m/>
    <n v="1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1"/>
    <n v="0"/>
    <n v="101"/>
    <n v="0"/>
    <n v="0"/>
    <n v="0"/>
    <n v="44"/>
    <n v="57"/>
    <n v="0"/>
    <n v="0"/>
    <n v="44"/>
    <n v="57"/>
    <n v="0"/>
    <n v="0"/>
    <n v="0"/>
    <n v="0"/>
    <n v="0"/>
    <n v="0"/>
    <n v="44"/>
    <n v="57"/>
    <n v="101"/>
    <n v="38"/>
    <n v="19"/>
    <n v="0"/>
    <n v="0"/>
    <n v="30"/>
    <n v="14"/>
    <n v="0"/>
    <n v="0"/>
  </r>
  <r>
    <s v="Camp 10"/>
    <s v="CXB-214"/>
    <m/>
    <m/>
    <s v="H-38"/>
    <s v="Bonolota Transitional Learning Center 1"/>
    <n v="31013528"/>
    <s v="REFUGEE COMMUNITIES"/>
    <s v="LEARNING CENTER"/>
    <s v="Completed"/>
    <n v="21.192538853835099"/>
    <n v="92.154024585926194"/>
    <n v="-38.0209153588996"/>
    <n v="4"/>
    <m/>
    <x v="4"/>
    <x v="6"/>
    <m/>
    <n v="37"/>
    <m/>
    <n v="31"/>
    <m/>
    <m/>
    <m/>
    <m/>
    <m/>
    <n v="20"/>
    <m/>
    <n v="13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1"/>
    <n v="0"/>
    <n v="101"/>
    <n v="0"/>
    <n v="0"/>
    <n v="0"/>
    <n v="44"/>
    <n v="57"/>
    <n v="0"/>
    <n v="0"/>
    <n v="44"/>
    <n v="57"/>
    <n v="0"/>
    <n v="0"/>
    <n v="0"/>
    <n v="0"/>
    <n v="0"/>
    <n v="0"/>
    <n v="44"/>
    <n v="57"/>
    <n v="101"/>
    <n v="37"/>
    <n v="20"/>
    <n v="0"/>
    <n v="0"/>
    <n v="31"/>
    <n v="13"/>
    <n v="0"/>
    <n v="0"/>
  </r>
  <r>
    <s v="Camp 10"/>
    <s v="CXB-214"/>
    <m/>
    <m/>
    <s v="H-38"/>
    <s v="Bonolota Transitional Learning Center 2"/>
    <n v="31013531"/>
    <s v="REFUGEE COMMUNITIES"/>
    <s v="LEARNING CENTER"/>
    <s v="Completed"/>
    <n v="21.192604942352201"/>
    <n v="92.1540019330928"/>
    <n v="-44.356321063153203"/>
    <n v="4"/>
    <m/>
    <x v="4"/>
    <x v="6"/>
    <m/>
    <n v="38"/>
    <m/>
    <n v="30"/>
    <m/>
    <m/>
    <m/>
    <m/>
    <m/>
    <n v="18"/>
    <m/>
    <n v="14"/>
    <m/>
    <m/>
    <m/>
    <m/>
    <m/>
    <m/>
    <m/>
    <m/>
    <m/>
    <m/>
    <m/>
    <m/>
    <m/>
    <m/>
    <m/>
    <m/>
    <m/>
    <m/>
    <m/>
    <m/>
    <m/>
    <m/>
    <s v="A.K.M Muktadir"/>
    <s v="muktadir.shuvo@yahoo.com"/>
    <n v="1866103505"/>
    <n v="100"/>
    <n v="0"/>
    <n v="100"/>
    <n v="0"/>
    <n v="0"/>
    <n v="0"/>
    <n v="44"/>
    <n v="56"/>
    <n v="0"/>
    <n v="0"/>
    <n v="44"/>
    <n v="56"/>
    <n v="0"/>
    <n v="0"/>
    <n v="0"/>
    <n v="0"/>
    <n v="0"/>
    <n v="0"/>
    <n v="44"/>
    <n v="56"/>
    <n v="100"/>
    <n v="38"/>
    <n v="18"/>
    <n v="0"/>
    <n v="0"/>
    <n v="30"/>
    <n v="14"/>
    <n v="0"/>
    <n v="0"/>
  </r>
  <r>
    <s v="Jommapara"/>
    <s v="CXB-013"/>
    <m/>
    <s v=""/>
    <s v="Host Community"/>
    <s v="Host Community"/>
    <n v="31013719"/>
    <s v="HOST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mmapara"/>
    <s v="CXB-013"/>
    <m/>
    <s v=""/>
    <s v="Host Community"/>
    <s v="Host Community"/>
    <n v="31013720"/>
    <s v="HOST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mmapara"/>
    <s v="CXB-013"/>
    <m/>
    <s v=""/>
    <s v="Host Community"/>
    <s v="Host Community"/>
    <n v="31013721"/>
    <s v="HOST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5"/>
    <s v="CXB-209"/>
    <m/>
    <s v=""/>
    <s v="Block G 2"/>
    <s v="Block G 2"/>
    <n v="31013722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5"/>
    <s v="CXB-209"/>
    <m/>
    <s v=""/>
    <s v="Block G 2"/>
    <s v="Block G 2"/>
    <n v="31013724"/>
    <s v="REFUGEE COMMUNITIES"/>
    <s v="LEARNING CENTER"/>
    <s v="Planned"/>
    <n v="21.201111099999999"/>
    <n v="92.148888900000003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4"/>
    <s v="CXB-206"/>
    <m/>
    <s v=""/>
    <s v="Block D 15"/>
    <s v="Block D 15"/>
    <n v="31013727"/>
    <s v="REFUGEE COMMUNITIES"/>
    <s v="LEARNING CENTER"/>
    <s v="Planned"/>
    <n v="21.202798000000001"/>
    <n v="92.147261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5"/>
    <s v="CXB-209"/>
    <m/>
    <s v=""/>
    <s v="Block G 3"/>
    <s v="Block G 3"/>
    <n v="31013728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5"/>
    <s v="CXB-209"/>
    <m/>
    <s v=""/>
    <s v="Block D-57"/>
    <s v="Block D-57"/>
    <n v="31013729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0"/>
    <s v="CXB-214"/>
    <m/>
    <s v=""/>
    <s v="Block H-48"/>
    <s v="Block H-48"/>
    <n v="31013733"/>
    <s v="REFUGEE COMMUNITIES"/>
    <s v="LEARNING CENTER"/>
    <s v="Planned"/>
    <n v="21.190721530000001"/>
    <n v="92.153713260000004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0"/>
    <s v="CXB-214"/>
    <m/>
    <s v=""/>
    <s v="Block H-42"/>
    <s v="Block H-42"/>
    <n v="31013734"/>
    <s v="REFUGEE COMMUNITIES"/>
    <s v="LEARNING CENTER"/>
    <s v="Planned"/>
    <n v="21.19115511"/>
    <n v="92.154469969999994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s v=""/>
    <s v="Block H-80"/>
    <s v="Block H-80"/>
    <n v="31013735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s v=""/>
    <s v="Block H-80"/>
    <s v="Block H-80"/>
    <n v="31013736"/>
    <s v="REFUGEE COMMUNITIES"/>
    <s v="LEARNING CENTER"/>
    <s v="Planned"/>
    <n v="21.192799999999998"/>
    <n v="92.142899999999997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s v=""/>
    <s v="Block H-79"/>
    <s v="Block H-79"/>
    <n v="31013738"/>
    <s v="REFUGEE COMMUNITIES"/>
    <s v="LEARNING CENTER"/>
    <s v="Planned"/>
    <n v="21.192799999999998"/>
    <n v="92.142899999999997"/>
    <s v="(blank)"/>
    <s v="(blank)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s v=""/>
    <s v="Block H- 79"/>
    <s v="Block H- 79"/>
    <n v="31013741"/>
    <s v="REFUGEE COMMUNITIES"/>
    <s v="LEARNING CENTER"/>
    <s v="Planned"/>
    <n v="21.192799999999998"/>
    <n v="92.142899999999997"/>
    <s v="(blank)"/>
    <s v="(blank)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s v=""/>
    <s v="Block H- 79"/>
    <s v="Block H- 79"/>
    <n v="31013742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s v=""/>
    <s v="Block H- 70"/>
    <s v="Block H- 70"/>
    <n v="31013743"/>
    <s v="REFUGEE COMMUNITIES"/>
    <s v="LEARNING CENTER"/>
    <s v="Planned"/>
    <n v="21.197099999999999"/>
    <n v="92.143699999999995"/>
    <s v="(blank)"/>
    <s v="(blank)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s v=""/>
    <s v="Block H- 68"/>
    <s v="Block H- 68"/>
    <n v="31013744"/>
    <s v="REFUGEE COMMUNITIES"/>
    <s v="LEARNING CENTER"/>
    <s v="Planned"/>
    <n v="21.197099999999999"/>
    <n v="92.143699999999995"/>
    <s v="(blank)"/>
    <s v="(blank)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s v=""/>
    <s v="Block H -68"/>
    <s v="Block H -68"/>
    <n v="31013746"/>
    <s v="REFUGEE COMMUNITIES"/>
    <s v="LEARNING CENTER"/>
    <s v="Planned"/>
    <n v="21.197399999999998"/>
    <n v="92.144099999999995"/>
    <s v="(blank)"/>
    <s v="(blank)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s v=""/>
    <s v="Block H- 72"/>
    <s v="Block H- 72"/>
    <n v="31013747"/>
    <s v="REFUGEE COMMUNITIES"/>
    <s v="LEARNING CENTER"/>
    <s v="Planned"/>
    <n v="21.1952"/>
    <n v="92.145600000000002"/>
    <s v="(blank)"/>
    <s v="(blank)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s v=""/>
    <s v="Block H-81"/>
    <s v="Block H-81"/>
    <n v="31013750"/>
    <s v="REFUGEE COMMUNITIES"/>
    <s v="LEARNING CENTER"/>
    <s v="Planned"/>
    <n v="21.195799999999998"/>
    <n v="92.145600000000002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7"/>
    <s v="CXB-212"/>
    <m/>
    <s v=""/>
    <s v="Block-H - 81"/>
    <s v="Block-H - 81"/>
    <n v="31013752"/>
    <s v="REFUGEE COMMUNITIES"/>
    <s v="LEARNING CENTER"/>
    <s v="Planned"/>
    <n v="21.196100000000001"/>
    <n v="92.146000000000001"/>
    <s v="(blank)"/>
    <s v="(blank)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8"/>
    <s v="CXB-215"/>
    <m/>
    <s v=""/>
    <s v="Block - M -0"/>
    <s v="Block - M -0"/>
    <n v="31013753"/>
    <s v="REFUGEE COMMUNITIES"/>
    <s v="LEARNING CENTER"/>
    <s v="Planned"/>
    <n v="21.189166700000001"/>
    <n v="92.143333299999995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18"/>
    <s v="CXB-215"/>
    <m/>
    <s v=""/>
    <s v="Block M - 19"/>
    <s v="Block M - 19"/>
    <n v="31013757"/>
    <s v="REFUGEE COMMUNITIES"/>
    <s v="LEARNING CENTER"/>
    <s v="Planned"/>
    <n v="21.188055599999998"/>
    <n v="92.145277800000002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0"/>
    <s v="CXB-216"/>
    <m/>
    <s v=""/>
    <s v="Block M - 7"/>
    <s v="Block M - 7"/>
    <n v="31013758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A"/>
    <s v="Block-A"/>
    <n v="31013759"/>
    <s v="REFUGEE COMMUNITIES"/>
    <s v="LEARNING CENTER"/>
    <s v="Planned"/>
    <n v="21.132380000000001"/>
    <n v="92.157083330000006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A"/>
    <s v="Block-A"/>
    <n v="31013760"/>
    <s v="REFUGEE COMMUNITIES"/>
    <s v="LEARNING CENTER"/>
    <s v="Planned"/>
    <n v="21.13019667"/>
    <n v="92.156766669999996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A"/>
    <s v="Block-A"/>
    <n v="31013761"/>
    <s v="REFUGEE COMMUNITIES"/>
    <s v="LEARNING CENTER"/>
    <s v="Planned"/>
    <n v="21.13019667"/>
    <n v="92.156766669999996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A"/>
    <s v="Block-A"/>
    <n v="31013762"/>
    <s v="REFUGEE COMMUNITIES"/>
    <s v="LEARNING CENTER"/>
    <s v="Planned"/>
    <n v="21.13019667"/>
    <n v="92.156766669999996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A"/>
    <s v="Block-A"/>
    <n v="31013764"/>
    <s v="REFUGEE COMMUNITIES"/>
    <s v="LEARNING CENTER"/>
    <s v="Planned"/>
    <n v="21.13019667"/>
    <n v="92.156766669999996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A"/>
    <s v="Block-A"/>
    <n v="31013765"/>
    <s v="REFUGEE COMMUNITIES"/>
    <s v="LEARNING CENTER"/>
    <s v="Planned"/>
    <n v="21.130479999999999"/>
    <n v="92.157813329999996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A"/>
    <s v="Block-A"/>
    <n v="31013768"/>
    <s v="REFUGEE COMMUNITIES"/>
    <s v="LEARNING CENTER"/>
    <s v="Planned"/>
    <n v="21.130479999999999"/>
    <n v="92.157813329999996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F"/>
    <s v="Block-F"/>
    <n v="31013769"/>
    <s v="REFUGEE COMMUNITIES"/>
    <s v="LEARNING CENTER"/>
    <s v="Planned"/>
    <n v="21.132411167000001"/>
    <n v="92.158574999999999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F"/>
    <s v="Block-F"/>
    <n v="31013770"/>
    <s v="REFUGEE COMMUNITIES"/>
    <s v="LEARNING CENTER"/>
    <s v="Planned"/>
    <n v="21.132411167000001"/>
    <n v="92.158574999999999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G"/>
    <s v="Block-G"/>
    <n v="31013771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G"/>
    <s v="Block-G"/>
    <n v="31013772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I"/>
    <s v="Block-I"/>
    <n v="31013776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I"/>
    <s v="Block-I"/>
    <n v="31013777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I"/>
    <s v="Block-I"/>
    <n v="31013778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I"/>
    <s v="Block-I"/>
    <n v="31013781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1/Chakmarkul"/>
    <s v="CXB-108"/>
    <m/>
    <s v=""/>
    <s v="Block-I"/>
    <s v="Block-I"/>
    <n v="31013782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7/Jadimura"/>
    <s v="CXB-037"/>
    <m/>
    <s v=""/>
    <s v="D-12"/>
    <s v="D-12"/>
    <n v="31013783"/>
    <s v="REFUGEE COMMUNITIES"/>
    <s v="LEARNING CENTER"/>
    <s v="Planned"/>
    <n v="20.9402778"/>
    <n v="92.258888900000002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7/Jadimura"/>
    <s v="CXB-037"/>
    <m/>
    <s v=""/>
    <s v="D-12"/>
    <s v="D-12"/>
    <n v="31013786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7/Jadimura"/>
    <s v="CXB-037"/>
    <m/>
    <s v=""/>
    <s v="D-12"/>
    <s v="D-12"/>
    <n v="31013788"/>
    <s v="REFUGEE COMMUNITIES"/>
    <s v="LEARNING CENTER"/>
    <s v="Planned"/>
    <m/>
    <m/>
    <m/>
    <m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4"/>
    <s v="CXB-206"/>
    <m/>
    <s v=""/>
    <s v="Block-D 22"/>
    <s v="Block-D 22"/>
    <n v="31013790"/>
    <s v="REFUGEE COMMUNITIES"/>
    <s v="TEMPORARY LEARNING CENTER"/>
    <s v="Completed"/>
    <n v="21.203888899999999"/>
    <n v="92.143888899999993"/>
    <n v="0"/>
    <n v="0"/>
    <m/>
    <x v="4"/>
    <x v="7"/>
    <m/>
    <n v="19"/>
    <n v="0"/>
    <n v="21"/>
    <n v="0"/>
    <m/>
    <m/>
    <m/>
    <m/>
    <n v="33"/>
    <n v="0"/>
    <n v="47"/>
    <n v="0"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20"/>
    <n v="0"/>
    <n v="120"/>
    <n v="0"/>
    <n v="0"/>
    <n v="0"/>
    <n v="68"/>
    <n v="52"/>
    <n v="0"/>
    <n v="0"/>
    <n v="68"/>
    <n v="52"/>
    <n v="0"/>
    <n v="0"/>
    <n v="0"/>
    <n v="0"/>
    <n v="0"/>
    <n v="0"/>
    <n v="68"/>
    <n v="52"/>
    <n v="120"/>
    <n v="19"/>
    <n v="33"/>
    <n v="0"/>
    <n v="0"/>
    <n v="21"/>
    <n v="47"/>
    <n v="0"/>
    <n v="0"/>
  </r>
  <r>
    <s v="Camp 4"/>
    <s v="CXB-206"/>
    <m/>
    <s v=""/>
    <s v="Block-D  13"/>
    <s v="Block-D  13"/>
    <n v="31013792"/>
    <s v="REFUGEE COMMUNITIES"/>
    <s v="TEMPORARY LEARNING CENTER"/>
    <s v="Completed"/>
    <n v="21.2063889"/>
    <n v="92.143888899999993"/>
    <n v="0"/>
    <n v="0"/>
    <m/>
    <x v="4"/>
    <x v="7"/>
    <m/>
    <n v="20"/>
    <n v="0"/>
    <n v="20"/>
    <n v="0"/>
    <m/>
    <m/>
    <m/>
    <m/>
    <n v="39"/>
    <n v="0"/>
    <n v="41"/>
    <n v="0"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20"/>
    <n v="0"/>
    <n v="120"/>
    <n v="0"/>
    <n v="0"/>
    <n v="0"/>
    <n v="61"/>
    <n v="59"/>
    <n v="0"/>
    <n v="0"/>
    <n v="61"/>
    <n v="59"/>
    <n v="0"/>
    <n v="0"/>
    <n v="0"/>
    <n v="0"/>
    <n v="0"/>
    <n v="0"/>
    <n v="61"/>
    <n v="59"/>
    <n v="120"/>
    <n v="20"/>
    <n v="39"/>
    <n v="0"/>
    <n v="0"/>
    <n v="20"/>
    <n v="41"/>
    <n v="0"/>
    <n v="0"/>
  </r>
  <r>
    <s v="Camp 17"/>
    <s v="CXB-212"/>
    <m/>
    <s v=""/>
    <s v="Block-H 75"/>
    <s v="Block-H 75"/>
    <n v="31013794"/>
    <s v="REFUGEE COMMUNITIES"/>
    <s v="TEMPORARY LEARNING CENTER"/>
    <s v="Completed"/>
    <n v="21.194299999999998"/>
    <n v="92.145399999999995"/>
    <n v="0"/>
    <n v="0"/>
    <m/>
    <x v="4"/>
    <x v="7"/>
    <m/>
    <n v="25"/>
    <n v="0"/>
    <n v="15"/>
    <n v="0"/>
    <m/>
    <m/>
    <m/>
    <m/>
    <n v="33"/>
    <n v="0"/>
    <n v="36"/>
    <n v="0"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09"/>
    <n v="0"/>
    <n v="109"/>
    <n v="0"/>
    <n v="0"/>
    <n v="0"/>
    <n v="51"/>
    <n v="58"/>
    <n v="0"/>
    <n v="0"/>
    <n v="51"/>
    <n v="58"/>
    <n v="0"/>
    <n v="0"/>
    <n v="0"/>
    <n v="0"/>
    <n v="0"/>
    <n v="0"/>
    <n v="51"/>
    <n v="58"/>
    <n v="109"/>
    <n v="25"/>
    <n v="33"/>
    <n v="0"/>
    <n v="0"/>
    <n v="15"/>
    <n v="36"/>
    <n v="0"/>
    <n v="0"/>
  </r>
  <r>
    <s v="Camp 17"/>
    <s v="CXB-212"/>
    <m/>
    <s v=""/>
    <s v="Block-H 75"/>
    <s v="Block-H 75"/>
    <n v="31013795"/>
    <s v="REFUGEE COMMUNITIES"/>
    <s v="TEMPORARY LEARNING CENTER"/>
    <s v="Completed"/>
    <n v="21.1937"/>
    <n v="92.145600000000002"/>
    <n v="0"/>
    <n v="0"/>
    <m/>
    <x v="4"/>
    <x v="7"/>
    <m/>
    <n v="23"/>
    <n v="0"/>
    <n v="18"/>
    <n v="0"/>
    <m/>
    <m/>
    <m/>
    <m/>
    <n v="17"/>
    <n v="0"/>
    <n v="32"/>
    <n v="0"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90"/>
    <n v="0"/>
    <n v="90"/>
    <n v="0"/>
    <n v="0"/>
    <n v="0"/>
    <n v="50"/>
    <n v="40"/>
    <n v="0"/>
    <n v="0"/>
    <n v="50"/>
    <n v="40"/>
    <n v="0"/>
    <n v="0"/>
    <n v="0"/>
    <n v="0"/>
    <n v="0"/>
    <n v="0"/>
    <n v="50"/>
    <n v="40"/>
    <n v="90"/>
    <n v="23"/>
    <n v="17"/>
    <n v="0"/>
    <n v="0"/>
    <n v="18"/>
    <n v="32"/>
    <n v="0"/>
    <n v="0"/>
  </r>
  <r>
    <s v="Camp 17"/>
    <s v="CXB-212"/>
    <m/>
    <s v=""/>
    <s v="Block-H 76"/>
    <s v="Block-H 76"/>
    <n v="31013797"/>
    <s v="REFUGEE COMMUNITIES"/>
    <s v="TEMPORARY LEARNING CENTER"/>
    <s v="Completed"/>
    <n v="21.193200000000001"/>
    <n v="92.145300000000006"/>
    <n v="0"/>
    <n v="0"/>
    <m/>
    <x v="4"/>
    <x v="7"/>
    <m/>
    <n v="16"/>
    <n v="0"/>
    <n v="18"/>
    <n v="0"/>
    <m/>
    <m/>
    <m/>
    <m/>
    <n v="34"/>
    <n v="0"/>
    <n v="46"/>
    <n v="0"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114"/>
    <n v="0"/>
    <n v="114"/>
    <n v="0"/>
    <n v="0"/>
    <n v="0"/>
    <n v="64"/>
    <n v="50"/>
    <n v="0"/>
    <n v="0"/>
    <n v="64"/>
    <n v="50"/>
    <n v="0"/>
    <n v="0"/>
    <n v="0"/>
    <n v="0"/>
    <n v="0"/>
    <n v="0"/>
    <n v="64"/>
    <n v="50"/>
    <n v="114"/>
    <n v="16"/>
    <n v="34"/>
    <n v="0"/>
    <n v="0"/>
    <n v="18"/>
    <n v="46"/>
    <n v="0"/>
    <n v="0"/>
  </r>
  <r>
    <s v="Camp 20"/>
    <s v="CXB-216"/>
    <m/>
    <s v=""/>
    <s v="Block - M - 7"/>
    <s v="Block - M - 7"/>
    <n v="31013799"/>
    <s v="REFUGEE COMMUNITIES"/>
    <s v="TEMPORARY LEARNING CENTER"/>
    <s v="Completed"/>
    <m/>
    <m/>
    <m/>
    <m/>
    <m/>
    <x v="4"/>
    <x v="7"/>
    <m/>
    <n v="17"/>
    <n v="0"/>
    <n v="13"/>
    <n v="0"/>
    <m/>
    <m/>
    <m/>
    <m/>
    <n v="15"/>
    <n v="0"/>
    <n v="26"/>
    <n v="0"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71"/>
    <n v="0"/>
    <n v="71"/>
    <n v="0"/>
    <n v="0"/>
    <n v="0"/>
    <n v="39"/>
    <n v="32"/>
    <n v="0"/>
    <n v="0"/>
    <n v="39"/>
    <n v="32"/>
    <n v="0"/>
    <n v="0"/>
    <n v="0"/>
    <n v="0"/>
    <n v="0"/>
    <n v="0"/>
    <n v="39"/>
    <n v="32"/>
    <n v="71"/>
    <n v="17"/>
    <n v="15"/>
    <n v="0"/>
    <n v="0"/>
    <n v="13"/>
    <n v="26"/>
    <n v="0"/>
    <n v="0"/>
  </r>
  <r>
    <s v="Camp 18"/>
    <s v="CXB-215"/>
    <m/>
    <s v=""/>
    <s v="Block-M 19"/>
    <s v="Block-M 19"/>
    <n v="31013800"/>
    <s v="REFUGEE COMMUNITIES"/>
    <s v="TEMPORARY LEARNING CENTER"/>
    <s v="Completed"/>
    <n v="21.188055599999998"/>
    <n v="92.145277800000002"/>
    <s v="(blank)"/>
    <s v="(blank)"/>
    <m/>
    <x v="4"/>
    <x v="7"/>
    <m/>
    <n v="8"/>
    <n v="0"/>
    <n v="9"/>
    <n v="0"/>
    <m/>
    <m/>
    <m/>
    <m/>
    <n v="10"/>
    <n v="0"/>
    <n v="31"/>
    <n v="0"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58"/>
    <n v="0"/>
    <n v="58"/>
    <n v="0"/>
    <n v="0"/>
    <n v="0"/>
    <n v="40"/>
    <n v="18"/>
    <n v="0"/>
    <n v="0"/>
    <n v="40"/>
    <n v="18"/>
    <n v="0"/>
    <n v="0"/>
    <n v="0"/>
    <n v="0"/>
    <n v="0"/>
    <n v="0"/>
    <n v="40"/>
    <n v="18"/>
    <n v="58"/>
    <n v="8"/>
    <n v="10"/>
    <n v="0"/>
    <n v="0"/>
    <n v="9"/>
    <n v="31"/>
    <n v="0"/>
    <n v="0"/>
  </r>
  <r>
    <s v="Camp 18"/>
    <s v="CXB-215"/>
    <m/>
    <s v=""/>
    <s v="Block-M -19"/>
    <s v="Block-M -19"/>
    <n v="31013802"/>
    <s v="REFUGEE COMMUNITIES"/>
    <s v="TEMPORARY LEARNING CENTER"/>
    <s v="Completed"/>
    <n v="21.188055599999998"/>
    <n v="92.145277800000002"/>
    <n v="0"/>
    <n v="0"/>
    <m/>
    <x v="4"/>
    <x v="7"/>
    <m/>
    <n v="7"/>
    <n v="0"/>
    <n v="8"/>
    <n v="0"/>
    <m/>
    <m/>
    <m/>
    <m/>
    <n v="11"/>
    <n v="0"/>
    <n v="13"/>
    <n v="0"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39"/>
    <n v="0"/>
    <n v="39"/>
    <n v="0"/>
    <n v="0"/>
    <n v="0"/>
    <n v="21"/>
    <n v="18"/>
    <n v="0"/>
    <n v="0"/>
    <n v="21"/>
    <n v="18"/>
    <n v="0"/>
    <n v="0"/>
    <n v="0"/>
    <n v="0"/>
    <n v="0"/>
    <n v="0"/>
    <n v="21"/>
    <n v="18"/>
    <n v="39"/>
    <n v="7"/>
    <n v="11"/>
    <n v="0"/>
    <n v="0"/>
    <n v="8"/>
    <n v="13"/>
    <n v="0"/>
    <n v="0"/>
  </r>
  <r>
    <s v="Camp 18"/>
    <s v="CXB-215"/>
    <m/>
    <s v=""/>
    <s v="Block-M 0"/>
    <s v="Block-M 0"/>
    <n v="31013804"/>
    <s v="REFUGEE COMMUNITIES"/>
    <s v="TEMPORARY LEARNING CENTER"/>
    <s v="Completed"/>
    <n v="21.189166700000001"/>
    <n v="92.143333299999995"/>
    <s v="(blank)"/>
    <s v="(blank)"/>
    <m/>
    <x v="4"/>
    <x v="7"/>
    <m/>
    <n v="14"/>
    <n v="0"/>
    <n v="14"/>
    <n v="0"/>
    <m/>
    <m/>
    <m/>
    <m/>
    <n v="19"/>
    <n v="0"/>
    <n v="27"/>
    <n v="0"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74"/>
    <n v="0"/>
    <n v="74"/>
    <n v="0"/>
    <n v="0"/>
    <n v="0"/>
    <n v="41"/>
    <n v="33"/>
    <n v="0"/>
    <n v="0"/>
    <n v="41"/>
    <n v="33"/>
    <n v="0"/>
    <n v="0"/>
    <n v="0"/>
    <n v="0"/>
    <n v="0"/>
    <n v="0"/>
    <n v="41"/>
    <n v="33"/>
    <n v="74"/>
    <n v="14"/>
    <n v="19"/>
    <n v="0"/>
    <n v="0"/>
    <n v="14"/>
    <n v="27"/>
    <n v="0"/>
    <n v="0"/>
  </r>
  <r>
    <s v="Camp 18"/>
    <s v="CXB-215"/>
    <m/>
    <s v=""/>
    <s v="Block-M 0"/>
    <s v="Block-M 0"/>
    <n v="31013805"/>
    <s v="REFUGEE COMMUNITIES"/>
    <s v="TEMPORARY LEARNING CENTER"/>
    <s v="Completed"/>
    <n v="21.189166700000001"/>
    <n v="92.143333299999995"/>
    <n v="0"/>
    <n v="0"/>
    <m/>
    <x v="4"/>
    <x v="7"/>
    <m/>
    <n v="9"/>
    <n v="0"/>
    <n v="10"/>
    <n v="0"/>
    <m/>
    <m/>
    <m/>
    <m/>
    <n v="17"/>
    <n v="0"/>
    <n v="18"/>
    <n v="0"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54"/>
    <n v="0"/>
    <n v="54"/>
    <n v="0"/>
    <n v="0"/>
    <n v="0"/>
    <n v="28"/>
    <n v="26"/>
    <n v="0"/>
    <n v="0"/>
    <n v="28"/>
    <n v="26"/>
    <n v="0"/>
    <n v="0"/>
    <n v="0"/>
    <n v="0"/>
    <n v="0"/>
    <n v="0"/>
    <n v="28"/>
    <n v="26"/>
    <n v="54"/>
    <n v="9"/>
    <n v="17"/>
    <n v="0"/>
    <n v="0"/>
    <n v="10"/>
    <n v="18"/>
    <n v="0"/>
    <n v="0"/>
  </r>
  <r>
    <s v="Camp 18"/>
    <s v="CXB-215"/>
    <m/>
    <s v=""/>
    <s v="Block-M 0"/>
    <s v="Block-M 0"/>
    <n v="31013807"/>
    <s v="REFUGEE COMMUNITIES"/>
    <s v="LEARNING CENTER"/>
    <s v="Completed"/>
    <n v="21.189166700000001"/>
    <n v="92.143333299999995"/>
    <n v="0"/>
    <n v="0"/>
    <m/>
    <x v="4"/>
    <x v="7"/>
    <m/>
    <n v="7"/>
    <n v="0"/>
    <n v="8"/>
    <n v="0"/>
    <m/>
    <m/>
    <m/>
    <m/>
    <n v="15"/>
    <n v="0"/>
    <n v="15"/>
    <n v="0"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45"/>
    <n v="0"/>
    <n v="45"/>
    <n v="0"/>
    <n v="0"/>
    <n v="0"/>
    <n v="23"/>
    <n v="22"/>
    <n v="0"/>
    <n v="0"/>
    <n v="23"/>
    <n v="22"/>
    <n v="0"/>
    <n v="0"/>
    <n v="0"/>
    <n v="0"/>
    <n v="0"/>
    <n v="0"/>
    <n v="23"/>
    <n v="22"/>
    <n v="45"/>
    <n v="7"/>
    <n v="15"/>
    <n v="0"/>
    <n v="0"/>
    <n v="8"/>
    <n v="15"/>
    <n v="0"/>
    <n v="0"/>
  </r>
  <r>
    <s v="Camp 26/Nayapara EXP"/>
    <s v="CXB-025"/>
    <s v="Noor Ali Para"/>
    <s v="Tek-014"/>
    <s v="Noor Ali Para"/>
    <s v="Noor Ali Para"/>
    <n v="31013810"/>
    <s v="REFUGEE IN HOST COMMUNITIES / BOTH"/>
    <s v="LEARNING CENTER"/>
    <s v="Planned"/>
    <n v="20.963840999999999"/>
    <n v="92.245698000000004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6/Nayapara EXP"/>
    <s v="CXB-025"/>
    <s v="Noor Ali Para"/>
    <s v="Tek-014"/>
    <s v="Noor Ali Para"/>
    <s v="Noor Ali Para"/>
    <n v="31013812"/>
    <s v="REFUGEE IN HOST COMMUNITIES / BOTH"/>
    <s v="LEARNING CENTER"/>
    <s v="Planned"/>
    <n v="20.963840999999999"/>
    <n v="92.245698000000004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6/Nayapara EXP"/>
    <s v="CXB-025"/>
    <s v="Mochoni"/>
    <s v="Tek-025"/>
    <s v="H-8"/>
    <s v="H-8"/>
    <n v="31013813"/>
    <s v="REFUGEE COMMUNITIES"/>
    <s v="LEARNING CENTER"/>
    <s v="Planned"/>
    <n v="20.960555599999999"/>
    <n v="92.254722200000003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6/Nayapara EXP"/>
    <s v="CXB-025"/>
    <s v="Mochoni"/>
    <s v="Tek-025"/>
    <s v="H-9"/>
    <s v="H-9"/>
    <n v="31013815"/>
    <s v="REFUGEE COMMUNITIES"/>
    <s v="LEARNING CENTER"/>
    <s v="Planned"/>
    <n v="20.960555599999999"/>
    <n v="92.254722200000003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6/Nayapara EXP"/>
    <s v="CXB-025"/>
    <s v="Shal Bagan"/>
    <s v="Tek-039"/>
    <s v="D- 11"/>
    <s v="D- 11"/>
    <n v="31013817"/>
    <s v="REFUGEE COMMUNITIES"/>
    <s v="LEARNING CENTER"/>
    <s v="Planned"/>
    <n v="20.947222199999999"/>
    <n v="92.252499999999998"/>
    <n v="0"/>
    <n v="0"/>
    <m/>
    <x v="4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 20"/>
    <s v="CXB-216"/>
    <m/>
    <s v=""/>
    <s v="Block-M-28"/>
    <m/>
    <n v="32706208"/>
    <s v="REFUGEE COMMUNITIES"/>
    <s v="MOBILE LEARNING"/>
    <s v="Completed"/>
    <m/>
    <m/>
    <m/>
    <m/>
    <m/>
    <x v="4"/>
    <x v="7"/>
    <m/>
    <n v="10"/>
    <m/>
    <n v="10"/>
    <m/>
    <m/>
    <m/>
    <m/>
    <m/>
    <n v="13"/>
    <m/>
    <n v="15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48"/>
    <n v="0"/>
    <n v="48"/>
    <n v="0"/>
    <n v="0"/>
    <n v="0"/>
    <n v="25"/>
    <n v="23"/>
    <n v="0"/>
    <n v="0"/>
    <n v="25"/>
    <n v="23"/>
    <n v="0"/>
    <n v="0"/>
    <n v="0"/>
    <n v="0"/>
    <n v="0"/>
    <n v="0"/>
    <n v="25"/>
    <n v="23"/>
    <n v="48"/>
    <n v="10"/>
    <n v="13"/>
    <n v="0"/>
    <n v="0"/>
    <n v="10"/>
    <n v="15"/>
    <n v="0"/>
    <n v="0"/>
  </r>
  <r>
    <s v="Camp 20"/>
    <s v="CXB-216"/>
    <m/>
    <s v=""/>
    <s v="Block-M-31"/>
    <m/>
    <n v="32706208"/>
    <s v="REFUGEE COMMUNITIES"/>
    <s v="MOBILE LEARNING"/>
    <s v="Completed"/>
    <m/>
    <m/>
    <m/>
    <m/>
    <m/>
    <x v="4"/>
    <x v="7"/>
    <m/>
    <n v="7"/>
    <m/>
    <n v="9"/>
    <m/>
    <m/>
    <m/>
    <m/>
    <m/>
    <n v="17"/>
    <m/>
    <n v="16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49"/>
    <n v="0"/>
    <n v="49"/>
    <n v="0"/>
    <n v="0"/>
    <n v="0"/>
    <n v="25"/>
    <n v="24"/>
    <n v="0"/>
    <n v="0"/>
    <n v="25"/>
    <n v="24"/>
    <n v="0"/>
    <n v="0"/>
    <n v="0"/>
    <n v="0"/>
    <n v="0"/>
    <n v="0"/>
    <n v="25"/>
    <n v="24"/>
    <n v="49"/>
    <n v="7"/>
    <n v="17"/>
    <n v="0"/>
    <n v="0"/>
    <n v="9"/>
    <n v="16"/>
    <n v="0"/>
    <n v="0"/>
  </r>
  <r>
    <s v="Camp 17"/>
    <s v="CXB-212"/>
    <m/>
    <s v=""/>
    <s v="Block-H-68"/>
    <m/>
    <n v="32706388"/>
    <s v="REFUGEE COMMUNITIES"/>
    <s v="MOBILE LEARNING"/>
    <s v="Completed"/>
    <m/>
    <m/>
    <m/>
    <m/>
    <m/>
    <x v="4"/>
    <x v="7"/>
    <m/>
    <n v="10"/>
    <m/>
    <n v="8"/>
    <m/>
    <m/>
    <m/>
    <m/>
    <m/>
    <n v="16"/>
    <m/>
    <n v="16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50"/>
    <n v="0"/>
    <n v="50"/>
    <n v="0"/>
    <n v="0"/>
    <n v="0"/>
    <n v="24"/>
    <n v="26"/>
    <n v="0"/>
    <n v="0"/>
    <n v="24"/>
    <n v="26"/>
    <n v="0"/>
    <n v="0"/>
    <n v="0"/>
    <n v="0"/>
    <n v="0"/>
    <n v="0"/>
    <n v="24"/>
    <n v="26"/>
    <n v="50"/>
    <n v="10"/>
    <n v="16"/>
    <n v="0"/>
    <n v="0"/>
    <n v="8"/>
    <n v="16"/>
    <n v="0"/>
    <n v="0"/>
  </r>
  <r>
    <s v="Camp 17"/>
    <s v="CXB-212"/>
    <m/>
    <s v=""/>
    <s v="Block-H-79"/>
    <m/>
    <n v="32706388"/>
    <s v="REFUGEE COMMUNITIES"/>
    <s v="MOBILE LEARNING"/>
    <s v="Completed"/>
    <m/>
    <m/>
    <m/>
    <m/>
    <m/>
    <x v="4"/>
    <x v="7"/>
    <m/>
    <n v="12"/>
    <m/>
    <n v="10"/>
    <m/>
    <m/>
    <m/>
    <m/>
    <m/>
    <n v="21"/>
    <m/>
    <n v="1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62"/>
    <n v="0"/>
    <n v="62"/>
    <n v="0"/>
    <n v="0"/>
    <n v="0"/>
    <n v="29"/>
    <n v="33"/>
    <n v="0"/>
    <n v="0"/>
    <n v="29"/>
    <n v="33"/>
    <n v="0"/>
    <n v="0"/>
    <n v="0"/>
    <n v="0"/>
    <n v="0"/>
    <n v="0"/>
    <n v="29"/>
    <n v="33"/>
    <n v="62"/>
    <n v="12"/>
    <n v="21"/>
    <n v="0"/>
    <n v="0"/>
    <n v="10"/>
    <n v="19"/>
    <n v="0"/>
    <n v="0"/>
  </r>
  <r>
    <s v="Camp 26/Nayapara EXP"/>
    <s v="CXB-025"/>
    <m/>
    <s v=""/>
    <s v="Block-H-8"/>
    <m/>
    <n v="32706388"/>
    <s v="REFUGEE COMMUNITIES"/>
    <s v="MOBILE LEARNING"/>
    <s v="Completed"/>
    <m/>
    <m/>
    <m/>
    <m/>
    <m/>
    <x v="4"/>
    <x v="7"/>
    <m/>
    <n v="9"/>
    <m/>
    <n v="8"/>
    <m/>
    <m/>
    <m/>
    <m/>
    <m/>
    <n v="20"/>
    <m/>
    <n v="13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50"/>
    <n v="0"/>
    <n v="50"/>
    <n v="0"/>
    <n v="0"/>
    <n v="0"/>
    <n v="21"/>
    <n v="29"/>
    <n v="0"/>
    <n v="0"/>
    <n v="21"/>
    <n v="29"/>
    <n v="0"/>
    <n v="0"/>
    <n v="0"/>
    <n v="0"/>
    <n v="0"/>
    <n v="0"/>
    <n v="21"/>
    <n v="29"/>
    <n v="50"/>
    <n v="9"/>
    <n v="20"/>
    <n v="0"/>
    <n v="0"/>
    <n v="8"/>
    <n v="13"/>
    <n v="0"/>
    <n v="0"/>
  </r>
  <r>
    <s v="Camp 17"/>
    <s v="CXB-212"/>
    <m/>
    <s v=""/>
    <s v="Block-H-81"/>
    <m/>
    <n v="32706388"/>
    <s v="REFUGEE COMMUNITIES"/>
    <s v="MOBILE LEARNING"/>
    <s v="Completed"/>
    <m/>
    <m/>
    <m/>
    <m/>
    <m/>
    <x v="4"/>
    <x v="7"/>
    <m/>
    <n v="10"/>
    <m/>
    <n v="12"/>
    <m/>
    <m/>
    <m/>
    <m/>
    <m/>
    <n v="17"/>
    <m/>
    <n v="1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57"/>
    <n v="0"/>
    <n v="57"/>
    <n v="0"/>
    <n v="0"/>
    <n v="0"/>
    <n v="30"/>
    <n v="27"/>
    <n v="0"/>
    <n v="0"/>
    <n v="30"/>
    <n v="27"/>
    <n v="0"/>
    <n v="0"/>
    <n v="0"/>
    <n v="0"/>
    <n v="0"/>
    <n v="0"/>
    <n v="30"/>
    <n v="27"/>
    <n v="57"/>
    <n v="10"/>
    <n v="17"/>
    <n v="0"/>
    <n v="0"/>
    <n v="12"/>
    <n v="18"/>
    <n v="0"/>
    <n v="0"/>
  </r>
  <r>
    <s v="Camp 21/Chakmarkul"/>
    <s v="CXB-108"/>
    <m/>
    <s v=""/>
    <s v="Block-A"/>
    <m/>
    <n v="32706545"/>
    <s v="REFUGEE COMMUNITIES"/>
    <s v="MOBILE LEARNING"/>
    <s v="Completed"/>
    <m/>
    <m/>
    <m/>
    <m/>
    <m/>
    <x v="4"/>
    <x v="7"/>
    <m/>
    <n v="10"/>
    <m/>
    <n v="8"/>
    <m/>
    <m/>
    <m/>
    <m/>
    <m/>
    <n v="8"/>
    <m/>
    <n v="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34"/>
    <n v="0"/>
    <n v="34"/>
    <n v="0"/>
    <n v="0"/>
    <n v="0"/>
    <n v="16"/>
    <n v="18"/>
    <n v="0"/>
    <n v="0"/>
    <n v="16"/>
    <n v="18"/>
    <n v="0"/>
    <n v="0"/>
    <n v="0"/>
    <n v="0"/>
    <n v="0"/>
    <n v="0"/>
    <n v="16"/>
    <n v="18"/>
    <n v="34"/>
    <n v="10"/>
    <n v="8"/>
    <n v="0"/>
    <n v="0"/>
    <n v="8"/>
    <n v="8"/>
    <n v="0"/>
    <n v="0"/>
  </r>
  <r>
    <s v="Camp 21/Chakmarkul"/>
    <s v="CXB-108"/>
    <m/>
    <s v=""/>
    <s v="Block-F"/>
    <m/>
    <n v="32706574"/>
    <s v="REFUGEE COMMUNITIES"/>
    <s v="MOBILE LEARNING"/>
    <s v="Completed"/>
    <m/>
    <m/>
    <m/>
    <m/>
    <m/>
    <x v="4"/>
    <x v="7"/>
    <m/>
    <n v="9"/>
    <m/>
    <n v="7"/>
    <m/>
    <m/>
    <m/>
    <m/>
    <m/>
    <n v="6"/>
    <m/>
    <n v="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30"/>
    <n v="0"/>
    <n v="30"/>
    <n v="0"/>
    <n v="0"/>
    <n v="0"/>
    <n v="15"/>
    <n v="15"/>
    <n v="0"/>
    <n v="0"/>
    <n v="15"/>
    <n v="15"/>
    <n v="0"/>
    <n v="0"/>
    <n v="0"/>
    <n v="0"/>
    <n v="0"/>
    <n v="0"/>
    <n v="15"/>
    <n v="15"/>
    <n v="30"/>
    <n v="9"/>
    <n v="6"/>
    <n v="0"/>
    <n v="0"/>
    <n v="7"/>
    <n v="8"/>
    <n v="0"/>
    <n v="0"/>
  </r>
  <r>
    <s v="Camp 26/Nayapara EXP"/>
    <s v="CXB-025"/>
    <m/>
    <s v=""/>
    <s v="Block-I-7"/>
    <m/>
    <n v="32706645"/>
    <s v="REFUGEE COMMUNITIES"/>
    <s v="MOBILE LEARNING"/>
    <s v="Completed"/>
    <m/>
    <m/>
    <m/>
    <m/>
    <m/>
    <x v="4"/>
    <x v="7"/>
    <m/>
    <n v="13"/>
    <m/>
    <n v="18"/>
    <m/>
    <m/>
    <m/>
    <m/>
    <m/>
    <n v="17"/>
    <m/>
    <n v="1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65"/>
    <n v="0"/>
    <n v="65"/>
    <n v="0"/>
    <n v="0"/>
    <n v="0"/>
    <n v="35"/>
    <n v="30"/>
    <n v="0"/>
    <n v="0"/>
    <n v="35"/>
    <n v="30"/>
    <n v="0"/>
    <n v="0"/>
    <n v="0"/>
    <n v="0"/>
    <n v="0"/>
    <n v="0"/>
    <n v="35"/>
    <n v="30"/>
    <n v="65"/>
    <n v="13"/>
    <n v="17"/>
    <n v="0"/>
    <n v="0"/>
    <n v="18"/>
    <n v="17"/>
    <n v="0"/>
    <n v="0"/>
  </r>
  <r>
    <s v="Camp 27/Jadimura"/>
    <s v="CXB-037"/>
    <m/>
    <s v=""/>
    <s v="Block-D-12"/>
    <m/>
    <n v="32706673"/>
    <s v="REFUGEE COMMUNITIES"/>
    <s v="MOBILE LEARNING"/>
    <s v="Completed"/>
    <m/>
    <m/>
    <m/>
    <m/>
    <m/>
    <x v="4"/>
    <x v="7"/>
    <m/>
    <n v="9"/>
    <m/>
    <n v="9"/>
    <m/>
    <m/>
    <m/>
    <m/>
    <m/>
    <n v="15"/>
    <m/>
    <n v="10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43"/>
    <n v="0"/>
    <n v="43"/>
    <n v="0"/>
    <n v="0"/>
    <n v="0"/>
    <n v="19"/>
    <n v="24"/>
    <n v="0"/>
    <n v="0"/>
    <n v="19"/>
    <n v="24"/>
    <n v="0"/>
    <n v="0"/>
    <n v="0"/>
    <n v="0"/>
    <n v="0"/>
    <n v="0"/>
    <n v="19"/>
    <n v="24"/>
    <n v="43"/>
    <n v="9"/>
    <n v="15"/>
    <n v="0"/>
    <n v="0"/>
    <n v="9"/>
    <n v="10"/>
    <n v="0"/>
    <n v="0"/>
  </r>
  <r>
    <s v="Camp 4"/>
    <s v="CXB-206"/>
    <m/>
    <s v=""/>
    <s v="Block-G-03"/>
    <m/>
    <n v="32707536"/>
    <s v="REFUGEE COMMUNITIES"/>
    <s v="MOBILE LEARNING"/>
    <s v="Completed"/>
    <m/>
    <m/>
    <m/>
    <m/>
    <m/>
    <x v="4"/>
    <x v="7"/>
    <m/>
    <n v="11"/>
    <m/>
    <n v="9"/>
    <m/>
    <m/>
    <m/>
    <m/>
    <m/>
    <n v="17"/>
    <m/>
    <n v="13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50"/>
    <n v="0"/>
    <n v="50"/>
    <n v="0"/>
    <n v="0"/>
    <n v="0"/>
    <n v="22"/>
    <n v="28"/>
    <n v="0"/>
    <n v="0"/>
    <n v="22"/>
    <n v="28"/>
    <n v="0"/>
    <n v="0"/>
    <n v="0"/>
    <n v="0"/>
    <n v="0"/>
    <n v="0"/>
    <n v="22"/>
    <n v="28"/>
    <n v="50"/>
    <n v="11"/>
    <n v="17"/>
    <n v="0"/>
    <n v="0"/>
    <n v="9"/>
    <n v="13"/>
    <n v="0"/>
    <n v="0"/>
  </r>
  <r>
    <s v="Camp 21/Chakmarkul"/>
    <s v="CXB-108"/>
    <m/>
    <s v=""/>
    <s v="Block-G-1"/>
    <m/>
    <n v="32707536"/>
    <s v="REFUGEE COMMUNITIES"/>
    <s v="MOBILE LEARNING"/>
    <s v="Completed"/>
    <m/>
    <m/>
    <m/>
    <m/>
    <m/>
    <x v="4"/>
    <x v="7"/>
    <m/>
    <n v="5"/>
    <m/>
    <n v="6"/>
    <m/>
    <m/>
    <m/>
    <m/>
    <m/>
    <n v="5"/>
    <m/>
    <n v="4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20"/>
    <n v="0"/>
    <n v="20"/>
    <n v="0"/>
    <n v="0"/>
    <n v="0"/>
    <n v="10"/>
    <n v="10"/>
    <n v="0"/>
    <n v="0"/>
    <n v="10"/>
    <n v="10"/>
    <n v="0"/>
    <n v="0"/>
    <n v="0"/>
    <n v="0"/>
    <n v="0"/>
    <n v="0"/>
    <n v="10"/>
    <n v="10"/>
    <n v="20"/>
    <n v="5"/>
    <n v="5"/>
    <n v="0"/>
    <n v="0"/>
    <n v="6"/>
    <n v="4"/>
    <n v="0"/>
    <n v="0"/>
  </r>
  <r>
    <s v="Camp 5"/>
    <s v="CXB-209"/>
    <m/>
    <s v=""/>
    <s v="Block-G-2"/>
    <m/>
    <n v="32707536"/>
    <s v="REFUGEE COMMUNITIES"/>
    <s v="MOBILE LEARNING"/>
    <s v="Completed"/>
    <m/>
    <m/>
    <m/>
    <m/>
    <m/>
    <x v="4"/>
    <x v="7"/>
    <m/>
    <n v="11"/>
    <m/>
    <n v="9"/>
    <m/>
    <m/>
    <m/>
    <m/>
    <m/>
    <n v="14"/>
    <m/>
    <n v="19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53"/>
    <n v="0"/>
    <n v="53"/>
    <n v="0"/>
    <n v="0"/>
    <n v="0"/>
    <n v="28"/>
    <n v="25"/>
    <n v="0"/>
    <n v="0"/>
    <n v="28"/>
    <n v="25"/>
    <n v="0"/>
    <n v="0"/>
    <n v="0"/>
    <n v="0"/>
    <n v="0"/>
    <n v="0"/>
    <n v="28"/>
    <n v="25"/>
    <n v="53"/>
    <n v="11"/>
    <n v="14"/>
    <n v="0"/>
    <n v="0"/>
    <n v="9"/>
    <n v="19"/>
    <n v="0"/>
    <n v="0"/>
  </r>
  <r>
    <s v="Camp 5"/>
    <s v="CXB-209"/>
    <m/>
    <s v=""/>
    <s v="Block-G-2"/>
    <m/>
    <n v="32707536"/>
    <s v="REFUGEE COMMUNITIES"/>
    <s v="MOBILE LEARNING"/>
    <s v="Completed"/>
    <m/>
    <m/>
    <m/>
    <m/>
    <m/>
    <x v="4"/>
    <x v="7"/>
    <m/>
    <n v="9"/>
    <m/>
    <n v="7"/>
    <m/>
    <m/>
    <m/>
    <m/>
    <m/>
    <n v="13"/>
    <m/>
    <n v="11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40"/>
    <n v="0"/>
    <n v="40"/>
    <n v="0"/>
    <n v="0"/>
    <n v="0"/>
    <n v="18"/>
    <n v="22"/>
    <n v="0"/>
    <n v="0"/>
    <n v="18"/>
    <n v="22"/>
    <n v="0"/>
    <n v="0"/>
    <n v="0"/>
    <n v="0"/>
    <n v="0"/>
    <n v="0"/>
    <n v="18"/>
    <n v="22"/>
    <n v="40"/>
    <n v="9"/>
    <n v="13"/>
    <n v="0"/>
    <n v="0"/>
    <n v="7"/>
    <n v="11"/>
    <n v="0"/>
    <n v="0"/>
  </r>
  <r>
    <s v="Camp 21/Chakmarkul"/>
    <s v="CXB-108"/>
    <m/>
    <s v=""/>
    <s v="Block-H"/>
    <m/>
    <n v="32707538"/>
    <s v="REFUGEE COMMUNITIES"/>
    <s v="MOBILE LEARNING"/>
    <s v="Completed"/>
    <m/>
    <m/>
    <m/>
    <m/>
    <m/>
    <x v="4"/>
    <x v="7"/>
    <m/>
    <n v="11"/>
    <m/>
    <n v="14"/>
    <m/>
    <m/>
    <m/>
    <m/>
    <m/>
    <n v="8"/>
    <m/>
    <n v="7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40"/>
    <n v="0"/>
    <n v="40"/>
    <n v="0"/>
    <n v="0"/>
    <n v="0"/>
    <n v="21"/>
    <n v="19"/>
    <n v="0"/>
    <n v="0"/>
    <n v="21"/>
    <n v="19"/>
    <n v="0"/>
    <n v="0"/>
    <n v="0"/>
    <n v="0"/>
    <n v="0"/>
    <n v="0"/>
    <n v="21"/>
    <n v="19"/>
    <n v="40"/>
    <n v="11"/>
    <n v="8"/>
    <n v="0"/>
    <n v="0"/>
    <n v="14"/>
    <n v="7"/>
    <n v="0"/>
    <n v="0"/>
  </r>
  <r>
    <s v="Camp 21/Chakmarkul"/>
    <s v="CXB-108"/>
    <m/>
    <s v=""/>
    <s v="Block-I"/>
    <m/>
    <n v="32707539"/>
    <s v="REFUGEE COMMUNITIES"/>
    <s v="MOBILE LEARNING"/>
    <s v="Completed"/>
    <m/>
    <m/>
    <m/>
    <m/>
    <m/>
    <x v="4"/>
    <x v="7"/>
    <m/>
    <n v="9"/>
    <m/>
    <n v="7"/>
    <m/>
    <m/>
    <m/>
    <m/>
    <m/>
    <n v="7"/>
    <m/>
    <n v="8"/>
    <m/>
    <m/>
    <m/>
    <m/>
    <m/>
    <m/>
    <m/>
    <m/>
    <m/>
    <m/>
    <m/>
    <m/>
    <m/>
    <m/>
    <m/>
    <m/>
    <m/>
    <m/>
    <m/>
    <m/>
    <m/>
    <m/>
    <s v="Ayse Kocak"/>
    <s v="Ayse.Kocak@savethechildren.org"/>
    <n v="8801847292329"/>
    <n v="31"/>
    <n v="0"/>
    <n v="31"/>
    <n v="0"/>
    <n v="0"/>
    <n v="0"/>
    <n v="15"/>
    <n v="16"/>
    <n v="0"/>
    <n v="0"/>
    <n v="15"/>
    <n v="16"/>
    <n v="0"/>
    <n v="0"/>
    <n v="0"/>
    <n v="0"/>
    <n v="0"/>
    <n v="0"/>
    <n v="15"/>
    <n v="16"/>
    <n v="31"/>
    <n v="9"/>
    <n v="7"/>
    <n v="0"/>
    <n v="0"/>
    <n v="7"/>
    <n v="8"/>
    <n v="0"/>
    <n v="0"/>
  </r>
  <r>
    <s v="Camp 12"/>
    <s v="CXB-218"/>
    <s v="No Para"/>
    <s v="CXB-218-DNK"/>
    <m/>
    <m/>
    <m/>
    <s v="REFUGEE COMMUNITIES"/>
    <s v="TEMPORARY LEARNING CENTER"/>
    <s v="Completed"/>
    <m/>
    <m/>
    <m/>
    <m/>
    <s v="Friendship"/>
    <x v="5"/>
    <x v="8"/>
    <m/>
    <n v="0"/>
    <n v="0"/>
    <n v="0"/>
    <n v="0"/>
    <m/>
    <m/>
    <m/>
    <m/>
    <n v="37"/>
    <n v="0"/>
    <n v="63"/>
    <n v="0"/>
    <m/>
    <m/>
    <m/>
    <m/>
    <m/>
    <m/>
    <m/>
    <m/>
    <m/>
    <m/>
    <m/>
    <m/>
    <m/>
    <m/>
    <m/>
    <m/>
    <m/>
    <m/>
    <m/>
    <m/>
    <m/>
    <s v="Md. Imamul Hasan"/>
    <s v="imamul@friendship.ngo"/>
    <s v="01860-660914/01716-922765"/>
    <n v="100"/>
    <n v="0"/>
    <n v="100"/>
    <n v="0"/>
    <n v="0"/>
    <n v="0"/>
    <n v="63"/>
    <n v="37"/>
    <n v="0"/>
    <n v="0"/>
    <n v="63"/>
    <n v="37"/>
    <n v="0"/>
    <n v="0"/>
    <n v="0"/>
    <n v="0"/>
    <n v="0"/>
    <n v="0"/>
    <n v="63"/>
    <n v="37"/>
    <n v="100"/>
    <n v="0"/>
    <n v="37"/>
    <n v="0"/>
    <n v="0"/>
    <n v="0"/>
    <n v="63"/>
    <n v="0"/>
    <n v="0"/>
  </r>
  <r>
    <s v="Camp 19"/>
    <s v="CXB-219"/>
    <s v="No Para"/>
    <s v="CXB-219-DNK"/>
    <m/>
    <m/>
    <m/>
    <s v="REFUGEE COMMUNITIES"/>
    <s v="TEMPORARY LEARNING CENTER"/>
    <s v="Completed"/>
    <m/>
    <m/>
    <m/>
    <m/>
    <s v="DFID"/>
    <x v="5"/>
    <x v="8"/>
    <s v="ACF"/>
    <n v="12"/>
    <n v="0"/>
    <n v="12"/>
    <n v="0"/>
    <m/>
    <m/>
    <m/>
    <m/>
    <n v="89"/>
    <n v="0"/>
    <n v="126"/>
    <n v="0"/>
    <m/>
    <m/>
    <m/>
    <m/>
    <m/>
    <m/>
    <m/>
    <m/>
    <m/>
    <m/>
    <m/>
    <m/>
    <m/>
    <m/>
    <m/>
    <m/>
    <m/>
    <m/>
    <m/>
    <m/>
    <m/>
    <s v="Md. Imamul Hasan"/>
    <s v="imamul@friendship.ngo"/>
    <s v="01860-660914/01716-922765"/>
    <n v="239"/>
    <n v="0"/>
    <n v="239"/>
    <n v="0"/>
    <n v="0"/>
    <n v="0"/>
    <n v="138"/>
    <n v="101"/>
    <n v="0"/>
    <n v="0"/>
    <n v="138"/>
    <n v="101"/>
    <n v="0"/>
    <n v="0"/>
    <n v="0"/>
    <n v="0"/>
    <n v="0"/>
    <n v="0"/>
    <n v="138"/>
    <n v="101"/>
    <n v="239"/>
    <n v="12"/>
    <n v="89"/>
    <n v="0"/>
    <n v="0"/>
    <n v="12"/>
    <n v="126"/>
    <n v="0"/>
    <n v="0"/>
  </r>
  <r>
    <s v="Camp 20 Extension"/>
    <s v="CXB-234"/>
    <s v="No Para"/>
    <s v="CXB-234-DNK"/>
    <m/>
    <m/>
    <m/>
    <s v="REFUGEE COMMUNITIES"/>
    <s v="TEMPORARY LEARNING CENTER"/>
    <s v="Completed"/>
    <m/>
    <m/>
    <m/>
    <m/>
    <s v="DFID"/>
    <x v="5"/>
    <x v="8"/>
    <s v="ACF"/>
    <n v="25"/>
    <n v="0"/>
    <n v="27"/>
    <n v="0"/>
    <m/>
    <m/>
    <m/>
    <m/>
    <n v="35"/>
    <n v="0"/>
    <n v="33"/>
    <n v="0"/>
    <m/>
    <m/>
    <m/>
    <m/>
    <m/>
    <m/>
    <m/>
    <m/>
    <m/>
    <m/>
    <m/>
    <m/>
    <m/>
    <m/>
    <m/>
    <m/>
    <m/>
    <m/>
    <m/>
    <m/>
    <m/>
    <s v="Md. Imamul Hasan"/>
    <s v="imamul@friendship.ngo"/>
    <s v="01860-660914/01716922765"/>
    <n v="120"/>
    <n v="0"/>
    <n v="120"/>
    <n v="0"/>
    <n v="0"/>
    <n v="0"/>
    <n v="60"/>
    <n v="60"/>
    <n v="0"/>
    <n v="0"/>
    <n v="60"/>
    <n v="60"/>
    <n v="0"/>
    <n v="0"/>
    <n v="0"/>
    <n v="0"/>
    <n v="0"/>
    <n v="0"/>
    <n v="60"/>
    <n v="60"/>
    <n v="120"/>
    <n v="25"/>
    <n v="35"/>
    <n v="0"/>
    <n v="0"/>
    <n v="27"/>
    <n v="33"/>
    <n v="0"/>
    <n v="0"/>
  </r>
  <r>
    <s v="Camp 7"/>
    <s v="CXB-207"/>
    <s v="No Para"/>
    <s v="CXB-207-DNK"/>
    <m/>
    <m/>
    <m/>
    <s v="REFUGEE COMMUNITIES"/>
    <s v="TEMPORARY LEARNING CENTER"/>
    <s v="Completed"/>
    <m/>
    <m/>
    <m/>
    <m/>
    <s v="Friendship/SIF/DFID"/>
    <x v="5"/>
    <x v="8"/>
    <s v="ACF"/>
    <n v="19"/>
    <n v="0"/>
    <n v="24"/>
    <n v="0"/>
    <m/>
    <m/>
    <m/>
    <m/>
    <n v="281"/>
    <n v="0"/>
    <n v="294"/>
    <n v="0"/>
    <m/>
    <m/>
    <m/>
    <m/>
    <m/>
    <m/>
    <m/>
    <m/>
    <m/>
    <m/>
    <m/>
    <m/>
    <m/>
    <m/>
    <m/>
    <m/>
    <m/>
    <m/>
    <m/>
    <m/>
    <m/>
    <s v="Md. Imamul Hasan"/>
    <s v="imamul@friendship.ngo"/>
    <s v="01860-660914/01716-922765"/>
    <n v="618"/>
    <n v="0"/>
    <n v="618"/>
    <n v="0"/>
    <n v="0"/>
    <n v="0"/>
    <n v="318"/>
    <n v="300"/>
    <n v="0"/>
    <n v="0"/>
    <n v="318"/>
    <n v="300"/>
    <n v="0"/>
    <n v="0"/>
    <n v="0"/>
    <n v="0"/>
    <n v="0"/>
    <n v="0"/>
    <n v="318"/>
    <n v="300"/>
    <n v="618"/>
    <n v="19"/>
    <n v="281"/>
    <n v="0"/>
    <n v="0"/>
    <n v="24"/>
    <n v="294"/>
    <n v="0"/>
    <n v="0"/>
  </r>
  <r>
    <s v="Camp 13"/>
    <s v="CXB-220"/>
    <s v="DO NOT KNOW PARA NAME"/>
    <s v="CXB-220-DNK"/>
    <m/>
    <m/>
    <m/>
    <s v="REFUGEE COMMUNITIES"/>
    <s v="TEMPORARY LEARNING CENTER"/>
    <s v="Completed"/>
    <m/>
    <m/>
    <m/>
    <m/>
    <s v="DoPeace USA"/>
    <x v="6"/>
    <x v="9"/>
    <m/>
    <n v="234"/>
    <m/>
    <n v="345"/>
    <m/>
    <m/>
    <m/>
    <m/>
    <m/>
    <n v="140"/>
    <m/>
    <n v="181"/>
    <m/>
    <m/>
    <m/>
    <m/>
    <m/>
    <m/>
    <m/>
    <m/>
    <m/>
    <m/>
    <m/>
    <m/>
    <m/>
    <m/>
    <m/>
    <m/>
    <m/>
    <m/>
    <m/>
    <m/>
    <m/>
    <m/>
    <s v="Jahangir Alam"/>
    <s v="jahangir.isdebd@gmail.com, isde.bangladesh@gmail.com"/>
    <s v="01819331752"/>
    <n v="900"/>
    <n v="0"/>
    <n v="900"/>
    <n v="0"/>
    <n v="0"/>
    <n v="0"/>
    <n v="526"/>
    <n v="374"/>
    <n v="0"/>
    <n v="0"/>
    <n v="526"/>
    <n v="374"/>
    <n v="0"/>
    <n v="0"/>
    <n v="0"/>
    <n v="0"/>
    <n v="0"/>
    <n v="0"/>
    <n v="526"/>
    <n v="374"/>
    <n v="900"/>
    <n v="234"/>
    <n v="140"/>
    <n v="0"/>
    <n v="0"/>
    <n v="345"/>
    <n v="181"/>
    <n v="0"/>
    <n v="0"/>
  </r>
  <r>
    <s v="Camp 16"/>
    <s v="CXB-224"/>
    <s v="DO NOT KNOW PARA NAME"/>
    <s v="CXB-224-DNK"/>
    <m/>
    <m/>
    <m/>
    <s v="REFUGEE COMMUNITIES"/>
    <s v="TEMPORARY LEARNING CENTER"/>
    <s v="Completed"/>
    <m/>
    <m/>
    <m/>
    <m/>
    <s v="DoPeace USA"/>
    <x v="6"/>
    <x v="9"/>
    <m/>
    <n v="190"/>
    <m/>
    <n v="236"/>
    <m/>
    <m/>
    <m/>
    <m/>
    <m/>
    <n v="80"/>
    <m/>
    <n v="94"/>
    <m/>
    <m/>
    <m/>
    <m/>
    <m/>
    <m/>
    <m/>
    <m/>
    <m/>
    <m/>
    <m/>
    <m/>
    <m/>
    <m/>
    <m/>
    <m/>
    <m/>
    <m/>
    <m/>
    <m/>
    <m/>
    <m/>
    <s v="Jahangir Alam"/>
    <s v="jahangir.isdebd@gmail.com, isde.bangladesh@gmail.com"/>
    <s v="01819331752"/>
    <n v="600"/>
    <n v="0"/>
    <n v="600"/>
    <n v="0"/>
    <n v="0"/>
    <n v="0"/>
    <n v="330"/>
    <n v="270"/>
    <n v="0"/>
    <n v="0"/>
    <n v="330"/>
    <n v="270"/>
    <n v="0"/>
    <n v="0"/>
    <n v="0"/>
    <n v="0"/>
    <n v="0"/>
    <n v="0"/>
    <n v="330"/>
    <n v="270"/>
    <n v="600"/>
    <n v="190"/>
    <n v="80"/>
    <n v="0"/>
    <n v="0"/>
    <n v="236"/>
    <n v="94"/>
    <n v="0"/>
    <n v="0"/>
  </r>
  <r>
    <s v="Camp 9"/>
    <s v="CXB-213"/>
    <m/>
    <m/>
    <s v="Balukhali, Camp 9, Block C8"/>
    <s v="Muslim Hands Child Friendly Space"/>
    <n v="31344677"/>
    <s v="REFUGEE COMMUNITIES"/>
    <s v="MOBILE LEARNING"/>
    <s v="Completed"/>
    <n v="21.191099489999999"/>
    <n v="92.162241750000007"/>
    <n v="0"/>
    <n v="0"/>
    <m/>
    <x v="7"/>
    <x v="10"/>
    <m/>
    <n v="15"/>
    <n v="0"/>
    <n v="14"/>
    <n v="0"/>
    <n v="0"/>
    <n v="0"/>
    <n v="0"/>
    <n v="0"/>
    <n v="8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Suraiya Yasmin"/>
    <s v="suraiya.yasmin@bd.mhworldwide.org"/>
    <n v="1756398992"/>
    <n v="46"/>
    <n v="0"/>
    <n v="46"/>
    <n v="0"/>
    <n v="0"/>
    <n v="0"/>
    <n v="23"/>
    <n v="23"/>
    <n v="0"/>
    <n v="0"/>
    <n v="23"/>
    <n v="23"/>
    <n v="0"/>
    <n v="0"/>
    <n v="0"/>
    <n v="0"/>
    <n v="0"/>
    <n v="0"/>
    <n v="23"/>
    <n v="23"/>
    <n v="46"/>
    <n v="15"/>
    <n v="8"/>
    <n v="0"/>
    <n v="0"/>
    <n v="14"/>
    <n v="9"/>
    <n v="0"/>
    <n v="0"/>
  </r>
  <r>
    <s v="Camp 15"/>
    <s v="CXB-223"/>
    <s v="DO NOT KNOW PARA NAME"/>
    <s v="CXB-223-DNK"/>
    <m/>
    <m/>
    <m/>
    <s v="REFUGEE COMMUNITIES"/>
    <s v="TEMPORARY LEARNING CENTER"/>
    <s v="Completed"/>
    <m/>
    <m/>
    <m/>
    <m/>
    <s v="VSO"/>
    <x v="8"/>
    <x v="6"/>
    <m/>
    <n v="794"/>
    <n v="6"/>
    <n v="698"/>
    <n v="2"/>
    <m/>
    <m/>
    <m/>
    <m/>
    <n v="680"/>
    <n v="0"/>
    <n v="500"/>
    <n v="0"/>
    <m/>
    <m/>
    <m/>
    <m/>
    <m/>
    <m/>
    <m/>
    <m/>
    <m/>
    <m/>
    <m/>
    <m/>
    <m/>
    <m/>
    <m/>
    <m/>
    <m/>
    <m/>
    <m/>
    <m/>
    <s v="Home Base education Children enrolled 1500, Lc : 1080"/>
    <s v="Shahin Akhter"/>
    <s v="shahin.akhter@vsoint.org"/>
    <n v="1911188711"/>
    <n v="2672"/>
    <n v="0"/>
    <n v="2672"/>
    <n v="0"/>
    <n v="0"/>
    <n v="0"/>
    <n v="1198"/>
    <n v="1474"/>
    <n v="0"/>
    <n v="0"/>
    <n v="1198"/>
    <n v="1474"/>
    <n v="0"/>
    <n v="0"/>
    <n v="0"/>
    <n v="0"/>
    <n v="0"/>
    <n v="0"/>
    <n v="1198"/>
    <n v="1474"/>
    <n v="2672"/>
    <n v="794"/>
    <n v="680"/>
    <n v="0"/>
    <n v="0"/>
    <n v="698"/>
    <n v="500"/>
    <n v="0"/>
    <n v="0"/>
  </r>
  <r>
    <s v="Camp 23/Shamlapur"/>
    <s v="CXB-032"/>
    <m/>
    <m/>
    <s v="A"/>
    <s v="Gulap Child Learning Centre"/>
    <n v="31012912"/>
    <s v="REFUGEE COMMUNITIES"/>
    <s v="LEARNING CENTER"/>
    <s v="Completed"/>
    <n v="21.082139888901398"/>
    <n v="92.136024512310399"/>
    <n v="-48.7746187757661"/>
    <n v="4"/>
    <m/>
    <x v="4"/>
    <x v="4"/>
    <m/>
    <n v="41"/>
    <n v="0"/>
    <n v="29"/>
    <n v="0"/>
    <n v="0"/>
    <n v="0"/>
    <n v="0"/>
    <n v="0"/>
    <n v="2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2"/>
    <n v="63"/>
    <n v="0"/>
    <n v="0"/>
    <n v="42"/>
    <n v="63"/>
    <n v="0"/>
    <n v="0"/>
    <n v="0"/>
    <n v="0"/>
    <n v="0"/>
    <n v="0"/>
    <n v="42"/>
    <n v="63"/>
    <n v="105"/>
    <n v="41"/>
    <n v="22"/>
    <n v="0"/>
    <n v="0"/>
    <n v="29"/>
    <n v="13"/>
    <n v="0"/>
    <n v="0"/>
  </r>
  <r>
    <s v="Camp 23/Shamlapur"/>
    <s v="CXB-032"/>
    <m/>
    <m/>
    <s v="A"/>
    <s v="Jarul Learning Center"/>
    <n v="31012929"/>
    <s v="REFUGEE COMMUNITIES"/>
    <s v="TEMPORARY LEARNING CENTER"/>
    <s v="Completed"/>
    <n v="21.079007588175202"/>
    <n v="92.139917034343597"/>
    <n v="-44.638385994799798"/>
    <n v="4"/>
    <m/>
    <x v="4"/>
    <x v="4"/>
    <m/>
    <n v="16"/>
    <n v="0"/>
    <n v="19"/>
    <n v="0"/>
    <n v="0"/>
    <n v="0"/>
    <n v="0"/>
    <n v="0"/>
    <n v="4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6"/>
    <n v="40"/>
    <n v="0"/>
    <n v="0"/>
    <n v="19"/>
    <n v="30"/>
    <n v="0"/>
    <n v="0"/>
  </r>
  <r>
    <s v="Camp 23/Shamlapur"/>
    <s v="CXB-032"/>
    <m/>
    <m/>
    <s v="A"/>
    <s v="Maloti Learning Center"/>
    <n v="31013009"/>
    <s v="REFUGEE COMMUNITIES"/>
    <s v="TEMPORARY LEARNING CENTER"/>
    <s v="Completed"/>
    <n v="21.0849947913036"/>
    <n v="92.135823664873897"/>
    <n v="-51.494404538542803"/>
    <n v="4"/>
    <m/>
    <x v="4"/>
    <x v="4"/>
    <m/>
    <n v="12"/>
    <n v="0"/>
    <n v="19"/>
    <n v="0"/>
    <n v="0"/>
    <n v="0"/>
    <n v="0"/>
    <n v="0"/>
    <n v="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62"/>
    <n v="0"/>
    <n v="62"/>
    <n v="0"/>
    <n v="0"/>
    <n v="0"/>
    <n v="41"/>
    <n v="21"/>
    <n v="0"/>
    <n v="0"/>
    <n v="41"/>
    <n v="21"/>
    <n v="0"/>
    <n v="0"/>
    <n v="0"/>
    <n v="0"/>
    <n v="0"/>
    <n v="0"/>
    <n v="41"/>
    <n v="21"/>
    <n v="62"/>
    <n v="12"/>
    <n v="9"/>
    <n v="0"/>
    <n v="0"/>
    <n v="19"/>
    <n v="22"/>
    <n v="0"/>
    <n v="0"/>
  </r>
  <r>
    <s v="Camp 23/Shamlapur"/>
    <s v="CXB-032"/>
    <m/>
    <m/>
    <s v="A"/>
    <s v="Palas Learning Center"/>
    <n v="31013077"/>
    <s v="REFUGEE COMMUNITIES"/>
    <s v="LEARNING CENTER"/>
    <s v="Completed"/>
    <n v="21.081292821937801"/>
    <n v="92.137011964999701"/>
    <n v="-49.490701533748101"/>
    <n v="4"/>
    <m/>
    <x v="4"/>
    <x v="4"/>
    <m/>
    <n v="28"/>
    <n v="0"/>
    <n v="40"/>
    <n v="0"/>
    <n v="0"/>
    <n v="0"/>
    <n v="0"/>
    <n v="0"/>
    <n v="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3"/>
    <n v="0"/>
    <n v="103"/>
    <n v="0"/>
    <n v="0"/>
    <n v="0"/>
    <n v="69"/>
    <n v="34"/>
    <n v="0"/>
    <n v="0"/>
    <n v="69"/>
    <n v="34"/>
    <n v="0"/>
    <n v="0"/>
    <n v="0"/>
    <n v="0"/>
    <n v="0"/>
    <n v="0"/>
    <n v="69"/>
    <n v="34"/>
    <n v="103"/>
    <n v="28"/>
    <n v="6"/>
    <n v="0"/>
    <n v="0"/>
    <n v="40"/>
    <n v="29"/>
    <n v="0"/>
    <n v="0"/>
  </r>
  <r>
    <s v="Camp 23/Shamlapur"/>
    <s v="CXB-032"/>
    <m/>
    <m/>
    <s v="A"/>
    <s v="Shapla Child Learning Centre"/>
    <n v="31013162"/>
    <s v="REFUGEE COMMUNITIES"/>
    <s v="LEARNING CENTER"/>
    <s v="Completed"/>
    <n v="21.082140051880099"/>
    <n v="92.136015574823602"/>
    <n v="-53.011765283832197"/>
    <n v="4"/>
    <m/>
    <x v="4"/>
    <x v="4"/>
    <m/>
    <n v="24"/>
    <n v="0"/>
    <n v="11"/>
    <n v="0"/>
    <n v="0"/>
    <n v="0"/>
    <n v="0"/>
    <n v="0"/>
    <n v="4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32"/>
    <n v="73"/>
    <n v="0"/>
    <n v="0"/>
    <n v="32"/>
    <n v="73"/>
    <n v="0"/>
    <n v="0"/>
    <n v="0"/>
    <n v="0"/>
    <n v="0"/>
    <n v="0"/>
    <n v="32"/>
    <n v="73"/>
    <n v="105"/>
    <n v="24"/>
    <n v="49"/>
    <n v="0"/>
    <n v="0"/>
    <n v="11"/>
    <n v="21"/>
    <n v="0"/>
    <n v="0"/>
  </r>
  <r>
    <s v="Camp 23/Shamlapur"/>
    <s v="CXB-032"/>
    <m/>
    <m/>
    <s v="B"/>
    <s v="Bokul Child Learning Centre"/>
    <n v="31012854"/>
    <s v="REFUGEE COMMUNITIES"/>
    <s v="TEMPORARY LEARNING CENTER"/>
    <s v="Completed"/>
    <n v="21.078744"/>
    <n v="92.140591000000001"/>
    <n v="0"/>
    <n v="0"/>
    <m/>
    <x v="4"/>
    <x v="4"/>
    <m/>
    <n v="14"/>
    <n v="0"/>
    <n v="12"/>
    <n v="0"/>
    <n v="0"/>
    <n v="0"/>
    <n v="0"/>
    <n v="0"/>
    <n v="25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73"/>
    <n v="0"/>
    <n v="73"/>
    <n v="0"/>
    <n v="0"/>
    <n v="0"/>
    <n v="34"/>
    <n v="39"/>
    <n v="0"/>
    <n v="0"/>
    <n v="34"/>
    <n v="39"/>
    <n v="0"/>
    <n v="0"/>
    <n v="0"/>
    <n v="0"/>
    <n v="0"/>
    <n v="0"/>
    <n v="34"/>
    <n v="39"/>
    <n v="73"/>
    <n v="14"/>
    <n v="25"/>
    <n v="0"/>
    <n v="0"/>
    <n v="12"/>
    <n v="22"/>
    <n v="0"/>
    <n v="0"/>
  </r>
  <r>
    <s v="Camp 23/Shamlapur"/>
    <s v="CXB-032"/>
    <m/>
    <m/>
    <s v="B"/>
    <s v="Camali Learning Center"/>
    <n v="31012871"/>
    <s v="REFUGEE COMMUNITIES"/>
    <s v="TEMPORARY LEARNING CENTER"/>
    <s v="Completed"/>
    <n v="21.083788734288198"/>
    <n v="92.134805874490695"/>
    <n v="-46.734419179053099"/>
    <n v="4"/>
    <m/>
    <x v="4"/>
    <x v="4"/>
    <m/>
    <n v="32"/>
    <n v="0"/>
    <n v="38"/>
    <n v="0"/>
    <n v="0"/>
    <n v="0"/>
    <n v="0"/>
    <n v="0"/>
    <n v="1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32"/>
    <n v="14"/>
    <n v="0"/>
    <n v="0"/>
    <n v="38"/>
    <n v="21"/>
    <n v="0"/>
    <n v="0"/>
  </r>
  <r>
    <s v="Camp 23/Shamlapur"/>
    <s v="CXB-032"/>
    <m/>
    <m/>
    <s v="B"/>
    <s v="Dalia Child Learning Centre"/>
    <n v="31012876"/>
    <s v="REFUGEE COMMUNITIES"/>
    <s v="LEARNING CENTER"/>
    <s v="Completed"/>
    <n v="21.0837899785381"/>
    <n v="92.134843249226194"/>
    <n v="-45.024717904154997"/>
    <n v="4"/>
    <m/>
    <x v="4"/>
    <x v="4"/>
    <m/>
    <n v="16"/>
    <n v="0"/>
    <n v="19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6"/>
    <n v="36"/>
    <n v="0"/>
    <n v="0"/>
    <n v="19"/>
    <n v="34"/>
    <n v="0"/>
    <n v="0"/>
  </r>
  <r>
    <s v="Camp 23/Shamlapur"/>
    <s v="CXB-032"/>
    <m/>
    <m/>
    <s v="B"/>
    <s v="Doloncapa Lerning Center"/>
    <n v="31012879"/>
    <s v="REFUGEE COMMUNITIES"/>
    <s v="TEMPORARY LEARNING CENTER"/>
    <s v="Completed"/>
    <n v="21.082759684841001"/>
    <n v="92.138466509075499"/>
    <n v="-49.818628438109698"/>
    <n v="4"/>
    <m/>
    <x v="4"/>
    <x v="4"/>
    <m/>
    <n v="18"/>
    <n v="0"/>
    <n v="17"/>
    <n v="0"/>
    <n v="0"/>
    <n v="0"/>
    <n v="0"/>
    <n v="0"/>
    <n v="29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84"/>
    <n v="0"/>
    <n v="84"/>
    <n v="0"/>
    <n v="0"/>
    <n v="0"/>
    <n v="37"/>
    <n v="47"/>
    <n v="0"/>
    <n v="0"/>
    <n v="37"/>
    <n v="47"/>
    <n v="0"/>
    <n v="0"/>
    <n v="0"/>
    <n v="0"/>
    <n v="0"/>
    <n v="0"/>
    <n v="37"/>
    <n v="47"/>
    <n v="84"/>
    <n v="18"/>
    <n v="29"/>
    <n v="0"/>
    <n v="0"/>
    <n v="17"/>
    <n v="20"/>
    <n v="0"/>
    <n v="0"/>
  </r>
  <r>
    <s v="Camp 23/Shamlapur"/>
    <s v="CXB-032"/>
    <m/>
    <m/>
    <s v="B"/>
    <s v="Gondoraj Learning Center"/>
    <n v="31012909"/>
    <s v="REFUGEE COMMUNITIES"/>
    <s v="TEMPORARY LEARNING CENTER"/>
    <s v="Completed"/>
    <n v="21.084882329008"/>
    <n v="92.135668903372405"/>
    <n v="-47.074893983458502"/>
    <n v="4"/>
    <m/>
    <x v="4"/>
    <x v="4"/>
    <m/>
    <n v="15"/>
    <n v="0"/>
    <n v="20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5"/>
    <n v="35"/>
    <n v="0"/>
    <n v="0"/>
    <n v="20"/>
    <n v="35"/>
    <n v="0"/>
    <n v="0"/>
  </r>
  <r>
    <s v="Camp 23/Shamlapur"/>
    <s v="CXB-032"/>
    <m/>
    <m/>
    <s v="B"/>
    <s v="Joba Child Learning Centre"/>
    <n v="31012938"/>
    <s v="REFUGEE COMMUNITIES"/>
    <s v="LEARNING CENTER"/>
    <s v="Completed"/>
    <n v="21.084847104567899"/>
    <n v="92.135590238197594"/>
    <n v="-46.459301379705799"/>
    <n v="4"/>
    <m/>
    <x v="4"/>
    <x v="4"/>
    <m/>
    <n v="38"/>
    <n v="0"/>
    <n v="32"/>
    <n v="0"/>
    <n v="0"/>
    <n v="0"/>
    <n v="0"/>
    <n v="0"/>
    <n v="2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38"/>
    <n v="20"/>
    <n v="0"/>
    <n v="0"/>
    <n v="32"/>
    <n v="15"/>
    <n v="0"/>
    <n v="0"/>
  </r>
  <r>
    <s v="Camp 23/Shamlapur"/>
    <s v="CXB-032"/>
    <m/>
    <m/>
    <s v="B"/>
    <s v="Kamani Learning Center"/>
    <n v="31012963"/>
    <s v="REFUGEE COMMUNITIES"/>
    <s v="TEMPORARY LEARNING CENTER"/>
    <s v="Completed"/>
    <n v="21.082618465753001"/>
    <n v="92.135334677230205"/>
    <n v="-50.375648221593799"/>
    <n v="4"/>
    <m/>
    <x v="4"/>
    <x v="4"/>
    <m/>
    <n v="19"/>
    <n v="0"/>
    <n v="16"/>
    <n v="0"/>
    <n v="0"/>
    <n v="0"/>
    <n v="0"/>
    <n v="0"/>
    <n v="2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79"/>
    <n v="0"/>
    <n v="79"/>
    <n v="0"/>
    <n v="0"/>
    <n v="0"/>
    <n v="37"/>
    <n v="42"/>
    <n v="0"/>
    <n v="0"/>
    <n v="37"/>
    <n v="42"/>
    <n v="0"/>
    <n v="0"/>
    <n v="0"/>
    <n v="0"/>
    <n v="0"/>
    <n v="0"/>
    <n v="37"/>
    <n v="42"/>
    <n v="79"/>
    <n v="19"/>
    <n v="23"/>
    <n v="0"/>
    <n v="0"/>
    <n v="16"/>
    <n v="21"/>
    <n v="0"/>
    <n v="0"/>
  </r>
  <r>
    <s v="Camp 23/Shamlapur"/>
    <s v="CXB-032"/>
    <m/>
    <m/>
    <s v="B"/>
    <s v="Surjomukhi Child Learning Centre"/>
    <n v="31013198"/>
    <s v="REFUGEE COMMUNITIES"/>
    <s v="TEMPORARY LEARNING CENTER"/>
    <s v="Completed"/>
    <n v="21.083445191655201"/>
    <n v="92.134865677387893"/>
    <n v="-52.834943894372699"/>
    <n v="4"/>
    <m/>
    <x v="4"/>
    <x v="4"/>
    <m/>
    <n v="22"/>
    <n v="0"/>
    <n v="13"/>
    <n v="0"/>
    <n v="0"/>
    <n v="0"/>
    <n v="0"/>
    <n v="0"/>
    <n v="3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4"/>
    <n v="61"/>
    <n v="0"/>
    <n v="0"/>
    <n v="44"/>
    <n v="61"/>
    <n v="0"/>
    <n v="0"/>
    <n v="0"/>
    <n v="0"/>
    <n v="0"/>
    <n v="0"/>
    <n v="44"/>
    <n v="61"/>
    <n v="105"/>
    <n v="22"/>
    <n v="39"/>
    <n v="0"/>
    <n v="0"/>
    <n v="13"/>
    <n v="31"/>
    <n v="0"/>
    <n v="0"/>
  </r>
  <r>
    <s v="Camp 23/Shamlapur"/>
    <s v="CXB-032"/>
    <m/>
    <m/>
    <s v="C"/>
    <s v="Hasnahena Child Learning Centre"/>
    <n v="31012919"/>
    <s v="REFUGEE COMMUNITIES"/>
    <s v="TEMPORARY LEARNING CENTER"/>
    <s v="Completed"/>
    <n v="21.0799264726333"/>
    <n v="92.144219116710701"/>
    <n v="-48.890425255725901"/>
    <n v="4"/>
    <m/>
    <x v="4"/>
    <x v="4"/>
    <m/>
    <n v="19"/>
    <n v="0"/>
    <n v="11"/>
    <n v="0"/>
    <n v="0"/>
    <n v="0"/>
    <n v="0"/>
    <n v="0"/>
    <n v="33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3"/>
    <n v="0"/>
    <n v="93"/>
    <n v="0"/>
    <n v="0"/>
    <n v="0"/>
    <n v="41"/>
    <n v="52"/>
    <n v="0"/>
    <n v="0"/>
    <n v="41"/>
    <n v="52"/>
    <n v="0"/>
    <n v="0"/>
    <n v="0"/>
    <n v="0"/>
    <n v="0"/>
    <n v="0"/>
    <n v="41"/>
    <n v="52"/>
    <n v="93"/>
    <n v="19"/>
    <n v="33"/>
    <n v="0"/>
    <n v="0"/>
    <n v="11"/>
    <n v="30"/>
    <n v="0"/>
    <n v="0"/>
  </r>
  <r>
    <s v="Camp 23/Shamlapur"/>
    <s v="CXB-032"/>
    <m/>
    <m/>
    <s v="C"/>
    <s v="Krishnachura Child Learning Centre"/>
    <n v="31012995"/>
    <s v="REFUGEE COMMUNITIES"/>
    <s v="LEARNING CENTER"/>
    <s v="Completed"/>
    <n v="21.080687650758499"/>
    <n v="92.144712262850305"/>
    <n v="-42.485260196803203"/>
    <n v="4"/>
    <m/>
    <x v="4"/>
    <x v="4"/>
    <m/>
    <n v="39"/>
    <n v="0"/>
    <n v="26"/>
    <n v="0"/>
    <n v="0"/>
    <n v="0"/>
    <n v="0"/>
    <n v="0"/>
    <n v="2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0"/>
    <n v="0"/>
    <n v="100"/>
    <n v="0"/>
    <n v="0"/>
    <n v="0"/>
    <n v="41"/>
    <n v="59"/>
    <n v="0"/>
    <n v="0"/>
    <n v="41"/>
    <n v="59"/>
    <n v="0"/>
    <n v="0"/>
    <n v="0"/>
    <n v="0"/>
    <n v="0"/>
    <n v="0"/>
    <n v="41"/>
    <n v="59"/>
    <n v="100"/>
    <n v="39"/>
    <n v="20"/>
    <n v="0"/>
    <n v="0"/>
    <n v="26"/>
    <n v="15"/>
    <n v="0"/>
    <n v="0"/>
  </r>
  <r>
    <s v="Camp 23/Shamlapur"/>
    <s v="CXB-032"/>
    <m/>
    <m/>
    <s v="C"/>
    <s v="Nayan Tara Child Learning Centre"/>
    <n v="31013063"/>
    <s v="REFUGEE COMMUNITIES"/>
    <s v="LEARNING CENTER"/>
    <s v="Completed"/>
    <n v="21.0760503229743"/>
    <n v="92.147955543260494"/>
    <n v="-31.146008769208098"/>
    <n v="4"/>
    <m/>
    <x v="4"/>
    <x v="4"/>
    <m/>
    <n v="19"/>
    <n v="0"/>
    <n v="16"/>
    <n v="0"/>
    <n v="0"/>
    <n v="0"/>
    <n v="0"/>
    <n v="0"/>
    <n v="2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82"/>
    <n v="0"/>
    <n v="82"/>
    <n v="0"/>
    <n v="0"/>
    <n v="0"/>
    <n v="37"/>
    <n v="45"/>
    <n v="0"/>
    <n v="0"/>
    <n v="37"/>
    <n v="45"/>
    <n v="0"/>
    <n v="0"/>
    <n v="0"/>
    <n v="0"/>
    <n v="0"/>
    <n v="0"/>
    <n v="37"/>
    <n v="45"/>
    <n v="82"/>
    <n v="19"/>
    <n v="26"/>
    <n v="0"/>
    <n v="0"/>
    <n v="16"/>
    <n v="21"/>
    <n v="0"/>
    <n v="0"/>
  </r>
  <r>
    <s v="Camp 23/Shamlapur"/>
    <s v="CXB-032"/>
    <m/>
    <m/>
    <s v="C"/>
    <s v="Rojonigondha Child Learning Centre"/>
    <n v="31013105"/>
    <s v="REFUGEE COMMUNITIES"/>
    <s v="TEMPORARY LEARNING CENTER"/>
    <s v="Completed"/>
    <n v="21.080096276395601"/>
    <n v="92.145474528551503"/>
    <n v="-42.164291082337201"/>
    <n v="4"/>
    <m/>
    <x v="4"/>
    <x v="4"/>
    <m/>
    <n v="18"/>
    <n v="0"/>
    <n v="17"/>
    <n v="0"/>
    <n v="0"/>
    <n v="0"/>
    <n v="0"/>
    <n v="0"/>
    <n v="2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74"/>
    <n v="0"/>
    <n v="74"/>
    <n v="0"/>
    <n v="0"/>
    <n v="0"/>
    <n v="34"/>
    <n v="40"/>
    <n v="0"/>
    <n v="0"/>
    <n v="34"/>
    <n v="40"/>
    <n v="0"/>
    <n v="0"/>
    <n v="0"/>
    <n v="0"/>
    <n v="0"/>
    <n v="0"/>
    <n v="34"/>
    <n v="40"/>
    <n v="74"/>
    <n v="18"/>
    <n v="22"/>
    <n v="0"/>
    <n v="0"/>
    <n v="17"/>
    <n v="17"/>
    <n v="0"/>
    <n v="0"/>
  </r>
  <r>
    <s v="Camp 23/Shamlapur"/>
    <s v="CXB-032"/>
    <m/>
    <m/>
    <s v="C"/>
    <s v="Tagar Child Learning Center"/>
    <n v="31013205"/>
    <s v="REFUGEE COMMUNITIES"/>
    <s v="LEARNING CENTER"/>
    <s v="Completed"/>
    <n v="21.075941345490399"/>
    <n v="92.144002627286696"/>
    <n v="-51.057638308455402"/>
    <n v="4"/>
    <m/>
    <x v="4"/>
    <x v="4"/>
    <m/>
    <n v="15"/>
    <n v="0"/>
    <n v="20"/>
    <n v="0"/>
    <n v="0"/>
    <n v="0"/>
    <n v="0"/>
    <n v="0"/>
    <n v="16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68"/>
    <n v="0"/>
    <n v="68"/>
    <n v="0"/>
    <n v="0"/>
    <n v="0"/>
    <n v="37"/>
    <n v="31"/>
    <n v="0"/>
    <n v="0"/>
    <n v="37"/>
    <n v="31"/>
    <n v="0"/>
    <n v="0"/>
    <n v="0"/>
    <n v="0"/>
    <n v="0"/>
    <n v="0"/>
    <n v="37"/>
    <n v="31"/>
    <n v="68"/>
    <n v="15"/>
    <n v="16"/>
    <n v="0"/>
    <n v="0"/>
    <n v="20"/>
    <n v="17"/>
    <n v="0"/>
    <n v="0"/>
  </r>
  <r>
    <s v="Camp 23/Shamlapur"/>
    <s v="CXB-032"/>
    <m/>
    <m/>
    <s v="D"/>
    <s v="Baganbilas Learning Center"/>
    <n v="31012838"/>
    <s v="REFUGEE COMMUNITIES"/>
    <s v="LEARNING CENTER"/>
    <s v="Completed"/>
    <n v="21.07226"/>
    <n v="92.139858000000004"/>
    <n v="0"/>
    <n v="0"/>
    <m/>
    <x v="4"/>
    <x v="4"/>
    <m/>
    <n v="14"/>
    <n v="0"/>
    <n v="21"/>
    <n v="0"/>
    <n v="0"/>
    <n v="0"/>
    <n v="0"/>
    <n v="0"/>
    <n v="2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70"/>
    <n v="0"/>
    <n v="70"/>
    <n v="0"/>
    <n v="0"/>
    <n v="0"/>
    <n v="35"/>
    <n v="35"/>
    <n v="0"/>
    <n v="0"/>
    <n v="35"/>
    <n v="35"/>
    <n v="0"/>
    <n v="0"/>
    <n v="0"/>
    <n v="0"/>
    <n v="0"/>
    <n v="0"/>
    <n v="35"/>
    <n v="35"/>
    <n v="70"/>
    <n v="14"/>
    <n v="21"/>
    <n v="0"/>
    <n v="0"/>
    <n v="21"/>
    <n v="14"/>
    <n v="0"/>
    <n v="0"/>
  </r>
  <r>
    <s v="Camp 23/Shamlapur"/>
    <s v="CXB-032"/>
    <m/>
    <m/>
    <s v="D"/>
    <s v="Beli Child Learning Centre"/>
    <n v="31012848"/>
    <s v="REFUGEE COMMUNITIES"/>
    <s v="LEARNING CENTER"/>
    <s v="Completed"/>
    <n v="21.077183000000002"/>
    <n v="92.140004000000005"/>
    <n v="0"/>
    <n v="0"/>
    <m/>
    <x v="4"/>
    <x v="4"/>
    <m/>
    <n v="31"/>
    <n v="0"/>
    <n v="29"/>
    <n v="0"/>
    <n v="0"/>
    <n v="0"/>
    <n v="0"/>
    <n v="0"/>
    <n v="16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0"/>
    <n v="0"/>
    <n v="90"/>
    <n v="0"/>
    <n v="0"/>
    <n v="0"/>
    <n v="43"/>
    <n v="47"/>
    <n v="0"/>
    <n v="0"/>
    <n v="43"/>
    <n v="47"/>
    <n v="0"/>
    <n v="0"/>
    <n v="0"/>
    <n v="0"/>
    <n v="0"/>
    <n v="0"/>
    <n v="43"/>
    <n v="47"/>
    <n v="90"/>
    <n v="31"/>
    <n v="16"/>
    <n v="0"/>
    <n v="0"/>
    <n v="29"/>
    <n v="14"/>
    <n v="0"/>
    <n v="0"/>
  </r>
  <r>
    <s v="Camp 23/Shamlapur"/>
    <s v="CXB-032"/>
    <m/>
    <m/>
    <s v="D"/>
    <s v="Champa Child Learning Centre"/>
    <n v="31012873"/>
    <s v="REFUGEE COMMUNITIES"/>
    <s v="LEARNING CENTER"/>
    <s v="Completed"/>
    <m/>
    <m/>
    <m/>
    <m/>
    <m/>
    <x v="4"/>
    <x v="4"/>
    <m/>
    <n v="18"/>
    <n v="0"/>
    <n v="17"/>
    <n v="0"/>
    <n v="0"/>
    <n v="0"/>
    <n v="0"/>
    <n v="0"/>
    <n v="27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75"/>
    <n v="0"/>
    <n v="75"/>
    <n v="0"/>
    <n v="0"/>
    <n v="0"/>
    <n v="30"/>
    <n v="45"/>
    <n v="0"/>
    <n v="0"/>
    <n v="30"/>
    <n v="45"/>
    <n v="0"/>
    <n v="0"/>
    <n v="0"/>
    <n v="0"/>
    <n v="0"/>
    <n v="0"/>
    <n v="30"/>
    <n v="45"/>
    <n v="75"/>
    <n v="18"/>
    <n v="27"/>
    <n v="0"/>
    <n v="0"/>
    <n v="17"/>
    <n v="13"/>
    <n v="0"/>
    <n v="0"/>
  </r>
  <r>
    <s v="Camp 23/Shamlapur"/>
    <s v="CXB-032"/>
    <m/>
    <m/>
    <s v="D"/>
    <s v="Jui Child Learning Centre"/>
    <n v="31012949"/>
    <s v="REFUGEE COMMUNITIES"/>
    <s v="LEARNING CENTER"/>
    <s v="Completed"/>
    <n v="21.071510209443002"/>
    <n v="92.140553657178998"/>
    <n v="-49.282706270963502"/>
    <n v="4"/>
    <m/>
    <x v="4"/>
    <x v="4"/>
    <m/>
    <n v="20"/>
    <n v="0"/>
    <n v="15"/>
    <n v="0"/>
    <n v="0"/>
    <n v="0"/>
    <n v="0"/>
    <n v="0"/>
    <n v="2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70"/>
    <n v="0"/>
    <n v="70"/>
    <n v="0"/>
    <n v="0"/>
    <n v="0"/>
    <n v="30"/>
    <n v="40"/>
    <n v="0"/>
    <n v="0"/>
    <n v="30"/>
    <n v="40"/>
    <n v="0"/>
    <n v="0"/>
    <n v="0"/>
    <n v="0"/>
    <n v="0"/>
    <n v="0"/>
    <n v="30"/>
    <n v="40"/>
    <n v="70"/>
    <n v="20"/>
    <n v="20"/>
    <n v="0"/>
    <n v="0"/>
    <n v="15"/>
    <n v="15"/>
    <n v="0"/>
    <n v="0"/>
  </r>
  <r>
    <s v="Camp 23/Shamlapur"/>
    <s v="CXB-032"/>
    <m/>
    <m/>
    <s v="D"/>
    <s v="Kadam Child Learning Centre"/>
    <n v="31012957"/>
    <s v="REFUGEE COMMUNITIES"/>
    <s v="LEARNING CENTER"/>
    <s v="Completed"/>
    <n v="21.071503244233"/>
    <n v="92.140482026047493"/>
    <n v="-38.068168109123299"/>
    <n v="4"/>
    <m/>
    <x v="4"/>
    <x v="4"/>
    <m/>
    <n v="34"/>
    <n v="0"/>
    <n v="31"/>
    <n v="0"/>
    <n v="0"/>
    <n v="0"/>
    <n v="0"/>
    <n v="0"/>
    <n v="1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0"/>
    <n v="0"/>
    <n v="100"/>
    <n v="0"/>
    <n v="0"/>
    <n v="0"/>
    <n v="47"/>
    <n v="53"/>
    <n v="0"/>
    <n v="0"/>
    <n v="47"/>
    <n v="53"/>
    <n v="0"/>
    <n v="0"/>
    <n v="0"/>
    <n v="0"/>
    <n v="0"/>
    <n v="0"/>
    <n v="47"/>
    <n v="53"/>
    <n v="100"/>
    <n v="34"/>
    <n v="19"/>
    <n v="0"/>
    <n v="0"/>
    <n v="31"/>
    <n v="16"/>
    <n v="0"/>
    <n v="0"/>
  </r>
  <r>
    <s v="Camp 23/Shamlapur"/>
    <s v="CXB-032"/>
    <m/>
    <m/>
    <s v="D"/>
    <s v="Kolaboti Child Learning Centre"/>
    <n v="31012994"/>
    <s v="REFUGEE COMMUNITIES"/>
    <s v="LEARNING CENTER"/>
    <s v="Completed"/>
    <n v="21.074423571027001"/>
    <n v="92.139051909251705"/>
    <n v="-39.031922483913803"/>
    <n v="4"/>
    <m/>
    <x v="4"/>
    <x v="4"/>
    <m/>
    <n v="20"/>
    <n v="0"/>
    <n v="16"/>
    <n v="0"/>
    <n v="0"/>
    <n v="0"/>
    <n v="0"/>
    <n v="0"/>
    <n v="33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20"/>
    <n v="33"/>
    <n v="0"/>
    <n v="0"/>
    <n v="16"/>
    <n v="36"/>
    <n v="0"/>
    <n v="0"/>
  </r>
  <r>
    <s v="Camp 23/Shamlapur"/>
    <s v="CXB-032"/>
    <m/>
    <m/>
    <s v="D"/>
    <s v="Rongan Child Learning Centre"/>
    <n v="31013106"/>
    <s v="REFUGEE COMMUNITIES"/>
    <s v="LEARNING CENTER"/>
    <s v="Completed"/>
    <n v="21.076522699397501"/>
    <n v="92.137490604132907"/>
    <n v="-46.257984436186"/>
    <n v="4"/>
    <m/>
    <x v="4"/>
    <x v="4"/>
    <m/>
    <n v="20"/>
    <n v="0"/>
    <n v="35"/>
    <n v="0"/>
    <n v="0"/>
    <n v="0"/>
    <n v="0"/>
    <n v="0"/>
    <n v="1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0"/>
    <n v="0"/>
    <n v="90"/>
    <n v="0"/>
    <n v="0"/>
    <n v="0"/>
    <n v="53"/>
    <n v="37"/>
    <n v="0"/>
    <n v="0"/>
    <n v="53"/>
    <n v="37"/>
    <n v="0"/>
    <n v="0"/>
    <n v="0"/>
    <n v="0"/>
    <n v="0"/>
    <n v="0"/>
    <n v="53"/>
    <n v="37"/>
    <n v="90"/>
    <n v="20"/>
    <n v="17"/>
    <n v="0"/>
    <n v="0"/>
    <n v="35"/>
    <n v="18"/>
    <n v="0"/>
    <n v="0"/>
  </r>
  <r>
    <s v="Camp 23/Shamlapur"/>
    <s v="CXB-032"/>
    <m/>
    <m/>
    <s v="D"/>
    <s v="Saluq Learning Center"/>
    <n v="31013134"/>
    <s v="REFUGEE COMMUNITIES"/>
    <s v="TEMPORARY LEARNING CENTER"/>
    <s v="Completed"/>
    <m/>
    <m/>
    <m/>
    <m/>
    <m/>
    <x v="4"/>
    <x v="4"/>
    <m/>
    <n v="17"/>
    <n v="0"/>
    <n v="13"/>
    <n v="0"/>
    <n v="0"/>
    <n v="0"/>
    <n v="0"/>
    <n v="0"/>
    <n v="1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60"/>
    <n v="0"/>
    <n v="60"/>
    <n v="0"/>
    <n v="0"/>
    <n v="0"/>
    <n v="28"/>
    <n v="32"/>
    <n v="0"/>
    <n v="0"/>
    <n v="28"/>
    <n v="32"/>
    <n v="0"/>
    <n v="0"/>
    <n v="0"/>
    <n v="0"/>
    <n v="0"/>
    <n v="0"/>
    <n v="28"/>
    <n v="32"/>
    <n v="60"/>
    <n v="17"/>
    <n v="15"/>
    <n v="0"/>
    <n v="0"/>
    <n v="13"/>
    <n v="15"/>
    <n v="0"/>
    <n v="0"/>
  </r>
  <r>
    <s v="Camp 23/Shamlapur"/>
    <s v="CXB-032"/>
    <m/>
    <m/>
    <s v="D"/>
    <s v="Shiuly Child Learning Centre"/>
    <n v="31013175"/>
    <s v="REFUGEE COMMUNITIES"/>
    <s v="LEARNING CENTER"/>
    <s v="Completed"/>
    <n v="21.077676729241201"/>
    <n v="92.139670350026194"/>
    <n v="-42.8063798018147"/>
    <n v="4"/>
    <m/>
    <x v="4"/>
    <x v="4"/>
    <m/>
    <n v="29"/>
    <n v="0"/>
    <n v="31"/>
    <n v="0"/>
    <n v="0"/>
    <n v="0"/>
    <n v="0"/>
    <n v="0"/>
    <n v="18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0"/>
    <n v="0"/>
    <n v="90"/>
    <n v="0"/>
    <n v="0"/>
    <n v="0"/>
    <n v="43"/>
    <n v="47"/>
    <n v="0"/>
    <n v="0"/>
    <n v="43"/>
    <n v="47"/>
    <n v="0"/>
    <n v="0"/>
    <n v="0"/>
    <n v="0"/>
    <n v="0"/>
    <n v="0"/>
    <n v="43"/>
    <n v="47"/>
    <n v="90"/>
    <n v="29"/>
    <n v="18"/>
    <n v="0"/>
    <n v="0"/>
    <n v="31"/>
    <n v="12"/>
    <n v="0"/>
    <n v="0"/>
  </r>
  <r>
    <s v="Camp 23/Shamlapur"/>
    <s v="CXB-032"/>
    <m/>
    <m/>
    <s v="D"/>
    <s v="Tulip Child Learning Cenre"/>
    <n v="31013222"/>
    <s v="REFUGEE COMMUNITIES"/>
    <s v="LEARNING CENTER"/>
    <s v="Completed"/>
    <n v="21.074491016773798"/>
    <n v="92.139112403699997"/>
    <n v="-44.335695381978603"/>
    <n v="4"/>
    <m/>
    <x v="4"/>
    <x v="4"/>
    <m/>
    <n v="10"/>
    <n v="0"/>
    <n v="13"/>
    <n v="0"/>
    <n v="0"/>
    <n v="0"/>
    <n v="0"/>
    <n v="0"/>
    <n v="26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65"/>
    <n v="0"/>
    <n v="65"/>
    <n v="0"/>
    <n v="0"/>
    <n v="0"/>
    <n v="29"/>
    <n v="36"/>
    <n v="0"/>
    <n v="0"/>
    <n v="29"/>
    <n v="36"/>
    <n v="0"/>
    <n v="0"/>
    <n v="0"/>
    <n v="0"/>
    <n v="0"/>
    <n v="0"/>
    <n v="29"/>
    <n v="36"/>
    <n v="65"/>
    <n v="10"/>
    <n v="26"/>
    <n v="0"/>
    <n v="0"/>
    <n v="13"/>
    <n v="16"/>
    <n v="0"/>
    <n v="0"/>
  </r>
  <r>
    <s v="Camp 24/Leda[A,B,C]"/>
    <s v="CXB-233"/>
    <s v="Leda MS"/>
    <s v="Tek-007"/>
    <s v="C-17"/>
    <s v="Rainbow Child Learning Centre 1"/>
    <n v="31013097"/>
    <s v="REFUGEE COMMUNITIES"/>
    <s v="TEMPORARY LEARNING CENTER"/>
    <s v="Completed"/>
    <n v="20.973597809588501"/>
    <n v="92.243838196401995"/>
    <n v="-43.880081340356099"/>
    <n v="4"/>
    <m/>
    <x v="4"/>
    <x v="4"/>
    <m/>
    <n v="31"/>
    <n v="0"/>
    <n v="40"/>
    <n v="0"/>
    <n v="0"/>
    <n v="0"/>
    <n v="0"/>
    <n v="0"/>
    <n v="16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9"/>
    <n v="47"/>
    <n v="0"/>
    <n v="0"/>
    <n v="59"/>
    <n v="47"/>
    <n v="0"/>
    <n v="0"/>
    <n v="0"/>
    <n v="0"/>
    <n v="0"/>
    <n v="0"/>
    <n v="59"/>
    <n v="47"/>
    <n v="106"/>
    <n v="31"/>
    <n v="16"/>
    <n v="0"/>
    <n v="0"/>
    <n v="40"/>
    <n v="19"/>
    <n v="0"/>
    <n v="0"/>
  </r>
  <r>
    <s v="Camp 24/Leda[A,B,C]"/>
    <s v="CXB-233"/>
    <s v="Leda MS"/>
    <s v="Tek-007"/>
    <s v="C-17"/>
    <s v="Rainbow Child Learning Centre 2"/>
    <n v="31013098"/>
    <s v="REFUGEE COMMUNITIES"/>
    <s v="TEMPORARY LEARNING CENTER"/>
    <s v="Completed"/>
    <n v="20.973421904772898"/>
    <n v="92.244505039610999"/>
    <n v="-46.886541401730298"/>
    <n v="4"/>
    <m/>
    <x v="4"/>
    <x v="4"/>
    <m/>
    <n v="33"/>
    <n v="0"/>
    <n v="36"/>
    <n v="0"/>
    <n v="0"/>
    <n v="0"/>
    <n v="0"/>
    <n v="0"/>
    <n v="1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4"/>
    <n v="50"/>
    <n v="0"/>
    <n v="0"/>
    <n v="54"/>
    <n v="50"/>
    <n v="0"/>
    <n v="0"/>
    <n v="0"/>
    <n v="0"/>
    <n v="0"/>
    <n v="0"/>
    <n v="54"/>
    <n v="50"/>
    <n v="104"/>
    <n v="33"/>
    <n v="17"/>
    <n v="0"/>
    <n v="0"/>
    <n v="36"/>
    <n v="18"/>
    <n v="0"/>
    <n v="0"/>
  </r>
  <r>
    <s v="Camp 24/Leda[A,B,C]"/>
    <s v="CXB-233"/>
    <s v="Leda MS"/>
    <s v="Tek-007"/>
    <s v="C-18"/>
    <s v="Halda Child Learning Centre"/>
    <n v="31012913"/>
    <s v="REFUGEE COMMUNITIES"/>
    <s v="TEMPORARY LEARNING CENTER"/>
    <s v="Completed"/>
    <n v="20.975832219999202"/>
    <n v="92.244071234704194"/>
    <n v="-45.626754509269297"/>
    <n v="4"/>
    <m/>
    <x v="4"/>
    <x v="4"/>
    <m/>
    <n v="36"/>
    <n v="0"/>
    <n v="32"/>
    <n v="0"/>
    <n v="0"/>
    <n v="0"/>
    <n v="0"/>
    <n v="0"/>
    <n v="1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3"/>
    <n v="0"/>
    <n v="103"/>
    <n v="0"/>
    <n v="0"/>
    <n v="0"/>
    <n v="48"/>
    <n v="55"/>
    <n v="0"/>
    <n v="0"/>
    <n v="48"/>
    <n v="55"/>
    <n v="0"/>
    <n v="0"/>
    <n v="0"/>
    <n v="0"/>
    <n v="0"/>
    <n v="0"/>
    <n v="48"/>
    <n v="55"/>
    <n v="103"/>
    <n v="36"/>
    <n v="19"/>
    <n v="0"/>
    <n v="0"/>
    <n v="32"/>
    <n v="16"/>
    <n v="0"/>
    <n v="0"/>
  </r>
  <r>
    <s v="Camp 24/Leda[A,B,C]"/>
    <s v="CXB-233"/>
    <s v="Leda MS"/>
    <s v="Tek-007"/>
    <s v="C-18"/>
    <s v="Madhobi Lota Child Learning Centre 1"/>
    <n v="31013003"/>
    <s v="REFUGEE COMMUNITIES"/>
    <s v="TEMPORARY LEARNING CENTER"/>
    <s v="Completed"/>
    <n v="20.975504301236398"/>
    <n v="92.244142442181499"/>
    <n v="-40.338635773214797"/>
    <n v="4"/>
    <m/>
    <x v="4"/>
    <x v="4"/>
    <m/>
    <n v="30"/>
    <n v="0"/>
    <n v="38"/>
    <n v="0"/>
    <n v="0"/>
    <n v="0"/>
    <n v="0"/>
    <n v="0"/>
    <n v="1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3"/>
    <n v="0"/>
    <n v="103"/>
    <n v="0"/>
    <n v="0"/>
    <n v="0"/>
    <n v="59"/>
    <n v="44"/>
    <n v="0"/>
    <n v="0"/>
    <n v="59"/>
    <n v="44"/>
    <n v="0"/>
    <n v="0"/>
    <n v="0"/>
    <n v="0"/>
    <n v="0"/>
    <n v="0"/>
    <n v="59"/>
    <n v="44"/>
    <n v="103"/>
    <n v="30"/>
    <n v="14"/>
    <n v="0"/>
    <n v="0"/>
    <n v="38"/>
    <n v="21"/>
    <n v="0"/>
    <n v="0"/>
  </r>
  <r>
    <s v="Camp 24/Leda[A,B,C]"/>
    <s v="CXB-233"/>
    <s v="Leda MS"/>
    <s v="Tek-007"/>
    <s v="C-18"/>
    <s v="Matamuhuri Child Learning Centre"/>
    <n v="31013013"/>
    <s v="REFUGEE COMMUNITIES"/>
    <s v="LEARNING CENTER"/>
    <s v="Completed"/>
    <n v="20.975601936241201"/>
    <n v="92.244239588485897"/>
    <n v="-52.636321134549299"/>
    <n v="4"/>
    <m/>
    <x v="4"/>
    <x v="4"/>
    <m/>
    <n v="21"/>
    <n v="0"/>
    <n v="14"/>
    <n v="0"/>
    <n v="0"/>
    <n v="0"/>
    <n v="0"/>
    <n v="0"/>
    <n v="38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48"/>
    <n v="59"/>
    <n v="0"/>
    <n v="0"/>
    <n v="48"/>
    <n v="59"/>
    <n v="0"/>
    <n v="0"/>
    <n v="0"/>
    <n v="0"/>
    <n v="0"/>
    <n v="0"/>
    <n v="48"/>
    <n v="59"/>
    <n v="107"/>
    <n v="21"/>
    <n v="38"/>
    <n v="0"/>
    <n v="0"/>
    <n v="14"/>
    <n v="34"/>
    <n v="0"/>
    <n v="0"/>
  </r>
  <r>
    <s v="Camp 24/Leda[A,B,C]"/>
    <s v="CXB-233"/>
    <s v="Leda MS"/>
    <s v="Tek-007"/>
    <s v="C-18"/>
    <s v="Meghna Child Learning Centre"/>
    <n v="31013018"/>
    <s v="REFUGEE COMMUNITIES"/>
    <s v="TEMPORARY LEARNING CENTER"/>
    <s v="Completed"/>
    <n v="20.975841086841001"/>
    <n v="92.244071346921103"/>
    <n v="-33.2835546567702"/>
    <n v="4"/>
    <m/>
    <x v="4"/>
    <x v="4"/>
    <m/>
    <n v="15"/>
    <n v="0"/>
    <n v="17"/>
    <n v="0"/>
    <n v="0"/>
    <n v="0"/>
    <n v="0"/>
    <n v="0"/>
    <n v="3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3"/>
    <n v="51"/>
    <n v="0"/>
    <n v="0"/>
    <n v="53"/>
    <n v="51"/>
    <n v="0"/>
    <n v="0"/>
    <n v="0"/>
    <n v="0"/>
    <n v="0"/>
    <n v="0"/>
    <n v="53"/>
    <n v="51"/>
    <n v="104"/>
    <n v="15"/>
    <n v="36"/>
    <n v="0"/>
    <n v="0"/>
    <n v="17"/>
    <n v="36"/>
    <n v="0"/>
    <n v="0"/>
  </r>
  <r>
    <s v="Camp 24/Leda[A,B,C]"/>
    <s v="CXB-233"/>
    <s v="Leda MS"/>
    <s v="Tek-007"/>
    <s v="C-18"/>
    <s v="Surma Child Learning Centre"/>
    <n v="31013199"/>
    <s v="REFUGEE COMMUNITIES"/>
    <s v="TEMPORARY LEARNING CENTER"/>
    <s v="Completed"/>
    <n v="20.975529135386001"/>
    <n v="92.244150670193605"/>
    <n v="-46.081391084913797"/>
    <n v="4"/>
    <m/>
    <x v="4"/>
    <x v="4"/>
    <m/>
    <n v="37"/>
    <n v="0"/>
    <n v="14"/>
    <n v="0"/>
    <n v="0"/>
    <n v="0"/>
    <n v="0"/>
    <n v="0"/>
    <n v="2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87"/>
    <n v="0"/>
    <n v="87"/>
    <n v="0"/>
    <n v="0"/>
    <n v="0"/>
    <n v="30"/>
    <n v="57"/>
    <n v="0"/>
    <n v="0"/>
    <n v="30"/>
    <n v="57"/>
    <n v="0"/>
    <n v="0"/>
    <n v="0"/>
    <n v="0"/>
    <n v="0"/>
    <n v="0"/>
    <n v="30"/>
    <n v="57"/>
    <n v="87"/>
    <n v="37"/>
    <n v="20"/>
    <n v="0"/>
    <n v="0"/>
    <n v="14"/>
    <n v="16"/>
    <n v="0"/>
    <n v="0"/>
  </r>
  <r>
    <s v="Camp 24/Leda[A,B,C]"/>
    <s v="CXB-233"/>
    <s v="Leda MS"/>
    <s v="Tek-007"/>
    <s v="C-2"/>
    <s v="Shalik Child Learning Centre"/>
    <n v="31013155"/>
    <s v="REFUGEE COMMUNITIES"/>
    <s v="TEMPORARY LEARNING CENTER"/>
    <s v="Completed"/>
    <n v="20.975289764425199"/>
    <n v="92.245164185541199"/>
    <n v="-34.510232020425299"/>
    <n v="4"/>
    <m/>
    <x v="4"/>
    <x v="4"/>
    <m/>
    <n v="39"/>
    <n v="0"/>
    <n v="28"/>
    <n v="0"/>
    <n v="0"/>
    <n v="0"/>
    <n v="0"/>
    <n v="0"/>
    <n v="2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2"/>
    <n v="0"/>
    <n v="102"/>
    <n v="0"/>
    <n v="0"/>
    <n v="0"/>
    <n v="43"/>
    <n v="59"/>
    <n v="0"/>
    <n v="0"/>
    <n v="43"/>
    <n v="59"/>
    <n v="0"/>
    <n v="0"/>
    <n v="0"/>
    <n v="0"/>
    <n v="0"/>
    <n v="0"/>
    <n v="43"/>
    <n v="59"/>
    <n v="102"/>
    <n v="39"/>
    <n v="20"/>
    <n v="0"/>
    <n v="0"/>
    <n v="28"/>
    <n v="15"/>
    <n v="0"/>
    <n v="0"/>
  </r>
  <r>
    <s v="Camp 24/Leda[A,B,C]"/>
    <s v="CXB-233"/>
    <s v="Chona Para"/>
    <s v="Tek-001"/>
    <s v="A-27"/>
    <s v="Prantic Child Learning Centre"/>
    <n v="31013085"/>
    <s v="REFUGEE COMMUNITIES"/>
    <s v="LEARNING CENTER"/>
    <s v="Completed"/>
    <n v="20.968442843252301"/>
    <n v="92.243247248827203"/>
    <n v="-41.123590711699599"/>
    <n v="4"/>
    <m/>
    <x v="4"/>
    <x v="4"/>
    <m/>
    <n v="40"/>
    <n v="0"/>
    <n v="30"/>
    <n v="0"/>
    <n v="0"/>
    <n v="0"/>
    <n v="0"/>
    <n v="0"/>
    <n v="2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40"/>
    <n v="20"/>
    <n v="0"/>
    <n v="0"/>
    <n v="30"/>
    <n v="15"/>
    <n v="0"/>
    <n v="0"/>
  </r>
  <r>
    <s v="Camp 24/Leda[A,B,C]"/>
    <s v="CXB-233"/>
    <s v="Chona Para"/>
    <s v="Tek-001"/>
    <s v="A-27"/>
    <s v="Sabash Bangla Child Learning Centre"/>
    <n v="31013123"/>
    <s v="REFUGEE COMMUNITIES"/>
    <s v="LEARNING CENTER"/>
    <s v="Completed"/>
    <n v="20.968527773125999"/>
    <n v="92.243472105707795"/>
    <n v="-45.583129608781903"/>
    <n v="4"/>
    <m/>
    <x v="4"/>
    <x v="4"/>
    <m/>
    <n v="20"/>
    <n v="0"/>
    <n v="15"/>
    <n v="0"/>
    <n v="0"/>
    <n v="0"/>
    <n v="0"/>
    <n v="0"/>
    <n v="4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5"/>
    <n v="60"/>
    <n v="0"/>
    <n v="0"/>
    <n v="45"/>
    <n v="60"/>
    <n v="0"/>
    <n v="0"/>
    <n v="0"/>
    <n v="0"/>
    <n v="0"/>
    <n v="0"/>
    <n v="45"/>
    <n v="60"/>
    <n v="105"/>
    <n v="20"/>
    <n v="40"/>
    <n v="0"/>
    <n v="0"/>
    <n v="15"/>
    <n v="30"/>
    <n v="0"/>
    <n v="0"/>
  </r>
  <r>
    <s v="Camp 24/Leda[A,B,C]"/>
    <s v="CXB-233"/>
    <s v="Chona Para"/>
    <s v="Tek-001"/>
    <s v="A-6"/>
    <s v="Renesha Child Learning Centre"/>
    <n v="31013102"/>
    <s v="REFUGEE COMMUNITIES"/>
    <s v="TEMPORARY LEARNING CENTER"/>
    <s v="Completed"/>
    <n v="20.970765671580899"/>
    <n v="92.2424430284252"/>
    <n v="-31.4764348466333"/>
    <n v="4"/>
    <m/>
    <x v="4"/>
    <x v="4"/>
    <m/>
    <n v="29"/>
    <n v="0"/>
    <n v="41"/>
    <n v="0"/>
    <n v="0"/>
    <n v="0"/>
    <n v="0"/>
    <n v="0"/>
    <n v="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8"/>
    <n v="37"/>
    <n v="0"/>
    <n v="0"/>
    <n v="68"/>
    <n v="37"/>
    <n v="0"/>
    <n v="0"/>
    <n v="0"/>
    <n v="0"/>
    <n v="0"/>
    <n v="0"/>
    <n v="68"/>
    <n v="37"/>
    <n v="105"/>
    <n v="29"/>
    <n v="8"/>
    <n v="0"/>
    <n v="0"/>
    <n v="41"/>
    <n v="27"/>
    <n v="0"/>
    <n v="0"/>
  </r>
  <r>
    <s v="Camp 24/Leda[A,B,C]"/>
    <s v="CXB-233"/>
    <s v="Chona Para"/>
    <s v="Tek-001"/>
    <s v="A-7"/>
    <s v="Butter Fly Child Learning Centre"/>
    <n v="31012869"/>
    <s v="REFUGEE COMMUNITIES"/>
    <s v="LEARNING CENTER"/>
    <s v="Completed"/>
    <n v="20.969645577027698"/>
    <n v="92.243475117586499"/>
    <n v="-42.269801289634898"/>
    <n v="4"/>
    <m/>
    <x v="4"/>
    <x v="4"/>
    <m/>
    <n v="36"/>
    <n v="0"/>
    <n v="35"/>
    <n v="0"/>
    <n v="0"/>
    <n v="0"/>
    <n v="0"/>
    <n v="0"/>
    <n v="1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3"/>
    <n v="53"/>
    <n v="0"/>
    <n v="0"/>
    <n v="53"/>
    <n v="53"/>
    <n v="0"/>
    <n v="0"/>
    <n v="0"/>
    <n v="0"/>
    <n v="0"/>
    <n v="0"/>
    <n v="53"/>
    <n v="53"/>
    <n v="106"/>
    <n v="36"/>
    <n v="17"/>
    <n v="0"/>
    <n v="0"/>
    <n v="35"/>
    <n v="18"/>
    <n v="0"/>
    <n v="0"/>
  </r>
  <r>
    <s v="Camp 24/Leda[A,B,C]"/>
    <s v="CXB-233"/>
    <s v="Moulovi Para"/>
    <s v="Tek-005"/>
    <s v="C-10"/>
    <s v="Barnamala Child Learning Centre"/>
    <n v="31012847"/>
    <s v="REFUGEE COMMUNITIES"/>
    <s v="LEARNING CENTER"/>
    <s v="Completed"/>
    <n v="20.971700863132899"/>
    <n v="92.244403162759497"/>
    <n v="-43.990147246765503"/>
    <n v="4"/>
    <m/>
    <x v="4"/>
    <x v="4"/>
    <m/>
    <n v="37"/>
    <n v="0"/>
    <n v="32"/>
    <n v="0"/>
    <n v="0"/>
    <n v="0"/>
    <n v="0"/>
    <n v="0"/>
    <n v="1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0"/>
    <n v="54"/>
    <n v="0"/>
    <n v="0"/>
    <n v="50"/>
    <n v="54"/>
    <n v="0"/>
    <n v="0"/>
    <n v="0"/>
    <n v="0"/>
    <n v="0"/>
    <n v="0"/>
    <n v="50"/>
    <n v="54"/>
    <n v="104"/>
    <n v="37"/>
    <n v="17"/>
    <n v="0"/>
    <n v="0"/>
    <n v="32"/>
    <n v="18"/>
    <n v="0"/>
    <n v="0"/>
  </r>
  <r>
    <s v="Camp 24/Leda[A,B,C]"/>
    <s v="CXB-233"/>
    <s v="Moulovi Para"/>
    <s v="Tek-005"/>
    <s v="C-10"/>
    <s v="Eagle Child Learning Centre"/>
    <n v="31012887"/>
    <s v="REFUGEE COMMUNITIES"/>
    <s v="LEARNING CENTER"/>
    <s v="Completed"/>
    <n v="20.971718756628899"/>
    <n v="92.244638499545601"/>
    <n v="-31.617803563746001"/>
    <n v="4"/>
    <m/>
    <x v="4"/>
    <x v="4"/>
    <m/>
    <n v="16"/>
    <n v="0"/>
    <n v="16"/>
    <n v="0"/>
    <n v="0"/>
    <n v="0"/>
    <n v="0"/>
    <n v="0"/>
    <n v="25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65"/>
    <n v="41"/>
    <n v="0"/>
    <n v="0"/>
    <n v="65"/>
    <n v="41"/>
    <n v="0"/>
    <n v="0"/>
    <n v="0"/>
    <n v="0"/>
    <n v="0"/>
    <n v="0"/>
    <n v="65"/>
    <n v="41"/>
    <n v="106"/>
    <n v="16"/>
    <n v="25"/>
    <n v="0"/>
    <n v="0"/>
    <n v="16"/>
    <n v="49"/>
    <n v="0"/>
    <n v="0"/>
  </r>
  <r>
    <s v="Camp 24/Leda[A,B,C]"/>
    <s v="CXB-233"/>
    <s v="Moulovi Para"/>
    <s v="Tek-005"/>
    <s v="C-10"/>
    <s v="Holudia Child Learning Centre"/>
    <n v="31012923"/>
    <s v="REFUGEE COMMUNITIES"/>
    <s v="LEARNING CENTER"/>
    <s v="Completed"/>
    <n v="20.9717587812465"/>
    <n v="92.244203344456594"/>
    <n v="-22.928573558822201"/>
    <n v="4"/>
    <m/>
    <x v="4"/>
    <x v="4"/>
    <m/>
    <n v="20"/>
    <n v="0"/>
    <n v="15"/>
    <n v="0"/>
    <n v="0"/>
    <n v="0"/>
    <n v="0"/>
    <n v="0"/>
    <n v="24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2"/>
    <n v="0"/>
    <n v="112"/>
    <n v="0"/>
    <n v="0"/>
    <n v="0"/>
    <n v="68"/>
    <n v="44"/>
    <n v="0"/>
    <n v="0"/>
    <n v="68"/>
    <n v="44"/>
    <n v="0"/>
    <n v="0"/>
    <n v="0"/>
    <n v="0"/>
    <n v="0"/>
    <n v="0"/>
    <n v="68"/>
    <n v="44"/>
    <n v="112"/>
    <n v="20"/>
    <n v="24"/>
    <n v="0"/>
    <n v="0"/>
    <n v="15"/>
    <n v="53"/>
    <n v="0"/>
    <n v="0"/>
  </r>
  <r>
    <s v="Camp 24/Leda[A,B,C]"/>
    <s v="CXB-233"/>
    <s v="Moulovi Para"/>
    <s v="Tek-005"/>
    <s v="C-10"/>
    <s v="Iccemti Child Learning Centre"/>
    <n v="31012927"/>
    <s v="REFUGEE COMMUNITIES"/>
    <s v="LEARNING CENTER"/>
    <s v="Completed"/>
    <n v="20.971368530896399"/>
    <n v="92.244000913423406"/>
    <n v="-38.836784406296402"/>
    <n v="4"/>
    <m/>
    <x v="4"/>
    <x v="4"/>
    <m/>
    <n v="20"/>
    <n v="0"/>
    <n v="15"/>
    <n v="0"/>
    <n v="0"/>
    <n v="0"/>
    <n v="0"/>
    <n v="0"/>
    <n v="51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7"/>
    <n v="0"/>
    <n v="117"/>
    <n v="0"/>
    <n v="0"/>
    <n v="0"/>
    <n v="46"/>
    <n v="71"/>
    <n v="0"/>
    <n v="0"/>
    <n v="46"/>
    <n v="71"/>
    <n v="0"/>
    <n v="0"/>
    <n v="0"/>
    <n v="0"/>
    <n v="0"/>
    <n v="0"/>
    <n v="46"/>
    <n v="71"/>
    <n v="117"/>
    <n v="20"/>
    <n v="51"/>
    <n v="0"/>
    <n v="0"/>
    <n v="15"/>
    <n v="31"/>
    <n v="0"/>
    <n v="0"/>
  </r>
  <r>
    <s v="Camp 24/Leda[A,B,C]"/>
    <s v="CXB-233"/>
    <s v="Moulovi Para"/>
    <s v="Tek-005"/>
    <s v="C-10"/>
    <s v="King Child Learning Centre"/>
    <n v="31012980"/>
    <s v="REFUGEE COMMUNITIES"/>
    <s v="LEARNING CENTER"/>
    <s v="Completed"/>
    <n v="20.971707908443801"/>
    <n v="92.244349446634402"/>
    <n v="-45.114016217735497"/>
    <n v="4"/>
    <m/>
    <x v="4"/>
    <x v="4"/>
    <m/>
    <n v="30"/>
    <n v="0"/>
    <n v="30"/>
    <n v="0"/>
    <n v="0"/>
    <n v="0"/>
    <n v="0"/>
    <n v="0"/>
    <n v="16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5"/>
    <n v="0"/>
    <n v="95"/>
    <n v="0"/>
    <n v="0"/>
    <n v="0"/>
    <n v="49"/>
    <n v="46"/>
    <n v="0"/>
    <n v="0"/>
    <n v="49"/>
    <n v="46"/>
    <n v="0"/>
    <n v="0"/>
    <n v="0"/>
    <n v="0"/>
    <n v="0"/>
    <n v="0"/>
    <n v="49"/>
    <n v="46"/>
    <n v="95"/>
    <n v="30"/>
    <n v="16"/>
    <n v="0"/>
    <n v="0"/>
    <n v="30"/>
    <n v="19"/>
    <n v="0"/>
    <n v="0"/>
  </r>
  <r>
    <s v="Camp 24/Leda[A,B,C]"/>
    <s v="CXB-233"/>
    <s v="Moulovi Para"/>
    <s v="Tek-005"/>
    <s v="C-10"/>
    <s v="Kokil Child Learning Centre"/>
    <n v="31012986"/>
    <s v="REFUGEE COMMUNITIES"/>
    <s v="LEARNING CENTER"/>
    <s v="Completed"/>
    <n v="20.971558432227901"/>
    <n v="92.244181072163201"/>
    <n v="-35.828034107911598"/>
    <n v="4"/>
    <m/>
    <x v="4"/>
    <x v="4"/>
    <m/>
    <n v="18"/>
    <n v="0"/>
    <n v="17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8"/>
    <n v="30"/>
    <n v="0"/>
    <n v="0"/>
    <n v="17"/>
    <n v="40"/>
    <n v="0"/>
    <n v="0"/>
  </r>
  <r>
    <s v="Camp 24/Leda[A,B,C]"/>
    <s v="CXB-233"/>
    <s v="Moulovi Para"/>
    <s v="Tek-005"/>
    <s v="C-10"/>
    <s v="Matarghor Child Learning Centre"/>
    <n v="31013014"/>
    <s v="REFUGEE COMMUNITIES"/>
    <s v="LEARNING CENTER"/>
    <s v="Completed"/>
    <n v="20.971637533277999"/>
    <n v="92.244166385689994"/>
    <n v="-40.568844008338999"/>
    <n v="4"/>
    <m/>
    <x v="4"/>
    <x v="4"/>
    <m/>
    <n v="34"/>
    <n v="0"/>
    <n v="35"/>
    <n v="0"/>
    <n v="0"/>
    <n v="0"/>
    <n v="0"/>
    <n v="0"/>
    <n v="1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9"/>
    <n v="0"/>
    <n v="99"/>
    <n v="0"/>
    <n v="0"/>
    <n v="0"/>
    <n v="50"/>
    <n v="49"/>
    <n v="0"/>
    <n v="0"/>
    <n v="50"/>
    <n v="49"/>
    <n v="0"/>
    <n v="0"/>
    <n v="0"/>
    <n v="0"/>
    <n v="0"/>
    <n v="0"/>
    <n v="50"/>
    <n v="49"/>
    <n v="99"/>
    <n v="34"/>
    <n v="15"/>
    <n v="0"/>
    <n v="0"/>
    <n v="35"/>
    <n v="15"/>
    <n v="0"/>
    <n v="0"/>
  </r>
  <r>
    <s v="Camp 24/Leda[A,B,C]"/>
    <s v="CXB-233"/>
    <s v="Moulovi Para"/>
    <s v="Tek-005"/>
    <s v="C-10"/>
    <s v="Mohona Child Learning Centre"/>
    <n v="31013035"/>
    <s v="REFUGEE COMMUNITIES"/>
    <s v="LEARNING CENTER"/>
    <s v="Completed"/>
    <n v="20.9720692047472"/>
    <n v="92.245253354099006"/>
    <n v="-44.930087950371799"/>
    <n v="4"/>
    <m/>
    <x v="4"/>
    <x v="4"/>
    <m/>
    <n v="28"/>
    <n v="0"/>
    <n v="34"/>
    <n v="0"/>
    <n v="0"/>
    <n v="0"/>
    <n v="0"/>
    <n v="0"/>
    <n v="1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2"/>
    <n v="0"/>
    <n v="92"/>
    <n v="0"/>
    <n v="0"/>
    <n v="0"/>
    <n v="54"/>
    <n v="38"/>
    <n v="0"/>
    <n v="0"/>
    <n v="54"/>
    <n v="38"/>
    <n v="0"/>
    <n v="0"/>
    <n v="0"/>
    <n v="0"/>
    <n v="0"/>
    <n v="0"/>
    <n v="54"/>
    <n v="38"/>
    <n v="92"/>
    <n v="28"/>
    <n v="10"/>
    <n v="0"/>
    <n v="0"/>
    <n v="34"/>
    <n v="20"/>
    <n v="0"/>
    <n v="0"/>
  </r>
  <r>
    <s v="Camp 24/Leda[A,B,C]"/>
    <s v="CXB-233"/>
    <s v="Moulovi Para"/>
    <s v="Tek-005"/>
    <s v="C-10"/>
    <s v="Moyna Child Learning Centre"/>
    <n v="31013047"/>
    <s v="REFUGEE COMMUNITIES"/>
    <s v="LEARNING CENTER"/>
    <s v="Completed"/>
    <n v="20.9716057825243"/>
    <n v="92.244506123250105"/>
    <n v="-41.063611019327901"/>
    <n v="4"/>
    <m/>
    <x v="4"/>
    <x v="4"/>
    <m/>
    <n v="30"/>
    <n v="0"/>
    <n v="34"/>
    <n v="0"/>
    <n v="0"/>
    <n v="0"/>
    <n v="0"/>
    <n v="0"/>
    <n v="17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4"/>
    <n v="0"/>
    <n v="94"/>
    <n v="0"/>
    <n v="0"/>
    <n v="0"/>
    <n v="47"/>
    <n v="47"/>
    <n v="0"/>
    <n v="0"/>
    <n v="47"/>
    <n v="47"/>
    <n v="0"/>
    <n v="0"/>
    <n v="0"/>
    <n v="0"/>
    <n v="0"/>
    <n v="0"/>
    <n v="47"/>
    <n v="47"/>
    <n v="94"/>
    <n v="30"/>
    <n v="17"/>
    <n v="0"/>
    <n v="0"/>
    <n v="34"/>
    <n v="13"/>
    <n v="0"/>
    <n v="0"/>
  </r>
  <r>
    <s v="Camp 24/Leda[A,B,C]"/>
    <s v="CXB-233"/>
    <s v="Moulovi Para"/>
    <s v="Tek-005"/>
    <s v="C-10"/>
    <s v="Naf Child Learning Centre"/>
    <n v="31013055"/>
    <s v="REFUGEE COMMUNITIES"/>
    <s v="LEARNING CENTER"/>
    <s v="Completed"/>
    <n v="20.9717137605282"/>
    <n v="92.244474124361204"/>
    <n v="-33.44031726395"/>
    <n v="4"/>
    <m/>
    <x v="4"/>
    <x v="4"/>
    <m/>
    <n v="19"/>
    <n v="0"/>
    <n v="16"/>
    <n v="0"/>
    <n v="0"/>
    <n v="0"/>
    <n v="0"/>
    <n v="0"/>
    <n v="3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2"/>
    <n v="0"/>
    <n v="102"/>
    <n v="0"/>
    <n v="0"/>
    <n v="0"/>
    <n v="49"/>
    <n v="53"/>
    <n v="0"/>
    <n v="0"/>
    <n v="49"/>
    <n v="53"/>
    <n v="0"/>
    <n v="0"/>
    <n v="0"/>
    <n v="0"/>
    <n v="0"/>
    <n v="0"/>
    <n v="49"/>
    <n v="53"/>
    <n v="102"/>
    <n v="19"/>
    <n v="34"/>
    <n v="0"/>
    <n v="0"/>
    <n v="16"/>
    <n v="33"/>
    <n v="0"/>
    <n v="0"/>
  </r>
  <r>
    <s v="Camp 24/Leda[A,B,C]"/>
    <s v="CXB-233"/>
    <s v="Moulovi Para"/>
    <s v="Tek-005"/>
    <s v="C-10"/>
    <s v="Probaho Child Learning Centre"/>
    <n v="31013087"/>
    <s v="REFUGEE COMMUNITIES"/>
    <s v="LEARNING CENTER"/>
    <s v="Completed"/>
    <n v="20.971722171982101"/>
    <n v="92.244123825314901"/>
    <n v="-38.117844144430897"/>
    <n v="4"/>
    <m/>
    <x v="4"/>
    <x v="4"/>
    <m/>
    <n v="33"/>
    <n v="0"/>
    <n v="26"/>
    <n v="0"/>
    <n v="0"/>
    <n v="0"/>
    <n v="0"/>
    <n v="0"/>
    <n v="1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89"/>
    <n v="0"/>
    <n v="89"/>
    <n v="0"/>
    <n v="0"/>
    <n v="0"/>
    <n v="41"/>
    <n v="48"/>
    <n v="0"/>
    <n v="0"/>
    <n v="41"/>
    <n v="48"/>
    <n v="0"/>
    <n v="0"/>
    <n v="0"/>
    <n v="0"/>
    <n v="0"/>
    <n v="0"/>
    <n v="41"/>
    <n v="48"/>
    <n v="89"/>
    <n v="33"/>
    <n v="15"/>
    <n v="0"/>
    <n v="0"/>
    <n v="26"/>
    <n v="15"/>
    <n v="0"/>
    <n v="0"/>
  </r>
  <r>
    <s v="Camp 24/Leda[A,B,C]"/>
    <s v="CXB-233"/>
    <s v="Moulovi Para"/>
    <s v="Tek-005"/>
    <s v="C-10"/>
    <s v="Rupsha Child Learning Centre"/>
    <n v="31013119"/>
    <s v="REFUGEE COMMUNITIES"/>
    <s v="TEMPORARY LEARNING CENTER"/>
    <s v="Completed"/>
    <n v="20.971399894234199"/>
    <n v="92.244033476825095"/>
    <n v="-38.395858531709102"/>
    <n v="4"/>
    <m/>
    <x v="4"/>
    <x v="4"/>
    <m/>
    <n v="37"/>
    <n v="0"/>
    <n v="32"/>
    <n v="0"/>
    <n v="0"/>
    <n v="0"/>
    <n v="0"/>
    <n v="0"/>
    <n v="2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47"/>
    <n v="57"/>
    <n v="0"/>
    <n v="0"/>
    <n v="47"/>
    <n v="57"/>
    <n v="0"/>
    <n v="0"/>
    <n v="0"/>
    <n v="0"/>
    <n v="0"/>
    <n v="0"/>
    <n v="47"/>
    <n v="57"/>
    <n v="104"/>
    <n v="37"/>
    <n v="20"/>
    <n v="0"/>
    <n v="0"/>
    <n v="32"/>
    <n v="15"/>
    <n v="0"/>
    <n v="0"/>
  </r>
  <r>
    <s v="Camp 24/Leda[A,B,C]"/>
    <s v="CXB-233"/>
    <s v="Moulovi Para"/>
    <s v="Tek-005"/>
    <s v="C-10"/>
    <s v="Sangu Child Learning Centre"/>
    <n v="31013135"/>
    <s v="REFUGEE COMMUNITIES"/>
    <s v="LEARNING CENTER"/>
    <s v="Completed"/>
    <n v="20.972411999999998"/>
    <n v="92.245206999999994"/>
    <n v="0"/>
    <n v="0"/>
    <m/>
    <x v="4"/>
    <x v="4"/>
    <m/>
    <n v="42"/>
    <n v="0"/>
    <n v="22"/>
    <n v="0"/>
    <n v="0"/>
    <n v="0"/>
    <n v="0"/>
    <n v="0"/>
    <n v="2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9"/>
    <n v="0"/>
    <n v="99"/>
    <n v="0"/>
    <n v="0"/>
    <n v="0"/>
    <n v="32"/>
    <n v="67"/>
    <n v="0"/>
    <n v="0"/>
    <n v="32"/>
    <n v="67"/>
    <n v="0"/>
    <n v="0"/>
    <n v="0"/>
    <n v="0"/>
    <n v="0"/>
    <n v="0"/>
    <n v="32"/>
    <n v="67"/>
    <n v="99"/>
    <n v="42"/>
    <n v="25"/>
    <n v="0"/>
    <n v="0"/>
    <n v="22"/>
    <n v="10"/>
    <n v="0"/>
    <n v="0"/>
  </r>
  <r>
    <s v="Camp 24/Leda[A,B,C]"/>
    <s v="CXB-233"/>
    <s v="Moulovi Para"/>
    <s v="Tek-005"/>
    <s v="C-10"/>
    <s v="Sun Flower Child Learning Centre"/>
    <n v="31013191"/>
    <s v="REFUGEE COMMUNITIES"/>
    <s v="LEARNING CENTER"/>
    <s v="Completed"/>
    <n v="20.9717595854917"/>
    <n v="92.2442362662878"/>
    <n v="-34.795981870999498"/>
    <n v="4"/>
    <m/>
    <x v="4"/>
    <x v="4"/>
    <m/>
    <n v="20"/>
    <n v="0"/>
    <n v="15"/>
    <n v="0"/>
    <n v="0"/>
    <n v="0"/>
    <n v="0"/>
    <n v="0"/>
    <n v="2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20"/>
    <n v="27"/>
    <n v="0"/>
    <n v="0"/>
    <n v="15"/>
    <n v="43"/>
    <n v="0"/>
    <n v="0"/>
  </r>
  <r>
    <s v="Camp 24/Leda[A,B,C]"/>
    <s v="CXB-233"/>
    <s v="Moulovi Para"/>
    <s v="Tek-005"/>
    <s v="C-10"/>
    <s v="Taranga Child Learning Centre"/>
    <n v="31013209"/>
    <s v="REFUGEE COMMUNITIES"/>
    <s v="LEARNING CENTER"/>
    <s v="Completed"/>
    <n v="20.971655132801299"/>
    <n v="92.244486564181003"/>
    <n v="-43.943403947094303"/>
    <n v="4"/>
    <m/>
    <x v="4"/>
    <x v="4"/>
    <m/>
    <n v="25"/>
    <n v="0"/>
    <n v="35"/>
    <n v="0"/>
    <n v="0"/>
    <n v="0"/>
    <n v="0"/>
    <n v="0"/>
    <n v="1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0"/>
    <n v="0"/>
    <n v="90"/>
    <n v="0"/>
    <n v="0"/>
    <n v="0"/>
    <n v="50"/>
    <n v="40"/>
    <n v="0"/>
    <n v="0"/>
    <n v="50"/>
    <n v="40"/>
    <n v="0"/>
    <n v="0"/>
    <n v="0"/>
    <n v="0"/>
    <n v="0"/>
    <n v="0"/>
    <n v="50"/>
    <n v="40"/>
    <n v="90"/>
    <n v="25"/>
    <n v="15"/>
    <n v="0"/>
    <n v="0"/>
    <n v="35"/>
    <n v="15"/>
    <n v="0"/>
    <n v="0"/>
  </r>
  <r>
    <s v="Camp 24/Leda[A,B,C]"/>
    <s v="CXB-233"/>
    <s v="Moulovi Para"/>
    <s v="Tek-005"/>
    <s v="C-11"/>
    <s v="Iccanodi Child Learning Centre"/>
    <n v="31012926"/>
    <s v="REFUGEE COMMUNITIES"/>
    <s v="LEARNING CENTER"/>
    <s v="Completed"/>
    <n v="20.9720370480314"/>
    <n v="92.245392468883594"/>
    <n v="-30.936789943062301"/>
    <n v="4"/>
    <m/>
    <x v="4"/>
    <x v="4"/>
    <m/>
    <n v="15"/>
    <n v="0"/>
    <n v="20"/>
    <n v="0"/>
    <n v="0"/>
    <n v="0"/>
    <n v="0"/>
    <n v="0"/>
    <n v="15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70"/>
    <n v="0"/>
    <n v="70"/>
    <n v="0"/>
    <n v="0"/>
    <n v="0"/>
    <n v="40"/>
    <n v="30"/>
    <n v="0"/>
    <n v="0"/>
    <n v="40"/>
    <n v="30"/>
    <n v="0"/>
    <n v="0"/>
    <n v="0"/>
    <n v="0"/>
    <n v="0"/>
    <n v="0"/>
    <n v="40"/>
    <n v="30"/>
    <n v="70"/>
    <n v="15"/>
    <n v="15"/>
    <n v="0"/>
    <n v="0"/>
    <n v="20"/>
    <n v="20"/>
    <n v="0"/>
    <n v="0"/>
  </r>
  <r>
    <s v="Camp 24/Leda[A,B,C]"/>
    <s v="CXB-233"/>
    <s v="Moulovi Para"/>
    <s v="Tek-005"/>
    <s v="C-17"/>
    <s v="Albatross Child Learning Centre"/>
    <n v="31012836"/>
    <s v="REFUGEE COMMUNITIES"/>
    <s v="TEMPORARY LEARNING CENTER"/>
    <s v="Completed"/>
    <n v="20.974040282151201"/>
    <n v="92.244405134837393"/>
    <n v="-35.013190909248102"/>
    <n v="4"/>
    <m/>
    <x v="4"/>
    <x v="4"/>
    <m/>
    <n v="41"/>
    <n v="0"/>
    <n v="28"/>
    <n v="0"/>
    <n v="0"/>
    <n v="0"/>
    <n v="0"/>
    <n v="0"/>
    <n v="19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9"/>
    <n v="0"/>
    <n v="99"/>
    <n v="0"/>
    <n v="0"/>
    <n v="0"/>
    <n v="39"/>
    <n v="60"/>
    <n v="0"/>
    <n v="0"/>
    <n v="39"/>
    <n v="60"/>
    <n v="0"/>
    <n v="0"/>
    <n v="0"/>
    <n v="0"/>
    <n v="0"/>
    <n v="0"/>
    <n v="39"/>
    <n v="60"/>
    <n v="99"/>
    <n v="41"/>
    <n v="19"/>
    <n v="0"/>
    <n v="0"/>
    <n v="28"/>
    <n v="11"/>
    <n v="0"/>
    <n v="0"/>
  </r>
  <r>
    <s v="Camp 24/Leda[A,B,C]"/>
    <s v="CXB-233"/>
    <s v="Moulovi Para"/>
    <s v="Tek-005"/>
    <s v="C-17"/>
    <s v="Bakkhali Child Learning Centre"/>
    <n v="31012840"/>
    <s v="REFUGEE COMMUNITIES"/>
    <s v="TEMPORARY LEARNING CENTER"/>
    <s v="Completed"/>
    <n v="20.973770536899"/>
    <n v="92.2445510067068"/>
    <n v="-38.498394136540597"/>
    <n v="4"/>
    <m/>
    <x v="4"/>
    <x v="4"/>
    <m/>
    <n v="18"/>
    <n v="0"/>
    <n v="17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8"/>
    <n v="38"/>
    <n v="0"/>
    <n v="0"/>
    <n v="17"/>
    <n v="32"/>
    <n v="0"/>
    <n v="0"/>
  </r>
  <r>
    <s v="Camp 24/Leda[A,B,C]"/>
    <s v="CXB-233"/>
    <s v="Moulovi Para"/>
    <s v="Tek-005"/>
    <s v="C-17"/>
    <s v="Jonakhi Child Learning Centre"/>
    <n v="31012946"/>
    <s v="REFUGEE COMMUNITIES"/>
    <s v="LEARNING CENTER"/>
    <s v="Completed"/>
    <n v="20.973811174462401"/>
    <n v="92.244455366289699"/>
    <n v="-38.4926656726294"/>
    <n v="4"/>
    <m/>
    <x v="4"/>
    <x v="4"/>
    <m/>
    <n v="41"/>
    <n v="0"/>
    <n v="33"/>
    <n v="0"/>
    <n v="0"/>
    <n v="0"/>
    <n v="0"/>
    <n v="0"/>
    <n v="1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1"/>
    <n v="53"/>
    <n v="0"/>
    <n v="0"/>
    <n v="51"/>
    <n v="53"/>
    <n v="0"/>
    <n v="0"/>
    <n v="0"/>
    <n v="0"/>
    <n v="0"/>
    <n v="0"/>
    <n v="51"/>
    <n v="53"/>
    <n v="104"/>
    <n v="41"/>
    <n v="12"/>
    <n v="0"/>
    <n v="0"/>
    <n v="33"/>
    <n v="18"/>
    <n v="0"/>
    <n v="0"/>
  </r>
  <r>
    <s v="Camp 24/Leda[A,B,C]"/>
    <s v="CXB-233"/>
    <s v="Moulovi Para"/>
    <s v="Tek-005"/>
    <s v="C-17"/>
    <s v="Sea Bird Child Learning Centre"/>
    <n v="31013147"/>
    <s v="REFUGEE COMMUNITIES"/>
    <s v="TEMPORARY LEARNING CENTER"/>
    <s v="Completed"/>
    <n v="20.973869150908399"/>
    <n v="92.244526692695899"/>
    <n v="-18.3862353708491"/>
    <n v="4"/>
    <m/>
    <x v="4"/>
    <x v="4"/>
    <m/>
    <n v="18"/>
    <n v="0"/>
    <n v="17"/>
    <n v="0"/>
    <n v="0"/>
    <n v="0"/>
    <n v="0"/>
    <n v="0"/>
    <n v="48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85"/>
    <n v="0"/>
    <n v="85"/>
    <n v="0"/>
    <n v="0"/>
    <n v="0"/>
    <n v="19"/>
    <n v="66"/>
    <n v="0"/>
    <n v="0"/>
    <n v="19"/>
    <n v="66"/>
    <n v="0"/>
    <n v="0"/>
    <n v="0"/>
    <n v="0"/>
    <n v="0"/>
    <n v="0"/>
    <n v="19"/>
    <n v="66"/>
    <n v="85"/>
    <n v="18"/>
    <n v="48"/>
    <n v="0"/>
    <n v="0"/>
    <n v="17"/>
    <n v="2"/>
    <n v="0"/>
    <n v="0"/>
  </r>
  <r>
    <s v="Camp 24/Leda[A,B,C]"/>
    <s v="CXB-233"/>
    <s v="Moulovi Para"/>
    <s v="Tek-005"/>
    <s v="C-17"/>
    <s v="Swapnabilas Child Learning Centre"/>
    <n v="31013204"/>
    <s v="REFUGEE COMMUNITIES"/>
    <s v="LEARNING CENTER"/>
    <s v="Completed"/>
    <n v="20.9740072006778"/>
    <n v="92.245580637717296"/>
    <n v="-40.774883188519603"/>
    <n v="4"/>
    <m/>
    <x v="4"/>
    <x v="4"/>
    <m/>
    <n v="34"/>
    <n v="0"/>
    <n v="20"/>
    <n v="0"/>
    <n v="0"/>
    <n v="0"/>
    <n v="0"/>
    <n v="0"/>
    <n v="59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57"/>
    <n v="0"/>
    <n v="157"/>
    <n v="0"/>
    <n v="0"/>
    <n v="0"/>
    <n v="64"/>
    <n v="93"/>
    <n v="0"/>
    <n v="0"/>
    <n v="64"/>
    <n v="93"/>
    <n v="0"/>
    <n v="0"/>
    <n v="0"/>
    <n v="0"/>
    <n v="0"/>
    <n v="0"/>
    <n v="64"/>
    <n v="93"/>
    <n v="157"/>
    <n v="34"/>
    <n v="59"/>
    <n v="0"/>
    <n v="0"/>
    <n v="20"/>
    <n v="44"/>
    <n v="0"/>
    <n v="0"/>
  </r>
  <r>
    <s v="Camp 24/Leda[A,B,C]"/>
    <s v="CXB-233"/>
    <s v="Moulovi Para"/>
    <s v="Tek-005"/>
    <s v="C-2"/>
    <s v="Dowel Child Learning Centre"/>
    <n v="31012882"/>
    <s v="REFUGEE COMMUNITIES"/>
    <s v="TEMPORARY LEARNING CENTER"/>
    <s v="Completed"/>
    <n v="20.9757309837455"/>
    <n v="92.245762453403401"/>
    <n v="-62.378088170821698"/>
    <n v="4"/>
    <m/>
    <x v="4"/>
    <x v="4"/>
    <m/>
    <n v="20"/>
    <n v="0"/>
    <n v="15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20"/>
    <n v="34"/>
    <n v="0"/>
    <n v="0"/>
    <n v="15"/>
    <n v="36"/>
    <n v="0"/>
    <n v="0"/>
  </r>
  <r>
    <s v="Camp 24/Leda[A,B,C]"/>
    <s v="CXB-233"/>
    <s v="Moulovi Para"/>
    <s v="Tek-005"/>
    <s v="C-5"/>
    <s v="Baganbilas Child Learning Centre"/>
    <n v="31012837"/>
    <s v="REFUGEE COMMUNITIES"/>
    <s v="LEARNING CENTER"/>
    <s v="Completed"/>
    <m/>
    <m/>
    <m/>
    <m/>
    <m/>
    <x v="4"/>
    <x v="4"/>
    <m/>
    <n v="43"/>
    <n v="0"/>
    <n v="26"/>
    <n v="0"/>
    <n v="0"/>
    <n v="0"/>
    <n v="0"/>
    <n v="0"/>
    <n v="1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43"/>
    <n v="61"/>
    <n v="0"/>
    <n v="0"/>
    <n v="43"/>
    <n v="61"/>
    <n v="0"/>
    <n v="0"/>
    <n v="0"/>
    <n v="0"/>
    <n v="0"/>
    <n v="0"/>
    <n v="43"/>
    <n v="61"/>
    <n v="104"/>
    <n v="43"/>
    <n v="18"/>
    <n v="0"/>
    <n v="0"/>
    <n v="26"/>
    <n v="17"/>
    <n v="0"/>
    <n v="0"/>
  </r>
  <r>
    <s v="Camp 24/Leda[A,B,C]"/>
    <s v="CXB-233"/>
    <s v="Moulovi Para"/>
    <s v="Tek-005"/>
    <s v="C-5"/>
    <s v="Beli Child Learning Centre"/>
    <n v="31012850"/>
    <s v="REFUGEE COMMUNITIES"/>
    <s v="TEMPORARY LEARNING CENTER"/>
    <s v="Completed"/>
    <n v="20.9729573363398"/>
    <n v="92.245428304735896"/>
    <n v="-44.588977432592401"/>
    <n v="4"/>
    <m/>
    <x v="4"/>
    <x v="4"/>
    <m/>
    <n v="34"/>
    <n v="0"/>
    <n v="35"/>
    <n v="0"/>
    <n v="0"/>
    <n v="0"/>
    <n v="0"/>
    <n v="0"/>
    <n v="2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46"/>
    <n v="58"/>
    <n v="0"/>
    <n v="0"/>
    <n v="46"/>
    <n v="58"/>
    <n v="0"/>
    <n v="0"/>
    <n v="0"/>
    <n v="0"/>
    <n v="0"/>
    <n v="0"/>
    <n v="46"/>
    <n v="58"/>
    <n v="104"/>
    <n v="34"/>
    <n v="24"/>
    <n v="0"/>
    <n v="0"/>
    <n v="35"/>
    <n v="11"/>
    <n v="0"/>
    <n v="0"/>
  </r>
  <r>
    <s v="Camp 24/Leda[A,B,C]"/>
    <s v="CXB-233"/>
    <s v="Moulovi Para"/>
    <s v="Tek-005"/>
    <s v="C-5"/>
    <s v="Jui Child Learning Centre"/>
    <n v="31012950"/>
    <s v="REFUGEE COMMUNITIES"/>
    <s v="LEARNING CENTER"/>
    <s v="Completed"/>
    <n v="20.972975775028701"/>
    <n v="92.245353311600198"/>
    <n v="-22.5793471443545"/>
    <n v="4"/>
    <m/>
    <x v="4"/>
    <x v="4"/>
    <m/>
    <n v="14"/>
    <n v="0"/>
    <n v="19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3"/>
    <n v="0"/>
    <n v="103"/>
    <n v="0"/>
    <n v="0"/>
    <n v="0"/>
    <n v="55"/>
    <n v="48"/>
    <n v="0"/>
    <n v="0"/>
    <n v="55"/>
    <n v="48"/>
    <n v="0"/>
    <n v="0"/>
    <n v="0"/>
    <n v="0"/>
    <n v="0"/>
    <n v="0"/>
    <n v="55"/>
    <n v="48"/>
    <n v="103"/>
    <n v="14"/>
    <n v="34"/>
    <n v="0"/>
    <n v="0"/>
    <n v="19"/>
    <n v="36"/>
    <n v="0"/>
    <n v="0"/>
  </r>
  <r>
    <s v="Camp 24/Leda[A,B,C]"/>
    <s v="CXB-233"/>
    <s v="Moulovi Para"/>
    <s v="Tek-005"/>
    <s v="C-5"/>
    <s v="Rongtuli Child Learning Centre"/>
    <n v="31013108"/>
    <s v="REFUGEE COMMUNITIES"/>
    <s v="LEARNING CENTER"/>
    <s v="Completed"/>
    <n v="20.972442689331402"/>
    <n v="92.245128465042498"/>
    <n v="-40.098038983844198"/>
    <n v="4"/>
    <m/>
    <x v="4"/>
    <x v="4"/>
    <m/>
    <n v="20"/>
    <n v="0"/>
    <n v="40"/>
    <n v="0"/>
    <n v="0"/>
    <n v="0"/>
    <n v="0"/>
    <n v="0"/>
    <n v="16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0"/>
    <n v="0"/>
    <n v="90"/>
    <n v="0"/>
    <n v="0"/>
    <n v="0"/>
    <n v="54"/>
    <n v="36"/>
    <n v="0"/>
    <n v="0"/>
    <n v="54"/>
    <n v="36"/>
    <n v="0"/>
    <n v="0"/>
    <n v="0"/>
    <n v="0"/>
    <n v="0"/>
    <n v="0"/>
    <n v="54"/>
    <n v="36"/>
    <n v="90"/>
    <n v="20"/>
    <n v="16"/>
    <n v="0"/>
    <n v="0"/>
    <n v="40"/>
    <n v="14"/>
    <n v="0"/>
    <n v="0"/>
  </r>
  <r>
    <s v="Camp 24/Leda[A,B,C]"/>
    <s v="CXB-233"/>
    <s v="Moulovi Para"/>
    <s v="Tek-005"/>
    <s v="C-5"/>
    <s v="Rose Child Learning Centre"/>
    <n v="31013110"/>
    <s v="REFUGEE COMMUNITIES"/>
    <s v="LEARNING CENTER"/>
    <s v="Completed"/>
    <n v="20.972931028015399"/>
    <n v="92.245642163746496"/>
    <n v="-53.400752674278102"/>
    <n v="4"/>
    <m/>
    <x v="4"/>
    <x v="4"/>
    <m/>
    <n v="14"/>
    <n v="0"/>
    <n v="21"/>
    <n v="0"/>
    <n v="0"/>
    <n v="0"/>
    <n v="0"/>
    <n v="0"/>
    <n v="3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4"/>
    <n v="39"/>
    <n v="0"/>
    <n v="0"/>
    <n v="21"/>
    <n v="31"/>
    <n v="0"/>
    <n v="0"/>
  </r>
  <r>
    <s v="Camp 24/Leda[A,B,C]"/>
    <s v="CXB-233"/>
    <s v="Moulovi Para"/>
    <s v="Tek-005"/>
    <s v="C-5"/>
    <s v="Shapla Child Learning Centre"/>
    <n v="31013165"/>
    <s v="REFUGEE COMMUNITIES"/>
    <s v="LEARNING CENTER"/>
    <s v="Completed"/>
    <n v="20.972939516627999"/>
    <n v="92.245585763404193"/>
    <n v="-39.6886770589539"/>
    <n v="4"/>
    <m/>
    <x v="4"/>
    <x v="4"/>
    <m/>
    <n v="33"/>
    <n v="0"/>
    <n v="36"/>
    <n v="0"/>
    <n v="0"/>
    <n v="0"/>
    <n v="0"/>
    <n v="0"/>
    <n v="2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1"/>
    <n v="55"/>
    <n v="0"/>
    <n v="0"/>
    <n v="51"/>
    <n v="55"/>
    <n v="0"/>
    <n v="0"/>
    <n v="0"/>
    <n v="0"/>
    <n v="0"/>
    <n v="0"/>
    <n v="51"/>
    <n v="55"/>
    <n v="106"/>
    <n v="33"/>
    <n v="22"/>
    <n v="0"/>
    <n v="0"/>
    <n v="36"/>
    <n v="15"/>
    <n v="0"/>
    <n v="0"/>
  </r>
  <r>
    <s v="Camp 24/Leda[A,B,C]"/>
    <s v="CXB-233"/>
    <s v="Moulovi Para"/>
    <s v="Tek-005"/>
    <s v="C-5"/>
    <s v="Shubechha Child Learning Centre"/>
    <n v="31013177"/>
    <s v="REFUGEE COMMUNITIES"/>
    <s v="LEARNING CENTER"/>
    <s v="Completed"/>
    <n v="20.9723671725556"/>
    <n v="92.245127454209495"/>
    <n v="-56.936853769448597"/>
    <n v="4"/>
    <m/>
    <x v="4"/>
    <x v="4"/>
    <m/>
    <n v="33"/>
    <n v="0"/>
    <n v="32"/>
    <n v="0"/>
    <n v="0"/>
    <n v="0"/>
    <n v="0"/>
    <n v="0"/>
    <n v="16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5"/>
    <n v="0"/>
    <n v="95"/>
    <n v="0"/>
    <n v="0"/>
    <n v="0"/>
    <n v="46"/>
    <n v="49"/>
    <n v="0"/>
    <n v="0"/>
    <n v="46"/>
    <n v="49"/>
    <n v="0"/>
    <n v="0"/>
    <n v="0"/>
    <n v="0"/>
    <n v="0"/>
    <n v="0"/>
    <n v="46"/>
    <n v="49"/>
    <n v="95"/>
    <n v="33"/>
    <n v="16"/>
    <n v="0"/>
    <n v="0"/>
    <n v="32"/>
    <n v="14"/>
    <n v="0"/>
    <n v="0"/>
  </r>
  <r>
    <s v="Camp 24/Leda[A,B,C]"/>
    <s v="CXB-233"/>
    <s v="Noor Ali Para"/>
    <s v="Tek-014"/>
    <s v="A-16"/>
    <s v="Karnafully Child Learning Centre"/>
    <n v="31012968"/>
    <s v="REFUGEE COMMUNITIES"/>
    <s v="LEARNING CENTER"/>
    <s v="Completed"/>
    <m/>
    <m/>
    <m/>
    <m/>
    <m/>
    <x v="4"/>
    <x v="4"/>
    <m/>
    <n v="19"/>
    <n v="0"/>
    <n v="16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9"/>
    <n v="34"/>
    <n v="0"/>
    <n v="0"/>
    <n v="16"/>
    <n v="36"/>
    <n v="0"/>
    <n v="0"/>
  </r>
  <r>
    <s v="Camp 24/Leda[A,B,C]"/>
    <s v="CXB-233"/>
    <s v="Poschim Leda (West Leda)"/>
    <s v="Tek-006"/>
    <s v="A-10"/>
    <s v="Modhumoti Child Learning Centre"/>
    <n v="31013034"/>
    <s v="REFUGEE COMMUNITIES"/>
    <s v="TEMPORARY LEARNING CENTER"/>
    <s v="Completed"/>
    <n v="20.970621360236098"/>
    <n v="92.247960639730906"/>
    <n v="-49.322488745179598"/>
    <n v="4"/>
    <m/>
    <x v="4"/>
    <x v="4"/>
    <m/>
    <n v="18"/>
    <n v="0"/>
    <n v="17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25/Alikhali"/>
    <s v="CXB-017"/>
    <s v="Dokkhin Alikhali"/>
    <s v="Tek-010"/>
    <s v="D-11"/>
    <s v="Meghaloya Child Learning Centre"/>
    <n v="31013017"/>
    <s v="REFUGEE COMMUNITIES"/>
    <s v="LEARNING CENTER"/>
    <s v="Completed"/>
    <n v="20.9796760091305"/>
    <n v="92.245513821949601"/>
    <n v="-39.959944014541797"/>
    <n v="4"/>
    <m/>
    <x v="4"/>
    <x v="4"/>
    <m/>
    <n v="20"/>
    <n v="0"/>
    <n v="25"/>
    <n v="0"/>
    <n v="0"/>
    <n v="0"/>
    <n v="0"/>
    <n v="0"/>
    <n v="2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2"/>
    <n v="0"/>
    <n v="112"/>
    <n v="0"/>
    <n v="0"/>
    <n v="0"/>
    <n v="66"/>
    <n v="46"/>
    <n v="0"/>
    <n v="0"/>
    <n v="66"/>
    <n v="46"/>
    <n v="0"/>
    <n v="0"/>
    <n v="0"/>
    <n v="0"/>
    <n v="0"/>
    <n v="0"/>
    <n v="66"/>
    <n v="46"/>
    <n v="112"/>
    <n v="20"/>
    <n v="26"/>
    <n v="0"/>
    <n v="0"/>
    <n v="25"/>
    <n v="41"/>
    <n v="0"/>
    <n v="0"/>
  </r>
  <r>
    <s v="Camp 25/Alikhali"/>
    <s v="CXB-017"/>
    <s v="Dokkhin Alikhali"/>
    <s v="Tek-010"/>
    <s v="D-11"/>
    <s v="Nondon Child Learning Centre"/>
    <n v="31013068"/>
    <s v="REFUGEE COMMUNITIES"/>
    <s v="LEARNING CENTER"/>
    <s v="Completed"/>
    <n v="20.979721062787998"/>
    <n v="92.245462934892203"/>
    <n v="-45.865527314952999"/>
    <n v="4"/>
    <m/>
    <x v="4"/>
    <x v="4"/>
    <m/>
    <n v="15"/>
    <n v="0"/>
    <n v="26"/>
    <n v="0"/>
    <n v="0"/>
    <n v="0"/>
    <n v="0"/>
    <n v="0"/>
    <n v="2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3"/>
    <n v="0"/>
    <n v="113"/>
    <n v="0"/>
    <n v="0"/>
    <n v="0"/>
    <n v="71"/>
    <n v="42"/>
    <n v="0"/>
    <n v="0"/>
    <n v="71"/>
    <n v="42"/>
    <n v="0"/>
    <n v="0"/>
    <n v="0"/>
    <n v="0"/>
    <n v="0"/>
    <n v="0"/>
    <n v="71"/>
    <n v="42"/>
    <n v="113"/>
    <n v="15"/>
    <n v="27"/>
    <n v="0"/>
    <n v="0"/>
    <n v="26"/>
    <n v="45"/>
    <n v="0"/>
    <n v="0"/>
  </r>
  <r>
    <s v="Camp 25/Alikhali"/>
    <s v="CXB-017"/>
    <s v="Dokkhin Alikhali"/>
    <s v="Tek-010"/>
    <s v="D-5"/>
    <s v="Rain Child Learning Centre"/>
    <n v="31013094"/>
    <s v="REFUGEE COMMUNITIES"/>
    <s v="LEARNING CENTER"/>
    <s v="Completed"/>
    <n v="20.979325342051499"/>
    <n v="92.246989747978503"/>
    <n v="-44.660347558531498"/>
    <n v="4"/>
    <m/>
    <x v="4"/>
    <x v="4"/>
    <m/>
    <n v="34"/>
    <n v="0"/>
    <n v="36"/>
    <n v="0"/>
    <n v="0"/>
    <n v="0"/>
    <n v="0"/>
    <n v="0"/>
    <n v="1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34"/>
    <n v="19"/>
    <n v="0"/>
    <n v="0"/>
    <n v="36"/>
    <n v="16"/>
    <n v="0"/>
    <n v="0"/>
  </r>
  <r>
    <s v="Camp 25/Alikhali"/>
    <s v="CXB-017"/>
    <s v="Moulovi Para"/>
    <s v="Tek-005"/>
    <s v="D-7"/>
    <s v="Madhobi Lota Child Learning Centre 2"/>
    <n v="31013005"/>
    <s v="REFUGEE COMMUNITIES"/>
    <s v="LEARNING CENTER"/>
    <s v="Completed"/>
    <m/>
    <m/>
    <m/>
    <m/>
    <m/>
    <x v="4"/>
    <x v="4"/>
    <m/>
    <n v="38"/>
    <n v="0"/>
    <n v="32"/>
    <n v="0"/>
    <n v="0"/>
    <n v="0"/>
    <n v="0"/>
    <n v="0"/>
    <n v="1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38"/>
    <n v="19"/>
    <n v="0"/>
    <n v="0"/>
    <n v="32"/>
    <n v="16"/>
    <n v="0"/>
    <n v="0"/>
  </r>
  <r>
    <s v="Camp 25/Alikhali"/>
    <s v="CXB-017"/>
    <s v="Moulovi Para"/>
    <s v="Tek-005"/>
    <s v="D-7"/>
    <s v="Tiya Child Learning Centre"/>
    <n v="31013215"/>
    <s v="REFUGEE COMMUNITIES"/>
    <s v="LEARNING CENTER"/>
    <s v="Completed"/>
    <m/>
    <m/>
    <m/>
    <m/>
    <m/>
    <x v="4"/>
    <x v="4"/>
    <m/>
    <n v="40"/>
    <n v="0"/>
    <n v="45"/>
    <n v="0"/>
    <n v="0"/>
    <n v="0"/>
    <n v="0"/>
    <n v="0"/>
    <n v="1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20"/>
    <n v="0"/>
    <n v="120"/>
    <n v="0"/>
    <n v="0"/>
    <n v="0"/>
    <n v="61"/>
    <n v="59"/>
    <n v="0"/>
    <n v="0"/>
    <n v="61"/>
    <n v="59"/>
    <n v="0"/>
    <n v="0"/>
    <n v="0"/>
    <n v="0"/>
    <n v="0"/>
    <n v="0"/>
    <n v="61"/>
    <n v="59"/>
    <n v="120"/>
    <n v="40"/>
    <n v="19"/>
    <n v="0"/>
    <n v="0"/>
    <n v="45"/>
    <n v="16"/>
    <n v="0"/>
    <n v="0"/>
  </r>
  <r>
    <s v="Camp 25/Alikhali"/>
    <s v="CXB-017"/>
    <s v="Uttor Alikhali"/>
    <s v="Tek-013"/>
    <s v="D-19"/>
    <s v="Saikat Child Learning Centre"/>
    <n v="31013129"/>
    <s v="REFUGEE COMMUNITIES"/>
    <s v="LEARNING CENTER"/>
    <s v="Completed"/>
    <n v="20.978975918490502"/>
    <n v="92.242306432946506"/>
    <n v="-47.6121498430808"/>
    <n v="4"/>
    <m/>
    <x v="4"/>
    <x v="4"/>
    <m/>
    <n v="28"/>
    <n v="0"/>
    <n v="25"/>
    <n v="0"/>
    <n v="0"/>
    <n v="0"/>
    <n v="0"/>
    <n v="0"/>
    <n v="3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33"/>
    <n v="0"/>
    <n v="133"/>
    <n v="0"/>
    <n v="0"/>
    <n v="0"/>
    <n v="71"/>
    <n v="62"/>
    <n v="0"/>
    <n v="0"/>
    <n v="71"/>
    <n v="62"/>
    <n v="0"/>
    <n v="0"/>
    <n v="0"/>
    <n v="0"/>
    <n v="0"/>
    <n v="0"/>
    <n v="71"/>
    <n v="62"/>
    <n v="133"/>
    <n v="28"/>
    <n v="34"/>
    <n v="0"/>
    <n v="0"/>
    <n v="25"/>
    <n v="46"/>
    <n v="0"/>
    <n v="0"/>
  </r>
  <r>
    <s v="Camp 26/Nayapara EXP"/>
    <s v="CXB-025"/>
    <s v="Islamabad"/>
    <s v="Tek-035"/>
    <s v="D-3"/>
    <s v="Jhorna Child Learning Centre"/>
    <n v="31012934"/>
    <s v="REFUGEE COMMUNITIES"/>
    <s v="LEARNING CENTER"/>
    <s v="Completed"/>
    <n v="20.947174584223699"/>
    <n v="92.254824641313505"/>
    <n v="-44.492419832016097"/>
    <n v="4"/>
    <m/>
    <x v="4"/>
    <x v="4"/>
    <m/>
    <n v="13"/>
    <n v="0"/>
    <n v="24"/>
    <n v="0"/>
    <n v="0"/>
    <n v="0"/>
    <n v="0"/>
    <n v="0"/>
    <n v="32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7"/>
    <n v="0"/>
    <n v="117"/>
    <n v="0"/>
    <n v="0"/>
    <n v="0"/>
    <n v="72"/>
    <n v="45"/>
    <n v="0"/>
    <n v="0"/>
    <n v="72"/>
    <n v="45"/>
    <n v="0"/>
    <n v="0"/>
    <n v="0"/>
    <n v="0"/>
    <n v="0"/>
    <n v="0"/>
    <n v="72"/>
    <n v="45"/>
    <n v="117"/>
    <n v="13"/>
    <n v="32"/>
    <n v="0"/>
    <n v="0"/>
    <n v="24"/>
    <n v="48"/>
    <n v="0"/>
    <n v="0"/>
  </r>
  <r>
    <s v="Camp 26/Nayapara EXP"/>
    <s v="CXB-025"/>
    <s v="Islamabad"/>
    <s v="Tek-035"/>
    <s v="D-3"/>
    <s v="Model Child Learning Centre"/>
    <n v="31013023"/>
    <s v="REFUGEE COMMUNITIES"/>
    <s v="LEARNING CENTER"/>
    <s v="Completed"/>
    <n v="20.947246454063698"/>
    <n v="92.2547918228003"/>
    <n v="-51.230965209586799"/>
    <n v="4"/>
    <m/>
    <x v="4"/>
    <x v="4"/>
    <m/>
    <n v="19"/>
    <n v="0"/>
    <n v="23"/>
    <n v="0"/>
    <n v="0"/>
    <n v="0"/>
    <n v="0"/>
    <n v="0"/>
    <n v="19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69"/>
    <n v="38"/>
    <n v="0"/>
    <n v="0"/>
    <n v="69"/>
    <n v="38"/>
    <n v="0"/>
    <n v="0"/>
    <n v="0"/>
    <n v="0"/>
    <n v="0"/>
    <n v="0"/>
    <n v="69"/>
    <n v="38"/>
    <n v="107"/>
    <n v="19"/>
    <n v="19"/>
    <n v="0"/>
    <n v="0"/>
    <n v="23"/>
    <n v="46"/>
    <n v="0"/>
    <n v="0"/>
  </r>
  <r>
    <s v="Camp 26/Nayapara EXP"/>
    <s v="CXB-025"/>
    <s v="Noor Ali Para"/>
    <s v="Tek-014"/>
    <s v="A-19"/>
    <s v="Dishari Child Learning Centre"/>
    <n v="31012878"/>
    <s v="REFUGEE COMMUNITIES"/>
    <s v="LEARNING CENTER"/>
    <s v="Completed"/>
    <n v="20.966849409927999"/>
    <n v="92.249510914569797"/>
    <n v="-36.152159535858303"/>
    <n v="4"/>
    <m/>
    <x v="4"/>
    <x v="4"/>
    <m/>
    <n v="25"/>
    <n v="0"/>
    <n v="25"/>
    <n v="0"/>
    <n v="0"/>
    <n v="0"/>
    <n v="0"/>
    <n v="0"/>
    <n v="35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39"/>
    <n v="0"/>
    <n v="139"/>
    <n v="0"/>
    <n v="0"/>
    <n v="0"/>
    <n v="79"/>
    <n v="60"/>
    <n v="0"/>
    <n v="0"/>
    <n v="79"/>
    <n v="60"/>
    <n v="0"/>
    <n v="0"/>
    <n v="0"/>
    <n v="0"/>
    <n v="0"/>
    <n v="0"/>
    <n v="79"/>
    <n v="60"/>
    <n v="139"/>
    <n v="25"/>
    <n v="35"/>
    <n v="0"/>
    <n v="0"/>
    <n v="25"/>
    <n v="54"/>
    <n v="0"/>
    <n v="0"/>
  </r>
  <r>
    <s v="Camp 26/Nayapara EXP"/>
    <s v="CXB-025"/>
    <s v="Noor Ali Para"/>
    <s v="Tek-014"/>
    <s v="A-21"/>
    <s v="Bondhu Child Learning Centre"/>
    <n v="31012857"/>
    <s v="REFUGEE COMMUNITIES"/>
    <s v="LEARNING CENTER"/>
    <s v="Completed"/>
    <n v="20.965304067228701"/>
    <n v="92.246513578561903"/>
    <n v="-39.2236569093524"/>
    <n v="4"/>
    <m/>
    <x v="4"/>
    <x v="4"/>
    <m/>
    <n v="18"/>
    <n v="0"/>
    <n v="17"/>
    <n v="0"/>
    <n v="0"/>
    <n v="0"/>
    <n v="0"/>
    <n v="0"/>
    <n v="5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20"/>
    <n v="0"/>
    <n v="120"/>
    <n v="0"/>
    <n v="0"/>
    <n v="0"/>
    <n v="52"/>
    <n v="68"/>
    <n v="0"/>
    <n v="0"/>
    <n v="52"/>
    <n v="68"/>
    <n v="0"/>
    <n v="0"/>
    <n v="0"/>
    <n v="0"/>
    <n v="0"/>
    <n v="0"/>
    <n v="52"/>
    <n v="68"/>
    <n v="120"/>
    <n v="18"/>
    <n v="50"/>
    <n v="0"/>
    <n v="0"/>
    <n v="17"/>
    <n v="35"/>
    <n v="0"/>
    <n v="0"/>
  </r>
  <r>
    <s v="Camp 26/Nayapara EXP"/>
    <s v="CXB-025"/>
    <s v="Noor Ali Para"/>
    <s v="Tek-014"/>
    <s v="A-25"/>
    <s v="Pyra Chhild Learning Centre"/>
    <n v="31013088"/>
    <s v="REFUGEE COMMUNITIES"/>
    <s v="LEARNING CENTER"/>
    <s v="Completed"/>
    <n v="20.965101721931301"/>
    <n v="92.246260437138503"/>
    <n v="-46.091146884285401"/>
    <n v="4"/>
    <m/>
    <x v="4"/>
    <x v="4"/>
    <m/>
    <n v="23"/>
    <n v="0"/>
    <n v="13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4"/>
    <n v="52"/>
    <n v="0"/>
    <n v="0"/>
    <n v="54"/>
    <n v="52"/>
    <n v="0"/>
    <n v="0"/>
    <n v="0"/>
    <n v="0"/>
    <n v="0"/>
    <n v="0"/>
    <n v="54"/>
    <n v="52"/>
    <n v="106"/>
    <n v="23"/>
    <n v="29"/>
    <n v="0"/>
    <n v="0"/>
    <n v="13"/>
    <n v="41"/>
    <n v="0"/>
    <n v="0"/>
  </r>
  <r>
    <s v="Camp 26/Nayapara EXP"/>
    <s v="CXB-025"/>
    <s v="Nuruzzamaner Bari"/>
    <s v="Tek-015"/>
    <s v="A-24"/>
    <s v="Moon Child Learning Centre"/>
    <n v="31013038"/>
    <s v="REFUGEE COMMUNITIES"/>
    <s v="LEARNING CENTER"/>
    <s v="Completed"/>
    <n v="20.966324929555899"/>
    <n v="92.243315155057601"/>
    <n v="-36.673040016638303"/>
    <n v="4"/>
    <m/>
    <x v="4"/>
    <x v="4"/>
    <m/>
    <n v="20"/>
    <n v="0"/>
    <n v="20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0"/>
    <n v="0"/>
    <n v="110"/>
    <n v="0"/>
    <n v="0"/>
    <n v="0"/>
    <n v="54"/>
    <n v="56"/>
    <n v="0"/>
    <n v="0"/>
    <n v="54"/>
    <n v="56"/>
    <n v="0"/>
    <n v="0"/>
    <n v="0"/>
    <n v="0"/>
    <n v="0"/>
    <n v="0"/>
    <n v="54"/>
    <n v="56"/>
    <n v="110"/>
    <n v="20"/>
    <n v="36"/>
    <n v="0"/>
    <n v="0"/>
    <n v="20"/>
    <n v="34"/>
    <n v="0"/>
    <n v="0"/>
  </r>
  <r>
    <s v="Camp 26/Nayapara EXP"/>
    <s v="CXB-025"/>
    <s v="Nuruzzamaner Bari"/>
    <s v="Tek-015"/>
    <s v="A-25"/>
    <s v="Kazla Child Learning Centre"/>
    <n v="31012978"/>
    <s v="REFUGEE COMMUNITIES"/>
    <s v="LEARNING CENTER"/>
    <s v="Completed"/>
    <n v="20.9665783828464"/>
    <n v="92.243014053329603"/>
    <n v="-38.626835623007402"/>
    <n v="4"/>
    <m/>
    <x v="4"/>
    <x v="4"/>
    <m/>
    <n v="22"/>
    <n v="0"/>
    <n v="48"/>
    <n v="0"/>
    <n v="0"/>
    <n v="0"/>
    <n v="0"/>
    <n v="0"/>
    <n v="23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40"/>
    <n v="0"/>
    <n v="140"/>
    <n v="0"/>
    <n v="0"/>
    <n v="0"/>
    <n v="95"/>
    <n v="45"/>
    <n v="0"/>
    <n v="0"/>
    <n v="95"/>
    <n v="45"/>
    <n v="0"/>
    <n v="0"/>
    <n v="0"/>
    <n v="0"/>
    <n v="0"/>
    <n v="0"/>
    <n v="95"/>
    <n v="45"/>
    <n v="140"/>
    <n v="22"/>
    <n v="23"/>
    <n v="0"/>
    <n v="0"/>
    <n v="48"/>
    <n v="47"/>
    <n v="0"/>
    <n v="0"/>
  </r>
  <r>
    <s v="Camp 26/Nayapara EXP"/>
    <s v="CXB-025"/>
    <s v="Nuruzzamaner Bari"/>
    <s v="Tek-015"/>
    <s v="P-5"/>
    <s v="Parua Child Learning Centre"/>
    <n v="31013078"/>
    <s v="REFUGEE COMMUNITIES"/>
    <s v="LEARNING CENTER"/>
    <s v="Completed"/>
    <n v="20.9665177371811"/>
    <n v="92.242965768005902"/>
    <n v="-41.673019458189501"/>
    <n v="4"/>
    <m/>
    <x v="4"/>
    <x v="4"/>
    <m/>
    <n v="12"/>
    <n v="0"/>
    <n v="20"/>
    <n v="0"/>
    <n v="0"/>
    <n v="0"/>
    <n v="0"/>
    <n v="0"/>
    <n v="1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82"/>
    <n v="0"/>
    <n v="82"/>
    <n v="0"/>
    <n v="0"/>
    <n v="0"/>
    <n v="52"/>
    <n v="30"/>
    <n v="0"/>
    <n v="0"/>
    <n v="52"/>
    <n v="30"/>
    <n v="0"/>
    <n v="0"/>
    <n v="0"/>
    <n v="0"/>
    <n v="0"/>
    <n v="0"/>
    <n v="52"/>
    <n v="30"/>
    <n v="82"/>
    <n v="12"/>
    <n v="18"/>
    <n v="0"/>
    <n v="0"/>
    <n v="20"/>
    <n v="32"/>
    <n v="0"/>
    <n v="0"/>
  </r>
  <r>
    <s v="Camp 26/Nayapara EXP"/>
    <s v="CXB-025"/>
    <s v="Paschim Nayapara"/>
    <s v="Tek-038"/>
    <s v="D-3"/>
    <s v="Agrajatra Child Learning Centre"/>
    <n v="31012835"/>
    <s v="REFUGEE COMMUNITIES"/>
    <s v="LEARNING CENTER"/>
    <s v="Completed"/>
    <n v="20.949405905401999"/>
    <n v="92.253968925067298"/>
    <n v="-39.720802377995298"/>
    <n v="4"/>
    <m/>
    <x v="4"/>
    <x v="4"/>
    <m/>
    <n v="26"/>
    <n v="0"/>
    <n v="44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40"/>
    <n v="0"/>
    <n v="140"/>
    <n v="0"/>
    <n v="0"/>
    <n v="0"/>
    <n v="84"/>
    <n v="56"/>
    <n v="0"/>
    <n v="0"/>
    <n v="84"/>
    <n v="56"/>
    <n v="0"/>
    <n v="0"/>
    <n v="0"/>
    <n v="0"/>
    <n v="0"/>
    <n v="0"/>
    <n v="84"/>
    <n v="56"/>
    <n v="140"/>
    <n v="26"/>
    <n v="30"/>
    <n v="0"/>
    <n v="0"/>
    <n v="44"/>
    <n v="40"/>
    <n v="0"/>
    <n v="0"/>
  </r>
  <r>
    <s v="Camp 26/Nayapara EXP"/>
    <s v="CXB-025"/>
    <s v="Paschim Nayapara"/>
    <s v="Tek-038"/>
    <s v="D-3"/>
    <s v="Evarest Child Learning Centre"/>
    <n v="31012891"/>
    <s v="REFUGEE COMMUNITIES"/>
    <s v="LEARNING CENTER"/>
    <s v="Completed"/>
    <n v="20.9482739416265"/>
    <n v="92.255278098937794"/>
    <n v="-44.7255048850148"/>
    <n v="4"/>
    <m/>
    <x v="4"/>
    <x v="4"/>
    <m/>
    <n v="18"/>
    <n v="0"/>
    <n v="17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8"/>
    <n v="30"/>
    <n v="0"/>
    <n v="0"/>
    <n v="17"/>
    <n v="40"/>
    <n v="0"/>
    <n v="0"/>
  </r>
  <r>
    <s v="Camp 26/Nayapara EXP"/>
    <s v="CXB-025"/>
    <s v="Paschim Nayapara"/>
    <s v="Tek-038"/>
    <s v="D-3"/>
    <s v="Paharika Child Learning Centre"/>
    <n v="31013076"/>
    <s v="REFUGEE COMMUNITIES"/>
    <s v="LEARNING CENTER"/>
    <s v="Completed"/>
    <n v="20.949615673801201"/>
    <n v="92.254779743497295"/>
    <n v="-48.252699300972097"/>
    <n v="4"/>
    <m/>
    <x v="4"/>
    <x v="4"/>
    <m/>
    <n v="18"/>
    <n v="0"/>
    <n v="17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8"/>
    <n v="32"/>
    <n v="0"/>
    <n v="0"/>
    <n v="17"/>
    <n v="38"/>
    <n v="0"/>
    <n v="0"/>
  </r>
  <r>
    <s v="Camp 26/Nayapara EXP"/>
    <s v="CXB-025"/>
    <s v="Paschim Nayapara"/>
    <s v="Tek-038"/>
    <s v="D-3"/>
    <s v="Sagorica Child Learning Centre"/>
    <n v="31013127"/>
    <s v="REFUGEE COMMUNITIES"/>
    <s v="LEARNING CENTER"/>
    <s v="Completed"/>
    <n v="20.949557283457199"/>
    <n v="92.254888345846396"/>
    <n v="-55.101378059818501"/>
    <n v="4"/>
    <m/>
    <x v="4"/>
    <x v="4"/>
    <m/>
    <n v="18"/>
    <n v="0"/>
    <n v="17"/>
    <n v="0"/>
    <n v="0"/>
    <n v="0"/>
    <n v="0"/>
    <n v="0"/>
    <n v="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9"/>
    <n v="0"/>
    <n v="109"/>
    <n v="0"/>
    <n v="0"/>
    <n v="0"/>
    <n v="54"/>
    <n v="55"/>
    <n v="0"/>
    <n v="0"/>
    <n v="54"/>
    <n v="55"/>
    <n v="0"/>
    <n v="0"/>
    <n v="0"/>
    <n v="0"/>
    <n v="0"/>
    <n v="0"/>
    <n v="54"/>
    <n v="55"/>
    <n v="109"/>
    <n v="18"/>
    <n v="37"/>
    <n v="0"/>
    <n v="0"/>
    <n v="17"/>
    <n v="37"/>
    <n v="0"/>
    <n v="0"/>
  </r>
  <r>
    <s v="Camp 26/Nayapara EXP"/>
    <s v="CXB-025"/>
    <s v="Paschim Nayapara"/>
    <s v="Tek-038"/>
    <s v="D-3"/>
    <s v="Somudrabilas Child Learning Centre"/>
    <n v="31013183"/>
    <s v="REFUGEE COMMUNITIES"/>
    <s v="TEMPORARY LEARNING CENTER"/>
    <s v="Completed"/>
    <n v="20.950626514819799"/>
    <n v="92.254233790619793"/>
    <n v="-42.800560181586803"/>
    <n v="4"/>
    <m/>
    <x v="4"/>
    <x v="4"/>
    <m/>
    <n v="18"/>
    <n v="0"/>
    <n v="17"/>
    <n v="0"/>
    <n v="0"/>
    <n v="0"/>
    <n v="0"/>
    <n v="0"/>
    <n v="3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4"/>
    <n v="54"/>
    <n v="0"/>
    <n v="0"/>
    <n v="54"/>
    <n v="54"/>
    <n v="0"/>
    <n v="0"/>
    <n v="0"/>
    <n v="0"/>
    <n v="0"/>
    <n v="0"/>
    <n v="54"/>
    <n v="54"/>
    <n v="108"/>
    <n v="18"/>
    <n v="36"/>
    <n v="0"/>
    <n v="0"/>
    <n v="17"/>
    <n v="37"/>
    <n v="0"/>
    <n v="0"/>
  </r>
  <r>
    <s v="Camp 27/Jadimura"/>
    <s v="CXB-037"/>
    <s v="Islamabad"/>
    <s v="Tek-035"/>
    <s v="D-2"/>
    <s v="Nizum Child Learning Centre"/>
    <n v="31013064"/>
    <s v="REFUGEE COMMUNITIES"/>
    <s v="TEMPORARY LEARNING CENTER"/>
    <s v="Completed"/>
    <m/>
    <m/>
    <m/>
    <m/>
    <m/>
    <x v="4"/>
    <x v="4"/>
    <m/>
    <n v="24"/>
    <n v="0"/>
    <n v="19"/>
    <n v="0"/>
    <n v="0"/>
    <n v="0"/>
    <n v="0"/>
    <n v="0"/>
    <n v="39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8"/>
    <n v="0"/>
    <n v="118"/>
    <n v="0"/>
    <n v="0"/>
    <n v="0"/>
    <n v="55"/>
    <n v="63"/>
    <n v="0"/>
    <n v="0"/>
    <n v="55"/>
    <n v="63"/>
    <n v="0"/>
    <n v="0"/>
    <n v="0"/>
    <n v="0"/>
    <n v="0"/>
    <n v="0"/>
    <n v="55"/>
    <n v="63"/>
    <n v="118"/>
    <n v="24"/>
    <n v="39"/>
    <n v="0"/>
    <n v="0"/>
    <n v="19"/>
    <n v="36"/>
    <n v="0"/>
    <n v="0"/>
  </r>
  <r>
    <s v="Camp 27/Jadimura"/>
    <s v="CXB-037"/>
    <s v="Islamabad"/>
    <s v="Tek-035"/>
    <s v="D-2"/>
    <s v="Smart Child Learning Centre"/>
    <n v="31013180"/>
    <s v="REFUGEE COMMUNITIES"/>
    <s v="TEMPORARY LEARNING CENTER"/>
    <s v="Completed"/>
    <m/>
    <m/>
    <m/>
    <m/>
    <m/>
    <x v="4"/>
    <x v="4"/>
    <m/>
    <n v="23"/>
    <n v="0"/>
    <n v="25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8"/>
    <n v="0"/>
    <n v="118"/>
    <n v="0"/>
    <n v="0"/>
    <n v="0"/>
    <n v="62"/>
    <n v="56"/>
    <n v="0"/>
    <n v="0"/>
    <n v="62"/>
    <n v="56"/>
    <n v="0"/>
    <n v="0"/>
    <n v="0"/>
    <n v="0"/>
    <n v="0"/>
    <n v="0"/>
    <n v="62"/>
    <n v="56"/>
    <n v="118"/>
    <n v="23"/>
    <n v="33"/>
    <n v="0"/>
    <n v="0"/>
    <n v="25"/>
    <n v="37"/>
    <n v="0"/>
    <n v="0"/>
  </r>
  <r>
    <s v="Camp 27/Jadimura"/>
    <s v="CXB-037"/>
    <s v="Jadimura British Para"/>
    <s v="Tek-051"/>
    <s v="D-2"/>
    <s v="Olympic Child Learning Centre"/>
    <n v="31013069"/>
    <s v="REFUGEE COMMUNITIES"/>
    <s v="TEMPORARY LEARNING CENTER"/>
    <s v="Completed"/>
    <n v="20.9456159951425"/>
    <n v="92.2586563904744"/>
    <n v="-32.665022420635601"/>
    <n v="4"/>
    <m/>
    <x v="4"/>
    <x v="4"/>
    <m/>
    <n v="19"/>
    <n v="0"/>
    <n v="36"/>
    <n v="0"/>
    <n v="0"/>
    <n v="0"/>
    <n v="0"/>
    <n v="0"/>
    <n v="3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34"/>
    <n v="0"/>
    <n v="134"/>
    <n v="0"/>
    <n v="0"/>
    <n v="0"/>
    <n v="81"/>
    <n v="53"/>
    <n v="0"/>
    <n v="0"/>
    <n v="81"/>
    <n v="53"/>
    <n v="0"/>
    <n v="0"/>
    <n v="0"/>
    <n v="0"/>
    <n v="0"/>
    <n v="0"/>
    <n v="81"/>
    <n v="53"/>
    <n v="134"/>
    <n v="19"/>
    <n v="34"/>
    <n v="0"/>
    <n v="0"/>
    <n v="36"/>
    <n v="45"/>
    <n v="0"/>
    <n v="0"/>
  </r>
  <r>
    <s v="Camp 27/Jadimura"/>
    <s v="CXB-037"/>
    <s v="Jadimura British Para"/>
    <s v="Tek-051"/>
    <s v="D-2"/>
    <s v="Sea Cox Child Learning Centre"/>
    <n v="31013151"/>
    <s v="REFUGEE COMMUNITIES"/>
    <s v="TEMPORARY LEARNING CENTER"/>
    <s v="Completed"/>
    <n v="20.946569899799901"/>
    <n v="92.2567584882961"/>
    <n v="-46.291322351878598"/>
    <n v="4"/>
    <m/>
    <x v="4"/>
    <x v="4"/>
    <m/>
    <n v="13"/>
    <n v="0"/>
    <n v="27"/>
    <n v="0"/>
    <n v="0"/>
    <n v="0"/>
    <n v="0"/>
    <n v="0"/>
    <n v="3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3"/>
    <n v="0"/>
    <n v="93"/>
    <n v="0"/>
    <n v="0"/>
    <n v="0"/>
    <n v="48"/>
    <n v="45"/>
    <n v="0"/>
    <n v="0"/>
    <n v="48"/>
    <n v="45"/>
    <n v="0"/>
    <n v="0"/>
    <n v="0"/>
    <n v="0"/>
    <n v="0"/>
    <n v="0"/>
    <n v="48"/>
    <n v="45"/>
    <n v="93"/>
    <n v="13"/>
    <n v="32"/>
    <n v="0"/>
    <n v="0"/>
    <n v="27"/>
    <n v="21"/>
    <n v="0"/>
    <n v="0"/>
  </r>
  <r>
    <s v="Camp 27/Jadimura"/>
    <s v="CXB-037"/>
    <s v="Jadimura British Para"/>
    <s v="Tek-051"/>
    <s v="D-2"/>
    <s v="Sun Rise Child Learning Centre"/>
    <n v="31013192"/>
    <s v="REFUGEE COMMUNITIES"/>
    <s v="TEMPORARY LEARNING CENTER"/>
    <s v="Completed"/>
    <n v="20.9476509836921"/>
    <n v="92.2575268683849"/>
    <n v="-43.0695483544811"/>
    <n v="4"/>
    <m/>
    <x v="4"/>
    <x v="4"/>
    <m/>
    <n v="37"/>
    <n v="0"/>
    <n v="39"/>
    <n v="0"/>
    <n v="0"/>
    <n v="0"/>
    <n v="0"/>
    <n v="0"/>
    <n v="38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32"/>
    <n v="0"/>
    <n v="132"/>
    <n v="0"/>
    <n v="0"/>
    <n v="0"/>
    <n v="57"/>
    <n v="75"/>
    <n v="0"/>
    <n v="0"/>
    <n v="57"/>
    <n v="75"/>
    <n v="0"/>
    <n v="0"/>
    <n v="0"/>
    <n v="0"/>
    <n v="0"/>
    <n v="0"/>
    <n v="57"/>
    <n v="75"/>
    <n v="132"/>
    <n v="37"/>
    <n v="38"/>
    <n v="0"/>
    <n v="0"/>
    <n v="39"/>
    <n v="18"/>
    <n v="0"/>
    <n v="0"/>
  </r>
  <r>
    <s v="Camp 27/Jadimura"/>
    <s v="CXB-037"/>
    <s v="Shal Bagan"/>
    <s v="Tek-039"/>
    <s v="D-2"/>
    <s v="Mayabi Child Learning Centre"/>
    <n v="31013015"/>
    <s v="REFUGEE COMMUNITIES"/>
    <s v="TEMPORARY LEARNING CENTER"/>
    <s v="Completed"/>
    <m/>
    <m/>
    <m/>
    <m/>
    <m/>
    <x v="4"/>
    <x v="4"/>
    <m/>
    <n v="19"/>
    <n v="0"/>
    <n v="21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0"/>
    <n v="0"/>
    <n v="110"/>
    <n v="0"/>
    <n v="0"/>
    <n v="0"/>
    <n v="56"/>
    <n v="54"/>
    <n v="0"/>
    <n v="0"/>
    <n v="56"/>
    <n v="54"/>
    <n v="0"/>
    <n v="0"/>
    <n v="0"/>
    <n v="0"/>
    <n v="0"/>
    <n v="0"/>
    <n v="56"/>
    <n v="54"/>
    <n v="110"/>
    <n v="19"/>
    <n v="35"/>
    <n v="0"/>
    <n v="0"/>
    <n v="21"/>
    <n v="35"/>
    <n v="0"/>
    <n v="0"/>
  </r>
  <r>
    <s v="Camp 27/Jadimura"/>
    <s v="CXB-037"/>
    <s v="Zinzira Para"/>
    <s v="Tek-050"/>
    <s v="C-2"/>
    <s v="Child Care Child Learning Centre"/>
    <n v="31012874"/>
    <s v="REFUGEE COMMUNITIES"/>
    <s v="TEMPORARY LEARNING CENTER"/>
    <s v="Completed"/>
    <n v="20.945322037670099"/>
    <n v="92.257825011852503"/>
    <n v="-38.972081585051299"/>
    <n v="4"/>
    <m/>
    <x v="4"/>
    <x v="4"/>
    <m/>
    <n v="34"/>
    <n v="0"/>
    <n v="42"/>
    <n v="0"/>
    <n v="0"/>
    <n v="0"/>
    <n v="0"/>
    <n v="0"/>
    <n v="1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1"/>
    <n v="0"/>
    <n v="111"/>
    <n v="0"/>
    <n v="0"/>
    <n v="0"/>
    <n v="58"/>
    <n v="53"/>
    <n v="0"/>
    <n v="0"/>
    <n v="58"/>
    <n v="53"/>
    <n v="0"/>
    <n v="0"/>
    <n v="0"/>
    <n v="0"/>
    <n v="0"/>
    <n v="0"/>
    <n v="58"/>
    <n v="53"/>
    <n v="111"/>
    <n v="34"/>
    <n v="19"/>
    <n v="0"/>
    <n v="0"/>
    <n v="42"/>
    <n v="16"/>
    <n v="0"/>
    <n v="0"/>
  </r>
  <r>
    <s v="Camp 22/Unchiprang"/>
    <s v="CXB-085"/>
    <m/>
    <m/>
    <s v="A"/>
    <s v="Banaful Transitional Learning Center"/>
    <n v="31012842"/>
    <s v="REFUGEE COMMUNITIES"/>
    <s v="TEMPORARY LEARNING CENTER"/>
    <s v="Completed"/>
    <n v="21.087749693035001"/>
    <n v="92.200262224063806"/>
    <n v="-26.393046423759799"/>
    <n v="4"/>
    <m/>
    <x v="4"/>
    <x v="4"/>
    <m/>
    <n v="22"/>
    <n v="0"/>
    <n v="15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47"/>
    <n v="60"/>
    <n v="0"/>
    <n v="0"/>
    <n v="47"/>
    <n v="60"/>
    <n v="0"/>
    <n v="0"/>
    <n v="0"/>
    <n v="0"/>
    <n v="0"/>
    <n v="0"/>
    <n v="47"/>
    <n v="60"/>
    <n v="107"/>
    <n v="22"/>
    <n v="38"/>
    <n v="0"/>
    <n v="0"/>
    <n v="15"/>
    <n v="32"/>
    <n v="0"/>
    <n v="0"/>
  </r>
  <r>
    <s v="Camp 22/Unchiprang"/>
    <s v="CXB-085"/>
    <m/>
    <m/>
    <s v="A"/>
    <s v="Bonolotal Transitional Learning Center"/>
    <n v="31012859"/>
    <s v="REFUGEE COMMUNITIES"/>
    <s v="TEMPORARY LEARNING CENTER"/>
    <s v="Completed"/>
    <n v="21.087778103095399"/>
    <n v="92.200273939705497"/>
    <n v="-18.8957183215283"/>
    <n v="4"/>
    <m/>
    <x v="4"/>
    <x v="4"/>
    <m/>
    <n v="20"/>
    <n v="0"/>
    <n v="16"/>
    <n v="0"/>
    <n v="0"/>
    <n v="0"/>
    <n v="0"/>
    <n v="0"/>
    <n v="4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45"/>
    <n v="61"/>
    <n v="0"/>
    <n v="0"/>
    <n v="45"/>
    <n v="61"/>
    <n v="0"/>
    <n v="0"/>
    <n v="0"/>
    <n v="0"/>
    <n v="0"/>
    <n v="0"/>
    <n v="45"/>
    <n v="61"/>
    <n v="106"/>
    <n v="20"/>
    <n v="41"/>
    <n v="0"/>
    <n v="0"/>
    <n v="16"/>
    <n v="29"/>
    <n v="0"/>
    <n v="0"/>
  </r>
  <r>
    <s v="Camp 22/Unchiprang"/>
    <s v="CXB-085"/>
    <m/>
    <m/>
    <s v="A"/>
    <s v="Flower Transitional Learning Centre"/>
    <n v="31012895"/>
    <s v="REFUGEE COMMUNITIES"/>
    <s v="LEARNING CENTER"/>
    <s v="Completed"/>
    <n v="21.088661138399001"/>
    <n v="92.199540246602197"/>
    <n v="-43.886681583431802"/>
    <n v="4"/>
    <m/>
    <x v="4"/>
    <x v="4"/>
    <m/>
    <n v="17"/>
    <n v="0"/>
    <n v="18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7"/>
    <n v="38"/>
    <n v="0"/>
    <n v="0"/>
    <n v="18"/>
    <n v="32"/>
    <n v="0"/>
    <n v="0"/>
  </r>
  <r>
    <s v="Camp 22/Unchiprang"/>
    <s v="CXB-085"/>
    <m/>
    <m/>
    <s v="A"/>
    <s v="Greenview Transitional Learning Centre"/>
    <n v="31012911"/>
    <s v="REFUGEE COMMUNITIES"/>
    <s v="TEMPORARY LEARNING CENTER"/>
    <s v="Completed"/>
    <n v="21.087081030651699"/>
    <n v="92.196435736879096"/>
    <n v="-51.8448318904533"/>
    <n v="4"/>
    <m/>
    <x v="4"/>
    <x v="4"/>
    <m/>
    <n v="19"/>
    <n v="0"/>
    <n v="16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9"/>
    <n v="34"/>
    <n v="0"/>
    <n v="0"/>
    <n v="16"/>
    <n v="36"/>
    <n v="0"/>
    <n v="0"/>
  </r>
  <r>
    <s v="Camp 22/Unchiprang"/>
    <s v="CXB-085"/>
    <m/>
    <m/>
    <s v="A"/>
    <s v="Kokil Transitional Learning Center"/>
    <n v="31012988"/>
    <s v="REFUGEE COMMUNITIES"/>
    <s v="LEARNING CENTER"/>
    <s v="Completed"/>
    <n v="21.08709"/>
    <n v="92.200744999999998"/>
    <n v="0"/>
    <n v="0"/>
    <m/>
    <x v="4"/>
    <x v="4"/>
    <m/>
    <n v="20"/>
    <n v="0"/>
    <n v="16"/>
    <n v="0"/>
    <n v="0"/>
    <n v="0"/>
    <n v="0"/>
    <n v="0"/>
    <n v="2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8"/>
    <n v="48"/>
    <n v="0"/>
    <n v="0"/>
    <n v="58"/>
    <n v="48"/>
    <n v="0"/>
    <n v="0"/>
    <n v="0"/>
    <n v="0"/>
    <n v="0"/>
    <n v="0"/>
    <n v="58"/>
    <n v="48"/>
    <n v="106"/>
    <n v="20"/>
    <n v="28"/>
    <n v="0"/>
    <n v="0"/>
    <n v="16"/>
    <n v="42"/>
    <n v="0"/>
    <n v="0"/>
  </r>
  <r>
    <s v="Camp 22/Unchiprang"/>
    <s v="CXB-085"/>
    <m/>
    <m/>
    <s v="A"/>
    <s v="Nogor Transitional Learning Center"/>
    <n v="31013067"/>
    <s v="REFUGEE COMMUNITIES"/>
    <s v="LEARNING CENTER"/>
    <s v="Completed"/>
    <n v="21.0870842774053"/>
    <n v="92.200793794594105"/>
    <n v="-46.023472177391703"/>
    <n v="4"/>
    <m/>
    <x v="4"/>
    <x v="4"/>
    <m/>
    <n v="14"/>
    <n v="0"/>
    <n v="21"/>
    <n v="0"/>
    <n v="0"/>
    <n v="0"/>
    <n v="0"/>
    <n v="0"/>
    <n v="4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3"/>
    <n v="54"/>
    <n v="0"/>
    <n v="0"/>
    <n v="53"/>
    <n v="54"/>
    <n v="0"/>
    <n v="0"/>
    <n v="0"/>
    <n v="0"/>
    <n v="0"/>
    <n v="0"/>
    <n v="53"/>
    <n v="54"/>
    <n v="107"/>
    <n v="14"/>
    <n v="40"/>
    <n v="0"/>
    <n v="0"/>
    <n v="21"/>
    <n v="32"/>
    <n v="0"/>
    <n v="0"/>
  </r>
  <r>
    <s v="Camp 22/Unchiprang"/>
    <s v="CXB-085"/>
    <m/>
    <m/>
    <s v="A"/>
    <s v="Rainbow Transitional Learning Centre"/>
    <n v="31013099"/>
    <s v="REFUGEE COMMUNITIES"/>
    <s v="TEMPORARY LEARNING CENTER"/>
    <s v="Completed"/>
    <n v="21.0864889227547"/>
    <n v="92.200363185019199"/>
    <n v="-26.969497937373699"/>
    <n v="4"/>
    <m/>
    <x v="4"/>
    <x v="4"/>
    <m/>
    <n v="19"/>
    <n v="0"/>
    <n v="16"/>
    <n v="0"/>
    <n v="0"/>
    <n v="0"/>
    <n v="0"/>
    <n v="0"/>
    <n v="38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49"/>
    <n v="57"/>
    <n v="0"/>
    <n v="0"/>
    <n v="49"/>
    <n v="57"/>
    <n v="0"/>
    <n v="0"/>
    <n v="0"/>
    <n v="0"/>
    <n v="0"/>
    <n v="0"/>
    <n v="49"/>
    <n v="57"/>
    <n v="106"/>
    <n v="19"/>
    <n v="38"/>
    <n v="0"/>
    <n v="0"/>
    <n v="16"/>
    <n v="33"/>
    <n v="0"/>
    <n v="0"/>
  </r>
  <r>
    <s v="Camp 22/Unchiprang"/>
    <s v="CXB-085"/>
    <m/>
    <m/>
    <s v="A"/>
    <s v="Ropsa Transitional Learning Center"/>
    <n v="31013109"/>
    <s v="REFUGEE COMMUNITIES"/>
    <s v="TEMPORARY LEARNING CENTER"/>
    <s v="Completed"/>
    <n v="21.088892000000001"/>
    <n v="92.200249999999997"/>
    <n v="0"/>
    <n v="0"/>
    <m/>
    <x v="4"/>
    <x v="4"/>
    <m/>
    <n v="14"/>
    <n v="0"/>
    <n v="21"/>
    <n v="0"/>
    <n v="0"/>
    <n v="0"/>
    <n v="0"/>
    <n v="0"/>
    <n v="2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3"/>
    <n v="42"/>
    <n v="0"/>
    <n v="0"/>
    <n v="63"/>
    <n v="42"/>
    <n v="0"/>
    <n v="0"/>
    <n v="0"/>
    <n v="0"/>
    <n v="0"/>
    <n v="0"/>
    <n v="63"/>
    <n v="42"/>
    <n v="105"/>
    <n v="14"/>
    <n v="28"/>
    <n v="0"/>
    <n v="0"/>
    <n v="21"/>
    <n v="42"/>
    <n v="0"/>
    <n v="0"/>
  </r>
  <r>
    <s v="Camp 22/Unchiprang"/>
    <s v="CXB-085"/>
    <m/>
    <m/>
    <s v="A"/>
    <s v="Sapla Transitional Learning Center"/>
    <n v="31013146"/>
    <s v="REFUGEE COMMUNITIES"/>
    <s v="LEARNING CENTER"/>
    <s v="Completed"/>
    <m/>
    <m/>
    <m/>
    <m/>
    <m/>
    <x v="4"/>
    <x v="4"/>
    <m/>
    <n v="12"/>
    <n v="0"/>
    <n v="23"/>
    <n v="0"/>
    <n v="0"/>
    <n v="0"/>
    <n v="0"/>
    <n v="0"/>
    <n v="3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62"/>
    <n v="44"/>
    <n v="0"/>
    <n v="0"/>
    <n v="62"/>
    <n v="44"/>
    <n v="0"/>
    <n v="0"/>
    <n v="0"/>
    <n v="0"/>
    <n v="0"/>
    <n v="0"/>
    <n v="62"/>
    <n v="44"/>
    <n v="106"/>
    <n v="12"/>
    <n v="32"/>
    <n v="0"/>
    <n v="0"/>
    <n v="23"/>
    <n v="39"/>
    <n v="0"/>
    <n v="0"/>
  </r>
  <r>
    <s v="Camp 22/Unchiprang"/>
    <s v="CXB-085"/>
    <m/>
    <m/>
    <s v="A"/>
    <s v="Star Transitional Learning Center"/>
    <n v="31013188"/>
    <s v="REFUGEE COMMUNITIES"/>
    <s v="LEARNING CENTER"/>
    <s v="Completed"/>
    <n v="21.087610147896601"/>
    <n v="92.199366822945706"/>
    <n v="-49.534796546998699"/>
    <n v="4"/>
    <m/>
    <x v="4"/>
    <x v="4"/>
    <m/>
    <n v="20"/>
    <n v="0"/>
    <n v="16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6"/>
    <n v="50"/>
    <n v="0"/>
    <n v="0"/>
    <n v="56"/>
    <n v="50"/>
    <n v="0"/>
    <n v="0"/>
    <n v="0"/>
    <n v="0"/>
    <n v="0"/>
    <n v="0"/>
    <n v="56"/>
    <n v="50"/>
    <n v="106"/>
    <n v="20"/>
    <n v="30"/>
    <n v="0"/>
    <n v="0"/>
    <n v="16"/>
    <n v="40"/>
    <n v="0"/>
    <n v="0"/>
  </r>
  <r>
    <s v="Camp 22/Unchiprang"/>
    <s v="CXB-085"/>
    <m/>
    <m/>
    <s v="B"/>
    <s v="Bonosai Transitional Learning Center"/>
    <n v="31012861"/>
    <s v="REFUGEE COMMUNITIES"/>
    <s v="LEARNING CENTER"/>
    <s v="Completed"/>
    <n v="21.090544832224101"/>
    <n v="92.200057796303497"/>
    <n v="-22.8927290807787"/>
    <n v="4"/>
    <m/>
    <x v="4"/>
    <x v="4"/>
    <m/>
    <n v="18"/>
    <n v="0"/>
    <n v="17"/>
    <n v="0"/>
    <n v="0"/>
    <n v="0"/>
    <n v="0"/>
    <n v="0"/>
    <n v="34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5"/>
    <n v="52"/>
    <n v="0"/>
    <n v="0"/>
    <n v="55"/>
    <n v="52"/>
    <n v="0"/>
    <n v="0"/>
    <n v="0"/>
    <n v="0"/>
    <n v="0"/>
    <n v="0"/>
    <n v="55"/>
    <n v="52"/>
    <n v="107"/>
    <n v="18"/>
    <n v="34"/>
    <n v="0"/>
    <n v="0"/>
    <n v="17"/>
    <n v="38"/>
    <n v="0"/>
    <n v="0"/>
  </r>
  <r>
    <s v="Camp 22/Unchiprang"/>
    <s v="CXB-085"/>
    <m/>
    <m/>
    <s v="B"/>
    <s v="Golap Transitional Learning Centre"/>
    <n v="31012902"/>
    <s v="REFUGEE COMMUNITIES"/>
    <s v="LEARNING CENTER"/>
    <s v="Completed"/>
    <n v="21.089216977050199"/>
    <n v="92.199067449445494"/>
    <n v="-41.811204199003498"/>
    <n v="4"/>
    <m/>
    <x v="4"/>
    <x v="4"/>
    <m/>
    <n v="16"/>
    <n v="0"/>
    <n v="19"/>
    <n v="0"/>
    <n v="0"/>
    <n v="0"/>
    <n v="0"/>
    <n v="0"/>
    <n v="29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7"/>
    <n v="0"/>
    <n v="97"/>
    <n v="0"/>
    <n v="0"/>
    <n v="0"/>
    <n v="52"/>
    <n v="45"/>
    <n v="0"/>
    <n v="0"/>
    <n v="52"/>
    <n v="45"/>
    <n v="0"/>
    <n v="0"/>
    <n v="0"/>
    <n v="0"/>
    <n v="0"/>
    <n v="0"/>
    <n v="52"/>
    <n v="45"/>
    <n v="97"/>
    <n v="16"/>
    <n v="29"/>
    <n v="0"/>
    <n v="0"/>
    <n v="19"/>
    <n v="33"/>
    <n v="0"/>
    <n v="0"/>
  </r>
  <r>
    <s v="Camp 22/Unchiprang"/>
    <s v="CXB-085"/>
    <m/>
    <m/>
    <s v="B"/>
    <s v="Jamuna Transitional Learning Centre"/>
    <n v="31012928"/>
    <s v="REFUGEE COMMUNITIES"/>
    <s v="TEMPORARY LEARNING CENTER"/>
    <s v="Completed"/>
    <n v="21.090817172030199"/>
    <n v="92.199211474901205"/>
    <n v="-27.855514346002"/>
    <n v="4"/>
    <m/>
    <x v="4"/>
    <x v="4"/>
    <m/>
    <n v="15"/>
    <n v="0"/>
    <n v="20"/>
    <n v="0"/>
    <n v="0"/>
    <n v="0"/>
    <n v="0"/>
    <n v="0"/>
    <n v="3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9"/>
    <n v="47"/>
    <n v="0"/>
    <n v="0"/>
    <n v="59"/>
    <n v="47"/>
    <n v="0"/>
    <n v="0"/>
    <n v="0"/>
    <n v="0"/>
    <n v="0"/>
    <n v="0"/>
    <n v="59"/>
    <n v="47"/>
    <n v="106"/>
    <n v="15"/>
    <n v="32"/>
    <n v="0"/>
    <n v="0"/>
    <n v="20"/>
    <n v="39"/>
    <n v="0"/>
    <n v="0"/>
  </r>
  <r>
    <s v="Camp 22/Unchiprang"/>
    <s v="CXB-085"/>
    <m/>
    <m/>
    <s v="B"/>
    <s v="Matamuhari Transitional Learning Center"/>
    <n v="31013011"/>
    <s v="REFUGEE COMMUNITIES"/>
    <s v="LEARNING CENTER"/>
    <s v="Completed"/>
    <n v="21.089460657401599"/>
    <n v="92.197725675957201"/>
    <n v="-46.997032673248"/>
    <n v="4"/>
    <m/>
    <x v="4"/>
    <x v="4"/>
    <m/>
    <n v="19"/>
    <n v="0"/>
    <n v="17"/>
    <n v="0"/>
    <n v="0"/>
    <n v="0"/>
    <n v="0"/>
    <n v="0"/>
    <n v="2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62"/>
    <n v="44"/>
    <n v="0"/>
    <n v="0"/>
    <n v="62"/>
    <n v="44"/>
    <n v="0"/>
    <n v="0"/>
    <n v="0"/>
    <n v="0"/>
    <n v="0"/>
    <n v="0"/>
    <n v="62"/>
    <n v="44"/>
    <n v="106"/>
    <n v="19"/>
    <n v="25"/>
    <n v="0"/>
    <n v="0"/>
    <n v="17"/>
    <n v="45"/>
    <n v="0"/>
    <n v="0"/>
  </r>
  <r>
    <s v="Camp 22/Unchiprang"/>
    <s v="CXB-085"/>
    <m/>
    <m/>
    <s v="B"/>
    <s v="Moyna Transitional Learning Center"/>
    <n v="31013048"/>
    <s v="REFUGEE COMMUNITIES"/>
    <s v="TEMPORARY LEARNING CENTER"/>
    <s v="Completed"/>
    <n v="21.0894199501572"/>
    <n v="92.198416610330199"/>
    <n v="-27.924254709351299"/>
    <n v="4"/>
    <m/>
    <x v="4"/>
    <x v="4"/>
    <m/>
    <n v="15"/>
    <n v="0"/>
    <n v="20"/>
    <n v="0"/>
    <n v="0"/>
    <n v="0"/>
    <n v="0"/>
    <n v="0"/>
    <n v="3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2"/>
    <n v="0"/>
    <n v="102"/>
    <n v="0"/>
    <n v="0"/>
    <n v="0"/>
    <n v="57"/>
    <n v="45"/>
    <n v="0"/>
    <n v="0"/>
    <n v="57"/>
    <n v="45"/>
    <n v="0"/>
    <n v="0"/>
    <n v="0"/>
    <n v="0"/>
    <n v="0"/>
    <n v="0"/>
    <n v="57"/>
    <n v="45"/>
    <n v="102"/>
    <n v="15"/>
    <n v="30"/>
    <n v="0"/>
    <n v="0"/>
    <n v="20"/>
    <n v="37"/>
    <n v="0"/>
    <n v="0"/>
  </r>
  <r>
    <s v="Camp 22/Unchiprang"/>
    <s v="CXB-085"/>
    <m/>
    <m/>
    <s v="B"/>
    <s v="Naf Transitional Learning Centre"/>
    <n v="31013057"/>
    <s v="REFUGEE COMMUNITIES"/>
    <s v="LEARNING CENTER"/>
    <s v="Completed"/>
    <n v="21.088843288508301"/>
    <n v="92.198610756192807"/>
    <n v="-36.065554206709997"/>
    <n v="4"/>
    <m/>
    <x v="4"/>
    <x v="4"/>
    <m/>
    <n v="15"/>
    <n v="0"/>
    <n v="20"/>
    <n v="0"/>
    <n v="0"/>
    <n v="0"/>
    <n v="0"/>
    <n v="0"/>
    <n v="3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6"/>
    <n v="52"/>
    <n v="0"/>
    <n v="0"/>
    <n v="56"/>
    <n v="52"/>
    <n v="0"/>
    <n v="0"/>
    <n v="0"/>
    <n v="0"/>
    <n v="0"/>
    <n v="0"/>
    <n v="56"/>
    <n v="52"/>
    <n v="108"/>
    <n v="15"/>
    <n v="37"/>
    <n v="0"/>
    <n v="0"/>
    <n v="20"/>
    <n v="36"/>
    <n v="0"/>
    <n v="0"/>
  </r>
  <r>
    <s v="Camp 22/Unchiprang"/>
    <s v="CXB-085"/>
    <m/>
    <m/>
    <s v="B"/>
    <s v="Rose Transitional Learning Center"/>
    <n v="31013111"/>
    <s v="REFUGEE COMMUNITIES"/>
    <s v="LEARNING CENTER"/>
    <s v="Completed"/>
    <n v="21.089168000000001"/>
    <n v="92.199617000000003"/>
    <n v="0"/>
    <n v="0"/>
    <m/>
    <x v="4"/>
    <x v="4"/>
    <m/>
    <n v="18"/>
    <n v="0"/>
    <n v="17"/>
    <n v="0"/>
    <n v="0"/>
    <n v="0"/>
    <n v="0"/>
    <n v="0"/>
    <n v="3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5"/>
    <n v="0"/>
    <n v="115"/>
    <n v="0"/>
    <n v="0"/>
    <n v="0"/>
    <n v="58"/>
    <n v="57"/>
    <n v="0"/>
    <n v="0"/>
    <n v="58"/>
    <n v="57"/>
    <n v="0"/>
    <n v="0"/>
    <n v="0"/>
    <n v="0"/>
    <n v="0"/>
    <n v="0"/>
    <n v="58"/>
    <n v="57"/>
    <n v="115"/>
    <n v="18"/>
    <n v="39"/>
    <n v="0"/>
    <n v="0"/>
    <n v="17"/>
    <n v="41"/>
    <n v="0"/>
    <n v="0"/>
  </r>
  <r>
    <s v="Camp 22/Unchiprang"/>
    <s v="CXB-085"/>
    <m/>
    <m/>
    <s v="B"/>
    <s v="Torag Transitional Learning Center"/>
    <n v="31013221"/>
    <s v="REFUGEE COMMUNITIES"/>
    <s v="LEARNING CENTER"/>
    <s v="Completed"/>
    <n v="21.088866916220201"/>
    <n v="92.197789495359203"/>
    <n v="-58.907250614734302"/>
    <n v="4"/>
    <m/>
    <x v="4"/>
    <x v="4"/>
    <m/>
    <n v="15"/>
    <n v="0"/>
    <n v="20"/>
    <n v="0"/>
    <n v="0"/>
    <n v="0"/>
    <n v="0"/>
    <n v="0"/>
    <n v="3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9"/>
    <n v="0"/>
    <n v="109"/>
    <n v="0"/>
    <n v="0"/>
    <n v="0"/>
    <n v="56"/>
    <n v="53"/>
    <n v="0"/>
    <n v="0"/>
    <n v="56"/>
    <n v="53"/>
    <n v="0"/>
    <n v="0"/>
    <n v="0"/>
    <n v="0"/>
    <n v="0"/>
    <n v="0"/>
    <n v="56"/>
    <n v="53"/>
    <n v="109"/>
    <n v="15"/>
    <n v="38"/>
    <n v="0"/>
    <n v="0"/>
    <n v="20"/>
    <n v="36"/>
    <n v="0"/>
    <n v="0"/>
  </r>
  <r>
    <s v="Camp 22/Unchiprang"/>
    <s v="CXB-085"/>
    <m/>
    <m/>
    <s v="C"/>
    <s v="Brilinat Transitional Learning Center"/>
    <n v="31012867"/>
    <s v="REFUGEE COMMUNITIES"/>
    <s v="TEMPORARY LEARNING CENTER"/>
    <s v="Completed"/>
    <n v="21.0898144198989"/>
    <n v="92.196707508359097"/>
    <n v="-26.591286535017598"/>
    <n v="4"/>
    <m/>
    <x v="4"/>
    <x v="4"/>
    <m/>
    <n v="15"/>
    <n v="0"/>
    <n v="20"/>
    <n v="0"/>
    <n v="0"/>
    <n v="0"/>
    <n v="0"/>
    <n v="0"/>
    <n v="3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8"/>
    <n v="48"/>
    <n v="0"/>
    <n v="0"/>
    <n v="58"/>
    <n v="48"/>
    <n v="0"/>
    <n v="0"/>
    <n v="0"/>
    <n v="0"/>
    <n v="0"/>
    <n v="0"/>
    <n v="58"/>
    <n v="48"/>
    <n v="106"/>
    <n v="15"/>
    <n v="33"/>
    <n v="0"/>
    <n v="0"/>
    <n v="20"/>
    <n v="38"/>
    <n v="0"/>
    <n v="0"/>
  </r>
  <r>
    <s v="Camp 22/Unchiprang"/>
    <s v="CXB-085"/>
    <m/>
    <m/>
    <s v="C"/>
    <s v="Citra Transitional Learning Center"/>
    <n v="31012875"/>
    <s v="REFUGEE COMMUNITIES"/>
    <s v="TEMPORARY LEARNING CENTER"/>
    <s v="Completed"/>
    <n v="21.091210008575001"/>
    <n v="92.195533804701299"/>
    <n v="-29.6077746544169"/>
    <n v="4"/>
    <m/>
    <x v="4"/>
    <x v="4"/>
    <m/>
    <n v="20"/>
    <n v="0"/>
    <n v="15"/>
    <n v="0"/>
    <n v="0"/>
    <n v="0"/>
    <n v="0"/>
    <n v="0"/>
    <n v="3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1"/>
    <n v="55"/>
    <n v="0"/>
    <n v="0"/>
    <n v="51"/>
    <n v="55"/>
    <n v="0"/>
    <n v="0"/>
    <n v="0"/>
    <n v="0"/>
    <n v="0"/>
    <n v="0"/>
    <n v="51"/>
    <n v="55"/>
    <n v="106"/>
    <n v="20"/>
    <n v="35"/>
    <n v="0"/>
    <n v="0"/>
    <n v="15"/>
    <n v="36"/>
    <n v="0"/>
    <n v="0"/>
  </r>
  <r>
    <s v="Camp 22/Unchiprang"/>
    <s v="CXB-085"/>
    <m/>
    <m/>
    <s v="C"/>
    <s v="Hasnahena Transitional Learning Center"/>
    <n v="31012922"/>
    <s v="REFUGEE COMMUNITIES"/>
    <s v="TEMPORARY LEARNING CENTER"/>
    <s v="Completed"/>
    <n v="21.090257150001602"/>
    <n v="92.197184142720801"/>
    <n v="-38.083267162781397"/>
    <n v="4"/>
    <m/>
    <x v="4"/>
    <x v="4"/>
    <m/>
    <n v="18"/>
    <n v="0"/>
    <n v="18"/>
    <n v="0"/>
    <n v="0"/>
    <n v="0"/>
    <n v="0"/>
    <n v="0"/>
    <n v="2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61"/>
    <n v="45"/>
    <n v="0"/>
    <n v="0"/>
    <n v="61"/>
    <n v="45"/>
    <n v="0"/>
    <n v="0"/>
    <n v="0"/>
    <n v="0"/>
    <n v="0"/>
    <n v="0"/>
    <n v="61"/>
    <n v="45"/>
    <n v="106"/>
    <n v="18"/>
    <n v="27"/>
    <n v="0"/>
    <n v="0"/>
    <n v="18"/>
    <n v="43"/>
    <n v="0"/>
    <n v="0"/>
  </r>
  <r>
    <s v="Camp 22/Unchiprang"/>
    <s v="CXB-085"/>
    <m/>
    <m/>
    <s v="C"/>
    <s v="Joba Transitional Learning Centre"/>
    <n v="31012940"/>
    <s v="REFUGEE COMMUNITIES"/>
    <s v="LEARNING CENTER"/>
    <s v="Completed"/>
    <n v="21.0905384451003"/>
    <n v="92.194393048124098"/>
    <n v="-38.647669020761199"/>
    <n v="4"/>
    <m/>
    <x v="4"/>
    <x v="4"/>
    <m/>
    <n v="20"/>
    <n v="0"/>
    <n v="16"/>
    <n v="0"/>
    <n v="0"/>
    <n v="0"/>
    <n v="0"/>
    <n v="0"/>
    <n v="32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9"/>
    <n v="0"/>
    <n v="99"/>
    <n v="0"/>
    <n v="0"/>
    <n v="0"/>
    <n v="47"/>
    <n v="52"/>
    <n v="0"/>
    <n v="0"/>
    <n v="47"/>
    <n v="52"/>
    <n v="0"/>
    <n v="0"/>
    <n v="0"/>
    <n v="0"/>
    <n v="0"/>
    <n v="0"/>
    <n v="47"/>
    <n v="52"/>
    <n v="99"/>
    <n v="20"/>
    <n v="32"/>
    <n v="0"/>
    <n v="0"/>
    <n v="16"/>
    <n v="31"/>
    <n v="0"/>
    <n v="0"/>
  </r>
  <r>
    <s v="Camp 22/Unchiprang"/>
    <s v="CXB-085"/>
    <m/>
    <m/>
    <s v="C"/>
    <s v="Jorna Transitional Learning Center"/>
    <n v="31012947"/>
    <s v="REFUGEE COMMUNITIES"/>
    <s v="TEMPORARY LEARNING CENTER"/>
    <s v="Completed"/>
    <n v="21.090829313414901"/>
    <n v="92.195147275218801"/>
    <n v="-25.043595266210598"/>
    <n v="4"/>
    <m/>
    <x v="4"/>
    <x v="4"/>
    <m/>
    <n v="19"/>
    <n v="0"/>
    <n v="17"/>
    <n v="0"/>
    <n v="0"/>
    <n v="0"/>
    <n v="0"/>
    <n v="0"/>
    <n v="3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1"/>
    <n v="56"/>
    <n v="0"/>
    <n v="0"/>
    <n v="51"/>
    <n v="56"/>
    <n v="0"/>
    <n v="0"/>
    <n v="0"/>
    <n v="0"/>
    <n v="0"/>
    <n v="0"/>
    <n v="51"/>
    <n v="56"/>
    <n v="107"/>
    <n v="19"/>
    <n v="37"/>
    <n v="0"/>
    <n v="0"/>
    <n v="17"/>
    <n v="34"/>
    <n v="0"/>
    <n v="0"/>
  </r>
  <r>
    <s v="Camp 22/Unchiprang"/>
    <s v="CXB-085"/>
    <m/>
    <m/>
    <s v="C"/>
    <s v="Karnafully Transitional Learning Centre"/>
    <n v="31012970"/>
    <s v="REFUGEE COMMUNITIES"/>
    <s v="LEARNING CENTER"/>
    <s v="Completed"/>
    <n v="21.0897883575953"/>
    <n v="92.197301664180003"/>
    <n v="-61.668900863525302"/>
    <n v="4"/>
    <m/>
    <x v="4"/>
    <x v="4"/>
    <m/>
    <n v="13"/>
    <n v="0"/>
    <n v="22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3"/>
    <n v="33"/>
    <n v="0"/>
    <n v="0"/>
    <n v="22"/>
    <n v="37"/>
    <n v="0"/>
    <n v="0"/>
  </r>
  <r>
    <s v="Camp 22/Unchiprang"/>
    <s v="CXB-085"/>
    <m/>
    <m/>
    <s v="C"/>
    <s v="Kodam Transitional Learning Center"/>
    <n v="31012985"/>
    <s v="REFUGEE COMMUNITIES"/>
    <s v="TEMPORARY LEARNING CENTER"/>
    <s v="Completed"/>
    <n v="21.090814999999999"/>
    <n v="92.196668000000003"/>
    <n v="0"/>
    <n v="0"/>
    <m/>
    <x v="4"/>
    <x v="4"/>
    <m/>
    <n v="18"/>
    <n v="0"/>
    <n v="18"/>
    <n v="0"/>
    <n v="0"/>
    <n v="0"/>
    <n v="0"/>
    <n v="0"/>
    <n v="4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0"/>
    <n v="58"/>
    <n v="0"/>
    <n v="0"/>
    <n v="50"/>
    <n v="58"/>
    <n v="0"/>
    <n v="0"/>
    <n v="0"/>
    <n v="0"/>
    <n v="0"/>
    <n v="0"/>
    <n v="50"/>
    <n v="58"/>
    <n v="108"/>
    <n v="18"/>
    <n v="40"/>
    <n v="0"/>
    <n v="0"/>
    <n v="18"/>
    <n v="32"/>
    <n v="0"/>
    <n v="0"/>
  </r>
  <r>
    <s v="Camp 22/Unchiprang"/>
    <s v="CXB-085"/>
    <m/>
    <m/>
    <s v="C"/>
    <s v="Light Transitional Learning Center"/>
    <n v="31012997"/>
    <s v="REFUGEE COMMUNITIES"/>
    <s v="TEMPORARY LEARNING CENTER"/>
    <s v="Completed"/>
    <n v="21.091720823953299"/>
    <n v="92.195997301090202"/>
    <n v="2.3998042496598102"/>
    <n v="4"/>
    <m/>
    <x v="4"/>
    <x v="4"/>
    <m/>
    <n v="17"/>
    <n v="0"/>
    <n v="18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7"/>
    <n v="29"/>
    <n v="0"/>
    <n v="0"/>
    <n v="18"/>
    <n v="41"/>
    <n v="0"/>
    <n v="0"/>
  </r>
  <r>
    <s v="Camp 22/Unchiprang"/>
    <s v="CXB-085"/>
    <m/>
    <m/>
    <s v="C"/>
    <s v="Moina Transitional Learning Center 1"/>
    <n v="31013037"/>
    <s v="REFUGEE COMMUNITIES"/>
    <s v="TEMPORARY LEARNING CENTER"/>
    <s v="Completed"/>
    <n v="21.091250981179599"/>
    <n v="92.195515150690198"/>
    <n v="-33.971686660989398"/>
    <n v="4"/>
    <m/>
    <x v="4"/>
    <x v="4"/>
    <m/>
    <n v="20"/>
    <n v="0"/>
    <n v="15"/>
    <n v="0"/>
    <n v="0"/>
    <n v="0"/>
    <n v="0"/>
    <n v="0"/>
    <n v="3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0"/>
    <n v="57"/>
    <n v="0"/>
    <n v="0"/>
    <n v="50"/>
    <n v="57"/>
    <n v="0"/>
    <n v="0"/>
    <n v="0"/>
    <n v="0"/>
    <n v="0"/>
    <n v="0"/>
    <n v="50"/>
    <n v="57"/>
    <n v="107"/>
    <n v="20"/>
    <n v="37"/>
    <n v="0"/>
    <n v="0"/>
    <n v="15"/>
    <n v="35"/>
    <n v="0"/>
    <n v="0"/>
  </r>
  <r>
    <s v="Camp 22/Unchiprang"/>
    <s v="CXB-085"/>
    <m/>
    <m/>
    <s v="C"/>
    <s v="Moon Transitional Learning Center"/>
    <n v="31013040"/>
    <s v="REFUGEE COMMUNITIES"/>
    <s v="LEARNING CENTER"/>
    <s v="Completed"/>
    <n v="21.091446565265802"/>
    <n v="92.195831199047404"/>
    <n v="-14.3984840303754"/>
    <n v="4"/>
    <m/>
    <x v="4"/>
    <x v="4"/>
    <m/>
    <n v="21"/>
    <n v="0"/>
    <n v="14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21"/>
    <n v="31"/>
    <n v="0"/>
    <n v="0"/>
    <n v="14"/>
    <n v="39"/>
    <n v="0"/>
    <n v="0"/>
  </r>
  <r>
    <s v="Camp 22/Unchiprang"/>
    <s v="CXB-085"/>
    <m/>
    <m/>
    <s v="C"/>
    <s v="Rain Transitional Learning Centre"/>
    <n v="31013095"/>
    <s v="REFUGEE COMMUNITIES"/>
    <s v="TEMPORARY LEARNING CENTER"/>
    <s v="Completed"/>
    <n v="21.090470753781499"/>
    <n v="92.196545531578195"/>
    <n v="-0.85397917157914705"/>
    <n v="4"/>
    <m/>
    <x v="4"/>
    <x v="4"/>
    <m/>
    <n v="20"/>
    <n v="0"/>
    <n v="15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20"/>
    <n v="32"/>
    <n v="0"/>
    <n v="0"/>
    <n v="15"/>
    <n v="38"/>
    <n v="0"/>
    <n v="0"/>
  </r>
  <r>
    <s v="Camp 22/Unchiprang"/>
    <s v="CXB-085"/>
    <m/>
    <m/>
    <s v="C"/>
    <s v="Rupsa Transitional Learning Center 2"/>
    <n v="31013117"/>
    <s v="REFUGEE COMMUNITIES"/>
    <s v="LEARNING CENTER"/>
    <s v="Completed"/>
    <n v="21.090913"/>
    <n v="92.195014999999998"/>
    <n v="0"/>
    <n v="0"/>
    <m/>
    <x v="4"/>
    <x v="4"/>
    <m/>
    <n v="16"/>
    <n v="0"/>
    <n v="20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7"/>
    <n v="49"/>
    <n v="0"/>
    <n v="0"/>
    <n v="57"/>
    <n v="49"/>
    <n v="0"/>
    <n v="0"/>
    <n v="0"/>
    <n v="0"/>
    <n v="0"/>
    <n v="0"/>
    <n v="57"/>
    <n v="49"/>
    <n v="106"/>
    <n v="16"/>
    <n v="33"/>
    <n v="0"/>
    <n v="0"/>
    <n v="20"/>
    <n v="37"/>
    <n v="0"/>
    <n v="0"/>
  </r>
  <r>
    <s v="Camp 22/Unchiprang"/>
    <s v="CXB-085"/>
    <m/>
    <m/>
    <s v="C"/>
    <s v="Sangu Transitional Learning Center"/>
    <n v="31013137"/>
    <s v="REFUGEE COMMUNITIES"/>
    <s v="TEMPORARY LEARNING CENTER"/>
    <s v="Completed"/>
    <n v="21.0893597377286"/>
    <n v="92.196311577472201"/>
    <n v="-40.216028452571997"/>
    <n v="4"/>
    <m/>
    <x v="4"/>
    <x v="4"/>
    <m/>
    <n v="18"/>
    <n v="0"/>
    <n v="17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0"/>
    <n v="55"/>
    <n v="0"/>
    <n v="0"/>
    <n v="50"/>
    <n v="55"/>
    <n v="0"/>
    <n v="0"/>
    <n v="0"/>
    <n v="0"/>
    <n v="0"/>
    <n v="0"/>
    <n v="50"/>
    <n v="55"/>
    <n v="105"/>
    <n v="18"/>
    <n v="37"/>
    <n v="0"/>
    <n v="0"/>
    <n v="17"/>
    <n v="33"/>
    <n v="0"/>
    <n v="0"/>
  </r>
  <r>
    <s v="Camp 22/Unchiprang"/>
    <s v="CXB-085"/>
    <m/>
    <m/>
    <s v="C"/>
    <s v="Sea Bird Transitional Learning Centre"/>
    <n v="31013148"/>
    <s v="REFUGEE COMMUNITIES"/>
    <s v="TEMPORARY LEARNING CENTER"/>
    <s v="Completed"/>
    <n v="21.0903865297153"/>
    <n v="92.198692819393898"/>
    <n v="-20.133047006073401"/>
    <n v="4"/>
    <m/>
    <x v="4"/>
    <x v="4"/>
    <m/>
    <n v="18"/>
    <n v="0"/>
    <n v="17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1"/>
    <n v="44"/>
    <n v="0"/>
    <n v="0"/>
    <n v="61"/>
    <n v="44"/>
    <n v="0"/>
    <n v="0"/>
    <n v="0"/>
    <n v="0"/>
    <n v="0"/>
    <n v="0"/>
    <n v="61"/>
    <n v="44"/>
    <n v="105"/>
    <n v="18"/>
    <n v="26"/>
    <n v="0"/>
    <n v="0"/>
    <n v="17"/>
    <n v="44"/>
    <n v="0"/>
    <n v="0"/>
  </r>
  <r>
    <s v="Camp 22/Unchiprang"/>
    <s v="CXB-085"/>
    <m/>
    <m/>
    <s v="C"/>
    <s v="Sea Queen Transitional Learning Center"/>
    <n v="31013152"/>
    <s v="REFUGEE COMMUNITIES"/>
    <s v="TEMPORARY LEARNING CENTER"/>
    <s v="Completed"/>
    <n v="21.089781037435799"/>
    <n v="92.196261143416507"/>
    <n v="-37.6371474539934"/>
    <n v="4"/>
    <m/>
    <x v="4"/>
    <x v="4"/>
    <m/>
    <n v="21"/>
    <n v="0"/>
    <n v="14"/>
    <n v="0"/>
    <n v="0"/>
    <n v="0"/>
    <n v="0"/>
    <n v="0"/>
    <n v="3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6"/>
    <n v="52"/>
    <n v="0"/>
    <n v="0"/>
    <n v="56"/>
    <n v="52"/>
    <n v="0"/>
    <n v="0"/>
    <n v="0"/>
    <n v="0"/>
    <n v="0"/>
    <n v="0"/>
    <n v="56"/>
    <n v="52"/>
    <n v="108"/>
    <n v="21"/>
    <n v="31"/>
    <n v="0"/>
    <n v="0"/>
    <n v="14"/>
    <n v="42"/>
    <n v="0"/>
    <n v="0"/>
  </r>
  <r>
    <s v="Camp 22/Unchiprang"/>
    <s v="CXB-085"/>
    <m/>
    <m/>
    <s v="D"/>
    <s v="Baral Transitional Learning Center"/>
    <n v="31012845"/>
    <s v="REFUGEE COMMUNITIES"/>
    <s v="TEMPORARY LEARNING CENTER"/>
    <s v="Completed"/>
    <n v="21.087112046521899"/>
    <n v="92.196986835967493"/>
    <n v="-38.9359846822733"/>
    <n v="4"/>
    <m/>
    <x v="4"/>
    <x v="4"/>
    <m/>
    <n v="20"/>
    <n v="0"/>
    <n v="15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20"/>
    <n v="37"/>
    <n v="0"/>
    <n v="0"/>
    <n v="15"/>
    <n v="33"/>
    <n v="0"/>
    <n v="0"/>
  </r>
  <r>
    <s v="Camp 22/Unchiprang"/>
    <s v="CXB-085"/>
    <m/>
    <m/>
    <s v="D"/>
    <s v="Bokul Transitional Learning Center"/>
    <n v="31012855"/>
    <s v="REFUGEE COMMUNITIES"/>
    <s v="LEARNING CENTER"/>
    <s v="Completed"/>
    <m/>
    <m/>
    <m/>
    <m/>
    <m/>
    <x v="4"/>
    <x v="4"/>
    <m/>
    <n v="17"/>
    <n v="0"/>
    <n v="19"/>
    <n v="0"/>
    <n v="0"/>
    <n v="0"/>
    <n v="0"/>
    <n v="0"/>
    <n v="3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8"/>
    <n v="49"/>
    <n v="0"/>
    <n v="0"/>
    <n v="58"/>
    <n v="49"/>
    <n v="0"/>
    <n v="0"/>
    <n v="0"/>
    <n v="0"/>
    <n v="0"/>
    <n v="0"/>
    <n v="58"/>
    <n v="49"/>
    <n v="107"/>
    <n v="17"/>
    <n v="32"/>
    <n v="0"/>
    <n v="0"/>
    <n v="19"/>
    <n v="39"/>
    <n v="0"/>
    <n v="0"/>
  </r>
  <r>
    <s v="Camp 22/Unchiprang"/>
    <s v="CXB-085"/>
    <m/>
    <m/>
    <s v="D"/>
    <s v="Bornali Transitional Learning Center"/>
    <n v="31012863"/>
    <s v="REFUGEE COMMUNITIES"/>
    <s v="TEMPORARY LEARNING CENTER"/>
    <s v="Completed"/>
    <n v="21.087084598143701"/>
    <n v="92.196618293620801"/>
    <n v="-34.167857909885399"/>
    <n v="4"/>
    <m/>
    <x v="4"/>
    <x v="4"/>
    <m/>
    <n v="16"/>
    <n v="0"/>
    <n v="20"/>
    <n v="0"/>
    <n v="0"/>
    <n v="0"/>
    <n v="0"/>
    <n v="0"/>
    <n v="3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7"/>
    <n v="50"/>
    <n v="0"/>
    <n v="0"/>
    <n v="57"/>
    <n v="50"/>
    <n v="0"/>
    <n v="0"/>
    <n v="0"/>
    <n v="0"/>
    <n v="0"/>
    <n v="0"/>
    <n v="57"/>
    <n v="50"/>
    <n v="107"/>
    <n v="16"/>
    <n v="34"/>
    <n v="0"/>
    <n v="0"/>
    <n v="20"/>
    <n v="37"/>
    <n v="0"/>
    <n v="0"/>
  </r>
  <r>
    <s v="Camp 22/Unchiprang"/>
    <s v="CXB-085"/>
    <m/>
    <m/>
    <s v="D"/>
    <s v="Bornomala Transitional Learning Center"/>
    <n v="31012864"/>
    <s v="REFUGEE COMMUNITIES"/>
    <s v="LEARNING CENTER"/>
    <s v="Completed"/>
    <n v="21.0879900805066"/>
    <n v="92.196633141267498"/>
    <n v="-38.952047459495098"/>
    <n v="4"/>
    <m/>
    <x v="4"/>
    <x v="4"/>
    <m/>
    <n v="18"/>
    <n v="0"/>
    <n v="17"/>
    <n v="0"/>
    <n v="0"/>
    <n v="0"/>
    <n v="0"/>
    <n v="0"/>
    <n v="3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3"/>
    <n v="54"/>
    <n v="0"/>
    <n v="0"/>
    <n v="53"/>
    <n v="54"/>
    <n v="0"/>
    <n v="0"/>
    <n v="0"/>
    <n v="0"/>
    <n v="0"/>
    <n v="0"/>
    <n v="53"/>
    <n v="54"/>
    <n v="107"/>
    <n v="18"/>
    <n v="36"/>
    <n v="0"/>
    <n v="0"/>
    <n v="17"/>
    <n v="36"/>
    <n v="0"/>
    <n v="0"/>
  </r>
  <r>
    <s v="Camp 22/Unchiprang"/>
    <s v="CXB-085"/>
    <m/>
    <m/>
    <s v="D"/>
    <s v="Dowel Transitional Learning Center"/>
    <n v="31012883"/>
    <s v="REFUGEE COMMUNITIES"/>
    <s v="TEMPORARY LEARNING CENTER"/>
    <s v="Completed"/>
    <n v="21.088793907562099"/>
    <n v="92.197114875569596"/>
    <n v="-40.192389980459197"/>
    <n v="4"/>
    <m/>
    <x v="4"/>
    <x v="4"/>
    <m/>
    <n v="16"/>
    <n v="0"/>
    <n v="20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5"/>
    <n v="51"/>
    <n v="0"/>
    <n v="0"/>
    <n v="55"/>
    <n v="51"/>
    <n v="0"/>
    <n v="0"/>
    <n v="0"/>
    <n v="0"/>
    <n v="0"/>
    <n v="0"/>
    <n v="55"/>
    <n v="51"/>
    <n v="106"/>
    <n v="16"/>
    <n v="35"/>
    <n v="0"/>
    <n v="0"/>
    <n v="20"/>
    <n v="35"/>
    <n v="0"/>
    <n v="0"/>
  </r>
  <r>
    <s v="Camp 22/Unchiprang"/>
    <s v="CXB-085"/>
    <m/>
    <m/>
    <s v="D"/>
    <s v="Gomoti Transitional Learning Centre"/>
    <n v="31012907"/>
    <s v="REFUGEE COMMUNITIES"/>
    <s v="TEMPORARY LEARNING CENTER"/>
    <s v="Completed"/>
    <n v="21.086681911603701"/>
    <n v="92.198048749509894"/>
    <n v="-47.9328677592326"/>
    <n v="4"/>
    <m/>
    <x v="4"/>
    <x v="4"/>
    <m/>
    <n v="20"/>
    <n v="0"/>
    <n v="15"/>
    <n v="0"/>
    <n v="0"/>
    <n v="0"/>
    <n v="0"/>
    <n v="0"/>
    <n v="3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5"/>
    <n v="0"/>
    <n v="115"/>
    <n v="0"/>
    <n v="0"/>
    <n v="0"/>
    <n v="56"/>
    <n v="59"/>
    <n v="0"/>
    <n v="0"/>
    <n v="56"/>
    <n v="59"/>
    <n v="0"/>
    <n v="0"/>
    <n v="0"/>
    <n v="0"/>
    <n v="0"/>
    <n v="0"/>
    <n v="56"/>
    <n v="59"/>
    <n v="115"/>
    <n v="20"/>
    <n v="39"/>
    <n v="0"/>
    <n v="0"/>
    <n v="15"/>
    <n v="41"/>
    <n v="0"/>
    <n v="0"/>
  </r>
  <r>
    <s v="Camp 22/Unchiprang"/>
    <s v="CXB-085"/>
    <m/>
    <m/>
    <s v="D"/>
    <s v="Gorai Transitional Learning Center"/>
    <n v="31012910"/>
    <s v="REFUGEE COMMUNITIES"/>
    <s v="LEARNING CENTER"/>
    <s v="Completed"/>
    <n v="21.0876155624231"/>
    <n v="92.197175864709294"/>
    <n v="-39.260779004828301"/>
    <n v="4"/>
    <m/>
    <x v="4"/>
    <x v="4"/>
    <m/>
    <n v="18"/>
    <n v="0"/>
    <n v="17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22/Unchiprang"/>
    <s v="CXB-085"/>
    <m/>
    <m/>
    <s v="D"/>
    <s v="Halda Transitional Learning Center"/>
    <n v="31012915"/>
    <s v="REFUGEE COMMUNITIES"/>
    <s v="LEARNING CENTER"/>
    <s v="Completed"/>
    <n v="21.088261762120901"/>
    <n v="92.198571214705098"/>
    <n v="-38.445818437696602"/>
    <n v="4"/>
    <m/>
    <x v="4"/>
    <x v="4"/>
    <m/>
    <n v="16"/>
    <n v="0"/>
    <n v="19"/>
    <n v="0"/>
    <n v="0"/>
    <n v="0"/>
    <n v="0"/>
    <n v="0"/>
    <n v="3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8"/>
    <n v="48"/>
    <n v="0"/>
    <n v="0"/>
    <n v="58"/>
    <n v="48"/>
    <n v="0"/>
    <n v="0"/>
    <n v="0"/>
    <n v="0"/>
    <n v="0"/>
    <n v="0"/>
    <n v="58"/>
    <n v="48"/>
    <n v="106"/>
    <n v="16"/>
    <n v="32"/>
    <n v="0"/>
    <n v="0"/>
    <n v="19"/>
    <n v="39"/>
    <n v="0"/>
    <n v="0"/>
  </r>
  <r>
    <s v="Camp 22/Unchiprang"/>
    <s v="CXB-085"/>
    <m/>
    <m/>
    <s v="D"/>
    <s v="Magna Transitional Learning Center"/>
    <n v="31013008"/>
    <s v="REFUGEE COMMUNITIES"/>
    <s v="TEMPORARY LEARNING CENTER"/>
    <s v="Completed"/>
    <n v="21.086812607895201"/>
    <n v="92.197538474799202"/>
    <n v="-45.904548870215898"/>
    <n v="4"/>
    <m/>
    <x v="4"/>
    <x v="4"/>
    <m/>
    <n v="17"/>
    <n v="0"/>
    <n v="18"/>
    <n v="0"/>
    <n v="0"/>
    <n v="0"/>
    <n v="0"/>
    <n v="0"/>
    <n v="3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2"/>
    <n v="54"/>
    <n v="0"/>
    <n v="0"/>
    <n v="52"/>
    <n v="54"/>
    <n v="0"/>
    <n v="0"/>
    <n v="0"/>
    <n v="0"/>
    <n v="0"/>
    <n v="0"/>
    <n v="52"/>
    <n v="54"/>
    <n v="106"/>
    <n v="17"/>
    <n v="37"/>
    <n v="0"/>
    <n v="0"/>
    <n v="18"/>
    <n v="34"/>
    <n v="0"/>
    <n v="0"/>
  </r>
  <r>
    <s v="Camp 22/Unchiprang"/>
    <s v="CXB-085"/>
    <m/>
    <m/>
    <s v="D"/>
    <s v="Model Transitional Learning Center"/>
    <n v="31013024"/>
    <s v="REFUGEE COMMUNITIES"/>
    <s v="LEARNING CENTER"/>
    <s v="Completed"/>
    <n v="21.089342957498101"/>
    <n v="92.197201930353899"/>
    <n v="-42.817171865460097"/>
    <n v="4"/>
    <m/>
    <x v="4"/>
    <x v="4"/>
    <m/>
    <n v="20"/>
    <n v="0"/>
    <n v="15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20"/>
    <n v="36"/>
    <n v="0"/>
    <n v="0"/>
    <n v="15"/>
    <n v="34"/>
    <n v="0"/>
    <n v="0"/>
  </r>
  <r>
    <s v="Camp 22/Unchiprang"/>
    <s v="CXB-085"/>
    <m/>
    <m/>
    <s v="D"/>
    <s v="Pasur Transitional Learning Center"/>
    <n v="31013083"/>
    <s v="REFUGEE COMMUNITIES"/>
    <s v="LEARNING CENTER"/>
    <s v="Completed"/>
    <n v="21.0889527739794"/>
    <n v="92.197292438282204"/>
    <n v="-45.639548178145397"/>
    <n v="4"/>
    <m/>
    <x v="4"/>
    <x v="4"/>
    <m/>
    <n v="19"/>
    <n v="0"/>
    <n v="16"/>
    <n v="0"/>
    <n v="0"/>
    <n v="0"/>
    <n v="0"/>
    <n v="0"/>
    <n v="3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4"/>
    <n v="52"/>
    <n v="0"/>
    <n v="0"/>
    <n v="54"/>
    <n v="52"/>
    <n v="0"/>
    <n v="0"/>
    <n v="0"/>
    <n v="0"/>
    <n v="0"/>
    <n v="0"/>
    <n v="54"/>
    <n v="52"/>
    <n v="106"/>
    <n v="19"/>
    <n v="33"/>
    <n v="0"/>
    <n v="0"/>
    <n v="16"/>
    <n v="38"/>
    <n v="0"/>
    <n v="0"/>
  </r>
  <r>
    <s v="Camp 22/Unchiprang"/>
    <s v="CXB-085"/>
    <m/>
    <m/>
    <s v="D"/>
    <s v="Shaluk Transitional Learning Center"/>
    <n v="31013161"/>
    <s v="REFUGEE COMMUNITIES"/>
    <s v="LEARNING CENTER"/>
    <s v="Completed"/>
    <n v="21.088362"/>
    <n v="92.199003000000005"/>
    <n v="0"/>
    <n v="0"/>
    <m/>
    <x v="4"/>
    <x v="4"/>
    <m/>
    <n v="18"/>
    <n v="0"/>
    <n v="17"/>
    <n v="0"/>
    <n v="0"/>
    <n v="0"/>
    <n v="0"/>
    <n v="0"/>
    <n v="32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8"/>
    <n v="0"/>
    <n v="98"/>
    <n v="0"/>
    <n v="0"/>
    <n v="0"/>
    <n v="48"/>
    <n v="50"/>
    <n v="0"/>
    <n v="0"/>
    <n v="48"/>
    <n v="50"/>
    <n v="0"/>
    <n v="0"/>
    <n v="0"/>
    <n v="0"/>
    <n v="0"/>
    <n v="0"/>
    <n v="48"/>
    <n v="50"/>
    <n v="98"/>
    <n v="18"/>
    <n v="32"/>
    <n v="0"/>
    <n v="0"/>
    <n v="17"/>
    <n v="31"/>
    <n v="0"/>
    <n v="0"/>
  </r>
  <r>
    <s v="Camp 22/Unchiprang"/>
    <s v="CXB-085"/>
    <m/>
    <m/>
    <s v="D"/>
    <s v="Shisir Transitional Learning Center"/>
    <n v="31013174"/>
    <s v="REFUGEE COMMUNITIES"/>
    <s v="LEARNING CENTER"/>
    <s v="Completed"/>
    <n v="21.087633"/>
    <n v="92.198080000000004"/>
    <n v="0"/>
    <n v="0"/>
    <m/>
    <x v="4"/>
    <x v="4"/>
    <m/>
    <n v="18"/>
    <n v="0"/>
    <n v="17"/>
    <n v="0"/>
    <n v="0"/>
    <n v="0"/>
    <n v="0"/>
    <n v="0"/>
    <n v="3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7"/>
    <n v="49"/>
    <n v="0"/>
    <n v="0"/>
    <n v="57"/>
    <n v="49"/>
    <n v="0"/>
    <n v="0"/>
    <n v="0"/>
    <n v="0"/>
    <n v="0"/>
    <n v="0"/>
    <n v="57"/>
    <n v="49"/>
    <n v="106"/>
    <n v="18"/>
    <n v="31"/>
    <n v="0"/>
    <n v="0"/>
    <n v="17"/>
    <n v="40"/>
    <n v="0"/>
    <n v="0"/>
  </r>
  <r>
    <s v="Camp 22/Unchiprang"/>
    <s v="CXB-085"/>
    <m/>
    <m/>
    <s v="D"/>
    <s v="Sonamoni Transitional Learning Center"/>
    <n v="31013184"/>
    <s v="REFUGEE COMMUNITIES"/>
    <s v="LEARNING CENTER"/>
    <s v="Completed"/>
    <n v="21.087968439032899"/>
    <n v="92.196655780592494"/>
    <n v="-38.398040457666397"/>
    <n v="4"/>
    <m/>
    <x v="4"/>
    <x v="4"/>
    <m/>
    <n v="22"/>
    <n v="0"/>
    <n v="13"/>
    <n v="0"/>
    <n v="0"/>
    <n v="0"/>
    <n v="0"/>
    <n v="0"/>
    <n v="2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22"/>
    <n v="28"/>
    <n v="0"/>
    <n v="0"/>
    <n v="13"/>
    <n v="42"/>
    <n v="0"/>
    <n v="0"/>
  </r>
  <r>
    <s v="Camp 22/Unchiprang"/>
    <s v="CXB-085"/>
    <m/>
    <m/>
    <s v="D"/>
    <s v="Sunflower Transitional Learning Centre"/>
    <n v="31013196"/>
    <s v="REFUGEE COMMUNITIES"/>
    <s v="LEARNING CENTER"/>
    <s v="Completed"/>
    <n v="21.088261830474501"/>
    <n v="92.198597485597304"/>
    <n v="-43.061779521793397"/>
    <n v="4"/>
    <m/>
    <x v="4"/>
    <x v="4"/>
    <m/>
    <n v="17"/>
    <n v="0"/>
    <n v="18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7"/>
    <n v="34"/>
    <n v="0"/>
    <n v="0"/>
    <n v="18"/>
    <n v="36"/>
    <n v="0"/>
    <n v="0"/>
  </r>
  <r>
    <s v="Camp 22/Unchiprang"/>
    <s v="CXB-085"/>
    <m/>
    <m/>
    <s v="D"/>
    <s v="Tagar Transitional Learning Centre"/>
    <n v="31013206"/>
    <s v="REFUGEE COMMUNITIES"/>
    <s v="LEARNING CENTER"/>
    <s v="Completed"/>
    <n v="21.087098509869101"/>
    <n v="92.198246753682199"/>
    <n v="-42.921317839207802"/>
    <n v="4"/>
    <m/>
    <x v="4"/>
    <x v="4"/>
    <m/>
    <n v="14"/>
    <n v="0"/>
    <n v="23"/>
    <n v="0"/>
    <n v="0"/>
    <n v="0"/>
    <n v="0"/>
    <n v="0"/>
    <n v="3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60"/>
    <n v="48"/>
    <n v="0"/>
    <n v="0"/>
    <n v="60"/>
    <n v="48"/>
    <n v="0"/>
    <n v="0"/>
    <n v="0"/>
    <n v="0"/>
    <n v="0"/>
    <n v="0"/>
    <n v="60"/>
    <n v="48"/>
    <n v="108"/>
    <n v="14"/>
    <n v="34"/>
    <n v="0"/>
    <n v="0"/>
    <n v="23"/>
    <n v="37"/>
    <n v="0"/>
    <n v="0"/>
  </r>
  <r>
    <s v="Camp 22/Unchiprang"/>
    <s v="CXB-085"/>
    <m/>
    <m/>
    <s v="D"/>
    <s v="Tista Transitional Learning Center"/>
    <n v="31013211"/>
    <s v="REFUGEE COMMUNITIES"/>
    <s v="LEARNING CENTER"/>
    <s v="Completed"/>
    <n v="21.088393283082699"/>
    <n v="92.197272953856796"/>
    <n v="-37.026382672312799"/>
    <n v="4"/>
    <m/>
    <x v="4"/>
    <x v="4"/>
    <m/>
    <n v="16"/>
    <n v="0"/>
    <n v="19"/>
    <n v="0"/>
    <n v="0"/>
    <n v="0"/>
    <n v="0"/>
    <n v="0"/>
    <n v="3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9"/>
    <n v="48"/>
    <n v="0"/>
    <n v="0"/>
    <n v="59"/>
    <n v="48"/>
    <n v="0"/>
    <n v="0"/>
    <n v="0"/>
    <n v="0"/>
    <n v="0"/>
    <n v="0"/>
    <n v="59"/>
    <n v="48"/>
    <n v="107"/>
    <n v="16"/>
    <n v="32"/>
    <n v="0"/>
    <n v="0"/>
    <n v="19"/>
    <n v="40"/>
    <n v="0"/>
    <n v="0"/>
  </r>
  <r>
    <s v="Camp 22/Unchiprang"/>
    <s v="CXB-085"/>
    <m/>
    <m/>
    <s v="D"/>
    <s v="Tiya Transitional Learning Center"/>
    <n v="31013217"/>
    <s v="REFUGEE COMMUNITIES"/>
    <s v="LEARNING CENTER"/>
    <s v="Completed"/>
    <n v="21.0867821137616"/>
    <n v="92.197639271437595"/>
    <n v="-26.241722106286002"/>
    <n v="4"/>
    <m/>
    <x v="4"/>
    <x v="4"/>
    <m/>
    <n v="16"/>
    <n v="0"/>
    <n v="19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6"/>
    <n v="35"/>
    <n v="0"/>
    <n v="0"/>
    <n v="19"/>
    <n v="35"/>
    <n v="0"/>
    <n v="0"/>
  </r>
  <r>
    <s v="Camp 22/Unchiprang"/>
    <s v="CXB-085"/>
    <m/>
    <m/>
    <s v="E"/>
    <s v="Belly Transitional Learning Center"/>
    <n v="31012853"/>
    <s v="REFUGEE COMMUNITIES"/>
    <s v="TEMPORARY LEARNING CENTER"/>
    <s v="Completed"/>
    <n v="21.091704844127001"/>
    <n v="92.198066317749607"/>
    <n v="-14.0280081632185"/>
    <n v="4"/>
    <m/>
    <x v="4"/>
    <x v="4"/>
    <m/>
    <n v="21"/>
    <n v="0"/>
    <n v="14"/>
    <n v="0"/>
    <n v="0"/>
    <n v="0"/>
    <n v="0"/>
    <n v="0"/>
    <n v="3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4"/>
    <n v="52"/>
    <n v="0"/>
    <n v="0"/>
    <n v="54"/>
    <n v="52"/>
    <n v="0"/>
    <n v="0"/>
    <n v="0"/>
    <n v="0"/>
    <n v="0"/>
    <n v="0"/>
    <n v="54"/>
    <n v="52"/>
    <n v="106"/>
    <n v="21"/>
    <n v="31"/>
    <n v="0"/>
    <n v="0"/>
    <n v="14"/>
    <n v="40"/>
    <n v="0"/>
    <n v="0"/>
  </r>
  <r>
    <s v="Camp 22/Unchiprang"/>
    <s v="CXB-085"/>
    <m/>
    <m/>
    <s v="E"/>
    <s v="Bondu Transitional Learning Center"/>
    <n v="31012858"/>
    <s v="REFUGEE COMMUNITIES"/>
    <s v="LEARNING CENTER"/>
    <s v="Completed"/>
    <n v="21.089947213734199"/>
    <n v="92.194686049010301"/>
    <n v="-31.682905625084199"/>
    <n v="4"/>
    <m/>
    <x v="4"/>
    <x v="4"/>
    <m/>
    <n v="25"/>
    <n v="0"/>
    <n v="13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46"/>
    <n v="62"/>
    <n v="0"/>
    <n v="0"/>
    <n v="46"/>
    <n v="62"/>
    <n v="0"/>
    <n v="0"/>
    <n v="0"/>
    <n v="0"/>
    <n v="0"/>
    <n v="0"/>
    <n v="46"/>
    <n v="62"/>
    <n v="108"/>
    <n v="25"/>
    <n v="37"/>
    <n v="0"/>
    <n v="0"/>
    <n v="13"/>
    <n v="33"/>
    <n v="0"/>
    <n v="0"/>
  </r>
  <r>
    <s v="Camp 22/Unchiprang"/>
    <s v="CXB-085"/>
    <m/>
    <m/>
    <s v="E"/>
    <s v="Jui Transitional Learning Centre"/>
    <n v="31012951"/>
    <s v="REFUGEE COMMUNITIES"/>
    <s v="LEARNING CENTER"/>
    <s v="Completed"/>
    <n v="21.0884501685772"/>
    <n v="92.198096000707196"/>
    <n v="-54.981285365117898"/>
    <n v="4"/>
    <m/>
    <x v="4"/>
    <x v="4"/>
    <m/>
    <n v="15"/>
    <n v="0"/>
    <n v="20"/>
    <n v="0"/>
    <n v="0"/>
    <n v="0"/>
    <n v="0"/>
    <n v="0"/>
    <n v="4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5"/>
    <n v="41"/>
    <n v="0"/>
    <n v="0"/>
    <n v="20"/>
    <n v="29"/>
    <n v="0"/>
    <n v="0"/>
  </r>
  <r>
    <s v="Camp 22/Unchiprang"/>
    <s v="CXB-085"/>
    <m/>
    <m/>
    <s v="E"/>
    <s v="Rongtoli Transitional Learning Center"/>
    <n v="31013107"/>
    <s v="REFUGEE COMMUNITIES"/>
    <s v="TEMPORARY LEARNING CENTER"/>
    <s v="Completed"/>
    <n v="21.090741083076399"/>
    <n v="92.197859554088396"/>
    <n v="-27.484088045242299"/>
    <n v="4"/>
    <m/>
    <x v="4"/>
    <x v="4"/>
    <m/>
    <n v="19"/>
    <n v="0"/>
    <n v="16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19"/>
    <n v="38"/>
    <n v="0"/>
    <n v="0"/>
    <n v="16"/>
    <n v="32"/>
    <n v="0"/>
    <n v="0"/>
  </r>
  <r>
    <s v="Camp 22/Unchiprang"/>
    <s v="CXB-085"/>
    <m/>
    <m/>
    <s v="E"/>
    <s v="Surma Transitional Learning Center"/>
    <n v="31013200"/>
    <s v="REFUGEE COMMUNITIES"/>
    <s v="TEMPORARY LEARNING CENTER"/>
    <s v="Completed"/>
    <n v="21.091624779251799"/>
    <n v="92.197564521807706"/>
    <n v="-12.910315878934499"/>
    <n v="4"/>
    <m/>
    <x v="4"/>
    <x v="4"/>
    <m/>
    <n v="17"/>
    <n v="0"/>
    <n v="18"/>
    <n v="0"/>
    <n v="0"/>
    <n v="0"/>
    <n v="0"/>
    <n v="0"/>
    <n v="3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9"/>
    <n v="56"/>
    <n v="0"/>
    <n v="0"/>
    <n v="49"/>
    <n v="56"/>
    <n v="0"/>
    <n v="0"/>
    <n v="0"/>
    <n v="0"/>
    <n v="0"/>
    <n v="0"/>
    <n v="49"/>
    <n v="56"/>
    <n v="105"/>
    <n v="17"/>
    <n v="39"/>
    <n v="0"/>
    <n v="0"/>
    <n v="18"/>
    <n v="31"/>
    <n v="0"/>
    <n v="0"/>
  </r>
  <r>
    <s v="Camp 11"/>
    <s v="CXB-217"/>
    <m/>
    <m/>
    <s v="A-1"/>
    <s v="Sangu Flower Transitional Learning Centre"/>
    <n v="31013136"/>
    <s v="REFUGEE COMMUNITIES"/>
    <s v="LEARNING CENTER"/>
    <s v="Completed"/>
    <n v="21.182710978595999"/>
    <n v="92.157917228869806"/>
    <n v="-27.469221045883302"/>
    <n v="4"/>
    <m/>
    <x v="4"/>
    <x v="4"/>
    <m/>
    <n v="21"/>
    <n v="0"/>
    <n v="21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2"/>
    <n v="0"/>
    <n v="112"/>
    <n v="0"/>
    <n v="0"/>
    <n v="0"/>
    <n v="58"/>
    <n v="54"/>
    <n v="0"/>
    <n v="0"/>
    <n v="58"/>
    <n v="54"/>
    <n v="0"/>
    <n v="0"/>
    <n v="0"/>
    <n v="0"/>
    <n v="0"/>
    <n v="0"/>
    <n v="58"/>
    <n v="54"/>
    <n v="112"/>
    <n v="21"/>
    <n v="33"/>
    <n v="0"/>
    <n v="0"/>
    <n v="21"/>
    <n v="37"/>
    <n v="0"/>
    <n v="0"/>
  </r>
  <r>
    <s v="Camp 11"/>
    <s v="CXB-217"/>
    <m/>
    <m/>
    <s v="A-2"/>
    <s v="Tagar Transitional Learning Centre"/>
    <n v="31013208"/>
    <s v="REFUGEE COMMUNITIES"/>
    <s v="LEARNING CENTER"/>
    <s v="Completed"/>
    <n v="21.182092426474998"/>
    <n v="92.157163720358895"/>
    <n v="-29.490171725587899"/>
    <n v="4"/>
    <m/>
    <x v="4"/>
    <x v="4"/>
    <m/>
    <n v="20"/>
    <n v="0"/>
    <n v="22"/>
    <n v="0"/>
    <n v="0"/>
    <n v="0"/>
    <n v="0"/>
    <n v="0"/>
    <n v="3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22"/>
    <n v="0"/>
    <n v="122"/>
    <n v="0"/>
    <n v="0"/>
    <n v="0"/>
    <n v="67"/>
    <n v="55"/>
    <n v="0"/>
    <n v="0"/>
    <n v="67"/>
    <n v="55"/>
    <n v="0"/>
    <n v="0"/>
    <n v="0"/>
    <n v="0"/>
    <n v="0"/>
    <n v="0"/>
    <n v="67"/>
    <n v="55"/>
    <n v="122"/>
    <n v="20"/>
    <n v="35"/>
    <n v="0"/>
    <n v="0"/>
    <n v="22"/>
    <n v="45"/>
    <n v="0"/>
    <n v="0"/>
  </r>
  <r>
    <s v="Camp 11"/>
    <s v="CXB-217"/>
    <m/>
    <m/>
    <s v="A-3"/>
    <s v="Dowel Transitional Learning Centre"/>
    <n v="31012884"/>
    <s v="REFUGEE COMMUNITIES"/>
    <s v="TEMPORARY LEARNING CENTER"/>
    <s v="Completed"/>
    <n v="21.183014718374402"/>
    <n v="92.157755527100093"/>
    <n v="-25.191325522722298"/>
    <n v="4"/>
    <m/>
    <x v="4"/>
    <x v="4"/>
    <m/>
    <n v="20"/>
    <n v="0"/>
    <n v="18"/>
    <n v="0"/>
    <n v="0"/>
    <n v="0"/>
    <n v="0"/>
    <n v="0"/>
    <n v="3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2"/>
    <n v="0"/>
    <n v="102"/>
    <n v="0"/>
    <n v="0"/>
    <n v="0"/>
    <n v="51"/>
    <n v="51"/>
    <n v="0"/>
    <n v="0"/>
    <n v="51"/>
    <n v="51"/>
    <n v="0"/>
    <n v="0"/>
    <n v="0"/>
    <n v="0"/>
    <n v="0"/>
    <n v="0"/>
    <n v="51"/>
    <n v="51"/>
    <n v="102"/>
    <n v="20"/>
    <n v="31"/>
    <n v="0"/>
    <n v="0"/>
    <n v="18"/>
    <n v="33"/>
    <n v="0"/>
    <n v="0"/>
  </r>
  <r>
    <s v="Camp 11"/>
    <s v="CXB-217"/>
    <m/>
    <m/>
    <s v="A-4"/>
    <s v="Halda Transitional Learning Centre"/>
    <n v="31012917"/>
    <s v="REFUGEE COMMUNITIES"/>
    <s v="LEARNING CENTER"/>
    <s v="Completed"/>
    <n v="21.182029980236699"/>
    <n v="92.157030859563406"/>
    <n v="-25.7125265482251"/>
    <n v="4"/>
    <m/>
    <x v="4"/>
    <x v="4"/>
    <m/>
    <n v="21"/>
    <n v="0"/>
    <n v="18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9"/>
    <n v="0"/>
    <n v="109"/>
    <n v="0"/>
    <n v="0"/>
    <n v="0"/>
    <n v="59"/>
    <n v="50"/>
    <n v="0"/>
    <n v="0"/>
    <n v="59"/>
    <n v="50"/>
    <n v="0"/>
    <n v="0"/>
    <n v="0"/>
    <n v="0"/>
    <n v="0"/>
    <n v="0"/>
    <n v="59"/>
    <n v="50"/>
    <n v="109"/>
    <n v="21"/>
    <n v="29"/>
    <n v="0"/>
    <n v="0"/>
    <n v="18"/>
    <n v="41"/>
    <n v="0"/>
    <n v="0"/>
  </r>
  <r>
    <s v="Camp 11"/>
    <s v="CXB-217"/>
    <m/>
    <m/>
    <s v="A-5"/>
    <s v="Rainbow Transitional Learning Centre"/>
    <n v="31013101"/>
    <s v="REFUGEE COMMUNITIES"/>
    <s v="TEMPORARY LEARNING CENTER"/>
    <s v="Completed"/>
    <n v="21.182787691037198"/>
    <n v="92.156951863322007"/>
    <n v="-43.911039908306101"/>
    <n v="4"/>
    <m/>
    <x v="4"/>
    <x v="4"/>
    <m/>
    <n v="13"/>
    <n v="0"/>
    <n v="22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13"/>
    <n v="37"/>
    <n v="0"/>
    <n v="0"/>
    <n v="22"/>
    <n v="33"/>
    <n v="0"/>
    <n v="0"/>
  </r>
  <r>
    <s v="Camp 11"/>
    <s v="CXB-217"/>
    <m/>
    <m/>
    <s v="A-6"/>
    <s v="Karnafully Transitional Learning Centre"/>
    <n v="31012976"/>
    <s v="REFUGEE COMMUNITIES"/>
    <s v="TEMPORARY LEARNING CENTER"/>
    <s v="Completed"/>
    <n v="21.182898057852199"/>
    <n v="92.156977645487203"/>
    <n v="-46.303572435053901"/>
    <n v="4"/>
    <m/>
    <x v="4"/>
    <x v="4"/>
    <m/>
    <n v="19"/>
    <n v="0"/>
    <n v="25"/>
    <n v="0"/>
    <n v="0"/>
    <n v="0"/>
    <n v="0"/>
    <n v="0"/>
    <n v="2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8"/>
    <n v="46"/>
    <n v="0"/>
    <n v="0"/>
    <n v="58"/>
    <n v="46"/>
    <n v="0"/>
    <n v="0"/>
    <n v="0"/>
    <n v="0"/>
    <n v="0"/>
    <n v="0"/>
    <n v="58"/>
    <n v="46"/>
    <n v="104"/>
    <n v="19"/>
    <n v="27"/>
    <n v="0"/>
    <n v="0"/>
    <n v="25"/>
    <n v="33"/>
    <n v="0"/>
    <n v="0"/>
  </r>
  <r>
    <s v="Camp 11"/>
    <s v="CXB-217"/>
    <m/>
    <m/>
    <s v="A-8"/>
    <s v="Santi Transitional Learning Centre"/>
    <n v="31013145"/>
    <s v="REFUGEE COMMUNITIES"/>
    <s v="LEARNING CENTER"/>
    <s v="Completed"/>
    <n v="21.183422254859199"/>
    <n v="92.155921819106297"/>
    <n v="-43.197240454601904"/>
    <n v="4"/>
    <m/>
    <x v="4"/>
    <x v="4"/>
    <m/>
    <n v="19"/>
    <n v="0"/>
    <n v="23"/>
    <n v="0"/>
    <n v="0"/>
    <n v="0"/>
    <n v="0"/>
    <n v="0"/>
    <n v="3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22"/>
    <n v="0"/>
    <n v="122"/>
    <n v="0"/>
    <n v="0"/>
    <n v="0"/>
    <n v="66"/>
    <n v="56"/>
    <n v="0"/>
    <n v="0"/>
    <n v="66"/>
    <n v="56"/>
    <n v="0"/>
    <n v="0"/>
    <n v="0"/>
    <n v="0"/>
    <n v="0"/>
    <n v="0"/>
    <n v="66"/>
    <n v="56"/>
    <n v="122"/>
    <n v="19"/>
    <n v="37"/>
    <n v="0"/>
    <n v="0"/>
    <n v="23"/>
    <n v="43"/>
    <n v="0"/>
    <n v="0"/>
  </r>
  <r>
    <s v="Camp 11"/>
    <s v="CXB-217"/>
    <m/>
    <m/>
    <s v="B-12"/>
    <s v="Naf Transitioinal Learning Centre"/>
    <n v="31013056"/>
    <s v="REFUGEE COMMUNITIES"/>
    <s v="TEMPORARY LEARNING CENTER"/>
    <s v="Completed"/>
    <n v="21.18385"/>
    <n v="92.154934999999995"/>
    <n v="0"/>
    <n v="0"/>
    <m/>
    <x v="4"/>
    <x v="4"/>
    <m/>
    <n v="22"/>
    <n v="0"/>
    <n v="20"/>
    <n v="0"/>
    <n v="0"/>
    <n v="0"/>
    <n v="0"/>
    <n v="0"/>
    <n v="24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8"/>
    <n v="46"/>
    <n v="0"/>
    <n v="0"/>
    <n v="58"/>
    <n v="46"/>
    <n v="0"/>
    <n v="0"/>
    <n v="0"/>
    <n v="0"/>
    <n v="0"/>
    <n v="0"/>
    <n v="58"/>
    <n v="46"/>
    <n v="104"/>
    <n v="22"/>
    <n v="24"/>
    <n v="0"/>
    <n v="0"/>
    <n v="20"/>
    <n v="38"/>
    <n v="0"/>
    <n v="0"/>
  </r>
  <r>
    <s v="Camp 11"/>
    <s v="CXB-217"/>
    <m/>
    <m/>
    <s v="B-14"/>
    <s v="Shishir Transitional Learning Centre"/>
    <n v="31013172"/>
    <s v="REFUGEE COMMUNITIES"/>
    <s v="TEMPORARY LEARNING CENTER"/>
    <s v="Completed"/>
    <n v="21.182582"/>
    <n v="92.154713999999998"/>
    <n v="0"/>
    <n v="0"/>
    <m/>
    <x v="4"/>
    <x v="4"/>
    <m/>
    <n v="22"/>
    <n v="0"/>
    <n v="20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2"/>
    <n v="0"/>
    <n v="112"/>
    <n v="0"/>
    <n v="0"/>
    <n v="0"/>
    <n v="54"/>
    <n v="58"/>
    <n v="0"/>
    <n v="0"/>
    <n v="54"/>
    <n v="58"/>
    <n v="0"/>
    <n v="0"/>
    <n v="0"/>
    <n v="0"/>
    <n v="0"/>
    <n v="0"/>
    <n v="54"/>
    <n v="58"/>
    <n v="112"/>
    <n v="22"/>
    <n v="36"/>
    <n v="0"/>
    <n v="0"/>
    <n v="20"/>
    <n v="34"/>
    <n v="0"/>
    <n v="0"/>
  </r>
  <r>
    <s v="Camp 11"/>
    <s v="CXB-217"/>
    <m/>
    <m/>
    <s v="B-2"/>
    <s v="Rain Transitional Learning Centre"/>
    <n v="31013096"/>
    <s v="REFUGEE COMMUNITIES"/>
    <s v="LEARNING CENTER"/>
    <s v="Completed"/>
    <n v="21.184629282865099"/>
    <n v="92.156000976173402"/>
    <n v="-37.002036978050498"/>
    <n v="4"/>
    <m/>
    <x v="4"/>
    <x v="4"/>
    <m/>
    <n v="22"/>
    <n v="0"/>
    <n v="19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1"/>
    <n v="0"/>
    <n v="111"/>
    <n v="0"/>
    <n v="0"/>
    <n v="0"/>
    <n v="55"/>
    <n v="56"/>
    <n v="0"/>
    <n v="0"/>
    <n v="55"/>
    <n v="56"/>
    <n v="0"/>
    <n v="0"/>
    <n v="0"/>
    <n v="0"/>
    <n v="0"/>
    <n v="0"/>
    <n v="55"/>
    <n v="56"/>
    <n v="111"/>
    <n v="22"/>
    <n v="34"/>
    <n v="0"/>
    <n v="0"/>
    <n v="19"/>
    <n v="36"/>
    <n v="0"/>
    <n v="0"/>
  </r>
  <r>
    <s v="Camp 11"/>
    <s v="CXB-217"/>
    <m/>
    <m/>
    <s v="B-7"/>
    <s v="Model Transitional Learning Centre"/>
    <n v="31013029"/>
    <s v="REFUGEE COMMUNITIES"/>
    <s v="LEARNING CENTER"/>
    <s v="Completed"/>
    <n v="21.183933"/>
    <n v="92.155491999999995"/>
    <n v="0"/>
    <n v="0"/>
    <m/>
    <x v="4"/>
    <x v="4"/>
    <m/>
    <n v="22"/>
    <n v="0"/>
    <n v="41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33"/>
    <n v="0"/>
    <n v="133"/>
    <n v="0"/>
    <n v="0"/>
    <n v="0"/>
    <n v="74"/>
    <n v="59"/>
    <n v="0"/>
    <n v="0"/>
    <n v="74"/>
    <n v="59"/>
    <n v="0"/>
    <n v="0"/>
    <n v="0"/>
    <n v="0"/>
    <n v="0"/>
    <n v="0"/>
    <n v="74"/>
    <n v="59"/>
    <n v="133"/>
    <n v="22"/>
    <n v="37"/>
    <n v="0"/>
    <n v="0"/>
    <n v="41"/>
    <n v="33"/>
    <n v="0"/>
    <n v="0"/>
  </r>
  <r>
    <s v="Camp 11"/>
    <s v="CXB-217"/>
    <m/>
    <m/>
    <s v="B-9"/>
    <s v="King Transitional Learning Centre"/>
    <n v="31012982"/>
    <s v="REFUGEE COMMUNITIES"/>
    <s v="LEARNING CENTER"/>
    <s v="Completed"/>
    <n v="21.1845903467323"/>
    <n v="92.155198491951296"/>
    <n v="-42.0541738444035"/>
    <n v="4"/>
    <m/>
    <x v="4"/>
    <x v="4"/>
    <m/>
    <n v="19"/>
    <n v="0"/>
    <n v="23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2"/>
    <n v="0"/>
    <n v="112"/>
    <n v="0"/>
    <n v="0"/>
    <n v="0"/>
    <n v="56"/>
    <n v="56"/>
    <n v="0"/>
    <n v="0"/>
    <n v="56"/>
    <n v="56"/>
    <n v="0"/>
    <n v="0"/>
    <n v="0"/>
    <n v="0"/>
    <n v="0"/>
    <n v="0"/>
    <n v="56"/>
    <n v="56"/>
    <n v="112"/>
    <n v="19"/>
    <n v="37"/>
    <n v="0"/>
    <n v="0"/>
    <n v="23"/>
    <n v="33"/>
    <n v="0"/>
    <n v="0"/>
  </r>
  <r>
    <s v="Camp 11"/>
    <s v="CXB-217"/>
    <m/>
    <m/>
    <s v="C-1"/>
    <s v="Moyna Transitional Learning Centre"/>
    <n v="31013053"/>
    <s v="REFUGEE COMMUNITIES"/>
    <s v="LEARNING CENTER"/>
    <s v="Completed"/>
    <n v="21.180732158548501"/>
    <n v="92.157024420800994"/>
    <n v="-20.372785596861601"/>
    <n v="4"/>
    <m/>
    <x v="4"/>
    <x v="4"/>
    <m/>
    <n v="19"/>
    <n v="0"/>
    <n v="22"/>
    <n v="0"/>
    <n v="0"/>
    <n v="0"/>
    <n v="0"/>
    <n v="0"/>
    <n v="3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21"/>
    <n v="0"/>
    <n v="121"/>
    <n v="0"/>
    <n v="0"/>
    <n v="0"/>
    <n v="72"/>
    <n v="49"/>
    <n v="0"/>
    <n v="0"/>
    <n v="72"/>
    <n v="49"/>
    <n v="0"/>
    <n v="0"/>
    <n v="0"/>
    <n v="0"/>
    <n v="0"/>
    <n v="0"/>
    <n v="72"/>
    <n v="49"/>
    <n v="121"/>
    <n v="19"/>
    <n v="30"/>
    <n v="0"/>
    <n v="0"/>
    <n v="22"/>
    <n v="50"/>
    <n v="0"/>
    <n v="0"/>
  </r>
  <r>
    <s v="Camp 11"/>
    <s v="CXB-217"/>
    <m/>
    <m/>
    <s v="C-1"/>
    <s v="Sun Transitional Learning Centre"/>
    <n v="31013194"/>
    <s v="REFUGEE COMMUNITIES"/>
    <s v="LEARNING CENTER"/>
    <s v="Completed"/>
    <n v="21.1804582767451"/>
    <n v="92.156597695329907"/>
    <n v="-43.178484046841703"/>
    <n v="4"/>
    <m/>
    <x v="4"/>
    <x v="4"/>
    <m/>
    <n v="16"/>
    <n v="0"/>
    <n v="25"/>
    <n v="0"/>
    <n v="0"/>
    <n v="0"/>
    <n v="0"/>
    <n v="0"/>
    <n v="31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9"/>
    <n v="47"/>
    <n v="0"/>
    <n v="0"/>
    <n v="59"/>
    <n v="47"/>
    <n v="0"/>
    <n v="0"/>
    <n v="0"/>
    <n v="0"/>
    <n v="0"/>
    <n v="0"/>
    <n v="59"/>
    <n v="47"/>
    <n v="106"/>
    <n v="16"/>
    <n v="31"/>
    <n v="0"/>
    <n v="0"/>
    <n v="25"/>
    <n v="34"/>
    <n v="0"/>
    <n v="0"/>
  </r>
  <r>
    <s v="Camp 11"/>
    <s v="CXB-217"/>
    <m/>
    <m/>
    <s v="C-12"/>
    <s v="Moon Transitional Learning Centre"/>
    <n v="31013045"/>
    <s v="REFUGEE COMMUNITIES"/>
    <s v="LEARNING CENTER"/>
    <s v="Completed"/>
    <n v="21.180160000000001"/>
    <n v="92.155666999999994"/>
    <n v="0"/>
    <n v="0"/>
    <m/>
    <x v="4"/>
    <x v="4"/>
    <m/>
    <n v="20"/>
    <n v="0"/>
    <n v="20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0"/>
    <n v="0"/>
    <n v="110"/>
    <n v="0"/>
    <n v="0"/>
    <n v="0"/>
    <n v="56"/>
    <n v="54"/>
    <n v="0"/>
    <n v="0"/>
    <n v="56"/>
    <n v="54"/>
    <n v="0"/>
    <n v="0"/>
    <n v="0"/>
    <n v="0"/>
    <n v="0"/>
    <n v="0"/>
    <n v="56"/>
    <n v="54"/>
    <n v="110"/>
    <n v="20"/>
    <n v="34"/>
    <n v="0"/>
    <n v="0"/>
    <n v="20"/>
    <n v="36"/>
    <n v="0"/>
    <n v="0"/>
  </r>
  <r>
    <s v="Camp 11"/>
    <s v="CXB-217"/>
    <m/>
    <m/>
    <s v="C-14"/>
    <s v="Kokil Transitional Learning Centre"/>
    <n v="31012990"/>
    <s v="REFUGEE COMMUNITIES"/>
    <s v="TEMPORARY LEARNING CENTER"/>
    <s v="Completed"/>
    <n v="21.1783759031449"/>
    <n v="92.156531482592897"/>
    <n v="-41.326875084448801"/>
    <n v="4"/>
    <m/>
    <x v="4"/>
    <x v="4"/>
    <m/>
    <n v="22"/>
    <n v="0"/>
    <n v="22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4"/>
    <n v="0"/>
    <n v="114"/>
    <n v="0"/>
    <n v="0"/>
    <n v="0"/>
    <n v="62"/>
    <n v="52"/>
    <n v="0"/>
    <n v="0"/>
    <n v="62"/>
    <n v="52"/>
    <n v="0"/>
    <n v="0"/>
    <n v="0"/>
    <n v="0"/>
    <n v="0"/>
    <n v="0"/>
    <n v="62"/>
    <n v="52"/>
    <n v="114"/>
    <n v="22"/>
    <n v="30"/>
    <n v="0"/>
    <n v="0"/>
    <n v="22"/>
    <n v="40"/>
    <n v="0"/>
    <n v="0"/>
  </r>
  <r>
    <s v="Camp 11"/>
    <s v="CXB-217"/>
    <m/>
    <m/>
    <s v="C-3"/>
    <s v="Model Transitional Learning Centre"/>
    <n v="31013027"/>
    <s v="REFUGEE COMMUNITIES"/>
    <s v="LEARNING CENTER"/>
    <s v="Completed"/>
    <n v="21.181379"/>
    <n v="92.157284000000004"/>
    <n v="0"/>
    <n v="0"/>
    <m/>
    <x v="4"/>
    <x v="4"/>
    <m/>
    <n v="21"/>
    <n v="0"/>
    <n v="20"/>
    <n v="0"/>
    <n v="0"/>
    <n v="0"/>
    <n v="0"/>
    <n v="0"/>
    <n v="2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1"/>
    <n v="0"/>
    <n v="111"/>
    <n v="0"/>
    <n v="0"/>
    <n v="0"/>
    <n v="63"/>
    <n v="48"/>
    <n v="0"/>
    <n v="0"/>
    <n v="63"/>
    <n v="48"/>
    <n v="0"/>
    <n v="0"/>
    <n v="0"/>
    <n v="0"/>
    <n v="0"/>
    <n v="0"/>
    <n v="63"/>
    <n v="48"/>
    <n v="111"/>
    <n v="21"/>
    <n v="27"/>
    <n v="0"/>
    <n v="0"/>
    <n v="20"/>
    <n v="43"/>
    <n v="0"/>
    <n v="0"/>
  </r>
  <r>
    <s v="Camp 11"/>
    <s v="CXB-217"/>
    <m/>
    <m/>
    <s v="C-5"/>
    <s v="Nodi Transitional Learning Centre"/>
    <n v="31013066"/>
    <s v="REFUGEE COMMUNITIES"/>
    <s v="TEMPORARY LEARNING CENTER"/>
    <s v="Completed"/>
    <n v="21.1810322247042"/>
    <n v="92.155602239083706"/>
    <n v="-28.697425761629599"/>
    <n v="4"/>
    <m/>
    <x v="4"/>
    <x v="4"/>
    <m/>
    <n v="19"/>
    <n v="0"/>
    <n v="22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1"/>
    <n v="0"/>
    <n v="111"/>
    <n v="0"/>
    <n v="0"/>
    <n v="0"/>
    <n v="61"/>
    <n v="50"/>
    <n v="0"/>
    <n v="0"/>
    <n v="61"/>
    <n v="50"/>
    <n v="0"/>
    <n v="0"/>
    <n v="0"/>
    <n v="0"/>
    <n v="0"/>
    <n v="0"/>
    <n v="61"/>
    <n v="50"/>
    <n v="111"/>
    <n v="19"/>
    <n v="31"/>
    <n v="0"/>
    <n v="0"/>
    <n v="22"/>
    <n v="39"/>
    <n v="0"/>
    <n v="0"/>
  </r>
  <r>
    <s v="Camp 11"/>
    <s v="CXB-217"/>
    <m/>
    <m/>
    <s v="C-7"/>
    <s v="Titas Transitoinal Learning Centre"/>
    <n v="31013214"/>
    <s v="REFUGEE COMMUNITIES"/>
    <s v="LEARNING CENTER"/>
    <s v="Completed"/>
    <n v="21.185184400080999"/>
    <n v="92.152894896759506"/>
    <n v="-52.1108408457644"/>
    <n v="4"/>
    <m/>
    <x v="4"/>
    <x v="4"/>
    <m/>
    <n v="21"/>
    <n v="0"/>
    <n v="20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1"/>
    <n v="0"/>
    <n v="111"/>
    <n v="0"/>
    <n v="0"/>
    <n v="0"/>
    <n v="58"/>
    <n v="53"/>
    <n v="0"/>
    <n v="0"/>
    <n v="58"/>
    <n v="53"/>
    <n v="0"/>
    <n v="0"/>
    <n v="0"/>
    <n v="0"/>
    <n v="0"/>
    <n v="0"/>
    <n v="58"/>
    <n v="53"/>
    <n v="111"/>
    <n v="21"/>
    <n v="32"/>
    <n v="0"/>
    <n v="0"/>
    <n v="20"/>
    <n v="38"/>
    <n v="0"/>
    <n v="0"/>
  </r>
  <r>
    <s v="Camp 11"/>
    <s v="CXB-217"/>
    <m/>
    <m/>
    <s v="C-9"/>
    <s v="Star Transitional Learning Centre"/>
    <n v="31013189"/>
    <s v="REFUGEE COMMUNITIES"/>
    <s v="LEARNING CENTER"/>
    <s v="Completed"/>
    <n v="21.180663240336202"/>
    <n v="92.155187301242194"/>
    <n v="-38.717358470692098"/>
    <n v="4"/>
    <m/>
    <x v="4"/>
    <x v="4"/>
    <m/>
    <n v="19"/>
    <n v="0"/>
    <n v="22"/>
    <n v="0"/>
    <n v="0"/>
    <n v="0"/>
    <n v="0"/>
    <n v="0"/>
    <n v="25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63"/>
    <n v="44"/>
    <n v="0"/>
    <n v="0"/>
    <n v="63"/>
    <n v="44"/>
    <n v="0"/>
    <n v="0"/>
    <n v="0"/>
    <n v="0"/>
    <n v="0"/>
    <n v="0"/>
    <n v="63"/>
    <n v="44"/>
    <n v="107"/>
    <n v="19"/>
    <n v="25"/>
    <n v="0"/>
    <n v="0"/>
    <n v="22"/>
    <n v="41"/>
    <n v="0"/>
    <n v="0"/>
  </r>
  <r>
    <s v="Camp 11"/>
    <s v="CXB-217"/>
    <m/>
    <m/>
    <s v="E-12"/>
    <s v="Lily Transitional Learning Centre"/>
    <n v="31012998"/>
    <s v="REFUGEE COMMUNITIES"/>
    <s v="LEARNING CENTER"/>
    <s v="Completed"/>
    <n v="21.183194812650001"/>
    <n v="92.153534591408899"/>
    <n v="-44.261511962070003"/>
    <n v="4"/>
    <m/>
    <x v="4"/>
    <x v="4"/>
    <m/>
    <n v="15"/>
    <n v="0"/>
    <n v="24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9"/>
    <n v="0"/>
    <n v="109"/>
    <n v="0"/>
    <n v="0"/>
    <n v="0"/>
    <n v="63"/>
    <n v="46"/>
    <n v="0"/>
    <n v="0"/>
    <n v="63"/>
    <n v="46"/>
    <n v="0"/>
    <n v="0"/>
    <n v="0"/>
    <n v="0"/>
    <n v="0"/>
    <n v="0"/>
    <n v="63"/>
    <n v="46"/>
    <n v="109"/>
    <n v="15"/>
    <n v="31"/>
    <n v="0"/>
    <n v="0"/>
    <n v="24"/>
    <n v="39"/>
    <n v="0"/>
    <n v="0"/>
  </r>
  <r>
    <s v="Camp 11"/>
    <s v="CXB-217"/>
    <m/>
    <m/>
    <s v="E-5"/>
    <s v="Rose transitional Learning Centre"/>
    <n v="31013114"/>
    <s v="REFUGEE COMMUNITIES"/>
    <s v="LEARNING CENTER"/>
    <s v="Completed"/>
    <n v="21.184456000000001"/>
    <n v="92.152816999999999"/>
    <n v="0"/>
    <n v="0"/>
    <m/>
    <x v="4"/>
    <x v="4"/>
    <m/>
    <n v="16"/>
    <n v="0"/>
    <n v="25"/>
    <n v="0"/>
    <n v="0"/>
    <n v="0"/>
    <n v="0"/>
    <n v="0"/>
    <n v="2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1"/>
    <n v="0"/>
    <n v="111"/>
    <n v="0"/>
    <n v="0"/>
    <n v="0"/>
    <n v="68"/>
    <n v="43"/>
    <n v="0"/>
    <n v="0"/>
    <n v="68"/>
    <n v="43"/>
    <n v="0"/>
    <n v="0"/>
    <n v="0"/>
    <n v="0"/>
    <n v="0"/>
    <n v="0"/>
    <n v="68"/>
    <n v="43"/>
    <n v="111"/>
    <n v="16"/>
    <n v="27"/>
    <n v="0"/>
    <n v="0"/>
    <n v="25"/>
    <n v="43"/>
    <n v="0"/>
    <n v="0"/>
  </r>
  <r>
    <s v="Camp 11"/>
    <s v="CXB-217"/>
    <m/>
    <m/>
    <s v="E-7"/>
    <s v="Titas Transitional Learning Centre"/>
    <n v="31013212"/>
    <s v="REFUGEE COMMUNITIES"/>
    <s v="TEMPORARY LEARNING CENTER"/>
    <s v="Completed"/>
    <m/>
    <m/>
    <m/>
    <m/>
    <m/>
    <x v="4"/>
    <x v="4"/>
    <m/>
    <n v="20"/>
    <n v="0"/>
    <n v="21"/>
    <n v="0"/>
    <n v="0"/>
    <n v="0"/>
    <n v="0"/>
    <n v="0"/>
    <n v="2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1"/>
    <n v="0"/>
    <n v="101"/>
    <n v="0"/>
    <n v="0"/>
    <n v="0"/>
    <n v="54"/>
    <n v="47"/>
    <n v="0"/>
    <n v="0"/>
    <n v="54"/>
    <n v="47"/>
    <n v="0"/>
    <n v="0"/>
    <n v="0"/>
    <n v="0"/>
    <n v="0"/>
    <n v="0"/>
    <n v="54"/>
    <n v="47"/>
    <n v="101"/>
    <n v="20"/>
    <n v="27"/>
    <n v="0"/>
    <n v="0"/>
    <n v="21"/>
    <n v="33"/>
    <n v="0"/>
    <n v="0"/>
  </r>
  <r>
    <s v="Camp 11"/>
    <s v="CXB-217"/>
    <m/>
    <m/>
    <s v="E-8"/>
    <s v="Sea Bird Transitional Learning Centre"/>
    <n v="31013149"/>
    <s v="REFUGEE COMMUNITIES"/>
    <s v="LEARNING CENTER"/>
    <s v="Completed"/>
    <n v="21.185278"/>
    <n v="92.152643999999995"/>
    <n v="0"/>
    <n v="0"/>
    <m/>
    <x v="4"/>
    <x v="4"/>
    <m/>
    <n v="20"/>
    <n v="0"/>
    <n v="21"/>
    <n v="0"/>
    <n v="0"/>
    <n v="0"/>
    <n v="0"/>
    <n v="0"/>
    <n v="2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1"/>
    <n v="0"/>
    <n v="101"/>
    <n v="0"/>
    <n v="0"/>
    <n v="0"/>
    <n v="59"/>
    <n v="42"/>
    <n v="0"/>
    <n v="0"/>
    <n v="59"/>
    <n v="42"/>
    <n v="0"/>
    <n v="0"/>
    <n v="0"/>
    <n v="0"/>
    <n v="0"/>
    <n v="0"/>
    <n v="59"/>
    <n v="42"/>
    <n v="101"/>
    <n v="20"/>
    <n v="22"/>
    <n v="0"/>
    <n v="0"/>
    <n v="21"/>
    <n v="38"/>
    <n v="0"/>
    <n v="0"/>
  </r>
  <r>
    <s v="Camp 11"/>
    <s v="CXB-217"/>
    <m/>
    <m/>
    <s v="J-1"/>
    <s v="Padma Transitional Learning Centre"/>
    <n v="31013071"/>
    <s v="REFUGEE COMMUNITIES"/>
    <s v="TEMPORARY LEARNING CENTER"/>
    <s v="Completed"/>
    <m/>
    <m/>
    <m/>
    <m/>
    <m/>
    <x v="4"/>
    <x v="4"/>
    <m/>
    <n v="19"/>
    <n v="0"/>
    <n v="22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1"/>
    <n v="0"/>
    <n v="111"/>
    <n v="0"/>
    <n v="0"/>
    <n v="0"/>
    <n v="61"/>
    <n v="50"/>
    <n v="0"/>
    <n v="0"/>
    <n v="61"/>
    <n v="50"/>
    <n v="0"/>
    <n v="0"/>
    <n v="0"/>
    <n v="0"/>
    <n v="0"/>
    <n v="0"/>
    <n v="61"/>
    <n v="50"/>
    <n v="111"/>
    <n v="19"/>
    <n v="31"/>
    <n v="0"/>
    <n v="0"/>
    <n v="22"/>
    <n v="39"/>
    <n v="0"/>
    <n v="0"/>
  </r>
  <r>
    <s v="Camp 11"/>
    <s v="CXB-217"/>
    <m/>
    <m/>
    <s v="J-1"/>
    <s v="Rose transitional Learning Centre"/>
    <n v="31013113"/>
    <s v="REFUGEE COMMUNITIES"/>
    <s v="TEMPORARY LEARNING CENTER"/>
    <s v="Completed"/>
    <n v="21.182780999999999"/>
    <n v="92.153059999999996"/>
    <n v="0"/>
    <n v="0"/>
    <m/>
    <x v="4"/>
    <x v="4"/>
    <m/>
    <n v="20"/>
    <n v="0"/>
    <n v="18"/>
    <n v="0"/>
    <n v="0"/>
    <n v="0"/>
    <n v="0"/>
    <n v="0"/>
    <n v="2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8"/>
    <n v="0"/>
    <n v="98"/>
    <n v="0"/>
    <n v="0"/>
    <n v="0"/>
    <n v="53"/>
    <n v="45"/>
    <n v="0"/>
    <n v="0"/>
    <n v="53"/>
    <n v="45"/>
    <n v="0"/>
    <n v="0"/>
    <n v="0"/>
    <n v="0"/>
    <n v="0"/>
    <n v="0"/>
    <n v="53"/>
    <n v="45"/>
    <n v="98"/>
    <n v="20"/>
    <n v="25"/>
    <n v="0"/>
    <n v="0"/>
    <n v="18"/>
    <n v="35"/>
    <n v="0"/>
    <n v="0"/>
  </r>
  <r>
    <s v="Camp 11"/>
    <s v="CXB-217"/>
    <m/>
    <m/>
    <s v="J-2"/>
    <s v="Joba Transitional Learning Centre"/>
    <n v="31012942"/>
    <s v="REFUGEE COMMUNITIES"/>
    <s v="LEARNING CENTER"/>
    <s v="Completed"/>
    <n v="21.183123627052002"/>
    <n v="92.152892312173407"/>
    <n v="-22.202180744757602"/>
    <n v="4"/>
    <m/>
    <x v="4"/>
    <x v="4"/>
    <m/>
    <n v="19"/>
    <n v="0"/>
    <n v="20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9"/>
    <n v="0"/>
    <n v="109"/>
    <n v="0"/>
    <n v="0"/>
    <n v="0"/>
    <n v="61"/>
    <n v="48"/>
    <n v="0"/>
    <n v="0"/>
    <n v="61"/>
    <n v="48"/>
    <n v="0"/>
    <n v="0"/>
    <n v="0"/>
    <n v="0"/>
    <n v="0"/>
    <n v="0"/>
    <n v="61"/>
    <n v="48"/>
    <n v="109"/>
    <n v="19"/>
    <n v="29"/>
    <n v="0"/>
    <n v="0"/>
    <n v="20"/>
    <n v="41"/>
    <n v="0"/>
    <n v="0"/>
  </r>
  <r>
    <s v="Camp 11"/>
    <s v="CXB-217"/>
    <m/>
    <m/>
    <s v="J-3"/>
    <s v="Jui Transitional Learning Centre"/>
    <n v="31012952"/>
    <s v="REFUGEE COMMUNITIES"/>
    <s v="LEARNING CENTER"/>
    <s v="Completed"/>
    <n v="21.183788689970399"/>
    <n v="92.152082763417397"/>
    <n v="-33.388836099824999"/>
    <n v="4"/>
    <m/>
    <x v="4"/>
    <x v="4"/>
    <m/>
    <n v="22"/>
    <n v="0"/>
    <n v="19"/>
    <n v="0"/>
    <n v="0"/>
    <n v="0"/>
    <n v="0"/>
    <n v="0"/>
    <n v="2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1"/>
    <n v="0"/>
    <n v="101"/>
    <n v="0"/>
    <n v="0"/>
    <n v="0"/>
    <n v="53"/>
    <n v="48"/>
    <n v="0"/>
    <n v="0"/>
    <n v="53"/>
    <n v="48"/>
    <n v="0"/>
    <n v="0"/>
    <n v="0"/>
    <n v="0"/>
    <n v="0"/>
    <n v="0"/>
    <n v="53"/>
    <n v="48"/>
    <n v="101"/>
    <n v="22"/>
    <n v="26"/>
    <n v="0"/>
    <n v="0"/>
    <n v="19"/>
    <n v="34"/>
    <n v="0"/>
    <n v="0"/>
  </r>
  <r>
    <s v="Camp 12"/>
    <s v="CXB-218"/>
    <m/>
    <m/>
    <s v="F-10"/>
    <s v="Rupsha Transitional Learning Centre"/>
    <n v="31013120"/>
    <s v="REFUGEE COMMUNITIES"/>
    <s v="LEARNING CENTER"/>
    <s v="Completed"/>
    <n v="21.184930000000001"/>
    <n v="92.150441999999998"/>
    <n v="0"/>
    <n v="0"/>
    <m/>
    <x v="4"/>
    <x v="4"/>
    <m/>
    <n v="20"/>
    <n v="0"/>
    <n v="15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20"/>
    <n v="32"/>
    <n v="0"/>
    <n v="0"/>
    <n v="15"/>
    <n v="38"/>
    <n v="0"/>
    <n v="0"/>
  </r>
  <r>
    <s v="Camp 12"/>
    <s v="CXB-218"/>
    <m/>
    <m/>
    <s v="F-9"/>
    <s v="Flower Transitional Learning Centre"/>
    <n v="31012896"/>
    <s v="REFUGEE COMMUNITIES"/>
    <s v="TEMPORARY LEARNING CENTER"/>
    <s v="Completed"/>
    <n v="21.185078068641399"/>
    <n v="92.151056952358203"/>
    <n v="-38.0739840878352"/>
    <n v="4"/>
    <m/>
    <x v="4"/>
    <x v="4"/>
    <m/>
    <n v="15"/>
    <n v="0"/>
    <n v="20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5"/>
    <n v="38"/>
    <n v="0"/>
    <n v="0"/>
    <n v="20"/>
    <n v="32"/>
    <n v="0"/>
    <n v="0"/>
  </r>
  <r>
    <s v="Camp 12"/>
    <s v="CXB-218"/>
    <m/>
    <m/>
    <s v="G-5"/>
    <s v="Shaikat Transitional Learning Centre"/>
    <n v="31013154"/>
    <s v="REFUGEE COMMUNITIES"/>
    <s v="LEARNING CENTER"/>
    <s v="Completed"/>
    <n v="21.183789999999998"/>
    <n v="92.150335999999996"/>
    <n v="0"/>
    <n v="0"/>
    <m/>
    <x v="4"/>
    <x v="4"/>
    <m/>
    <n v="17"/>
    <n v="0"/>
    <n v="18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7"/>
    <n v="36"/>
    <n v="0"/>
    <n v="0"/>
    <n v="18"/>
    <n v="34"/>
    <n v="0"/>
    <n v="0"/>
  </r>
  <r>
    <s v="Camp 12"/>
    <s v="CXB-218"/>
    <m/>
    <m/>
    <s v="G-6"/>
    <s v="Golap Transitional Learning Centre"/>
    <n v="31012904"/>
    <s v="REFUGEE COMMUNITIES"/>
    <s v="LEARNING CENTER"/>
    <s v="Completed"/>
    <n v="21.179918062902999"/>
    <n v="92.153902123112005"/>
    <n v="-36.336683580085499"/>
    <n v="4"/>
    <m/>
    <x v="4"/>
    <x v="4"/>
    <m/>
    <n v="15"/>
    <n v="0"/>
    <n v="20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15"/>
    <n v="32"/>
    <n v="0"/>
    <n v="0"/>
    <n v="20"/>
    <n v="38"/>
    <n v="0"/>
    <n v="0"/>
  </r>
  <r>
    <s v="Camp 12"/>
    <s v="CXB-218"/>
    <m/>
    <m/>
    <s v="G-8"/>
    <s v="Sungu Transitoinal Learning Centre"/>
    <n v="31013197"/>
    <s v="REFUGEE COMMUNITIES"/>
    <s v="LEARNING CENTER"/>
    <s v="Completed"/>
    <n v="21.177575999999998"/>
    <n v="92.153659000000005"/>
    <n v="0"/>
    <n v="0"/>
    <m/>
    <x v="4"/>
    <x v="4"/>
    <m/>
    <n v="18"/>
    <n v="0"/>
    <n v="17"/>
    <n v="0"/>
    <n v="0"/>
    <n v="0"/>
    <n v="0"/>
    <n v="0"/>
    <n v="2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3"/>
    <n v="42"/>
    <n v="0"/>
    <n v="0"/>
    <n v="63"/>
    <n v="42"/>
    <n v="0"/>
    <n v="0"/>
    <n v="0"/>
    <n v="0"/>
    <n v="0"/>
    <n v="0"/>
    <n v="63"/>
    <n v="42"/>
    <n v="105"/>
    <n v="18"/>
    <n v="24"/>
    <n v="0"/>
    <n v="0"/>
    <n v="17"/>
    <n v="46"/>
    <n v="0"/>
    <n v="0"/>
  </r>
  <r>
    <s v="Camp 12"/>
    <s v="CXB-218"/>
    <m/>
    <m/>
    <s v="H-1"/>
    <s v="Kadam Transitional Learning Centre"/>
    <n v="31012959"/>
    <s v="REFUGEE COMMUNITIES"/>
    <s v="LEARNING CENTER"/>
    <s v="Completed"/>
    <n v="21.180625035198901"/>
    <n v="92.153114922091106"/>
    <n v="-29.253827669116902"/>
    <n v="4"/>
    <m/>
    <x v="4"/>
    <x v="4"/>
    <m/>
    <n v="15"/>
    <n v="0"/>
    <n v="20"/>
    <n v="0"/>
    <n v="0"/>
    <n v="0"/>
    <n v="0"/>
    <n v="0"/>
    <n v="21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9"/>
    <n v="36"/>
    <n v="0"/>
    <n v="0"/>
    <n v="69"/>
    <n v="36"/>
    <n v="0"/>
    <n v="0"/>
    <n v="0"/>
    <n v="0"/>
    <n v="0"/>
    <n v="0"/>
    <n v="69"/>
    <n v="36"/>
    <n v="105"/>
    <n v="15"/>
    <n v="21"/>
    <n v="0"/>
    <n v="0"/>
    <n v="20"/>
    <n v="49"/>
    <n v="0"/>
    <n v="0"/>
  </r>
  <r>
    <s v="Camp 12"/>
    <s v="CXB-218"/>
    <m/>
    <m/>
    <s v="H-10"/>
    <s v="Queen Transitional Learning Centre"/>
    <n v="31013090"/>
    <s v="REFUGEE COMMUNITIES"/>
    <s v="TEMPORARY LEARNING CENTER"/>
    <s v="Completed"/>
    <n v="21.1813413012047"/>
    <n v="92.151568910844006"/>
    <n v="-37.610374557202199"/>
    <n v="4"/>
    <m/>
    <x v="4"/>
    <x v="4"/>
    <m/>
    <n v="18"/>
    <n v="0"/>
    <n v="17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3"/>
    <n v="52"/>
    <n v="0"/>
    <n v="0"/>
    <n v="53"/>
    <n v="52"/>
    <n v="0"/>
    <n v="0"/>
    <n v="0"/>
    <n v="0"/>
    <n v="0"/>
    <n v="0"/>
    <n v="53"/>
    <n v="52"/>
    <n v="105"/>
    <n v="18"/>
    <n v="34"/>
    <n v="0"/>
    <n v="0"/>
    <n v="17"/>
    <n v="36"/>
    <n v="0"/>
    <n v="0"/>
  </r>
  <r>
    <s v="Camp 12"/>
    <s v="CXB-218"/>
    <m/>
    <m/>
    <s v="H-13"/>
    <s v="Sea Bird Transitional Learning Centre"/>
    <n v="31013150"/>
    <s v="REFUGEE COMMUNITIES"/>
    <s v="LEARNING CENTER"/>
    <s v="Completed"/>
    <n v="21.180588"/>
    <n v="92.149934000000002"/>
    <n v="0"/>
    <n v="0"/>
    <m/>
    <x v="4"/>
    <x v="4"/>
    <m/>
    <n v="21"/>
    <n v="0"/>
    <n v="14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8"/>
    <n v="57"/>
    <n v="0"/>
    <n v="0"/>
    <n v="48"/>
    <n v="57"/>
    <n v="0"/>
    <n v="0"/>
    <n v="0"/>
    <n v="0"/>
    <n v="0"/>
    <n v="0"/>
    <n v="48"/>
    <n v="57"/>
    <n v="105"/>
    <n v="21"/>
    <n v="36"/>
    <n v="0"/>
    <n v="0"/>
    <n v="14"/>
    <n v="34"/>
    <n v="0"/>
    <n v="0"/>
  </r>
  <r>
    <s v="Camp 12"/>
    <s v="CXB-218"/>
    <m/>
    <m/>
    <s v="H-16"/>
    <s v="Meghna Transitional Learning Centre"/>
    <n v="31013020"/>
    <s v="REFUGEE COMMUNITIES"/>
    <s v="TEMPORARY LEARNING CENTER"/>
    <s v="Completed"/>
    <n v="21.182489412969701"/>
    <n v="92.149672426332103"/>
    <n v="-46.116307025969498"/>
    <n v="4"/>
    <m/>
    <x v="4"/>
    <x v="4"/>
    <m/>
    <n v="15"/>
    <n v="0"/>
    <n v="20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5"/>
    <n v="33"/>
    <n v="0"/>
    <n v="0"/>
    <n v="20"/>
    <n v="37"/>
    <n v="0"/>
    <n v="0"/>
  </r>
  <r>
    <s v="Camp 12"/>
    <s v="CXB-218"/>
    <m/>
    <m/>
    <s v="H-2"/>
    <s v="Surma Transitional Learning Centre"/>
    <n v="31013202"/>
    <s v="REFUGEE COMMUNITIES"/>
    <s v="TEMPORARY LEARNING CENTER"/>
    <s v="Completed"/>
    <n v="21.181132771281899"/>
    <n v="92.153000638130194"/>
    <n v="-39.929702932470597"/>
    <n v="4"/>
    <m/>
    <x v="4"/>
    <x v="4"/>
    <m/>
    <n v="17"/>
    <n v="0"/>
    <n v="18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7"/>
    <n v="34"/>
    <n v="0"/>
    <n v="0"/>
    <n v="18"/>
    <n v="36"/>
    <n v="0"/>
    <n v="0"/>
  </r>
  <r>
    <s v="Camp 12"/>
    <s v="CXB-218"/>
    <m/>
    <m/>
    <s v="H-6"/>
    <s v="Kadam Transitional Learning Centre"/>
    <n v="31012960"/>
    <s v="REFUGEE COMMUNITIES"/>
    <s v="TEMPORARY LEARNING CENTER"/>
    <s v="Completed"/>
    <n v="21.181826999999998"/>
    <n v="92.151518999999993"/>
    <n v="0"/>
    <n v="0"/>
    <m/>
    <x v="4"/>
    <x v="4"/>
    <m/>
    <n v="14"/>
    <n v="0"/>
    <n v="21"/>
    <n v="0"/>
    <n v="0"/>
    <n v="0"/>
    <n v="0"/>
    <n v="0"/>
    <n v="2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3"/>
    <n v="42"/>
    <n v="0"/>
    <n v="0"/>
    <n v="63"/>
    <n v="42"/>
    <n v="0"/>
    <n v="0"/>
    <n v="0"/>
    <n v="0"/>
    <n v="0"/>
    <n v="0"/>
    <n v="63"/>
    <n v="42"/>
    <n v="105"/>
    <n v="14"/>
    <n v="28"/>
    <n v="0"/>
    <n v="0"/>
    <n v="21"/>
    <n v="42"/>
    <n v="0"/>
    <n v="0"/>
  </r>
  <r>
    <s v="Camp 12"/>
    <s v="CXB-218"/>
    <m/>
    <m/>
    <s v="J-10"/>
    <s v="Saikat Transitional Learning Centre"/>
    <n v="31013132"/>
    <s v="REFUGEE COMMUNITIES"/>
    <s v="LEARNING CENTER"/>
    <s v="Completed"/>
    <n v="21.1840619966374"/>
    <n v="92.150152674719493"/>
    <n v="-7.1150823881407401"/>
    <n v="4"/>
    <m/>
    <x v="4"/>
    <x v="4"/>
    <m/>
    <n v="20"/>
    <n v="0"/>
    <n v="15"/>
    <n v="0"/>
    <n v="0"/>
    <n v="0"/>
    <n v="0"/>
    <n v="0"/>
    <n v="3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47"/>
    <n v="58"/>
    <n v="0"/>
    <n v="0"/>
    <n v="47"/>
    <n v="58"/>
    <n v="0"/>
    <n v="0"/>
    <n v="0"/>
    <n v="0"/>
    <n v="0"/>
    <n v="0"/>
    <n v="47"/>
    <n v="58"/>
    <n v="105"/>
    <n v="20"/>
    <n v="38"/>
    <n v="0"/>
    <n v="0"/>
    <n v="15"/>
    <n v="32"/>
    <n v="0"/>
    <n v="0"/>
  </r>
  <r>
    <s v="Camp 12"/>
    <s v="CXB-218"/>
    <m/>
    <m/>
    <s v="J-7"/>
    <s v="Kaminy Transitional Learning Centre"/>
    <n v="31012967"/>
    <s v="REFUGEE COMMUNITIES"/>
    <s v="TEMPORARY LEARNING CENTER"/>
    <s v="Completed"/>
    <n v="21.181323970393699"/>
    <n v="92.153195371481203"/>
    <n v="-29.043085620777799"/>
    <n v="4"/>
    <m/>
    <x v="4"/>
    <x v="4"/>
    <m/>
    <n v="10"/>
    <n v="0"/>
    <n v="25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0"/>
    <n v="45"/>
    <n v="0"/>
    <n v="0"/>
    <n v="60"/>
    <n v="45"/>
    <n v="0"/>
    <n v="0"/>
    <n v="0"/>
    <n v="0"/>
    <n v="0"/>
    <n v="0"/>
    <n v="60"/>
    <n v="45"/>
    <n v="105"/>
    <n v="10"/>
    <n v="35"/>
    <n v="0"/>
    <n v="0"/>
    <n v="25"/>
    <n v="35"/>
    <n v="0"/>
    <n v="0"/>
  </r>
  <r>
    <s v="Camp 14"/>
    <s v="CXB-222"/>
    <m/>
    <m/>
    <s v="A-1"/>
    <s v="Madhobi Transitional Learning Centre"/>
    <n v="31013006"/>
    <s v="REFUGEE COMMUNITIES"/>
    <s v="LEARNING CENTER"/>
    <s v="Completed"/>
    <n v="21.166911265586901"/>
    <n v="92.148566152376503"/>
    <n v="-35.909461657417701"/>
    <n v="4"/>
    <m/>
    <x v="4"/>
    <x v="4"/>
    <m/>
    <n v="15"/>
    <n v="0"/>
    <n v="20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5"/>
    <n v="33"/>
    <n v="0"/>
    <n v="0"/>
    <n v="20"/>
    <n v="37"/>
    <n v="0"/>
    <n v="0"/>
  </r>
  <r>
    <s v="Camp 14"/>
    <s v="CXB-222"/>
    <m/>
    <m/>
    <s v="A-1"/>
    <s v="Renesha Transitional Learning Centre"/>
    <n v="31013104"/>
    <s v="REFUGEE COMMUNITIES"/>
    <s v="TEMPORARY LEARNING CENTER"/>
    <s v="Completed"/>
    <n v="21.166889783481"/>
    <n v="92.148895949695103"/>
    <n v="-39.649909700991898"/>
    <n v="4"/>
    <m/>
    <x v="4"/>
    <x v="4"/>
    <m/>
    <n v="17"/>
    <n v="0"/>
    <n v="18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7"/>
    <n v="29"/>
    <n v="0"/>
    <n v="0"/>
    <n v="18"/>
    <n v="41"/>
    <n v="0"/>
    <n v="0"/>
  </r>
  <r>
    <s v="Camp 14"/>
    <s v="CXB-222"/>
    <m/>
    <m/>
    <s v="B-2"/>
    <s v="Jhorna Transitional Learning Centre"/>
    <n v="31012937"/>
    <s v="REFUGEE COMMUNITIES"/>
    <s v="TEMPORARY LEARNING CENTER"/>
    <s v="Completed"/>
    <n v="21.1657736452721"/>
    <n v="92.149598803786901"/>
    <n v="-51.141411124702501"/>
    <n v="4"/>
    <m/>
    <x v="4"/>
    <x v="4"/>
    <m/>
    <n v="21"/>
    <n v="0"/>
    <n v="19"/>
    <n v="0"/>
    <n v="0"/>
    <n v="0"/>
    <n v="0"/>
    <n v="0"/>
    <n v="28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2"/>
    <n v="0"/>
    <n v="112"/>
    <n v="0"/>
    <n v="0"/>
    <n v="0"/>
    <n v="63"/>
    <n v="49"/>
    <n v="0"/>
    <n v="0"/>
    <n v="63"/>
    <n v="49"/>
    <n v="0"/>
    <n v="0"/>
    <n v="0"/>
    <n v="0"/>
    <n v="0"/>
    <n v="0"/>
    <n v="63"/>
    <n v="49"/>
    <n v="112"/>
    <n v="21"/>
    <n v="28"/>
    <n v="0"/>
    <n v="0"/>
    <n v="19"/>
    <n v="44"/>
    <n v="0"/>
    <n v="0"/>
  </r>
  <r>
    <s v="Camp 14"/>
    <s v="CXB-222"/>
    <m/>
    <m/>
    <s v="B-2"/>
    <s v="SMART Transitional Learning Centre"/>
    <n v="31013181"/>
    <s v="REFUGEE COMMUNITIES"/>
    <s v="LEARNING CENTER"/>
    <s v="Completed"/>
    <m/>
    <m/>
    <m/>
    <m/>
    <m/>
    <x v="4"/>
    <x v="4"/>
    <m/>
    <n v="14"/>
    <n v="0"/>
    <n v="21"/>
    <n v="0"/>
    <n v="0"/>
    <n v="0"/>
    <n v="0"/>
    <n v="0"/>
    <n v="2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3"/>
    <n v="42"/>
    <n v="0"/>
    <n v="0"/>
    <n v="63"/>
    <n v="42"/>
    <n v="0"/>
    <n v="0"/>
    <n v="0"/>
    <n v="0"/>
    <n v="0"/>
    <n v="0"/>
    <n v="63"/>
    <n v="42"/>
    <n v="105"/>
    <n v="14"/>
    <n v="28"/>
    <n v="0"/>
    <n v="0"/>
    <n v="21"/>
    <n v="42"/>
    <n v="0"/>
    <n v="0"/>
  </r>
  <r>
    <s v="Camp 14"/>
    <s v="CXB-222"/>
    <m/>
    <m/>
    <s v="B-2"/>
    <s v="UllasTransitional Learning Center"/>
    <n v="31013223"/>
    <s v="REFUGEE COMMUNITIES"/>
    <s v="LEARNING CENTER"/>
    <s v="Completed"/>
    <m/>
    <m/>
    <m/>
    <m/>
    <m/>
    <x v="4"/>
    <x v="4"/>
    <m/>
    <n v="18"/>
    <n v="0"/>
    <n v="17"/>
    <n v="0"/>
    <n v="0"/>
    <n v="0"/>
    <n v="0"/>
    <n v="0"/>
    <n v="2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9"/>
    <n v="46"/>
    <n v="0"/>
    <n v="0"/>
    <n v="59"/>
    <n v="46"/>
    <n v="0"/>
    <n v="0"/>
    <n v="0"/>
    <n v="0"/>
    <n v="0"/>
    <n v="0"/>
    <n v="59"/>
    <n v="46"/>
    <n v="105"/>
    <n v="18"/>
    <n v="28"/>
    <n v="0"/>
    <n v="0"/>
    <n v="17"/>
    <n v="42"/>
    <n v="0"/>
    <n v="0"/>
  </r>
  <r>
    <s v="Camp 14"/>
    <s v="CXB-222"/>
    <m/>
    <m/>
    <s v="C-3"/>
    <s v="Jui Transitional Learning Centre"/>
    <n v="31012954"/>
    <s v="REFUGEE COMMUNITIES"/>
    <s v="LEARNING CENTER"/>
    <s v="Completed"/>
    <n v="21.165231106030099"/>
    <n v="92.148230399874905"/>
    <n v="-48.141825260316502"/>
    <n v="4"/>
    <m/>
    <x v="4"/>
    <x v="4"/>
    <m/>
    <n v="18"/>
    <n v="0"/>
    <n v="18"/>
    <n v="0"/>
    <n v="0"/>
    <n v="0"/>
    <n v="0"/>
    <n v="0"/>
    <n v="4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48"/>
    <n v="58"/>
    <n v="0"/>
    <n v="0"/>
    <n v="48"/>
    <n v="58"/>
    <n v="0"/>
    <n v="0"/>
    <n v="0"/>
    <n v="0"/>
    <n v="0"/>
    <n v="0"/>
    <n v="48"/>
    <n v="58"/>
    <n v="106"/>
    <n v="18"/>
    <n v="40"/>
    <n v="0"/>
    <n v="0"/>
    <n v="18"/>
    <n v="30"/>
    <n v="0"/>
    <n v="0"/>
  </r>
  <r>
    <s v="Camp 14"/>
    <s v="CXB-222"/>
    <m/>
    <m/>
    <s v="D-4"/>
    <s v="Lily Transitional Learning Centre"/>
    <n v="31013000"/>
    <s v="REFUGEE COMMUNITIES"/>
    <s v="LEARNING CENTER"/>
    <s v="Completed"/>
    <n v="21.166978503880099"/>
    <n v="92.146910560927296"/>
    <n v="-16.574362464629701"/>
    <n v="4"/>
    <m/>
    <x v="4"/>
    <x v="4"/>
    <m/>
    <n v="16"/>
    <n v="0"/>
    <n v="19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0"/>
    <n v="45"/>
    <n v="0"/>
    <n v="0"/>
    <n v="60"/>
    <n v="45"/>
    <n v="0"/>
    <n v="0"/>
    <n v="0"/>
    <n v="0"/>
    <n v="0"/>
    <n v="0"/>
    <n v="60"/>
    <n v="45"/>
    <n v="105"/>
    <n v="16"/>
    <n v="29"/>
    <n v="0"/>
    <n v="0"/>
    <n v="19"/>
    <n v="41"/>
    <n v="0"/>
    <n v="0"/>
  </r>
  <r>
    <s v="Camp 14"/>
    <s v="CXB-222"/>
    <m/>
    <m/>
    <s v="D-4"/>
    <s v="Shapla Transitional Learning Centre"/>
    <n v="31013166"/>
    <s v="REFUGEE COMMUNITIES"/>
    <s v="TEMPORARY LEARNING CENTER"/>
    <s v="Completed"/>
    <n v="21.167027999999998"/>
    <n v="92.146735000000007"/>
    <n v="0"/>
    <n v="0"/>
    <m/>
    <x v="4"/>
    <x v="4"/>
    <m/>
    <n v="16"/>
    <n v="0"/>
    <n v="23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9"/>
    <n v="0"/>
    <n v="109"/>
    <n v="0"/>
    <n v="0"/>
    <n v="0"/>
    <n v="58"/>
    <n v="51"/>
    <n v="0"/>
    <n v="0"/>
    <n v="58"/>
    <n v="51"/>
    <n v="0"/>
    <n v="0"/>
    <n v="0"/>
    <n v="0"/>
    <n v="0"/>
    <n v="0"/>
    <n v="58"/>
    <n v="51"/>
    <n v="109"/>
    <n v="16"/>
    <n v="35"/>
    <n v="0"/>
    <n v="0"/>
    <n v="23"/>
    <n v="35"/>
    <n v="0"/>
    <n v="0"/>
  </r>
  <r>
    <s v="Camp 14"/>
    <s v="CXB-222"/>
    <m/>
    <m/>
    <s v="D-4"/>
    <s v="Shikha Transitional Learning Centre"/>
    <n v="31013170"/>
    <s v="REFUGEE COMMUNITIES"/>
    <s v="TEMPORARY LEARNING CENTER"/>
    <s v="Completed"/>
    <n v="21.165134490791299"/>
    <n v="92.148102739063503"/>
    <n v="-41.117239716042"/>
    <n v="4"/>
    <m/>
    <x v="4"/>
    <x v="4"/>
    <m/>
    <n v="15"/>
    <n v="0"/>
    <n v="21"/>
    <n v="0"/>
    <n v="0"/>
    <n v="0"/>
    <n v="0"/>
    <n v="0"/>
    <n v="3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2"/>
    <n v="54"/>
    <n v="0"/>
    <n v="0"/>
    <n v="52"/>
    <n v="54"/>
    <n v="0"/>
    <n v="0"/>
    <n v="0"/>
    <n v="0"/>
    <n v="0"/>
    <n v="0"/>
    <n v="52"/>
    <n v="54"/>
    <n v="106"/>
    <n v="15"/>
    <n v="39"/>
    <n v="0"/>
    <n v="0"/>
    <n v="21"/>
    <n v="31"/>
    <n v="0"/>
    <n v="0"/>
  </r>
  <r>
    <s v="Camp 14"/>
    <s v="CXB-222"/>
    <m/>
    <m/>
    <s v="E-5"/>
    <s v="Tiya Transitional Learning Centre"/>
    <n v="31013220"/>
    <s v="REFUGEE COMMUNITIES"/>
    <s v="LEARNING CENTER"/>
    <s v="Completed"/>
    <n v="21.1666425370274"/>
    <n v="92.146092468008703"/>
    <n v="-14.870251077649099"/>
    <n v="4"/>
    <m/>
    <x v="4"/>
    <x v="4"/>
    <m/>
    <n v="18"/>
    <n v="0"/>
    <n v="18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4"/>
    <n v="52"/>
    <n v="0"/>
    <n v="0"/>
    <n v="54"/>
    <n v="52"/>
    <n v="0"/>
    <n v="0"/>
    <n v="0"/>
    <n v="0"/>
    <n v="0"/>
    <n v="0"/>
    <n v="54"/>
    <n v="52"/>
    <n v="106"/>
    <n v="18"/>
    <n v="34"/>
    <n v="0"/>
    <n v="0"/>
    <n v="18"/>
    <n v="36"/>
    <n v="0"/>
    <n v="0"/>
  </r>
  <r>
    <s v="Camp 14"/>
    <s v="CXB-222"/>
    <m/>
    <m/>
    <s v="F-6"/>
    <s v="King Transitional Learning Centre"/>
    <n v="31012983"/>
    <s v="REFUGEE COMMUNITIES"/>
    <s v="TEMPORARY LEARNING CENTER"/>
    <s v="Completed"/>
    <n v="21.164789187364299"/>
    <n v="92.146183633856793"/>
    <n v="-37.820323634585598"/>
    <n v="4"/>
    <m/>
    <x v="4"/>
    <x v="4"/>
    <m/>
    <n v="17"/>
    <n v="0"/>
    <n v="21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8"/>
    <n v="50"/>
    <n v="0"/>
    <n v="0"/>
    <n v="58"/>
    <n v="50"/>
    <n v="0"/>
    <n v="0"/>
    <n v="0"/>
    <n v="0"/>
    <n v="0"/>
    <n v="0"/>
    <n v="58"/>
    <n v="50"/>
    <n v="108"/>
    <n v="17"/>
    <n v="33"/>
    <n v="0"/>
    <n v="0"/>
    <n v="21"/>
    <n v="37"/>
    <n v="0"/>
    <n v="0"/>
  </r>
  <r>
    <s v="Camp 14"/>
    <s v="CXB-222"/>
    <m/>
    <m/>
    <s v="G-7"/>
    <s v="Halda Transitional Learning Centre"/>
    <n v="31012918"/>
    <s v="REFUGEE COMMUNITIES"/>
    <s v="LEARNING CENTER"/>
    <s v="Completed"/>
    <n v="21.166665821630598"/>
    <n v="92.1462444057033"/>
    <n v="-19.375049626198699"/>
    <n v="4"/>
    <m/>
    <x v="4"/>
    <x v="4"/>
    <m/>
    <n v="20"/>
    <n v="0"/>
    <n v="17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6"/>
    <n v="51"/>
    <n v="0"/>
    <n v="0"/>
    <n v="56"/>
    <n v="51"/>
    <n v="0"/>
    <n v="0"/>
    <n v="0"/>
    <n v="0"/>
    <n v="0"/>
    <n v="0"/>
    <n v="56"/>
    <n v="51"/>
    <n v="107"/>
    <n v="20"/>
    <n v="31"/>
    <n v="0"/>
    <n v="0"/>
    <n v="17"/>
    <n v="39"/>
    <n v="0"/>
    <n v="0"/>
  </r>
  <r>
    <s v="Camp 14"/>
    <s v="CXB-222"/>
    <m/>
    <m/>
    <s v="G-7"/>
    <s v="Padma Transitional Learning Centre"/>
    <n v="31013072"/>
    <s v="REFUGEE COMMUNITIES"/>
    <s v="LEARNING CENTER"/>
    <s v="Completed"/>
    <n v="21.166715"/>
    <n v="92.146298000000002"/>
    <n v="0"/>
    <n v="0"/>
    <m/>
    <x v="4"/>
    <x v="4"/>
    <m/>
    <n v="15"/>
    <n v="0"/>
    <n v="22"/>
    <n v="0"/>
    <n v="0"/>
    <n v="0"/>
    <n v="0"/>
    <n v="0"/>
    <n v="4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1"/>
    <n v="56"/>
    <n v="0"/>
    <n v="0"/>
    <n v="51"/>
    <n v="56"/>
    <n v="0"/>
    <n v="0"/>
    <n v="0"/>
    <n v="0"/>
    <n v="0"/>
    <n v="0"/>
    <n v="51"/>
    <n v="56"/>
    <n v="107"/>
    <n v="15"/>
    <n v="41"/>
    <n v="0"/>
    <n v="0"/>
    <n v="22"/>
    <n v="29"/>
    <n v="0"/>
    <n v="0"/>
  </r>
  <r>
    <s v="Camp 14"/>
    <s v="CXB-222"/>
    <m/>
    <m/>
    <s v="G-7"/>
    <s v="Shalik Transitional Learning Centre"/>
    <n v="31013159"/>
    <s v="REFUGEE COMMUNITIES"/>
    <s v="LEARNING CENTER"/>
    <s v="Completed"/>
    <n v="21.1666483022641"/>
    <n v="92.146207905279795"/>
    <n v="-15.1835161496974"/>
    <n v="4"/>
    <m/>
    <x v="4"/>
    <x v="4"/>
    <m/>
    <n v="18"/>
    <n v="0"/>
    <n v="18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62"/>
    <n v="44"/>
    <n v="0"/>
    <n v="0"/>
    <n v="62"/>
    <n v="44"/>
    <n v="0"/>
    <n v="0"/>
    <n v="0"/>
    <n v="0"/>
    <n v="0"/>
    <n v="0"/>
    <n v="62"/>
    <n v="44"/>
    <n v="106"/>
    <n v="18"/>
    <n v="26"/>
    <n v="0"/>
    <n v="0"/>
    <n v="18"/>
    <n v="44"/>
    <n v="0"/>
    <n v="0"/>
  </r>
  <r>
    <s v="Camp 14"/>
    <s v="CXB-222"/>
    <m/>
    <m/>
    <s v="H-8"/>
    <s v="Beli Transitional Learning Centre"/>
    <n v="31012852"/>
    <s v="REFUGEE COMMUNITIES"/>
    <s v="LEARNING CENTER"/>
    <s v="Completed"/>
    <n v="21.164654841512"/>
    <n v="92.145280117721398"/>
    <n v="-36.0678119843882"/>
    <n v="4"/>
    <m/>
    <x v="4"/>
    <x v="4"/>
    <m/>
    <n v="18"/>
    <n v="0"/>
    <n v="20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6"/>
    <n v="52"/>
    <n v="0"/>
    <n v="0"/>
    <n v="56"/>
    <n v="52"/>
    <n v="0"/>
    <n v="0"/>
    <n v="0"/>
    <n v="0"/>
    <n v="0"/>
    <n v="0"/>
    <n v="56"/>
    <n v="52"/>
    <n v="108"/>
    <n v="18"/>
    <n v="34"/>
    <n v="0"/>
    <n v="0"/>
    <n v="20"/>
    <n v="36"/>
    <n v="0"/>
    <n v="0"/>
  </r>
  <r>
    <s v="Camp 14"/>
    <s v="CXB-222"/>
    <m/>
    <m/>
    <s v="H-8"/>
    <s v="Meghna Transitional Learning Centre"/>
    <n v="31013021"/>
    <s v="REFUGEE COMMUNITIES"/>
    <s v="TEMPORARY LEARNING CENTER"/>
    <s v="Completed"/>
    <n v="21.164618940722299"/>
    <n v="92.145313702009005"/>
    <n v="-46.718875121210097"/>
    <n v="4"/>
    <m/>
    <x v="4"/>
    <x v="4"/>
    <m/>
    <n v="17"/>
    <n v="0"/>
    <n v="21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5"/>
    <n v="53"/>
    <n v="0"/>
    <n v="0"/>
    <n v="55"/>
    <n v="53"/>
    <n v="0"/>
    <n v="0"/>
    <n v="0"/>
    <n v="0"/>
    <n v="0"/>
    <n v="0"/>
    <n v="55"/>
    <n v="53"/>
    <n v="108"/>
    <n v="17"/>
    <n v="36"/>
    <n v="0"/>
    <n v="0"/>
    <n v="21"/>
    <n v="34"/>
    <n v="0"/>
    <n v="0"/>
  </r>
  <r>
    <s v="Camp 14"/>
    <s v="CXB-222"/>
    <m/>
    <m/>
    <s v="H-8"/>
    <s v="Simanto Transitional Learning Centre"/>
    <n v="31013179"/>
    <s v="REFUGEE COMMUNITIES"/>
    <s v="TEMPORARY LEARNING CENTER"/>
    <s v="Completed"/>
    <n v="21.164943287051798"/>
    <n v="92.144294950711995"/>
    <n v="-28.119298143191699"/>
    <n v="4"/>
    <m/>
    <x v="4"/>
    <x v="4"/>
    <m/>
    <n v="22"/>
    <n v="0"/>
    <n v="14"/>
    <n v="0"/>
    <n v="0"/>
    <n v="0"/>
    <n v="0"/>
    <n v="0"/>
    <n v="4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45"/>
    <n v="62"/>
    <n v="0"/>
    <n v="0"/>
    <n v="45"/>
    <n v="62"/>
    <n v="0"/>
    <n v="0"/>
    <n v="0"/>
    <n v="0"/>
    <n v="0"/>
    <n v="0"/>
    <n v="45"/>
    <n v="62"/>
    <n v="107"/>
    <n v="22"/>
    <n v="40"/>
    <n v="0"/>
    <n v="0"/>
    <n v="14"/>
    <n v="31"/>
    <n v="0"/>
    <n v="0"/>
  </r>
  <r>
    <s v="Camp 14"/>
    <s v="CXB-222"/>
    <m/>
    <m/>
    <s v="J-10"/>
    <s v="Sristi Transitional Learning Center"/>
    <n v="31013185"/>
    <s v="REFUGEE COMMUNITIES"/>
    <s v="LEARNING CENTER"/>
    <s v="Completed"/>
    <n v="21.168600000000001"/>
    <n v="92.146600000000007"/>
    <n v="0"/>
    <n v="0"/>
    <m/>
    <x v="4"/>
    <x v="4"/>
    <m/>
    <n v="17"/>
    <n v="0"/>
    <n v="21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61"/>
    <n v="47"/>
    <n v="0"/>
    <n v="0"/>
    <n v="61"/>
    <n v="47"/>
    <n v="0"/>
    <n v="0"/>
    <n v="0"/>
    <n v="0"/>
    <n v="0"/>
    <n v="0"/>
    <n v="61"/>
    <n v="47"/>
    <n v="108"/>
    <n v="17"/>
    <n v="30"/>
    <n v="0"/>
    <n v="0"/>
    <n v="21"/>
    <n v="40"/>
    <n v="0"/>
    <n v="0"/>
  </r>
  <r>
    <s v="Camp 14"/>
    <s v="CXB-222"/>
    <m/>
    <m/>
    <s v="J-12"/>
    <s v="Golap Transiional Learning Centre"/>
    <n v="31012900"/>
    <s v="REFUGEE COMMUNITIES"/>
    <s v="LEARNING CENTER"/>
    <s v="Completed"/>
    <n v="21.1682700989913"/>
    <n v="92.145518533416904"/>
    <n v="-13.6612515836076"/>
    <n v="4"/>
    <m/>
    <x v="4"/>
    <x v="4"/>
    <m/>
    <n v="19"/>
    <n v="0"/>
    <n v="18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6"/>
    <n v="51"/>
    <n v="0"/>
    <n v="0"/>
    <n v="56"/>
    <n v="51"/>
    <n v="0"/>
    <n v="0"/>
    <n v="0"/>
    <n v="0"/>
    <n v="0"/>
    <n v="0"/>
    <n v="56"/>
    <n v="51"/>
    <n v="107"/>
    <n v="19"/>
    <n v="32"/>
    <n v="0"/>
    <n v="0"/>
    <n v="18"/>
    <n v="38"/>
    <n v="0"/>
    <n v="0"/>
  </r>
  <r>
    <s v="Camp 14"/>
    <s v="CXB-222"/>
    <m/>
    <m/>
    <s v="K-11"/>
    <s v="Chameli Transitional Learning Centre"/>
    <n v="31012872"/>
    <s v="REFUGEE COMMUNITIES"/>
    <s v="LEARNING CENTER"/>
    <s v="Completed"/>
    <n v="21.170200000000001"/>
    <n v="92.145899999999997"/>
    <n v="0"/>
    <n v="0"/>
    <m/>
    <x v="4"/>
    <x v="4"/>
    <m/>
    <n v="18"/>
    <n v="0"/>
    <n v="19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5"/>
    <n v="52"/>
    <n v="0"/>
    <n v="0"/>
    <n v="55"/>
    <n v="52"/>
    <n v="0"/>
    <n v="0"/>
    <n v="0"/>
    <n v="0"/>
    <n v="0"/>
    <n v="0"/>
    <n v="55"/>
    <n v="52"/>
    <n v="107"/>
    <n v="18"/>
    <n v="34"/>
    <n v="0"/>
    <n v="0"/>
    <n v="19"/>
    <n v="36"/>
    <n v="0"/>
    <n v="0"/>
  </r>
  <r>
    <s v="Camp 14"/>
    <s v="CXB-222"/>
    <m/>
    <m/>
    <s v="K-11"/>
    <s v="Dowel Transitional Learning Centre"/>
    <n v="31012885"/>
    <s v="REFUGEE COMMUNITIES"/>
    <s v="LEARNING CENTER"/>
    <s v="Completed"/>
    <m/>
    <m/>
    <m/>
    <m/>
    <m/>
    <x v="4"/>
    <x v="4"/>
    <m/>
    <n v="16"/>
    <n v="0"/>
    <n v="20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60"/>
    <n v="46"/>
    <n v="0"/>
    <n v="0"/>
    <n v="60"/>
    <n v="46"/>
    <n v="0"/>
    <n v="0"/>
    <n v="0"/>
    <n v="0"/>
    <n v="0"/>
    <n v="0"/>
    <n v="60"/>
    <n v="46"/>
    <n v="106"/>
    <n v="16"/>
    <n v="30"/>
    <n v="0"/>
    <n v="0"/>
    <n v="20"/>
    <n v="40"/>
    <n v="0"/>
    <n v="0"/>
  </r>
  <r>
    <s v="Camp 14"/>
    <s v="CXB-222"/>
    <m/>
    <m/>
    <s v="K-11"/>
    <s v="Kokil Transitional Learning Centre"/>
    <n v="31012992"/>
    <s v="REFUGEE COMMUNITIES"/>
    <s v="LEARNING CENTER"/>
    <s v="Completed"/>
    <n v="21.169799999999999"/>
    <n v="92.147199999999998"/>
    <n v="0"/>
    <n v="0"/>
    <m/>
    <x v="4"/>
    <x v="4"/>
    <m/>
    <n v="18"/>
    <n v="0"/>
    <n v="18"/>
    <n v="0"/>
    <n v="0"/>
    <n v="0"/>
    <n v="0"/>
    <n v="0"/>
    <n v="31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5"/>
    <n v="49"/>
    <n v="0"/>
    <n v="0"/>
    <n v="55"/>
    <n v="49"/>
    <n v="0"/>
    <n v="0"/>
    <n v="0"/>
    <n v="0"/>
    <n v="0"/>
    <n v="0"/>
    <n v="55"/>
    <n v="49"/>
    <n v="104"/>
    <n v="18"/>
    <n v="31"/>
    <n v="0"/>
    <n v="0"/>
    <n v="18"/>
    <n v="37"/>
    <n v="0"/>
    <n v="0"/>
  </r>
  <r>
    <s v="Camp 14"/>
    <s v="CXB-222"/>
    <m/>
    <m/>
    <s v="K-11"/>
    <s v="Queen Transitional Learning Centre"/>
    <n v="31013092"/>
    <s v="REFUGEE COMMUNITIES"/>
    <s v="LEARNING CENTER"/>
    <s v="Completed"/>
    <m/>
    <m/>
    <m/>
    <m/>
    <m/>
    <x v="4"/>
    <x v="4"/>
    <m/>
    <n v="12"/>
    <n v="0"/>
    <n v="23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7"/>
    <n v="38"/>
    <n v="0"/>
    <n v="0"/>
    <n v="67"/>
    <n v="38"/>
    <n v="0"/>
    <n v="0"/>
    <n v="0"/>
    <n v="0"/>
    <n v="0"/>
    <n v="0"/>
    <n v="67"/>
    <n v="38"/>
    <n v="105"/>
    <n v="12"/>
    <n v="26"/>
    <n v="0"/>
    <n v="0"/>
    <n v="23"/>
    <n v="44"/>
    <n v="0"/>
    <n v="0"/>
  </r>
  <r>
    <s v="Camp 14"/>
    <s v="CXB-222"/>
    <m/>
    <m/>
    <s v="K-11"/>
    <s v="Rose transitional Learning Centre"/>
    <n v="31013115"/>
    <s v="REFUGEE COMMUNITIES"/>
    <s v="LEARNING CENTER"/>
    <s v="Completed"/>
    <m/>
    <m/>
    <m/>
    <m/>
    <m/>
    <x v="4"/>
    <x v="4"/>
    <m/>
    <n v="17"/>
    <n v="0"/>
    <n v="21"/>
    <n v="0"/>
    <n v="0"/>
    <n v="0"/>
    <n v="0"/>
    <n v="0"/>
    <n v="3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60"/>
    <n v="48"/>
    <n v="0"/>
    <n v="0"/>
    <n v="60"/>
    <n v="48"/>
    <n v="0"/>
    <n v="0"/>
    <n v="0"/>
    <n v="0"/>
    <n v="0"/>
    <n v="0"/>
    <n v="60"/>
    <n v="48"/>
    <n v="108"/>
    <n v="17"/>
    <n v="31"/>
    <n v="0"/>
    <n v="0"/>
    <n v="21"/>
    <n v="39"/>
    <n v="0"/>
    <n v="0"/>
  </r>
  <r>
    <s v="Camp 14"/>
    <s v="CXB-222"/>
    <m/>
    <m/>
    <s v="L-12"/>
    <s v="Saikat Transitional Learning Centre"/>
    <n v="31013133"/>
    <s v="REFUGEE COMMUNITIES"/>
    <s v="LEARNING CENTER"/>
    <s v="Completed"/>
    <n v="21.168928189975802"/>
    <n v="92.145500577633399"/>
    <n v="-50.893480943369703"/>
    <n v="4"/>
    <m/>
    <x v="4"/>
    <x v="4"/>
    <m/>
    <n v="17"/>
    <n v="0"/>
    <n v="20"/>
    <n v="0"/>
    <n v="0"/>
    <n v="0"/>
    <n v="0"/>
    <n v="0"/>
    <n v="2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63"/>
    <n v="44"/>
    <n v="0"/>
    <n v="0"/>
    <n v="63"/>
    <n v="44"/>
    <n v="0"/>
    <n v="0"/>
    <n v="0"/>
    <n v="0"/>
    <n v="0"/>
    <n v="0"/>
    <n v="63"/>
    <n v="44"/>
    <n v="107"/>
    <n v="17"/>
    <n v="27"/>
    <n v="0"/>
    <n v="0"/>
    <n v="20"/>
    <n v="43"/>
    <n v="0"/>
    <n v="0"/>
  </r>
  <r>
    <s v="Camp 14"/>
    <s v="CXB-222"/>
    <m/>
    <m/>
    <s v="M-13"/>
    <s v="Moyna Transitional Learning Center"/>
    <n v="31013051"/>
    <s v="REFUGEE COMMUNITIES"/>
    <s v="TEMPORARY LEARNING CENTER"/>
    <s v="Completed"/>
    <n v="21.167920920850499"/>
    <n v="92.144623814260299"/>
    <n v="-13.0717383021465"/>
    <n v="4"/>
    <m/>
    <x v="4"/>
    <x v="4"/>
    <m/>
    <n v="21"/>
    <n v="0"/>
    <n v="18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9"/>
    <n v="0"/>
    <n v="109"/>
    <n v="0"/>
    <n v="0"/>
    <n v="0"/>
    <n v="52"/>
    <n v="57"/>
    <n v="0"/>
    <n v="0"/>
    <n v="52"/>
    <n v="57"/>
    <n v="0"/>
    <n v="0"/>
    <n v="0"/>
    <n v="0"/>
    <n v="0"/>
    <n v="0"/>
    <n v="52"/>
    <n v="57"/>
    <n v="109"/>
    <n v="21"/>
    <n v="36"/>
    <n v="0"/>
    <n v="0"/>
    <n v="18"/>
    <n v="34"/>
    <n v="0"/>
    <n v="0"/>
  </r>
  <r>
    <s v="Camp 14"/>
    <s v="CXB-222"/>
    <m/>
    <m/>
    <s v="N-14"/>
    <s v="Joba Transitional Learning Centre"/>
    <n v="31012944"/>
    <s v="REFUGEE COMMUNITIES"/>
    <s v="TEMPORARY LEARNING CENTER"/>
    <s v="Completed"/>
    <n v="21.168174141325601"/>
    <n v="92.143342731344802"/>
    <n v="-17.6773888135194"/>
    <n v="4"/>
    <m/>
    <x v="4"/>
    <x v="4"/>
    <m/>
    <n v="18"/>
    <n v="0"/>
    <n v="19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7"/>
    <n v="50"/>
    <n v="0"/>
    <n v="0"/>
    <n v="57"/>
    <n v="50"/>
    <n v="0"/>
    <n v="0"/>
    <n v="0"/>
    <n v="0"/>
    <n v="0"/>
    <n v="0"/>
    <n v="57"/>
    <n v="50"/>
    <n v="107"/>
    <n v="18"/>
    <n v="32"/>
    <n v="0"/>
    <n v="0"/>
    <n v="19"/>
    <n v="38"/>
    <n v="0"/>
    <n v="0"/>
  </r>
  <r>
    <s v="Camp 14"/>
    <s v="CXB-222"/>
    <m/>
    <m/>
    <s v="N-14"/>
    <s v="Kadam Transitional Learning Centre"/>
    <n v="31012961"/>
    <s v="REFUGEE COMMUNITIES"/>
    <s v="LEARNING CENTER"/>
    <s v="Completed"/>
    <n v="21.168878941516301"/>
    <n v="92.144296136473798"/>
    <n v="-21.778353168456398"/>
    <n v="4"/>
    <m/>
    <x v="4"/>
    <x v="4"/>
    <m/>
    <n v="18"/>
    <n v="0"/>
    <n v="20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7"/>
    <n v="51"/>
    <n v="0"/>
    <n v="0"/>
    <n v="57"/>
    <n v="51"/>
    <n v="0"/>
    <n v="0"/>
    <n v="0"/>
    <n v="0"/>
    <n v="0"/>
    <n v="0"/>
    <n v="57"/>
    <n v="51"/>
    <n v="108"/>
    <n v="18"/>
    <n v="33"/>
    <n v="0"/>
    <n v="0"/>
    <n v="20"/>
    <n v="37"/>
    <n v="0"/>
    <n v="0"/>
  </r>
  <r>
    <s v="Camp 14"/>
    <s v="CXB-222"/>
    <m/>
    <m/>
    <s v="N-14"/>
    <s v="Olympic Transitional Learning Centre"/>
    <n v="31013070"/>
    <s v="REFUGEE COMMUNITIES"/>
    <s v="TEMPORARY LEARNING CENTER"/>
    <s v="Completed"/>
    <n v="21.1667049243481"/>
    <n v="92.144077027951994"/>
    <n v="-37.481431785270502"/>
    <n v="4"/>
    <m/>
    <x v="4"/>
    <x v="4"/>
    <m/>
    <n v="19"/>
    <n v="0"/>
    <n v="19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9"/>
    <n v="49"/>
    <n v="0"/>
    <n v="0"/>
    <n v="59"/>
    <n v="49"/>
    <n v="0"/>
    <n v="0"/>
    <n v="0"/>
    <n v="0"/>
    <n v="0"/>
    <n v="0"/>
    <n v="59"/>
    <n v="49"/>
    <n v="108"/>
    <n v="19"/>
    <n v="30"/>
    <n v="0"/>
    <n v="0"/>
    <n v="19"/>
    <n v="40"/>
    <n v="0"/>
    <n v="0"/>
  </r>
  <r>
    <s v="Camp 14"/>
    <s v="CXB-222"/>
    <m/>
    <m/>
    <s v="N-14"/>
    <s v="Sangu Transitional Learning Centre"/>
    <n v="31013142"/>
    <s v="REFUGEE COMMUNITIES"/>
    <s v="LEARNING CENTER"/>
    <s v="Completed"/>
    <n v="21.1689699523962"/>
    <n v="92.144130960793703"/>
    <n v="-26.351433179806399"/>
    <n v="4"/>
    <m/>
    <x v="4"/>
    <x v="4"/>
    <m/>
    <n v="17"/>
    <n v="0"/>
    <n v="21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9"/>
    <n v="49"/>
    <n v="0"/>
    <n v="0"/>
    <n v="59"/>
    <n v="49"/>
    <n v="0"/>
    <n v="0"/>
    <n v="0"/>
    <n v="0"/>
    <n v="0"/>
    <n v="0"/>
    <n v="59"/>
    <n v="49"/>
    <n v="108"/>
    <n v="17"/>
    <n v="32"/>
    <n v="0"/>
    <n v="0"/>
    <n v="21"/>
    <n v="38"/>
    <n v="0"/>
    <n v="0"/>
  </r>
  <r>
    <s v="Camp 14"/>
    <s v="CXB-222"/>
    <m/>
    <m/>
    <s v="N-14"/>
    <s v="Shewli Transitional Learning Centre"/>
    <n v="31013168"/>
    <s v="REFUGEE COMMUNITIES"/>
    <s v="LEARNING CENTER"/>
    <s v="Completed"/>
    <n v="21.168046933813699"/>
    <n v="92.143232031742599"/>
    <n v="-12.551038022322199"/>
    <n v="4"/>
    <m/>
    <x v="4"/>
    <x v="4"/>
    <m/>
    <n v="19"/>
    <n v="0"/>
    <n v="18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62"/>
    <n v="45"/>
    <n v="0"/>
    <n v="0"/>
    <n v="62"/>
    <n v="45"/>
    <n v="0"/>
    <n v="0"/>
    <n v="0"/>
    <n v="0"/>
    <n v="0"/>
    <n v="0"/>
    <n v="62"/>
    <n v="45"/>
    <n v="107"/>
    <n v="19"/>
    <n v="26"/>
    <n v="0"/>
    <n v="0"/>
    <n v="18"/>
    <n v="44"/>
    <n v="0"/>
    <n v="0"/>
  </r>
  <r>
    <s v="Camp 14"/>
    <s v="CXB-222"/>
    <m/>
    <m/>
    <s v="O-15"/>
    <s v="Model Transitional Learning Centre"/>
    <n v="31013030"/>
    <s v="REFUGEE COMMUNITIES"/>
    <s v="LEARNING CENTER"/>
    <s v="Completed"/>
    <n v="21.166150558024899"/>
    <n v="92.142853858384001"/>
    <n v="-20.307882076937499"/>
    <n v="4"/>
    <m/>
    <x v="4"/>
    <x v="4"/>
    <m/>
    <n v="22"/>
    <n v="0"/>
    <n v="18"/>
    <n v="0"/>
    <n v="0"/>
    <n v="0"/>
    <n v="0"/>
    <n v="0"/>
    <n v="38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2"/>
    <n v="0"/>
    <n v="112"/>
    <n v="0"/>
    <n v="0"/>
    <n v="0"/>
    <n v="52"/>
    <n v="60"/>
    <n v="0"/>
    <n v="0"/>
    <n v="52"/>
    <n v="60"/>
    <n v="0"/>
    <n v="0"/>
    <n v="0"/>
    <n v="0"/>
    <n v="0"/>
    <n v="0"/>
    <n v="52"/>
    <n v="60"/>
    <n v="112"/>
    <n v="22"/>
    <n v="38"/>
    <n v="0"/>
    <n v="0"/>
    <n v="18"/>
    <n v="34"/>
    <n v="0"/>
    <n v="0"/>
  </r>
  <r>
    <s v="Camp 14"/>
    <s v="CXB-222"/>
    <m/>
    <m/>
    <s v="O-15"/>
    <s v="Parul Transitional Learning Centre"/>
    <n v="31013081"/>
    <s v="REFUGEE COMMUNITIES"/>
    <s v="TEMPORARY LEARNING CENTER"/>
    <s v="Completed"/>
    <n v="21.1663"/>
    <n v="92.143500000000003"/>
    <n v="0"/>
    <n v="0"/>
    <m/>
    <x v="4"/>
    <x v="4"/>
    <m/>
    <n v="18"/>
    <n v="0"/>
    <n v="22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0"/>
    <n v="0"/>
    <n v="110"/>
    <n v="0"/>
    <n v="0"/>
    <n v="0"/>
    <n v="62"/>
    <n v="48"/>
    <n v="0"/>
    <n v="0"/>
    <n v="62"/>
    <n v="48"/>
    <n v="0"/>
    <n v="0"/>
    <n v="0"/>
    <n v="0"/>
    <n v="0"/>
    <n v="0"/>
    <n v="62"/>
    <n v="48"/>
    <n v="110"/>
    <n v="18"/>
    <n v="30"/>
    <n v="0"/>
    <n v="0"/>
    <n v="22"/>
    <n v="40"/>
    <n v="0"/>
    <n v="0"/>
  </r>
  <r>
    <s v="Camp 14"/>
    <s v="CXB-222"/>
    <m/>
    <m/>
    <s v="P-16"/>
    <s v="Bakul Transitional Learning Centre"/>
    <n v="31012841"/>
    <s v="REFUGEE COMMUNITIES"/>
    <s v="TEMPORARY LEARNING CENTER"/>
    <s v="Completed"/>
    <n v="21.166"/>
    <n v="92.141599999999997"/>
    <n v="0"/>
    <n v="0"/>
    <m/>
    <x v="4"/>
    <x v="4"/>
    <m/>
    <n v="21"/>
    <n v="0"/>
    <n v="18"/>
    <n v="0"/>
    <n v="0"/>
    <n v="0"/>
    <n v="0"/>
    <n v="0"/>
    <n v="2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9"/>
    <n v="0"/>
    <n v="109"/>
    <n v="0"/>
    <n v="0"/>
    <n v="0"/>
    <n v="61"/>
    <n v="48"/>
    <n v="0"/>
    <n v="0"/>
    <n v="61"/>
    <n v="48"/>
    <n v="0"/>
    <n v="0"/>
    <n v="0"/>
    <n v="0"/>
    <n v="0"/>
    <n v="0"/>
    <n v="61"/>
    <n v="48"/>
    <n v="109"/>
    <n v="21"/>
    <n v="27"/>
    <n v="0"/>
    <n v="0"/>
    <n v="18"/>
    <n v="43"/>
    <n v="0"/>
    <n v="0"/>
  </r>
  <r>
    <s v="Camp 14"/>
    <s v="CXB-222"/>
    <m/>
    <m/>
    <s v="P-16"/>
    <s v="Moon Transitional Learning Center"/>
    <n v="31013042"/>
    <s v="REFUGEE COMMUNITIES"/>
    <s v="TEMPORARY LEARNING CENTER"/>
    <s v="Completed"/>
    <n v="21.166125123992899"/>
    <n v="92.140719764306994"/>
    <n v="-38.760619204939402"/>
    <n v="4"/>
    <m/>
    <x v="4"/>
    <x v="4"/>
    <m/>
    <n v="22"/>
    <n v="0"/>
    <n v="16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3"/>
    <n v="55"/>
    <n v="0"/>
    <n v="0"/>
    <n v="53"/>
    <n v="55"/>
    <n v="0"/>
    <n v="0"/>
    <n v="0"/>
    <n v="0"/>
    <n v="0"/>
    <n v="0"/>
    <n v="53"/>
    <n v="55"/>
    <n v="108"/>
    <n v="22"/>
    <n v="33"/>
    <n v="0"/>
    <n v="0"/>
    <n v="16"/>
    <n v="37"/>
    <n v="0"/>
    <n v="0"/>
  </r>
  <r>
    <s v="Camp 14"/>
    <s v="CXB-222"/>
    <m/>
    <m/>
    <s v="P-16"/>
    <s v="Sagarika Transitional Learning Centre"/>
    <n v="31013124"/>
    <s v="REFUGEE COMMUNITIES"/>
    <s v="TEMPORARY LEARNING CENTER"/>
    <s v="Completed"/>
    <n v="21.1689022692373"/>
    <n v="92.140985328576306"/>
    <n v="-30.158653075466901"/>
    <n v="4"/>
    <m/>
    <x v="4"/>
    <x v="4"/>
    <m/>
    <n v="16"/>
    <n v="0"/>
    <n v="19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6"/>
    <n v="32"/>
    <n v="0"/>
    <n v="0"/>
    <n v="19"/>
    <n v="38"/>
    <n v="0"/>
    <n v="0"/>
  </r>
  <r>
    <s v="Camp 14"/>
    <s v="CXB-222"/>
    <m/>
    <m/>
    <s v="Q-17"/>
    <s v="Egale Transitional Learning Centre"/>
    <n v="31012890"/>
    <s v="REFUGEE COMMUNITIES"/>
    <s v="TEMPORARY LEARNING CENTER"/>
    <s v="Completed"/>
    <n v="21.166076361671699"/>
    <n v="92.138693441403007"/>
    <n v="-11.2666288424517"/>
    <n v="4"/>
    <m/>
    <x v="4"/>
    <x v="4"/>
    <m/>
    <n v="18"/>
    <n v="0"/>
    <n v="17"/>
    <n v="0"/>
    <n v="0"/>
    <n v="0"/>
    <n v="0"/>
    <n v="0"/>
    <n v="3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7"/>
    <n v="49"/>
    <n v="0"/>
    <n v="0"/>
    <n v="57"/>
    <n v="49"/>
    <n v="0"/>
    <n v="0"/>
    <n v="0"/>
    <n v="0"/>
    <n v="0"/>
    <n v="0"/>
    <n v="57"/>
    <n v="49"/>
    <n v="106"/>
    <n v="18"/>
    <n v="31"/>
    <n v="0"/>
    <n v="0"/>
    <n v="17"/>
    <n v="40"/>
    <n v="0"/>
    <n v="0"/>
  </r>
  <r>
    <s v="Camp 14"/>
    <s v="CXB-222"/>
    <m/>
    <m/>
    <s v="Q-17"/>
    <s v="Everest Transitional Learning Centre"/>
    <n v="31012893"/>
    <s v="REFUGEE COMMUNITIES"/>
    <s v="LEARNING CENTER"/>
    <s v="Completed"/>
    <n v="21.164604262115098"/>
    <n v="92.140110315387403"/>
    <n v="-14.9638564485877"/>
    <n v="4"/>
    <m/>
    <x v="4"/>
    <x v="4"/>
    <m/>
    <n v="15"/>
    <n v="0"/>
    <n v="20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15"/>
    <n v="36"/>
    <n v="0"/>
    <n v="0"/>
    <n v="20"/>
    <n v="34"/>
    <n v="0"/>
    <n v="0"/>
  </r>
  <r>
    <s v="Camp 14"/>
    <s v="CXB-222"/>
    <m/>
    <m/>
    <s v="Q-17"/>
    <s v="Jarul Transitional Lerarning Center"/>
    <n v="31012931"/>
    <s v="REFUGEE COMMUNITIES"/>
    <s v="LEARNING CENTER"/>
    <s v="Completed"/>
    <n v="21.1652234333156"/>
    <n v="92.139675513737103"/>
    <n v="-20.748503025799"/>
    <n v="4"/>
    <m/>
    <x v="4"/>
    <x v="4"/>
    <m/>
    <n v="19"/>
    <n v="0"/>
    <n v="18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9"/>
    <n v="48"/>
    <n v="0"/>
    <n v="0"/>
    <n v="59"/>
    <n v="48"/>
    <n v="0"/>
    <n v="0"/>
    <n v="0"/>
    <n v="0"/>
    <n v="0"/>
    <n v="0"/>
    <n v="59"/>
    <n v="48"/>
    <n v="107"/>
    <n v="19"/>
    <n v="29"/>
    <n v="0"/>
    <n v="0"/>
    <n v="18"/>
    <n v="41"/>
    <n v="0"/>
    <n v="0"/>
  </r>
  <r>
    <s v="Camp 14"/>
    <s v="CXB-222"/>
    <m/>
    <m/>
    <s v="Q-17"/>
    <s v="Naf Transitional Learning Centre"/>
    <n v="31013061"/>
    <s v="REFUGEE COMMUNITIES"/>
    <s v="LEARNING CENTER"/>
    <s v="Completed"/>
    <n v="21.165697191943"/>
    <n v="92.139353608781505"/>
    <n v="-16.566614065659198"/>
    <n v="4"/>
    <m/>
    <x v="4"/>
    <x v="4"/>
    <m/>
    <n v="20"/>
    <n v="0"/>
    <n v="17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5"/>
    <n v="52"/>
    <n v="0"/>
    <n v="0"/>
    <n v="55"/>
    <n v="52"/>
    <n v="0"/>
    <n v="0"/>
    <n v="0"/>
    <n v="0"/>
    <n v="0"/>
    <n v="0"/>
    <n v="55"/>
    <n v="52"/>
    <n v="107"/>
    <n v="20"/>
    <n v="32"/>
    <n v="0"/>
    <n v="0"/>
    <n v="17"/>
    <n v="38"/>
    <n v="0"/>
    <n v="0"/>
  </r>
  <r>
    <s v="Camp 15"/>
    <s v="CXB-223"/>
    <m/>
    <m/>
    <s v="B"/>
    <s v="Kokil Transitional Learning Centre"/>
    <n v="31012993"/>
    <s v="REFUGEE COMMUNITIES"/>
    <s v="TEMPORARY LEARNING CENTER"/>
    <s v="Completed"/>
    <n v="21.162773586767099"/>
    <n v="92.146356423036394"/>
    <n v="-39.919709506528399"/>
    <n v="4"/>
    <m/>
    <x v="4"/>
    <x v="4"/>
    <m/>
    <n v="21"/>
    <n v="0"/>
    <n v="15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3"/>
    <n v="53"/>
    <n v="0"/>
    <n v="0"/>
    <n v="53"/>
    <n v="53"/>
    <n v="0"/>
    <n v="0"/>
    <n v="0"/>
    <n v="0"/>
    <n v="0"/>
    <n v="0"/>
    <n v="53"/>
    <n v="53"/>
    <n v="106"/>
    <n v="21"/>
    <n v="32"/>
    <n v="0"/>
    <n v="0"/>
    <n v="15"/>
    <n v="38"/>
    <n v="0"/>
    <n v="0"/>
  </r>
  <r>
    <s v="Camp 15"/>
    <s v="CXB-223"/>
    <m/>
    <m/>
    <s v="B"/>
    <s v="Model Transitional Learning Centre"/>
    <n v="31013032"/>
    <s v="REFUGEE COMMUNITIES"/>
    <s v="TEMPORARY LEARNING CENTER"/>
    <s v="Completed"/>
    <n v="21.161248000000001"/>
    <n v="92.147639999999996"/>
    <n v="0"/>
    <n v="0"/>
    <m/>
    <x v="4"/>
    <x v="4"/>
    <m/>
    <n v="19"/>
    <n v="0"/>
    <n v="19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4"/>
    <n v="54"/>
    <n v="0"/>
    <n v="0"/>
    <n v="54"/>
    <n v="54"/>
    <n v="0"/>
    <n v="0"/>
    <n v="0"/>
    <n v="0"/>
    <n v="0"/>
    <n v="0"/>
    <n v="54"/>
    <n v="54"/>
    <n v="108"/>
    <n v="19"/>
    <n v="35"/>
    <n v="0"/>
    <n v="0"/>
    <n v="19"/>
    <n v="35"/>
    <n v="0"/>
    <n v="0"/>
  </r>
  <r>
    <s v="Camp 15"/>
    <s v="CXB-223"/>
    <m/>
    <m/>
    <s v="B"/>
    <s v="Moyna Transitional Learning Centre"/>
    <n v="31013054"/>
    <s v="REFUGEE COMMUNITIES"/>
    <s v="TEMPORARY LEARNING CENTER"/>
    <s v="Completed"/>
    <n v="21.1622865396916"/>
    <n v="92.146933284313306"/>
    <n v="-44.854568183474697"/>
    <n v="4"/>
    <m/>
    <x v="4"/>
    <x v="4"/>
    <m/>
    <n v="19"/>
    <n v="0"/>
    <n v="19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3"/>
    <n v="55"/>
    <n v="0"/>
    <n v="0"/>
    <n v="53"/>
    <n v="55"/>
    <n v="0"/>
    <n v="0"/>
    <n v="0"/>
    <n v="0"/>
    <n v="0"/>
    <n v="0"/>
    <n v="53"/>
    <n v="55"/>
    <n v="108"/>
    <n v="19"/>
    <n v="36"/>
    <n v="0"/>
    <n v="0"/>
    <n v="19"/>
    <n v="34"/>
    <n v="0"/>
    <n v="0"/>
  </r>
  <r>
    <s v="Camp 15"/>
    <s v="CXB-223"/>
    <m/>
    <m/>
    <s v="B"/>
    <s v="Shalik Transitional Learning Centre"/>
    <n v="31013160"/>
    <s v="REFUGEE COMMUNITIES"/>
    <s v="TEMPORARY LEARNING CENTER"/>
    <s v="Completed"/>
    <n v="21.1616652705763"/>
    <n v="92.145965467206295"/>
    <n v="-28.8808368994933"/>
    <n v="4"/>
    <m/>
    <x v="4"/>
    <x v="4"/>
    <m/>
    <n v="19"/>
    <n v="0"/>
    <n v="21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0"/>
    <n v="0"/>
    <n v="110"/>
    <n v="0"/>
    <n v="0"/>
    <n v="0"/>
    <n v="56"/>
    <n v="54"/>
    <n v="0"/>
    <n v="0"/>
    <n v="56"/>
    <n v="54"/>
    <n v="0"/>
    <n v="0"/>
    <n v="0"/>
    <n v="0"/>
    <n v="0"/>
    <n v="0"/>
    <n v="56"/>
    <n v="54"/>
    <n v="110"/>
    <n v="19"/>
    <n v="35"/>
    <n v="0"/>
    <n v="0"/>
    <n v="21"/>
    <n v="35"/>
    <n v="0"/>
    <n v="0"/>
  </r>
  <r>
    <s v="Camp 15"/>
    <s v="CXB-223"/>
    <m/>
    <m/>
    <s v="C"/>
    <s v="Joba Transitional Learning Centre"/>
    <n v="31012945"/>
    <s v="REFUGEE COMMUNITIES"/>
    <s v="TEMPORARY LEARNING CENTER"/>
    <s v="Completed"/>
    <n v="21.163710588733299"/>
    <n v="92.144721061717505"/>
    <n v="-26.203046379859199"/>
    <n v="4"/>
    <m/>
    <x v="4"/>
    <x v="4"/>
    <m/>
    <n v="18"/>
    <n v="0"/>
    <n v="17"/>
    <n v="0"/>
    <n v="0"/>
    <n v="0"/>
    <n v="0"/>
    <n v="0"/>
    <n v="3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4"/>
    <n v="52"/>
    <n v="0"/>
    <n v="0"/>
    <n v="54"/>
    <n v="52"/>
    <n v="0"/>
    <n v="0"/>
    <n v="0"/>
    <n v="0"/>
    <n v="0"/>
    <n v="0"/>
    <n v="54"/>
    <n v="52"/>
    <n v="106"/>
    <n v="18"/>
    <n v="34"/>
    <n v="0"/>
    <n v="0"/>
    <n v="17"/>
    <n v="37"/>
    <n v="0"/>
    <n v="0"/>
  </r>
  <r>
    <s v="Camp 15"/>
    <s v="CXB-223"/>
    <m/>
    <m/>
    <s v="C"/>
    <s v="Rupsha Transitional Learning Centre"/>
    <n v="31013122"/>
    <s v="REFUGEE COMMUNITIES"/>
    <s v="TEMPORARY LEARNING CENTER"/>
    <s v="Completed"/>
    <n v="21.163474000000001"/>
    <n v="92.145816999999994"/>
    <n v="0"/>
    <n v="0"/>
    <m/>
    <x v="4"/>
    <x v="4"/>
    <m/>
    <n v="19"/>
    <n v="0"/>
    <n v="16"/>
    <n v="0"/>
    <n v="0"/>
    <n v="0"/>
    <n v="0"/>
    <n v="0"/>
    <n v="3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9"/>
    <n v="34"/>
    <n v="0"/>
    <n v="0"/>
    <n v="16"/>
    <n v="36"/>
    <n v="0"/>
    <n v="0"/>
  </r>
  <r>
    <s v="Camp 15"/>
    <s v="CXB-223"/>
    <m/>
    <m/>
    <s v="C"/>
    <s v="Saikat Transitioinal Learning Centre"/>
    <n v="31013131"/>
    <s v="REFUGEE COMMUNITIES"/>
    <s v="TEMPORARY LEARNING CENTER"/>
    <s v="Completed"/>
    <n v="21.163159"/>
    <n v="92.144979000000006"/>
    <n v="0"/>
    <n v="0"/>
    <m/>
    <x v="4"/>
    <x v="4"/>
    <m/>
    <n v="18"/>
    <n v="0"/>
    <n v="17"/>
    <n v="0"/>
    <n v="0"/>
    <n v="0"/>
    <n v="0"/>
    <n v="0"/>
    <n v="3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1"/>
    <n v="53"/>
    <n v="0"/>
    <n v="0"/>
    <n v="51"/>
    <n v="53"/>
    <n v="0"/>
    <n v="0"/>
    <n v="0"/>
    <n v="0"/>
    <n v="0"/>
    <n v="0"/>
    <n v="51"/>
    <n v="53"/>
    <n v="104"/>
    <n v="18"/>
    <n v="35"/>
    <n v="0"/>
    <n v="0"/>
    <n v="17"/>
    <n v="34"/>
    <n v="0"/>
    <n v="0"/>
  </r>
  <r>
    <s v="Camp 15"/>
    <s v="CXB-223"/>
    <m/>
    <m/>
    <s v="C"/>
    <s v="Sangu Transitional Learning Centre"/>
    <n v="31013143"/>
    <s v="REFUGEE COMMUNITIES"/>
    <s v="TEMPORARY LEARNING CENTER"/>
    <s v="Completed"/>
    <n v="21.161871268218601"/>
    <n v="92.145264460043194"/>
    <n v="-31.414439241199499"/>
    <n v="4"/>
    <m/>
    <x v="4"/>
    <x v="4"/>
    <m/>
    <n v="17"/>
    <n v="0"/>
    <n v="18"/>
    <n v="0"/>
    <n v="0"/>
    <n v="0"/>
    <n v="0"/>
    <n v="0"/>
    <n v="3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3"/>
    <n v="51"/>
    <n v="0"/>
    <n v="0"/>
    <n v="53"/>
    <n v="51"/>
    <n v="0"/>
    <n v="0"/>
    <n v="0"/>
    <n v="0"/>
    <n v="0"/>
    <n v="0"/>
    <n v="53"/>
    <n v="51"/>
    <n v="104"/>
    <n v="17"/>
    <n v="34"/>
    <n v="0"/>
    <n v="0"/>
    <n v="18"/>
    <n v="35"/>
    <n v="0"/>
    <n v="0"/>
  </r>
  <r>
    <s v="Camp 15"/>
    <s v="CXB-223"/>
    <m/>
    <m/>
    <s v="C"/>
    <s v="Shewli Transitional Learning Centre"/>
    <n v="31013169"/>
    <s v="REFUGEE COMMUNITIES"/>
    <s v="LEARNING CENTER"/>
    <s v="Completed"/>
    <n v="21.162603004015001"/>
    <n v="92.143658330105694"/>
    <n v="-41.8505149856624"/>
    <n v="4"/>
    <m/>
    <x v="4"/>
    <x v="4"/>
    <m/>
    <n v="17"/>
    <n v="0"/>
    <n v="18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7"/>
    <n v="36"/>
    <n v="0"/>
    <n v="0"/>
    <n v="18"/>
    <n v="34"/>
    <n v="0"/>
    <n v="0"/>
  </r>
  <r>
    <s v="Camp 15"/>
    <s v="CXB-223"/>
    <m/>
    <m/>
    <s v="D"/>
    <s v="Kadam Transitional Learning Centre"/>
    <n v="31012962"/>
    <s v="REFUGEE COMMUNITIES"/>
    <s v="LEARNING CENTER"/>
    <s v="Completed"/>
    <n v="21.162291142838502"/>
    <n v="92.141439438047101"/>
    <n v="-50.503974612487298"/>
    <n v="4"/>
    <m/>
    <x v="4"/>
    <x v="4"/>
    <m/>
    <n v="16"/>
    <n v="0"/>
    <n v="22"/>
    <n v="0"/>
    <n v="0"/>
    <n v="0"/>
    <n v="0"/>
    <n v="0"/>
    <n v="3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5"/>
    <n v="0"/>
    <n v="115"/>
    <n v="0"/>
    <n v="0"/>
    <n v="0"/>
    <n v="69"/>
    <n v="46"/>
    <n v="0"/>
    <n v="0"/>
    <n v="69"/>
    <n v="46"/>
    <n v="0"/>
    <n v="0"/>
    <n v="0"/>
    <n v="0"/>
    <n v="0"/>
    <n v="0"/>
    <n v="69"/>
    <n v="46"/>
    <n v="115"/>
    <n v="16"/>
    <n v="30"/>
    <n v="0"/>
    <n v="0"/>
    <n v="22"/>
    <n v="47"/>
    <n v="0"/>
    <n v="0"/>
  </r>
  <r>
    <s v="Camp 15"/>
    <s v="CXB-223"/>
    <m/>
    <m/>
    <s v="D"/>
    <s v="Model Transitional Learning Centre 2"/>
    <n v="31013033"/>
    <s v="REFUGEE COMMUNITIES"/>
    <s v="TEMPORARY LEARNING CENTER"/>
    <s v="Completed"/>
    <n v="21.162018"/>
    <n v="92.142658999999995"/>
    <n v="0"/>
    <n v="0"/>
    <m/>
    <x v="4"/>
    <x v="4"/>
    <m/>
    <n v="15"/>
    <n v="0"/>
    <n v="20"/>
    <n v="0"/>
    <n v="0"/>
    <n v="0"/>
    <n v="0"/>
    <n v="0"/>
    <n v="29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0"/>
    <n v="0"/>
    <n v="110"/>
    <n v="0"/>
    <n v="0"/>
    <n v="0"/>
    <n v="66"/>
    <n v="44"/>
    <n v="0"/>
    <n v="0"/>
    <n v="66"/>
    <n v="44"/>
    <n v="0"/>
    <n v="0"/>
    <n v="0"/>
    <n v="0"/>
    <n v="0"/>
    <n v="0"/>
    <n v="66"/>
    <n v="44"/>
    <n v="110"/>
    <n v="15"/>
    <n v="29"/>
    <n v="0"/>
    <n v="0"/>
    <n v="20"/>
    <n v="46"/>
    <n v="0"/>
    <n v="0"/>
  </r>
  <r>
    <s v="Camp 15"/>
    <s v="CXB-223"/>
    <m/>
    <m/>
    <s v="D"/>
    <s v="Naf Transitional Learning Centre"/>
    <n v="31013062"/>
    <s v="REFUGEE COMMUNITIES"/>
    <s v="TEMPORARY LEARNING CENTER"/>
    <s v="Completed"/>
    <n v="21.162535115599798"/>
    <n v="92.143569900908801"/>
    <n v="-35.835433975386302"/>
    <n v="4"/>
    <m/>
    <x v="4"/>
    <x v="4"/>
    <m/>
    <n v="18"/>
    <n v="0"/>
    <n v="17"/>
    <n v="0"/>
    <n v="0"/>
    <n v="0"/>
    <n v="0"/>
    <n v="0"/>
    <n v="3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5"/>
    <n v="51"/>
    <n v="0"/>
    <n v="0"/>
    <n v="55"/>
    <n v="51"/>
    <n v="0"/>
    <n v="0"/>
    <n v="0"/>
    <n v="0"/>
    <n v="0"/>
    <n v="0"/>
    <n v="55"/>
    <n v="51"/>
    <n v="106"/>
    <n v="18"/>
    <n v="33"/>
    <n v="0"/>
    <n v="0"/>
    <n v="17"/>
    <n v="38"/>
    <n v="0"/>
    <n v="0"/>
  </r>
  <r>
    <s v="Camp 15"/>
    <s v="CXB-223"/>
    <m/>
    <m/>
    <s v="E"/>
    <s v="Lily Transitional Learning Centre"/>
    <n v="31013002"/>
    <s v="REFUGEE COMMUNITIES"/>
    <s v="TEMPORARY LEARNING CENTER"/>
    <s v="Completed"/>
    <n v="21.159036265309499"/>
    <n v="92.143704511749505"/>
    <n v="-37.709985133593797"/>
    <n v="4"/>
    <m/>
    <x v="4"/>
    <x v="4"/>
    <m/>
    <n v="22"/>
    <n v="0"/>
    <n v="16"/>
    <n v="0"/>
    <n v="0"/>
    <n v="0"/>
    <n v="0"/>
    <n v="0"/>
    <n v="2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9"/>
    <n v="0"/>
    <n v="109"/>
    <n v="0"/>
    <n v="0"/>
    <n v="0"/>
    <n v="58"/>
    <n v="51"/>
    <n v="0"/>
    <n v="0"/>
    <n v="58"/>
    <n v="51"/>
    <n v="0"/>
    <n v="0"/>
    <n v="0"/>
    <n v="0"/>
    <n v="0"/>
    <n v="0"/>
    <n v="58"/>
    <n v="51"/>
    <n v="109"/>
    <n v="22"/>
    <n v="29"/>
    <n v="0"/>
    <n v="0"/>
    <n v="16"/>
    <n v="42"/>
    <n v="0"/>
    <n v="0"/>
  </r>
  <r>
    <s v="Camp 15"/>
    <s v="CXB-223"/>
    <m/>
    <m/>
    <s v="E"/>
    <s v="Parul Transitional Learning Centre"/>
    <n v="31013082"/>
    <s v="REFUGEE COMMUNITIES"/>
    <s v="LEARNING CENTER"/>
    <s v="Completed"/>
    <n v="21.159379999999999"/>
    <n v="92.144777000000005"/>
    <n v="0"/>
    <n v="0"/>
    <m/>
    <x v="4"/>
    <x v="4"/>
    <m/>
    <n v="11"/>
    <n v="0"/>
    <n v="24"/>
    <n v="0"/>
    <n v="0"/>
    <n v="0"/>
    <n v="0"/>
    <n v="0"/>
    <n v="28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69"/>
    <n v="39"/>
    <n v="0"/>
    <n v="0"/>
    <n v="69"/>
    <n v="39"/>
    <n v="0"/>
    <n v="0"/>
    <n v="0"/>
    <n v="0"/>
    <n v="0"/>
    <n v="0"/>
    <n v="69"/>
    <n v="39"/>
    <n v="108"/>
    <n v="11"/>
    <n v="28"/>
    <n v="0"/>
    <n v="0"/>
    <n v="24"/>
    <n v="45"/>
    <n v="0"/>
    <n v="0"/>
  </r>
  <r>
    <s v="Camp 15"/>
    <s v="CXB-223"/>
    <m/>
    <m/>
    <s v="E"/>
    <s v="Rose transitional Learning Centre"/>
    <n v="31013116"/>
    <s v="REFUGEE COMMUNITIES"/>
    <s v="TEMPORARY LEARNING CENTER"/>
    <s v="Completed"/>
    <n v="21.159931"/>
    <n v="92.143394000000001"/>
    <n v="0"/>
    <n v="0"/>
    <m/>
    <x v="4"/>
    <x v="4"/>
    <m/>
    <n v="18"/>
    <n v="0"/>
    <n v="18"/>
    <n v="0"/>
    <n v="0"/>
    <n v="0"/>
    <n v="0"/>
    <n v="0"/>
    <n v="3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8"/>
    <n v="50"/>
    <n v="0"/>
    <n v="0"/>
    <n v="58"/>
    <n v="50"/>
    <n v="0"/>
    <n v="0"/>
    <n v="0"/>
    <n v="0"/>
    <n v="0"/>
    <n v="0"/>
    <n v="58"/>
    <n v="50"/>
    <n v="108"/>
    <n v="18"/>
    <n v="32"/>
    <n v="0"/>
    <n v="0"/>
    <n v="18"/>
    <n v="40"/>
    <n v="0"/>
    <n v="0"/>
  </r>
  <r>
    <s v="Camp 15"/>
    <s v="CXB-223"/>
    <m/>
    <m/>
    <s v="E"/>
    <s v="Shapla Transitional Learning Centre"/>
    <n v="31013167"/>
    <s v="REFUGEE COMMUNITIES"/>
    <s v="TEMPORARY LEARNING CENTER"/>
    <s v="Completed"/>
    <n v="21.159406703956101"/>
    <n v="92.143377105519093"/>
    <n v="-46.747207561324799"/>
    <n v="4"/>
    <m/>
    <x v="4"/>
    <x v="4"/>
    <m/>
    <n v="13"/>
    <n v="0"/>
    <n v="22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0"/>
    <n v="45"/>
    <n v="0"/>
    <n v="0"/>
    <n v="60"/>
    <n v="45"/>
    <n v="0"/>
    <n v="0"/>
    <n v="0"/>
    <n v="0"/>
    <n v="0"/>
    <n v="0"/>
    <n v="60"/>
    <n v="45"/>
    <n v="105"/>
    <n v="13"/>
    <n v="32"/>
    <n v="0"/>
    <n v="0"/>
    <n v="22"/>
    <n v="38"/>
    <n v="0"/>
    <n v="0"/>
  </r>
  <r>
    <s v="Camp 15"/>
    <s v="CXB-223"/>
    <m/>
    <m/>
    <s v="E"/>
    <s v="SMART Transitional Learning Centre"/>
    <n v="31013182"/>
    <s v="REFUGEE COMMUNITIES"/>
    <s v="TEMPORARY LEARNING CENTER"/>
    <s v="Completed"/>
    <n v="21.1584132087482"/>
    <n v="92.144603688488402"/>
    <n v="-47.129023833004098"/>
    <n v="4"/>
    <m/>
    <x v="4"/>
    <x v="4"/>
    <m/>
    <n v="20"/>
    <n v="0"/>
    <n v="17"/>
    <n v="0"/>
    <n v="0"/>
    <n v="0"/>
    <n v="0"/>
    <n v="0"/>
    <n v="39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9"/>
    <n v="0"/>
    <n v="109"/>
    <n v="0"/>
    <n v="0"/>
    <n v="0"/>
    <n v="50"/>
    <n v="59"/>
    <n v="0"/>
    <n v="0"/>
    <n v="50"/>
    <n v="59"/>
    <n v="0"/>
    <n v="0"/>
    <n v="0"/>
    <n v="0"/>
    <n v="0"/>
    <n v="0"/>
    <n v="50"/>
    <n v="59"/>
    <n v="109"/>
    <n v="20"/>
    <n v="39"/>
    <n v="0"/>
    <n v="0"/>
    <n v="17"/>
    <n v="33"/>
    <n v="0"/>
    <n v="0"/>
  </r>
  <r>
    <s v="Camp 15"/>
    <s v="CXB-223"/>
    <m/>
    <m/>
    <s v="F"/>
    <s v="Eagle Transitional Learning Centre"/>
    <n v="31012889"/>
    <s v="REFUGEE COMMUNITIES"/>
    <s v="TEMPORARY LEARNING CENTER"/>
    <s v="Completed"/>
    <n v="21.158182516763599"/>
    <n v="92.141970433964701"/>
    <n v="-21.6493800485968"/>
    <n v="4"/>
    <m/>
    <x v="4"/>
    <x v="4"/>
    <m/>
    <n v="17"/>
    <n v="0"/>
    <n v="18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7"/>
    <n v="26"/>
    <n v="0"/>
    <n v="0"/>
    <n v="18"/>
    <n v="44"/>
    <n v="0"/>
    <n v="0"/>
  </r>
  <r>
    <s v="Camp 15"/>
    <s v="CXB-223"/>
    <m/>
    <m/>
    <s v="F"/>
    <s v="Jarul Transitional Lerarning Center"/>
    <n v="31012933"/>
    <s v="REFUGEE COMMUNITIES"/>
    <s v="LEARNING CENTER"/>
    <s v="Completed"/>
    <n v="21.160250478235"/>
    <n v="92.140078436986599"/>
    <n v="-43.090920801668197"/>
    <n v="4"/>
    <m/>
    <x v="4"/>
    <x v="4"/>
    <m/>
    <n v="16"/>
    <n v="0"/>
    <n v="19"/>
    <n v="0"/>
    <n v="0"/>
    <n v="0"/>
    <n v="0"/>
    <n v="0"/>
    <n v="3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7"/>
    <n v="48"/>
    <n v="0"/>
    <n v="0"/>
    <n v="57"/>
    <n v="48"/>
    <n v="0"/>
    <n v="0"/>
    <n v="0"/>
    <n v="0"/>
    <n v="0"/>
    <n v="0"/>
    <n v="57"/>
    <n v="48"/>
    <n v="105"/>
    <n v="16"/>
    <n v="32"/>
    <n v="0"/>
    <n v="0"/>
    <n v="19"/>
    <n v="38"/>
    <n v="0"/>
    <n v="0"/>
  </r>
  <r>
    <s v="Camp 15"/>
    <s v="CXB-223"/>
    <m/>
    <m/>
    <s v="F"/>
    <s v="King Transitional Learning Centre"/>
    <n v="31012984"/>
    <s v="REFUGEE COMMUNITIES"/>
    <s v="LEARNING CENTER"/>
    <s v="Completed"/>
    <n v="21.156954707107001"/>
    <n v="92.142415180649607"/>
    <n v="-57.936114569098301"/>
    <n v="4"/>
    <m/>
    <x v="4"/>
    <x v="4"/>
    <m/>
    <n v="17"/>
    <n v="0"/>
    <n v="21"/>
    <n v="0"/>
    <n v="0"/>
    <n v="0"/>
    <n v="0"/>
    <n v="0"/>
    <n v="3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1"/>
    <n v="0"/>
    <n v="111"/>
    <n v="0"/>
    <n v="0"/>
    <n v="0"/>
    <n v="57"/>
    <n v="54"/>
    <n v="0"/>
    <n v="0"/>
    <n v="57"/>
    <n v="54"/>
    <n v="0"/>
    <n v="0"/>
    <n v="0"/>
    <n v="0"/>
    <n v="0"/>
    <n v="0"/>
    <n v="57"/>
    <n v="54"/>
    <n v="111"/>
    <n v="17"/>
    <n v="37"/>
    <n v="0"/>
    <n v="0"/>
    <n v="21"/>
    <n v="36"/>
    <n v="0"/>
    <n v="0"/>
  </r>
  <r>
    <s v="Camp 15"/>
    <s v="CXB-223"/>
    <m/>
    <m/>
    <s v="F"/>
    <s v="Mayabi Transitional Learning Centre"/>
    <n v="31013016"/>
    <s v="REFUGEE COMMUNITIES"/>
    <s v="TEMPORARY LEARNING CENTER"/>
    <s v="Completed"/>
    <n v="21.158031000000001"/>
    <n v="92.142398999999997"/>
    <n v="0"/>
    <n v="0"/>
    <m/>
    <x v="4"/>
    <x v="4"/>
    <m/>
    <n v="20"/>
    <n v="0"/>
    <n v="16"/>
    <n v="0"/>
    <n v="0"/>
    <n v="0"/>
    <n v="0"/>
    <n v="0"/>
    <n v="3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2"/>
    <n v="0"/>
    <n v="102"/>
    <n v="0"/>
    <n v="0"/>
    <n v="0"/>
    <n v="50"/>
    <n v="52"/>
    <n v="0"/>
    <n v="0"/>
    <n v="50"/>
    <n v="52"/>
    <n v="0"/>
    <n v="0"/>
    <n v="0"/>
    <n v="0"/>
    <n v="0"/>
    <n v="0"/>
    <n v="50"/>
    <n v="52"/>
    <n v="102"/>
    <n v="20"/>
    <n v="32"/>
    <n v="0"/>
    <n v="0"/>
    <n v="16"/>
    <n v="34"/>
    <n v="0"/>
    <n v="0"/>
  </r>
  <r>
    <s v="Camp 15"/>
    <s v="CXB-223"/>
    <m/>
    <m/>
    <s v="F"/>
    <s v="Queen Transitional Learning Centre"/>
    <n v="31013093"/>
    <s v="REFUGEE COMMUNITIES"/>
    <s v="TEMPORARY LEARNING CENTER"/>
    <s v="Completed"/>
    <m/>
    <m/>
    <m/>
    <m/>
    <m/>
    <x v="4"/>
    <x v="4"/>
    <m/>
    <n v="23"/>
    <n v="0"/>
    <n v="15"/>
    <n v="0"/>
    <n v="0"/>
    <n v="0"/>
    <n v="0"/>
    <n v="0"/>
    <n v="17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68"/>
    <n v="40"/>
    <n v="0"/>
    <n v="0"/>
    <n v="68"/>
    <n v="40"/>
    <n v="0"/>
    <n v="0"/>
    <n v="0"/>
    <n v="0"/>
    <n v="0"/>
    <n v="0"/>
    <n v="68"/>
    <n v="40"/>
    <n v="108"/>
    <n v="23"/>
    <n v="17"/>
    <n v="0"/>
    <n v="0"/>
    <n v="15"/>
    <n v="53"/>
    <n v="0"/>
    <n v="0"/>
  </r>
  <r>
    <s v="Camp 15"/>
    <s v="CXB-223"/>
    <m/>
    <m/>
    <s v="F"/>
    <s v="Tiya Transitional Learning Center"/>
    <n v="31013219"/>
    <s v="REFUGEE COMMUNITIES"/>
    <s v="TEMPORARY LEARNING CENTER"/>
    <s v="Completed"/>
    <n v="21.1575086059275"/>
    <n v="92.142689369086796"/>
    <n v="-32.393589858498899"/>
    <n v="4"/>
    <m/>
    <x v="4"/>
    <x v="4"/>
    <m/>
    <n v="16"/>
    <n v="0"/>
    <n v="21"/>
    <n v="0"/>
    <n v="0"/>
    <n v="0"/>
    <n v="0"/>
    <n v="0"/>
    <n v="4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2"/>
    <n v="0"/>
    <n v="112"/>
    <n v="0"/>
    <n v="0"/>
    <n v="0"/>
    <n v="56"/>
    <n v="56"/>
    <n v="0"/>
    <n v="0"/>
    <n v="56"/>
    <n v="56"/>
    <n v="0"/>
    <n v="0"/>
    <n v="0"/>
    <n v="0"/>
    <n v="0"/>
    <n v="0"/>
    <n v="56"/>
    <n v="56"/>
    <n v="112"/>
    <n v="16"/>
    <n v="40"/>
    <n v="0"/>
    <n v="0"/>
    <n v="21"/>
    <n v="35"/>
    <n v="0"/>
    <n v="0"/>
  </r>
  <r>
    <s v="Camp 15"/>
    <s v="CXB-223"/>
    <m/>
    <m/>
    <s v="G"/>
    <s v="Bandhu Transitional Learning Centre"/>
    <n v="31012844"/>
    <s v="REFUGEE COMMUNITIES"/>
    <s v="LEARNING CENTER"/>
    <s v="Completed"/>
    <n v="21.1574582853059"/>
    <n v="92.145589705158201"/>
    <n v="-33.897494276585903"/>
    <n v="4"/>
    <m/>
    <x v="4"/>
    <x v="4"/>
    <m/>
    <n v="18"/>
    <n v="0"/>
    <n v="17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5"/>
    <s v="CXB-223"/>
    <m/>
    <m/>
    <s v="G"/>
    <s v="Dowel Transitional Learning Centre"/>
    <n v="31012886"/>
    <s v="REFUGEE COMMUNITIES"/>
    <s v="TEMPORARY LEARNING CENTER"/>
    <s v="Completed"/>
    <n v="21.157257999999999"/>
    <n v="92.147125000000003"/>
    <n v="0"/>
    <n v="0"/>
    <m/>
    <x v="4"/>
    <x v="4"/>
    <m/>
    <n v="19"/>
    <n v="0"/>
    <n v="16"/>
    <n v="0"/>
    <n v="0"/>
    <n v="0"/>
    <n v="0"/>
    <n v="0"/>
    <n v="4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0"/>
    <n v="0"/>
    <n v="110"/>
    <n v="0"/>
    <n v="0"/>
    <n v="0"/>
    <n v="47"/>
    <n v="63"/>
    <n v="0"/>
    <n v="0"/>
    <n v="47"/>
    <n v="63"/>
    <n v="0"/>
    <n v="0"/>
    <n v="0"/>
    <n v="0"/>
    <n v="0"/>
    <n v="0"/>
    <n v="47"/>
    <n v="63"/>
    <n v="110"/>
    <n v="19"/>
    <n v="44"/>
    <n v="0"/>
    <n v="0"/>
    <n v="16"/>
    <n v="31"/>
    <n v="0"/>
    <n v="0"/>
  </r>
  <r>
    <s v="Camp 15"/>
    <s v="CXB-223"/>
    <m/>
    <m/>
    <s v="G"/>
    <s v="Jui Transitional Learning Centre"/>
    <n v="31012955"/>
    <s v="REFUGEE COMMUNITIES"/>
    <s v="LEARNING CENTER"/>
    <s v="Completed"/>
    <n v="21.157305000000001"/>
    <n v="92.146933000000004"/>
    <n v="0"/>
    <n v="0"/>
    <m/>
    <x v="4"/>
    <x v="4"/>
    <m/>
    <n v="19"/>
    <n v="0"/>
    <n v="16"/>
    <n v="0"/>
    <n v="0"/>
    <n v="0"/>
    <n v="0"/>
    <n v="0"/>
    <n v="38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51"/>
    <n v="57"/>
    <n v="0"/>
    <n v="0"/>
    <n v="51"/>
    <n v="57"/>
    <n v="0"/>
    <n v="0"/>
    <n v="0"/>
    <n v="0"/>
    <n v="0"/>
    <n v="0"/>
    <n v="51"/>
    <n v="57"/>
    <n v="108"/>
    <n v="19"/>
    <n v="38"/>
    <n v="0"/>
    <n v="0"/>
    <n v="16"/>
    <n v="35"/>
    <n v="0"/>
    <n v="0"/>
  </r>
  <r>
    <s v="Camp 15"/>
    <s v="CXB-223"/>
    <m/>
    <m/>
    <s v="G"/>
    <s v="Padma Transitional Learning Centre"/>
    <n v="31013074"/>
    <s v="REFUGEE COMMUNITIES"/>
    <s v="LEARNING CENTER"/>
    <s v="Completed"/>
    <n v="21.157872918838901"/>
    <n v="92.145432349594003"/>
    <n v="-47.570765212452301"/>
    <n v="4"/>
    <m/>
    <x v="4"/>
    <x v="4"/>
    <m/>
    <n v="18"/>
    <n v="0"/>
    <n v="17"/>
    <n v="0"/>
    <n v="0"/>
    <n v="0"/>
    <n v="0"/>
    <n v="0"/>
    <n v="36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0"/>
    <n v="0"/>
    <n v="110"/>
    <n v="0"/>
    <n v="0"/>
    <n v="0"/>
    <n v="56"/>
    <n v="54"/>
    <n v="0"/>
    <n v="0"/>
    <n v="56"/>
    <n v="54"/>
    <n v="0"/>
    <n v="0"/>
    <n v="0"/>
    <n v="0"/>
    <n v="0"/>
    <n v="0"/>
    <n v="56"/>
    <n v="54"/>
    <n v="110"/>
    <n v="18"/>
    <n v="36"/>
    <n v="0"/>
    <n v="0"/>
    <n v="17"/>
    <n v="39"/>
    <n v="0"/>
    <n v="0"/>
  </r>
  <r>
    <s v="Camp 15"/>
    <s v="CXB-223"/>
    <m/>
    <m/>
    <s v="H"/>
    <s v="Golap Transitional Learning Centre"/>
    <n v="31012905"/>
    <s v="REFUGEE COMMUNITIES"/>
    <s v="TEMPORARY LEARNING CENTER"/>
    <s v="Completed"/>
    <n v="21.157364053608902"/>
    <n v="92.139992160397199"/>
    <n v="-36.449557594917003"/>
    <n v="4"/>
    <m/>
    <x v="4"/>
    <x v="4"/>
    <m/>
    <n v="18"/>
    <n v="0"/>
    <n v="17"/>
    <n v="0"/>
    <n v="0"/>
    <n v="0"/>
    <n v="0"/>
    <n v="0"/>
    <n v="3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2"/>
    <n v="54"/>
    <n v="0"/>
    <n v="0"/>
    <n v="52"/>
    <n v="54"/>
    <n v="0"/>
    <n v="0"/>
    <n v="0"/>
    <n v="0"/>
    <n v="0"/>
    <n v="0"/>
    <n v="52"/>
    <n v="54"/>
    <n v="106"/>
    <n v="18"/>
    <n v="36"/>
    <n v="0"/>
    <n v="0"/>
    <n v="17"/>
    <n v="35"/>
    <n v="0"/>
    <n v="0"/>
  </r>
  <r>
    <s v="Camp 15"/>
    <s v="CXB-223"/>
    <m/>
    <m/>
    <s v="H"/>
    <s v="Meghna Transitional Learning Centre"/>
    <n v="31013022"/>
    <s v="REFUGEE COMMUNITIES"/>
    <s v="TEMPORARY LEARNING CENTER"/>
    <s v="Completed"/>
    <n v="21.158093063518901"/>
    <n v="92.139992257081801"/>
    <n v="-12.6545215828294"/>
    <n v="4"/>
    <m/>
    <x v="4"/>
    <x v="4"/>
    <m/>
    <n v="18"/>
    <n v="0"/>
    <n v="17"/>
    <n v="0"/>
    <n v="0"/>
    <n v="0"/>
    <n v="0"/>
    <n v="0"/>
    <n v="41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20"/>
    <n v="0"/>
    <n v="120"/>
    <n v="0"/>
    <n v="0"/>
    <n v="0"/>
    <n v="61"/>
    <n v="59"/>
    <n v="0"/>
    <n v="0"/>
    <n v="61"/>
    <n v="59"/>
    <n v="0"/>
    <n v="0"/>
    <n v="0"/>
    <n v="0"/>
    <n v="0"/>
    <n v="0"/>
    <n v="61"/>
    <n v="59"/>
    <n v="120"/>
    <n v="18"/>
    <n v="41"/>
    <n v="0"/>
    <n v="0"/>
    <n v="17"/>
    <n v="44"/>
    <n v="0"/>
    <n v="0"/>
  </r>
  <r>
    <s v="Camp 15"/>
    <s v="CXB-223"/>
    <m/>
    <m/>
    <s v="H"/>
    <s v="Moon Transitional Learning Center"/>
    <n v="31013043"/>
    <s v="REFUGEE COMMUNITIES"/>
    <s v="TEMPORARY LEARNING CENTER"/>
    <s v="Completed"/>
    <n v="21.158157355040402"/>
    <n v="92.138378592507294"/>
    <n v="-28.138498285159901"/>
    <n v="4"/>
    <m/>
    <x v="4"/>
    <x v="4"/>
    <m/>
    <n v="18"/>
    <n v="0"/>
    <n v="18"/>
    <n v="0"/>
    <n v="0"/>
    <n v="0"/>
    <n v="0"/>
    <n v="0"/>
    <n v="3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2"/>
    <n v="55"/>
    <n v="0"/>
    <n v="0"/>
    <n v="52"/>
    <n v="55"/>
    <n v="0"/>
    <n v="0"/>
    <n v="0"/>
    <n v="0"/>
    <n v="0"/>
    <n v="0"/>
    <n v="52"/>
    <n v="55"/>
    <n v="107"/>
    <n v="18"/>
    <n v="37"/>
    <n v="0"/>
    <n v="0"/>
    <n v="18"/>
    <n v="34"/>
    <n v="0"/>
    <n v="0"/>
  </r>
  <r>
    <s v="Camp 15"/>
    <s v="CXB-223"/>
    <m/>
    <m/>
    <s v="H"/>
    <s v="Rupsha Transitional Learning Centre"/>
    <n v="31013121"/>
    <s v="REFUGEE COMMUNITIES"/>
    <s v="LEARNING CENTER"/>
    <s v="Completed"/>
    <n v="21.160283"/>
    <n v="92.138772000000003"/>
    <n v="0"/>
    <n v="0"/>
    <m/>
    <x v="4"/>
    <x v="4"/>
    <m/>
    <n v="18"/>
    <n v="0"/>
    <n v="17"/>
    <n v="0"/>
    <n v="0"/>
    <n v="0"/>
    <n v="0"/>
    <n v="0"/>
    <n v="2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18"/>
    <n v="25"/>
    <n v="0"/>
    <n v="0"/>
    <n v="17"/>
    <n v="45"/>
    <n v="0"/>
    <n v="0"/>
  </r>
  <r>
    <s v="Camp 15"/>
    <s v="CXB-223"/>
    <m/>
    <m/>
    <s v="H"/>
    <s v="Star Transitional Learning Centre"/>
    <n v="31013190"/>
    <s v="REFUGEE COMMUNITIES"/>
    <s v="LEARNING CENTER"/>
    <s v="Completed"/>
    <n v="21.156576454049102"/>
    <n v="92.139930899374406"/>
    <n v="-41.772789072454302"/>
    <n v="4"/>
    <m/>
    <x v="4"/>
    <x v="4"/>
    <m/>
    <n v="18"/>
    <n v="0"/>
    <n v="18"/>
    <n v="0"/>
    <n v="0"/>
    <n v="0"/>
    <n v="0"/>
    <n v="0"/>
    <n v="3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9"/>
    <n v="0"/>
    <n v="109"/>
    <n v="0"/>
    <n v="0"/>
    <n v="0"/>
    <n v="55"/>
    <n v="54"/>
    <n v="0"/>
    <n v="0"/>
    <n v="55"/>
    <n v="54"/>
    <n v="0"/>
    <n v="0"/>
    <n v="0"/>
    <n v="0"/>
    <n v="0"/>
    <n v="0"/>
    <n v="55"/>
    <n v="54"/>
    <n v="109"/>
    <n v="18"/>
    <n v="36"/>
    <n v="0"/>
    <n v="0"/>
    <n v="18"/>
    <n v="37"/>
    <n v="0"/>
    <n v="0"/>
  </r>
  <r>
    <s v="Camp 15"/>
    <s v="CXB-223"/>
    <m/>
    <m/>
    <s v="H"/>
    <s v="Sun Transitional Learning Centre"/>
    <n v="31013195"/>
    <s v="REFUGEE COMMUNITIES"/>
    <s v="TEMPORARY LEARNING CENTER"/>
    <s v="Completed"/>
    <n v="21.158423300219901"/>
    <n v="92.139609587117903"/>
    <n v="-23.652754822911199"/>
    <n v="4"/>
    <m/>
    <x v="4"/>
    <x v="4"/>
    <m/>
    <n v="18"/>
    <n v="0"/>
    <n v="18"/>
    <n v="0"/>
    <n v="0"/>
    <n v="0"/>
    <n v="0"/>
    <n v="0"/>
    <n v="3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7"/>
    <n v="0"/>
    <n v="107"/>
    <n v="0"/>
    <n v="0"/>
    <n v="0"/>
    <n v="53"/>
    <n v="54"/>
    <n v="0"/>
    <n v="0"/>
    <n v="53"/>
    <n v="54"/>
    <n v="0"/>
    <n v="0"/>
    <n v="0"/>
    <n v="0"/>
    <n v="0"/>
    <n v="0"/>
    <n v="53"/>
    <n v="54"/>
    <n v="107"/>
    <n v="18"/>
    <n v="36"/>
    <n v="0"/>
    <n v="0"/>
    <n v="18"/>
    <n v="35"/>
    <n v="0"/>
    <n v="0"/>
  </r>
  <r>
    <s v="Camp 15"/>
    <s v="CXB-223"/>
    <m/>
    <m/>
    <s v="H"/>
    <s v="Surma Transitional Learning Centre"/>
    <n v="31013203"/>
    <s v="REFUGEE COMMUNITIES"/>
    <s v="TEMPORARY LEARNING CENTER"/>
    <s v="Completed"/>
    <n v="21.159351290324501"/>
    <n v="92.139744670482401"/>
    <n v="-22.185097965541601"/>
    <n v="4"/>
    <m/>
    <x v="4"/>
    <x v="4"/>
    <m/>
    <n v="18"/>
    <n v="0"/>
    <n v="17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18"/>
    <n v="36"/>
    <n v="0"/>
    <n v="0"/>
    <n v="17"/>
    <n v="34"/>
    <n v="0"/>
    <n v="0"/>
  </r>
  <r>
    <s v="Camp 16"/>
    <s v="CXB-224"/>
    <m/>
    <m/>
    <s v="A"/>
    <s v="Beli Transitional Learning Center"/>
    <n v="31012851"/>
    <s v="REFUGEE COMMUNITIES"/>
    <s v="LEARNING CENTER"/>
    <s v="Completed"/>
    <n v="21.158655687905199"/>
    <n v="92.149866033395995"/>
    <n v="-35.8139936435064"/>
    <n v="4"/>
    <m/>
    <x v="4"/>
    <x v="4"/>
    <m/>
    <n v="17"/>
    <n v="0"/>
    <n v="17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1"/>
    <n v="53"/>
    <n v="0"/>
    <n v="0"/>
    <n v="51"/>
    <n v="53"/>
    <n v="0"/>
    <n v="0"/>
    <n v="0"/>
    <n v="0"/>
    <n v="0"/>
    <n v="0"/>
    <n v="51"/>
    <n v="53"/>
    <n v="104"/>
    <n v="17"/>
    <n v="36"/>
    <n v="0"/>
    <n v="0"/>
    <n v="17"/>
    <n v="34"/>
    <n v="0"/>
    <n v="0"/>
  </r>
  <r>
    <s v="Camp 16"/>
    <s v="CXB-224"/>
    <m/>
    <m/>
    <s v="A"/>
    <s v="Kameni Transitional Learning Centre"/>
    <n v="31012965"/>
    <s v="REFUGEE COMMUNITIES"/>
    <s v="LEARNING CENTER"/>
    <s v="Completed"/>
    <n v="21.158408859174799"/>
    <n v="92.150077903510194"/>
    <n v="-37.894626040148601"/>
    <n v="4"/>
    <m/>
    <x v="4"/>
    <x v="4"/>
    <m/>
    <n v="24"/>
    <n v="0"/>
    <n v="16"/>
    <n v="0"/>
    <n v="0"/>
    <n v="0"/>
    <n v="0"/>
    <n v="0"/>
    <n v="22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0"/>
    <n v="0"/>
    <n v="110"/>
    <n v="0"/>
    <n v="0"/>
    <n v="0"/>
    <n v="64"/>
    <n v="46"/>
    <n v="0"/>
    <n v="0"/>
    <n v="64"/>
    <n v="46"/>
    <n v="0"/>
    <n v="0"/>
    <n v="0"/>
    <n v="0"/>
    <n v="0"/>
    <n v="0"/>
    <n v="64"/>
    <n v="46"/>
    <n v="110"/>
    <n v="24"/>
    <n v="22"/>
    <n v="0"/>
    <n v="0"/>
    <n v="16"/>
    <n v="48"/>
    <n v="0"/>
    <n v="0"/>
  </r>
  <r>
    <s v="Camp 16"/>
    <s v="CXB-224"/>
    <m/>
    <m/>
    <s v="A"/>
    <s v="Kazla Transitional Learning Centre"/>
    <n v="31012979"/>
    <s v="REFUGEE COMMUNITIES"/>
    <s v="TEMPORARY LEARNING CENTER"/>
    <s v="Completed"/>
    <n v="21.1577664689047"/>
    <n v="92.150648160209698"/>
    <n v="-26.7910931202649"/>
    <n v="4"/>
    <m/>
    <x v="4"/>
    <x v="4"/>
    <m/>
    <n v="18"/>
    <n v="0"/>
    <n v="17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2"/>
    <n v="53"/>
    <n v="0"/>
    <n v="0"/>
    <n v="52"/>
    <n v="53"/>
    <n v="0"/>
    <n v="0"/>
    <n v="0"/>
    <n v="0"/>
    <n v="0"/>
    <n v="0"/>
    <n v="52"/>
    <n v="53"/>
    <n v="105"/>
    <n v="18"/>
    <n v="35"/>
    <n v="0"/>
    <n v="0"/>
    <n v="17"/>
    <n v="35"/>
    <n v="0"/>
    <n v="0"/>
  </r>
  <r>
    <s v="Camp 16"/>
    <s v="CXB-224"/>
    <m/>
    <m/>
    <s v="A"/>
    <s v="Sristi Transitional Learning Centre"/>
    <n v="31013186"/>
    <s v="REFUGEE COMMUNITIES"/>
    <s v="LEARNING CENTER"/>
    <s v="Completed"/>
    <n v="21.158670000000001"/>
    <n v="92.150251999999995"/>
    <n v="0"/>
    <n v="0"/>
    <m/>
    <x v="4"/>
    <x v="4"/>
    <m/>
    <n v="20"/>
    <n v="0"/>
    <n v="18"/>
    <n v="0"/>
    <n v="0"/>
    <n v="0"/>
    <n v="0"/>
    <n v="0"/>
    <n v="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8"/>
    <n v="0"/>
    <n v="108"/>
    <n v="0"/>
    <n v="0"/>
    <n v="0"/>
    <n v="46"/>
    <n v="62"/>
    <n v="0"/>
    <n v="0"/>
    <n v="46"/>
    <n v="62"/>
    <n v="0"/>
    <n v="0"/>
    <n v="0"/>
    <n v="0"/>
    <n v="0"/>
    <n v="0"/>
    <n v="46"/>
    <n v="62"/>
    <n v="108"/>
    <n v="20"/>
    <n v="42"/>
    <n v="0"/>
    <n v="0"/>
    <n v="18"/>
    <n v="28"/>
    <n v="0"/>
    <n v="0"/>
  </r>
  <r>
    <s v="Camp 18"/>
    <s v="CXB-215"/>
    <m/>
    <m/>
    <s v="F-23"/>
    <s v="Surma Transitional Learning Centre"/>
    <n v="31013201"/>
    <s v="REFUGEE COMMUNITIES"/>
    <s v="LEARNING CENTER"/>
    <s v="Completed"/>
    <n v="21.189763364366701"/>
    <n v="92.151158825331294"/>
    <n v="-44.282548893562797"/>
    <n v="4"/>
    <m/>
    <x v="4"/>
    <x v="4"/>
    <m/>
    <n v="21"/>
    <n v="0"/>
    <n v="23"/>
    <n v="0"/>
    <n v="0"/>
    <n v="0"/>
    <n v="0"/>
    <n v="0"/>
    <n v="2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7"/>
    <n v="47"/>
    <n v="0"/>
    <n v="0"/>
    <n v="57"/>
    <n v="47"/>
    <n v="0"/>
    <n v="0"/>
    <n v="0"/>
    <n v="0"/>
    <n v="0"/>
    <n v="0"/>
    <n v="57"/>
    <n v="47"/>
    <n v="104"/>
    <n v="21"/>
    <n v="26"/>
    <n v="0"/>
    <n v="0"/>
    <n v="23"/>
    <n v="34"/>
    <n v="0"/>
    <n v="0"/>
  </r>
  <r>
    <s v="Camp 18"/>
    <s v="CXB-215"/>
    <m/>
    <m/>
    <s v="G-43"/>
    <s v="Shaikat Transitional Learning Centre"/>
    <n v="31013153"/>
    <s v="REFUGEE COMMUNITIES"/>
    <s v="LEARNING CENTER"/>
    <s v="Completed"/>
    <m/>
    <m/>
    <m/>
    <m/>
    <m/>
    <x v="4"/>
    <x v="4"/>
    <m/>
    <n v="23"/>
    <n v="0"/>
    <n v="23"/>
    <n v="0"/>
    <n v="0"/>
    <n v="0"/>
    <n v="0"/>
    <n v="0"/>
    <n v="2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59"/>
    <n v="47"/>
    <n v="0"/>
    <n v="0"/>
    <n v="59"/>
    <n v="47"/>
    <n v="0"/>
    <n v="0"/>
    <n v="0"/>
    <n v="0"/>
    <n v="0"/>
    <n v="0"/>
    <n v="59"/>
    <n v="47"/>
    <n v="106"/>
    <n v="23"/>
    <n v="24"/>
    <n v="0"/>
    <n v="0"/>
    <n v="23"/>
    <n v="36"/>
    <n v="0"/>
    <n v="0"/>
  </r>
  <r>
    <s v="Camp 18"/>
    <s v="CXB-215"/>
    <m/>
    <m/>
    <s v="G-46"/>
    <s v="Shalik Transitional Learning Centre"/>
    <n v="31013156"/>
    <s v="REFUGEE COMMUNITIES"/>
    <s v="LEARNING CENTER"/>
    <s v="Completed"/>
    <m/>
    <m/>
    <m/>
    <m/>
    <m/>
    <x v="4"/>
    <x v="4"/>
    <m/>
    <n v="37"/>
    <n v="0"/>
    <n v="33"/>
    <n v="0"/>
    <n v="0"/>
    <n v="0"/>
    <n v="0"/>
    <n v="0"/>
    <n v="2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6"/>
    <n v="0"/>
    <n v="116"/>
    <n v="0"/>
    <n v="0"/>
    <n v="0"/>
    <n v="59"/>
    <n v="57"/>
    <n v="0"/>
    <n v="0"/>
    <n v="59"/>
    <n v="57"/>
    <n v="0"/>
    <n v="0"/>
    <n v="0"/>
    <n v="0"/>
    <n v="0"/>
    <n v="0"/>
    <n v="59"/>
    <n v="57"/>
    <n v="116"/>
    <n v="37"/>
    <n v="20"/>
    <n v="0"/>
    <n v="0"/>
    <n v="33"/>
    <n v="26"/>
    <n v="0"/>
    <n v="0"/>
  </r>
  <r>
    <s v="Camp 18"/>
    <s v="CXB-215"/>
    <m/>
    <m/>
    <s v="G-46"/>
    <s v="Shalik Transitional Learning Centre"/>
    <n v="31013157"/>
    <s v="REFUGEE COMMUNITIES"/>
    <s v="LEARNING CENTER"/>
    <s v="Completed"/>
    <n v="21.190188765631799"/>
    <n v="92.1496297776266"/>
    <n v="-28.921485286383799"/>
    <n v="4"/>
    <m/>
    <x v="4"/>
    <x v="4"/>
    <m/>
    <n v="22"/>
    <n v="0"/>
    <n v="22"/>
    <n v="0"/>
    <n v="0"/>
    <n v="0"/>
    <n v="0"/>
    <n v="0"/>
    <n v="2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7"/>
    <n v="47"/>
    <n v="0"/>
    <n v="0"/>
    <n v="57"/>
    <n v="47"/>
    <n v="0"/>
    <n v="0"/>
    <n v="0"/>
    <n v="0"/>
    <n v="0"/>
    <n v="0"/>
    <n v="57"/>
    <n v="47"/>
    <n v="104"/>
    <n v="22"/>
    <n v="25"/>
    <n v="0"/>
    <n v="0"/>
    <n v="22"/>
    <n v="35"/>
    <n v="0"/>
    <n v="0"/>
  </r>
  <r>
    <s v="Camp 18"/>
    <s v="CXB-215"/>
    <m/>
    <m/>
    <s v="H-51"/>
    <s v="Flower Learning Centre"/>
    <n v="31012894"/>
    <s v="REFUGEE COMMUNITIES"/>
    <s v="LEARNING CENTER"/>
    <s v="Completed"/>
    <m/>
    <m/>
    <m/>
    <m/>
    <m/>
    <x v="4"/>
    <x v="4"/>
    <m/>
    <n v="22"/>
    <n v="0"/>
    <n v="20"/>
    <n v="0"/>
    <n v="0"/>
    <n v="0"/>
    <n v="0"/>
    <n v="0"/>
    <n v="2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2"/>
    <n v="0"/>
    <n v="92"/>
    <n v="0"/>
    <n v="0"/>
    <n v="0"/>
    <n v="49"/>
    <n v="43"/>
    <n v="0"/>
    <n v="0"/>
    <n v="49"/>
    <n v="43"/>
    <n v="0"/>
    <n v="0"/>
    <n v="0"/>
    <n v="0"/>
    <n v="0"/>
    <n v="0"/>
    <n v="49"/>
    <n v="43"/>
    <n v="92"/>
    <n v="22"/>
    <n v="21"/>
    <n v="0"/>
    <n v="0"/>
    <n v="20"/>
    <n v="29"/>
    <n v="0"/>
    <n v="0"/>
  </r>
  <r>
    <s v="Camp 18"/>
    <s v="CXB-215"/>
    <m/>
    <m/>
    <s v="H-51"/>
    <s v="Golap Transitional Learning Centre"/>
    <n v="31012903"/>
    <s v="REFUGEE COMMUNITIES"/>
    <s v="LEARNING CENTER"/>
    <s v="Completed"/>
    <m/>
    <m/>
    <m/>
    <m/>
    <m/>
    <x v="4"/>
    <x v="4"/>
    <m/>
    <n v="21"/>
    <n v="0"/>
    <n v="23"/>
    <n v="0"/>
    <n v="0"/>
    <n v="0"/>
    <n v="0"/>
    <n v="0"/>
    <n v="2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4"/>
    <n v="0"/>
    <n v="104"/>
    <n v="0"/>
    <n v="0"/>
    <n v="0"/>
    <n v="59"/>
    <n v="45"/>
    <n v="0"/>
    <n v="0"/>
    <n v="59"/>
    <n v="45"/>
    <n v="0"/>
    <n v="0"/>
    <n v="0"/>
    <n v="0"/>
    <n v="0"/>
    <n v="0"/>
    <n v="59"/>
    <n v="45"/>
    <n v="104"/>
    <n v="21"/>
    <n v="24"/>
    <n v="0"/>
    <n v="0"/>
    <n v="23"/>
    <n v="36"/>
    <n v="0"/>
    <n v="0"/>
  </r>
  <r>
    <s v="Camp 18"/>
    <s v="CXB-215"/>
    <m/>
    <m/>
    <s v="H-51"/>
    <s v="Parul Transitional Learning Centre"/>
    <n v="31013080"/>
    <s v="REFUGEE COMMUNITIES"/>
    <s v="LEARNING CENTER"/>
    <s v="Completed"/>
    <n v="21.192284690249501"/>
    <n v="92.148508846274694"/>
    <n v="-26.707587164517399"/>
    <n v="4"/>
    <m/>
    <x v="4"/>
    <x v="4"/>
    <m/>
    <n v="20"/>
    <n v="0"/>
    <n v="20"/>
    <n v="0"/>
    <n v="0"/>
    <n v="0"/>
    <n v="0"/>
    <n v="0"/>
    <n v="2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0"/>
    <n v="0"/>
    <n v="100"/>
    <n v="0"/>
    <n v="0"/>
    <n v="0"/>
    <n v="60"/>
    <n v="40"/>
    <n v="0"/>
    <n v="0"/>
    <n v="60"/>
    <n v="40"/>
    <n v="0"/>
    <n v="0"/>
    <n v="0"/>
    <n v="0"/>
    <n v="0"/>
    <n v="0"/>
    <n v="60"/>
    <n v="40"/>
    <n v="100"/>
    <n v="20"/>
    <n v="20"/>
    <n v="0"/>
    <n v="0"/>
    <n v="20"/>
    <n v="40"/>
    <n v="0"/>
    <n v="0"/>
  </r>
  <r>
    <s v="Camp 18"/>
    <s v="CXB-215"/>
    <m/>
    <m/>
    <s v="H-51"/>
    <s v="Rose transitional Learning Centre"/>
    <n v="31013112"/>
    <s v="REFUGEE COMMUNITIES"/>
    <s v="LEARNING CENTER"/>
    <s v="Completed"/>
    <m/>
    <m/>
    <m/>
    <m/>
    <m/>
    <x v="4"/>
    <x v="4"/>
    <m/>
    <n v="0"/>
    <n v="0"/>
    <n v="0"/>
    <n v="0"/>
    <n v="0"/>
    <n v="0"/>
    <n v="0"/>
    <n v="0"/>
    <n v="2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60"/>
    <n v="0"/>
    <n v="60"/>
    <n v="0"/>
    <n v="0"/>
    <n v="0"/>
    <n v="37"/>
    <n v="23"/>
    <n v="0"/>
    <n v="0"/>
    <n v="37"/>
    <n v="23"/>
    <n v="0"/>
    <n v="0"/>
    <n v="0"/>
    <n v="0"/>
    <n v="0"/>
    <n v="0"/>
    <n v="37"/>
    <n v="23"/>
    <n v="60"/>
    <n v="0"/>
    <n v="23"/>
    <n v="0"/>
    <n v="0"/>
    <n v="0"/>
    <n v="37"/>
    <n v="0"/>
    <n v="0"/>
  </r>
  <r>
    <s v="Camp 18"/>
    <s v="CXB-215"/>
    <m/>
    <m/>
    <s v="H-51"/>
    <s v="Sagorika Transitional Learning Centre"/>
    <n v="31013128"/>
    <s v="REFUGEE COMMUNITIES"/>
    <s v="LEARNING CENTER"/>
    <s v="Completed"/>
    <n v="21.192383665661598"/>
    <n v="92.148347420630799"/>
    <n v="-31.8341057182007"/>
    <n v="4"/>
    <m/>
    <x v="4"/>
    <x v="4"/>
    <m/>
    <n v="25"/>
    <n v="0"/>
    <n v="20"/>
    <n v="0"/>
    <n v="0"/>
    <n v="0"/>
    <n v="0"/>
    <n v="0"/>
    <n v="2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25"/>
    <n v="29"/>
    <n v="0"/>
    <n v="0"/>
    <n v="20"/>
    <n v="31"/>
    <n v="0"/>
    <n v="0"/>
  </r>
  <r>
    <s v="Camp 18"/>
    <s v="CXB-215"/>
    <m/>
    <m/>
    <s v="H-51"/>
    <s v="Shikhon Transitional Learning Centre"/>
    <n v="31013171"/>
    <s v="REFUGEE COMMUNITIES"/>
    <s v="LEARNING CENTER"/>
    <s v="Completed"/>
    <n v="21.192089160499101"/>
    <n v="92.148485448971201"/>
    <n v="-34.878086646255802"/>
    <n v="4"/>
    <m/>
    <x v="4"/>
    <x v="4"/>
    <m/>
    <n v="25"/>
    <n v="0"/>
    <n v="20"/>
    <n v="0"/>
    <n v="0"/>
    <n v="0"/>
    <n v="0"/>
    <n v="0"/>
    <n v="2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1"/>
    <n v="54"/>
    <n v="0"/>
    <n v="0"/>
    <n v="51"/>
    <n v="54"/>
    <n v="0"/>
    <n v="0"/>
    <n v="0"/>
    <n v="0"/>
    <n v="0"/>
    <n v="0"/>
    <n v="51"/>
    <n v="54"/>
    <n v="105"/>
    <n v="25"/>
    <n v="29"/>
    <n v="0"/>
    <n v="0"/>
    <n v="20"/>
    <n v="31"/>
    <n v="0"/>
    <n v="0"/>
  </r>
  <r>
    <s v="Camp 18"/>
    <s v="CXB-215"/>
    <m/>
    <m/>
    <s v="H-51"/>
    <s v="Sun Transitional Learning Centre"/>
    <n v="31013193"/>
    <s v="REFUGEE COMMUNITIES"/>
    <s v="LEARNING CENTER"/>
    <s v="Completed"/>
    <n v="21.192089761538899"/>
    <n v="92.148408725411798"/>
    <n v="-27.113574129286601"/>
    <n v="4"/>
    <m/>
    <x v="4"/>
    <x v="4"/>
    <m/>
    <n v="22"/>
    <n v="0"/>
    <n v="23"/>
    <n v="0"/>
    <n v="0"/>
    <n v="0"/>
    <n v="0"/>
    <n v="0"/>
    <n v="2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8"/>
    <n v="47"/>
    <n v="0"/>
    <n v="0"/>
    <n v="58"/>
    <n v="47"/>
    <n v="0"/>
    <n v="0"/>
    <n v="0"/>
    <n v="0"/>
    <n v="0"/>
    <n v="0"/>
    <n v="58"/>
    <n v="47"/>
    <n v="105"/>
    <n v="22"/>
    <n v="25"/>
    <n v="0"/>
    <n v="0"/>
    <n v="23"/>
    <n v="35"/>
    <n v="0"/>
    <n v="0"/>
  </r>
  <r>
    <s v="Camp 18"/>
    <s v="CXB-215"/>
    <m/>
    <m/>
    <s v="H-52"/>
    <s v="Moon Tranistional Learning Centre"/>
    <n v="31013039"/>
    <s v="REFUGEE COMMUNITIES"/>
    <s v="LEARNING CENTER"/>
    <s v="Completed"/>
    <n v="21.191481"/>
    <n v="92.149748000000002"/>
    <s v="(blank)"/>
    <n v="0"/>
    <m/>
    <x v="4"/>
    <x v="4"/>
    <m/>
    <n v="32"/>
    <n v="0"/>
    <n v="38"/>
    <n v="0"/>
    <n v="0"/>
    <n v="0"/>
    <n v="0"/>
    <n v="0"/>
    <n v="27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26"/>
    <n v="0"/>
    <n v="126"/>
    <n v="0"/>
    <n v="0"/>
    <n v="0"/>
    <n v="67"/>
    <n v="59"/>
    <n v="0"/>
    <n v="0"/>
    <n v="67"/>
    <n v="59"/>
    <n v="0"/>
    <n v="0"/>
    <n v="0"/>
    <n v="0"/>
    <n v="0"/>
    <n v="0"/>
    <n v="67"/>
    <n v="59"/>
    <n v="126"/>
    <n v="32"/>
    <n v="27"/>
    <n v="0"/>
    <n v="0"/>
    <n v="38"/>
    <n v="29"/>
    <n v="0"/>
    <n v="0"/>
  </r>
  <r>
    <s v="Camp 18"/>
    <s v="CXB-215"/>
    <m/>
    <m/>
    <s v="H-52"/>
    <s v="Sagor Learning Centre"/>
    <n v="31013126"/>
    <s v="REFUGEE COMMUNITIES"/>
    <s v="LEARNING CENTER"/>
    <s v="Completed"/>
    <m/>
    <m/>
    <m/>
    <m/>
    <m/>
    <x v="4"/>
    <x v="4"/>
    <m/>
    <n v="22"/>
    <n v="0"/>
    <n v="23"/>
    <n v="0"/>
    <n v="0"/>
    <n v="0"/>
    <n v="0"/>
    <n v="0"/>
    <n v="2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62"/>
    <n v="43"/>
    <n v="0"/>
    <n v="0"/>
    <n v="62"/>
    <n v="43"/>
    <n v="0"/>
    <n v="0"/>
    <n v="0"/>
    <n v="0"/>
    <n v="0"/>
    <n v="0"/>
    <n v="62"/>
    <n v="43"/>
    <n v="105"/>
    <n v="22"/>
    <n v="21"/>
    <n v="0"/>
    <n v="0"/>
    <n v="23"/>
    <n v="39"/>
    <n v="0"/>
    <n v="0"/>
  </r>
  <r>
    <s v="Camp 18"/>
    <s v="CXB-215"/>
    <m/>
    <m/>
    <s v="H-52"/>
    <s v="Sangu Transitional Learning Centre"/>
    <n v="31013140"/>
    <s v="REFUGEE COMMUNITIES"/>
    <s v="LEARNING CENTER"/>
    <s v="Completed"/>
    <n v="21.191163"/>
    <n v="92.150109999999998"/>
    <s v="(blank)"/>
    <n v="0"/>
    <m/>
    <x v="4"/>
    <x v="4"/>
    <m/>
    <n v="25"/>
    <n v="0"/>
    <n v="45"/>
    <n v="0"/>
    <n v="0"/>
    <n v="0"/>
    <n v="0"/>
    <n v="0"/>
    <n v="18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6"/>
    <n v="0"/>
    <n v="106"/>
    <n v="0"/>
    <n v="0"/>
    <n v="0"/>
    <n v="63"/>
    <n v="43"/>
    <n v="0"/>
    <n v="0"/>
    <n v="63"/>
    <n v="43"/>
    <n v="0"/>
    <n v="0"/>
    <n v="0"/>
    <n v="0"/>
    <n v="0"/>
    <n v="0"/>
    <n v="63"/>
    <n v="43"/>
    <n v="106"/>
    <n v="25"/>
    <n v="18"/>
    <n v="0"/>
    <n v="0"/>
    <n v="45"/>
    <n v="18"/>
    <n v="0"/>
    <n v="0"/>
  </r>
  <r>
    <s v="Camp 18"/>
    <s v="CXB-215"/>
    <m/>
    <m/>
    <s v="H-57"/>
    <s v="Everest Transitional Learning Centre"/>
    <n v="31012892"/>
    <s v="REFUGEE COMMUNITIES"/>
    <s v="LEARNING CENTER"/>
    <s v="Completed"/>
    <n v="21.191108229877099"/>
    <n v="92.148199827721797"/>
    <n v="-53.7366657555053"/>
    <n v="4"/>
    <m/>
    <x v="4"/>
    <x v="4"/>
    <m/>
    <n v="24"/>
    <n v="0"/>
    <n v="23"/>
    <n v="0"/>
    <n v="0"/>
    <n v="0"/>
    <n v="0"/>
    <n v="0"/>
    <n v="2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0"/>
    <n v="0"/>
    <n v="100"/>
    <n v="0"/>
    <n v="0"/>
    <n v="0"/>
    <n v="48"/>
    <n v="52"/>
    <n v="0"/>
    <n v="0"/>
    <n v="48"/>
    <n v="52"/>
    <n v="0"/>
    <n v="0"/>
    <n v="0"/>
    <n v="0"/>
    <n v="0"/>
    <n v="0"/>
    <n v="48"/>
    <n v="52"/>
    <n v="100"/>
    <n v="24"/>
    <n v="28"/>
    <n v="0"/>
    <n v="0"/>
    <n v="23"/>
    <n v="25"/>
    <n v="0"/>
    <n v="0"/>
  </r>
  <r>
    <s v="Camp 18"/>
    <s v="CXB-215"/>
    <m/>
    <m/>
    <s v="H-58"/>
    <s v="Paharica Transitional Learning Centre"/>
    <n v="31013075"/>
    <s v="REFUGEE COMMUNITIES"/>
    <s v="TEMPORARY LEARNING CENTER"/>
    <s v="Completed"/>
    <n v="21.1908712995121"/>
    <n v="92.146462111034594"/>
    <n v="-30.5618792306751"/>
    <n v="4"/>
    <m/>
    <x v="4"/>
    <x v="4"/>
    <m/>
    <n v="23"/>
    <n v="0"/>
    <n v="24"/>
    <n v="0"/>
    <n v="0"/>
    <n v="0"/>
    <n v="0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7"/>
    <n v="0"/>
    <n v="117"/>
    <n v="0"/>
    <n v="0"/>
    <n v="0"/>
    <n v="65"/>
    <n v="52"/>
    <n v="0"/>
    <n v="0"/>
    <n v="65"/>
    <n v="52"/>
    <n v="0"/>
    <n v="0"/>
    <n v="0"/>
    <n v="0"/>
    <n v="0"/>
    <n v="0"/>
    <n v="65"/>
    <n v="52"/>
    <n v="117"/>
    <n v="23"/>
    <n v="29"/>
    <n v="0"/>
    <n v="0"/>
    <n v="24"/>
    <n v="41"/>
    <n v="0"/>
    <n v="0"/>
  </r>
  <r>
    <s v="Camp 18"/>
    <s v="CXB-215"/>
    <m/>
    <m/>
    <s v="H-61"/>
    <s v="Jhorna Transitional Learning Centre"/>
    <n v="31012935"/>
    <s v="REFUGEE COMMUNITIES"/>
    <s v="LEARNING CENTER"/>
    <s v="Completed"/>
    <n v="21.189947717048799"/>
    <n v="92.145653733906599"/>
    <n v="-32.480689115055903"/>
    <n v="4"/>
    <m/>
    <x v="4"/>
    <x v="4"/>
    <m/>
    <n v="22"/>
    <n v="0"/>
    <n v="20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2"/>
    <n v="0"/>
    <n v="112"/>
    <n v="0"/>
    <n v="0"/>
    <n v="0"/>
    <n v="55"/>
    <n v="57"/>
    <n v="0"/>
    <n v="0"/>
    <n v="55"/>
    <n v="57"/>
    <n v="0"/>
    <n v="0"/>
    <n v="0"/>
    <n v="0"/>
    <n v="0"/>
    <n v="0"/>
    <n v="55"/>
    <n v="57"/>
    <n v="112"/>
    <n v="22"/>
    <n v="35"/>
    <n v="0"/>
    <n v="0"/>
    <n v="20"/>
    <n v="35"/>
    <n v="0"/>
    <n v="0"/>
  </r>
  <r>
    <s v="Camp 18"/>
    <s v="CXB-215"/>
    <m/>
    <m/>
    <s v="H-64"/>
    <s v="Nodi Transitional Learning Centre"/>
    <n v="31013065"/>
    <s v="REFUGEE COMMUNITIES"/>
    <s v="LEARNING CENTER"/>
    <s v="Completed"/>
    <n v="21.190444265084299"/>
    <n v="92.150257939214995"/>
    <n v="-42.322047967187501"/>
    <n v="4"/>
    <m/>
    <x v="4"/>
    <x v="4"/>
    <m/>
    <n v="36"/>
    <n v="0"/>
    <n v="34"/>
    <n v="0"/>
    <n v="0"/>
    <n v="0"/>
    <n v="0"/>
    <n v="0"/>
    <n v="15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4"/>
    <n v="51"/>
    <n v="0"/>
    <n v="0"/>
    <n v="54"/>
    <n v="51"/>
    <n v="0"/>
    <n v="0"/>
    <n v="0"/>
    <n v="0"/>
    <n v="0"/>
    <n v="0"/>
    <n v="54"/>
    <n v="51"/>
    <n v="105"/>
    <n v="36"/>
    <n v="15"/>
    <n v="0"/>
    <n v="0"/>
    <n v="34"/>
    <n v="20"/>
    <n v="0"/>
    <n v="0"/>
  </r>
  <r>
    <s v="Camp 18"/>
    <s v="CXB-215"/>
    <m/>
    <m/>
    <s v="K-1"/>
    <s v="Prantic Transitional Learning Centre"/>
    <n v="31013086"/>
    <s v="REFUGEE COMMUNITIES"/>
    <s v="LEARNING CENTER"/>
    <s v="Completed"/>
    <n v="21.186230739530998"/>
    <n v="92.150938585140494"/>
    <n v="-54.6603558511476"/>
    <n v="4"/>
    <m/>
    <x v="4"/>
    <x v="4"/>
    <m/>
    <n v="23"/>
    <n v="0"/>
    <n v="22"/>
    <n v="0"/>
    <n v="0"/>
    <n v="0"/>
    <n v="0"/>
    <n v="0"/>
    <n v="2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5"/>
    <n v="0"/>
    <n v="115"/>
    <n v="0"/>
    <n v="0"/>
    <n v="0"/>
    <n v="66"/>
    <n v="49"/>
    <n v="0"/>
    <n v="0"/>
    <n v="66"/>
    <n v="49"/>
    <n v="0"/>
    <n v="0"/>
    <n v="0"/>
    <n v="0"/>
    <n v="0"/>
    <n v="0"/>
    <n v="66"/>
    <n v="49"/>
    <n v="115"/>
    <n v="23"/>
    <n v="26"/>
    <n v="0"/>
    <n v="0"/>
    <n v="22"/>
    <n v="44"/>
    <n v="0"/>
    <n v="0"/>
  </r>
  <r>
    <s v="Camp 18"/>
    <s v="CXB-215"/>
    <m/>
    <m/>
    <s v="L-1"/>
    <s v="Naf Transitional Learning Centre"/>
    <n v="31013060"/>
    <s v="REFUGEE COMMUNITIES"/>
    <s v="LEARNING CENTER"/>
    <s v="Completed"/>
    <n v="21.185420000000001"/>
    <n v="92.149362999999994"/>
    <n v="0"/>
    <n v="0"/>
    <m/>
    <x v="4"/>
    <x v="4"/>
    <m/>
    <n v="23"/>
    <n v="0"/>
    <n v="22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5"/>
    <n v="0"/>
    <n v="115"/>
    <n v="0"/>
    <n v="0"/>
    <n v="0"/>
    <n v="57"/>
    <n v="58"/>
    <n v="0"/>
    <n v="0"/>
    <n v="57"/>
    <n v="58"/>
    <n v="0"/>
    <n v="0"/>
    <n v="0"/>
    <n v="0"/>
    <n v="0"/>
    <n v="0"/>
    <n v="57"/>
    <n v="58"/>
    <n v="115"/>
    <n v="23"/>
    <n v="35"/>
    <n v="0"/>
    <n v="0"/>
    <n v="22"/>
    <n v="35"/>
    <n v="0"/>
    <n v="0"/>
  </r>
  <r>
    <s v="Camp 18"/>
    <s v="CXB-215"/>
    <m/>
    <m/>
    <s v="L-16"/>
    <s v="Parua Transitional Learning Centre"/>
    <n v="31013079"/>
    <s v="REFUGEE COMMUNITIES"/>
    <s v="LEARNING CENTER"/>
    <s v="Completed"/>
    <n v="21.189196513589"/>
    <n v="92.147121971567998"/>
    <n v="-40.777767753138399"/>
    <n v="4"/>
    <m/>
    <x v="4"/>
    <x v="4"/>
    <m/>
    <n v="20"/>
    <n v="0"/>
    <n v="20"/>
    <n v="0"/>
    <n v="0"/>
    <n v="0"/>
    <n v="0"/>
    <n v="0"/>
    <n v="3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0"/>
    <n v="0"/>
    <n v="110"/>
    <n v="0"/>
    <n v="0"/>
    <n v="0"/>
    <n v="53"/>
    <n v="57"/>
    <n v="0"/>
    <n v="0"/>
    <n v="53"/>
    <n v="57"/>
    <n v="0"/>
    <n v="0"/>
    <n v="0"/>
    <n v="0"/>
    <n v="0"/>
    <n v="0"/>
    <n v="53"/>
    <n v="57"/>
    <n v="110"/>
    <n v="20"/>
    <n v="37"/>
    <n v="0"/>
    <n v="0"/>
    <n v="20"/>
    <n v="33"/>
    <n v="0"/>
    <n v="0"/>
  </r>
  <r>
    <s v="Camp 18"/>
    <s v="CXB-215"/>
    <m/>
    <m/>
    <s v="L-17"/>
    <s v="Lake View Learning Centre"/>
    <n v="31012996"/>
    <s v="REFUGEE COMMUNITIES"/>
    <s v="LEARNING CENTER"/>
    <s v="Completed"/>
    <n v="21.189898132414601"/>
    <n v="92.146871144629301"/>
    <n v="-23.000830731182599"/>
    <n v="4"/>
    <m/>
    <x v="4"/>
    <x v="4"/>
    <m/>
    <n v="23"/>
    <n v="0"/>
    <n v="21"/>
    <n v="0"/>
    <n v="0"/>
    <n v="0"/>
    <n v="0"/>
    <n v="0"/>
    <n v="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4"/>
    <n v="0"/>
    <n v="114"/>
    <n v="0"/>
    <n v="0"/>
    <n v="0"/>
    <n v="58"/>
    <n v="56"/>
    <n v="0"/>
    <n v="0"/>
    <n v="58"/>
    <n v="56"/>
    <n v="0"/>
    <n v="0"/>
    <n v="0"/>
    <n v="0"/>
    <n v="0"/>
    <n v="0"/>
    <n v="58"/>
    <n v="56"/>
    <n v="114"/>
    <n v="23"/>
    <n v="33"/>
    <n v="0"/>
    <n v="0"/>
    <n v="21"/>
    <n v="37"/>
    <n v="0"/>
    <n v="0"/>
  </r>
  <r>
    <s v="Camp 18"/>
    <s v="CXB-215"/>
    <m/>
    <m/>
    <s v="L-18"/>
    <s v="Model Transitional Learning Centre"/>
    <n v="31013026"/>
    <s v="REFUGEE COMMUNITIES"/>
    <s v="LEARNING CENTER"/>
    <s v="Completed"/>
    <n v="21.1893696438615"/>
    <n v="92.147660150999101"/>
    <n v="-40.397658964892202"/>
    <n v="4"/>
    <m/>
    <x v="4"/>
    <x v="4"/>
    <m/>
    <n v="25"/>
    <n v="0"/>
    <n v="20"/>
    <n v="0"/>
    <n v="0"/>
    <n v="0"/>
    <n v="0"/>
    <n v="0"/>
    <n v="27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97"/>
    <n v="0"/>
    <n v="97"/>
    <n v="0"/>
    <n v="0"/>
    <n v="0"/>
    <n v="45"/>
    <n v="52"/>
    <n v="0"/>
    <n v="0"/>
    <n v="45"/>
    <n v="52"/>
    <n v="0"/>
    <n v="0"/>
    <n v="0"/>
    <n v="0"/>
    <n v="0"/>
    <n v="0"/>
    <n v="45"/>
    <n v="52"/>
    <n v="97"/>
    <n v="25"/>
    <n v="27"/>
    <n v="0"/>
    <n v="0"/>
    <n v="20"/>
    <n v="25"/>
    <n v="0"/>
    <n v="0"/>
  </r>
  <r>
    <s v="Camp 18"/>
    <s v="CXB-215"/>
    <m/>
    <m/>
    <s v="L-18"/>
    <s v="Santi Transitional Learning Centre"/>
    <n v="31013144"/>
    <s v="REFUGEE COMMUNITIES"/>
    <s v="LEARNING CENTER"/>
    <s v="Completed"/>
    <n v="21.1895314252418"/>
    <n v="92.148298741162407"/>
    <n v="-39.406885508794801"/>
    <n v="4"/>
    <m/>
    <x v="4"/>
    <x v="4"/>
    <m/>
    <n v="22"/>
    <n v="0"/>
    <n v="18"/>
    <n v="0"/>
    <n v="0"/>
    <n v="0"/>
    <n v="0"/>
    <n v="0"/>
    <n v="38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0"/>
    <n v="0"/>
    <n v="100"/>
    <n v="0"/>
    <n v="0"/>
    <n v="0"/>
    <n v="40"/>
    <n v="60"/>
    <n v="0"/>
    <n v="0"/>
    <n v="40"/>
    <n v="60"/>
    <n v="0"/>
    <n v="0"/>
    <n v="0"/>
    <n v="0"/>
    <n v="0"/>
    <n v="0"/>
    <n v="40"/>
    <n v="60"/>
    <n v="100"/>
    <n v="22"/>
    <n v="38"/>
    <n v="0"/>
    <n v="0"/>
    <n v="18"/>
    <n v="22"/>
    <n v="0"/>
    <n v="0"/>
  </r>
  <r>
    <s v="Camp 18"/>
    <s v="CXB-215"/>
    <m/>
    <m/>
    <s v="L-19 "/>
    <s v="Karnafully Transitional Learning Centre"/>
    <n v="31012973"/>
    <s v="REFUGEE COMMUNITIES"/>
    <s v="LEARNING CENTER"/>
    <s v="Completed"/>
    <n v="21.186882000000001"/>
    <n v="92.149131999999994"/>
    <s v="(blank)"/>
    <n v="0"/>
    <m/>
    <x v="4"/>
    <x v="4"/>
    <m/>
    <n v="33"/>
    <n v="0"/>
    <n v="37"/>
    <n v="0"/>
    <n v="0"/>
    <n v="0"/>
    <n v="0"/>
    <n v="0"/>
    <n v="16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6"/>
    <n v="49"/>
    <n v="0"/>
    <n v="0"/>
    <n v="56"/>
    <n v="49"/>
    <n v="0"/>
    <n v="0"/>
    <n v="0"/>
    <n v="0"/>
    <n v="0"/>
    <n v="0"/>
    <n v="56"/>
    <n v="49"/>
    <n v="105"/>
    <n v="33"/>
    <n v="16"/>
    <n v="0"/>
    <n v="0"/>
    <n v="37"/>
    <n v="19"/>
    <n v="0"/>
    <n v="0"/>
  </r>
  <r>
    <s v="Camp 18"/>
    <s v="CXB-215"/>
    <m/>
    <m/>
    <s v="L-19 "/>
    <s v="Queen Transitional Learning Centre"/>
    <n v="31013089"/>
    <s v="REFUGEE COMMUNITIES"/>
    <s v="LEARNING CENTER"/>
    <s v="Completed"/>
    <n v="21.189933864701601"/>
    <n v="92.148814956926401"/>
    <n v="-35.898842720835503"/>
    <n v="4"/>
    <m/>
    <x v="4"/>
    <x v="4"/>
    <m/>
    <n v="21"/>
    <n v="0"/>
    <n v="21"/>
    <n v="0"/>
    <n v="0"/>
    <n v="0"/>
    <n v="0"/>
    <n v="0"/>
    <n v="29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21"/>
    <n v="29"/>
    <n v="0"/>
    <n v="0"/>
    <n v="21"/>
    <n v="34"/>
    <n v="0"/>
    <n v="0"/>
  </r>
  <r>
    <s v="Camp 18"/>
    <s v="CXB-215"/>
    <m/>
    <m/>
    <s v="L-20"/>
    <s v="Eagle Transitional Learning Centre"/>
    <n v="31012888"/>
    <s v="REFUGEE COMMUNITIES"/>
    <s v="TEMPORARY LEARNING CENTER"/>
    <s v="Completed"/>
    <n v="21.189493617579799"/>
    <n v="92.1493320025332"/>
    <n v="-29.289969626770201"/>
    <n v="4"/>
    <m/>
    <x v="4"/>
    <x v="4"/>
    <m/>
    <n v="21"/>
    <n v="0"/>
    <n v="24"/>
    <n v="0"/>
    <n v="0"/>
    <n v="0"/>
    <n v="0"/>
    <n v="0"/>
    <n v="3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15"/>
    <n v="0"/>
    <n v="115"/>
    <n v="0"/>
    <n v="0"/>
    <n v="0"/>
    <n v="58"/>
    <n v="57"/>
    <n v="0"/>
    <n v="0"/>
    <n v="58"/>
    <n v="57"/>
    <n v="0"/>
    <n v="0"/>
    <n v="0"/>
    <n v="0"/>
    <n v="0"/>
    <n v="0"/>
    <n v="58"/>
    <n v="57"/>
    <n v="115"/>
    <n v="21"/>
    <n v="36"/>
    <n v="0"/>
    <n v="0"/>
    <n v="24"/>
    <n v="34"/>
    <n v="0"/>
    <n v="0"/>
  </r>
  <r>
    <s v="Camp 18"/>
    <s v="CXB-215"/>
    <m/>
    <m/>
    <s v="L-4"/>
    <s v="Sristy Transitional Learning Centre"/>
    <n v="31013187"/>
    <s v="REFUGEE COMMUNITIES"/>
    <s v="LEARNING CENTER"/>
    <s v="Completed"/>
    <n v="21.1845114706827"/>
    <n v="92.148201936258701"/>
    <n v="-57.539224567608699"/>
    <n v="4"/>
    <m/>
    <x v="4"/>
    <x v="4"/>
    <m/>
    <n v="20"/>
    <n v="0"/>
    <n v="15"/>
    <n v="0"/>
    <n v="0"/>
    <n v="0"/>
    <n v="0"/>
    <n v="0"/>
    <n v="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Md. Hasan"/>
    <s v="mdhasanelaw@gmail.com"/>
    <s v="01819085492"/>
    <n v="105"/>
    <n v="0"/>
    <n v="105"/>
    <n v="0"/>
    <n v="0"/>
    <n v="0"/>
    <n v="55"/>
    <n v="50"/>
    <n v="0"/>
    <n v="0"/>
    <n v="55"/>
    <n v="50"/>
    <n v="0"/>
    <n v="0"/>
    <n v="0"/>
    <n v="0"/>
    <n v="0"/>
    <n v="0"/>
    <n v="55"/>
    <n v="50"/>
    <n v="105"/>
    <n v="20"/>
    <n v="30"/>
    <n v="0"/>
    <n v="0"/>
    <n v="15"/>
    <n v="4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2" cacheId="46" dataOnRows="1" applyNumberFormats="0" applyBorderFormats="0" applyFontFormats="0" applyPatternFormats="0" applyAlignmentFormats="0" applyWidthHeightFormats="1" dataCaption="Host 3-14" updatedVersion="6" minRefreshableVersion="3" useAutoFormatting="1" rowGrandTotals="0" itemPrintTitles="1" createdVersion="6" indent="0" compact="0" compactData="0" multipleFieldFilters="0">
  <location ref="O1:P5" firstHeaderRow="1" firstDataRow="1" firstDataCol="1"/>
  <pivotFields count="83"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>
      <items count="19">
        <item x="0"/>
        <item x="6"/>
        <item x="7"/>
        <item x="1"/>
        <item x="2"/>
        <item x="3"/>
        <item x="4"/>
        <item m="1" x="12"/>
        <item x="8"/>
        <item m="1" x="15"/>
        <item x="5"/>
        <item m="1" x="13"/>
        <item m="1" x="11"/>
        <item m="1" x="17"/>
        <item m="1" x="14"/>
        <item m="1" x="16"/>
        <item m="1" x="10"/>
        <item m="1" x="18"/>
        <item m="1" x="9"/>
      </items>
    </pivotField>
    <pivotField compact="0" outline="0" showAll="0">
      <items count="18">
        <item x="0"/>
        <item x="4"/>
        <item x="5"/>
        <item x="9"/>
        <item x="10"/>
        <item x="6"/>
        <item m="1" x="13"/>
        <item x="1"/>
        <item x="2"/>
        <item x="3"/>
        <item m="1" x="15"/>
        <item x="8"/>
        <item m="1" x="16"/>
        <item m="1" x="14"/>
        <item m="1" x="12"/>
        <item x="7"/>
        <item m="1" x="11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dataFields count="4">
    <dataField name=" # of Girls from host community in age group 3-5 enrolled in learning spaces" fld="22" baseField="0" baseItem="0"/>
    <dataField name=" # of Boys from host community in age group 3-5 enrolled in learning spaces" fld="24" baseField="0" baseItem="0"/>
    <dataField name=" # of Girls from host community in age group 6-14 enrolled in learning spaces" fld="30" baseField="0" baseItem="0"/>
    <dataField name=" # of Boys from host community in age group 6-14 enrolled in learning spaces" fld="32" baseField="0" baseItem="0"/>
  </dataFields>
  <formats count="42"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15" type="button" dataOnly="0" labelOnly="1" outline="0"/>
    </format>
    <format dxfId="46">
      <pivotArea field="16" type="button" dataOnly="0" labelOnly="1" outline="0"/>
    </format>
    <format dxfId="45">
      <pivotArea dataOnly="0" labelOnly="1" grandRow="1" outline="0" fieldPosition="0"/>
    </format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15" type="button" dataOnly="0" labelOnly="1" outline="0"/>
    </format>
    <format dxfId="41">
      <pivotArea field="16" type="button" dataOnly="0" labelOnly="1" outline="0"/>
    </format>
    <format dxfId="40">
      <pivotArea dataOnly="0" labelOnly="1" grandRow="1" outline="0" fieldPosition="0"/>
    </format>
    <format dxfId="39">
      <pivotArea type="all" dataOnly="0" outline="0" fieldPosition="0"/>
    </format>
    <format dxfId="38">
      <pivotArea outline="0" collapsedLevelsAreSubtotals="1" fieldPosition="0"/>
    </format>
    <format dxfId="37">
      <pivotArea field="15" type="button" dataOnly="0" labelOnly="1" outline="0"/>
    </format>
    <format dxfId="36">
      <pivotArea field="16" type="button" dataOnly="0" labelOnly="1" outline="0"/>
    </format>
    <format dxfId="35">
      <pivotArea dataOnly="0" labelOnly="1" grandRow="1" outline="0" fieldPosition="0"/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15" type="button" dataOnly="0" labelOnly="1" outline="0"/>
    </format>
    <format dxfId="31">
      <pivotArea field="16" type="button" dataOnly="0" labelOnly="1" outline="0"/>
    </format>
    <format dxfId="30">
      <pivotArea dataOnly="0" labelOnly="1" grandRow="1" outline="0" fieldPosition="0"/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15" type="button" dataOnly="0" labelOnly="1" outline="0"/>
    </format>
    <format dxfId="26">
      <pivotArea field="16" type="button" dataOnly="0" labelOnly="1" outline="0"/>
    </format>
    <format dxfId="25">
      <pivotArea dataOnly="0" labelOnly="1" grandRow="1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">
      <pivotArea dataOnly="0" labelOnly="1" grandCol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34" dataOnRows="1" applyNumberFormats="0" applyBorderFormats="0" applyFontFormats="0" applyPatternFormats="0" applyAlignmentFormats="0" applyWidthHeightFormats="1" dataCaption="Host Supply Beneficiaries 15-24" updatedVersion="6" minRefreshableVersion="3" useAutoFormatting="1" subtotalHiddenItems="1" itemPrintTitles="1" createdVersion="6" indent="0" compact="0" compactData="0" multipleFieldFilters="0" chartFormat="2">
  <location ref="BG17:BH21" firstHeaderRow="1" firstDataRow="1" firstDataCol="1"/>
  <pivotFields count="4"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dataFields count="4">
    <dataField name="Sum of # of Girls from host community in age group 15-17 receiving standardized education materials learnin" fld="0" baseField="0" baseItem="0"/>
    <dataField name="Sum of # of Boys from host community in age group 15-17 receiving standardized education materials learning" fld="1" baseField="0" baseItem="0"/>
    <dataField name="Sum of # of Girls from host community in age group 18-24 receiving standardized education materials" fld="2" baseField="0" baseItem="0"/>
    <dataField name="Sum of # of Boys from host community in age group 18-24 receiving standardized education materials" fld="3" baseField="0" baseItem="0"/>
  </dataField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ramme Partner"/>
    <pivotHierarchy dragToData="1" caption="Implmenting Partner"/>
    <pivotHierarchy dragToData="1" caption=" # of Female Teachers from Refugee Community receiving Foundational teaching and content"/>
    <pivotHierarchy dragToData="1" caption=" # of Male Teachers from Refugee Community receiving Foundational teaching and content"/>
    <pivotHierarchy dragToData="1" caption=" # of Female Teachers from Host Community receiving Foundational teaching and content"/>
    <pivotHierarchy dragToData="1" caption=" # of Male Teachers from Host Community receiving Foundational teaching and conten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7-12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4000000}" name="PivotTable19" cacheId="37" dataOnRows="1" applyNumberFormats="0" applyBorderFormats="0" applyFontFormats="0" applyPatternFormats="0" applyAlignmentFormats="0" applyWidthHeightFormats="1" dataCaption="Refugee 3-14" updatedVersion="6" minRefreshableVersion="3" useAutoFormatting="1" subtotalHiddenItems="1" itemPrintTitles="1" createdVersion="6" indent="0" compact="0" compactData="0" multipleFieldFilters="0" chartFormat="2">
  <location ref="AN1:AO5" firstHeaderRow="1" firstDataRow="1" firstDataCol="1"/>
  <pivotFields count="4"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dataFields count="4">
    <dataField name="Sum of # of Girls from refugee community in age group 3-5 receiving standardized education materials" fld="0" baseField="0" baseItem="0"/>
    <dataField name="Sum of # of Boys from refugee community in age group 3-5 receiving standardized education materials" fld="1" baseField="0" baseItem="0"/>
    <dataField name="Sum of # of Girls form refugee community in age group 6-14 receiving standardized education materials" fld="2" baseField="0" baseItem="0"/>
    <dataField name="Sum of # of Boys form refugee community in age group 6-14 receiving standardized education materials" fld="3" baseField="0" baseItem="0"/>
  </dataField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ramme Partner"/>
    <pivotHierarchy dragToData="1" caption="Implmenting Partner"/>
    <pivotHierarchy dragToData="1" caption=" # of Female Teachers from Refugee Community receiving Foundational teaching and content"/>
    <pivotHierarchy dragToData="1" caption=" # of Male Teachers from Refugee Community receiving Foundational teaching and content"/>
    <pivotHierarchy dragToData="1" caption=" # of Female Teachers from Host Community receiving Foundational teaching and content"/>
    <pivotHierarchy dragToData="1" caption=" # of Male Teachers from Host Community receiving Foundational teaching and conten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7-12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3000000}" name="PivotTable17" cacheId="38" dataOnRows="1" applyNumberFormats="0" applyBorderFormats="0" applyFontFormats="0" applyPatternFormats="0" applyAlignmentFormats="0" applyWidthHeightFormats="1" dataCaption="PSS Teacher" updatedVersion="6" minRefreshableVersion="3" useAutoFormatting="1" itemPrintTitles="1" createdVersion="6" indent="0" compact="0" compactData="0" multipleFieldFilters="0" chartFormat="2">
  <location ref="U17:V21" firstHeaderRow="1" firstDataRow="1" firstDataCol="1"/>
  <pivotFields count="4"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dataFields count="4">
    <dataField name=" # of Female Teachers from Refugee Community receiving PSS Training" fld="0" baseField="0" baseItem="0"/>
    <dataField name=" # of Male Teachers from Refugee Community receiving PSS Training" fld="1" baseField="0" baseItem="0"/>
    <dataField name=" # of Female Teachers from Host Community receiving PSS Training" fld="2" baseField="0" baseItem="0"/>
    <dataField name=" # of Male Teachers from Host Community receiving PSS Training" fld="3" baseField="0" baseItem="0"/>
  </dataField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ramme Partner"/>
    <pivotHierarchy dragToData="1" caption="Implmenting Partner"/>
    <pivotHierarchy dragToData="1"/>
    <pivotHierarchy dragToData="1"/>
    <pivotHierarchy dragToData="1"/>
    <pivotHierarchy dragToData="1"/>
    <pivotHierarchy dragToData="1" caption=" # of Female Teachers from Refugee Community receiving PSS Training"/>
    <pivotHierarchy dragToData="1" caption=" # of Male Teachers from Refugee Community receiving PSS Training"/>
    <pivotHierarchy dragToData="1" caption=" # of Female Teachers from Host Community receiving PSS Training"/>
    <pivotHierarchy dragToData="1" caption=" # of Male Teachers from Host Community receiving PSS Training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7-12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2000000}" name="PivotTable16" cacheId="36" dataOnRows="1" applyNumberFormats="0" applyBorderFormats="0" applyFontFormats="0" applyPatternFormats="0" applyAlignmentFormats="0" applyWidthHeightFormats="1" dataCaption="FTT Teacher" updatedVersion="6" minRefreshableVersion="3" useAutoFormatting="1" itemPrintTitles="1" createdVersion="6" indent="0" compact="0" compactData="0" multipleFieldFilters="0" chartFormat="2">
  <location ref="U1:V5" firstHeaderRow="1" firstDataRow="1" firstDataCol="1"/>
  <pivotFields count="4"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dataFields count="4">
    <dataField name=" # of Female Teachers from Refugee Community receiving Foundational teaching and content" fld="0" baseField="0" baseItem="0"/>
    <dataField name=" # of Male Teachers from Refugee Community receiving Foundational teaching and content" fld="1" baseField="0" baseItem="0"/>
    <dataField name=" # of Female Teachers from Host Community receiving Foundational teaching and content" fld="2" baseField="0" baseItem="0"/>
    <dataField name=" # of Male Teachers from Host Community receiving Foundational teaching and content" fld="3" baseField="0" baseItem="0"/>
  </dataField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ramme Partner"/>
    <pivotHierarchy dragToData="1" caption="Implmenting Partner"/>
    <pivotHierarchy dragToData="1" caption=" # of Female Teachers from Refugee Community receiving Foundational teaching and content"/>
    <pivotHierarchy dragToData="1" caption=" # of Male Teachers from Refugee Community receiving Foundational teaching and content"/>
    <pivotHierarchy dragToData="1" caption=" # of Female Teachers from Host Community receiving Foundational teaching and content"/>
    <pivotHierarchy dragToData="1" caption=" # of Male Teachers from Host Community receiving Foundational teaching and conten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7-12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8000000}" name="PivotTable4" cacheId="42" dataOnRows="1" applyNumberFormats="0" applyBorderFormats="0" applyFontFormats="0" applyPatternFormats="0" applyAlignmentFormats="0" applyWidthHeightFormats="1" dataCaption="LCMC Established" updatedVersion="6" minRefreshableVersion="3" useAutoFormatting="1" subtotalHiddenItems="1" itemPrintTitles="1" createdVersion="6" indent="0" compact="0" compactData="0" multipleFieldFilters="0" chartFormat="2">
  <location ref="CT1:CV17" firstHeaderRow="1" firstDataRow="1" firstDataCol="2"/>
  <pivotFields count="3">
    <pivotField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allDrilled="1" outline="0" subtotalTop="0" showAll="0" dataSourceSort="1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compact="0" outline="0" subtotalTop="0" showAll="0"/>
  </pivotFields>
  <rowFields count="2">
    <field x="0"/>
    <field x="1"/>
  </rowFields>
  <rowItems count="16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 r="1">
      <x v="6"/>
    </i>
    <i>
      <x v="6"/>
      <x/>
    </i>
    <i r="1">
      <x v="7"/>
    </i>
    <i>
      <x v="7"/>
      <x/>
    </i>
    <i r="1">
      <x v="7"/>
    </i>
    <i r="1">
      <x v="8"/>
    </i>
    <i r="1">
      <x v="9"/>
    </i>
    <i r="1">
      <x v="10"/>
    </i>
    <i>
      <x v="8"/>
      <x v="9"/>
    </i>
    <i t="grand">
      <x/>
    </i>
  </rowItems>
  <colItems count="1">
    <i/>
  </colItems>
  <dataFields count="1">
    <dataField name="Sum of # of learning facilities estbalished in refugee community" fld="2" baseField="0" baseItem="0"/>
  </dataField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ramme Partner"/>
    <pivotHierarchy dragToData="1" caption="Implmenting Partner"/>
    <pivotHierarchy dragToData="1" caption=" # of Female Teachers from Refugee Community receiving Foundational teaching and content"/>
    <pivotHierarchy dragToData="1" caption=" # of Male Teachers from Refugee Community receiving Foundational teaching and content"/>
    <pivotHierarchy dragToData="1" caption=" # of Female Teachers from Host Community receiving Foundational teaching and content"/>
    <pivotHierarchy dragToData="1" caption=" # of Male Teachers from Host Community receiving Foundational teaching and conten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90"/>
    <rowHierarchyUsage hierarchyUsage="9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7-12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5000000}" name="PivotTable2" cacheId="39" dataOnRows="1" applyNumberFormats="0" applyBorderFormats="0" applyFontFormats="0" applyPatternFormats="0" applyAlignmentFormats="0" applyWidthHeightFormats="1" dataCaption="Host Supply Benificairies 3-14" updatedVersion="6" minRefreshableVersion="3" useAutoFormatting="1" subtotalHiddenItems="1" itemPrintTitles="1" createdVersion="6" indent="0" compact="0" compactData="0" multipleFieldFilters="0" chartFormat="2">
  <location ref="BG1:BH5" firstHeaderRow="1" firstDataRow="1" firstDataCol="1"/>
  <pivotFields count="4"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dataFields count="4">
    <dataField name="Sum of # of Girls form host community in age group 3-5 receiving standardized education materials" fld="0" baseField="0" baseItem="0"/>
    <dataField name="Sum of # of Boys form host community in age group 3-5 receiving standardized education materials" fld="1" baseField="0" baseItem="0"/>
    <dataField name="Sum of # of Girls form host community in age group 6-14 receiving standardized education materials" fld="2" baseField="0" baseItem="0"/>
    <dataField name="Sum of # of Boys form host community in age group 6-14 receiving standardized education materials" fld="3" baseField="0" baseItem="0"/>
  </dataField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ramme Partner"/>
    <pivotHierarchy dragToData="1" caption="Implmenting Partner"/>
    <pivotHierarchy dragToData="1" caption=" # of Female Teachers from Refugee Community receiving Foundational teaching and content"/>
    <pivotHierarchy dragToData="1" caption=" # of Male Teachers from Refugee Community receiving Foundational teaching and content"/>
    <pivotHierarchy dragToData="1" caption=" # of Female Teachers from Host Community receiving Foundational teaching and content"/>
    <pivotHierarchy dragToData="1" caption=" # of Male Teachers from Host Community receiving Foundational teaching and conten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7-12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PivotTable3" cacheId="43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compact="0" compactData="0" multipleFieldFilters="0">
  <location ref="M3:Q37" firstHeaderRow="0" firstDataRow="1" firstDataCol="2" rowPageCount="1" colPageCount="1"/>
  <pivotFields count="6">
    <pivotField axis="axisRow" compact="0" allDrilled="1" outline="0" subtotalTop="0" showAll="0" dataSourceSort="1" defaultSubtotal="0" defaultAttributeDrillState="1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AttributeDrillState="1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4"/>
  </rowFields>
  <rowItems count="34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84" name="[Table1].[Facility Status].&amp;[Completed]" cap="Completed"/>
  </pageFields>
  <dataFields count="3">
    <dataField name="# of safe, protective and equipped learning spaces established and functional with adequate sex-disaggregated" fld="1" subtotal="count" baseField="0" baseItem="0"/>
    <dataField name="# classrooms established" fld="3" baseField="0" baseItem="0"/>
    <dataField name="# of shifts" fld="5" baseField="0" baseItem="0"/>
  </dataField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# of shifts"/>
    <pivotHierarchy dragToData="1"/>
    <pivotHierarchy dragToData="1"/>
    <pivotHierarchy dragToData="1" caption="# of safe, protective and equipped learning spaces established and functional with adequate sex-disaggregated"/>
    <pivotHierarchy dragToData="1" caption="# classrooms established"/>
    <pivotHierarchy dragToData="1"/>
    <pivotHierarchy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75"/>
    <rowHierarchyUsage hierarchyUsage="7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7-12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44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compact="0" compactData="0" multipleFieldFilters="0">
  <location ref="A2:D38" firstHeaderRow="0" firstDataRow="1" firstDataCol="2"/>
  <pivotFields count="4">
    <pivotField axis="axisRow" compact="0" allDrilled="1" outline="0" subtotalTop="0" showAll="0" dataSourceSort="1" defaultSubtotal="0" defaultAttributeDrillState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AttributeDrillState="1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6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</rowItems>
  <colFields count="1">
    <field x="-2"/>
  </colFields>
  <colItems count="2">
    <i>
      <x/>
    </i>
    <i i="1">
      <x v="1"/>
    </i>
  </colItems>
  <dataFields count="2">
    <dataField name=" # of girls enroled in a learning space (3-14)" fld="3" baseField="0" baseItem="0"/>
    <dataField name="# of boys enroled in a learning space (3-14)" fld="2" baseField="0" baseItem="0"/>
  </dataField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# of boys enroled in a learning space"/>
    <pivotHierarchy dragToData="1" caption=" # of girls enroled in a learning space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# of boys enroled in a learning space (3-14)"/>
    <pivotHierarchy dragToData="1" caption=" # of girls enroled in a learning space (3-14)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Data="1"/>
  </pivotHierarchies>
  <pivotTableStyleInfo name="PivotStyleLight16" showRowHeaders="0" showColHeaders="1" showRowStripes="0" showColStripes="0" showLastColumn="1"/>
  <rowHierarchiesUsage count="2">
    <rowHierarchyUsage hierarchyUsage="0"/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8-12.xlsx!Enrollment">
        <x15:activeTabTopLevelEntity name="[Enrollment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4" cacheId="45" dataOnRows="1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compact="0" compactData="0" multipleFieldFilters="0">
  <location ref="A3:D255" firstHeaderRow="1" firstDataRow="1" firstDataCol="3"/>
  <pivotFields count="9">
    <pivotField axis="axisRow" compact="0" allDrilled="1" outline="0" showAll="0" dataSourceSort="1" defaultSubtotal="0" defaultAttributeDrillState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-2"/>
  </rowFields>
  <rowItems count="252">
    <i>
      <x/>
      <x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1"/>
      <x v="1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2"/>
      <x v="2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3"/>
      <x v="3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4"/>
      <x v="4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5"/>
      <x v="5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6"/>
      <x v="6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7"/>
      <x v="7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8"/>
      <x v="8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9"/>
      <x v="9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10"/>
      <x v="10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11"/>
      <x v="11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12"/>
      <x v="12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13"/>
      <x v="13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14"/>
      <x v="14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15"/>
      <x v="15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16"/>
      <x v="16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17"/>
      <x v="17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18"/>
      <x v="18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19"/>
      <x v="19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20"/>
      <x v="20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21"/>
      <x v="21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22"/>
      <x v="22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23"/>
      <x v="23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24"/>
      <x v="24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25"/>
      <x v="25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26"/>
      <x v="26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27"/>
      <x v="27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28"/>
      <x v="28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29"/>
      <x v="29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30"/>
      <x v="30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31"/>
      <x v="31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32"/>
      <x v="32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33"/>
      <x v="33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34"/>
      <x v="34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  <i>
      <x v="35"/>
      <x v="35"/>
      <x/>
    </i>
    <i r="2" i="1">
      <x v="1"/>
    </i>
    <i r="2" i="2">
      <x v="2"/>
    </i>
    <i r="2" i="3">
      <x v="3"/>
    </i>
    <i r="2" i="4">
      <x v="4"/>
    </i>
    <i r="2" i="5">
      <x v="5"/>
    </i>
    <i r="2" i="6">
      <x v="6"/>
    </i>
  </rowItems>
  <colItems count="1">
    <i/>
  </colItems>
  <dataFields count="7">
    <dataField name="# classroom shift" fld="5" baseField="0" baseItem="0"/>
    <dataField name="# of boys enroled in a learning space (3-14)" fld="7" baseField="0" baseItem="0"/>
    <dataField name="# of enrolled children (3-14) per classroom shift (overcrowding)" fld="6" baseField="0" baseItem="0"/>
    <dataField name="# of girls enroled in a learning space (3-14)" fld="8" baseField="0" baseItem="0"/>
    <dataField name="# of learning spaces" fld="4" baseField="0" baseItem="0"/>
    <dataField name="% school-age boys (age 3-14) enrolled in a learning space" fld="2" baseField="0" baseItem="0"/>
    <dataField name="% school-age girls (age 3-14) enrolled in a learning space" fld="3" baseField="0" baseItem="0"/>
  </dataField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 caption="# classroom shift"/>
    <pivotHierarchy dragToData="1" caption="Estimated # school-age boys (3 - 14)"/>
    <pivotHierarchy dragToData="1" caption="Estimated # school-age girls (3 - 14)"/>
    <pivotHierarchy dragToData="1" caption="# of boys enroled in a learning space (3-14)"/>
    <pivotHierarchy dragToData="1" caption="# of girls enroled in a learning space (3-14)"/>
    <pivotHierarchy dragToRow="0" dragToCol="0" dragToPage="0" dragToData="1"/>
    <pivotHierarchy dragToData="1" caption="% school-age boys (age 3-14) enrolled in a learning space"/>
    <pivotHierarchy dragToData="1" caption="% school-age girls (age 3-14) enrolled in a learning space"/>
    <pivotHierarchy dragToRow="0" dragToCol="0" dragToPage="0" dragToData="1" caption="# of learning spaces"/>
    <pivotHierarchy dragToData="1" caption="# of enrolled children (3-14) per classroom shift (overcrowding)"/>
  </pivotHierarchies>
  <pivotTableStyleInfo name="PivotStyleLight16" showRowHeaders="1" showColHeaders="1" showRowStripes="0" showColStripes="0" showLastColumn="1"/>
  <rowHierarchiesUsage count="3">
    <rowHierarchyUsage hierarchyUsage="137"/>
    <rowHierarchyUsage hierarchyUsage="138"/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8-12.xlsx!Table4">
        <x15:activeTabTopLevelEntity name="[Table4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5000000}" name="PivotTable9" cacheId="4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T1:AX17" firstHeaderRow="0" firstDataRow="1" firstDataCol="2"/>
  <pivotFields count="8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6"/>
        <item x="7"/>
        <item x="1"/>
        <item x="2"/>
        <item x="3"/>
        <item x="4"/>
        <item m="1" x="12"/>
        <item x="8"/>
        <item m="1" x="15"/>
        <item x="5"/>
        <item m="1" x="13"/>
        <item m="1" x="11"/>
        <item m="1" x="17"/>
        <item m="1" x="14"/>
        <item m="1" x="16"/>
        <item m="1" x="10"/>
        <item m="1" x="18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x="0"/>
        <item x="4"/>
        <item x="5"/>
        <item x="9"/>
        <item x="10"/>
        <item x="6"/>
        <item m="1" x="13"/>
        <item x="1"/>
        <item x="2"/>
        <item x="3"/>
        <item m="1" x="15"/>
        <item x="8"/>
        <item m="1" x="16"/>
        <item m="1" x="14"/>
        <item m="1" x="12"/>
        <item x="7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5"/>
    <field x="16"/>
  </rowFields>
  <rowItems count="16">
    <i>
      <x/>
      <x/>
    </i>
    <i>
      <x v="1"/>
      <x v="3"/>
    </i>
    <i>
      <x v="2"/>
      <x v="4"/>
    </i>
    <i>
      <x v="3"/>
      <x v="7"/>
    </i>
    <i>
      <x v="4"/>
      <x v="8"/>
    </i>
    <i r="1">
      <x v="9"/>
    </i>
    <i>
      <x v="5"/>
      <x/>
    </i>
    <i r="1">
      <x v="1"/>
    </i>
    <i>
      <x v="6"/>
      <x/>
    </i>
    <i r="1">
      <x v="1"/>
    </i>
    <i r="1">
      <x v="2"/>
    </i>
    <i r="1">
      <x v="5"/>
    </i>
    <i r="1">
      <x v="15"/>
    </i>
    <i>
      <x v="8"/>
      <x v="5"/>
    </i>
    <i>
      <x v="10"/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Host Children 3-14" fld="57" baseField="0" baseItem="0"/>
    <dataField name=" Host Children 15-24" fld="58" baseField="0" baseItem="0"/>
    <dataField name=" Total Host" fld="59" baseField="0" baseItem="0"/>
  </dataFields>
  <formats count="70">
    <format dxfId="119">
      <pivotArea type="all" dataOnly="0" outline="0" fieldPosition="0"/>
    </format>
    <format dxfId="118">
      <pivotArea outline="0" collapsedLevelsAreSubtotals="1" fieldPosition="0"/>
    </format>
    <format dxfId="117">
      <pivotArea field="15" type="button" dataOnly="0" labelOnly="1" outline="0" axis="axisRow" fieldPosition="0"/>
    </format>
    <format dxfId="116">
      <pivotArea field="16" type="button" dataOnly="0" labelOnly="1" outline="0" axis="axisRow" fieldPosition="1"/>
    </format>
    <format dxfId="115">
      <pivotArea dataOnly="0" labelOnly="1" grandRow="1" outline="0" fieldPosition="0"/>
    </format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15" type="button" dataOnly="0" labelOnly="1" outline="0" axis="axisRow" fieldPosition="0"/>
    </format>
    <format dxfId="111">
      <pivotArea field="16" type="button" dataOnly="0" labelOnly="1" outline="0" axis="axisRow" fieldPosition="1"/>
    </format>
    <format dxfId="110">
      <pivotArea dataOnly="0" labelOnly="1" grandRow="1" outline="0" fieldPosition="0"/>
    </format>
    <format dxfId="109">
      <pivotArea type="all" dataOnly="0" outline="0" fieldPosition="0"/>
    </format>
    <format dxfId="108">
      <pivotArea outline="0" collapsedLevelsAreSubtotals="1" fieldPosition="0"/>
    </format>
    <format dxfId="107">
      <pivotArea field="15" type="button" dataOnly="0" labelOnly="1" outline="0" axis="axisRow" fieldPosition="0"/>
    </format>
    <format dxfId="106">
      <pivotArea field="16" type="button" dataOnly="0" labelOnly="1" outline="0" axis="axisRow" fieldPosition="1"/>
    </format>
    <format dxfId="105">
      <pivotArea dataOnly="0" labelOnly="1" grandRow="1" outline="0" fieldPosition="0"/>
    </format>
    <format dxfId="104">
      <pivotArea type="all" dataOnly="0" outline="0" fieldPosition="0"/>
    </format>
    <format dxfId="103">
      <pivotArea outline="0" collapsedLevelsAreSubtotals="1" fieldPosition="0"/>
    </format>
    <format dxfId="102">
      <pivotArea field="15" type="button" dataOnly="0" labelOnly="1" outline="0" axis="axisRow" fieldPosition="0"/>
    </format>
    <format dxfId="101">
      <pivotArea field="16" type="button" dataOnly="0" labelOnly="1" outline="0" axis="axisRow" fieldPosition="1"/>
    </format>
    <format dxfId="100">
      <pivotArea dataOnly="0" labelOnly="1" grandRow="1" outline="0" fieldPosition="0"/>
    </format>
    <format dxfId="99">
      <pivotArea type="all" dataOnly="0" outline="0" fieldPosition="0"/>
    </format>
    <format dxfId="98">
      <pivotArea outline="0" collapsedLevelsAreSubtotals="1" fieldPosition="0"/>
    </format>
    <format dxfId="97">
      <pivotArea field="15" type="button" dataOnly="0" labelOnly="1" outline="0" axis="axisRow" fieldPosition="0"/>
    </format>
    <format dxfId="96">
      <pivotArea field="16" type="button" dataOnly="0" labelOnly="1" outline="0" axis="axisRow" fieldPosition="1"/>
    </format>
    <format dxfId="95">
      <pivotArea dataOnly="0" labelOnly="1" grandRow="1" outline="0" fieldPosition="0"/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field="15" type="button" dataOnly="0" labelOnly="1" outline="0" axis="axisRow" fieldPosition="0"/>
    </format>
    <format dxfId="91">
      <pivotArea field="16" type="button" dataOnly="0" labelOnly="1" outline="0" axis="axisRow" fieldPosition="1"/>
    </format>
    <format dxfId="90">
      <pivotArea dataOnly="0" labelOnly="1" outline="0" fieldPosition="0">
        <references count="1">
          <reference field="15" count="0"/>
        </references>
      </pivotArea>
    </format>
    <format dxfId="89">
      <pivotArea dataOnly="0" labelOnly="1" grandRow="1" outline="0" fieldPosition="0"/>
    </format>
    <format dxfId="88">
      <pivotArea dataOnly="0" labelOnly="1" outline="0" fieldPosition="0">
        <references count="2">
          <reference field="15" count="1" selected="0">
            <x v="0"/>
          </reference>
          <reference field="16" count="1">
            <x v="0"/>
          </reference>
        </references>
      </pivotArea>
    </format>
    <format dxfId="87">
      <pivotArea dataOnly="0" labelOnly="1" outline="0" fieldPosition="0">
        <references count="2">
          <reference field="15" count="1" selected="0">
            <x v="1"/>
          </reference>
          <reference field="16" count="1">
            <x v="3"/>
          </reference>
        </references>
      </pivotArea>
    </format>
    <format dxfId="86">
      <pivotArea dataOnly="0" labelOnly="1" outline="0" fieldPosition="0">
        <references count="2">
          <reference field="15" count="1" selected="0">
            <x v="2"/>
          </reference>
          <reference field="16" count="1">
            <x v="4"/>
          </reference>
        </references>
      </pivotArea>
    </format>
    <format dxfId="85">
      <pivotArea dataOnly="0" labelOnly="1" outline="0" fieldPosition="0">
        <references count="2">
          <reference field="15" count="1" selected="0">
            <x v="3"/>
          </reference>
          <reference field="16" count="1">
            <x v="7"/>
          </reference>
        </references>
      </pivotArea>
    </format>
    <format dxfId="84">
      <pivotArea dataOnly="0" labelOnly="1" outline="0" fieldPosition="0">
        <references count="2">
          <reference field="15" count="1" selected="0">
            <x v="4"/>
          </reference>
          <reference field="16" count="2">
            <x v="8"/>
            <x v="9"/>
          </reference>
        </references>
      </pivotArea>
    </format>
    <format dxfId="83">
      <pivotArea dataOnly="0" labelOnly="1" outline="0" fieldPosition="0">
        <references count="2">
          <reference field="15" count="1" selected="0">
            <x v="5"/>
          </reference>
          <reference field="16" count="2">
            <x v="0"/>
            <x v="1"/>
          </reference>
        </references>
      </pivotArea>
    </format>
    <format dxfId="82">
      <pivotArea dataOnly="0" labelOnly="1" outline="0" fieldPosition="0">
        <references count="2">
          <reference field="15" count="1" selected="0">
            <x v="6"/>
          </reference>
          <reference field="16" count="5">
            <x v="0"/>
            <x v="1"/>
            <x v="2"/>
            <x v="5"/>
            <x v="15"/>
          </reference>
        </references>
      </pivotArea>
    </format>
    <format dxfId="81">
      <pivotArea dataOnly="0" labelOnly="1" outline="0" fieldPosition="0">
        <references count="2">
          <reference field="15" count="1" selected="0">
            <x v="8"/>
          </reference>
          <reference field="16" count="1">
            <x v="5"/>
          </reference>
        </references>
      </pivotArea>
    </format>
    <format dxfId="80">
      <pivotArea dataOnly="0" labelOnly="1" outline="0" fieldPosition="0">
        <references count="2">
          <reference field="15" count="1" selected="0">
            <x v="10"/>
          </reference>
          <reference field="16" count="1">
            <x v="11"/>
          </reference>
        </references>
      </pivotArea>
    </format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15" type="button" dataOnly="0" labelOnly="1" outline="0" axis="axisRow" fieldPosition="0"/>
    </format>
    <format dxfId="76">
      <pivotArea field="16" type="button" dataOnly="0" labelOnly="1" outline="0" axis="axisRow" fieldPosition="1"/>
    </format>
    <format dxfId="75">
      <pivotArea dataOnly="0" labelOnly="1" outline="0" fieldPosition="0">
        <references count="1">
          <reference field="15" count="0"/>
        </references>
      </pivotArea>
    </format>
    <format dxfId="74">
      <pivotArea dataOnly="0" labelOnly="1" grandRow="1" outline="0" fieldPosition="0"/>
    </format>
    <format dxfId="73">
      <pivotArea dataOnly="0" labelOnly="1" outline="0" fieldPosition="0">
        <references count="2">
          <reference field="15" count="1" selected="0">
            <x v="0"/>
          </reference>
          <reference field="16" count="1">
            <x v="0"/>
          </reference>
        </references>
      </pivotArea>
    </format>
    <format dxfId="72">
      <pivotArea dataOnly="0" labelOnly="1" outline="0" fieldPosition="0">
        <references count="2">
          <reference field="15" count="1" selected="0">
            <x v="1"/>
          </reference>
          <reference field="16" count="1">
            <x v="3"/>
          </reference>
        </references>
      </pivotArea>
    </format>
    <format dxfId="71">
      <pivotArea dataOnly="0" labelOnly="1" outline="0" fieldPosition="0">
        <references count="2">
          <reference field="15" count="1" selected="0">
            <x v="2"/>
          </reference>
          <reference field="16" count="1">
            <x v="4"/>
          </reference>
        </references>
      </pivotArea>
    </format>
    <format dxfId="70">
      <pivotArea dataOnly="0" labelOnly="1" outline="0" fieldPosition="0">
        <references count="2">
          <reference field="15" count="1" selected="0">
            <x v="3"/>
          </reference>
          <reference field="16" count="1">
            <x v="7"/>
          </reference>
        </references>
      </pivotArea>
    </format>
    <format dxfId="69">
      <pivotArea dataOnly="0" labelOnly="1" outline="0" fieldPosition="0">
        <references count="2">
          <reference field="15" count="1" selected="0">
            <x v="4"/>
          </reference>
          <reference field="16" count="2">
            <x v="8"/>
            <x v="9"/>
          </reference>
        </references>
      </pivotArea>
    </format>
    <format dxfId="68">
      <pivotArea dataOnly="0" labelOnly="1" outline="0" fieldPosition="0">
        <references count="2">
          <reference field="15" count="1" selected="0">
            <x v="5"/>
          </reference>
          <reference field="16" count="2">
            <x v="0"/>
            <x v="1"/>
          </reference>
        </references>
      </pivotArea>
    </format>
    <format dxfId="67">
      <pivotArea dataOnly="0" labelOnly="1" outline="0" fieldPosition="0">
        <references count="2">
          <reference field="15" count="1" selected="0">
            <x v="6"/>
          </reference>
          <reference field="16" count="5">
            <x v="0"/>
            <x v="1"/>
            <x v="2"/>
            <x v="5"/>
            <x v="15"/>
          </reference>
        </references>
      </pivotArea>
    </format>
    <format dxfId="66">
      <pivotArea dataOnly="0" labelOnly="1" outline="0" fieldPosition="0">
        <references count="2">
          <reference field="15" count="1" selected="0">
            <x v="8"/>
          </reference>
          <reference field="16" count="1">
            <x v="5"/>
          </reference>
        </references>
      </pivotArea>
    </format>
    <format dxfId="65">
      <pivotArea dataOnly="0" labelOnly="1" outline="0" fieldPosition="0">
        <references count="2">
          <reference field="15" count="1" selected="0">
            <x v="10"/>
          </reference>
          <reference field="16" count="1">
            <x v="11"/>
          </reference>
        </references>
      </pivotArea>
    </format>
    <format dxfId="64">
      <pivotArea type="all" dataOnly="0" outline="0" fieldPosition="0"/>
    </format>
    <format dxfId="63">
      <pivotArea outline="0" collapsedLevelsAreSubtotals="1" fieldPosition="0"/>
    </format>
    <format dxfId="62">
      <pivotArea field="15" type="button" dataOnly="0" labelOnly="1" outline="0" axis="axisRow" fieldPosition="0"/>
    </format>
    <format dxfId="61">
      <pivotArea field="16" type="button" dataOnly="0" labelOnly="1" outline="0" axis="axisRow" fieldPosition="1"/>
    </format>
    <format dxfId="60">
      <pivotArea dataOnly="0" labelOnly="1" outline="0" fieldPosition="0">
        <references count="1">
          <reference field="15" count="0"/>
        </references>
      </pivotArea>
    </format>
    <format dxfId="59">
      <pivotArea dataOnly="0" labelOnly="1" grandRow="1" outline="0" fieldPosition="0"/>
    </format>
    <format dxfId="58">
      <pivotArea dataOnly="0" labelOnly="1" outline="0" fieldPosition="0">
        <references count="2">
          <reference field="15" count="1" selected="0">
            <x v="0"/>
          </reference>
          <reference field="16" count="1">
            <x v="0"/>
          </reference>
        </references>
      </pivotArea>
    </format>
    <format dxfId="57">
      <pivotArea dataOnly="0" labelOnly="1" outline="0" fieldPosition="0">
        <references count="2">
          <reference field="15" count="1" selected="0">
            <x v="1"/>
          </reference>
          <reference field="16" count="1">
            <x v="3"/>
          </reference>
        </references>
      </pivotArea>
    </format>
    <format dxfId="56">
      <pivotArea dataOnly="0" labelOnly="1" outline="0" fieldPosition="0">
        <references count="2">
          <reference field="15" count="1" selected="0">
            <x v="2"/>
          </reference>
          <reference field="16" count="1">
            <x v="4"/>
          </reference>
        </references>
      </pivotArea>
    </format>
    <format dxfId="55">
      <pivotArea dataOnly="0" labelOnly="1" outline="0" fieldPosition="0">
        <references count="2">
          <reference field="15" count="1" selected="0">
            <x v="3"/>
          </reference>
          <reference field="16" count="1">
            <x v="7"/>
          </reference>
        </references>
      </pivotArea>
    </format>
    <format dxfId="54">
      <pivotArea dataOnly="0" labelOnly="1" outline="0" fieldPosition="0">
        <references count="2">
          <reference field="15" count="1" selected="0">
            <x v="4"/>
          </reference>
          <reference field="16" count="2">
            <x v="8"/>
            <x v="9"/>
          </reference>
        </references>
      </pivotArea>
    </format>
    <format dxfId="53">
      <pivotArea dataOnly="0" labelOnly="1" outline="0" fieldPosition="0">
        <references count="2">
          <reference field="15" count="1" selected="0">
            <x v="5"/>
          </reference>
          <reference field="16" count="2">
            <x v="0"/>
            <x v="1"/>
          </reference>
        </references>
      </pivotArea>
    </format>
    <format dxfId="52">
      <pivotArea dataOnly="0" labelOnly="1" outline="0" fieldPosition="0">
        <references count="2">
          <reference field="15" count="1" selected="0">
            <x v="6"/>
          </reference>
          <reference field="16" count="5">
            <x v="0"/>
            <x v="1"/>
            <x v="2"/>
            <x v="5"/>
            <x v="15"/>
          </reference>
        </references>
      </pivotArea>
    </format>
    <format dxfId="51">
      <pivotArea dataOnly="0" labelOnly="1" outline="0" fieldPosition="0">
        <references count="2">
          <reference field="15" count="1" selected="0">
            <x v="8"/>
          </reference>
          <reference field="16" count="1">
            <x v="5"/>
          </reference>
        </references>
      </pivotArea>
    </format>
    <format dxfId="50">
      <pivotArea dataOnly="0" labelOnly="1" outline="0" fieldPosition="0">
        <references count="2">
          <reference field="15" count="1" selected="0">
            <x v="10"/>
          </reference>
          <reference field="16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PivotTable8" cacheId="46" dataOnRows="1" applyNumberFormats="0" applyBorderFormats="0" applyFontFormats="0" applyPatternFormats="0" applyAlignmentFormats="0" applyWidthHeightFormats="1" dataCaption="Host 3-14" updatedVersion="6" minRefreshableVersion="3" useAutoFormatting="1" rowGrandTotals="0" itemPrintTitles="1" createdVersion="6" indent="0" compact="0" compactData="0" multipleFieldFilters="0">
  <location ref="O16:P20" firstHeaderRow="1" firstDataRow="1" firstDataCol="1"/>
  <pivotFields count="83"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>
      <items count="19">
        <item x="0"/>
        <item x="6"/>
        <item x="7"/>
        <item x="1"/>
        <item x="2"/>
        <item x="3"/>
        <item x="4"/>
        <item m="1" x="12"/>
        <item x="8"/>
        <item m="1" x="15"/>
        <item x="5"/>
        <item m="1" x="13"/>
        <item m="1" x="11"/>
        <item m="1" x="17"/>
        <item m="1" x="14"/>
        <item m="1" x="16"/>
        <item m="1" x="10"/>
        <item m="1" x="18"/>
        <item m="1" x="9"/>
      </items>
    </pivotField>
    <pivotField compact="0" outline="0" showAll="0">
      <items count="18">
        <item x="0"/>
        <item x="4"/>
        <item x="5"/>
        <item x="9"/>
        <item x="10"/>
        <item x="6"/>
        <item m="1" x="13"/>
        <item x="1"/>
        <item x="2"/>
        <item x="3"/>
        <item m="1" x="15"/>
        <item x="8"/>
        <item m="1" x="16"/>
        <item m="1" x="14"/>
        <item m="1" x="12"/>
        <item x="7"/>
        <item m="1" x="11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ubtotalTop="0" showAll="0"/>
    <pivotField compact="0" outline="0" subtotalTop="0" showAll="0"/>
    <pivotField dataField="1" compact="0" outline="0" subtotalTop="0" showAll="0"/>
    <pivotField compact="0" outline="0" subtotalTop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dataFields count="4">
    <dataField name=" # of Girls from host community  in age group 15-17 enrolled in learning spaces" fld="38" baseField="0" baseItem="0"/>
    <dataField name=" # of Boys from host community in age group 15-17 enrolled in learning spaces" fld="40" baseField="0" baseItem="0"/>
    <dataField name=" # of Girls from host community  in age group 18-24 enrolled in learning spaces" fld="46" baseField="0" baseItem="0"/>
    <dataField name=" # of Boys from host community in age group 18-24 enrolled in learning spaces" fld="48" baseField="0" baseItem="0"/>
  </dataFields>
  <formats count="39">
    <format dxfId="158">
      <pivotArea type="all" dataOnly="0" outline="0" fieldPosition="0"/>
    </format>
    <format dxfId="157">
      <pivotArea outline="0" collapsedLevelsAreSubtotals="1" fieldPosition="0"/>
    </format>
    <format dxfId="156">
      <pivotArea field="15" type="button" dataOnly="0" labelOnly="1" outline="0"/>
    </format>
    <format dxfId="155">
      <pivotArea field="16" type="button" dataOnly="0" labelOnly="1" outline="0"/>
    </format>
    <format dxfId="154">
      <pivotArea dataOnly="0" labelOnly="1" grandRow="1" outline="0" fieldPosition="0"/>
    </format>
    <format dxfId="153">
      <pivotArea type="all" dataOnly="0" outline="0" fieldPosition="0"/>
    </format>
    <format dxfId="152">
      <pivotArea outline="0" collapsedLevelsAreSubtotals="1" fieldPosition="0"/>
    </format>
    <format dxfId="151">
      <pivotArea field="15" type="button" dataOnly="0" labelOnly="1" outline="0"/>
    </format>
    <format dxfId="150">
      <pivotArea field="16" type="button" dataOnly="0" labelOnly="1" outline="0"/>
    </format>
    <format dxfId="149">
      <pivotArea dataOnly="0" labelOnly="1" grandRow="1" outline="0" fieldPosition="0"/>
    </format>
    <format dxfId="148">
      <pivotArea type="all" dataOnly="0" outline="0" fieldPosition="0"/>
    </format>
    <format dxfId="147">
      <pivotArea outline="0" collapsedLevelsAreSubtotals="1" fieldPosition="0"/>
    </format>
    <format dxfId="146">
      <pivotArea field="15" type="button" dataOnly="0" labelOnly="1" outline="0"/>
    </format>
    <format dxfId="145">
      <pivotArea field="16" type="button" dataOnly="0" labelOnly="1" outline="0"/>
    </format>
    <format dxfId="144">
      <pivotArea dataOnly="0" labelOnly="1" grandRow="1" outline="0" fieldPosition="0"/>
    </format>
    <format dxfId="143">
      <pivotArea type="all" dataOnly="0" outline="0" fieldPosition="0"/>
    </format>
    <format dxfId="142">
      <pivotArea outline="0" collapsedLevelsAreSubtotals="1" fieldPosition="0"/>
    </format>
    <format dxfId="141">
      <pivotArea field="15" type="button" dataOnly="0" labelOnly="1" outline="0"/>
    </format>
    <format dxfId="140">
      <pivotArea field="16" type="button" dataOnly="0" labelOnly="1" outline="0"/>
    </format>
    <format dxfId="139">
      <pivotArea dataOnly="0" labelOnly="1" grandRow="1" outline="0" fieldPosition="0"/>
    </format>
    <format dxfId="138">
      <pivotArea type="all" dataOnly="0" outline="0" fieldPosition="0"/>
    </format>
    <format dxfId="137">
      <pivotArea outline="0" collapsedLevelsAreSubtotals="1" fieldPosition="0"/>
    </format>
    <format dxfId="136">
      <pivotArea field="15" type="button" dataOnly="0" labelOnly="1" outline="0"/>
    </format>
    <format dxfId="135">
      <pivotArea field="16" type="button" dataOnly="0" labelOnly="1" outline="0"/>
    </format>
    <format dxfId="134">
      <pivotArea dataOnly="0" labelOnly="1" grandRow="1" outline="0" fieldPosition="0"/>
    </format>
    <format dxfId="133">
      <pivotArea type="all" dataOnly="0" outline="0" fieldPosition="0"/>
    </format>
    <format dxfId="132">
      <pivotArea outline="0" collapsedLevelsAreSubtotals="1" fieldPosition="0"/>
    </format>
    <format dxfId="131">
      <pivotArea type="all" dataOnly="0" outline="0" fieldPosition="0"/>
    </format>
    <format dxfId="130">
      <pivotArea outline="0" collapsedLevelsAreSubtotals="1" fieldPosition="0"/>
    </format>
    <format dxfId="129">
      <pivotArea type="all" dataOnly="0" outline="0" fieldPosition="0"/>
    </format>
    <format dxfId="128">
      <pivotArea outline="0" collapsedLevelsAreSubtotals="1" fieldPosition="0"/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0">
      <pivotArea dataOnly="0" labelOnly="1" grandCol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PivotTable7" cacheId="46" dataOnRows="1" applyNumberFormats="0" applyBorderFormats="0" applyFontFormats="0" applyPatternFormats="0" applyAlignmentFormats="0" applyWidthHeightFormats="1" dataCaption="Refugee 15-24" updatedVersion="6" minRefreshableVersion="3" useAutoFormatting="1" itemPrintTitles="1" createdVersion="6" indent="0" compact="0" compactData="0" multipleFieldFilters="0">
  <location ref="A16:B20" firstHeaderRow="1" firstDataRow="1" firstDataCol="1"/>
  <pivotFields count="83"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>
      <items count="19">
        <item x="0"/>
        <item x="6"/>
        <item x="7"/>
        <item x="1"/>
        <item x="2"/>
        <item x="3"/>
        <item x="4"/>
        <item m="1" x="12"/>
        <item x="8"/>
        <item m="1" x="15"/>
        <item x="5"/>
        <item m="1" x="13"/>
        <item m="1" x="11"/>
        <item m="1" x="17"/>
        <item m="1" x="14"/>
        <item m="1" x="16"/>
        <item m="1" x="10"/>
        <item m="1" x="18"/>
        <item m="1" x="9"/>
      </items>
    </pivotField>
    <pivotField compact="0" outline="0" showAll="0">
      <items count="18">
        <item x="0"/>
        <item x="4"/>
        <item x="5"/>
        <item x="9"/>
        <item x="10"/>
        <item x="6"/>
        <item m="1" x="13"/>
        <item x="1"/>
        <item x="2"/>
        <item x="3"/>
        <item m="1" x="15"/>
        <item x="8"/>
        <item m="1" x="16"/>
        <item m="1" x="14"/>
        <item m="1" x="12"/>
        <item x="7"/>
        <item m="1" x="11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dataFields count="4">
    <dataField name=" # of Girls from refugee community in age group 15-17 enrolled in learning spaces" fld="34" baseField="0" baseItem="0"/>
    <dataField name=" # of Boys from refugee community in age group 15-17 enrolled in learning spaces" fld="36" baseField="0" baseItem="0"/>
    <dataField name=" # of Girls from refugee community in age group 18-24 enrolled in learning spaces" fld="42" baseField="0" baseItem="0"/>
    <dataField name=" # of Boys from refugee community in age group 18-24 enrolled in learning spaces" fld="44" baseField="0" baseItem="0"/>
  </dataFields>
  <formats count="46">
    <format dxfId="204">
      <pivotArea type="all" dataOnly="0" outline="0" fieldPosition="0"/>
    </format>
    <format dxfId="203">
      <pivotArea outline="0" collapsedLevelsAreSubtotals="1" fieldPosition="0"/>
    </format>
    <format dxfId="202">
      <pivotArea field="15" type="button" dataOnly="0" labelOnly="1" outline="0"/>
    </format>
    <format dxfId="201">
      <pivotArea field="16" type="button" dataOnly="0" labelOnly="1" outline="0"/>
    </format>
    <format dxfId="200">
      <pivotArea dataOnly="0" labelOnly="1" grandRow="1" outline="0" fieldPosition="0"/>
    </format>
    <format dxfId="199">
      <pivotArea type="all" dataOnly="0" outline="0" fieldPosition="0"/>
    </format>
    <format dxfId="198">
      <pivotArea outline="0" collapsedLevelsAreSubtotals="1" fieldPosition="0"/>
    </format>
    <format dxfId="197">
      <pivotArea field="15" type="button" dataOnly="0" labelOnly="1" outline="0"/>
    </format>
    <format dxfId="196">
      <pivotArea field="16" type="button" dataOnly="0" labelOnly="1" outline="0"/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3">
      <pivotArea type="all" dataOnly="0" outline="0" fieldPosition="0"/>
    </format>
    <format dxfId="192">
      <pivotArea outline="0" collapsedLevelsAreSubtotals="1" fieldPosition="0"/>
    </format>
    <format dxfId="191">
      <pivotArea field="15" type="button" dataOnly="0" labelOnly="1" outline="0"/>
    </format>
    <format dxfId="190">
      <pivotArea field="16" type="button" dataOnly="0" labelOnly="1" outline="0"/>
    </format>
    <format dxfId="189">
      <pivotArea dataOnly="0" labelOnly="1" grandRow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">
      <pivotArea type="all" dataOnly="0" outline="0" fieldPosition="0"/>
    </format>
    <format dxfId="186">
      <pivotArea outline="0" collapsedLevelsAreSubtotals="1" fieldPosition="0"/>
    </format>
    <format dxfId="185">
      <pivotArea field="15" type="button" dataOnly="0" labelOnly="1" outline="0"/>
    </format>
    <format dxfId="184">
      <pivotArea field="16" type="button" dataOnly="0" labelOnly="1" outline="0"/>
    </format>
    <format dxfId="183">
      <pivotArea dataOnly="0" labelOnly="1" grandRow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15" type="button" dataOnly="0" labelOnly="1" outline="0"/>
    </format>
    <format dxfId="178">
      <pivotArea field="16" type="button" dataOnly="0" labelOnly="1" outline="0"/>
    </format>
    <format dxfId="177">
      <pivotArea dataOnly="0" labelOnly="1" grandRow="1" outline="0" fieldPosition="0"/>
    </format>
    <format dxfId="1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">
      <pivotArea type="all" dataOnly="0" outline="0" fieldPosition="0"/>
    </format>
    <format dxfId="174">
      <pivotArea outline="0" collapsedLevelsAreSubtotals="1" fieldPosition="0"/>
    </format>
    <format dxfId="1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2">
      <pivotArea type="all" dataOnly="0" outline="0" fieldPosition="0"/>
    </format>
    <format dxfId="171">
      <pivotArea outline="0" collapsedLevelsAreSubtotals="1" fieldPosition="0"/>
    </format>
    <format dxfId="17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9">
      <pivotArea type="all" dataOnly="0" outline="0" fieldPosition="0"/>
    </format>
    <format dxfId="168">
      <pivotArea outline="0" collapsedLevelsAreSubtotals="1" fieldPosition="0"/>
    </format>
    <format dxfId="16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6">
      <pivotArea type="all" dataOnly="0" outline="0" fieldPosition="0"/>
    </format>
    <format dxfId="165">
      <pivotArea outline="0" collapsedLevelsAreSubtotals="1" fieldPosition="0"/>
    </format>
    <format dxfId="16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3">
      <pivotArea type="all" dataOnly="0" outline="0" fieldPosition="0"/>
    </format>
    <format dxfId="162">
      <pivotArea outline="0" collapsedLevelsAreSubtotals="1" fieldPosition="0"/>
    </format>
    <format dxfId="161">
      <pivotArea field="-2" type="button" dataOnly="0" labelOnly="1" outline="0" axis="axisRow" fieldPosition="0"/>
    </format>
    <format dxfId="16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9">
      <pivotArea dataOnly="0" labelOnly="1" grandCol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46" dataOnRows="1" applyNumberFormats="0" applyBorderFormats="0" applyFontFormats="0" applyPatternFormats="0" applyAlignmentFormats="0" applyWidthHeightFormats="1" dataCaption="Refugee 3-14" updatedVersion="6" minRefreshableVersion="3" useAutoFormatting="1" itemPrintTitles="1" createdVersion="6" indent="0" compact="0" compactData="0" multipleFieldFilters="0">
  <location ref="A1:B5" firstHeaderRow="1" firstDataRow="1" firstDataCol="1"/>
  <pivotFields count="83"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>
      <items count="19">
        <item x="0"/>
        <item x="6"/>
        <item x="7"/>
        <item x="1"/>
        <item x="2"/>
        <item x="3"/>
        <item x="4"/>
        <item m="1" x="12"/>
        <item x="8"/>
        <item m="1" x="15"/>
        <item x="5"/>
        <item m="1" x="13"/>
        <item m="1" x="11"/>
        <item m="1" x="17"/>
        <item m="1" x="14"/>
        <item m="1" x="16"/>
        <item m="1" x="10"/>
        <item m="1" x="18"/>
        <item m="1" x="9"/>
      </items>
    </pivotField>
    <pivotField compact="0" outline="0" showAll="0">
      <items count="18">
        <item x="0"/>
        <item x="4"/>
        <item x="5"/>
        <item x="9"/>
        <item x="10"/>
        <item x="6"/>
        <item m="1" x="13"/>
        <item x="1"/>
        <item x="2"/>
        <item x="3"/>
        <item m="1" x="15"/>
        <item x="8"/>
        <item m="1" x="16"/>
        <item m="1" x="14"/>
        <item m="1" x="12"/>
        <item x="7"/>
        <item m="1" x="11"/>
        <item t="default"/>
      </items>
    </pivotField>
    <pivotField compact="0" outline="0" showAll="0" defaultSubtota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dataFields count="4">
    <dataField name=" # of Girls from refugee community in age group 3-5 enrolled in learning spaces" fld="18" baseField="0" baseItem="0"/>
    <dataField name=" # of Boys from refugee community in age group 3-5 enrolled in learning spaces" fld="20" baseField="0" baseItem="0"/>
    <dataField name=" # of Girls from refugee community in age group 6-14 enrolled in learning spaces" fld="26" baseField="0" baseItem="0"/>
    <dataField name=" # of Boys from refugee community in age group 6-14 enrolled in learning spaces" fld="28" baseField="0" baseItem="0"/>
  </dataFields>
  <formats count="47">
    <format dxfId="251">
      <pivotArea type="all" dataOnly="0" outline="0" fieldPosition="0"/>
    </format>
    <format dxfId="250">
      <pivotArea outline="0" collapsedLevelsAreSubtotals="1" fieldPosition="0"/>
    </format>
    <format dxfId="249">
      <pivotArea field="15" type="button" dataOnly="0" labelOnly="1" outline="0"/>
    </format>
    <format dxfId="248">
      <pivotArea field="16" type="button" dataOnly="0" labelOnly="1" outline="0"/>
    </format>
    <format dxfId="247">
      <pivotArea dataOnly="0" labelOnly="1" grandRow="1" outline="0" fieldPosition="0"/>
    </format>
    <format dxfId="2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5">
      <pivotArea type="all" dataOnly="0" outline="0" fieldPosition="0"/>
    </format>
    <format dxfId="244">
      <pivotArea outline="0" collapsedLevelsAreSubtotals="1" fieldPosition="0"/>
    </format>
    <format dxfId="243">
      <pivotArea field="15" type="button" dataOnly="0" labelOnly="1" outline="0"/>
    </format>
    <format dxfId="242">
      <pivotArea field="16" type="button" dataOnly="0" labelOnly="1" outline="0"/>
    </format>
    <format dxfId="241">
      <pivotArea dataOnly="0" labelOnly="1" grandRow="1" outline="0" fieldPosition="0"/>
    </format>
    <format dxfId="2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9">
      <pivotArea type="all" dataOnly="0" outline="0" fieldPosition="0"/>
    </format>
    <format dxfId="238">
      <pivotArea outline="0" collapsedLevelsAreSubtotals="1" fieldPosition="0"/>
    </format>
    <format dxfId="237">
      <pivotArea field="15" type="button" dataOnly="0" labelOnly="1" outline="0"/>
    </format>
    <format dxfId="236">
      <pivotArea field="16" type="button" dataOnly="0" labelOnly="1" outline="0"/>
    </format>
    <format dxfId="235">
      <pivotArea dataOnly="0" labelOnly="1" grandRow="1" outline="0" fieldPosition="0"/>
    </format>
    <format dxfId="2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3">
      <pivotArea type="all" dataOnly="0" outline="0" fieldPosition="0"/>
    </format>
    <format dxfId="232">
      <pivotArea outline="0" collapsedLevelsAreSubtotals="1" fieldPosition="0"/>
    </format>
    <format dxfId="231">
      <pivotArea field="15" type="button" dataOnly="0" labelOnly="1" outline="0"/>
    </format>
    <format dxfId="230">
      <pivotArea field="16" type="button" dataOnly="0" labelOnly="1" outline="0"/>
    </format>
    <format dxfId="229">
      <pivotArea dataOnly="0" labelOnly="1" grandRow="1" outline="0" fieldPosition="0"/>
    </format>
    <format dxfId="22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7">
      <pivotArea type="all" dataOnly="0" outline="0" fieldPosition="0"/>
    </format>
    <format dxfId="226">
      <pivotArea outline="0" collapsedLevelsAreSubtotals="1" fieldPosition="0"/>
    </format>
    <format dxfId="225">
      <pivotArea field="15" type="button" dataOnly="0" labelOnly="1" outline="0"/>
    </format>
    <format dxfId="224">
      <pivotArea field="16" type="button" dataOnly="0" labelOnly="1" outline="0"/>
    </format>
    <format dxfId="223">
      <pivotArea dataOnly="0" labelOnly="1" grandRow="1" outline="0" fieldPosition="0"/>
    </format>
    <format dxfId="22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1">
      <pivotArea type="all" dataOnly="0" outline="0" fieldPosition="0"/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8">
      <pivotArea type="all" dataOnly="0" outline="0" fieldPosition="0"/>
    </format>
    <format dxfId="217">
      <pivotArea outline="0" collapsedLevelsAreSubtotals="1" fieldPosition="0"/>
    </format>
    <format dxfId="21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5">
      <pivotArea type="all" dataOnly="0" outline="0" fieldPosition="0"/>
    </format>
    <format dxfId="214">
      <pivotArea outline="0" collapsedLevelsAreSubtotals="1" fieldPosition="0"/>
    </format>
    <format dxfId="2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2">
      <pivotArea type="all" dataOnly="0" outline="0" fieldPosition="0"/>
    </format>
    <format dxfId="211">
      <pivotArea outline="0" collapsedLevelsAreSubtotals="1" fieldPosition="0"/>
    </format>
    <format dxfId="2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9">
      <pivotArea type="all" dataOnly="0" outline="0" fieldPosition="0"/>
    </format>
    <format dxfId="208">
      <pivotArea outline="0" collapsedLevelsAreSubtotals="1" fieldPosition="0"/>
    </format>
    <format dxfId="207">
      <pivotArea field="-2" type="button" dataOnly="0" labelOnly="1" outline="0" axis="axisRow" fieldPosition="0"/>
    </format>
    <format dxfId="20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5">
      <pivotArea dataOnly="0" labelOnly="1" grandCol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3" cacheId="4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D1:AH17" firstHeaderRow="0" firstDataRow="1" firstDataCol="2"/>
  <pivotFields count="8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6"/>
        <item x="7"/>
        <item x="1"/>
        <item x="2"/>
        <item x="3"/>
        <item x="4"/>
        <item m="1" x="12"/>
        <item x="8"/>
        <item m="1" x="15"/>
        <item x="5"/>
        <item m="1" x="13"/>
        <item m="1" x="11"/>
        <item m="1" x="17"/>
        <item m="1" x="14"/>
        <item m="1" x="16"/>
        <item m="1" x="10"/>
        <item m="1" x="18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x="0"/>
        <item x="4"/>
        <item x="5"/>
        <item x="9"/>
        <item x="10"/>
        <item x="6"/>
        <item m="1" x="13"/>
        <item x="1"/>
        <item x="2"/>
        <item x="3"/>
        <item m="1" x="15"/>
        <item x="8"/>
        <item m="1" x="16"/>
        <item m="1" x="14"/>
        <item m="1" x="12"/>
        <item x="7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5"/>
    <field x="16"/>
  </rowFields>
  <rowItems count="16">
    <i>
      <x/>
      <x/>
    </i>
    <i>
      <x v="1"/>
      <x v="3"/>
    </i>
    <i>
      <x v="2"/>
      <x v="4"/>
    </i>
    <i>
      <x v="3"/>
      <x v="7"/>
    </i>
    <i>
      <x v="4"/>
      <x v="8"/>
    </i>
    <i r="1">
      <x v="9"/>
    </i>
    <i>
      <x v="5"/>
      <x/>
    </i>
    <i r="1">
      <x v="1"/>
    </i>
    <i>
      <x v="6"/>
      <x/>
    </i>
    <i r="1">
      <x v="1"/>
    </i>
    <i r="1">
      <x v="2"/>
    </i>
    <i r="1">
      <x v="5"/>
    </i>
    <i r="1">
      <x v="15"/>
    </i>
    <i>
      <x v="8"/>
      <x v="5"/>
    </i>
    <i>
      <x v="10"/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Refugee Children 3-14" fld="54" baseField="0" baseItem="0"/>
    <dataField name=" Refugee Children 15-24" fld="55" baseField="0" baseItem="0"/>
    <dataField name=" Refugee Total" fld="56" baseField="0" baseItem="0"/>
  </dataFields>
  <formats count="73">
    <format dxfId="324">
      <pivotArea type="all" dataOnly="0" outline="0" fieldPosition="0"/>
    </format>
    <format dxfId="323">
      <pivotArea outline="0" collapsedLevelsAreSubtotals="1" fieldPosition="0"/>
    </format>
    <format dxfId="322">
      <pivotArea field="15" type="button" dataOnly="0" labelOnly="1" outline="0" axis="axisRow" fieldPosition="0"/>
    </format>
    <format dxfId="321">
      <pivotArea field="16" type="button" dataOnly="0" labelOnly="1" outline="0" axis="axisRow" fieldPosition="1"/>
    </format>
    <format dxfId="320">
      <pivotArea dataOnly="0" labelOnly="1" grandRow="1" outline="0" fieldPosition="0"/>
    </format>
    <format dxfId="319">
      <pivotArea type="all" dataOnly="0" outline="0" fieldPosition="0"/>
    </format>
    <format dxfId="318">
      <pivotArea outline="0" collapsedLevelsAreSubtotals="1" fieldPosition="0"/>
    </format>
    <format dxfId="317">
      <pivotArea field="15" type="button" dataOnly="0" labelOnly="1" outline="0" axis="axisRow" fieldPosition="0"/>
    </format>
    <format dxfId="316">
      <pivotArea field="16" type="button" dataOnly="0" labelOnly="1" outline="0" axis="axisRow" fieldPosition="1"/>
    </format>
    <format dxfId="315">
      <pivotArea dataOnly="0" labelOnly="1" grandRow="1" outline="0" fieldPosition="0"/>
    </format>
    <format dxfId="314">
      <pivotArea type="all" dataOnly="0" outline="0" fieldPosition="0"/>
    </format>
    <format dxfId="313">
      <pivotArea outline="0" collapsedLevelsAreSubtotals="1" fieldPosition="0"/>
    </format>
    <format dxfId="312">
      <pivotArea field="15" type="button" dataOnly="0" labelOnly="1" outline="0" axis="axisRow" fieldPosition="0"/>
    </format>
    <format dxfId="311">
      <pivotArea field="16" type="button" dataOnly="0" labelOnly="1" outline="0" axis="axisRow" fieldPosition="1"/>
    </format>
    <format dxfId="310">
      <pivotArea dataOnly="0" labelOnly="1" grandRow="1" outline="0" fieldPosition="0"/>
    </format>
    <format dxfId="309">
      <pivotArea type="all" dataOnly="0" outline="0" fieldPosition="0"/>
    </format>
    <format dxfId="308">
      <pivotArea outline="0" collapsedLevelsAreSubtotals="1" fieldPosition="0"/>
    </format>
    <format dxfId="307">
      <pivotArea field="15" type="button" dataOnly="0" labelOnly="1" outline="0" axis="axisRow" fieldPosition="0"/>
    </format>
    <format dxfId="306">
      <pivotArea field="16" type="button" dataOnly="0" labelOnly="1" outline="0" axis="axisRow" fieldPosition="1"/>
    </format>
    <format dxfId="305">
      <pivotArea dataOnly="0" labelOnly="1" grandRow="1" outline="0" fieldPosition="0"/>
    </format>
    <format dxfId="304">
      <pivotArea type="all" dataOnly="0" outline="0" fieldPosition="0"/>
    </format>
    <format dxfId="303">
      <pivotArea outline="0" collapsedLevelsAreSubtotals="1" fieldPosition="0"/>
    </format>
    <format dxfId="302">
      <pivotArea field="15" type="button" dataOnly="0" labelOnly="1" outline="0" axis="axisRow" fieldPosition="0"/>
    </format>
    <format dxfId="301">
      <pivotArea field="16" type="button" dataOnly="0" labelOnly="1" outline="0" axis="axisRow" fieldPosition="1"/>
    </format>
    <format dxfId="300">
      <pivotArea dataOnly="0" labelOnly="1" grandRow="1" outline="0" fieldPosition="0"/>
    </format>
    <format dxfId="299">
      <pivotArea type="all" dataOnly="0" outline="0" fieldPosition="0"/>
    </format>
    <format dxfId="298">
      <pivotArea outline="0" collapsedLevelsAreSubtotals="1" fieldPosition="0"/>
    </format>
    <format dxfId="297">
      <pivotArea field="15" type="button" dataOnly="0" labelOnly="1" outline="0" axis="axisRow" fieldPosition="0"/>
    </format>
    <format dxfId="296">
      <pivotArea field="16" type="button" dataOnly="0" labelOnly="1" outline="0" axis="axisRow" fieldPosition="1"/>
    </format>
    <format dxfId="295">
      <pivotArea dataOnly="0" labelOnly="1" outline="0" fieldPosition="0">
        <references count="1">
          <reference field="15" count="0"/>
        </references>
      </pivotArea>
    </format>
    <format dxfId="294">
      <pivotArea dataOnly="0" labelOnly="1" grandRow="1" outline="0" fieldPosition="0"/>
    </format>
    <format dxfId="293">
      <pivotArea dataOnly="0" labelOnly="1" outline="0" fieldPosition="0">
        <references count="2">
          <reference field="15" count="1" selected="0">
            <x v="0"/>
          </reference>
          <reference field="16" count="1">
            <x v="0"/>
          </reference>
        </references>
      </pivotArea>
    </format>
    <format dxfId="292">
      <pivotArea dataOnly="0" labelOnly="1" outline="0" fieldPosition="0">
        <references count="2">
          <reference field="15" count="1" selected="0">
            <x v="1"/>
          </reference>
          <reference field="16" count="1">
            <x v="3"/>
          </reference>
        </references>
      </pivotArea>
    </format>
    <format dxfId="291">
      <pivotArea dataOnly="0" labelOnly="1" outline="0" fieldPosition="0">
        <references count="2">
          <reference field="15" count="1" selected="0">
            <x v="2"/>
          </reference>
          <reference field="16" count="1">
            <x v="4"/>
          </reference>
        </references>
      </pivotArea>
    </format>
    <format dxfId="290">
      <pivotArea dataOnly="0" labelOnly="1" outline="0" fieldPosition="0">
        <references count="2">
          <reference field="15" count="1" selected="0">
            <x v="3"/>
          </reference>
          <reference field="16" count="1">
            <x v="7"/>
          </reference>
        </references>
      </pivotArea>
    </format>
    <format dxfId="289">
      <pivotArea dataOnly="0" labelOnly="1" outline="0" fieldPosition="0">
        <references count="2">
          <reference field="15" count="1" selected="0">
            <x v="4"/>
          </reference>
          <reference field="16" count="2">
            <x v="8"/>
            <x v="9"/>
          </reference>
        </references>
      </pivotArea>
    </format>
    <format dxfId="288">
      <pivotArea dataOnly="0" labelOnly="1" outline="0" fieldPosition="0">
        <references count="2">
          <reference field="15" count="1" selected="0">
            <x v="5"/>
          </reference>
          <reference field="16" count="2">
            <x v="0"/>
            <x v="1"/>
          </reference>
        </references>
      </pivotArea>
    </format>
    <format dxfId="287">
      <pivotArea dataOnly="0" labelOnly="1" outline="0" fieldPosition="0">
        <references count="2">
          <reference field="15" count="1" selected="0">
            <x v="6"/>
          </reference>
          <reference field="16" count="5">
            <x v="0"/>
            <x v="1"/>
            <x v="2"/>
            <x v="5"/>
            <x v="15"/>
          </reference>
        </references>
      </pivotArea>
    </format>
    <format dxfId="286">
      <pivotArea dataOnly="0" labelOnly="1" outline="0" fieldPosition="0">
        <references count="2">
          <reference field="15" count="1" selected="0">
            <x v="8"/>
          </reference>
          <reference field="16" count="1">
            <x v="5"/>
          </reference>
        </references>
      </pivotArea>
    </format>
    <format dxfId="285">
      <pivotArea dataOnly="0" labelOnly="1" outline="0" fieldPosition="0">
        <references count="2">
          <reference field="15" count="1" selected="0">
            <x v="10"/>
          </reference>
          <reference field="16" count="1">
            <x v="11"/>
          </reference>
        </references>
      </pivotArea>
    </format>
    <format dxfId="2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3">
      <pivotArea type="all" dataOnly="0" outline="0" fieldPosition="0"/>
    </format>
    <format dxfId="282">
      <pivotArea outline="0" collapsedLevelsAreSubtotals="1" fieldPosition="0"/>
    </format>
    <format dxfId="281">
      <pivotArea field="15" type="button" dataOnly="0" labelOnly="1" outline="0" axis="axisRow" fieldPosition="0"/>
    </format>
    <format dxfId="280">
      <pivotArea field="16" type="button" dataOnly="0" labelOnly="1" outline="0" axis="axisRow" fieldPosition="1"/>
    </format>
    <format dxfId="279">
      <pivotArea dataOnly="0" labelOnly="1" outline="0" fieldPosition="0">
        <references count="1">
          <reference field="15" count="0"/>
        </references>
      </pivotArea>
    </format>
    <format dxfId="278">
      <pivotArea dataOnly="0" labelOnly="1" grandRow="1" outline="0" fieldPosition="0"/>
    </format>
    <format dxfId="277">
      <pivotArea dataOnly="0" labelOnly="1" outline="0" fieldPosition="0">
        <references count="2">
          <reference field="15" count="1" selected="0">
            <x v="0"/>
          </reference>
          <reference field="16" count="1">
            <x v="0"/>
          </reference>
        </references>
      </pivotArea>
    </format>
    <format dxfId="276">
      <pivotArea dataOnly="0" labelOnly="1" outline="0" fieldPosition="0">
        <references count="2">
          <reference field="15" count="1" selected="0">
            <x v="1"/>
          </reference>
          <reference field="16" count="1">
            <x v="3"/>
          </reference>
        </references>
      </pivotArea>
    </format>
    <format dxfId="275">
      <pivotArea dataOnly="0" labelOnly="1" outline="0" fieldPosition="0">
        <references count="2">
          <reference field="15" count="1" selected="0">
            <x v="2"/>
          </reference>
          <reference field="16" count="1">
            <x v="4"/>
          </reference>
        </references>
      </pivotArea>
    </format>
    <format dxfId="274">
      <pivotArea dataOnly="0" labelOnly="1" outline="0" fieldPosition="0">
        <references count="2">
          <reference field="15" count="1" selected="0">
            <x v="3"/>
          </reference>
          <reference field="16" count="1">
            <x v="7"/>
          </reference>
        </references>
      </pivotArea>
    </format>
    <format dxfId="273">
      <pivotArea dataOnly="0" labelOnly="1" outline="0" fieldPosition="0">
        <references count="2">
          <reference field="15" count="1" selected="0">
            <x v="4"/>
          </reference>
          <reference field="16" count="2">
            <x v="8"/>
            <x v="9"/>
          </reference>
        </references>
      </pivotArea>
    </format>
    <format dxfId="272">
      <pivotArea dataOnly="0" labelOnly="1" outline="0" fieldPosition="0">
        <references count="2">
          <reference field="15" count="1" selected="0">
            <x v="5"/>
          </reference>
          <reference field="16" count="2">
            <x v="0"/>
            <x v="1"/>
          </reference>
        </references>
      </pivotArea>
    </format>
    <format dxfId="271">
      <pivotArea dataOnly="0" labelOnly="1" outline="0" fieldPosition="0">
        <references count="2">
          <reference field="15" count="1" selected="0">
            <x v="6"/>
          </reference>
          <reference field="16" count="5">
            <x v="0"/>
            <x v="1"/>
            <x v="2"/>
            <x v="5"/>
            <x v="15"/>
          </reference>
        </references>
      </pivotArea>
    </format>
    <format dxfId="270">
      <pivotArea dataOnly="0" labelOnly="1" outline="0" fieldPosition="0">
        <references count="2">
          <reference field="15" count="1" selected="0">
            <x v="8"/>
          </reference>
          <reference field="16" count="1">
            <x v="5"/>
          </reference>
        </references>
      </pivotArea>
    </format>
    <format dxfId="269">
      <pivotArea dataOnly="0" labelOnly="1" outline="0" fieldPosition="0">
        <references count="2">
          <reference field="15" count="1" selected="0">
            <x v="10"/>
          </reference>
          <reference field="16" count="1">
            <x v="11"/>
          </reference>
        </references>
      </pivotArea>
    </format>
    <format dxfId="2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7">
      <pivotArea type="all" dataOnly="0" outline="0" fieldPosition="0"/>
    </format>
    <format dxfId="266">
      <pivotArea outline="0" collapsedLevelsAreSubtotals="1" fieldPosition="0"/>
    </format>
    <format dxfId="265">
      <pivotArea field="15" type="button" dataOnly="0" labelOnly="1" outline="0" axis="axisRow" fieldPosition="0"/>
    </format>
    <format dxfId="264">
      <pivotArea field="16" type="button" dataOnly="0" labelOnly="1" outline="0" axis="axisRow" fieldPosition="1"/>
    </format>
    <format dxfId="263">
      <pivotArea dataOnly="0" labelOnly="1" outline="0" fieldPosition="0">
        <references count="1">
          <reference field="15" count="0"/>
        </references>
      </pivotArea>
    </format>
    <format dxfId="262">
      <pivotArea dataOnly="0" labelOnly="1" grandRow="1" outline="0" fieldPosition="0"/>
    </format>
    <format dxfId="261">
      <pivotArea dataOnly="0" labelOnly="1" outline="0" fieldPosition="0">
        <references count="2">
          <reference field="15" count="1" selected="0">
            <x v="0"/>
          </reference>
          <reference field="16" count="1">
            <x v="0"/>
          </reference>
        </references>
      </pivotArea>
    </format>
    <format dxfId="260">
      <pivotArea dataOnly="0" labelOnly="1" outline="0" fieldPosition="0">
        <references count="2">
          <reference field="15" count="1" selected="0">
            <x v="1"/>
          </reference>
          <reference field="16" count="1">
            <x v="3"/>
          </reference>
        </references>
      </pivotArea>
    </format>
    <format dxfId="259">
      <pivotArea dataOnly="0" labelOnly="1" outline="0" fieldPosition="0">
        <references count="2">
          <reference field="15" count="1" selected="0">
            <x v="2"/>
          </reference>
          <reference field="16" count="1">
            <x v="4"/>
          </reference>
        </references>
      </pivotArea>
    </format>
    <format dxfId="258">
      <pivotArea dataOnly="0" labelOnly="1" outline="0" fieldPosition="0">
        <references count="2">
          <reference field="15" count="1" selected="0">
            <x v="3"/>
          </reference>
          <reference field="16" count="1">
            <x v="7"/>
          </reference>
        </references>
      </pivotArea>
    </format>
    <format dxfId="257">
      <pivotArea dataOnly="0" labelOnly="1" outline="0" fieldPosition="0">
        <references count="2">
          <reference field="15" count="1" selected="0">
            <x v="4"/>
          </reference>
          <reference field="16" count="2">
            <x v="8"/>
            <x v="9"/>
          </reference>
        </references>
      </pivotArea>
    </format>
    <format dxfId="256">
      <pivotArea dataOnly="0" labelOnly="1" outline="0" fieldPosition="0">
        <references count="2">
          <reference field="15" count="1" selected="0">
            <x v="5"/>
          </reference>
          <reference field="16" count="2">
            <x v="0"/>
            <x v="1"/>
          </reference>
        </references>
      </pivotArea>
    </format>
    <format dxfId="255">
      <pivotArea dataOnly="0" labelOnly="1" outline="0" fieldPosition="0">
        <references count="2">
          <reference field="15" count="1" selected="0">
            <x v="6"/>
          </reference>
          <reference field="16" count="5">
            <x v="0"/>
            <x v="1"/>
            <x v="2"/>
            <x v="5"/>
            <x v="15"/>
          </reference>
        </references>
      </pivotArea>
    </format>
    <format dxfId="254">
      <pivotArea dataOnly="0" labelOnly="1" outline="0" fieldPosition="0">
        <references count="2">
          <reference field="15" count="1" selected="0">
            <x v="8"/>
          </reference>
          <reference field="16" count="1">
            <x v="5"/>
          </reference>
        </references>
      </pivotArea>
    </format>
    <format dxfId="253">
      <pivotArea dataOnly="0" labelOnly="1" outline="0" fieldPosition="0">
        <references count="2">
          <reference field="15" count="1" selected="0">
            <x v="10"/>
          </reference>
          <reference field="16" count="1"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7000000}" name="PivotTable3" cacheId="40" dataOnRows="1" applyNumberFormats="0" applyBorderFormats="0" applyFontFormats="0" applyPatternFormats="0" applyAlignmentFormats="0" applyWidthHeightFormats="1" dataCaption="LCMC Established" updatedVersion="6" minRefreshableVersion="3" useAutoFormatting="1" subtotalHiddenItems="1" itemPrintTitles="1" createdVersion="6" indent="0" compact="0" compactData="0" multipleFieldFilters="0" chartFormat="2">
  <location ref="BZ1:CB17" firstHeaderRow="1" firstDataRow="1" firstDataCol="2"/>
  <pivotFields count="3">
    <pivotField dataField="1" compact="0" outline="0" subtotalTop="0" showAll="0"/>
    <pivotField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allDrilled="1" outline="0" subtotalTop="0" showAll="0" dataSourceSort="1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</pivotFields>
  <rowFields count="2">
    <field x="1"/>
    <field x="2"/>
  </rowFields>
  <rowItems count="16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 r="1">
      <x v="6"/>
    </i>
    <i>
      <x v="6"/>
      <x/>
    </i>
    <i r="1">
      <x v="7"/>
    </i>
    <i>
      <x v="7"/>
      <x/>
    </i>
    <i r="1">
      <x v="7"/>
    </i>
    <i r="1">
      <x v="8"/>
    </i>
    <i r="1">
      <x v="9"/>
    </i>
    <i r="1">
      <x v="10"/>
    </i>
    <i>
      <x v="8"/>
      <x v="9"/>
    </i>
    <i t="grand">
      <x/>
    </i>
  </rowItems>
  <colItems count="1">
    <i/>
  </colItems>
  <dataFields count="1">
    <dataField name="Sum of # of Refugee Learning Center ManagementCommittees/School Management Committees established in Refuge" fld="0" baseField="0" baseItem="0"/>
  </dataField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ramme Partner"/>
    <pivotHierarchy dragToData="1" caption="Implmenting Partner"/>
    <pivotHierarchy dragToData="1" caption=" # of Female Teachers from Refugee Community receiving Foundational teaching and content"/>
    <pivotHierarchy dragToData="1" caption=" # of Male Teachers from Refugee Community receiving Foundational teaching and content"/>
    <pivotHierarchy dragToData="1" caption=" # of Female Teachers from Host Community receiving Foundational teaching and content"/>
    <pivotHierarchy dragToData="1" caption=" # of Male Teachers from Host Community receiving Foundational teaching and conten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90"/>
    <rowHierarchyUsage hierarchyUsage="9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7-12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6000000}" name="PivotTable20" cacheId="41" dataOnRows="1" applyNumberFormats="0" applyBorderFormats="0" applyFontFormats="0" applyPatternFormats="0" applyAlignmentFormats="0" applyWidthHeightFormats="1" dataCaption="Refugee 15-24" updatedVersion="6" minRefreshableVersion="3" useAutoFormatting="1" subtotalHiddenItems="1" itemPrintTitles="1" createdVersion="6" indent="0" compact="0" compactData="0" multipleFieldFilters="0" chartFormat="2">
  <location ref="AN17:AO21" firstHeaderRow="1" firstDataRow="1" firstDataCol="1"/>
  <pivotFields count="4"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dataFields count="4">
    <dataField name="Sum of # of Girls from refugee community in age group 15-17 receiving standardized education materials" fld="0" baseField="0" baseItem="0"/>
    <dataField name="Sum of # of Boys from refugee community in age group 15-17 receiving standardized education materials" fld="1" baseField="0" baseItem="0"/>
    <dataField name="Sum of # of Girls from refugee community in age group 18-24 receiving standardized education materials" fld="2" baseField="0" baseItem="0"/>
    <dataField name="Sum of # of Boys from refugee community in age group 18-24 receiving standardized education materials" fld="3" baseField="0" baseItem="0"/>
  </dataField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ramme Partner"/>
    <pivotHierarchy dragToData="1" caption="Implmenting Partner"/>
    <pivotHierarchy dragToData="1" caption=" # of Female Teachers from Refugee Community receiving Foundational teaching and content"/>
    <pivotHierarchy dragToData="1" caption=" # of Male Teachers from Refugee Community receiving Foundational teaching and content"/>
    <pivotHierarchy dragToData="1" caption=" # of Female Teachers from Host Community receiving Foundational teaching and content"/>
    <pivotHierarchy dragToData="1" caption=" # of Male Teachers from Host Community receiving Foundational teaching and conten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7-12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1000000}" name="PivotTable15" cacheId="35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 chartFormat="2">
  <location ref="A1:C38" firstHeaderRow="0" firstDataRow="1" firstDataCol="1"/>
  <pivotFields count="3">
    <pivotField dataField="1" compact="0" outline="0" subtotalTop="0" showAll="0"/>
    <pivotField dataField="1" compact="0" outline="0" subtotalTop="0" showAll="0"/>
    <pivotField axis="axisRow" compact="0" allDrilled="1" outline="0" subtotalTop="0" showAll="0" dataSourceSort="1" defaultSubtotal="0" defaultAttributeDrillState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</pivotFields>
  <rowFields count="1">
    <field x="2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-2"/>
  </colFields>
  <colItems count="2">
    <i>
      <x/>
    </i>
    <i i="1">
      <x v="1"/>
    </i>
  </colItems>
  <dataFields count="2">
    <dataField name="Programme Partner" fld="0" subtotal="count" baseField="0" baseItem="1">
      <extLst>
        <ext xmlns:x15="http://schemas.microsoft.com/office/spreadsheetml/2010/11/main" uri="{FABC7310-3BB5-11E1-824E-6D434824019B}">
          <x15:dataField isCountDistinct="1"/>
        </ext>
      </extLst>
    </dataField>
    <dataField name="Implmenting Partner" fld="1" subtotal="count" baseField="0" baseItem="1">
      <extLst>
        <ext xmlns:x15="http://schemas.microsoft.com/office/spreadsheetml/2010/11/main" uri="{FABC7310-3BB5-11E1-824E-6D434824019B}">
          <x15:dataField isCountDistinct="1"/>
        </ext>
      </extLst>
    </dataField>
  </dataFields>
  <chartFormats count="3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7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8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9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0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1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2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3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4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5"/>
          </reference>
        </references>
      </pivotArea>
    </chartFormat>
  </chartFormats>
  <pivotHierarchies count="20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ramme Partner"/>
    <pivotHierarchy dragToData="1" caption="Implmenting Partner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EdSector_Analysis-2018-07-12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" displayName="Table1" ref="A1:BG1220" totalsRowShown="0" headerRowDxfId="482" dataDxfId="480" headerRowBorderDxfId="481" tableBorderDxfId="479">
  <autoFilter ref="A1:BG1220" xr:uid="{00000000-0009-0000-0100-000002000000}">
    <filterColumn colId="9">
      <filters>
        <filter val="Completed"/>
      </filters>
    </filterColumn>
  </autoFilter>
  <tableColumns count="59">
    <tableColumn id="1" xr3:uid="{00000000-0010-0000-0100-000001000000}" name="Camp" dataDxfId="478"/>
    <tableColumn id="2" xr3:uid="{00000000-0010-0000-0100-000002000000}" name="Camp SSID" dataDxfId="477"/>
    <tableColumn id="3" xr3:uid="{00000000-0010-0000-0100-000003000000}" name="Para Name" dataDxfId="476"/>
    <tableColumn id="4" xr3:uid="{00000000-0010-0000-0100-000004000000}" name="Para ID" dataDxfId="475"/>
    <tableColumn id="5" xr3:uid="{00000000-0010-0000-0100-000005000000}" name="Block Name" dataDxfId="474"/>
    <tableColumn id="6" xr3:uid="{00000000-0010-0000-0100-000006000000}" name="Facility Name" dataDxfId="473"/>
    <tableColumn id="7" xr3:uid="{00000000-0010-0000-0100-000007000000}" name="Facility ID" dataDxfId="472"/>
    <tableColumn id="8" xr3:uid="{00000000-0010-0000-0100-000008000000}" name="Trageted Population" dataDxfId="471"/>
    <tableColumn id="9" xr3:uid="{00000000-0010-0000-0100-000009000000}" name="Population Targeted" dataDxfId="470"/>
    <tableColumn id="10" xr3:uid="{00000000-0010-0000-0100-00000A000000}" name="Facility Status" dataDxfId="469"/>
    <tableColumn id="11" xr3:uid="{00000000-0010-0000-0100-00000B000000}" name="Latitude" dataDxfId="468"/>
    <tableColumn id="12" xr3:uid="{00000000-0010-0000-0100-00000C000000}" name="Longitude" dataDxfId="467"/>
    <tableColumn id="13" xr3:uid="{00000000-0010-0000-0100-00000D000000}" name="Altitude" dataDxfId="466"/>
    <tableColumn id="14" xr3:uid="{00000000-0010-0000-0100-00000E000000}" name="Precision" dataDxfId="465"/>
    <tableColumn id="15" xr3:uid="{00000000-0010-0000-0100-00000F000000}" name="Donors" dataDxfId="464"/>
    <tableColumn id="16" xr3:uid="{00000000-0010-0000-0100-000010000000}" name="Programme Partner" dataDxfId="463"/>
    <tableColumn id="17" xr3:uid="{00000000-0010-0000-0100-000011000000}" name="Implementing Partners" dataDxfId="462"/>
    <tableColumn id="18" xr3:uid="{00000000-0010-0000-0100-000012000000}" name="None Education Partners " dataDxfId="461"/>
    <tableColumn id="19" xr3:uid="{00000000-0010-0000-0100-000013000000}" name="# of learning facilities estbalished in refugee community" dataDxfId="460"/>
    <tableColumn id="20" xr3:uid="{00000000-0010-0000-0100-000014000000}" name="# of classrooms inside the established learning facilities in refugee community" dataDxfId="459"/>
    <tableColumn id="21" xr3:uid="{00000000-0010-0000-0100-000015000000}" name="# of shifts taking place inside the learning spaces/classrooms in refugee community" dataDxfId="458"/>
    <tableColumn id="22" xr3:uid="{00000000-0010-0000-0100-000016000000}" name="# of Functional Commmunity Latrines near the learning facility" dataDxfId="457"/>
    <tableColumn id="23" xr3:uid="{00000000-0010-0000-0100-000017000000}" name="# of Latrines Established for Boys" dataDxfId="456"/>
    <tableColumn id="24" xr3:uid="{00000000-0010-0000-0100-000018000000}" name="# of Latrines Established for Girls" dataDxfId="455"/>
    <tableColumn id="25" xr3:uid="{00000000-0010-0000-0100-000019000000}" name="# of Handwashing Station Established" dataDxfId="454"/>
    <tableColumn id="26" xr3:uid="{00000000-0010-0000-0100-00001A000000}" name="# of Girls from refugee community in age group 3-5 receiving standardized education materials " dataDxfId="453"/>
    <tableColumn id="27" xr3:uid="{00000000-0010-0000-0100-00001B000000}" name="# of Boys from refugee community in age group 3-5 receiving standardized education materials " dataDxfId="452"/>
    <tableColumn id="28" xr3:uid="{00000000-0010-0000-0100-00001C000000}" name="# of Girls form host community in age group 3-5 receiving standardized education materials " dataDxfId="451"/>
    <tableColumn id="29" xr3:uid="{00000000-0010-0000-0100-00001D000000}" name="# of Boys form host community in age group 3-5 receiving standardized education materials " dataDxfId="450"/>
    <tableColumn id="30" xr3:uid="{00000000-0010-0000-0100-00001E000000}" name="# of Girls form refugee community in age group 6-14 receiving standardized education materials " dataDxfId="449"/>
    <tableColumn id="31" xr3:uid="{00000000-0010-0000-0100-00001F000000}" name="# of Boys form refugee community in age group 6-14 receiving standardized education materials " dataDxfId="448"/>
    <tableColumn id="32" xr3:uid="{00000000-0010-0000-0100-000020000000}" name="# of Girls form host community in age group 6-14 receiving standardized education materials " dataDxfId="447"/>
    <tableColumn id="33" xr3:uid="{00000000-0010-0000-0100-000021000000}" name="# of Boys form host community in age group 6-14 receiving standardized education materials " dataDxfId="446"/>
    <tableColumn id="34" xr3:uid="{00000000-0010-0000-0100-000022000000}" name="# of Girls from refugee community in age group 15-17 receiving standardized education materials " dataDxfId="445"/>
    <tableColumn id="35" xr3:uid="{00000000-0010-0000-0100-000023000000}" name="# of Boys from refugee community in age group 15-17 receiving standardized education materials " dataDxfId="444"/>
    <tableColumn id="36" xr3:uid="{00000000-0010-0000-0100-000024000000}" name="# of Girls from host community in age group 15-17 receiving standardized education materials learning spaces" dataDxfId="443"/>
    <tableColumn id="37" xr3:uid="{00000000-0010-0000-0100-000025000000}" name="# of Boys from host community in age group 15-17 receiving standardized education materials learning spaces" dataDxfId="442"/>
    <tableColumn id="38" xr3:uid="{00000000-0010-0000-0100-000026000000}" name="# of Girls from refugee community in age group 18-24 receiving standardized education materials " dataDxfId="441"/>
    <tableColumn id="39" xr3:uid="{00000000-0010-0000-0100-000027000000}" name="# of Boys from refugee community in age group 18-24 receiving standardized education materials " dataDxfId="440"/>
    <tableColumn id="40" xr3:uid="{00000000-0010-0000-0100-000028000000}" name="# of Girls from host community in age group 18-24 receiving standardized education materials " dataDxfId="439"/>
    <tableColumn id="41" xr3:uid="{00000000-0010-0000-0100-000029000000}" name="# of Boys from host community in age group 18-24 receiving standardized education materials " dataDxfId="438"/>
    <tableColumn id="42" xr3:uid="{00000000-0010-0000-0100-00002A000000}" name="# of Female Teachers from refugee community teaching receiving standardized education materials " dataDxfId="437"/>
    <tableColumn id="43" xr3:uid="{00000000-0010-0000-0100-00002B000000}" name="# of Male Teachers from refugee community teaching receiving standardized education materials " dataDxfId="436"/>
    <tableColumn id="44" xr3:uid="{00000000-0010-0000-0100-00002C000000}" name="# of Female Teachers from host community teaching receiving standardized education materials " dataDxfId="435"/>
    <tableColumn id="45" xr3:uid="{00000000-0010-0000-0100-00002D000000}" name="# of Male Teachers from host community teaching receiving standardized education materials " dataDxfId="434"/>
    <tableColumn id="46" xr3:uid="{00000000-0010-0000-0100-00002E000000}" name="# of Female Teachers from Refugee Community receiving PSS Training" dataDxfId="433"/>
    <tableColumn id="47" xr3:uid="{00000000-0010-0000-0100-00002F000000}" name="# of Male Teachers from Refugee Community receiving PSS Training" dataDxfId="432"/>
    <tableColumn id="48" xr3:uid="{00000000-0010-0000-0100-000030000000}" name="# of Female Teachers from Host Community receiving PSS Training" dataDxfId="431"/>
    <tableColumn id="49" xr3:uid="{00000000-0010-0000-0100-000031000000}" name="# of Male Teachers from Host Community receiving PSS Training" dataDxfId="430"/>
    <tableColumn id="50" xr3:uid="{00000000-0010-0000-0100-000032000000}" name="# of Female Teachers from Refugee Community receiving Foundational teaching and content" dataDxfId="429"/>
    <tableColumn id="51" xr3:uid="{00000000-0010-0000-0100-000033000000}" name="# of Male Teachers from Refugee Community receiving Foundational teaching and content" dataDxfId="428"/>
    <tableColumn id="52" xr3:uid="{00000000-0010-0000-0100-000034000000}" name="# of Female Teachers from Host Community receiving Foundational teaching and content" dataDxfId="427"/>
    <tableColumn id="53" xr3:uid="{00000000-0010-0000-0100-000035000000}" name="# of Male Teachers from Host Community receiving Foundational teaching and content" dataDxfId="426"/>
    <tableColumn id="54" xr3:uid="{00000000-0010-0000-0100-000036000000}" name="# of Refugee Learning Center ManagementCommittees/School Management Committees established in Refugee Camps" dataDxfId="425"/>
    <tableColumn id="55" xr3:uid="{00000000-0010-0000-0100-000037000000}" name="# of Female in Refugee Camps sensitized on child rights and the importance of education actively engaged in improving the enrollment and retention of students." dataDxfId="424"/>
    <tableColumn id="56" xr3:uid="{00000000-0010-0000-0100-000038000000}" name="# of Male in Refugee Camps sensitized on child rights and the importance of education actively engaged in improving the enrollment and retention of students." dataDxfId="423"/>
    <tableColumn id="57" xr3:uid="{00000000-0010-0000-0100-000039000000}" name="# of Female Community Member 25 and above  engaged in refugee community for social cohesion initiatives (co-curricular activities)" dataDxfId="422"/>
    <tableColumn id="58" xr3:uid="{00000000-0010-0000-0100-00003A000000}" name="# of Male Community Member 25 and above  engaged in refugee community for social cohesion initiatives (co-curricular activities)" dataDxfId="421"/>
    <tableColumn id="59" xr3:uid="{00000000-0010-0000-0100-00003B000000}" name="Remarks" dataDxfId="42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nrollment" displayName="Enrollment" ref="A1:CB1196" totalsRowShown="0" headerRowDxfId="419" dataDxfId="418">
  <autoFilter ref="A1:CB1196" xr:uid="{00000000-0009-0000-0100-000001000000}"/>
  <tableColumns count="80">
    <tableColumn id="1" xr3:uid="{00000000-0010-0000-0000-000001000000}" name="Camp" dataDxfId="417"/>
    <tableColumn id="2" xr3:uid="{00000000-0010-0000-0000-000002000000}" name="Camp SSID" dataDxfId="416"/>
    <tableColumn id="3" xr3:uid="{00000000-0010-0000-0000-000003000000}" name="Para Name" dataDxfId="415"/>
    <tableColumn id="4" xr3:uid="{00000000-0010-0000-0000-000004000000}" name="Para ID" dataDxfId="414"/>
    <tableColumn id="5" xr3:uid="{00000000-0010-0000-0000-000005000000}" name="Block Name" dataDxfId="413"/>
    <tableColumn id="6" xr3:uid="{00000000-0010-0000-0000-000006000000}" name="Facility Name" dataDxfId="412"/>
    <tableColumn id="7" xr3:uid="{00000000-0010-0000-0000-000007000000}" name="Facility ID" dataDxfId="411"/>
    <tableColumn id="8" xr3:uid="{00000000-0010-0000-0000-000008000000}" name="Trageted Population" dataDxfId="410"/>
    <tableColumn id="9" xr3:uid="{00000000-0010-0000-0000-000009000000}" name="Type" dataDxfId="409"/>
    <tableColumn id="10" xr3:uid="{00000000-0010-0000-0000-00000A000000}" name="Facility Status" dataDxfId="408"/>
    <tableColumn id="11" xr3:uid="{00000000-0010-0000-0000-00000B000000}" name="Latitude" dataDxfId="407"/>
    <tableColumn id="12" xr3:uid="{00000000-0010-0000-0000-00000C000000}" name="Longitude" dataDxfId="406"/>
    <tableColumn id="13" xr3:uid="{00000000-0010-0000-0000-00000D000000}" name="Altitude" dataDxfId="405"/>
    <tableColumn id="14" xr3:uid="{00000000-0010-0000-0000-00000E000000}" name="Precision" dataDxfId="404"/>
    <tableColumn id="15" xr3:uid="{00000000-0010-0000-0000-00000F000000}" name="Donors" dataDxfId="403"/>
    <tableColumn id="16" xr3:uid="{00000000-0010-0000-0000-000010000000}" name="Programme Partner" dataDxfId="402"/>
    <tableColumn id="17" xr3:uid="{00000000-0010-0000-0000-000011000000}" name="Implementing Partners" dataDxfId="401"/>
    <tableColumn id="18" xr3:uid="{00000000-0010-0000-0000-000012000000}" name="None Education Partners " dataDxfId="400"/>
    <tableColumn id="19" xr3:uid="{00000000-0010-0000-0000-000013000000}" name="# of Girls from refugee community in age group 3-5 enrolled in learning spaces" dataDxfId="399"/>
    <tableColumn id="20" xr3:uid="{00000000-0010-0000-0000-000014000000}" name="Out of  the number of girls from refugee community in age group 3-5, # of girls with disability enrolled in learning spaces" dataDxfId="398"/>
    <tableColumn id="21" xr3:uid="{00000000-0010-0000-0000-000015000000}" name="# of Boys from refugee community in age group 3-5 enrolled in learning spaces" dataDxfId="397"/>
    <tableColumn id="22" xr3:uid="{00000000-0010-0000-0000-000016000000}" name="Out of  the number of boys from refugee community in age group 3-5, # of boys with disability enrolled in learning spaces" dataDxfId="396"/>
    <tableColumn id="23" xr3:uid="{00000000-0010-0000-0000-000017000000}" name="# of Girls from host community in age group 3-5 enrolled in learning spaces" dataDxfId="395"/>
    <tableColumn id="24" xr3:uid="{00000000-0010-0000-0000-000018000000}" name="Out of  the number of girls from host community in age group 3-5, # of girls with disability enrolled in learning spaces" dataDxfId="394"/>
    <tableColumn id="25" xr3:uid="{00000000-0010-0000-0000-000019000000}" name="# of Boys from host community in age group 3-5 enrolled in learning spaces" dataDxfId="393"/>
    <tableColumn id="26" xr3:uid="{00000000-0010-0000-0000-00001A000000}" name="Out of  the number of boys  from host community in age group 3-5, # of boys with disability enrolled in learning spaces" dataDxfId="392"/>
    <tableColumn id="27" xr3:uid="{00000000-0010-0000-0000-00001B000000}" name="# of Girls from refugee community in age group 6-14 enrolled in learning spaces" dataDxfId="391"/>
    <tableColumn id="28" xr3:uid="{00000000-0010-0000-0000-00001C000000}" name="Out of  the number of girls from refugee community in age group 6-14, # of girls with disability enrolled in learning spaces" dataDxfId="390"/>
    <tableColumn id="29" xr3:uid="{00000000-0010-0000-0000-00001D000000}" name="# of Boys from refugee community in age group 6-14 enrolled in learning spaces" dataDxfId="389"/>
    <tableColumn id="30" xr3:uid="{00000000-0010-0000-0000-00001E000000}" name="Out of  the number of boys from refugee community in age group 6-14, # of boys with disability enrolled in learning spaces" dataDxfId="388"/>
    <tableColumn id="31" xr3:uid="{00000000-0010-0000-0000-00001F000000}" name="# of Girls from host community in age group 6-14 enrolled in learning spaces" dataDxfId="387"/>
    <tableColumn id="32" xr3:uid="{00000000-0010-0000-0000-000020000000}" name="Out of  the number of girls from host community in age group 6-14, # of girls with disability enrolled in learning spaces" dataDxfId="386"/>
    <tableColumn id="33" xr3:uid="{00000000-0010-0000-0000-000021000000}" name="# of Boys from host community in age group 6-14 enrolled in learning spaces" dataDxfId="385"/>
    <tableColumn id="34" xr3:uid="{00000000-0010-0000-0000-000022000000}" name="Out of  the number of boys  from host community in age group 6-14, # of boys with disability enrolled in learning spaces" dataDxfId="384"/>
    <tableColumn id="35" xr3:uid="{00000000-0010-0000-0000-000023000000}" name="# of Girls from refugee community in age group 15-17 enrolled in learning spaces" dataDxfId="383"/>
    <tableColumn id="36" xr3:uid="{00000000-0010-0000-0000-000024000000}" name="Out of  the number of girls from refugee community in age group 15-17, # of girls with disability enrolled in learning spaces" dataDxfId="382"/>
    <tableColumn id="37" xr3:uid="{00000000-0010-0000-0000-000025000000}" name="# of Boys from refugee community in age group 15-17 enrolled in learning spaces" dataDxfId="381"/>
    <tableColumn id="38" xr3:uid="{00000000-0010-0000-0000-000026000000}" name="Out of  the number of boys from refugee community in age group 15-17, # of boys with disability enrolled in learning spaces" dataDxfId="380"/>
    <tableColumn id="39" xr3:uid="{00000000-0010-0000-0000-000027000000}" name="# of Girls from host community  in age group 15-17 enrolled in learning spaces" dataDxfId="379"/>
    <tableColumn id="40" xr3:uid="{00000000-0010-0000-0000-000028000000}" name="Out of  the number of girls from host community in age group 15-17, # of girls with disability enrolled in learning spaces" dataDxfId="378"/>
    <tableColumn id="41" xr3:uid="{00000000-0010-0000-0000-000029000000}" name="# of Boys from host community in age group 15-17 enrolled in learning spaces" dataDxfId="377"/>
    <tableColumn id="42" xr3:uid="{00000000-0010-0000-0000-00002A000000}" name="Out of  the number of boys  from host community in age group 15-17, # of boys with disability enrolled in learning spaces" dataDxfId="376"/>
    <tableColumn id="43" xr3:uid="{00000000-0010-0000-0000-00002B000000}" name="# of Girls from refugee community in age group 18-24 enrolled in learning spaces" dataDxfId="375"/>
    <tableColumn id="44" xr3:uid="{00000000-0010-0000-0000-00002C000000}" name="Out of  the number of girls from refugee community in age group 18-24, # of girls with disability enrolled in learning spaces" dataDxfId="374"/>
    <tableColumn id="45" xr3:uid="{00000000-0010-0000-0000-00002D000000}" name="# of Boys from refugee community in age group 18-24 enrolled in learning spaces" dataDxfId="373"/>
    <tableColumn id="46" xr3:uid="{00000000-0010-0000-0000-00002E000000}" name="Out of  the number of boys from refugee community in age group 18-24, # of boys with disability enrolled in learning spaces" dataDxfId="372"/>
    <tableColumn id="47" xr3:uid="{00000000-0010-0000-0000-00002F000000}" name="# of Girls from host community  in age group 18-24 enrolled in learning spaces" dataDxfId="371"/>
    <tableColumn id="48" xr3:uid="{00000000-0010-0000-0000-000030000000}" name="Out of  the number of girls from host community in age group 18-24, # of girls with disability enrolled in learning spaces" dataDxfId="370"/>
    <tableColumn id="49" xr3:uid="{00000000-0010-0000-0000-000031000000}" name="# of Boys from host community in age group 18-24 enrolled in learning spaces" dataDxfId="369"/>
    <tableColumn id="50" xr3:uid="{00000000-0010-0000-0000-000032000000}" name="Out of  the number of boys  from host community in age group 18-24, # of boys with disability enrolled in learning spaces" dataDxfId="368"/>
    <tableColumn id="51" xr3:uid="{00000000-0010-0000-0000-000033000000}" name="Remarks" dataDxfId="367"/>
    <tableColumn id="55" xr3:uid="{00000000-0010-0000-0000-000037000000}" name="Refugee Children 3-14" dataDxfId="366"/>
    <tableColumn id="56" xr3:uid="{00000000-0010-0000-0000-000038000000}" name="Refugee Children 15-24" dataDxfId="365"/>
    <tableColumn id="57" xr3:uid="{00000000-0010-0000-0000-000039000000}" name="Refugee Total" dataDxfId="364"/>
    <tableColumn id="58" xr3:uid="{00000000-0010-0000-0000-00003A000000}" name="Host Children 3-14" dataDxfId="363"/>
    <tableColumn id="59" xr3:uid="{00000000-0010-0000-0000-00003B000000}" name="Host Children 15-24" dataDxfId="362"/>
    <tableColumn id="60" xr3:uid="{00000000-0010-0000-0000-00003C000000}" name="Total Host" dataDxfId="361"/>
    <tableColumn id="62" xr3:uid="{00000000-0010-0000-0000-00003E000000}" name="Male Refugee (3-14)" dataDxfId="360">
      <calculatedColumnFormula>Enrollment[[#This Row],['# of Boys from refugee community in age group 3-5 enrolled in learning spaces]]+Enrollment[[#This Row],['# of Boys from refugee community in age group 6-14 enrolled in learning spaces]]</calculatedColumnFormula>
    </tableColumn>
    <tableColumn id="63" xr3:uid="{00000000-0010-0000-0000-00003F000000}" name="Female Refugee (3-14)" dataDxfId="359">
      <calculatedColumnFormula>Enrollment[[#This Row],['# of Girls from refugee community in age group 3-5 enrolled in learning spaces]]+Enrollment[[#This Row],['# of Girls from refugee community in age group 6-14 enrolled in learning spaces]]</calculatedColumnFormula>
    </tableColumn>
    <tableColumn id="64" xr3:uid="{00000000-0010-0000-0000-000040000000}" name="Host Male (3-14)" dataDxfId="358">
      <calculatedColumnFormula>Enrollment[[#This Row],['# of Boys from host community in age group 3-5 enrolled in learning spaces]]+Enrollment[[#This Row],['# of Boys from host community in age group 6-14 enrolled in learning spaces]]</calculatedColumnFormula>
    </tableColumn>
    <tableColumn id="65" xr3:uid="{00000000-0010-0000-0000-000041000000}" name="Host Female (3-14)" dataDxfId="357">
      <calculatedColumnFormula>Enrollment[[#This Row],['# of Girls from host community in age group 3-5 enrolled in learning spaces]]+Enrollment[[#This Row],['# of Girls from host community in age group 6-14 enrolled in learning spaces]]</calculatedColumnFormula>
    </tableColumn>
    <tableColumn id="66" xr3:uid="{00000000-0010-0000-0000-000042000000}" name="Total Male (3-14)" dataDxfId="356">
      <calculatedColumnFormula>Enrollment[[#This Row],[Male Refugee (3-14)]]+Enrollment[[#This Row],[Host Male (3-14)]]</calculatedColumnFormula>
    </tableColumn>
    <tableColumn id="67" xr3:uid="{00000000-0010-0000-0000-000043000000}" name="Total Female (3-14)" dataDxfId="355">
      <calculatedColumnFormula>Enrollment[[#This Row],[Female Refugee (3-14)]]+Enrollment[[#This Row],[Host Female (3-14)]]</calculatedColumnFormula>
    </tableColumn>
    <tableColumn id="68" xr3:uid="{00000000-0010-0000-0000-000044000000}" name="Male Refugee (15-24)" dataDxfId="354">
      <calculatedColumnFormula>Enrollment[[#This Row],['# of Boys from refugee community in age group 15-17 enrolled in learning spaces]]+Enrollment[[#This Row],['# of Boys from refugee community in age group 18-24 enrolled in learning spaces]]</calculatedColumnFormula>
    </tableColumn>
    <tableColumn id="69" xr3:uid="{00000000-0010-0000-0000-000045000000}" name="Female Refugee  (15-24)" dataDxfId="353">
      <calculatedColumnFormula>Enrollment[[#This Row],['# of Girls from refugee community in age group 15-17 enrolled in learning spaces]]+Enrollment[[#This Row],['# of Girls from refugee community in age group 18-24 enrolled in learning spaces]]</calculatedColumnFormula>
    </tableColumn>
    <tableColumn id="71" xr3:uid="{00000000-0010-0000-0000-000047000000}" name="Male Host (15-24)" dataDxfId="352">
      <calculatedColumnFormula>Enrollment[[#This Row],['# of Boys from host community in age group 15-17 enrolled in learning spaces]]+Enrollment[[#This Row],['# of Boys from host community in age group 18-24 enrolled in learning spaces]]</calculatedColumnFormula>
    </tableColumn>
    <tableColumn id="70" xr3:uid="{00000000-0010-0000-0000-000046000000}" name="Female Host (15-24)" dataDxfId="351">
      <calculatedColumnFormula>Enrollment[[#This Row],['# of Girls from host community  in age group 15-17 enrolled in learning spaces]]+Enrollment[[#This Row],['# of Girls from host community  in age group 18-24 enrolled in learning spaces]]</calculatedColumnFormula>
    </tableColumn>
    <tableColumn id="73" xr3:uid="{00000000-0010-0000-0000-000049000000}" name="Total Male (15-24)" dataDxfId="350">
      <calculatedColumnFormula>Enrollment[[#This Row],[Male Refugee (15-24)]]+Enrollment[[#This Row],[Male Host (15-24)]]</calculatedColumnFormula>
    </tableColumn>
    <tableColumn id="72" xr3:uid="{00000000-0010-0000-0000-000048000000}" name="Total Female (15-24)" dataDxfId="349">
      <calculatedColumnFormula>Enrollment[[#This Row],[Female Refugee  (15-24)]]+Enrollment[[#This Row],[Female Host (15-24)]]</calculatedColumnFormula>
    </tableColumn>
    <tableColumn id="75" xr3:uid="{00000000-0010-0000-0000-00004B000000}" name="Total Male" dataDxfId="348">
      <calculatedColumnFormula>Enrollment[[#This Row],[Total Male (3-14)]]+Enrollment[[#This Row],[Total Male (15-24)]]</calculatedColumnFormula>
    </tableColumn>
    <tableColumn id="74" xr3:uid="{00000000-0010-0000-0000-00004A000000}" name="Total Female" dataDxfId="347">
      <calculatedColumnFormula>Enrollment[[#This Row],[Total Female (3-14)]]+Enrollment[[#This Row],[Total Female (15-24)]]</calculatedColumnFormula>
    </tableColumn>
    <tableColumn id="61" xr3:uid="{00000000-0010-0000-0000-00003D000000}" name="Total" dataDxfId="346">
      <calculatedColumnFormula>Enrollment[[#This Row],[Refugee Total]]+Enrollment[[#This Row],[Total Host]]</calculatedColumnFormula>
    </tableColumn>
    <tableColumn id="76" xr3:uid="{00000000-0010-0000-0000-00004C000000}" name="Female 3-5" dataDxfId="345">
      <calculatedColumnFormula>Enrollment[[#This Row],['# of Girls from refugee community in age group 3-5 enrolled in learning spaces]]+Enrollment[[#This Row],['# of Girls from host community in age group 3-5 enrolled in learning spaces]]</calculatedColumnFormula>
    </tableColumn>
    <tableColumn id="77" xr3:uid="{00000000-0010-0000-0000-00004D000000}" name="Female 6-14" dataDxfId="344">
      <calculatedColumnFormula>Enrollment[[#This Row],['# of Girls from refugee community in age group 6-14 enrolled in learning spaces]]+Enrollment[[#This Row],['# of Girls from host community in age group 6-14 enrolled in learning spaces]]</calculatedColumnFormula>
    </tableColumn>
    <tableColumn id="78" xr3:uid="{00000000-0010-0000-0000-00004E000000}" name="Female 15-17" dataDxfId="343">
      <calculatedColumnFormula>Enrollment[[#This Row],['# of Girls from refugee community in age group 15-17 enrolled in learning spaces]]+Enrollment[[#This Row],['# of Girls from host community  in age group 15-17 enrolled in learning spaces]]</calculatedColumnFormula>
    </tableColumn>
    <tableColumn id="79" xr3:uid="{00000000-0010-0000-0000-00004F000000}" name="Female 18-24" dataDxfId="342">
      <calculatedColumnFormula>Enrollment[[#This Row],['# of Girls from refugee community in age group 18-24 enrolled in learning spaces]]+Enrollment[[#This Row],['# of Girls from host community  in age group 18-24 enrolled in learning spaces]]</calculatedColumnFormula>
    </tableColumn>
    <tableColumn id="80" xr3:uid="{00000000-0010-0000-0000-000050000000}" name="Male 3-5" dataDxfId="341">
      <calculatedColumnFormula>Enrollment[[#This Row],['# of Boys from refugee community in age group 3-5 enrolled in learning spaces]]+Enrollment[[#This Row],['# of Boys from host community in age group 3-5 enrolled in learning spaces]]</calculatedColumnFormula>
    </tableColumn>
    <tableColumn id="81" xr3:uid="{00000000-0010-0000-0000-000051000000}" name="Male 6-14" dataDxfId="340">
      <calculatedColumnFormula>Enrollment[[#This Row],['# of Boys from refugee community in age group 6-14 enrolled in learning spaces]]+Enrollment[[#This Row],['# of Boys from host community in age group 6-14 enrolled in learning spaces]]</calculatedColumnFormula>
    </tableColumn>
    <tableColumn id="82" xr3:uid="{00000000-0010-0000-0000-000052000000}" name="Male 15-17" dataDxfId="339">
      <calculatedColumnFormula>Enrollment[[#This Row],['# of Boys from refugee community in age group 15-17 enrolled in learning spaces]]+Enrollment[[#This Row],['# of Boys from host community in age group 15-17 enrolled in learning spaces]]</calculatedColumnFormula>
    </tableColumn>
    <tableColumn id="83" xr3:uid="{00000000-0010-0000-0000-000053000000}" name="Male 18-24" dataDxfId="338">
      <calculatedColumnFormula>Enrollment[[#This Row],['# of Boys from refugee community in age group 18-24 enrolled in learning spaces]]+Enrollment[[#This Row],['# of Boys from host community in age group 18-24 enrolled in learning spaces]]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4" displayName="Table4" ref="A1:K37" totalsRowShown="0" headerRowDxfId="337" dataDxfId="336">
  <autoFilter ref="A1:K37" xr:uid="{00000000-0009-0000-0100-000004000000}"/>
  <sortState xmlns:xlrd2="http://schemas.microsoft.com/office/spreadsheetml/2017/richdata2" ref="A2:K37">
    <sortCondition ref="A1:A37"/>
  </sortState>
  <tableColumns count="11">
    <tableColumn id="1" xr3:uid="{00000000-0010-0000-0200-000001000000}" name="Camp" dataDxfId="335"/>
    <tableColumn id="2" xr3:uid="{00000000-0010-0000-0200-000002000000}" name="Camp SSID" dataDxfId="334"/>
    <tableColumn id="3" xr3:uid="{00000000-0010-0000-0200-000003000000}" name="# of learning spaces" dataDxfId="333">
      <calculatedColumnFormula>_xlfn.IFNA(INDEX('Site Sector Pivot'!$O:$O,MATCH(Table4[[#This Row],[Camp SSID]],'Site Sector Pivot'!$N:$N,0)),0)</calculatedColumnFormula>
    </tableColumn>
    <tableColumn id="4" xr3:uid="{00000000-0010-0000-0200-000004000000}" name="# classroom shift" dataDxfId="332">
      <calculatedColumnFormula>_xlfn.IFNA(INDEX('Site Sector Pivot'!$Q:$Q,MATCH(Table4[[#This Row],[Camp SSID]],'Site Sector Pivot'!$N:$N,0)),0)</calculatedColumnFormula>
    </tableColumn>
    <tableColumn id="9" xr3:uid="{00000000-0010-0000-0200-000009000000}" name="Estimated # school-age boys (3 - 14)" dataDxfId="331"/>
    <tableColumn id="8" xr3:uid="{00000000-0010-0000-0200-000008000000}" name="Estimated # school-age girls (3 - 14)" dataDxfId="330"/>
    <tableColumn id="6" xr3:uid="{00000000-0010-0000-0200-000006000000}" name="# of boys enroled in a learning space (3-14)" dataDxfId="329">
      <calculatedColumnFormula>INDEX('Site Sector Pivot'!$D:$D,MATCH(Table4[[#This Row],[Camp SSID]],'Site Sector Pivot'!$B:$B,0))</calculatedColumnFormula>
    </tableColumn>
    <tableColumn id="5" xr3:uid="{00000000-0010-0000-0200-000005000000}" name=" # of girls enroled in a learning space (3-14)" dataDxfId="328">
      <calculatedColumnFormula>INDEX('Site Sector Pivot'!$C:$C,MATCH(Table4[[#This Row],[Camp SSID]],'Site Sector Pivot'!$B:$B,0))</calculatedColumnFormula>
    </tableColumn>
    <tableColumn id="11" xr3:uid="{00000000-0010-0000-0200-00000B000000}" name="% school-age boys (age 3-14) enrolled in a learning space" dataDxfId="327">
      <calculatedColumnFormula>IFERROR(Table4[[#This Row],['# of boys enroled in a learning space (3-14)]]/Table4[[#This Row],[Estimated '# school-age boys (3 - 14)]],0)</calculatedColumnFormula>
    </tableColumn>
    <tableColumn id="10" xr3:uid="{00000000-0010-0000-0200-00000A000000}" name="% school-age girls (age 3-14) enrolled in a learning space " dataDxfId="326">
      <calculatedColumnFormula>IFERROR(Table4[[#This Row],[ '# of girls enroled in a learning space (3-14)]]/Table4[[#This Row],[Estimated '# school-age girls (3 - 14)]],0)</calculatedColumnFormula>
    </tableColumn>
    <tableColumn id="7" xr3:uid="{00000000-0010-0000-0200-000007000000}" name="# of enrolled children (3-14) per classroom shift (overcrowding)" dataDxfId="325">
      <calculatedColumnFormula>IFERROR(SUM(Table4[[#This Row],[ '# of girls enroled in a learning space (3-14)]:['# of boys enroled in a learning space (3-14)]])/Table4[[#This Row],['# classroom shift]],0)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Relationship Id="rId9" Type="http://schemas.openxmlformats.org/officeDocument/2006/relationships/pivotTable" Target="../pivotTables/pivotTable1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BG1220"/>
  <sheetViews>
    <sheetView tabSelected="1" zoomScale="75" zoomScaleNormal="90" workbookViewId="0">
      <selection activeCell="BL13" sqref="BL13"/>
    </sheetView>
  </sheetViews>
  <sheetFormatPr baseColWidth="10" defaultColWidth="9.1640625" defaultRowHeight="15"/>
  <cols>
    <col min="1" max="1" width="22" style="14" bestFit="1" customWidth="1"/>
    <col min="2" max="2" width="12.6640625" style="14" bestFit="1" customWidth="1"/>
    <col min="3" max="3" width="26" style="14" bestFit="1" customWidth="1"/>
    <col min="4" max="4" width="12.6640625" style="14" bestFit="1" customWidth="1"/>
    <col min="5" max="5" width="49.6640625" style="14" bestFit="1" customWidth="1"/>
    <col min="6" max="6" width="45.83203125" style="14" bestFit="1" customWidth="1"/>
    <col min="7" max="7" width="13.33203125" style="14" bestFit="1" customWidth="1"/>
    <col min="8" max="8" width="37" style="14" bestFit="1" customWidth="1"/>
    <col min="9" max="9" width="29" style="14" bestFit="1" customWidth="1"/>
    <col min="10" max="10" width="15.5" style="14" bestFit="1" customWidth="1"/>
    <col min="11" max="11" width="16.5" style="14" bestFit="1" customWidth="1"/>
    <col min="12" max="12" width="16.83203125" style="14" bestFit="1" customWidth="1"/>
    <col min="13" max="13" width="14" style="14" bestFit="1" customWidth="1"/>
    <col min="14" max="14" width="11.5" style="14" bestFit="1" customWidth="1"/>
    <col min="15" max="15" width="19.1640625" style="14" bestFit="1" customWidth="1"/>
    <col min="16" max="16" width="21.33203125" style="14" bestFit="1" customWidth="1"/>
    <col min="17" max="17" width="24.1640625" style="14" bestFit="1" customWidth="1"/>
    <col min="18" max="18" width="26" style="14" bestFit="1" customWidth="1"/>
    <col min="19" max="19" width="54.5" style="14" bestFit="1" customWidth="1"/>
    <col min="20" max="20" width="74.5" style="14" bestFit="1" customWidth="1"/>
    <col min="21" max="21" width="79" style="14" bestFit="1" customWidth="1"/>
    <col min="22" max="22" width="59.6640625" style="14" bestFit="1" customWidth="1"/>
    <col min="23" max="24" width="32.83203125" style="14" bestFit="1" customWidth="1"/>
    <col min="25" max="25" width="37" style="14" bestFit="1" customWidth="1"/>
    <col min="26" max="27" width="89.5" style="14" bestFit="1" customWidth="1"/>
    <col min="28" max="29" width="86.5" style="14" bestFit="1" customWidth="1"/>
    <col min="30" max="31" width="90.6640625" style="14" bestFit="1" customWidth="1"/>
    <col min="32" max="33" width="87.5" style="14" bestFit="1" customWidth="1"/>
    <col min="34" max="35" width="91.6640625" style="14" bestFit="1" customWidth="1"/>
    <col min="36" max="37" width="102.5" style="14" bestFit="1" customWidth="1"/>
    <col min="38" max="39" width="91.6640625" style="14" bestFit="1" customWidth="1"/>
    <col min="40" max="41" width="88.5" style="14" bestFit="1" customWidth="1"/>
    <col min="42" max="42" width="94.1640625" style="14" bestFit="1" customWidth="1"/>
    <col min="43" max="43" width="92" style="14" bestFit="1" customWidth="1"/>
    <col min="44" max="44" width="90.83203125" style="14" bestFit="1" customWidth="1"/>
    <col min="45" max="45" width="88.6640625" style="14" bestFit="1" customWidth="1"/>
    <col min="46" max="46" width="66.6640625" style="14" bestFit="1" customWidth="1"/>
    <col min="47" max="47" width="64.5" style="14" bestFit="1" customWidth="1"/>
    <col min="48" max="48" width="63.1640625" style="14" bestFit="1" customWidth="1"/>
    <col min="49" max="49" width="61.1640625" style="14" bestFit="1" customWidth="1"/>
    <col min="50" max="50" width="87.5" style="14" bestFit="1" customWidth="1"/>
    <col min="51" max="51" width="85.33203125" style="14" bestFit="1" customWidth="1"/>
    <col min="52" max="52" width="83.83203125" style="14" bestFit="1" customWidth="1"/>
    <col min="53" max="53" width="81.83203125" style="14" bestFit="1" customWidth="1"/>
    <col min="54" max="54" width="112.6640625" style="14" bestFit="1" customWidth="1"/>
    <col min="55" max="55" width="150.5" style="14" bestFit="1" customWidth="1"/>
    <col min="56" max="56" width="148.5" style="14" bestFit="1" customWidth="1"/>
    <col min="57" max="57" width="124.1640625" style="14" bestFit="1" customWidth="1"/>
    <col min="58" max="58" width="122" style="14" bestFit="1" customWidth="1"/>
    <col min="59" max="59" width="71.83203125" style="14" bestFit="1" customWidth="1"/>
    <col min="60" max="60" width="23.33203125" style="14" bestFit="1" customWidth="1"/>
    <col min="61" max="61" width="35.5" style="14" bestFit="1" customWidth="1"/>
    <col min="62" max="62" width="28.1640625" style="14" bestFit="1" customWidth="1"/>
    <col min="63" max="16384" width="9.1640625" style="14"/>
  </cols>
  <sheetData>
    <row r="1" spans="1:59">
      <c r="A1" s="13" t="s">
        <v>150</v>
      </c>
      <c r="B1" s="13" t="s">
        <v>151</v>
      </c>
      <c r="C1" s="13" t="s">
        <v>152</v>
      </c>
      <c r="D1" s="13" t="s">
        <v>0</v>
      </c>
      <c r="E1" s="13" t="s">
        <v>153</v>
      </c>
      <c r="F1" s="13" t="s">
        <v>154</v>
      </c>
      <c r="G1" s="13" t="s">
        <v>155</v>
      </c>
      <c r="H1" s="13" t="s">
        <v>156</v>
      </c>
      <c r="I1" s="13" t="s">
        <v>1444</v>
      </c>
      <c r="J1" s="13" t="s">
        <v>158</v>
      </c>
      <c r="K1" s="13" t="s">
        <v>159</v>
      </c>
      <c r="L1" s="13" t="s">
        <v>160</v>
      </c>
      <c r="M1" s="13" t="s">
        <v>161</v>
      </c>
      <c r="N1" s="13" t="s">
        <v>162</v>
      </c>
      <c r="O1" s="13" t="s">
        <v>1</v>
      </c>
      <c r="P1" s="13" t="s">
        <v>2</v>
      </c>
      <c r="Q1" s="13" t="s">
        <v>3</v>
      </c>
      <c r="R1" s="13" t="s">
        <v>163</v>
      </c>
      <c r="S1" s="13" t="s">
        <v>1445</v>
      </c>
      <c r="T1" s="13" t="s">
        <v>1446</v>
      </c>
      <c r="U1" s="13" t="s">
        <v>1447</v>
      </c>
      <c r="V1" s="13" t="s">
        <v>1448</v>
      </c>
      <c r="W1" s="13" t="s">
        <v>1449</v>
      </c>
      <c r="X1" s="13" t="s">
        <v>1450</v>
      </c>
      <c r="Y1" s="13" t="s">
        <v>1451</v>
      </c>
      <c r="Z1" s="13" t="s">
        <v>1452</v>
      </c>
      <c r="AA1" s="13" t="s">
        <v>1453</v>
      </c>
      <c r="AB1" s="13" t="s">
        <v>1454</v>
      </c>
      <c r="AC1" s="13" t="s">
        <v>1455</v>
      </c>
      <c r="AD1" s="13" t="s">
        <v>1456</v>
      </c>
      <c r="AE1" s="13" t="s">
        <v>1457</v>
      </c>
      <c r="AF1" s="13" t="s">
        <v>1458</v>
      </c>
      <c r="AG1" s="13" t="s">
        <v>1459</v>
      </c>
      <c r="AH1" s="13" t="s">
        <v>1460</v>
      </c>
      <c r="AI1" s="13" t="s">
        <v>1461</v>
      </c>
      <c r="AJ1" s="13" t="s">
        <v>1462</v>
      </c>
      <c r="AK1" s="13" t="s">
        <v>1463</v>
      </c>
      <c r="AL1" s="13" t="s">
        <v>1464</v>
      </c>
      <c r="AM1" s="13" t="s">
        <v>1465</v>
      </c>
      <c r="AN1" s="13" t="s">
        <v>1466</v>
      </c>
      <c r="AO1" s="13" t="s">
        <v>1467</v>
      </c>
      <c r="AP1" s="13" t="s">
        <v>1468</v>
      </c>
      <c r="AQ1" s="13" t="s">
        <v>1469</v>
      </c>
      <c r="AR1" s="13" t="s">
        <v>1470</v>
      </c>
      <c r="AS1" s="13" t="s">
        <v>1471</v>
      </c>
      <c r="AT1" s="13" t="s">
        <v>1472</v>
      </c>
      <c r="AU1" s="13" t="s">
        <v>1473</v>
      </c>
      <c r="AV1" s="13" t="s">
        <v>1474</v>
      </c>
      <c r="AW1" s="13" t="s">
        <v>1475</v>
      </c>
      <c r="AX1" s="13" t="s">
        <v>1476</v>
      </c>
      <c r="AY1" s="13" t="s">
        <v>1477</v>
      </c>
      <c r="AZ1" s="13" t="s">
        <v>1478</v>
      </c>
      <c r="BA1" s="13" t="s">
        <v>1479</v>
      </c>
      <c r="BB1" s="13" t="s">
        <v>1480</v>
      </c>
      <c r="BC1" s="13" t="s">
        <v>1481</v>
      </c>
      <c r="BD1" s="13" t="s">
        <v>1482</v>
      </c>
      <c r="BE1" s="13" t="s">
        <v>1483</v>
      </c>
      <c r="BF1" s="13" t="s">
        <v>1484</v>
      </c>
      <c r="BG1" s="13" t="s">
        <v>32</v>
      </c>
    </row>
    <row r="2" spans="1:59" s="78" customFormat="1">
      <c r="A2" s="77" t="s">
        <v>2167</v>
      </c>
      <c r="B2" s="77" t="s">
        <v>2168</v>
      </c>
      <c r="C2" s="77"/>
      <c r="D2" s="77"/>
      <c r="E2" s="77"/>
      <c r="F2" s="77" t="s">
        <v>2169</v>
      </c>
      <c r="G2" s="77" t="s">
        <v>2170</v>
      </c>
      <c r="H2" s="77" t="s">
        <v>2171</v>
      </c>
      <c r="I2" s="77" t="s">
        <v>2172</v>
      </c>
      <c r="J2" s="77" t="s">
        <v>2173</v>
      </c>
      <c r="K2" s="77" t="s">
        <v>2174</v>
      </c>
      <c r="L2" s="77" t="s">
        <v>2175</v>
      </c>
      <c r="M2" s="77" t="s">
        <v>2176</v>
      </c>
      <c r="N2" s="77"/>
      <c r="O2" s="77" t="s">
        <v>2177</v>
      </c>
      <c r="P2" s="77" t="s">
        <v>2178</v>
      </c>
      <c r="Q2" s="77" t="s">
        <v>2179</v>
      </c>
      <c r="R2" s="77"/>
      <c r="S2" s="77" t="s">
        <v>2180</v>
      </c>
      <c r="T2" s="77"/>
      <c r="U2" s="77"/>
      <c r="V2" s="77"/>
      <c r="W2" s="77"/>
      <c r="X2" s="77"/>
      <c r="Y2" s="77"/>
      <c r="Z2" s="77" t="s">
        <v>2181</v>
      </c>
      <c r="AA2" s="77" t="s">
        <v>2182</v>
      </c>
      <c r="AB2" s="77" t="s">
        <v>2183</v>
      </c>
      <c r="AC2" s="77" t="s">
        <v>2184</v>
      </c>
      <c r="AD2" s="77" t="s">
        <v>2185</v>
      </c>
      <c r="AE2" s="77" t="s">
        <v>2186</v>
      </c>
      <c r="AF2" s="77" t="s">
        <v>2187</v>
      </c>
      <c r="AG2" s="77" t="s">
        <v>2188</v>
      </c>
      <c r="AH2" s="77" t="s">
        <v>2189</v>
      </c>
      <c r="AI2" s="77" t="s">
        <v>2190</v>
      </c>
      <c r="AJ2" s="77" t="s">
        <v>2191</v>
      </c>
      <c r="AK2" s="77" t="s">
        <v>2192</v>
      </c>
      <c r="AL2" s="77" t="s">
        <v>2193</v>
      </c>
      <c r="AM2" s="77" t="s">
        <v>2194</v>
      </c>
      <c r="AN2" s="77" t="s">
        <v>2195</v>
      </c>
      <c r="AO2" s="77" t="s">
        <v>2196</v>
      </c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</row>
    <row r="3" spans="1:59">
      <c r="A3" s="14" t="s">
        <v>36</v>
      </c>
      <c r="B3" s="14" t="s">
        <v>65</v>
      </c>
      <c r="D3" s="14" t="s">
        <v>1832</v>
      </c>
      <c r="E3" s="14" t="s">
        <v>164</v>
      </c>
      <c r="F3" s="14" t="s">
        <v>165</v>
      </c>
      <c r="G3" s="14">
        <v>31423097</v>
      </c>
      <c r="H3" s="14" t="s">
        <v>166</v>
      </c>
      <c r="I3" s="14" t="s">
        <v>167</v>
      </c>
      <c r="J3" s="14" t="s">
        <v>168</v>
      </c>
      <c r="P3" s="14" t="s">
        <v>107</v>
      </c>
      <c r="Q3" s="14" t="s">
        <v>107</v>
      </c>
      <c r="S3" s="14">
        <v>1</v>
      </c>
      <c r="T3" s="14">
        <v>1</v>
      </c>
      <c r="U3" s="14">
        <v>2</v>
      </c>
      <c r="V3" s="14">
        <v>1</v>
      </c>
      <c r="Y3" s="14">
        <v>1</v>
      </c>
      <c r="Z3" s="14">
        <v>20</v>
      </c>
      <c r="AA3" s="14">
        <v>15</v>
      </c>
      <c r="AD3" s="14">
        <v>21</v>
      </c>
      <c r="AE3" s="14">
        <v>14</v>
      </c>
      <c r="AP3" s="14">
        <v>1</v>
      </c>
      <c r="AR3" s="14">
        <v>1</v>
      </c>
      <c r="AT3" s="14">
        <v>1</v>
      </c>
      <c r="AV3" s="14">
        <v>1</v>
      </c>
      <c r="AX3" s="14">
        <v>1</v>
      </c>
      <c r="AZ3" s="14">
        <v>1</v>
      </c>
      <c r="BB3" s="14">
        <v>1</v>
      </c>
    </row>
    <row r="4" spans="1:59">
      <c r="A4" s="14" t="s">
        <v>37</v>
      </c>
      <c r="B4" s="14" t="s">
        <v>66</v>
      </c>
      <c r="D4" s="14" t="s">
        <v>1832</v>
      </c>
      <c r="E4" s="14" t="s">
        <v>169</v>
      </c>
      <c r="F4" s="14" t="s">
        <v>170</v>
      </c>
      <c r="G4" s="14">
        <v>31459583</v>
      </c>
      <c r="H4" s="14" t="s">
        <v>166</v>
      </c>
      <c r="I4" s="14" t="s">
        <v>167</v>
      </c>
      <c r="J4" s="14" t="s">
        <v>168</v>
      </c>
      <c r="P4" s="14" t="s">
        <v>107</v>
      </c>
      <c r="Q4" s="14" t="s">
        <v>107</v>
      </c>
      <c r="S4" s="14">
        <v>1</v>
      </c>
      <c r="T4" s="14">
        <v>1</v>
      </c>
      <c r="U4" s="14">
        <v>2</v>
      </c>
      <c r="V4" s="14">
        <v>1</v>
      </c>
      <c r="Y4" s="14">
        <v>1</v>
      </c>
      <c r="Z4" s="14">
        <v>20</v>
      </c>
      <c r="AA4" s="14">
        <v>15</v>
      </c>
      <c r="AD4" s="14">
        <v>20</v>
      </c>
      <c r="AE4" s="14">
        <v>15</v>
      </c>
      <c r="AP4" s="14">
        <v>1</v>
      </c>
      <c r="AR4" s="14">
        <v>1</v>
      </c>
      <c r="AT4" s="14">
        <v>1</v>
      </c>
      <c r="AV4" s="14">
        <v>1</v>
      </c>
      <c r="AX4" s="14">
        <v>1</v>
      </c>
      <c r="AZ4" s="14">
        <v>1</v>
      </c>
      <c r="BB4" s="14">
        <v>1</v>
      </c>
    </row>
    <row r="5" spans="1:59">
      <c r="A5" s="14" t="s">
        <v>37</v>
      </c>
      <c r="B5" s="14" t="s">
        <v>66</v>
      </c>
      <c r="D5" s="14" t="s">
        <v>1832</v>
      </c>
      <c r="E5" s="14" t="s">
        <v>171</v>
      </c>
      <c r="F5" s="14" t="s">
        <v>172</v>
      </c>
      <c r="G5" s="14">
        <v>31459477</v>
      </c>
      <c r="H5" s="14" t="s">
        <v>166</v>
      </c>
      <c r="I5" s="14" t="s">
        <v>167</v>
      </c>
      <c r="J5" s="14" t="s">
        <v>168</v>
      </c>
      <c r="P5" s="14" t="s">
        <v>107</v>
      </c>
      <c r="Q5" s="14" t="s">
        <v>107</v>
      </c>
      <c r="S5" s="14">
        <v>1</v>
      </c>
      <c r="T5" s="14">
        <v>1</v>
      </c>
      <c r="U5" s="14">
        <v>2</v>
      </c>
      <c r="V5" s="14">
        <v>1</v>
      </c>
      <c r="Y5" s="14">
        <v>1</v>
      </c>
      <c r="Z5" s="14">
        <v>23</v>
      </c>
      <c r="AA5" s="14">
        <v>12</v>
      </c>
      <c r="AD5" s="14">
        <v>18</v>
      </c>
      <c r="AE5" s="14">
        <v>17</v>
      </c>
      <c r="AP5" s="14">
        <v>1</v>
      </c>
      <c r="AR5" s="14">
        <v>1</v>
      </c>
      <c r="AT5" s="14">
        <v>1</v>
      </c>
      <c r="AV5" s="14">
        <v>1</v>
      </c>
      <c r="AX5" s="14">
        <v>1</v>
      </c>
      <c r="AZ5" s="14">
        <v>1</v>
      </c>
      <c r="BB5" s="14">
        <v>1</v>
      </c>
    </row>
    <row r="6" spans="1:59">
      <c r="A6" s="14" t="s">
        <v>37</v>
      </c>
      <c r="B6" s="14" t="s">
        <v>66</v>
      </c>
      <c r="D6" s="14" t="s">
        <v>1832</v>
      </c>
      <c r="E6" s="14" t="s">
        <v>173</v>
      </c>
      <c r="F6" s="14" t="s">
        <v>174</v>
      </c>
      <c r="G6" s="14">
        <v>31459548</v>
      </c>
      <c r="H6" s="14" t="s">
        <v>166</v>
      </c>
      <c r="I6" s="14" t="s">
        <v>167</v>
      </c>
      <c r="J6" s="14" t="s">
        <v>168</v>
      </c>
      <c r="P6" s="14" t="s">
        <v>107</v>
      </c>
      <c r="Q6" s="14" t="s">
        <v>107</v>
      </c>
      <c r="S6" s="14">
        <v>1</v>
      </c>
      <c r="T6" s="14">
        <v>1</v>
      </c>
      <c r="U6" s="14">
        <v>2</v>
      </c>
      <c r="V6" s="14">
        <v>1</v>
      </c>
      <c r="Y6" s="14">
        <v>1</v>
      </c>
      <c r="Z6" s="14">
        <v>19</v>
      </c>
      <c r="AA6" s="14">
        <v>16</v>
      </c>
      <c r="AD6" s="14">
        <v>14</v>
      </c>
      <c r="AE6" s="14">
        <v>21</v>
      </c>
      <c r="AP6" s="14">
        <v>1</v>
      </c>
      <c r="AR6" s="14">
        <v>1</v>
      </c>
      <c r="AT6" s="14">
        <v>1</v>
      </c>
      <c r="AV6" s="14">
        <v>1</v>
      </c>
      <c r="AX6" s="14">
        <v>1</v>
      </c>
      <c r="AZ6" s="14">
        <v>1</v>
      </c>
      <c r="BB6" s="14">
        <v>1</v>
      </c>
    </row>
    <row r="7" spans="1:59">
      <c r="A7" s="14" t="s">
        <v>37</v>
      </c>
      <c r="B7" s="14" t="s">
        <v>66</v>
      </c>
      <c r="D7" s="14" t="s">
        <v>1832</v>
      </c>
      <c r="E7" s="14" t="s">
        <v>175</v>
      </c>
      <c r="F7" s="14" t="s">
        <v>176</v>
      </c>
      <c r="G7" s="14">
        <v>31459665</v>
      </c>
      <c r="H7" s="14" t="s">
        <v>166</v>
      </c>
      <c r="I7" s="14" t="s">
        <v>167</v>
      </c>
      <c r="J7" s="14" t="s">
        <v>168</v>
      </c>
      <c r="P7" s="14" t="s">
        <v>107</v>
      </c>
      <c r="Q7" s="14" t="s">
        <v>107</v>
      </c>
      <c r="S7" s="14">
        <v>1</v>
      </c>
      <c r="T7" s="14">
        <v>1</v>
      </c>
      <c r="U7" s="14">
        <v>2</v>
      </c>
      <c r="V7" s="14">
        <v>1</v>
      </c>
      <c r="Y7" s="14">
        <v>1</v>
      </c>
      <c r="Z7" s="14">
        <v>18</v>
      </c>
      <c r="AA7" s="14">
        <v>17</v>
      </c>
      <c r="AD7" s="14">
        <v>17</v>
      </c>
      <c r="AE7" s="14">
        <v>18</v>
      </c>
      <c r="AP7" s="14">
        <v>1</v>
      </c>
      <c r="AR7" s="14">
        <v>1</v>
      </c>
      <c r="AT7" s="14">
        <v>1</v>
      </c>
      <c r="AV7" s="14">
        <v>1</v>
      </c>
      <c r="AX7" s="14">
        <v>1</v>
      </c>
      <c r="AZ7" s="14">
        <v>1</v>
      </c>
      <c r="BB7" s="14">
        <v>1</v>
      </c>
    </row>
    <row r="8" spans="1:59">
      <c r="A8" s="14" t="s">
        <v>37</v>
      </c>
      <c r="B8" s="14" t="s">
        <v>66</v>
      </c>
      <c r="D8" s="14" t="s">
        <v>1832</v>
      </c>
      <c r="E8" s="14" t="s">
        <v>177</v>
      </c>
      <c r="F8" s="14" t="s">
        <v>178</v>
      </c>
      <c r="G8" s="14">
        <v>31459836</v>
      </c>
      <c r="H8" s="14" t="s">
        <v>166</v>
      </c>
      <c r="I8" s="14" t="s">
        <v>167</v>
      </c>
      <c r="J8" s="14" t="s">
        <v>168</v>
      </c>
      <c r="P8" s="14" t="s">
        <v>107</v>
      </c>
      <c r="Q8" s="14" t="s">
        <v>107</v>
      </c>
      <c r="S8" s="14">
        <v>1</v>
      </c>
      <c r="T8" s="14">
        <v>1</v>
      </c>
      <c r="U8" s="14">
        <v>2</v>
      </c>
      <c r="V8" s="14">
        <v>1</v>
      </c>
      <c r="Y8" s="14">
        <v>1</v>
      </c>
      <c r="Z8" s="14">
        <v>18</v>
      </c>
      <c r="AA8" s="14">
        <v>17</v>
      </c>
      <c r="AD8" s="14">
        <v>18</v>
      </c>
      <c r="AE8" s="14">
        <v>17</v>
      </c>
      <c r="AP8" s="14">
        <v>1</v>
      </c>
      <c r="AR8" s="14">
        <v>1</v>
      </c>
      <c r="AT8" s="14">
        <v>1</v>
      </c>
      <c r="AV8" s="14">
        <v>1</v>
      </c>
      <c r="AX8" s="14">
        <v>1</v>
      </c>
      <c r="AZ8" s="14">
        <v>1</v>
      </c>
      <c r="BB8" s="14">
        <v>1</v>
      </c>
    </row>
    <row r="9" spans="1:59">
      <c r="A9" s="14" t="s">
        <v>37</v>
      </c>
      <c r="B9" s="14" t="s">
        <v>66</v>
      </c>
      <c r="D9" s="14" t="s">
        <v>1832</v>
      </c>
      <c r="E9" s="14" t="s">
        <v>179</v>
      </c>
      <c r="F9" s="14" t="s">
        <v>180</v>
      </c>
      <c r="G9" s="14">
        <v>31459913</v>
      </c>
      <c r="H9" s="14" t="s">
        <v>166</v>
      </c>
      <c r="I9" s="14" t="s">
        <v>167</v>
      </c>
      <c r="J9" s="14" t="s">
        <v>168</v>
      </c>
      <c r="P9" s="14" t="s">
        <v>107</v>
      </c>
      <c r="Q9" s="14" t="s">
        <v>107</v>
      </c>
      <c r="S9" s="14">
        <v>1</v>
      </c>
      <c r="T9" s="14">
        <v>1</v>
      </c>
      <c r="U9" s="14">
        <v>2</v>
      </c>
      <c r="V9" s="14">
        <v>1</v>
      </c>
      <c r="Y9" s="14">
        <v>1</v>
      </c>
      <c r="Z9" s="14">
        <v>18</v>
      </c>
      <c r="AA9" s="14">
        <v>17</v>
      </c>
      <c r="AD9" s="14">
        <v>19</v>
      </c>
      <c r="AE9" s="14">
        <v>16</v>
      </c>
      <c r="AP9" s="14">
        <v>1</v>
      </c>
      <c r="AR9" s="14">
        <v>1</v>
      </c>
      <c r="AT9" s="14">
        <v>1</v>
      </c>
      <c r="AV9" s="14">
        <v>1</v>
      </c>
      <c r="AX9" s="14">
        <v>1</v>
      </c>
      <c r="AZ9" s="14">
        <v>1</v>
      </c>
      <c r="BB9" s="14">
        <v>1</v>
      </c>
    </row>
    <row r="10" spans="1:59">
      <c r="A10" s="14" t="s">
        <v>37</v>
      </c>
      <c r="B10" s="14" t="s">
        <v>66</v>
      </c>
      <c r="D10" s="14" t="s">
        <v>1832</v>
      </c>
      <c r="E10" s="14" t="s">
        <v>181</v>
      </c>
      <c r="F10" s="14" t="s">
        <v>182</v>
      </c>
      <c r="G10" s="14">
        <v>31459914</v>
      </c>
      <c r="H10" s="14" t="s">
        <v>166</v>
      </c>
      <c r="I10" s="14" t="s">
        <v>167</v>
      </c>
      <c r="J10" s="14" t="s">
        <v>168</v>
      </c>
      <c r="P10" s="14" t="s">
        <v>107</v>
      </c>
      <c r="Q10" s="14" t="s">
        <v>107</v>
      </c>
      <c r="S10" s="14">
        <v>1</v>
      </c>
      <c r="T10" s="14">
        <v>1</v>
      </c>
      <c r="U10" s="14">
        <v>2</v>
      </c>
      <c r="V10" s="14">
        <v>1</v>
      </c>
      <c r="Y10" s="14">
        <v>1</v>
      </c>
      <c r="Z10" s="14">
        <v>19</v>
      </c>
      <c r="AA10" s="14">
        <v>16</v>
      </c>
      <c r="AD10" s="14">
        <v>18</v>
      </c>
      <c r="AE10" s="14">
        <v>17</v>
      </c>
      <c r="AP10" s="14">
        <v>1</v>
      </c>
      <c r="AR10" s="14">
        <v>1</v>
      </c>
      <c r="AT10" s="14">
        <v>1</v>
      </c>
      <c r="AV10" s="14">
        <v>1</v>
      </c>
      <c r="AX10" s="14">
        <v>1</v>
      </c>
      <c r="AZ10" s="14">
        <v>1</v>
      </c>
      <c r="BB10" s="14">
        <v>1</v>
      </c>
    </row>
    <row r="11" spans="1:59">
      <c r="A11" s="14" t="s">
        <v>37</v>
      </c>
      <c r="B11" s="14" t="s">
        <v>66</v>
      </c>
      <c r="D11" s="14" t="s">
        <v>1832</v>
      </c>
      <c r="E11" s="14" t="s">
        <v>183</v>
      </c>
      <c r="F11" s="14" t="s">
        <v>184</v>
      </c>
      <c r="G11" s="14">
        <v>31459925</v>
      </c>
      <c r="H11" s="14" t="s">
        <v>166</v>
      </c>
      <c r="I11" s="14" t="s">
        <v>167</v>
      </c>
      <c r="J11" s="14" t="s">
        <v>168</v>
      </c>
      <c r="P11" s="14" t="s">
        <v>107</v>
      </c>
      <c r="Q11" s="14" t="s">
        <v>107</v>
      </c>
      <c r="S11" s="14">
        <v>1</v>
      </c>
      <c r="T11" s="14">
        <v>1</v>
      </c>
      <c r="U11" s="14">
        <v>2</v>
      </c>
      <c r="V11" s="14">
        <v>1</v>
      </c>
      <c r="Y11" s="14">
        <v>1</v>
      </c>
      <c r="Z11" s="14">
        <v>18</v>
      </c>
      <c r="AA11" s="14">
        <v>17</v>
      </c>
      <c r="AD11" s="14">
        <v>18</v>
      </c>
      <c r="AE11" s="14">
        <v>17</v>
      </c>
      <c r="AP11" s="14">
        <v>1</v>
      </c>
      <c r="AR11" s="14">
        <v>1</v>
      </c>
      <c r="AT11" s="14">
        <v>1</v>
      </c>
      <c r="AV11" s="14">
        <v>1</v>
      </c>
      <c r="AX11" s="14">
        <v>1</v>
      </c>
      <c r="AZ11" s="14">
        <v>1</v>
      </c>
      <c r="BB11" s="14">
        <v>1</v>
      </c>
    </row>
    <row r="12" spans="1:59">
      <c r="A12" s="14" t="s">
        <v>37</v>
      </c>
      <c r="B12" s="14" t="s">
        <v>66</v>
      </c>
      <c r="D12" s="14" t="s">
        <v>1832</v>
      </c>
      <c r="E12" s="14" t="s">
        <v>185</v>
      </c>
      <c r="F12" s="14" t="s">
        <v>186</v>
      </c>
      <c r="G12" s="14">
        <v>31460088</v>
      </c>
      <c r="H12" s="14" t="s">
        <v>166</v>
      </c>
      <c r="I12" s="14" t="s">
        <v>167</v>
      </c>
      <c r="J12" s="14" t="s">
        <v>168</v>
      </c>
      <c r="P12" s="14" t="s">
        <v>107</v>
      </c>
      <c r="Q12" s="14" t="s">
        <v>107</v>
      </c>
      <c r="S12" s="14">
        <v>1</v>
      </c>
      <c r="T12" s="14">
        <v>1</v>
      </c>
      <c r="U12" s="14">
        <v>2</v>
      </c>
      <c r="V12" s="14">
        <v>1</v>
      </c>
      <c r="Y12" s="14">
        <v>1</v>
      </c>
      <c r="Z12" s="14">
        <v>15</v>
      </c>
      <c r="AA12" s="14">
        <v>20</v>
      </c>
      <c r="AD12" s="14">
        <v>16</v>
      </c>
      <c r="AE12" s="14">
        <v>19</v>
      </c>
      <c r="AP12" s="14">
        <v>1</v>
      </c>
      <c r="AR12" s="14">
        <v>1</v>
      </c>
      <c r="AT12" s="14">
        <v>1</v>
      </c>
      <c r="AV12" s="14">
        <v>1</v>
      </c>
      <c r="AX12" s="14">
        <v>1</v>
      </c>
      <c r="AZ12" s="14">
        <v>1</v>
      </c>
      <c r="BB12" s="14">
        <v>1</v>
      </c>
    </row>
    <row r="13" spans="1:59">
      <c r="A13" s="14" t="s">
        <v>37</v>
      </c>
      <c r="B13" s="14" t="s">
        <v>66</v>
      </c>
      <c r="D13" s="14" t="s">
        <v>1832</v>
      </c>
      <c r="E13" s="14" t="s">
        <v>187</v>
      </c>
      <c r="F13" s="14" t="s">
        <v>188</v>
      </c>
      <c r="G13" s="14">
        <v>31460147</v>
      </c>
      <c r="H13" s="14" t="s">
        <v>166</v>
      </c>
      <c r="I13" s="14" t="s">
        <v>167</v>
      </c>
      <c r="J13" s="14" t="s">
        <v>168</v>
      </c>
      <c r="P13" s="14" t="s">
        <v>107</v>
      </c>
      <c r="Q13" s="14" t="s">
        <v>107</v>
      </c>
      <c r="S13" s="14">
        <v>1</v>
      </c>
      <c r="T13" s="14">
        <v>1</v>
      </c>
      <c r="U13" s="14">
        <v>2</v>
      </c>
      <c r="V13" s="14">
        <v>1</v>
      </c>
      <c r="Y13" s="14">
        <v>1</v>
      </c>
      <c r="Z13" s="14">
        <v>18</v>
      </c>
      <c r="AA13" s="14">
        <v>17</v>
      </c>
      <c r="AD13" s="14">
        <v>18</v>
      </c>
      <c r="AE13" s="14">
        <v>17</v>
      </c>
      <c r="AP13" s="14">
        <v>1</v>
      </c>
      <c r="AR13" s="14">
        <v>1</v>
      </c>
      <c r="AT13" s="14">
        <v>1</v>
      </c>
      <c r="AV13" s="14">
        <v>1</v>
      </c>
      <c r="AX13" s="14">
        <v>1</v>
      </c>
      <c r="AZ13" s="14">
        <v>1</v>
      </c>
      <c r="BB13" s="14">
        <v>1</v>
      </c>
    </row>
    <row r="14" spans="1:59">
      <c r="A14" s="14" t="s">
        <v>37</v>
      </c>
      <c r="B14" s="14" t="s">
        <v>66</v>
      </c>
      <c r="D14" s="14" t="s">
        <v>1832</v>
      </c>
      <c r="E14" s="14" t="s">
        <v>189</v>
      </c>
      <c r="F14" s="14" t="s">
        <v>190</v>
      </c>
      <c r="G14" s="14">
        <v>31460219</v>
      </c>
      <c r="H14" s="14" t="s">
        <v>166</v>
      </c>
      <c r="I14" s="14" t="s">
        <v>167</v>
      </c>
      <c r="J14" s="14" t="s">
        <v>168</v>
      </c>
      <c r="P14" s="14" t="s">
        <v>107</v>
      </c>
      <c r="Q14" s="14" t="s">
        <v>107</v>
      </c>
      <c r="S14" s="14">
        <v>1</v>
      </c>
      <c r="T14" s="14">
        <v>1</v>
      </c>
      <c r="U14" s="14">
        <v>2</v>
      </c>
      <c r="V14" s="14">
        <v>1</v>
      </c>
      <c r="Y14" s="14">
        <v>1</v>
      </c>
      <c r="Z14" s="14">
        <v>20</v>
      </c>
      <c r="AA14" s="14">
        <v>15</v>
      </c>
      <c r="AD14" s="14">
        <v>18</v>
      </c>
      <c r="AE14" s="14">
        <v>17</v>
      </c>
      <c r="AP14" s="14">
        <v>1</v>
      </c>
      <c r="AR14" s="14">
        <v>1</v>
      </c>
      <c r="AT14" s="14">
        <v>1</v>
      </c>
      <c r="AV14" s="14">
        <v>1</v>
      </c>
      <c r="AX14" s="14">
        <v>1</v>
      </c>
      <c r="AZ14" s="14">
        <v>1</v>
      </c>
      <c r="BB14" s="14">
        <v>1</v>
      </c>
    </row>
    <row r="15" spans="1:59">
      <c r="A15" s="14" t="s">
        <v>37</v>
      </c>
      <c r="B15" s="14" t="s">
        <v>66</v>
      </c>
      <c r="D15" s="14" t="s">
        <v>1832</v>
      </c>
      <c r="E15" s="14" t="s">
        <v>191</v>
      </c>
      <c r="F15" s="14" t="s">
        <v>192</v>
      </c>
      <c r="G15" s="14">
        <v>31460234</v>
      </c>
      <c r="H15" s="14" t="s">
        <v>166</v>
      </c>
      <c r="I15" s="14" t="s">
        <v>167</v>
      </c>
      <c r="J15" s="14" t="s">
        <v>168</v>
      </c>
      <c r="P15" s="14" t="s">
        <v>107</v>
      </c>
      <c r="Q15" s="14" t="s">
        <v>107</v>
      </c>
      <c r="S15" s="14">
        <v>1</v>
      </c>
      <c r="T15" s="14">
        <v>1</v>
      </c>
      <c r="U15" s="14">
        <v>2</v>
      </c>
      <c r="V15" s="14">
        <v>1</v>
      </c>
      <c r="Y15" s="14">
        <v>1</v>
      </c>
      <c r="Z15" s="14">
        <v>19</v>
      </c>
      <c r="AA15" s="14">
        <v>16</v>
      </c>
      <c r="AD15" s="14">
        <v>20</v>
      </c>
      <c r="AE15" s="14">
        <v>15</v>
      </c>
      <c r="AP15" s="14">
        <v>1</v>
      </c>
      <c r="AR15" s="14">
        <v>1</v>
      </c>
      <c r="AT15" s="14">
        <v>1</v>
      </c>
      <c r="AV15" s="14">
        <v>1</v>
      </c>
      <c r="AX15" s="14">
        <v>1</v>
      </c>
      <c r="AZ15" s="14">
        <v>1</v>
      </c>
      <c r="BB15" s="14">
        <v>1</v>
      </c>
    </row>
    <row r="16" spans="1:59">
      <c r="A16" s="14" t="s">
        <v>38</v>
      </c>
      <c r="B16" s="14" t="s">
        <v>67</v>
      </c>
      <c r="D16" s="14" t="s">
        <v>1832</v>
      </c>
      <c r="E16" s="14" t="s">
        <v>193</v>
      </c>
      <c r="F16" s="14" t="s">
        <v>194</v>
      </c>
      <c r="G16" s="14">
        <v>31423577</v>
      </c>
      <c r="H16" s="14" t="s">
        <v>166</v>
      </c>
      <c r="I16" s="14" t="s">
        <v>167</v>
      </c>
      <c r="J16" s="14" t="s">
        <v>168</v>
      </c>
      <c r="P16" s="14" t="s">
        <v>107</v>
      </c>
      <c r="Q16" s="14" t="s">
        <v>107</v>
      </c>
      <c r="S16" s="14">
        <v>1</v>
      </c>
      <c r="T16" s="14">
        <v>1</v>
      </c>
      <c r="U16" s="14">
        <v>2</v>
      </c>
      <c r="V16" s="14">
        <v>1</v>
      </c>
      <c r="Y16" s="14">
        <v>1</v>
      </c>
      <c r="Z16" s="14">
        <v>12</v>
      </c>
      <c r="AA16" s="14">
        <v>18</v>
      </c>
      <c r="AD16" s="14">
        <v>12</v>
      </c>
      <c r="AE16" s="14">
        <v>18</v>
      </c>
      <c r="AP16" s="14">
        <v>1</v>
      </c>
      <c r="AR16" s="14">
        <v>1</v>
      </c>
      <c r="AT16" s="14">
        <v>1</v>
      </c>
      <c r="AV16" s="14">
        <v>1</v>
      </c>
      <c r="AX16" s="14">
        <v>1</v>
      </c>
      <c r="AZ16" s="14">
        <v>1</v>
      </c>
      <c r="BB16" s="14">
        <v>1</v>
      </c>
    </row>
    <row r="17" spans="1:54">
      <c r="A17" s="14" t="s">
        <v>38</v>
      </c>
      <c r="B17" s="14" t="s">
        <v>67</v>
      </c>
      <c r="D17" s="14" t="s">
        <v>1832</v>
      </c>
      <c r="E17" s="14" t="s">
        <v>195</v>
      </c>
      <c r="F17" s="14" t="s">
        <v>196</v>
      </c>
      <c r="G17" s="14">
        <v>31423047</v>
      </c>
      <c r="H17" s="14" t="s">
        <v>166</v>
      </c>
      <c r="I17" s="14" t="s">
        <v>167</v>
      </c>
      <c r="J17" s="14" t="s">
        <v>168</v>
      </c>
      <c r="P17" s="14" t="s">
        <v>107</v>
      </c>
      <c r="Q17" s="14" t="s">
        <v>107</v>
      </c>
      <c r="S17" s="14">
        <v>1</v>
      </c>
      <c r="T17" s="14">
        <v>1</v>
      </c>
      <c r="U17" s="14">
        <v>2</v>
      </c>
      <c r="V17" s="14">
        <v>1</v>
      </c>
      <c r="Y17" s="14">
        <v>1</v>
      </c>
      <c r="Z17" s="14">
        <v>21</v>
      </c>
      <c r="AA17" s="14">
        <v>19</v>
      </c>
      <c r="AD17" s="14">
        <v>20</v>
      </c>
      <c r="AE17" s="14">
        <v>20</v>
      </c>
      <c r="AP17" s="14">
        <v>1</v>
      </c>
      <c r="AR17" s="14">
        <v>1</v>
      </c>
      <c r="AT17" s="14">
        <v>1</v>
      </c>
      <c r="AV17" s="14">
        <v>1</v>
      </c>
      <c r="AX17" s="14">
        <v>1</v>
      </c>
      <c r="AZ17" s="14">
        <v>1</v>
      </c>
      <c r="BB17" s="14">
        <v>1</v>
      </c>
    </row>
    <row r="18" spans="1:54">
      <c r="A18" s="14" t="s">
        <v>38</v>
      </c>
      <c r="B18" s="14" t="s">
        <v>67</v>
      </c>
      <c r="D18" s="14" t="s">
        <v>1832</v>
      </c>
      <c r="E18" s="14" t="s">
        <v>197</v>
      </c>
      <c r="F18" s="14" t="s">
        <v>198</v>
      </c>
      <c r="G18" s="14">
        <v>31423365</v>
      </c>
      <c r="H18" s="14" t="s">
        <v>166</v>
      </c>
      <c r="I18" s="14" t="s">
        <v>167</v>
      </c>
      <c r="J18" s="14" t="s">
        <v>168</v>
      </c>
      <c r="P18" s="14" t="s">
        <v>107</v>
      </c>
      <c r="Q18" s="14" t="s">
        <v>107</v>
      </c>
      <c r="S18" s="14">
        <v>1</v>
      </c>
      <c r="T18" s="14">
        <v>1</v>
      </c>
      <c r="U18" s="14">
        <v>2</v>
      </c>
      <c r="V18" s="14">
        <v>1</v>
      </c>
      <c r="Y18" s="14">
        <v>1</v>
      </c>
      <c r="Z18" s="14">
        <v>18</v>
      </c>
      <c r="AA18" s="14">
        <v>12</v>
      </c>
      <c r="AD18" s="14">
        <v>12</v>
      </c>
      <c r="AE18" s="14">
        <v>18</v>
      </c>
      <c r="AP18" s="14">
        <v>1</v>
      </c>
      <c r="AR18" s="14">
        <v>1</v>
      </c>
      <c r="AT18" s="14">
        <v>1</v>
      </c>
      <c r="AV18" s="14">
        <v>1</v>
      </c>
      <c r="AX18" s="14">
        <v>1</v>
      </c>
      <c r="AZ18" s="14">
        <v>1</v>
      </c>
      <c r="BB18" s="14">
        <v>1</v>
      </c>
    </row>
    <row r="19" spans="1:54">
      <c r="A19" s="14" t="s">
        <v>38</v>
      </c>
      <c r="B19" s="14" t="s">
        <v>67</v>
      </c>
      <c r="D19" s="14" t="s">
        <v>1832</v>
      </c>
      <c r="E19" s="14" t="s">
        <v>199</v>
      </c>
      <c r="F19" s="14" t="s">
        <v>200</v>
      </c>
      <c r="G19" s="14">
        <v>31423463</v>
      </c>
      <c r="H19" s="14" t="s">
        <v>166</v>
      </c>
      <c r="I19" s="14" t="s">
        <v>167</v>
      </c>
      <c r="J19" s="14" t="s">
        <v>168</v>
      </c>
      <c r="P19" s="14" t="s">
        <v>107</v>
      </c>
      <c r="Q19" s="14" t="s">
        <v>107</v>
      </c>
      <c r="S19" s="14">
        <v>1</v>
      </c>
      <c r="T19" s="14">
        <v>1</v>
      </c>
      <c r="U19" s="14">
        <v>2</v>
      </c>
      <c r="V19" s="14">
        <v>1</v>
      </c>
      <c r="Y19" s="14">
        <v>1</v>
      </c>
      <c r="Z19" s="14">
        <v>19</v>
      </c>
      <c r="AA19" s="14">
        <v>21</v>
      </c>
      <c r="AD19" s="14">
        <v>20</v>
      </c>
      <c r="AE19" s="14">
        <v>20</v>
      </c>
      <c r="AP19" s="14">
        <v>1</v>
      </c>
      <c r="AR19" s="14">
        <v>1</v>
      </c>
      <c r="AT19" s="14">
        <v>1</v>
      </c>
      <c r="AV19" s="14">
        <v>1</v>
      </c>
      <c r="AX19" s="14">
        <v>1</v>
      </c>
      <c r="AZ19" s="14">
        <v>1</v>
      </c>
      <c r="BB19" s="14">
        <v>1</v>
      </c>
    </row>
    <row r="20" spans="1:54">
      <c r="A20" s="14" t="s">
        <v>33</v>
      </c>
      <c r="B20" s="14" t="s">
        <v>62</v>
      </c>
      <c r="D20" s="14" t="s">
        <v>1832</v>
      </c>
      <c r="E20" s="14" t="s">
        <v>201</v>
      </c>
      <c r="F20" s="14" t="s">
        <v>202</v>
      </c>
      <c r="G20" s="14">
        <v>31423248</v>
      </c>
      <c r="H20" s="14" t="s">
        <v>166</v>
      </c>
      <c r="I20" s="14" t="s">
        <v>167</v>
      </c>
      <c r="J20" s="14" t="s">
        <v>168</v>
      </c>
      <c r="P20" s="14" t="s">
        <v>107</v>
      </c>
      <c r="Q20" s="14" t="s">
        <v>107</v>
      </c>
      <c r="S20" s="14">
        <v>1</v>
      </c>
      <c r="T20" s="14">
        <v>1</v>
      </c>
      <c r="U20" s="14">
        <v>2</v>
      </c>
      <c r="V20" s="14">
        <v>1</v>
      </c>
      <c r="Y20" s="14">
        <v>1</v>
      </c>
      <c r="Z20" s="14">
        <v>20</v>
      </c>
      <c r="AA20" s="14">
        <v>15</v>
      </c>
      <c r="AD20" s="14">
        <v>20</v>
      </c>
      <c r="AE20" s="14">
        <v>15</v>
      </c>
      <c r="AP20" s="14">
        <v>1</v>
      </c>
      <c r="AR20" s="14">
        <v>1</v>
      </c>
      <c r="AT20" s="14">
        <v>1</v>
      </c>
      <c r="AV20" s="14">
        <v>1</v>
      </c>
      <c r="AX20" s="14">
        <v>1</v>
      </c>
      <c r="AZ20" s="14">
        <v>1</v>
      </c>
      <c r="BB20" s="14">
        <v>1</v>
      </c>
    </row>
    <row r="21" spans="1:54">
      <c r="A21" s="14" t="s">
        <v>34</v>
      </c>
      <c r="B21" s="14" t="s">
        <v>63</v>
      </c>
      <c r="D21" s="14" t="s">
        <v>1832</v>
      </c>
      <c r="E21" s="14" t="s">
        <v>203</v>
      </c>
      <c r="F21" s="14" t="s">
        <v>204</v>
      </c>
      <c r="G21" s="14">
        <v>31460418</v>
      </c>
      <c r="H21" s="14" t="s">
        <v>166</v>
      </c>
      <c r="I21" s="14" t="s">
        <v>167</v>
      </c>
      <c r="J21" s="14" t="s">
        <v>168</v>
      </c>
      <c r="P21" s="14" t="s">
        <v>107</v>
      </c>
      <c r="Q21" s="14" t="s">
        <v>107</v>
      </c>
      <c r="S21" s="14">
        <v>1</v>
      </c>
      <c r="T21" s="14">
        <v>1</v>
      </c>
      <c r="U21" s="14">
        <v>2</v>
      </c>
      <c r="V21" s="14">
        <v>1</v>
      </c>
      <c r="Y21" s="14">
        <v>1</v>
      </c>
      <c r="Z21" s="14">
        <v>19</v>
      </c>
      <c r="AA21" s="14">
        <v>16</v>
      </c>
      <c r="AD21" s="14">
        <v>19</v>
      </c>
      <c r="AE21" s="14">
        <v>16</v>
      </c>
      <c r="AP21" s="14">
        <v>1</v>
      </c>
      <c r="AR21" s="14">
        <v>1</v>
      </c>
      <c r="AT21" s="14">
        <v>1</v>
      </c>
      <c r="AV21" s="14">
        <v>1</v>
      </c>
      <c r="AX21" s="14">
        <v>1</v>
      </c>
      <c r="AZ21" s="14">
        <v>1</v>
      </c>
      <c r="BB21" s="14">
        <v>1</v>
      </c>
    </row>
    <row r="22" spans="1:54">
      <c r="A22" s="14" t="s">
        <v>34</v>
      </c>
      <c r="B22" s="14" t="s">
        <v>63</v>
      </c>
      <c r="D22" s="14" t="s">
        <v>1832</v>
      </c>
      <c r="E22" s="14" t="s">
        <v>205</v>
      </c>
      <c r="F22" s="14" t="s">
        <v>206</v>
      </c>
      <c r="G22" s="14">
        <v>31460521</v>
      </c>
      <c r="H22" s="14" t="s">
        <v>166</v>
      </c>
      <c r="I22" s="14" t="s">
        <v>167</v>
      </c>
      <c r="J22" s="14" t="s">
        <v>168</v>
      </c>
      <c r="P22" s="14" t="s">
        <v>107</v>
      </c>
      <c r="Q22" s="14" t="s">
        <v>107</v>
      </c>
      <c r="S22" s="14">
        <v>1</v>
      </c>
      <c r="T22" s="14">
        <v>1</v>
      </c>
      <c r="U22" s="14">
        <v>2</v>
      </c>
      <c r="V22" s="14">
        <v>1</v>
      </c>
      <c r="Y22" s="14">
        <v>1</v>
      </c>
      <c r="Z22" s="14">
        <v>18</v>
      </c>
      <c r="AA22" s="14">
        <v>17</v>
      </c>
      <c r="AD22" s="14">
        <v>18</v>
      </c>
      <c r="AE22" s="14">
        <v>17</v>
      </c>
      <c r="AP22" s="14">
        <v>1</v>
      </c>
      <c r="AR22" s="14">
        <v>1</v>
      </c>
      <c r="AT22" s="14">
        <v>1</v>
      </c>
      <c r="AV22" s="14">
        <v>1</v>
      </c>
      <c r="AX22" s="14">
        <v>1</v>
      </c>
      <c r="AZ22" s="14">
        <v>1</v>
      </c>
      <c r="BB22" s="14">
        <v>1</v>
      </c>
    </row>
    <row r="23" spans="1:54">
      <c r="A23" s="14" t="s">
        <v>34</v>
      </c>
      <c r="B23" s="14" t="s">
        <v>63</v>
      </c>
      <c r="D23" s="14" t="s">
        <v>1832</v>
      </c>
      <c r="E23" s="14" t="s">
        <v>207</v>
      </c>
      <c r="F23" s="14" t="s">
        <v>208</v>
      </c>
      <c r="G23" s="14">
        <v>31460638</v>
      </c>
      <c r="H23" s="14" t="s">
        <v>166</v>
      </c>
      <c r="I23" s="14" t="s">
        <v>167</v>
      </c>
      <c r="J23" s="14" t="s">
        <v>168</v>
      </c>
      <c r="P23" s="14" t="s">
        <v>107</v>
      </c>
      <c r="Q23" s="14" t="s">
        <v>107</v>
      </c>
      <c r="S23" s="14">
        <v>1</v>
      </c>
      <c r="T23" s="14">
        <v>1</v>
      </c>
      <c r="U23" s="14">
        <v>2</v>
      </c>
      <c r="V23" s="14">
        <v>1</v>
      </c>
      <c r="Y23" s="14">
        <v>1</v>
      </c>
      <c r="Z23" s="14">
        <v>18</v>
      </c>
      <c r="AA23" s="14">
        <v>17</v>
      </c>
      <c r="AD23" s="14">
        <v>19</v>
      </c>
      <c r="AE23" s="14">
        <v>16</v>
      </c>
      <c r="AP23" s="14">
        <v>1</v>
      </c>
      <c r="AR23" s="14">
        <v>1</v>
      </c>
      <c r="AT23" s="14">
        <v>1</v>
      </c>
      <c r="AV23" s="14">
        <v>1</v>
      </c>
      <c r="AX23" s="14">
        <v>1</v>
      </c>
      <c r="AZ23" s="14">
        <v>1</v>
      </c>
      <c r="BB23" s="14">
        <v>1</v>
      </c>
    </row>
    <row r="24" spans="1:54">
      <c r="A24" s="14" t="s">
        <v>34</v>
      </c>
      <c r="B24" s="14" t="s">
        <v>63</v>
      </c>
      <c r="D24" s="14" t="s">
        <v>1832</v>
      </c>
      <c r="E24" s="14" t="s">
        <v>209</v>
      </c>
      <c r="F24" s="14" t="s">
        <v>210</v>
      </c>
      <c r="G24" s="14">
        <v>31460683</v>
      </c>
      <c r="H24" s="14" t="s">
        <v>166</v>
      </c>
      <c r="I24" s="14" t="s">
        <v>167</v>
      </c>
      <c r="J24" s="14" t="s">
        <v>168</v>
      </c>
      <c r="P24" s="14" t="s">
        <v>107</v>
      </c>
      <c r="Q24" s="14" t="s">
        <v>107</v>
      </c>
      <c r="S24" s="14">
        <v>1</v>
      </c>
      <c r="T24" s="14">
        <v>1</v>
      </c>
      <c r="U24" s="14">
        <v>2</v>
      </c>
      <c r="V24" s="14">
        <v>1</v>
      </c>
      <c r="Y24" s="14">
        <v>1</v>
      </c>
      <c r="Z24" s="14">
        <v>18</v>
      </c>
      <c r="AA24" s="14">
        <v>17</v>
      </c>
      <c r="AD24" s="14">
        <v>18</v>
      </c>
      <c r="AE24" s="14">
        <v>17</v>
      </c>
      <c r="AP24" s="14">
        <v>1</v>
      </c>
      <c r="AR24" s="14">
        <v>1</v>
      </c>
      <c r="AT24" s="14">
        <v>1</v>
      </c>
      <c r="AV24" s="14">
        <v>1</v>
      </c>
      <c r="AX24" s="14">
        <v>1</v>
      </c>
      <c r="AZ24" s="14">
        <v>1</v>
      </c>
      <c r="BB24" s="14">
        <v>1</v>
      </c>
    </row>
    <row r="25" spans="1:54">
      <c r="A25" s="14" t="s">
        <v>34</v>
      </c>
      <c r="B25" s="14" t="s">
        <v>63</v>
      </c>
      <c r="D25" s="14" t="s">
        <v>1832</v>
      </c>
      <c r="E25" s="14" t="s">
        <v>211</v>
      </c>
      <c r="F25" s="14" t="s">
        <v>212</v>
      </c>
      <c r="G25" s="14">
        <v>31460478</v>
      </c>
      <c r="H25" s="14" t="s">
        <v>166</v>
      </c>
      <c r="I25" s="14" t="s">
        <v>167</v>
      </c>
      <c r="J25" s="14" t="s">
        <v>168</v>
      </c>
      <c r="P25" s="14" t="s">
        <v>107</v>
      </c>
      <c r="Q25" s="14" t="s">
        <v>107</v>
      </c>
      <c r="S25" s="14">
        <v>1</v>
      </c>
      <c r="T25" s="14">
        <v>1</v>
      </c>
      <c r="U25" s="14">
        <v>2</v>
      </c>
      <c r="V25" s="14">
        <v>1</v>
      </c>
      <c r="Y25" s="14">
        <v>1</v>
      </c>
      <c r="Z25" s="14">
        <v>18</v>
      </c>
      <c r="AA25" s="14">
        <v>17</v>
      </c>
      <c r="AD25" s="14">
        <v>18</v>
      </c>
      <c r="AE25" s="14">
        <v>17</v>
      </c>
      <c r="AP25" s="14">
        <v>1</v>
      </c>
      <c r="AR25" s="14">
        <v>1</v>
      </c>
      <c r="AT25" s="14">
        <v>1</v>
      </c>
      <c r="AV25" s="14">
        <v>1</v>
      </c>
      <c r="AX25" s="14">
        <v>1</v>
      </c>
      <c r="AZ25" s="14">
        <v>1</v>
      </c>
      <c r="BB25" s="14">
        <v>1</v>
      </c>
    </row>
    <row r="26" spans="1:54">
      <c r="A26" s="14" t="s">
        <v>34</v>
      </c>
      <c r="B26" s="14" t="s">
        <v>63</v>
      </c>
      <c r="D26" s="14" t="s">
        <v>1832</v>
      </c>
      <c r="E26" s="14" t="s">
        <v>213</v>
      </c>
      <c r="F26" s="14" t="s">
        <v>214</v>
      </c>
      <c r="G26" s="14">
        <v>31460536</v>
      </c>
      <c r="H26" s="14" t="s">
        <v>166</v>
      </c>
      <c r="I26" s="14" t="s">
        <v>167</v>
      </c>
      <c r="J26" s="14" t="s">
        <v>168</v>
      </c>
      <c r="P26" s="14" t="s">
        <v>107</v>
      </c>
      <c r="Q26" s="14" t="s">
        <v>107</v>
      </c>
      <c r="S26" s="14">
        <v>1</v>
      </c>
      <c r="T26" s="14">
        <v>1</v>
      </c>
      <c r="U26" s="14">
        <v>2</v>
      </c>
      <c r="V26" s="14">
        <v>1</v>
      </c>
      <c r="Y26" s="14">
        <v>1</v>
      </c>
      <c r="Z26" s="14">
        <v>23</v>
      </c>
      <c r="AA26" s="14">
        <v>12</v>
      </c>
      <c r="AD26" s="14">
        <v>22</v>
      </c>
      <c r="AE26" s="14">
        <v>13</v>
      </c>
      <c r="AP26" s="14">
        <v>1</v>
      </c>
      <c r="AR26" s="14">
        <v>1</v>
      </c>
      <c r="AT26" s="14">
        <v>1</v>
      </c>
      <c r="AV26" s="14">
        <v>1</v>
      </c>
      <c r="AX26" s="14">
        <v>1</v>
      </c>
      <c r="AZ26" s="14">
        <v>1</v>
      </c>
      <c r="BB26" s="14">
        <v>1</v>
      </c>
    </row>
    <row r="27" spans="1:54">
      <c r="A27" s="14" t="s">
        <v>34</v>
      </c>
      <c r="B27" s="14" t="s">
        <v>63</v>
      </c>
      <c r="D27" s="14" t="s">
        <v>1832</v>
      </c>
      <c r="E27" s="14" t="s">
        <v>215</v>
      </c>
      <c r="F27" s="14" t="s">
        <v>216</v>
      </c>
      <c r="G27" s="14">
        <v>31460562</v>
      </c>
      <c r="H27" s="14" t="s">
        <v>166</v>
      </c>
      <c r="I27" s="14" t="s">
        <v>167</v>
      </c>
      <c r="J27" s="14" t="s">
        <v>168</v>
      </c>
      <c r="P27" s="14" t="s">
        <v>107</v>
      </c>
      <c r="Q27" s="14" t="s">
        <v>107</v>
      </c>
      <c r="S27" s="14">
        <v>1</v>
      </c>
      <c r="T27" s="14">
        <v>1</v>
      </c>
      <c r="U27" s="14">
        <v>2</v>
      </c>
      <c r="V27" s="14">
        <v>1</v>
      </c>
      <c r="Y27" s="14">
        <v>1</v>
      </c>
      <c r="Z27" s="14">
        <v>19</v>
      </c>
      <c r="AA27" s="14">
        <v>16</v>
      </c>
      <c r="AD27" s="14">
        <v>19</v>
      </c>
      <c r="AE27" s="14">
        <v>16</v>
      </c>
      <c r="AP27" s="14">
        <v>1</v>
      </c>
      <c r="AR27" s="14">
        <v>1</v>
      </c>
      <c r="AT27" s="14">
        <v>1</v>
      </c>
      <c r="AV27" s="14">
        <v>1</v>
      </c>
      <c r="AX27" s="14">
        <v>1</v>
      </c>
      <c r="AZ27" s="14">
        <v>1</v>
      </c>
      <c r="BB27" s="14">
        <v>1</v>
      </c>
    </row>
    <row r="28" spans="1:54">
      <c r="A28" s="14" t="s">
        <v>34</v>
      </c>
      <c r="B28" s="14" t="s">
        <v>63</v>
      </c>
      <c r="D28" s="14" t="s">
        <v>1832</v>
      </c>
      <c r="E28" s="14" t="s">
        <v>217</v>
      </c>
      <c r="F28" s="14" t="s">
        <v>218</v>
      </c>
      <c r="G28" s="14">
        <v>31460585</v>
      </c>
      <c r="H28" s="14" t="s">
        <v>166</v>
      </c>
      <c r="I28" s="14" t="s">
        <v>167</v>
      </c>
      <c r="J28" s="14" t="s">
        <v>168</v>
      </c>
      <c r="P28" s="14" t="s">
        <v>107</v>
      </c>
      <c r="Q28" s="14" t="s">
        <v>107</v>
      </c>
      <c r="S28" s="14">
        <v>1</v>
      </c>
      <c r="T28" s="14">
        <v>1</v>
      </c>
      <c r="U28" s="14">
        <v>2</v>
      </c>
      <c r="V28" s="14">
        <v>1</v>
      </c>
      <c r="Y28" s="14">
        <v>1</v>
      </c>
      <c r="Z28" s="14">
        <v>18</v>
      </c>
      <c r="AA28" s="14">
        <v>17</v>
      </c>
      <c r="AD28" s="14">
        <v>18</v>
      </c>
      <c r="AE28" s="14">
        <v>17</v>
      </c>
      <c r="AP28" s="14">
        <v>1</v>
      </c>
      <c r="AR28" s="14">
        <v>1</v>
      </c>
      <c r="AT28" s="14">
        <v>1</v>
      </c>
      <c r="AV28" s="14">
        <v>1</v>
      </c>
      <c r="AX28" s="14">
        <v>1</v>
      </c>
      <c r="AZ28" s="14">
        <v>1</v>
      </c>
      <c r="BB28" s="14">
        <v>1</v>
      </c>
    </row>
    <row r="29" spans="1:54">
      <c r="A29" s="14" t="s">
        <v>34</v>
      </c>
      <c r="B29" s="14" t="s">
        <v>63</v>
      </c>
      <c r="D29" s="14" t="s">
        <v>1832</v>
      </c>
      <c r="E29" s="14" t="s">
        <v>219</v>
      </c>
      <c r="F29" s="14" t="s">
        <v>220</v>
      </c>
      <c r="G29" s="14">
        <v>31460600</v>
      </c>
      <c r="H29" s="14" t="s">
        <v>166</v>
      </c>
      <c r="I29" s="14" t="s">
        <v>167</v>
      </c>
      <c r="J29" s="14" t="s">
        <v>168</v>
      </c>
      <c r="P29" s="14" t="s">
        <v>107</v>
      </c>
      <c r="Q29" s="14" t="s">
        <v>107</v>
      </c>
      <c r="S29" s="14">
        <v>1</v>
      </c>
      <c r="T29" s="14">
        <v>1</v>
      </c>
      <c r="U29" s="14">
        <v>2</v>
      </c>
      <c r="V29" s="14">
        <v>1</v>
      </c>
      <c r="Y29" s="14">
        <v>1</v>
      </c>
      <c r="Z29" s="14">
        <v>21</v>
      </c>
      <c r="AA29" s="14">
        <v>14</v>
      </c>
      <c r="AD29" s="14">
        <v>21</v>
      </c>
      <c r="AE29" s="14">
        <v>14</v>
      </c>
      <c r="AP29" s="14">
        <v>1</v>
      </c>
      <c r="AR29" s="14">
        <v>1</v>
      </c>
      <c r="AT29" s="14">
        <v>1</v>
      </c>
      <c r="AV29" s="14">
        <v>1</v>
      </c>
      <c r="AX29" s="14">
        <v>1</v>
      </c>
      <c r="AZ29" s="14">
        <v>1</v>
      </c>
      <c r="BB29" s="14">
        <v>1</v>
      </c>
    </row>
    <row r="30" spans="1:54">
      <c r="A30" s="14" t="s">
        <v>35</v>
      </c>
      <c r="B30" s="14" t="s">
        <v>64</v>
      </c>
      <c r="D30" s="14" t="s">
        <v>1832</v>
      </c>
      <c r="E30" s="14" t="s">
        <v>221</v>
      </c>
      <c r="F30" s="14" t="s">
        <v>222</v>
      </c>
      <c r="G30" s="14">
        <v>31420310</v>
      </c>
      <c r="H30" s="14" t="s">
        <v>166</v>
      </c>
      <c r="I30" s="14" t="s">
        <v>167</v>
      </c>
      <c r="J30" s="14" t="s">
        <v>168</v>
      </c>
      <c r="P30" s="14" t="s">
        <v>107</v>
      </c>
      <c r="Q30" s="14" t="s">
        <v>107</v>
      </c>
      <c r="S30" s="14">
        <v>1</v>
      </c>
      <c r="T30" s="14">
        <v>1</v>
      </c>
      <c r="U30" s="14">
        <v>2</v>
      </c>
      <c r="V30" s="14">
        <v>1</v>
      </c>
      <c r="Y30" s="14">
        <v>1</v>
      </c>
      <c r="Z30" s="14">
        <v>18</v>
      </c>
      <c r="AA30" s="14">
        <v>17</v>
      </c>
      <c r="AD30" s="14">
        <v>18</v>
      </c>
      <c r="AE30" s="14">
        <v>17</v>
      </c>
      <c r="AP30" s="14">
        <v>1</v>
      </c>
      <c r="AR30" s="14">
        <v>1</v>
      </c>
      <c r="AT30" s="14">
        <v>1</v>
      </c>
      <c r="AV30" s="14">
        <v>1</v>
      </c>
      <c r="AX30" s="14">
        <v>1</v>
      </c>
      <c r="AZ30" s="14">
        <v>1</v>
      </c>
      <c r="BB30" s="14">
        <v>1</v>
      </c>
    </row>
    <row r="31" spans="1:54">
      <c r="A31" s="14" t="s">
        <v>35</v>
      </c>
      <c r="B31" s="14" t="s">
        <v>64</v>
      </c>
      <c r="D31" s="14" t="s">
        <v>1832</v>
      </c>
      <c r="E31" s="14" t="s">
        <v>223</v>
      </c>
      <c r="F31" s="14" t="s">
        <v>224</v>
      </c>
      <c r="G31" s="14">
        <v>31419638</v>
      </c>
      <c r="H31" s="14" t="s">
        <v>166</v>
      </c>
      <c r="I31" s="14" t="s">
        <v>167</v>
      </c>
      <c r="J31" s="14" t="s">
        <v>168</v>
      </c>
      <c r="P31" s="14" t="s">
        <v>107</v>
      </c>
      <c r="Q31" s="14" t="s">
        <v>107</v>
      </c>
      <c r="S31" s="14">
        <v>1</v>
      </c>
      <c r="T31" s="14">
        <v>1</v>
      </c>
      <c r="U31" s="14">
        <v>2</v>
      </c>
      <c r="V31" s="14">
        <v>1</v>
      </c>
      <c r="Y31" s="14">
        <v>1</v>
      </c>
      <c r="Z31" s="14">
        <v>18</v>
      </c>
      <c r="AA31" s="14">
        <v>17</v>
      </c>
      <c r="AD31" s="14">
        <v>19</v>
      </c>
      <c r="AE31" s="14">
        <v>16</v>
      </c>
      <c r="AP31" s="14">
        <v>1</v>
      </c>
      <c r="AR31" s="14">
        <v>1</v>
      </c>
      <c r="AT31" s="14">
        <v>1</v>
      </c>
      <c r="AV31" s="14">
        <v>1</v>
      </c>
      <c r="AX31" s="14">
        <v>1</v>
      </c>
      <c r="AZ31" s="14">
        <v>1</v>
      </c>
      <c r="BB31" s="14">
        <v>1</v>
      </c>
    </row>
    <row r="32" spans="1:54">
      <c r="A32" s="14" t="s">
        <v>35</v>
      </c>
      <c r="B32" s="14" t="s">
        <v>64</v>
      </c>
      <c r="D32" s="14" t="s">
        <v>1832</v>
      </c>
      <c r="E32" s="14" t="s">
        <v>225</v>
      </c>
      <c r="F32" s="14" t="s">
        <v>226</v>
      </c>
      <c r="G32" s="14">
        <v>31420050</v>
      </c>
      <c r="H32" s="14" t="s">
        <v>166</v>
      </c>
      <c r="I32" s="14" t="s">
        <v>167</v>
      </c>
      <c r="J32" s="14" t="s">
        <v>168</v>
      </c>
      <c r="P32" s="14" t="s">
        <v>107</v>
      </c>
      <c r="Q32" s="14" t="s">
        <v>107</v>
      </c>
      <c r="S32" s="14">
        <v>1</v>
      </c>
      <c r="T32" s="14">
        <v>1</v>
      </c>
      <c r="U32" s="14">
        <v>2</v>
      </c>
      <c r="V32" s="14">
        <v>1</v>
      </c>
      <c r="Y32" s="14">
        <v>1</v>
      </c>
      <c r="Z32" s="14">
        <v>18</v>
      </c>
      <c r="AA32" s="14">
        <v>17</v>
      </c>
      <c r="AD32" s="14">
        <v>18</v>
      </c>
      <c r="AE32" s="14">
        <v>17</v>
      </c>
      <c r="AP32" s="14">
        <v>1</v>
      </c>
      <c r="AR32" s="14">
        <v>1</v>
      </c>
      <c r="AT32" s="14">
        <v>1</v>
      </c>
      <c r="AV32" s="14">
        <v>1</v>
      </c>
      <c r="AX32" s="14">
        <v>1</v>
      </c>
      <c r="AZ32" s="14">
        <v>1</v>
      </c>
      <c r="BB32" s="14">
        <v>1</v>
      </c>
    </row>
    <row r="33" spans="1:54">
      <c r="A33" s="14" t="s">
        <v>35</v>
      </c>
      <c r="B33" s="14" t="s">
        <v>64</v>
      </c>
      <c r="D33" s="14" t="s">
        <v>1832</v>
      </c>
      <c r="E33" s="14" t="s">
        <v>227</v>
      </c>
      <c r="F33" s="14" t="s">
        <v>228</v>
      </c>
      <c r="G33" s="14">
        <v>31422447</v>
      </c>
      <c r="H33" s="14" t="s">
        <v>166</v>
      </c>
      <c r="I33" s="14" t="s">
        <v>167</v>
      </c>
      <c r="J33" s="14" t="s">
        <v>168</v>
      </c>
      <c r="P33" s="14" t="s">
        <v>107</v>
      </c>
      <c r="Q33" s="14" t="s">
        <v>107</v>
      </c>
      <c r="S33" s="14">
        <v>1</v>
      </c>
      <c r="T33" s="14">
        <v>1</v>
      </c>
      <c r="U33" s="14">
        <v>2</v>
      </c>
      <c r="V33" s="14">
        <v>1</v>
      </c>
      <c r="Y33" s="14">
        <v>1</v>
      </c>
      <c r="Z33" s="14">
        <v>19</v>
      </c>
      <c r="AA33" s="14">
        <v>16</v>
      </c>
      <c r="AD33" s="14">
        <v>18</v>
      </c>
      <c r="AE33" s="14">
        <v>17</v>
      </c>
      <c r="AP33" s="14">
        <v>1</v>
      </c>
      <c r="AR33" s="14">
        <v>1</v>
      </c>
      <c r="AT33" s="14">
        <v>1</v>
      </c>
      <c r="AV33" s="14">
        <v>1</v>
      </c>
      <c r="AX33" s="14">
        <v>1</v>
      </c>
      <c r="AZ33" s="14">
        <v>1</v>
      </c>
      <c r="BB33" s="14">
        <v>1</v>
      </c>
    </row>
    <row r="34" spans="1:54">
      <c r="A34" s="14" t="s">
        <v>35</v>
      </c>
      <c r="B34" s="14" t="s">
        <v>64</v>
      </c>
      <c r="D34" s="14" t="s">
        <v>1832</v>
      </c>
      <c r="E34" s="14" t="s">
        <v>229</v>
      </c>
      <c r="F34" s="14" t="s">
        <v>230</v>
      </c>
      <c r="G34" s="14">
        <v>31422522</v>
      </c>
      <c r="H34" s="14" t="s">
        <v>166</v>
      </c>
      <c r="I34" s="14" t="s">
        <v>167</v>
      </c>
      <c r="J34" s="14" t="s">
        <v>168</v>
      </c>
      <c r="P34" s="14" t="s">
        <v>107</v>
      </c>
      <c r="Q34" s="14" t="s">
        <v>107</v>
      </c>
      <c r="S34" s="14">
        <v>1</v>
      </c>
      <c r="T34" s="14">
        <v>1</v>
      </c>
      <c r="U34" s="14">
        <v>2</v>
      </c>
      <c r="V34" s="14">
        <v>1</v>
      </c>
      <c r="Y34" s="14">
        <v>1</v>
      </c>
      <c r="Z34" s="14">
        <v>18</v>
      </c>
      <c r="AA34" s="14">
        <v>17</v>
      </c>
      <c r="AD34" s="14">
        <v>18</v>
      </c>
      <c r="AE34" s="14">
        <v>17</v>
      </c>
      <c r="AP34" s="14">
        <v>1</v>
      </c>
      <c r="AR34" s="14">
        <v>1</v>
      </c>
      <c r="AT34" s="14">
        <v>1</v>
      </c>
      <c r="AV34" s="14">
        <v>1</v>
      </c>
      <c r="AX34" s="14">
        <v>1</v>
      </c>
      <c r="AZ34" s="14">
        <v>1</v>
      </c>
      <c r="BB34" s="14">
        <v>1</v>
      </c>
    </row>
    <row r="35" spans="1:54">
      <c r="A35" s="14" t="s">
        <v>35</v>
      </c>
      <c r="B35" s="14" t="s">
        <v>64</v>
      </c>
      <c r="D35" s="14" t="s">
        <v>1832</v>
      </c>
      <c r="E35" s="14" t="s">
        <v>231</v>
      </c>
      <c r="F35" s="14" t="s">
        <v>232</v>
      </c>
      <c r="G35" s="14">
        <v>31422169</v>
      </c>
      <c r="H35" s="14" t="s">
        <v>166</v>
      </c>
      <c r="I35" s="14" t="s">
        <v>167</v>
      </c>
      <c r="J35" s="14" t="s">
        <v>168</v>
      </c>
      <c r="P35" s="14" t="s">
        <v>107</v>
      </c>
      <c r="Q35" s="14" t="s">
        <v>107</v>
      </c>
      <c r="S35" s="14">
        <v>1</v>
      </c>
      <c r="T35" s="14">
        <v>1</v>
      </c>
      <c r="U35" s="14">
        <v>2</v>
      </c>
      <c r="V35" s="14">
        <v>1</v>
      </c>
      <c r="Y35" s="14">
        <v>1</v>
      </c>
      <c r="Z35" s="14">
        <v>18</v>
      </c>
      <c r="AA35" s="14">
        <v>17</v>
      </c>
      <c r="AD35" s="14">
        <v>18</v>
      </c>
      <c r="AE35" s="14">
        <v>17</v>
      </c>
      <c r="AP35" s="14">
        <v>1</v>
      </c>
      <c r="AR35" s="14">
        <v>1</v>
      </c>
      <c r="AT35" s="14">
        <v>1</v>
      </c>
      <c r="AV35" s="14">
        <v>1</v>
      </c>
      <c r="AX35" s="14">
        <v>1</v>
      </c>
      <c r="AZ35" s="14">
        <v>1</v>
      </c>
      <c r="BB35" s="14">
        <v>1</v>
      </c>
    </row>
    <row r="36" spans="1:54">
      <c r="A36" s="14" t="s">
        <v>35</v>
      </c>
      <c r="B36" s="14" t="s">
        <v>64</v>
      </c>
      <c r="D36" s="14" t="s">
        <v>1832</v>
      </c>
      <c r="E36" s="14" t="s">
        <v>233</v>
      </c>
      <c r="F36" s="14" t="s">
        <v>234</v>
      </c>
      <c r="G36" s="14">
        <v>31422355</v>
      </c>
      <c r="H36" s="14" t="s">
        <v>166</v>
      </c>
      <c r="I36" s="14" t="s">
        <v>167</v>
      </c>
      <c r="J36" s="14" t="s">
        <v>168</v>
      </c>
      <c r="P36" s="14" t="s">
        <v>107</v>
      </c>
      <c r="Q36" s="14" t="s">
        <v>107</v>
      </c>
      <c r="S36" s="14">
        <v>1</v>
      </c>
      <c r="T36" s="14">
        <v>1</v>
      </c>
      <c r="U36" s="14">
        <v>2</v>
      </c>
      <c r="V36" s="14">
        <v>1</v>
      </c>
      <c r="Y36" s="14">
        <v>1</v>
      </c>
      <c r="Z36" s="14">
        <v>19</v>
      </c>
      <c r="AA36" s="14">
        <v>16</v>
      </c>
      <c r="AD36" s="14">
        <v>20</v>
      </c>
      <c r="AE36" s="14">
        <v>15</v>
      </c>
      <c r="AP36" s="14">
        <v>1</v>
      </c>
      <c r="AR36" s="14">
        <v>1</v>
      </c>
      <c r="AT36" s="14">
        <v>1</v>
      </c>
      <c r="AV36" s="14">
        <v>1</v>
      </c>
      <c r="AX36" s="14">
        <v>1</v>
      </c>
      <c r="AZ36" s="14">
        <v>1</v>
      </c>
      <c r="BB36" s="14">
        <v>1</v>
      </c>
    </row>
    <row r="37" spans="1:54">
      <c r="A37" s="14" t="s">
        <v>35</v>
      </c>
      <c r="B37" s="14" t="s">
        <v>64</v>
      </c>
      <c r="D37" s="14" t="s">
        <v>1832</v>
      </c>
      <c r="E37" s="14" t="s">
        <v>235</v>
      </c>
      <c r="F37" s="14" t="s">
        <v>236</v>
      </c>
      <c r="G37" s="14">
        <v>31422585</v>
      </c>
      <c r="H37" s="14" t="s">
        <v>166</v>
      </c>
      <c r="I37" s="14" t="s">
        <v>167</v>
      </c>
      <c r="J37" s="14" t="s">
        <v>168</v>
      </c>
      <c r="P37" s="14" t="s">
        <v>107</v>
      </c>
      <c r="Q37" s="14" t="s">
        <v>107</v>
      </c>
      <c r="S37" s="14">
        <v>1</v>
      </c>
      <c r="T37" s="14">
        <v>1</v>
      </c>
      <c r="U37" s="14">
        <v>2</v>
      </c>
      <c r="V37" s="14">
        <v>1</v>
      </c>
      <c r="Y37" s="14">
        <v>1</v>
      </c>
      <c r="Z37" s="14">
        <v>19</v>
      </c>
      <c r="AA37" s="14">
        <v>16</v>
      </c>
      <c r="AD37" s="14">
        <v>17</v>
      </c>
      <c r="AE37" s="14">
        <v>18</v>
      </c>
      <c r="AP37" s="14">
        <v>1</v>
      </c>
      <c r="AR37" s="14">
        <v>1</v>
      </c>
      <c r="AT37" s="14">
        <v>1</v>
      </c>
      <c r="AV37" s="14">
        <v>1</v>
      </c>
      <c r="AX37" s="14">
        <v>1</v>
      </c>
      <c r="AZ37" s="14">
        <v>1</v>
      </c>
      <c r="BB37" s="14">
        <v>1</v>
      </c>
    </row>
    <row r="38" spans="1:54">
      <c r="A38" s="14" t="s">
        <v>35</v>
      </c>
      <c r="B38" s="14" t="s">
        <v>64</v>
      </c>
      <c r="D38" s="14" t="s">
        <v>1832</v>
      </c>
      <c r="E38" s="14" t="s">
        <v>237</v>
      </c>
      <c r="F38" s="14" t="s">
        <v>238</v>
      </c>
      <c r="G38" s="14">
        <v>31422622</v>
      </c>
      <c r="H38" s="14" t="s">
        <v>166</v>
      </c>
      <c r="I38" s="14" t="s">
        <v>167</v>
      </c>
      <c r="J38" s="14" t="s">
        <v>168</v>
      </c>
      <c r="P38" s="14" t="s">
        <v>107</v>
      </c>
      <c r="Q38" s="14" t="s">
        <v>107</v>
      </c>
      <c r="S38" s="14">
        <v>1</v>
      </c>
      <c r="T38" s="14">
        <v>1</v>
      </c>
      <c r="U38" s="14">
        <v>2</v>
      </c>
      <c r="V38" s="14">
        <v>1</v>
      </c>
      <c r="Y38" s="14">
        <v>1</v>
      </c>
      <c r="Z38" s="14">
        <v>18</v>
      </c>
      <c r="AA38" s="14">
        <v>17</v>
      </c>
      <c r="AD38" s="14">
        <v>18</v>
      </c>
      <c r="AE38" s="14">
        <v>17</v>
      </c>
      <c r="AP38" s="14">
        <v>1</v>
      </c>
      <c r="AR38" s="14">
        <v>1</v>
      </c>
      <c r="AT38" s="14">
        <v>1</v>
      </c>
      <c r="AV38" s="14">
        <v>1</v>
      </c>
      <c r="AX38" s="14">
        <v>1</v>
      </c>
      <c r="AZ38" s="14">
        <v>1</v>
      </c>
      <c r="BB38" s="14">
        <v>1</v>
      </c>
    </row>
    <row r="39" spans="1:54">
      <c r="A39" s="14" t="s">
        <v>48</v>
      </c>
      <c r="B39" s="14" t="s">
        <v>77</v>
      </c>
      <c r="D39" s="14" t="s">
        <v>1832</v>
      </c>
      <c r="E39" s="14" t="s">
        <v>242</v>
      </c>
      <c r="F39" s="14" t="s">
        <v>2031</v>
      </c>
      <c r="G39" s="14">
        <v>31734666</v>
      </c>
      <c r="H39" s="14" t="s">
        <v>166</v>
      </c>
      <c r="I39" s="14" t="s">
        <v>167</v>
      </c>
      <c r="J39" s="14" t="s">
        <v>168</v>
      </c>
      <c r="K39" s="14">
        <v>21.209139</v>
      </c>
      <c r="L39" s="14">
        <v>92.141249999999999</v>
      </c>
      <c r="M39" s="14">
        <v>0</v>
      </c>
      <c r="N39" s="14">
        <v>0</v>
      </c>
      <c r="O39" s="14" t="s">
        <v>113</v>
      </c>
      <c r="P39" s="14" t="s">
        <v>113</v>
      </c>
      <c r="Q39" s="14" t="s">
        <v>113</v>
      </c>
      <c r="R39" s="14" t="s">
        <v>243</v>
      </c>
      <c r="S39" s="14">
        <v>1</v>
      </c>
      <c r="T39" s="14">
        <v>1</v>
      </c>
      <c r="U39" s="14">
        <v>3</v>
      </c>
      <c r="V39" s="14">
        <v>3</v>
      </c>
      <c r="W39" s="14">
        <v>2</v>
      </c>
      <c r="X39" s="14">
        <v>1</v>
      </c>
      <c r="Y39" s="14">
        <v>3</v>
      </c>
      <c r="Z39" s="14">
        <v>18</v>
      </c>
      <c r="AA39" s="14">
        <v>12</v>
      </c>
      <c r="AD39" s="14">
        <v>22</v>
      </c>
      <c r="AE39" s="14">
        <v>38</v>
      </c>
      <c r="AQ39" s="14">
        <v>1</v>
      </c>
      <c r="AR39" s="14">
        <v>1</v>
      </c>
      <c r="AU39" s="14">
        <v>1</v>
      </c>
      <c r="AV39" s="14">
        <v>1</v>
      </c>
      <c r="BB39" s="14">
        <v>1</v>
      </c>
    </row>
    <row r="40" spans="1:54">
      <c r="A40" s="14" t="s">
        <v>48</v>
      </c>
      <c r="B40" s="14" t="s">
        <v>77</v>
      </c>
      <c r="D40" s="14" t="s">
        <v>1832</v>
      </c>
      <c r="E40" s="14" t="s">
        <v>242</v>
      </c>
      <c r="F40" s="14" t="s">
        <v>2032</v>
      </c>
      <c r="G40" s="14">
        <v>31734694</v>
      </c>
      <c r="H40" s="14" t="s">
        <v>166</v>
      </c>
      <c r="I40" s="14" t="s">
        <v>167</v>
      </c>
      <c r="J40" s="14" t="s">
        <v>168</v>
      </c>
      <c r="K40" s="14">
        <v>21.208832999999998</v>
      </c>
      <c r="L40" s="14">
        <v>92.141389000000004</v>
      </c>
      <c r="M40" s="14">
        <v>0</v>
      </c>
      <c r="N40" s="14">
        <v>0</v>
      </c>
      <c r="O40" s="14" t="s">
        <v>113</v>
      </c>
      <c r="P40" s="14" t="s">
        <v>113</v>
      </c>
      <c r="Q40" s="14" t="s">
        <v>113</v>
      </c>
      <c r="R40" s="14" t="s">
        <v>243</v>
      </c>
      <c r="S40" s="14">
        <v>1</v>
      </c>
      <c r="T40" s="14">
        <v>1</v>
      </c>
      <c r="U40" s="14">
        <v>3</v>
      </c>
      <c r="V40" s="14">
        <v>3</v>
      </c>
      <c r="W40" s="14">
        <v>2</v>
      </c>
      <c r="X40" s="14">
        <v>1</v>
      </c>
      <c r="Y40" s="14">
        <v>3</v>
      </c>
      <c r="Z40" s="14">
        <v>16</v>
      </c>
      <c r="AA40" s="14">
        <v>15</v>
      </c>
      <c r="AD40" s="14">
        <v>33</v>
      </c>
      <c r="AE40" s="14">
        <v>28</v>
      </c>
      <c r="AQ40" s="14">
        <v>1</v>
      </c>
      <c r="AR40" s="14">
        <v>1</v>
      </c>
      <c r="AU40" s="14">
        <v>1</v>
      </c>
      <c r="AV40" s="14">
        <v>1</v>
      </c>
      <c r="BB40" s="14">
        <v>1</v>
      </c>
    </row>
    <row r="41" spans="1:54">
      <c r="A41" s="14" t="s">
        <v>48</v>
      </c>
      <c r="B41" s="14" t="s">
        <v>77</v>
      </c>
      <c r="D41" s="14" t="s">
        <v>1832</v>
      </c>
      <c r="E41" s="14" t="s">
        <v>2033</v>
      </c>
      <c r="F41" s="14" t="s">
        <v>244</v>
      </c>
      <c r="G41" s="14">
        <v>31740103</v>
      </c>
      <c r="H41" s="14" t="s">
        <v>166</v>
      </c>
      <c r="I41" s="14" t="s">
        <v>167</v>
      </c>
      <c r="J41" s="14" t="s">
        <v>168</v>
      </c>
      <c r="O41" s="14" t="s">
        <v>113</v>
      </c>
      <c r="P41" s="14" t="s">
        <v>113</v>
      </c>
      <c r="Q41" s="14" t="s">
        <v>113</v>
      </c>
      <c r="R41" s="14" t="s">
        <v>243</v>
      </c>
      <c r="S41" s="14">
        <v>1</v>
      </c>
      <c r="T41" s="14">
        <v>1</v>
      </c>
      <c r="U41" s="14">
        <v>3</v>
      </c>
      <c r="V41" s="14">
        <v>2</v>
      </c>
      <c r="W41" s="14">
        <v>1</v>
      </c>
      <c r="X41" s="14">
        <v>1</v>
      </c>
      <c r="Y41" s="14">
        <v>3</v>
      </c>
      <c r="Z41" s="14">
        <v>13</v>
      </c>
      <c r="AA41" s="14">
        <v>19</v>
      </c>
      <c r="AD41" s="14">
        <v>23</v>
      </c>
      <c r="AE41" s="14">
        <v>43</v>
      </c>
      <c r="AQ41" s="14">
        <v>1</v>
      </c>
      <c r="AR41" s="14">
        <v>1</v>
      </c>
      <c r="AS41" s="14">
        <v>1</v>
      </c>
      <c r="AU41" s="14">
        <v>1</v>
      </c>
      <c r="AV41" s="14">
        <v>1</v>
      </c>
      <c r="AW41" s="14">
        <v>1</v>
      </c>
      <c r="BB41" s="14">
        <v>1</v>
      </c>
    </row>
    <row r="42" spans="1:54">
      <c r="A42" s="14" t="s">
        <v>48</v>
      </c>
      <c r="B42" s="14" t="s">
        <v>77</v>
      </c>
      <c r="D42" s="14" t="s">
        <v>1832</v>
      </c>
      <c r="E42" s="14" t="s">
        <v>245</v>
      </c>
      <c r="F42" s="14" t="s">
        <v>246</v>
      </c>
      <c r="G42" s="14">
        <v>31740799</v>
      </c>
      <c r="H42" s="14" t="s">
        <v>166</v>
      </c>
      <c r="I42" s="14" t="s">
        <v>167</v>
      </c>
      <c r="J42" s="14" t="s">
        <v>168</v>
      </c>
      <c r="O42" s="14" t="s">
        <v>113</v>
      </c>
      <c r="P42" s="14" t="s">
        <v>113</v>
      </c>
      <c r="Q42" s="14" t="s">
        <v>113</v>
      </c>
      <c r="R42" s="14" t="s">
        <v>243</v>
      </c>
      <c r="S42" s="14">
        <v>1</v>
      </c>
      <c r="T42" s="14">
        <v>1</v>
      </c>
      <c r="U42" s="14">
        <v>3</v>
      </c>
      <c r="V42" s="14">
        <v>3</v>
      </c>
      <c r="W42" s="14">
        <v>2</v>
      </c>
      <c r="X42" s="14">
        <v>1</v>
      </c>
      <c r="Y42" s="14">
        <v>3</v>
      </c>
      <c r="Z42" s="14">
        <v>15</v>
      </c>
      <c r="AA42" s="14">
        <v>16</v>
      </c>
      <c r="AD42" s="14">
        <v>36</v>
      </c>
      <c r="AE42" s="14">
        <v>25</v>
      </c>
      <c r="AQ42" s="14">
        <v>1</v>
      </c>
      <c r="AR42" s="14">
        <v>1</v>
      </c>
      <c r="AU42" s="14">
        <v>1</v>
      </c>
      <c r="AV42" s="14">
        <v>1</v>
      </c>
      <c r="BB42" s="14">
        <v>1</v>
      </c>
    </row>
    <row r="43" spans="1:54">
      <c r="A43" s="14" t="s">
        <v>48</v>
      </c>
      <c r="B43" s="14" t="s">
        <v>77</v>
      </c>
      <c r="D43" s="14" t="s">
        <v>1832</v>
      </c>
      <c r="E43" s="14" t="s">
        <v>245</v>
      </c>
      <c r="F43" s="14" t="s">
        <v>247</v>
      </c>
      <c r="G43" s="14">
        <v>31741945</v>
      </c>
      <c r="H43" s="14" t="s">
        <v>166</v>
      </c>
      <c r="I43" s="14" t="s">
        <v>167</v>
      </c>
      <c r="J43" s="14" t="s">
        <v>168</v>
      </c>
      <c r="O43" s="14" t="s">
        <v>113</v>
      </c>
      <c r="P43" s="14" t="s">
        <v>113</v>
      </c>
      <c r="Q43" s="14" t="s">
        <v>113</v>
      </c>
      <c r="R43" s="14" t="s">
        <v>243</v>
      </c>
      <c r="S43" s="14">
        <v>1</v>
      </c>
      <c r="T43" s="14">
        <v>1</v>
      </c>
      <c r="U43" s="14">
        <v>3</v>
      </c>
      <c r="V43" s="14">
        <v>2</v>
      </c>
      <c r="W43" s="14">
        <v>1</v>
      </c>
      <c r="X43" s="14">
        <v>1</v>
      </c>
      <c r="Y43" s="14">
        <v>3</v>
      </c>
      <c r="Z43" s="14">
        <v>20</v>
      </c>
      <c r="AA43" s="14">
        <v>10</v>
      </c>
      <c r="AD43" s="14">
        <v>17</v>
      </c>
      <c r="AE43" s="14">
        <v>44</v>
      </c>
      <c r="AQ43" s="14">
        <v>1</v>
      </c>
      <c r="AS43" s="14">
        <v>1</v>
      </c>
      <c r="AU43" s="14">
        <v>1</v>
      </c>
      <c r="AW43" s="14">
        <v>1</v>
      </c>
      <c r="BB43" s="14">
        <v>1</v>
      </c>
    </row>
    <row r="44" spans="1:54">
      <c r="A44" s="14" t="s">
        <v>48</v>
      </c>
      <c r="B44" s="14" t="s">
        <v>77</v>
      </c>
      <c r="D44" s="14" t="s">
        <v>1832</v>
      </c>
      <c r="E44" s="14" t="s">
        <v>245</v>
      </c>
      <c r="F44" s="14" t="s">
        <v>248</v>
      </c>
      <c r="G44" s="14">
        <v>31742320</v>
      </c>
      <c r="H44" s="14" t="s">
        <v>166</v>
      </c>
      <c r="I44" s="14" t="s">
        <v>167</v>
      </c>
      <c r="J44" s="14" t="s">
        <v>168</v>
      </c>
      <c r="O44" s="14" t="s">
        <v>113</v>
      </c>
      <c r="P44" s="14" t="s">
        <v>113</v>
      </c>
      <c r="Q44" s="14" t="s">
        <v>113</v>
      </c>
      <c r="R44" s="14" t="s">
        <v>243</v>
      </c>
      <c r="S44" s="14">
        <v>1</v>
      </c>
      <c r="T44" s="14">
        <v>1</v>
      </c>
      <c r="U44" s="14">
        <v>3</v>
      </c>
      <c r="V44" s="14">
        <v>2</v>
      </c>
      <c r="W44" s="14">
        <v>1</v>
      </c>
      <c r="X44" s="14">
        <v>1</v>
      </c>
      <c r="Y44" s="14">
        <v>3</v>
      </c>
      <c r="Z44" s="14">
        <v>15</v>
      </c>
      <c r="AA44" s="14">
        <v>16</v>
      </c>
      <c r="AD44" s="14">
        <v>33</v>
      </c>
      <c r="AE44" s="14">
        <v>32</v>
      </c>
      <c r="AQ44" s="14">
        <v>1</v>
      </c>
      <c r="AR44" s="14">
        <v>1</v>
      </c>
      <c r="AU44" s="14">
        <v>1</v>
      </c>
      <c r="AV44" s="14">
        <v>1</v>
      </c>
      <c r="BB44" s="14">
        <v>1</v>
      </c>
    </row>
    <row r="45" spans="1:54">
      <c r="A45" s="14" t="s">
        <v>48</v>
      </c>
      <c r="B45" s="14" t="s">
        <v>77</v>
      </c>
      <c r="D45" s="14" t="s">
        <v>1832</v>
      </c>
      <c r="E45" s="14" t="s">
        <v>245</v>
      </c>
      <c r="F45" s="14" t="s">
        <v>249</v>
      </c>
      <c r="G45" s="14">
        <v>31742692</v>
      </c>
      <c r="H45" s="14" t="s">
        <v>166</v>
      </c>
      <c r="I45" s="14" t="s">
        <v>167</v>
      </c>
      <c r="J45" s="14" t="s">
        <v>168</v>
      </c>
      <c r="O45" s="14" t="s">
        <v>113</v>
      </c>
      <c r="P45" s="14" t="s">
        <v>113</v>
      </c>
      <c r="Q45" s="14" t="s">
        <v>113</v>
      </c>
      <c r="R45" s="14" t="s">
        <v>243</v>
      </c>
      <c r="S45" s="14">
        <v>1</v>
      </c>
      <c r="T45" s="14">
        <v>1</v>
      </c>
      <c r="U45" s="14">
        <v>3</v>
      </c>
      <c r="V45" s="14">
        <v>1</v>
      </c>
      <c r="W45" s="14">
        <v>0</v>
      </c>
      <c r="X45" s="14">
        <v>1</v>
      </c>
      <c r="Y45" s="14">
        <v>3</v>
      </c>
      <c r="Z45" s="14">
        <v>13</v>
      </c>
      <c r="AA45" s="14">
        <v>21</v>
      </c>
      <c r="AD45" s="14">
        <v>30</v>
      </c>
      <c r="AE45" s="14">
        <v>30</v>
      </c>
      <c r="AQ45" s="14">
        <v>1</v>
      </c>
      <c r="AR45" s="14">
        <v>1</v>
      </c>
      <c r="AU45" s="14">
        <v>1</v>
      </c>
      <c r="AV45" s="14">
        <v>1</v>
      </c>
      <c r="BB45" s="14">
        <v>1</v>
      </c>
    </row>
    <row r="46" spans="1:54">
      <c r="A46" s="14" t="s">
        <v>48</v>
      </c>
      <c r="B46" s="14" t="s">
        <v>77</v>
      </c>
      <c r="D46" s="14" t="s">
        <v>1832</v>
      </c>
      <c r="E46" s="14" t="s">
        <v>245</v>
      </c>
      <c r="F46" s="14" t="s">
        <v>250</v>
      </c>
      <c r="G46" s="14">
        <v>31742874</v>
      </c>
      <c r="H46" s="14" t="s">
        <v>166</v>
      </c>
      <c r="I46" s="14" t="s">
        <v>167</v>
      </c>
      <c r="J46" s="14" t="s">
        <v>168</v>
      </c>
      <c r="O46" s="14" t="s">
        <v>113</v>
      </c>
      <c r="P46" s="14" t="s">
        <v>113</v>
      </c>
      <c r="Q46" s="14" t="s">
        <v>113</v>
      </c>
      <c r="R46" s="14" t="s">
        <v>243</v>
      </c>
      <c r="S46" s="14">
        <v>1</v>
      </c>
      <c r="T46" s="14">
        <v>1</v>
      </c>
      <c r="U46" s="14">
        <v>3</v>
      </c>
      <c r="V46" s="14">
        <v>1</v>
      </c>
      <c r="W46" s="14">
        <v>0</v>
      </c>
      <c r="X46" s="14">
        <v>1</v>
      </c>
      <c r="Y46" s="14">
        <v>3</v>
      </c>
      <c r="Z46" s="14">
        <v>15</v>
      </c>
      <c r="AA46" s="14">
        <v>16</v>
      </c>
      <c r="AD46" s="14">
        <v>32</v>
      </c>
      <c r="AE46" s="14">
        <v>29</v>
      </c>
      <c r="AQ46" s="14">
        <v>1</v>
      </c>
      <c r="AR46" s="14">
        <v>1</v>
      </c>
      <c r="AU46" s="14">
        <v>1</v>
      </c>
      <c r="AV46" s="14">
        <v>1</v>
      </c>
      <c r="BB46" s="14">
        <v>1</v>
      </c>
    </row>
    <row r="47" spans="1:54">
      <c r="A47" s="14" t="s">
        <v>48</v>
      </c>
      <c r="B47" s="14" t="s">
        <v>77</v>
      </c>
      <c r="D47" s="14" t="s">
        <v>1832</v>
      </c>
      <c r="E47" s="14" t="s">
        <v>245</v>
      </c>
      <c r="F47" s="14" t="s">
        <v>251</v>
      </c>
      <c r="G47" s="14">
        <v>31743106</v>
      </c>
      <c r="H47" s="14" t="s">
        <v>166</v>
      </c>
      <c r="I47" s="14" t="s">
        <v>167</v>
      </c>
      <c r="J47" s="14" t="s">
        <v>168</v>
      </c>
      <c r="O47" s="14" t="s">
        <v>113</v>
      </c>
      <c r="P47" s="14" t="s">
        <v>113</v>
      </c>
      <c r="Q47" s="14" t="s">
        <v>113</v>
      </c>
      <c r="R47" s="14" t="s">
        <v>243</v>
      </c>
      <c r="S47" s="14">
        <v>1</v>
      </c>
      <c r="T47" s="14">
        <v>1</v>
      </c>
      <c r="U47" s="14">
        <v>3</v>
      </c>
      <c r="V47" s="14">
        <v>1</v>
      </c>
      <c r="W47" s="14">
        <v>1</v>
      </c>
      <c r="Y47" s="14">
        <v>3</v>
      </c>
      <c r="Z47" s="14">
        <v>19</v>
      </c>
      <c r="AA47" s="14">
        <v>13</v>
      </c>
      <c r="AD47" s="14">
        <v>23</v>
      </c>
      <c r="AE47" s="14">
        <v>40</v>
      </c>
      <c r="AQ47" s="14">
        <v>1</v>
      </c>
      <c r="AR47" s="14">
        <v>1</v>
      </c>
      <c r="AU47" s="14">
        <v>1</v>
      </c>
      <c r="AV47" s="14">
        <v>1</v>
      </c>
      <c r="BB47" s="14">
        <v>1</v>
      </c>
    </row>
    <row r="48" spans="1:54">
      <c r="A48" s="14" t="s">
        <v>48</v>
      </c>
      <c r="B48" s="14" t="s">
        <v>77</v>
      </c>
      <c r="D48" s="14" t="s">
        <v>1832</v>
      </c>
      <c r="E48" s="14" t="s">
        <v>245</v>
      </c>
      <c r="F48" s="14" t="s">
        <v>252</v>
      </c>
      <c r="G48" s="14">
        <v>31743797</v>
      </c>
      <c r="H48" s="14" t="s">
        <v>166</v>
      </c>
      <c r="I48" s="14" t="s">
        <v>167</v>
      </c>
      <c r="J48" s="14" t="s">
        <v>168</v>
      </c>
      <c r="O48" s="14" t="s">
        <v>113</v>
      </c>
      <c r="P48" s="14" t="s">
        <v>113</v>
      </c>
      <c r="Q48" s="14" t="s">
        <v>113</v>
      </c>
      <c r="R48" s="14" t="s">
        <v>243</v>
      </c>
      <c r="S48" s="14">
        <v>1</v>
      </c>
      <c r="T48" s="14">
        <v>1</v>
      </c>
      <c r="U48" s="14">
        <v>3</v>
      </c>
      <c r="V48" s="14">
        <v>2</v>
      </c>
      <c r="W48" s="14">
        <v>1</v>
      </c>
      <c r="X48" s="14">
        <v>1</v>
      </c>
      <c r="Y48" s="14">
        <v>3</v>
      </c>
      <c r="Z48" s="14">
        <v>18</v>
      </c>
      <c r="AA48" s="14">
        <v>13</v>
      </c>
      <c r="AD48" s="14">
        <v>37</v>
      </c>
      <c r="AE48" s="14">
        <v>26</v>
      </c>
      <c r="AQ48" s="14">
        <v>1</v>
      </c>
      <c r="AR48" s="14">
        <v>1</v>
      </c>
      <c r="AU48" s="14">
        <v>1</v>
      </c>
      <c r="AV48" s="14">
        <v>1</v>
      </c>
      <c r="BB48" s="14">
        <v>1</v>
      </c>
    </row>
    <row r="49" spans="1:54">
      <c r="A49" s="14" t="s">
        <v>34</v>
      </c>
      <c r="B49" s="14" t="s">
        <v>63</v>
      </c>
      <c r="D49" s="14" t="s">
        <v>1832</v>
      </c>
      <c r="E49" s="14" t="s">
        <v>255</v>
      </c>
      <c r="F49" s="14" t="s">
        <v>2034</v>
      </c>
      <c r="G49" s="14">
        <v>31746716</v>
      </c>
      <c r="H49" s="14" t="s">
        <v>166</v>
      </c>
      <c r="I49" s="14" t="s">
        <v>167</v>
      </c>
      <c r="J49" s="14" t="s">
        <v>168</v>
      </c>
      <c r="O49" s="14" t="s">
        <v>113</v>
      </c>
      <c r="P49" s="14" t="s">
        <v>113</v>
      </c>
      <c r="Q49" s="14" t="s">
        <v>113</v>
      </c>
      <c r="R49" s="14" t="s">
        <v>243</v>
      </c>
      <c r="S49" s="14">
        <v>1</v>
      </c>
      <c r="T49" s="14">
        <v>1</v>
      </c>
      <c r="U49" s="14">
        <v>3</v>
      </c>
      <c r="V49" s="14">
        <v>2</v>
      </c>
      <c r="W49" s="14">
        <v>1</v>
      </c>
      <c r="X49" s="14">
        <v>1</v>
      </c>
      <c r="Y49" s="14">
        <v>3</v>
      </c>
      <c r="Z49" s="14">
        <v>18</v>
      </c>
      <c r="AA49" s="14">
        <v>17</v>
      </c>
      <c r="AD49" s="14">
        <v>45</v>
      </c>
      <c r="AE49" s="14">
        <v>43</v>
      </c>
      <c r="AQ49" s="14">
        <v>1</v>
      </c>
      <c r="AS49" s="14">
        <v>1</v>
      </c>
      <c r="AU49" s="14">
        <v>1</v>
      </c>
      <c r="AW49" s="14">
        <v>1</v>
      </c>
      <c r="BB49" s="14">
        <v>1</v>
      </c>
    </row>
    <row r="50" spans="1:54">
      <c r="A50" s="14" t="s">
        <v>34</v>
      </c>
      <c r="B50" s="14" t="s">
        <v>63</v>
      </c>
      <c r="D50" s="14" t="s">
        <v>1832</v>
      </c>
      <c r="E50" s="14" t="s">
        <v>255</v>
      </c>
      <c r="F50" s="14" t="s">
        <v>2035</v>
      </c>
      <c r="G50" s="14">
        <v>32415727</v>
      </c>
      <c r="H50" s="14" t="s">
        <v>166</v>
      </c>
      <c r="I50" s="14" t="s">
        <v>167</v>
      </c>
      <c r="J50" s="14" t="s">
        <v>168</v>
      </c>
      <c r="O50" s="14" t="s">
        <v>113</v>
      </c>
      <c r="P50" s="14" t="s">
        <v>113</v>
      </c>
      <c r="Q50" s="14" t="s">
        <v>113</v>
      </c>
      <c r="R50" s="14" t="s">
        <v>243</v>
      </c>
      <c r="S50" s="14">
        <v>1</v>
      </c>
      <c r="T50" s="14">
        <v>1</v>
      </c>
      <c r="U50" s="14">
        <v>3</v>
      </c>
      <c r="V50" s="14">
        <v>2</v>
      </c>
      <c r="W50" s="14">
        <v>1</v>
      </c>
      <c r="X50" s="14">
        <v>1</v>
      </c>
      <c r="Y50" s="14">
        <v>3</v>
      </c>
      <c r="Z50" s="14">
        <v>23</v>
      </c>
      <c r="AA50" s="14">
        <v>22</v>
      </c>
      <c r="AD50" s="14">
        <v>30</v>
      </c>
      <c r="AE50" s="14">
        <v>59</v>
      </c>
      <c r="AQ50" s="14">
        <v>1</v>
      </c>
      <c r="AR50" s="14">
        <v>1</v>
      </c>
      <c r="AU50" s="14">
        <v>1</v>
      </c>
      <c r="AV50" s="14">
        <v>1</v>
      </c>
      <c r="BB50" s="14">
        <v>1</v>
      </c>
    </row>
    <row r="51" spans="1:54">
      <c r="A51" s="14" t="s">
        <v>34</v>
      </c>
      <c r="B51" s="14" t="s">
        <v>63</v>
      </c>
      <c r="D51" s="14" t="s">
        <v>1832</v>
      </c>
      <c r="E51" s="14" t="s">
        <v>255</v>
      </c>
      <c r="F51" s="14" t="s">
        <v>2036</v>
      </c>
      <c r="G51" s="14">
        <v>32415728</v>
      </c>
      <c r="H51" s="14" t="s">
        <v>166</v>
      </c>
      <c r="I51" s="14" t="s">
        <v>167</v>
      </c>
      <c r="J51" s="14" t="s">
        <v>168</v>
      </c>
      <c r="O51" s="14" t="s">
        <v>113</v>
      </c>
      <c r="P51" s="14" t="s">
        <v>113</v>
      </c>
      <c r="Q51" s="14" t="s">
        <v>113</v>
      </c>
      <c r="R51" s="14" t="s">
        <v>243</v>
      </c>
      <c r="S51" s="14">
        <v>1</v>
      </c>
      <c r="T51" s="14">
        <v>1</v>
      </c>
      <c r="U51" s="14">
        <v>3</v>
      </c>
      <c r="V51" s="14">
        <v>2</v>
      </c>
      <c r="W51" s="14">
        <v>1</v>
      </c>
      <c r="X51" s="14">
        <v>1</v>
      </c>
      <c r="Y51" s="14">
        <v>3</v>
      </c>
      <c r="Z51" s="14">
        <v>21</v>
      </c>
      <c r="AA51" s="14">
        <v>24</v>
      </c>
      <c r="AD51" s="14">
        <v>40</v>
      </c>
      <c r="AE51" s="14">
        <v>48</v>
      </c>
      <c r="AQ51" s="14">
        <v>1</v>
      </c>
      <c r="AR51" s="14">
        <v>1</v>
      </c>
      <c r="AU51" s="14">
        <v>1</v>
      </c>
      <c r="AV51" s="14">
        <v>1</v>
      </c>
      <c r="BB51" s="14">
        <v>1</v>
      </c>
    </row>
    <row r="52" spans="1:54">
      <c r="A52" s="14" t="s">
        <v>37</v>
      </c>
      <c r="B52" s="14" t="s">
        <v>66</v>
      </c>
      <c r="D52" s="14" t="s">
        <v>1832</v>
      </c>
      <c r="E52" s="14" t="s">
        <v>253</v>
      </c>
      <c r="F52" s="14" t="s">
        <v>2037</v>
      </c>
      <c r="G52" s="14">
        <v>31747472</v>
      </c>
      <c r="H52" s="14" t="s">
        <v>166</v>
      </c>
      <c r="I52" s="14" t="s">
        <v>167</v>
      </c>
      <c r="J52" s="14" t="s">
        <v>168</v>
      </c>
      <c r="O52" s="14" t="s">
        <v>113</v>
      </c>
      <c r="P52" s="14" t="s">
        <v>113</v>
      </c>
      <c r="Q52" s="14" t="s">
        <v>113</v>
      </c>
      <c r="R52" s="14" t="s">
        <v>243</v>
      </c>
      <c r="S52" s="14">
        <v>1</v>
      </c>
      <c r="T52" s="14">
        <v>1</v>
      </c>
      <c r="U52" s="14">
        <v>3</v>
      </c>
      <c r="V52" s="14">
        <v>2</v>
      </c>
      <c r="W52" s="14">
        <v>1</v>
      </c>
      <c r="X52" s="14">
        <v>1</v>
      </c>
      <c r="Y52" s="14">
        <v>3</v>
      </c>
      <c r="Z52" s="14">
        <v>17</v>
      </c>
      <c r="AA52" s="14">
        <v>16</v>
      </c>
      <c r="AD52" s="14">
        <v>31</v>
      </c>
      <c r="AE52" s="14">
        <v>26</v>
      </c>
      <c r="AQ52" s="14">
        <v>1</v>
      </c>
      <c r="AS52" s="14">
        <v>1</v>
      </c>
      <c r="AU52" s="14">
        <v>1</v>
      </c>
      <c r="AW52" s="14">
        <v>1</v>
      </c>
      <c r="BB52" s="14">
        <v>1</v>
      </c>
    </row>
    <row r="53" spans="1:54">
      <c r="A53" s="14" t="s">
        <v>37</v>
      </c>
      <c r="B53" s="14" t="s">
        <v>66</v>
      </c>
      <c r="D53" s="14" t="s">
        <v>1832</v>
      </c>
      <c r="E53" s="14" t="s">
        <v>2038</v>
      </c>
      <c r="F53" s="14" t="s">
        <v>2039</v>
      </c>
      <c r="G53" s="14">
        <v>32415729</v>
      </c>
      <c r="H53" s="14" t="s">
        <v>166</v>
      </c>
      <c r="I53" s="14" t="s">
        <v>167</v>
      </c>
      <c r="J53" s="14" t="s">
        <v>168</v>
      </c>
      <c r="O53" s="14" t="s">
        <v>113</v>
      </c>
      <c r="P53" s="14" t="s">
        <v>113</v>
      </c>
      <c r="Q53" s="14" t="s">
        <v>113</v>
      </c>
      <c r="R53" s="14" t="s">
        <v>243</v>
      </c>
      <c r="S53" s="14">
        <v>1</v>
      </c>
      <c r="T53" s="14">
        <v>1</v>
      </c>
      <c r="U53" s="14">
        <v>3</v>
      </c>
      <c r="V53" s="14">
        <v>2</v>
      </c>
      <c r="Y53" s="14">
        <v>3</v>
      </c>
      <c r="Z53" s="14">
        <v>18</v>
      </c>
      <c r="AA53" s="14">
        <v>18</v>
      </c>
      <c r="AD53" s="14">
        <v>25</v>
      </c>
      <c r="AE53" s="14">
        <v>38</v>
      </c>
      <c r="AQ53" s="14">
        <v>1</v>
      </c>
      <c r="AR53" s="14">
        <v>1</v>
      </c>
      <c r="AU53" s="14">
        <v>1</v>
      </c>
      <c r="AV53" s="14">
        <v>1</v>
      </c>
      <c r="BB53" s="14">
        <v>1</v>
      </c>
    </row>
    <row r="54" spans="1:54">
      <c r="A54" s="14" t="s">
        <v>37</v>
      </c>
      <c r="B54" s="14" t="s">
        <v>66</v>
      </c>
      <c r="D54" s="14" t="s">
        <v>1832</v>
      </c>
      <c r="E54" s="14" t="s">
        <v>2038</v>
      </c>
      <c r="F54" s="14" t="s">
        <v>2040</v>
      </c>
      <c r="G54" s="14">
        <v>32415730</v>
      </c>
      <c r="H54" s="14" t="s">
        <v>166</v>
      </c>
      <c r="I54" s="14" t="s">
        <v>167</v>
      </c>
      <c r="J54" s="14" t="s">
        <v>168</v>
      </c>
      <c r="O54" s="14" t="s">
        <v>113</v>
      </c>
      <c r="P54" s="14" t="s">
        <v>113</v>
      </c>
      <c r="Q54" s="14" t="s">
        <v>113</v>
      </c>
      <c r="R54" s="14" t="s">
        <v>243</v>
      </c>
      <c r="S54" s="14">
        <v>1</v>
      </c>
      <c r="T54" s="14">
        <v>1</v>
      </c>
      <c r="U54" s="14">
        <v>3</v>
      </c>
      <c r="V54" s="14">
        <v>2</v>
      </c>
      <c r="Y54" s="14">
        <v>3</v>
      </c>
      <c r="Z54" s="14">
        <v>18</v>
      </c>
      <c r="AA54" s="14">
        <v>14</v>
      </c>
      <c r="AD54" s="14">
        <v>35</v>
      </c>
      <c r="AE54" s="14">
        <v>30</v>
      </c>
      <c r="AQ54" s="14">
        <v>1</v>
      </c>
      <c r="AS54" s="14">
        <v>1</v>
      </c>
      <c r="AU54" s="14">
        <v>1</v>
      </c>
      <c r="AW54" s="14">
        <v>1</v>
      </c>
      <c r="BB54" s="14">
        <v>1</v>
      </c>
    </row>
    <row r="55" spans="1:54">
      <c r="A55" s="14" t="s">
        <v>37</v>
      </c>
      <c r="B55" s="14" t="s">
        <v>66</v>
      </c>
      <c r="D55" s="14" t="s">
        <v>1832</v>
      </c>
      <c r="E55" s="14" t="s">
        <v>254</v>
      </c>
      <c r="F55" s="14" t="s">
        <v>2041</v>
      </c>
      <c r="G55" s="14">
        <v>31747717</v>
      </c>
      <c r="H55" s="14" t="s">
        <v>166</v>
      </c>
      <c r="I55" s="14" t="s">
        <v>167</v>
      </c>
      <c r="J55" s="14" t="s">
        <v>168</v>
      </c>
      <c r="O55" s="14" t="s">
        <v>113</v>
      </c>
      <c r="P55" s="14" t="s">
        <v>113</v>
      </c>
      <c r="Q55" s="14" t="s">
        <v>113</v>
      </c>
      <c r="R55" s="14" t="s">
        <v>243</v>
      </c>
      <c r="S55" s="14">
        <v>1</v>
      </c>
      <c r="T55" s="14">
        <v>1</v>
      </c>
      <c r="U55" s="14">
        <v>3</v>
      </c>
      <c r="V55" s="14">
        <v>4</v>
      </c>
      <c r="W55" s="14">
        <v>2</v>
      </c>
      <c r="X55" s="14">
        <v>2</v>
      </c>
      <c r="Y55" s="14">
        <v>3</v>
      </c>
      <c r="Z55" s="14">
        <v>13</v>
      </c>
      <c r="AA55" s="14">
        <v>18</v>
      </c>
      <c r="AD55" s="14">
        <v>29</v>
      </c>
      <c r="AE55" s="14">
        <v>42</v>
      </c>
      <c r="AQ55" s="14">
        <v>1</v>
      </c>
      <c r="AR55" s="14">
        <v>1</v>
      </c>
      <c r="AU55" s="14">
        <v>1</v>
      </c>
      <c r="AV55" s="14">
        <v>1</v>
      </c>
      <c r="BB55" s="14">
        <v>1</v>
      </c>
    </row>
    <row r="56" spans="1:54">
      <c r="A56" s="14" t="s">
        <v>37</v>
      </c>
      <c r="B56" s="14" t="s">
        <v>66</v>
      </c>
      <c r="D56" s="14" t="s">
        <v>1832</v>
      </c>
      <c r="E56" s="14" t="s">
        <v>2038</v>
      </c>
      <c r="F56" s="14" t="s">
        <v>2042</v>
      </c>
      <c r="G56" s="14">
        <v>32415733</v>
      </c>
      <c r="H56" s="14" t="s">
        <v>166</v>
      </c>
      <c r="I56" s="14" t="s">
        <v>167</v>
      </c>
      <c r="J56" s="14" t="s">
        <v>168</v>
      </c>
      <c r="O56" s="14" t="s">
        <v>113</v>
      </c>
      <c r="P56" s="14" t="s">
        <v>113</v>
      </c>
      <c r="Q56" s="14" t="s">
        <v>113</v>
      </c>
      <c r="R56" s="14" t="s">
        <v>243</v>
      </c>
      <c r="S56" s="14">
        <v>1</v>
      </c>
      <c r="T56" s="14">
        <v>1</v>
      </c>
      <c r="U56" s="14">
        <v>3</v>
      </c>
      <c r="V56" s="14">
        <v>3</v>
      </c>
      <c r="Y56" s="14">
        <v>3</v>
      </c>
      <c r="Z56" s="14">
        <v>15</v>
      </c>
      <c r="AA56" s="14">
        <v>19</v>
      </c>
      <c r="AD56" s="14">
        <v>31</v>
      </c>
      <c r="AE56" s="14">
        <v>36</v>
      </c>
      <c r="AQ56" s="14">
        <v>1</v>
      </c>
      <c r="AS56" s="14">
        <v>1</v>
      </c>
      <c r="AU56" s="14">
        <v>1</v>
      </c>
      <c r="AW56" s="14">
        <v>1</v>
      </c>
      <c r="BB56" s="14">
        <v>1</v>
      </c>
    </row>
    <row r="57" spans="1:54">
      <c r="A57" s="14" t="s">
        <v>37</v>
      </c>
      <c r="B57" s="14" t="s">
        <v>66</v>
      </c>
      <c r="D57" s="14" t="s">
        <v>1832</v>
      </c>
      <c r="E57" s="14" t="s">
        <v>2038</v>
      </c>
      <c r="F57" s="14" t="s">
        <v>2043</v>
      </c>
      <c r="G57" s="14">
        <v>32200425</v>
      </c>
      <c r="H57" s="14" t="s">
        <v>166</v>
      </c>
      <c r="I57" s="14" t="s">
        <v>167</v>
      </c>
      <c r="J57" s="14" t="s">
        <v>168</v>
      </c>
      <c r="O57" s="14" t="s">
        <v>113</v>
      </c>
      <c r="P57" s="14" t="s">
        <v>113</v>
      </c>
      <c r="Q57" s="14" t="s">
        <v>113</v>
      </c>
      <c r="R57" s="14" t="s">
        <v>243</v>
      </c>
      <c r="S57" s="14">
        <v>1</v>
      </c>
      <c r="T57" s="14">
        <v>1</v>
      </c>
      <c r="U57" s="14">
        <v>3</v>
      </c>
      <c r="V57" s="14">
        <v>2</v>
      </c>
      <c r="Y57" s="14">
        <v>3</v>
      </c>
      <c r="Z57" s="14">
        <v>20</v>
      </c>
      <c r="AA57" s="14">
        <v>13</v>
      </c>
      <c r="AD57" s="14">
        <v>30</v>
      </c>
      <c r="AE57" s="14">
        <v>40</v>
      </c>
      <c r="AQ57" s="14">
        <v>1</v>
      </c>
      <c r="AS57" s="14">
        <v>1</v>
      </c>
      <c r="AU57" s="14">
        <v>1</v>
      </c>
      <c r="AW57" s="14">
        <v>1</v>
      </c>
      <c r="BB57" s="14">
        <v>1</v>
      </c>
    </row>
    <row r="58" spans="1:54">
      <c r="A58" s="14" t="s">
        <v>37</v>
      </c>
      <c r="B58" s="14" t="s">
        <v>66</v>
      </c>
      <c r="D58" s="14" t="s">
        <v>1832</v>
      </c>
      <c r="E58" s="14" t="s">
        <v>2038</v>
      </c>
      <c r="F58" s="14" t="s">
        <v>2044</v>
      </c>
      <c r="G58" s="14">
        <v>32415734</v>
      </c>
      <c r="H58" s="14" t="s">
        <v>166</v>
      </c>
      <c r="I58" s="14" t="s">
        <v>167</v>
      </c>
      <c r="J58" s="14" t="s">
        <v>168</v>
      </c>
      <c r="O58" s="14" t="s">
        <v>113</v>
      </c>
      <c r="P58" s="14" t="s">
        <v>113</v>
      </c>
      <c r="Q58" s="14" t="s">
        <v>113</v>
      </c>
      <c r="R58" s="14" t="s">
        <v>243</v>
      </c>
      <c r="S58" s="14">
        <v>1</v>
      </c>
      <c r="T58" s="14">
        <v>1</v>
      </c>
      <c r="U58" s="14">
        <v>3</v>
      </c>
      <c r="V58" s="14">
        <v>2</v>
      </c>
      <c r="Y58" s="14">
        <v>3</v>
      </c>
      <c r="Z58" s="14">
        <v>21</v>
      </c>
      <c r="AA58" s="14">
        <v>19</v>
      </c>
      <c r="AD58" s="14">
        <v>29</v>
      </c>
      <c r="AE58" s="14">
        <v>27</v>
      </c>
      <c r="AQ58" s="14">
        <v>1</v>
      </c>
      <c r="AS58" s="14">
        <v>1</v>
      </c>
      <c r="AU58" s="14">
        <v>1</v>
      </c>
      <c r="AW58" s="14">
        <v>1</v>
      </c>
      <c r="BB58" s="14">
        <v>1</v>
      </c>
    </row>
    <row r="59" spans="1:54">
      <c r="A59" s="14" t="s">
        <v>37</v>
      </c>
      <c r="B59" s="14" t="s">
        <v>66</v>
      </c>
      <c r="D59" s="14" t="s">
        <v>1832</v>
      </c>
      <c r="E59" s="14" t="s">
        <v>2038</v>
      </c>
      <c r="F59" s="14" t="s">
        <v>2045</v>
      </c>
      <c r="G59" s="14">
        <v>32416141</v>
      </c>
      <c r="H59" s="14" t="s">
        <v>166</v>
      </c>
      <c r="I59" s="14" t="s">
        <v>167</v>
      </c>
      <c r="J59" s="14" t="s">
        <v>168</v>
      </c>
      <c r="O59" s="14" t="s">
        <v>113</v>
      </c>
      <c r="P59" s="14" t="s">
        <v>113</v>
      </c>
      <c r="Q59" s="14" t="s">
        <v>113</v>
      </c>
      <c r="R59" s="14" t="s">
        <v>243</v>
      </c>
      <c r="S59" s="14">
        <v>1</v>
      </c>
      <c r="T59" s="14">
        <v>1</v>
      </c>
      <c r="U59" s="14">
        <v>3</v>
      </c>
      <c r="V59" s="14">
        <v>2</v>
      </c>
      <c r="Y59" s="14">
        <v>3</v>
      </c>
      <c r="Z59" s="14">
        <v>16</v>
      </c>
      <c r="AA59" s="14">
        <v>18</v>
      </c>
      <c r="AD59" s="14">
        <v>34</v>
      </c>
      <c r="AE59" s="14">
        <v>28</v>
      </c>
      <c r="AQ59" s="14">
        <v>1</v>
      </c>
      <c r="AS59" s="14">
        <v>1</v>
      </c>
      <c r="AU59" s="14">
        <v>1</v>
      </c>
      <c r="AW59" s="14">
        <v>1</v>
      </c>
      <c r="BB59" s="14">
        <v>1</v>
      </c>
    </row>
    <row r="60" spans="1:54">
      <c r="A60" s="14" t="s">
        <v>37</v>
      </c>
      <c r="B60" s="14" t="s">
        <v>66</v>
      </c>
      <c r="D60" s="14" t="s">
        <v>1832</v>
      </c>
      <c r="E60" s="14" t="s">
        <v>2038</v>
      </c>
      <c r="F60" s="14" t="s">
        <v>2046</v>
      </c>
      <c r="G60" s="14">
        <v>32416506</v>
      </c>
      <c r="H60" s="14" t="s">
        <v>166</v>
      </c>
      <c r="I60" s="14" t="s">
        <v>167</v>
      </c>
      <c r="J60" s="14" t="s">
        <v>168</v>
      </c>
      <c r="O60" s="14" t="s">
        <v>113</v>
      </c>
      <c r="P60" s="14" t="s">
        <v>113</v>
      </c>
      <c r="Q60" s="14" t="s">
        <v>113</v>
      </c>
      <c r="R60" s="14" t="s">
        <v>243</v>
      </c>
      <c r="S60" s="14">
        <v>1</v>
      </c>
      <c r="T60" s="14">
        <v>1</v>
      </c>
      <c r="U60" s="14">
        <v>3</v>
      </c>
      <c r="V60" s="14">
        <v>2</v>
      </c>
      <c r="Y60" s="14">
        <v>3</v>
      </c>
      <c r="Z60" s="14">
        <v>16</v>
      </c>
      <c r="AA60" s="14">
        <v>21</v>
      </c>
      <c r="AD60" s="14">
        <v>34</v>
      </c>
      <c r="AE60" s="14">
        <v>28</v>
      </c>
      <c r="AQ60" s="14">
        <v>1</v>
      </c>
      <c r="AR60" s="14">
        <v>1</v>
      </c>
      <c r="AU60" s="14">
        <v>1</v>
      </c>
      <c r="AV60" s="14">
        <v>1</v>
      </c>
      <c r="BB60" s="14">
        <v>1</v>
      </c>
    </row>
    <row r="61" spans="1:54">
      <c r="A61" s="14" t="s">
        <v>37</v>
      </c>
      <c r="B61" s="14" t="s">
        <v>66</v>
      </c>
      <c r="D61" s="14" t="s">
        <v>1832</v>
      </c>
      <c r="E61" s="14" t="s">
        <v>2038</v>
      </c>
      <c r="F61" s="14" t="s">
        <v>2047</v>
      </c>
      <c r="G61" s="14">
        <v>32416747</v>
      </c>
      <c r="H61" s="14" t="s">
        <v>166</v>
      </c>
      <c r="I61" s="14" t="s">
        <v>167</v>
      </c>
      <c r="J61" s="14" t="s">
        <v>168</v>
      </c>
      <c r="O61" s="14" t="s">
        <v>113</v>
      </c>
      <c r="P61" s="14" t="s">
        <v>113</v>
      </c>
      <c r="Q61" s="14" t="s">
        <v>113</v>
      </c>
      <c r="R61" s="14" t="s">
        <v>243</v>
      </c>
      <c r="S61" s="14">
        <v>1</v>
      </c>
      <c r="T61" s="14">
        <v>1</v>
      </c>
      <c r="U61" s="14">
        <v>3</v>
      </c>
      <c r="V61" s="14">
        <v>2</v>
      </c>
      <c r="Y61" s="14">
        <v>3</v>
      </c>
      <c r="Z61" s="14">
        <v>19</v>
      </c>
      <c r="AA61" s="14">
        <v>16</v>
      </c>
      <c r="AD61" s="14">
        <v>28</v>
      </c>
      <c r="AE61" s="14">
        <v>33</v>
      </c>
      <c r="AQ61" s="14">
        <v>1</v>
      </c>
      <c r="AS61" s="14">
        <v>1</v>
      </c>
      <c r="AU61" s="14">
        <v>1</v>
      </c>
      <c r="AW61" s="14">
        <v>1</v>
      </c>
      <c r="BB61" s="14">
        <v>1</v>
      </c>
    </row>
    <row r="62" spans="1:54">
      <c r="A62" s="14" t="s">
        <v>37</v>
      </c>
      <c r="B62" s="14" t="s">
        <v>66</v>
      </c>
      <c r="D62" s="14" t="s">
        <v>1832</v>
      </c>
      <c r="E62" s="14" t="s">
        <v>2038</v>
      </c>
      <c r="F62" s="14" t="s">
        <v>2048</v>
      </c>
      <c r="G62" s="14">
        <v>32416818</v>
      </c>
      <c r="H62" s="14" t="s">
        <v>166</v>
      </c>
      <c r="I62" s="14" t="s">
        <v>167</v>
      </c>
      <c r="J62" s="14" t="s">
        <v>168</v>
      </c>
      <c r="O62" s="14" t="s">
        <v>113</v>
      </c>
      <c r="P62" s="14" t="s">
        <v>113</v>
      </c>
      <c r="Q62" s="14" t="s">
        <v>113</v>
      </c>
      <c r="R62" s="14" t="s">
        <v>243</v>
      </c>
      <c r="S62" s="14">
        <v>1</v>
      </c>
      <c r="T62" s="14">
        <v>1</v>
      </c>
      <c r="U62" s="14">
        <v>3</v>
      </c>
      <c r="V62" s="14">
        <v>2</v>
      </c>
      <c r="Y62" s="14">
        <v>3</v>
      </c>
      <c r="Z62" s="14">
        <v>10</v>
      </c>
      <c r="AA62" s="14">
        <v>25</v>
      </c>
      <c r="AD62" s="14">
        <v>14</v>
      </c>
      <c r="AE62" s="14">
        <v>32</v>
      </c>
      <c r="AQ62" s="14">
        <v>1</v>
      </c>
      <c r="AS62" s="14">
        <v>1</v>
      </c>
      <c r="AU62" s="14">
        <v>1</v>
      </c>
      <c r="AW62" s="14">
        <v>1</v>
      </c>
      <c r="BB62" s="14">
        <v>1</v>
      </c>
    </row>
    <row r="63" spans="1:54">
      <c r="A63" s="14" t="s">
        <v>37</v>
      </c>
      <c r="B63" s="14" t="s">
        <v>66</v>
      </c>
      <c r="D63" s="14" t="s">
        <v>1832</v>
      </c>
      <c r="E63" s="14" t="s">
        <v>2038</v>
      </c>
      <c r="F63" s="14" t="s">
        <v>2049</v>
      </c>
      <c r="G63" s="14">
        <v>32417128</v>
      </c>
      <c r="H63" s="14" t="s">
        <v>166</v>
      </c>
      <c r="I63" s="14" t="s">
        <v>167</v>
      </c>
      <c r="J63" s="14" t="s">
        <v>168</v>
      </c>
      <c r="O63" s="14" t="s">
        <v>113</v>
      </c>
      <c r="P63" s="14" t="s">
        <v>113</v>
      </c>
      <c r="Q63" s="14" t="s">
        <v>113</v>
      </c>
      <c r="R63" s="14" t="s">
        <v>243</v>
      </c>
      <c r="S63" s="14">
        <v>1</v>
      </c>
      <c r="T63" s="14">
        <v>1</v>
      </c>
      <c r="U63" s="14">
        <v>3</v>
      </c>
    </row>
    <row r="64" spans="1:54">
      <c r="A64" s="14" t="s">
        <v>37</v>
      </c>
      <c r="B64" s="14" t="s">
        <v>66</v>
      </c>
      <c r="D64" s="14" t="s">
        <v>1832</v>
      </c>
      <c r="E64" s="14" t="s">
        <v>2038</v>
      </c>
      <c r="F64" s="14" t="s">
        <v>2050</v>
      </c>
      <c r="G64" s="14">
        <v>32417254</v>
      </c>
      <c r="H64" s="14" t="s">
        <v>166</v>
      </c>
      <c r="I64" s="14" t="s">
        <v>167</v>
      </c>
      <c r="J64" s="14" t="s">
        <v>168</v>
      </c>
      <c r="O64" s="14" t="s">
        <v>113</v>
      </c>
      <c r="P64" s="14" t="s">
        <v>113</v>
      </c>
      <c r="Q64" s="14" t="s">
        <v>113</v>
      </c>
      <c r="R64" s="14" t="s">
        <v>243</v>
      </c>
      <c r="S64" s="14">
        <v>1</v>
      </c>
      <c r="T64" s="14">
        <v>1</v>
      </c>
      <c r="U64" s="14">
        <v>3</v>
      </c>
    </row>
    <row r="65" spans="1:59">
      <c r="A65" s="14" t="s">
        <v>41</v>
      </c>
      <c r="B65" s="14" t="s">
        <v>70</v>
      </c>
      <c r="C65" s="14" t="s">
        <v>95</v>
      </c>
      <c r="D65" s="14" t="s">
        <v>98</v>
      </c>
      <c r="E65" s="14" t="s">
        <v>257</v>
      </c>
      <c r="F65" s="14" t="s">
        <v>258</v>
      </c>
      <c r="G65" s="14">
        <v>31013710</v>
      </c>
      <c r="H65" s="14" t="s">
        <v>166</v>
      </c>
      <c r="I65" s="14" t="s">
        <v>259</v>
      </c>
      <c r="J65" s="14" t="s">
        <v>168</v>
      </c>
      <c r="K65" s="14">
        <v>20.939722222222201</v>
      </c>
      <c r="L65" s="14">
        <v>92.258611111111094</v>
      </c>
      <c r="M65" s="14">
        <v>0</v>
      </c>
      <c r="N65" s="14">
        <v>0</v>
      </c>
      <c r="O65" s="14" t="s">
        <v>101</v>
      </c>
      <c r="P65" s="14" t="s">
        <v>106</v>
      </c>
      <c r="Q65" s="14" t="s">
        <v>106</v>
      </c>
      <c r="S65" s="14">
        <v>1</v>
      </c>
      <c r="T65" s="14">
        <v>1</v>
      </c>
      <c r="U65" s="14">
        <v>3</v>
      </c>
      <c r="V65" s="14">
        <v>0</v>
      </c>
      <c r="W65" s="14">
        <v>1</v>
      </c>
      <c r="X65" s="14">
        <v>1</v>
      </c>
      <c r="Y65" s="14">
        <v>1</v>
      </c>
      <c r="Z65" s="14">
        <v>6</v>
      </c>
      <c r="AA65" s="14">
        <v>3</v>
      </c>
      <c r="AD65" s="14">
        <v>50</v>
      </c>
      <c r="AE65" s="14">
        <v>51</v>
      </c>
      <c r="AQ65" s="14">
        <v>1</v>
      </c>
      <c r="AS65" s="14">
        <v>1</v>
      </c>
      <c r="AU65" s="14">
        <v>1</v>
      </c>
      <c r="AW65" s="14">
        <v>1</v>
      </c>
      <c r="AY65" s="14">
        <v>1</v>
      </c>
      <c r="BA65" s="14">
        <v>1</v>
      </c>
      <c r="BB65" s="14">
        <v>1</v>
      </c>
      <c r="BC65" s="14">
        <v>16</v>
      </c>
      <c r="BD65" s="14">
        <v>23</v>
      </c>
      <c r="BE65" s="14">
        <v>2</v>
      </c>
      <c r="BF65" s="14">
        <v>3</v>
      </c>
      <c r="BG65" s="14" t="s">
        <v>1485</v>
      </c>
    </row>
    <row r="66" spans="1:59">
      <c r="A66" s="14" t="s">
        <v>41</v>
      </c>
      <c r="B66" s="14" t="s">
        <v>70</v>
      </c>
      <c r="C66" s="14" t="s">
        <v>95</v>
      </c>
      <c r="D66" s="14" t="s">
        <v>98</v>
      </c>
      <c r="E66" s="14" t="s">
        <v>257</v>
      </c>
      <c r="F66" s="14" t="s">
        <v>260</v>
      </c>
      <c r="G66" s="14">
        <v>31013712</v>
      </c>
      <c r="H66" s="14" t="s">
        <v>166</v>
      </c>
      <c r="I66" s="14" t="s">
        <v>259</v>
      </c>
      <c r="J66" s="14" t="s">
        <v>168</v>
      </c>
      <c r="K66" s="14">
        <v>20.941111111111098</v>
      </c>
      <c r="L66" s="14">
        <v>92.260833333333295</v>
      </c>
      <c r="M66" s="14" t="s">
        <v>261</v>
      </c>
      <c r="N66" s="14" t="s">
        <v>261</v>
      </c>
      <c r="O66" s="14" t="s">
        <v>101</v>
      </c>
      <c r="P66" s="14" t="s">
        <v>106</v>
      </c>
      <c r="Q66" s="14" t="s">
        <v>106</v>
      </c>
      <c r="S66" s="14">
        <v>1</v>
      </c>
      <c r="T66" s="14">
        <v>1</v>
      </c>
      <c r="U66" s="14">
        <v>3</v>
      </c>
      <c r="V66" s="14">
        <v>0</v>
      </c>
      <c r="W66" s="14">
        <v>1</v>
      </c>
      <c r="X66" s="14">
        <v>1</v>
      </c>
      <c r="Y66" s="14">
        <v>1</v>
      </c>
      <c r="Z66" s="14">
        <v>8</v>
      </c>
      <c r="AA66" s="14">
        <v>9</v>
      </c>
      <c r="AD66" s="14">
        <v>37</v>
      </c>
      <c r="AE66" s="14">
        <v>78</v>
      </c>
      <c r="AQ66" s="14">
        <v>1</v>
      </c>
      <c r="AS66" s="14">
        <v>1</v>
      </c>
      <c r="AU66" s="14">
        <v>1</v>
      </c>
      <c r="AW66" s="14">
        <v>1</v>
      </c>
      <c r="AY66" s="14">
        <v>1</v>
      </c>
      <c r="BA66" s="14">
        <v>1</v>
      </c>
      <c r="BC66" s="14">
        <v>19</v>
      </c>
      <c r="BD66" s="14">
        <v>22</v>
      </c>
      <c r="BE66" s="14">
        <v>1</v>
      </c>
      <c r="BF66" s="14">
        <v>3</v>
      </c>
    </row>
    <row r="67" spans="1:59">
      <c r="A67" s="14" t="s">
        <v>41</v>
      </c>
      <c r="B67" s="14" t="s">
        <v>70</v>
      </c>
      <c r="C67" s="14" t="s">
        <v>91</v>
      </c>
      <c r="D67" s="14" t="s">
        <v>2051</v>
      </c>
      <c r="E67" s="14" t="s">
        <v>262</v>
      </c>
      <c r="F67" s="14" t="s">
        <v>263</v>
      </c>
      <c r="G67" s="14">
        <v>31013716</v>
      </c>
      <c r="H67" s="14" t="s">
        <v>166</v>
      </c>
      <c r="I67" s="14" t="s">
        <v>259</v>
      </c>
      <c r="J67" s="14" t="s">
        <v>168</v>
      </c>
      <c r="K67" s="14">
        <v>20.941944444444399</v>
      </c>
      <c r="L67" s="14">
        <v>92.259444444444398</v>
      </c>
      <c r="M67" s="14">
        <v>0</v>
      </c>
      <c r="N67" s="14">
        <v>0</v>
      </c>
      <c r="O67" s="14" t="s">
        <v>101</v>
      </c>
      <c r="P67" s="14" t="s">
        <v>106</v>
      </c>
      <c r="Q67" s="14" t="s">
        <v>106</v>
      </c>
      <c r="S67" s="14">
        <v>1</v>
      </c>
      <c r="T67" s="14">
        <v>1</v>
      </c>
      <c r="U67" s="14">
        <v>3</v>
      </c>
      <c r="V67" s="14">
        <v>0</v>
      </c>
      <c r="W67" s="14">
        <v>1</v>
      </c>
      <c r="X67" s="14">
        <v>1</v>
      </c>
      <c r="Y67" s="14">
        <v>1</v>
      </c>
      <c r="Z67" s="14">
        <v>5</v>
      </c>
      <c r="AA67" s="14">
        <v>7</v>
      </c>
      <c r="AD67" s="14">
        <v>42</v>
      </c>
      <c r="AE67" s="14">
        <v>43</v>
      </c>
      <c r="AQ67" s="14">
        <v>1</v>
      </c>
      <c r="AS67" s="14">
        <v>1</v>
      </c>
      <c r="AU67" s="14">
        <v>1</v>
      </c>
      <c r="AW67" s="14">
        <v>1</v>
      </c>
      <c r="AY67" s="14">
        <v>1</v>
      </c>
      <c r="BA67" s="14">
        <v>1</v>
      </c>
      <c r="BB67" s="14">
        <v>1</v>
      </c>
      <c r="BC67" s="14">
        <v>15</v>
      </c>
      <c r="BD67" s="14">
        <v>20</v>
      </c>
      <c r="BE67" s="14">
        <v>2</v>
      </c>
      <c r="BF67" s="14">
        <v>3</v>
      </c>
      <c r="BG67" s="14" t="s">
        <v>1486</v>
      </c>
    </row>
    <row r="68" spans="1:59">
      <c r="A68" s="14" t="s">
        <v>41</v>
      </c>
      <c r="B68" s="14" t="s">
        <v>70</v>
      </c>
      <c r="C68" s="14" t="s">
        <v>91</v>
      </c>
      <c r="D68" s="14" t="s">
        <v>2051</v>
      </c>
      <c r="E68" s="14" t="s">
        <v>262</v>
      </c>
      <c r="F68" s="14" t="s">
        <v>264</v>
      </c>
      <c r="G68" s="14">
        <v>31013718</v>
      </c>
      <c r="H68" s="14" t="s">
        <v>166</v>
      </c>
      <c r="I68" s="14" t="s">
        <v>259</v>
      </c>
      <c r="J68" s="14" t="s">
        <v>168</v>
      </c>
      <c r="K68" s="14">
        <v>20.943055555555599</v>
      </c>
      <c r="L68" s="14">
        <v>92.258611111111094</v>
      </c>
      <c r="M68" s="14">
        <v>0</v>
      </c>
      <c r="N68" s="14">
        <v>0</v>
      </c>
      <c r="O68" s="14" t="s">
        <v>101</v>
      </c>
      <c r="P68" s="14" t="s">
        <v>106</v>
      </c>
      <c r="Q68" s="14" t="s">
        <v>106</v>
      </c>
      <c r="S68" s="14">
        <v>1</v>
      </c>
      <c r="T68" s="14">
        <v>1</v>
      </c>
      <c r="U68" s="14">
        <v>3</v>
      </c>
      <c r="V68" s="14">
        <v>0</v>
      </c>
      <c r="W68" s="14">
        <v>1</v>
      </c>
      <c r="X68" s="14">
        <v>1</v>
      </c>
      <c r="Y68" s="14">
        <v>1</v>
      </c>
      <c r="Z68" s="14">
        <v>12</v>
      </c>
      <c r="AA68" s="14">
        <v>9</v>
      </c>
      <c r="AD68" s="14">
        <v>40</v>
      </c>
      <c r="AE68" s="14">
        <v>40</v>
      </c>
      <c r="AQ68" s="14">
        <v>1</v>
      </c>
      <c r="AS68" s="14">
        <v>1</v>
      </c>
      <c r="AU68" s="14">
        <v>1</v>
      </c>
      <c r="AW68" s="14">
        <v>1</v>
      </c>
      <c r="AY68" s="14">
        <v>1</v>
      </c>
      <c r="BA68" s="14">
        <v>1</v>
      </c>
      <c r="BC68" s="14">
        <v>15</v>
      </c>
      <c r="BD68" s="14">
        <v>20</v>
      </c>
      <c r="BE68" s="14">
        <v>1</v>
      </c>
      <c r="BF68" s="14">
        <v>3</v>
      </c>
    </row>
    <row r="69" spans="1:59">
      <c r="A69" s="14" t="s">
        <v>41</v>
      </c>
      <c r="B69" s="14" t="s">
        <v>70</v>
      </c>
      <c r="C69" s="14" t="s">
        <v>94</v>
      </c>
      <c r="D69" s="14" t="s">
        <v>97</v>
      </c>
      <c r="E69" s="14" t="s">
        <v>257</v>
      </c>
      <c r="F69" s="14" t="s">
        <v>265</v>
      </c>
      <c r="G69" s="14">
        <v>31013714</v>
      </c>
      <c r="H69" s="14" t="s">
        <v>166</v>
      </c>
      <c r="I69" s="14" t="s">
        <v>259</v>
      </c>
      <c r="J69" s="14" t="s">
        <v>168</v>
      </c>
      <c r="K69" s="14">
        <v>20.941388888888898</v>
      </c>
      <c r="L69" s="14">
        <v>92.256666666666703</v>
      </c>
      <c r="M69" s="14">
        <v>0</v>
      </c>
      <c r="N69" s="14">
        <v>0</v>
      </c>
      <c r="O69" s="14" t="s">
        <v>101</v>
      </c>
      <c r="P69" s="14" t="s">
        <v>106</v>
      </c>
      <c r="Q69" s="14" t="s">
        <v>106</v>
      </c>
      <c r="S69" s="14">
        <v>1</v>
      </c>
      <c r="T69" s="14">
        <v>1</v>
      </c>
      <c r="U69" s="14">
        <v>3</v>
      </c>
      <c r="V69" s="14">
        <v>0</v>
      </c>
      <c r="W69" s="14">
        <v>1</v>
      </c>
      <c r="X69" s="14">
        <v>1</v>
      </c>
      <c r="Y69" s="14">
        <v>1</v>
      </c>
      <c r="Z69" s="14">
        <v>15</v>
      </c>
      <c r="AA69" s="14">
        <v>10</v>
      </c>
      <c r="AC69" s="14">
        <v>1</v>
      </c>
      <c r="AD69" s="14">
        <v>69</v>
      </c>
      <c r="AE69" s="14">
        <v>74</v>
      </c>
      <c r="AQ69" s="14">
        <v>1</v>
      </c>
      <c r="AR69" s="14">
        <v>1</v>
      </c>
      <c r="AU69" s="14">
        <v>1</v>
      </c>
      <c r="AV69" s="14">
        <v>1</v>
      </c>
      <c r="AY69" s="14">
        <v>1</v>
      </c>
      <c r="AZ69" s="14">
        <v>1</v>
      </c>
      <c r="BB69" s="14">
        <v>1</v>
      </c>
      <c r="BC69" s="14">
        <v>15</v>
      </c>
      <c r="BD69" s="14">
        <v>25</v>
      </c>
      <c r="BE69" s="14">
        <v>4</v>
      </c>
      <c r="BF69" s="14">
        <v>7</v>
      </c>
    </row>
    <row r="70" spans="1:59">
      <c r="A70" s="14" t="s">
        <v>41</v>
      </c>
      <c r="B70" s="14" t="s">
        <v>70</v>
      </c>
      <c r="C70" s="14" t="s">
        <v>93</v>
      </c>
      <c r="D70" s="14" t="s">
        <v>2052</v>
      </c>
      <c r="E70" s="14" t="s">
        <v>266</v>
      </c>
      <c r="F70" s="14" t="s">
        <v>267</v>
      </c>
      <c r="G70" s="14">
        <v>31013713</v>
      </c>
      <c r="H70" s="14" t="s">
        <v>166</v>
      </c>
      <c r="I70" s="14" t="s">
        <v>259</v>
      </c>
      <c r="J70" s="14" t="s">
        <v>168</v>
      </c>
      <c r="K70" s="14">
        <v>20.941388888888898</v>
      </c>
      <c r="L70" s="14">
        <v>92.256666666666703</v>
      </c>
      <c r="M70" s="14" t="s">
        <v>261</v>
      </c>
      <c r="N70" s="14" t="s">
        <v>261</v>
      </c>
      <c r="O70" s="14" t="s">
        <v>101</v>
      </c>
      <c r="P70" s="14" t="s">
        <v>106</v>
      </c>
      <c r="Q70" s="14" t="s">
        <v>106</v>
      </c>
      <c r="S70" s="14">
        <v>1</v>
      </c>
      <c r="T70" s="14">
        <v>1</v>
      </c>
      <c r="U70" s="14">
        <v>3</v>
      </c>
      <c r="V70" s="14">
        <v>0</v>
      </c>
      <c r="W70" s="14">
        <v>1</v>
      </c>
      <c r="X70" s="14">
        <v>1</v>
      </c>
      <c r="Y70" s="14">
        <v>1</v>
      </c>
      <c r="Z70" s="14">
        <v>10</v>
      </c>
      <c r="AA70" s="14">
        <v>6</v>
      </c>
      <c r="AC70" s="14">
        <v>1</v>
      </c>
      <c r="AD70" s="14">
        <v>32</v>
      </c>
      <c r="AE70" s="14">
        <v>46</v>
      </c>
      <c r="AQ70" s="14">
        <v>1</v>
      </c>
      <c r="AR70" s="14">
        <v>1</v>
      </c>
      <c r="AU70" s="14">
        <v>1</v>
      </c>
      <c r="AV70" s="14">
        <v>1</v>
      </c>
      <c r="AY70" s="14">
        <v>1</v>
      </c>
      <c r="AZ70" s="14">
        <v>1</v>
      </c>
      <c r="BB70" s="14">
        <v>1</v>
      </c>
      <c r="BC70" s="14">
        <v>16</v>
      </c>
      <c r="BD70" s="14">
        <v>30</v>
      </c>
      <c r="BE70" s="14">
        <v>2</v>
      </c>
      <c r="BF70" s="14">
        <v>5</v>
      </c>
    </row>
    <row r="71" spans="1:59">
      <c r="A71" s="14" t="s">
        <v>44</v>
      </c>
      <c r="B71" s="14" t="s">
        <v>73</v>
      </c>
      <c r="D71" s="14" t="s">
        <v>1832</v>
      </c>
      <c r="E71" s="14" t="s">
        <v>312</v>
      </c>
      <c r="F71" s="14" t="s">
        <v>313</v>
      </c>
      <c r="G71" s="14">
        <v>31013820</v>
      </c>
      <c r="H71" s="14" t="s">
        <v>166</v>
      </c>
      <c r="I71" s="14" t="s">
        <v>259</v>
      </c>
      <c r="J71" s="14" t="s">
        <v>168</v>
      </c>
      <c r="K71" s="14" t="s">
        <v>1833</v>
      </c>
      <c r="L71" s="14" t="s">
        <v>1834</v>
      </c>
      <c r="M71" s="14" t="s">
        <v>261</v>
      </c>
      <c r="N71" s="14" t="s">
        <v>261</v>
      </c>
      <c r="O71" s="14" t="s">
        <v>103</v>
      </c>
      <c r="P71" s="14" t="s">
        <v>106</v>
      </c>
      <c r="Q71" s="14" t="s">
        <v>111</v>
      </c>
      <c r="S71" s="14">
        <v>1</v>
      </c>
      <c r="T71" s="14">
        <v>1</v>
      </c>
      <c r="U71" s="14">
        <v>3</v>
      </c>
      <c r="V71" s="14">
        <v>1</v>
      </c>
      <c r="W71" s="14">
        <v>1</v>
      </c>
      <c r="X71" s="14">
        <v>1</v>
      </c>
      <c r="Y71" s="14">
        <v>1</v>
      </c>
      <c r="AB71" s="14">
        <v>24</v>
      </c>
      <c r="AC71" s="14">
        <v>21</v>
      </c>
      <c r="AD71" s="14">
        <v>30</v>
      </c>
      <c r="AE71" s="14">
        <v>30</v>
      </c>
      <c r="AR71" s="14">
        <v>3</v>
      </c>
      <c r="AV71" s="14">
        <v>3</v>
      </c>
      <c r="AZ71" s="14">
        <v>3</v>
      </c>
      <c r="BB71" s="14">
        <v>1</v>
      </c>
    </row>
    <row r="72" spans="1:59">
      <c r="A72" s="14" t="s">
        <v>60</v>
      </c>
      <c r="B72" s="14" t="s">
        <v>89</v>
      </c>
      <c r="D72" s="14" t="s">
        <v>1832</v>
      </c>
      <c r="E72" s="14" t="s">
        <v>1835</v>
      </c>
      <c r="F72" s="14" t="s">
        <v>301</v>
      </c>
      <c r="G72" s="14">
        <v>31013821</v>
      </c>
      <c r="H72" s="14" t="s">
        <v>166</v>
      </c>
      <c r="I72" s="14" t="s">
        <v>259</v>
      </c>
      <c r="J72" s="14" t="s">
        <v>168</v>
      </c>
      <c r="K72" s="14" t="s">
        <v>1836</v>
      </c>
      <c r="L72" s="14" t="s">
        <v>1837</v>
      </c>
      <c r="O72" s="14" t="s">
        <v>103</v>
      </c>
      <c r="P72" s="14" t="s">
        <v>106</v>
      </c>
      <c r="Q72" s="14" t="s">
        <v>111</v>
      </c>
      <c r="S72" s="14">
        <v>1</v>
      </c>
      <c r="T72" s="14">
        <v>1</v>
      </c>
      <c r="U72" s="14">
        <v>3</v>
      </c>
      <c r="V72" s="14">
        <v>1</v>
      </c>
      <c r="W72" s="14">
        <v>1</v>
      </c>
      <c r="X72" s="14">
        <v>1</v>
      </c>
      <c r="Y72" s="14">
        <v>1</v>
      </c>
      <c r="Z72" s="14">
        <v>30</v>
      </c>
      <c r="AA72" s="14">
        <v>24</v>
      </c>
      <c r="AB72" s="14">
        <v>13</v>
      </c>
      <c r="AC72" s="14">
        <v>13</v>
      </c>
      <c r="AD72" s="14">
        <v>10</v>
      </c>
      <c r="AE72" s="14">
        <v>10</v>
      </c>
      <c r="AF72" s="14">
        <v>3</v>
      </c>
      <c r="AG72" s="14">
        <v>2</v>
      </c>
      <c r="AR72" s="14">
        <v>2</v>
      </c>
      <c r="AV72" s="14">
        <v>2</v>
      </c>
      <c r="AZ72" s="14">
        <v>2</v>
      </c>
      <c r="BB72" s="14">
        <v>1</v>
      </c>
    </row>
    <row r="73" spans="1:59">
      <c r="A73" s="14" t="s">
        <v>60</v>
      </c>
      <c r="B73" s="14" t="s">
        <v>89</v>
      </c>
      <c r="D73" s="14" t="s">
        <v>1832</v>
      </c>
      <c r="E73" s="14" t="s">
        <v>1835</v>
      </c>
      <c r="F73" s="14" t="s">
        <v>302</v>
      </c>
      <c r="G73" s="14">
        <v>31013822</v>
      </c>
      <c r="H73" s="14" t="s">
        <v>166</v>
      </c>
      <c r="I73" s="14" t="s">
        <v>259</v>
      </c>
      <c r="J73" s="14" t="s">
        <v>168</v>
      </c>
      <c r="K73" s="14" t="s">
        <v>1838</v>
      </c>
      <c r="L73" s="14" t="s">
        <v>1839</v>
      </c>
      <c r="O73" s="14" t="s">
        <v>103</v>
      </c>
      <c r="P73" s="14" t="s">
        <v>106</v>
      </c>
      <c r="Q73" s="14" t="s">
        <v>111</v>
      </c>
      <c r="S73" s="14">
        <v>1</v>
      </c>
      <c r="T73" s="14">
        <v>1</v>
      </c>
      <c r="U73" s="14">
        <v>3</v>
      </c>
      <c r="V73" s="14">
        <v>1</v>
      </c>
      <c r="W73" s="14">
        <v>1</v>
      </c>
      <c r="X73" s="14">
        <v>1</v>
      </c>
      <c r="Y73" s="14">
        <v>1</v>
      </c>
      <c r="Z73" s="14">
        <v>11</v>
      </c>
      <c r="AA73" s="14">
        <v>12</v>
      </c>
      <c r="AB73" s="14">
        <v>27</v>
      </c>
      <c r="AC73" s="14">
        <v>20</v>
      </c>
      <c r="AD73" s="14">
        <v>11</v>
      </c>
      <c r="AE73" s="14">
        <v>6</v>
      </c>
      <c r="AF73" s="14">
        <v>17</v>
      </c>
      <c r="AG73" s="14">
        <v>4</v>
      </c>
      <c r="AR73" s="14">
        <v>2</v>
      </c>
      <c r="AV73" s="14">
        <v>2</v>
      </c>
      <c r="AZ73" s="14">
        <v>2</v>
      </c>
      <c r="BB73" s="14">
        <v>1</v>
      </c>
    </row>
    <row r="74" spans="1:59">
      <c r="A74" s="14" t="s">
        <v>33</v>
      </c>
      <c r="B74" s="14" t="s">
        <v>62</v>
      </c>
      <c r="D74" s="14" t="s">
        <v>1832</v>
      </c>
      <c r="E74" s="14" t="s">
        <v>344</v>
      </c>
      <c r="F74" s="14" t="s">
        <v>345</v>
      </c>
      <c r="G74" s="14">
        <v>31013823</v>
      </c>
      <c r="H74" s="14" t="s">
        <v>166</v>
      </c>
      <c r="I74" s="14" t="s">
        <v>259</v>
      </c>
      <c r="J74" s="14" t="s">
        <v>168</v>
      </c>
      <c r="K74" s="14" t="s">
        <v>1840</v>
      </c>
      <c r="L74" s="14" t="s">
        <v>1841</v>
      </c>
      <c r="M74" s="14" t="s">
        <v>261</v>
      </c>
      <c r="N74" s="14" t="s">
        <v>261</v>
      </c>
      <c r="O74" s="14" t="s">
        <v>104</v>
      </c>
      <c r="P74" s="14" t="s">
        <v>106</v>
      </c>
      <c r="Q74" s="14" t="s">
        <v>111</v>
      </c>
      <c r="S74" s="14">
        <v>1</v>
      </c>
      <c r="T74" s="14">
        <v>1</v>
      </c>
      <c r="U74" s="14">
        <v>3</v>
      </c>
      <c r="V74" s="14">
        <v>1</v>
      </c>
      <c r="W74" s="14">
        <v>1</v>
      </c>
      <c r="X74" s="14">
        <v>1</v>
      </c>
      <c r="Y74" s="14">
        <v>1</v>
      </c>
      <c r="Z74" s="14">
        <v>14</v>
      </c>
      <c r="AA74" s="14">
        <v>21</v>
      </c>
      <c r="AD74" s="14">
        <v>36</v>
      </c>
      <c r="AE74" s="14">
        <v>34</v>
      </c>
      <c r="AQ74" s="14">
        <v>1</v>
      </c>
      <c r="AR74" s="14">
        <v>1</v>
      </c>
      <c r="AU74" s="14">
        <v>1</v>
      </c>
      <c r="AV74" s="14">
        <v>1</v>
      </c>
      <c r="AY74" s="14">
        <v>1</v>
      </c>
      <c r="AZ74" s="14">
        <v>1</v>
      </c>
    </row>
    <row r="75" spans="1:59">
      <c r="A75" s="14" t="s">
        <v>56</v>
      </c>
      <c r="B75" s="14" t="s">
        <v>85</v>
      </c>
      <c r="D75" s="14" t="s">
        <v>1832</v>
      </c>
      <c r="E75" s="14" t="s">
        <v>427</v>
      </c>
      <c r="F75" s="14" t="s">
        <v>428</v>
      </c>
      <c r="G75" s="14">
        <v>31013827</v>
      </c>
      <c r="H75" s="14" t="s">
        <v>166</v>
      </c>
      <c r="I75" s="14" t="s">
        <v>259</v>
      </c>
      <c r="J75" s="14" t="s">
        <v>168</v>
      </c>
      <c r="K75" s="14" t="s">
        <v>1842</v>
      </c>
      <c r="L75" s="14" t="s">
        <v>1843</v>
      </c>
      <c r="M75" s="14" t="s">
        <v>261</v>
      </c>
      <c r="N75" s="14" t="s">
        <v>261</v>
      </c>
      <c r="O75" s="14" t="s">
        <v>104</v>
      </c>
      <c r="P75" s="14" t="s">
        <v>106</v>
      </c>
      <c r="Q75" s="14" t="s">
        <v>111</v>
      </c>
      <c r="S75" s="14">
        <v>1</v>
      </c>
      <c r="T75" s="14">
        <v>1</v>
      </c>
      <c r="U75" s="14">
        <v>3</v>
      </c>
      <c r="V75" s="14">
        <v>1</v>
      </c>
      <c r="W75" s="14">
        <v>1</v>
      </c>
      <c r="X75" s="14">
        <v>1</v>
      </c>
      <c r="Y75" s="14">
        <v>1</v>
      </c>
      <c r="Z75" s="14">
        <v>18</v>
      </c>
      <c r="AA75" s="14">
        <v>20</v>
      </c>
      <c r="AD75" s="14">
        <v>26</v>
      </c>
      <c r="AE75" s="14">
        <v>41</v>
      </c>
      <c r="AQ75" s="14">
        <v>1</v>
      </c>
      <c r="AR75" s="14">
        <v>1</v>
      </c>
      <c r="AU75" s="14">
        <v>1</v>
      </c>
      <c r="AV75" s="14">
        <v>1</v>
      </c>
      <c r="AY75" s="14">
        <v>1</v>
      </c>
      <c r="AZ75" s="14">
        <v>1</v>
      </c>
      <c r="BB75" s="14">
        <v>1</v>
      </c>
    </row>
    <row r="76" spans="1:59">
      <c r="A76" s="14" t="s">
        <v>56</v>
      </c>
      <c r="B76" s="14" t="s">
        <v>85</v>
      </c>
      <c r="D76" s="14" t="s">
        <v>1832</v>
      </c>
      <c r="E76" s="14" t="s">
        <v>424</v>
      </c>
      <c r="F76" s="14" t="s">
        <v>426</v>
      </c>
      <c r="G76" s="14">
        <v>31013828</v>
      </c>
      <c r="H76" s="14" t="s">
        <v>166</v>
      </c>
      <c r="I76" s="14" t="s">
        <v>259</v>
      </c>
      <c r="J76" s="14" t="s">
        <v>168</v>
      </c>
      <c r="K76" s="14" t="s">
        <v>1842</v>
      </c>
      <c r="L76" s="14" t="s">
        <v>1844</v>
      </c>
      <c r="M76" s="14" t="s">
        <v>261</v>
      </c>
      <c r="N76" s="14" t="s">
        <v>261</v>
      </c>
      <c r="O76" s="14" t="s">
        <v>104</v>
      </c>
      <c r="P76" s="14" t="s">
        <v>106</v>
      </c>
      <c r="Q76" s="14" t="s">
        <v>111</v>
      </c>
      <c r="S76" s="14">
        <v>1</v>
      </c>
      <c r="T76" s="14">
        <v>1</v>
      </c>
      <c r="U76" s="14">
        <v>3</v>
      </c>
      <c r="Z76" s="14">
        <v>18</v>
      </c>
      <c r="AA76" s="14">
        <v>18</v>
      </c>
      <c r="AD76" s="14">
        <v>32</v>
      </c>
      <c r="AE76" s="14">
        <v>37</v>
      </c>
      <c r="AQ76" s="14">
        <v>1</v>
      </c>
      <c r="AS76" s="14">
        <v>1</v>
      </c>
      <c r="AU76" s="14">
        <v>1</v>
      </c>
      <c r="AW76" s="14">
        <v>1</v>
      </c>
      <c r="AY76" s="14">
        <v>1</v>
      </c>
      <c r="BA76" s="14">
        <v>1</v>
      </c>
    </row>
    <row r="77" spans="1:59">
      <c r="A77" s="14" t="s">
        <v>56</v>
      </c>
      <c r="B77" s="14" t="s">
        <v>85</v>
      </c>
      <c r="D77" s="14" t="s">
        <v>1832</v>
      </c>
      <c r="E77" s="14" t="s">
        <v>421</v>
      </c>
      <c r="F77" s="14" t="s">
        <v>422</v>
      </c>
      <c r="G77" s="14">
        <v>31013830</v>
      </c>
      <c r="H77" s="14" t="s">
        <v>166</v>
      </c>
      <c r="I77" s="14" t="s">
        <v>259</v>
      </c>
      <c r="J77" s="14" t="s">
        <v>168</v>
      </c>
      <c r="K77" s="14" t="s">
        <v>1845</v>
      </c>
      <c r="L77" s="14" t="s">
        <v>1846</v>
      </c>
      <c r="M77" s="14" t="s">
        <v>261</v>
      </c>
      <c r="N77" s="14" t="s">
        <v>261</v>
      </c>
      <c r="O77" s="14" t="s">
        <v>104</v>
      </c>
      <c r="P77" s="14" t="s">
        <v>106</v>
      </c>
      <c r="Q77" s="14" t="s">
        <v>111</v>
      </c>
      <c r="S77" s="14">
        <v>1</v>
      </c>
      <c r="T77" s="14">
        <v>1</v>
      </c>
      <c r="U77" s="14">
        <v>3</v>
      </c>
      <c r="V77" s="14">
        <v>1</v>
      </c>
      <c r="W77" s="14">
        <v>1</v>
      </c>
      <c r="X77" s="14">
        <v>1</v>
      </c>
      <c r="Y77" s="14">
        <v>1</v>
      </c>
      <c r="Z77" s="14">
        <v>20</v>
      </c>
      <c r="AA77" s="14">
        <v>16</v>
      </c>
      <c r="AD77" s="14">
        <v>33</v>
      </c>
      <c r="AE77" s="14">
        <v>36</v>
      </c>
      <c r="AQ77" s="14">
        <v>1</v>
      </c>
      <c r="AR77" s="14">
        <v>1</v>
      </c>
      <c r="AS77" s="14">
        <v>2</v>
      </c>
      <c r="AU77" s="14">
        <v>1</v>
      </c>
      <c r="AV77" s="14">
        <v>1</v>
      </c>
      <c r="AW77" s="14">
        <v>2</v>
      </c>
      <c r="AY77" s="14">
        <v>1</v>
      </c>
      <c r="AZ77" s="14">
        <v>1</v>
      </c>
      <c r="BA77" s="14">
        <v>2</v>
      </c>
      <c r="BB77" s="14">
        <v>1</v>
      </c>
    </row>
    <row r="78" spans="1:59">
      <c r="A78" s="14" t="s">
        <v>56</v>
      </c>
      <c r="B78" s="14" t="s">
        <v>85</v>
      </c>
      <c r="D78" s="14" t="s">
        <v>1832</v>
      </c>
      <c r="E78" s="14" t="s">
        <v>421</v>
      </c>
      <c r="F78" s="14" t="s">
        <v>423</v>
      </c>
      <c r="G78" s="14">
        <v>31013832</v>
      </c>
      <c r="H78" s="14" t="s">
        <v>166</v>
      </c>
      <c r="I78" s="14" t="s">
        <v>259</v>
      </c>
      <c r="J78" s="14" t="s">
        <v>168</v>
      </c>
      <c r="K78" s="14" t="s">
        <v>1845</v>
      </c>
      <c r="L78" s="14" t="s">
        <v>1846</v>
      </c>
      <c r="M78" s="14" t="s">
        <v>261</v>
      </c>
      <c r="N78" s="14" t="s">
        <v>261</v>
      </c>
      <c r="O78" s="14" t="s">
        <v>104</v>
      </c>
      <c r="P78" s="14" t="s">
        <v>106</v>
      </c>
      <c r="Q78" s="14" t="s">
        <v>111</v>
      </c>
      <c r="S78" s="14">
        <v>1</v>
      </c>
      <c r="T78" s="14">
        <v>1</v>
      </c>
      <c r="U78" s="14">
        <v>3</v>
      </c>
      <c r="V78" s="14">
        <v>1</v>
      </c>
      <c r="W78" s="14">
        <v>1</v>
      </c>
      <c r="X78" s="14">
        <v>1</v>
      </c>
      <c r="Y78" s="14">
        <v>1</v>
      </c>
      <c r="Z78" s="14">
        <v>19</v>
      </c>
      <c r="AA78" s="14">
        <v>22</v>
      </c>
      <c r="AD78" s="14">
        <v>25</v>
      </c>
      <c r="AE78" s="14">
        <v>40</v>
      </c>
      <c r="AP78" s="14">
        <v>1</v>
      </c>
      <c r="AQ78" s="14">
        <v>1</v>
      </c>
      <c r="AR78" s="14">
        <v>1</v>
      </c>
      <c r="AS78" s="14">
        <v>2</v>
      </c>
      <c r="AT78" s="14">
        <v>1</v>
      </c>
      <c r="AU78" s="14">
        <v>1</v>
      </c>
      <c r="AV78" s="14">
        <v>1</v>
      </c>
      <c r="AW78" s="14">
        <v>2</v>
      </c>
      <c r="AX78" s="14">
        <v>1</v>
      </c>
      <c r="AY78" s="14">
        <v>1</v>
      </c>
      <c r="AZ78" s="14">
        <v>1</v>
      </c>
      <c r="BA78" s="14">
        <v>2</v>
      </c>
    </row>
    <row r="79" spans="1:59">
      <c r="A79" s="14" t="s">
        <v>56</v>
      </c>
      <c r="B79" s="14" t="s">
        <v>85</v>
      </c>
      <c r="D79" s="14" t="s">
        <v>1832</v>
      </c>
      <c r="E79" s="14" t="s">
        <v>416</v>
      </c>
      <c r="F79" s="14" t="s">
        <v>418</v>
      </c>
      <c r="G79" s="14">
        <v>31013835</v>
      </c>
      <c r="H79" s="14" t="s">
        <v>166</v>
      </c>
      <c r="I79" s="14" t="s">
        <v>259</v>
      </c>
      <c r="J79" s="14" t="s">
        <v>168</v>
      </c>
      <c r="K79" s="14" t="s">
        <v>1847</v>
      </c>
      <c r="L79" s="14" t="s">
        <v>1848</v>
      </c>
      <c r="M79" s="14" t="s">
        <v>261</v>
      </c>
      <c r="N79" s="14" t="s">
        <v>261</v>
      </c>
      <c r="O79" s="14" t="s">
        <v>104</v>
      </c>
      <c r="P79" s="14" t="s">
        <v>106</v>
      </c>
      <c r="Q79" s="14" t="s">
        <v>111</v>
      </c>
      <c r="S79" s="14">
        <v>1</v>
      </c>
      <c r="T79" s="14">
        <v>1</v>
      </c>
      <c r="U79" s="14">
        <v>3</v>
      </c>
      <c r="V79" s="14">
        <v>1</v>
      </c>
      <c r="W79" s="14">
        <v>1</v>
      </c>
      <c r="X79" s="14">
        <v>1</v>
      </c>
      <c r="Y79" s="14">
        <v>1</v>
      </c>
      <c r="Z79" s="14">
        <v>16</v>
      </c>
      <c r="AA79" s="14">
        <v>20</v>
      </c>
      <c r="AD79" s="14">
        <v>27</v>
      </c>
      <c r="AE79" s="14">
        <v>42</v>
      </c>
      <c r="AQ79" s="14">
        <v>1</v>
      </c>
      <c r="AR79" s="14">
        <v>1</v>
      </c>
      <c r="AU79" s="14">
        <v>1</v>
      </c>
      <c r="AV79" s="14">
        <v>1</v>
      </c>
      <c r="AY79" s="14">
        <v>1</v>
      </c>
      <c r="AZ79" s="14">
        <v>1</v>
      </c>
    </row>
    <row r="80" spans="1:59">
      <c r="A80" s="14" t="s">
        <v>45</v>
      </c>
      <c r="B80" s="14" t="s">
        <v>74</v>
      </c>
      <c r="D80" s="14" t="s">
        <v>1832</v>
      </c>
      <c r="E80" s="14" t="s">
        <v>312</v>
      </c>
      <c r="F80" s="14" t="s">
        <v>322</v>
      </c>
      <c r="G80" s="14">
        <v>31013836</v>
      </c>
      <c r="H80" s="14" t="s">
        <v>166</v>
      </c>
      <c r="I80" s="14" t="s">
        <v>259</v>
      </c>
      <c r="J80" s="14" t="s">
        <v>168</v>
      </c>
      <c r="K80" s="14" t="s">
        <v>1849</v>
      </c>
      <c r="L80" s="14" t="s">
        <v>1850</v>
      </c>
      <c r="O80" s="14" t="s">
        <v>103</v>
      </c>
      <c r="P80" s="14" t="s">
        <v>106</v>
      </c>
      <c r="Q80" s="14" t="s">
        <v>111</v>
      </c>
      <c r="S80" s="14">
        <v>1</v>
      </c>
      <c r="T80" s="14">
        <v>1</v>
      </c>
      <c r="U80" s="14">
        <v>3</v>
      </c>
      <c r="V80" s="14">
        <v>1</v>
      </c>
      <c r="W80" s="14">
        <v>1</v>
      </c>
      <c r="X80" s="14">
        <v>1</v>
      </c>
      <c r="Y80" s="14">
        <v>1</v>
      </c>
      <c r="Z80" s="14">
        <v>21</v>
      </c>
      <c r="AA80" s="14">
        <v>14</v>
      </c>
      <c r="AD80" s="14">
        <v>37</v>
      </c>
      <c r="AE80" s="14">
        <v>33</v>
      </c>
      <c r="AQ80" s="14">
        <v>1</v>
      </c>
      <c r="AR80" s="14">
        <v>1</v>
      </c>
      <c r="AU80" s="14">
        <v>1</v>
      </c>
      <c r="AV80" s="14">
        <v>1</v>
      </c>
      <c r="AY80" s="14">
        <v>1</v>
      </c>
      <c r="AZ80" s="14">
        <v>1</v>
      </c>
      <c r="BB80" s="14">
        <v>1</v>
      </c>
    </row>
    <row r="81" spans="1:54">
      <c r="A81" s="14" t="s">
        <v>45</v>
      </c>
      <c r="B81" s="14" t="s">
        <v>74</v>
      </c>
      <c r="D81" s="14" t="s">
        <v>1832</v>
      </c>
      <c r="E81" s="14" t="s">
        <v>316</v>
      </c>
      <c r="F81" s="14" t="s">
        <v>319</v>
      </c>
      <c r="G81" s="14">
        <v>31013839</v>
      </c>
      <c r="H81" s="14" t="s">
        <v>166</v>
      </c>
      <c r="I81" s="14" t="s">
        <v>259</v>
      </c>
      <c r="J81" s="14" t="s">
        <v>168</v>
      </c>
      <c r="K81" s="14" t="s">
        <v>1851</v>
      </c>
      <c r="L81" s="14" t="s">
        <v>1852</v>
      </c>
      <c r="O81" s="14" t="s">
        <v>103</v>
      </c>
      <c r="P81" s="14" t="s">
        <v>106</v>
      </c>
      <c r="Q81" s="14" t="s">
        <v>111</v>
      </c>
      <c r="S81" s="14">
        <v>1</v>
      </c>
      <c r="T81" s="14">
        <v>1</v>
      </c>
      <c r="U81" s="14">
        <v>3</v>
      </c>
      <c r="V81" s="14">
        <v>1</v>
      </c>
      <c r="W81" s="14">
        <v>1</v>
      </c>
      <c r="X81" s="14">
        <v>1</v>
      </c>
      <c r="Y81" s="14">
        <v>1</v>
      </c>
      <c r="Z81" s="14">
        <v>18</v>
      </c>
      <c r="AA81" s="14">
        <v>17</v>
      </c>
      <c r="AD81" s="14">
        <v>34</v>
      </c>
      <c r="AE81" s="14">
        <v>36</v>
      </c>
      <c r="AQ81" s="14">
        <v>1</v>
      </c>
      <c r="AR81" s="14">
        <v>2</v>
      </c>
      <c r="AU81" s="14">
        <v>1</v>
      </c>
      <c r="AV81" s="14">
        <v>2</v>
      </c>
      <c r="AY81" s="14">
        <v>1</v>
      </c>
      <c r="AZ81" s="14">
        <v>2</v>
      </c>
    </row>
    <row r="82" spans="1:54">
      <c r="A82" s="14" t="s">
        <v>58</v>
      </c>
      <c r="B82" s="14" t="s">
        <v>87</v>
      </c>
      <c r="D82" s="14" t="s">
        <v>1832</v>
      </c>
      <c r="E82" s="14" t="s">
        <v>354</v>
      </c>
      <c r="F82" s="14" t="s">
        <v>355</v>
      </c>
      <c r="G82" s="14">
        <v>31013842</v>
      </c>
      <c r="H82" s="14" t="s">
        <v>166</v>
      </c>
      <c r="I82" s="14" t="s">
        <v>259</v>
      </c>
      <c r="J82" s="14" t="s">
        <v>168</v>
      </c>
      <c r="K82" s="14" t="s">
        <v>1853</v>
      </c>
      <c r="L82" s="14" t="s">
        <v>1854</v>
      </c>
      <c r="M82" s="14" t="s">
        <v>261</v>
      </c>
      <c r="N82" s="14" t="s">
        <v>261</v>
      </c>
      <c r="O82" s="14" t="s">
        <v>104</v>
      </c>
      <c r="P82" s="14" t="s">
        <v>106</v>
      </c>
      <c r="Q82" s="14" t="s">
        <v>111</v>
      </c>
      <c r="S82" s="14">
        <v>1</v>
      </c>
      <c r="T82" s="14">
        <v>1</v>
      </c>
      <c r="U82" s="14">
        <v>3</v>
      </c>
      <c r="V82" s="14">
        <v>1</v>
      </c>
      <c r="W82" s="14">
        <v>1</v>
      </c>
      <c r="X82" s="14">
        <v>1</v>
      </c>
      <c r="Y82" s="14">
        <v>1</v>
      </c>
      <c r="Z82" s="14">
        <v>18</v>
      </c>
      <c r="AA82" s="14">
        <v>17</v>
      </c>
      <c r="AD82" s="14">
        <v>29</v>
      </c>
      <c r="AE82" s="14">
        <v>43</v>
      </c>
      <c r="AQ82" s="14">
        <v>1</v>
      </c>
      <c r="AR82" s="14">
        <v>1</v>
      </c>
      <c r="AU82" s="14">
        <v>1</v>
      </c>
      <c r="AV82" s="14">
        <v>1</v>
      </c>
      <c r="AY82" s="14">
        <v>1</v>
      </c>
      <c r="AZ82" s="14">
        <v>1</v>
      </c>
      <c r="BB82" s="14">
        <v>1</v>
      </c>
    </row>
    <row r="83" spans="1:54">
      <c r="A83" s="14" t="s">
        <v>35</v>
      </c>
      <c r="B83" s="14" t="s">
        <v>64</v>
      </c>
      <c r="D83" s="14" t="s">
        <v>1832</v>
      </c>
      <c r="E83" s="14" t="s">
        <v>407</v>
      </c>
      <c r="F83" s="14" t="s">
        <v>408</v>
      </c>
      <c r="G83" s="14">
        <v>31013844</v>
      </c>
      <c r="H83" s="14" t="s">
        <v>166</v>
      </c>
      <c r="I83" s="14" t="s">
        <v>259</v>
      </c>
      <c r="J83" s="14" t="s">
        <v>168</v>
      </c>
      <c r="K83" s="14" t="s">
        <v>1855</v>
      </c>
      <c r="L83" s="14" t="s">
        <v>1856</v>
      </c>
      <c r="M83" s="14" t="s">
        <v>261</v>
      </c>
      <c r="N83" s="14" t="s">
        <v>261</v>
      </c>
      <c r="O83" s="14" t="s">
        <v>103</v>
      </c>
      <c r="P83" s="14" t="s">
        <v>106</v>
      </c>
      <c r="Q83" s="14" t="s">
        <v>111</v>
      </c>
      <c r="S83" s="14">
        <v>1</v>
      </c>
      <c r="T83" s="14">
        <v>1</v>
      </c>
      <c r="U83" s="14">
        <v>3</v>
      </c>
      <c r="Z83" s="14">
        <v>15</v>
      </c>
      <c r="AA83" s="14">
        <v>20</v>
      </c>
      <c r="AD83" s="14">
        <v>38</v>
      </c>
      <c r="AE83" s="14">
        <v>31</v>
      </c>
      <c r="AP83" s="14">
        <v>1</v>
      </c>
      <c r="AQ83" s="14">
        <v>1</v>
      </c>
      <c r="AR83" s="14">
        <v>1</v>
      </c>
      <c r="AT83" s="14">
        <v>1</v>
      </c>
      <c r="AU83" s="14">
        <v>1</v>
      </c>
      <c r="AV83" s="14">
        <v>1</v>
      </c>
      <c r="AX83" s="14">
        <v>1</v>
      </c>
      <c r="AY83" s="14">
        <v>1</v>
      </c>
      <c r="AZ83" s="14">
        <v>1</v>
      </c>
    </row>
    <row r="84" spans="1:54">
      <c r="A84" s="14" t="s">
        <v>53</v>
      </c>
      <c r="B84" s="14" t="s">
        <v>82</v>
      </c>
      <c r="C84" s="14" t="s">
        <v>274</v>
      </c>
      <c r="D84" s="14" t="s">
        <v>275</v>
      </c>
      <c r="E84" s="14" t="s">
        <v>276</v>
      </c>
      <c r="F84" s="14" t="s">
        <v>277</v>
      </c>
      <c r="G84" s="14">
        <v>31013846</v>
      </c>
      <c r="H84" s="14" t="s">
        <v>166</v>
      </c>
      <c r="I84" s="14" t="s">
        <v>259</v>
      </c>
      <c r="J84" s="14" t="s">
        <v>168</v>
      </c>
      <c r="K84" s="14" t="s">
        <v>1857</v>
      </c>
      <c r="L84" s="14" t="s">
        <v>1858</v>
      </c>
      <c r="M84" s="14" t="s">
        <v>261</v>
      </c>
      <c r="N84" s="14" t="s">
        <v>261</v>
      </c>
      <c r="O84" s="14" t="s">
        <v>103</v>
      </c>
      <c r="P84" s="14" t="s">
        <v>106</v>
      </c>
      <c r="Q84" s="14" t="s">
        <v>111</v>
      </c>
      <c r="S84" s="14">
        <v>1</v>
      </c>
      <c r="T84" s="14">
        <v>1</v>
      </c>
      <c r="U84" s="14">
        <v>3</v>
      </c>
      <c r="V84" s="14">
        <v>1</v>
      </c>
      <c r="W84" s="14">
        <v>1</v>
      </c>
      <c r="X84" s="14">
        <v>1</v>
      </c>
      <c r="Y84" s="14">
        <v>1</v>
      </c>
      <c r="Z84" s="14">
        <v>20</v>
      </c>
      <c r="AA84" s="14">
        <v>20</v>
      </c>
      <c r="AD84" s="14">
        <v>33</v>
      </c>
      <c r="AE84" s="14">
        <v>32</v>
      </c>
      <c r="AQ84" s="14">
        <v>1</v>
      </c>
      <c r="AR84" s="14">
        <v>2</v>
      </c>
      <c r="AS84" s="14">
        <v>1</v>
      </c>
      <c r="AU84" s="14">
        <v>1</v>
      </c>
      <c r="AV84" s="14">
        <v>2</v>
      </c>
      <c r="AW84" s="14">
        <v>1</v>
      </c>
      <c r="AY84" s="14">
        <v>1</v>
      </c>
      <c r="AZ84" s="14">
        <v>2</v>
      </c>
      <c r="BA84" s="14">
        <v>1</v>
      </c>
      <c r="BB84" s="14">
        <v>1</v>
      </c>
    </row>
    <row r="85" spans="1:54">
      <c r="A85" s="14" t="s">
        <v>44</v>
      </c>
      <c r="B85" s="14" t="s">
        <v>73</v>
      </c>
      <c r="D85" s="14" t="s">
        <v>1832</v>
      </c>
      <c r="E85" s="14" t="s">
        <v>310</v>
      </c>
      <c r="F85" s="14" t="s">
        <v>311</v>
      </c>
      <c r="G85" s="14">
        <v>31013848</v>
      </c>
      <c r="H85" s="14" t="s">
        <v>166</v>
      </c>
      <c r="I85" s="14" t="s">
        <v>259</v>
      </c>
      <c r="J85" s="14" t="s">
        <v>168</v>
      </c>
      <c r="K85" s="14" t="s">
        <v>1859</v>
      </c>
      <c r="L85" s="14" t="s">
        <v>1860</v>
      </c>
      <c r="O85" s="14" t="s">
        <v>103</v>
      </c>
      <c r="P85" s="14" t="s">
        <v>106</v>
      </c>
      <c r="Q85" s="14" t="s">
        <v>111</v>
      </c>
      <c r="S85" s="14">
        <v>1</v>
      </c>
      <c r="T85" s="14">
        <v>1</v>
      </c>
      <c r="U85" s="14">
        <v>3</v>
      </c>
      <c r="Z85" s="14">
        <v>8</v>
      </c>
      <c r="AA85" s="14">
        <v>10</v>
      </c>
      <c r="AB85" s="14">
        <v>5</v>
      </c>
      <c r="AC85" s="14">
        <v>12</v>
      </c>
      <c r="AD85" s="14">
        <v>28</v>
      </c>
      <c r="AE85" s="14">
        <v>38</v>
      </c>
      <c r="AG85" s="14">
        <v>1</v>
      </c>
      <c r="AR85" s="14">
        <v>5</v>
      </c>
      <c r="AV85" s="14">
        <v>5</v>
      </c>
      <c r="AZ85" s="14">
        <v>5</v>
      </c>
      <c r="BB85" s="14">
        <v>1</v>
      </c>
    </row>
    <row r="86" spans="1:54">
      <c r="A86" s="14" t="s">
        <v>53</v>
      </c>
      <c r="B86" s="14" t="s">
        <v>82</v>
      </c>
      <c r="D86" s="14" t="s">
        <v>1832</v>
      </c>
      <c r="E86" s="14" t="s">
        <v>272</v>
      </c>
      <c r="F86" s="14" t="s">
        <v>273</v>
      </c>
      <c r="G86" s="14">
        <v>31013851</v>
      </c>
      <c r="H86" s="14" t="s">
        <v>166</v>
      </c>
      <c r="I86" s="14" t="s">
        <v>259</v>
      </c>
      <c r="J86" s="14" t="s">
        <v>168</v>
      </c>
      <c r="K86" s="14" t="s">
        <v>1861</v>
      </c>
      <c r="L86" s="14" t="s">
        <v>1862</v>
      </c>
      <c r="O86" s="14" t="s">
        <v>103</v>
      </c>
      <c r="P86" s="14" t="s">
        <v>106</v>
      </c>
      <c r="Q86" s="14" t="s">
        <v>111</v>
      </c>
      <c r="S86" s="14">
        <v>1</v>
      </c>
      <c r="T86" s="14">
        <v>1</v>
      </c>
      <c r="U86" s="14">
        <v>3</v>
      </c>
      <c r="V86" s="14">
        <v>1</v>
      </c>
      <c r="W86" s="14">
        <v>1</v>
      </c>
      <c r="X86" s="14">
        <v>1</v>
      </c>
      <c r="Y86" s="14">
        <v>1</v>
      </c>
      <c r="AB86" s="14">
        <v>15</v>
      </c>
      <c r="AC86" s="14">
        <v>20</v>
      </c>
      <c r="AF86" s="14">
        <v>32</v>
      </c>
      <c r="AG86" s="14">
        <v>38</v>
      </c>
      <c r="AR86" s="14">
        <v>2</v>
      </c>
      <c r="AV86" s="14">
        <v>2</v>
      </c>
      <c r="AZ86" s="14">
        <v>2</v>
      </c>
      <c r="BB86" s="14">
        <v>1</v>
      </c>
    </row>
    <row r="87" spans="1:54">
      <c r="A87" s="14" t="s">
        <v>59</v>
      </c>
      <c r="B87" s="14" t="s">
        <v>88</v>
      </c>
      <c r="D87" s="14" t="s">
        <v>1832</v>
      </c>
      <c r="E87" s="14" t="s">
        <v>1835</v>
      </c>
      <c r="F87" s="14" t="s">
        <v>298</v>
      </c>
      <c r="G87" s="14">
        <v>31013854</v>
      </c>
      <c r="H87" s="14" t="s">
        <v>166</v>
      </c>
      <c r="I87" s="14" t="s">
        <v>259</v>
      </c>
      <c r="J87" s="14" t="s">
        <v>168</v>
      </c>
      <c r="K87" s="14" t="s">
        <v>1863</v>
      </c>
      <c r="L87" s="14" t="s">
        <v>1864</v>
      </c>
      <c r="O87" s="14" t="s">
        <v>104</v>
      </c>
      <c r="P87" s="14" t="s">
        <v>106</v>
      </c>
      <c r="Q87" s="14" t="s">
        <v>111</v>
      </c>
      <c r="S87" s="14">
        <v>1</v>
      </c>
      <c r="T87" s="14">
        <v>1</v>
      </c>
      <c r="U87" s="14">
        <v>3</v>
      </c>
      <c r="V87" s="14">
        <v>1</v>
      </c>
      <c r="W87" s="14">
        <v>1</v>
      </c>
      <c r="X87" s="14">
        <v>1</v>
      </c>
      <c r="Y87" s="14">
        <v>1</v>
      </c>
      <c r="AB87" s="14">
        <v>20</v>
      </c>
      <c r="AC87" s="14">
        <v>15</v>
      </c>
      <c r="AF87" s="14">
        <v>38</v>
      </c>
      <c r="AG87" s="14">
        <v>32</v>
      </c>
      <c r="AR87" s="14">
        <v>2</v>
      </c>
      <c r="AV87" s="14">
        <v>2</v>
      </c>
      <c r="AZ87" s="14">
        <v>2</v>
      </c>
      <c r="BB87" s="14">
        <v>1</v>
      </c>
    </row>
    <row r="88" spans="1:54">
      <c r="A88" s="14" t="s">
        <v>59</v>
      </c>
      <c r="B88" s="14" t="s">
        <v>88</v>
      </c>
      <c r="D88" s="14" t="s">
        <v>1832</v>
      </c>
      <c r="E88" s="14" t="s">
        <v>1835</v>
      </c>
      <c r="F88" s="14" t="s">
        <v>299</v>
      </c>
      <c r="G88" s="14">
        <v>31013856</v>
      </c>
      <c r="H88" s="14" t="s">
        <v>166</v>
      </c>
      <c r="I88" s="14" t="s">
        <v>259</v>
      </c>
      <c r="J88" s="14" t="s">
        <v>168</v>
      </c>
      <c r="K88" s="14" t="s">
        <v>1865</v>
      </c>
      <c r="L88" s="14" t="s">
        <v>1866</v>
      </c>
      <c r="O88" s="14" t="s">
        <v>104</v>
      </c>
      <c r="P88" s="14" t="s">
        <v>106</v>
      </c>
      <c r="Q88" s="14" t="s">
        <v>111</v>
      </c>
      <c r="S88" s="14">
        <v>1</v>
      </c>
      <c r="T88" s="14">
        <v>1</v>
      </c>
      <c r="U88" s="14">
        <v>3</v>
      </c>
      <c r="V88" s="14">
        <v>1</v>
      </c>
      <c r="W88" s="14">
        <v>1</v>
      </c>
      <c r="X88" s="14">
        <v>1</v>
      </c>
      <c r="Y88" s="14">
        <v>1</v>
      </c>
      <c r="AB88" s="14">
        <v>20</v>
      </c>
      <c r="AC88" s="14">
        <v>20</v>
      </c>
      <c r="AF88" s="14">
        <v>25</v>
      </c>
      <c r="AG88" s="14">
        <v>40</v>
      </c>
      <c r="AR88" s="14">
        <v>2</v>
      </c>
      <c r="AV88" s="14">
        <v>2</v>
      </c>
      <c r="AZ88" s="14">
        <v>2</v>
      </c>
      <c r="BB88" s="14">
        <v>1</v>
      </c>
    </row>
    <row r="89" spans="1:54">
      <c r="A89" s="14" t="s">
        <v>60</v>
      </c>
      <c r="B89" s="14" t="s">
        <v>89</v>
      </c>
      <c r="D89" s="14" t="s">
        <v>1832</v>
      </c>
      <c r="E89" s="14" t="s">
        <v>1835</v>
      </c>
      <c r="F89" s="14" t="s">
        <v>300</v>
      </c>
      <c r="G89" s="14">
        <v>31013859</v>
      </c>
      <c r="H89" s="14" t="s">
        <v>166</v>
      </c>
      <c r="I89" s="14" t="s">
        <v>259</v>
      </c>
      <c r="J89" s="14" t="s">
        <v>168</v>
      </c>
      <c r="K89" s="14" t="s">
        <v>1867</v>
      </c>
      <c r="L89" s="14" t="s">
        <v>1868</v>
      </c>
      <c r="O89" s="14" t="s">
        <v>103</v>
      </c>
      <c r="P89" s="14" t="s">
        <v>106</v>
      </c>
      <c r="Q89" s="14" t="s">
        <v>111</v>
      </c>
      <c r="S89" s="14">
        <v>1</v>
      </c>
      <c r="T89" s="14">
        <v>1</v>
      </c>
      <c r="U89" s="14">
        <v>3</v>
      </c>
      <c r="V89" s="14">
        <v>1</v>
      </c>
      <c r="W89" s="14">
        <v>1</v>
      </c>
      <c r="X89" s="14">
        <v>1</v>
      </c>
      <c r="Y89" s="14">
        <v>1</v>
      </c>
      <c r="Z89" s="14">
        <v>16</v>
      </c>
      <c r="AA89" s="14">
        <v>20</v>
      </c>
      <c r="AB89" s="14">
        <v>18</v>
      </c>
      <c r="AC89" s="14">
        <v>16</v>
      </c>
      <c r="AD89" s="14">
        <v>12</v>
      </c>
      <c r="AE89" s="14">
        <v>8</v>
      </c>
      <c r="AF89" s="14">
        <v>11</v>
      </c>
      <c r="AG89" s="14">
        <v>4</v>
      </c>
      <c r="AR89" s="14">
        <v>2</v>
      </c>
      <c r="AV89" s="14">
        <v>2</v>
      </c>
      <c r="AZ89" s="14">
        <v>2</v>
      </c>
      <c r="BB89" s="14">
        <v>1</v>
      </c>
    </row>
    <row r="90" spans="1:54">
      <c r="A90" s="14" t="s">
        <v>61</v>
      </c>
      <c r="B90" s="14" t="s">
        <v>90</v>
      </c>
      <c r="D90" s="14" t="s">
        <v>1832</v>
      </c>
      <c r="E90" s="14" t="s">
        <v>1835</v>
      </c>
      <c r="F90" s="14" t="s">
        <v>303</v>
      </c>
      <c r="G90" s="14">
        <v>31013860</v>
      </c>
      <c r="H90" s="14" t="s">
        <v>166</v>
      </c>
      <c r="I90" s="14" t="s">
        <v>259</v>
      </c>
      <c r="J90" s="14" t="s">
        <v>168</v>
      </c>
      <c r="K90" s="14" t="s">
        <v>1869</v>
      </c>
      <c r="L90" s="14" t="s">
        <v>1870</v>
      </c>
      <c r="O90" s="14" t="s">
        <v>103</v>
      </c>
      <c r="P90" s="14" t="s">
        <v>106</v>
      </c>
      <c r="Q90" s="14" t="s">
        <v>111</v>
      </c>
      <c r="S90" s="14">
        <v>1</v>
      </c>
      <c r="T90" s="14">
        <v>1</v>
      </c>
      <c r="U90" s="14">
        <v>3</v>
      </c>
      <c r="V90" s="14">
        <v>1</v>
      </c>
      <c r="W90" s="14">
        <v>1</v>
      </c>
      <c r="X90" s="14">
        <v>1</v>
      </c>
      <c r="Y90" s="14">
        <v>1</v>
      </c>
      <c r="Z90" s="14">
        <v>3</v>
      </c>
      <c r="AA90" s="14">
        <v>2</v>
      </c>
      <c r="AB90" s="14">
        <v>16</v>
      </c>
      <c r="AC90" s="14">
        <v>14</v>
      </c>
      <c r="AD90" s="14">
        <v>6</v>
      </c>
      <c r="AE90" s="14">
        <v>4</v>
      </c>
      <c r="AF90" s="14">
        <v>33</v>
      </c>
      <c r="AG90" s="14">
        <v>27</v>
      </c>
      <c r="AR90" s="14">
        <v>2</v>
      </c>
      <c r="AV90" s="14">
        <v>2</v>
      </c>
      <c r="AZ90" s="14">
        <v>2</v>
      </c>
      <c r="BB90" s="14">
        <v>1</v>
      </c>
    </row>
    <row r="91" spans="1:54">
      <c r="A91" s="14" t="s">
        <v>33</v>
      </c>
      <c r="B91" s="14" t="s">
        <v>62</v>
      </c>
      <c r="D91" s="14" t="s">
        <v>1832</v>
      </c>
      <c r="E91" s="14" t="s">
        <v>346</v>
      </c>
      <c r="F91" s="14" t="s">
        <v>347</v>
      </c>
      <c r="G91" s="14">
        <v>31013864</v>
      </c>
      <c r="H91" s="14" t="s">
        <v>166</v>
      </c>
      <c r="I91" s="14" t="s">
        <v>259</v>
      </c>
      <c r="J91" s="14" t="s">
        <v>168</v>
      </c>
      <c r="K91" s="14" t="s">
        <v>1871</v>
      </c>
      <c r="L91" s="14" t="s">
        <v>1872</v>
      </c>
      <c r="O91" s="14" t="s">
        <v>104</v>
      </c>
      <c r="P91" s="14" t="s">
        <v>106</v>
      </c>
      <c r="Q91" s="14" t="s">
        <v>111</v>
      </c>
      <c r="S91" s="14">
        <v>1</v>
      </c>
      <c r="T91" s="14">
        <v>1</v>
      </c>
      <c r="U91" s="14">
        <v>3</v>
      </c>
      <c r="V91" s="14">
        <v>1</v>
      </c>
      <c r="W91" s="14">
        <v>1</v>
      </c>
      <c r="X91" s="14">
        <v>1</v>
      </c>
      <c r="Y91" s="14">
        <v>1</v>
      </c>
      <c r="Z91" s="14">
        <v>19</v>
      </c>
      <c r="AA91" s="14">
        <v>16</v>
      </c>
      <c r="AD91" s="14">
        <v>33</v>
      </c>
      <c r="AE91" s="14">
        <v>37</v>
      </c>
      <c r="AQ91" s="14">
        <v>1</v>
      </c>
      <c r="AR91" s="14">
        <v>1</v>
      </c>
      <c r="AU91" s="14">
        <v>1</v>
      </c>
      <c r="AV91" s="14">
        <v>1</v>
      </c>
      <c r="AY91" s="14">
        <v>1</v>
      </c>
      <c r="AZ91" s="14">
        <v>1</v>
      </c>
      <c r="BB91" s="14">
        <v>1</v>
      </c>
    </row>
    <row r="92" spans="1:54">
      <c r="A92" s="14" t="s">
        <v>33</v>
      </c>
      <c r="B92" s="14" t="s">
        <v>62</v>
      </c>
      <c r="D92" s="14" t="s">
        <v>1832</v>
      </c>
      <c r="E92" s="14" t="s">
        <v>346</v>
      </c>
      <c r="F92" s="14" t="s">
        <v>348</v>
      </c>
      <c r="G92" s="14">
        <v>31013866</v>
      </c>
      <c r="H92" s="14" t="s">
        <v>166</v>
      </c>
      <c r="I92" s="14" t="s">
        <v>259</v>
      </c>
      <c r="J92" s="14" t="s">
        <v>168</v>
      </c>
      <c r="K92" s="14" t="s">
        <v>1871</v>
      </c>
      <c r="L92" s="14" t="s">
        <v>1872</v>
      </c>
      <c r="O92" s="14" t="s">
        <v>104</v>
      </c>
      <c r="P92" s="14" t="s">
        <v>106</v>
      </c>
      <c r="Q92" s="14" t="s">
        <v>111</v>
      </c>
      <c r="S92" s="14">
        <v>1</v>
      </c>
      <c r="T92" s="14">
        <v>1</v>
      </c>
      <c r="U92" s="14">
        <v>3</v>
      </c>
      <c r="Z92" s="14">
        <v>16</v>
      </c>
      <c r="AA92" s="14">
        <v>19</v>
      </c>
      <c r="AD92" s="14">
        <v>35</v>
      </c>
      <c r="AE92" s="14">
        <v>35</v>
      </c>
      <c r="AQ92" s="14">
        <v>1</v>
      </c>
      <c r="AR92" s="14">
        <v>1</v>
      </c>
      <c r="AU92" s="14">
        <v>1</v>
      </c>
      <c r="AV92" s="14">
        <v>1</v>
      </c>
      <c r="AY92" s="14">
        <v>1</v>
      </c>
      <c r="AZ92" s="14">
        <v>1</v>
      </c>
    </row>
    <row r="93" spans="1:54">
      <c r="A93" s="14" t="s">
        <v>33</v>
      </c>
      <c r="B93" s="14" t="s">
        <v>62</v>
      </c>
      <c r="D93" s="14" t="s">
        <v>1832</v>
      </c>
      <c r="E93" s="14" t="s">
        <v>349</v>
      </c>
      <c r="F93" s="14" t="s">
        <v>350</v>
      </c>
      <c r="G93" s="14">
        <v>31013867</v>
      </c>
      <c r="H93" s="14" t="s">
        <v>166</v>
      </c>
      <c r="I93" s="14" t="s">
        <v>259</v>
      </c>
      <c r="J93" s="14" t="s">
        <v>168</v>
      </c>
      <c r="K93" s="14" t="s">
        <v>1873</v>
      </c>
      <c r="L93" s="14" t="s">
        <v>1874</v>
      </c>
      <c r="O93" s="14" t="s">
        <v>104</v>
      </c>
      <c r="P93" s="14" t="s">
        <v>106</v>
      </c>
      <c r="Q93" s="14" t="s">
        <v>111</v>
      </c>
      <c r="S93" s="14">
        <v>1</v>
      </c>
      <c r="T93" s="14">
        <v>1</v>
      </c>
      <c r="U93" s="14">
        <v>3</v>
      </c>
      <c r="Z93" s="14">
        <v>14</v>
      </c>
      <c r="AA93" s="14">
        <v>21</v>
      </c>
      <c r="AD93" s="14">
        <v>20</v>
      </c>
      <c r="AE93" s="14">
        <v>50</v>
      </c>
      <c r="AQ93" s="14">
        <v>1</v>
      </c>
      <c r="AR93" s="14">
        <v>1</v>
      </c>
      <c r="AU93" s="14">
        <v>1</v>
      </c>
      <c r="AV93" s="14">
        <v>1</v>
      </c>
      <c r="AY93" s="14">
        <v>1</v>
      </c>
      <c r="AZ93" s="14">
        <v>1</v>
      </c>
      <c r="BB93" s="14">
        <v>1</v>
      </c>
    </row>
    <row r="94" spans="1:54">
      <c r="A94" s="14" t="s">
        <v>33</v>
      </c>
      <c r="B94" s="14" t="s">
        <v>62</v>
      </c>
      <c r="D94" s="14" t="s">
        <v>1832</v>
      </c>
      <c r="E94" s="14" t="s">
        <v>349</v>
      </c>
      <c r="F94" s="14" t="s">
        <v>351</v>
      </c>
      <c r="G94" s="14">
        <v>31013869</v>
      </c>
      <c r="H94" s="14" t="s">
        <v>166</v>
      </c>
      <c r="I94" s="14" t="s">
        <v>259</v>
      </c>
      <c r="J94" s="14" t="s">
        <v>168</v>
      </c>
      <c r="K94" s="14" t="s">
        <v>1875</v>
      </c>
      <c r="L94" s="14" t="s">
        <v>1876</v>
      </c>
      <c r="O94" s="14" t="s">
        <v>104</v>
      </c>
      <c r="P94" s="14" t="s">
        <v>106</v>
      </c>
      <c r="Q94" s="14" t="s">
        <v>111</v>
      </c>
      <c r="S94" s="14">
        <v>1</v>
      </c>
      <c r="T94" s="14">
        <v>1</v>
      </c>
      <c r="U94" s="14">
        <v>3</v>
      </c>
      <c r="V94" s="14">
        <v>1</v>
      </c>
      <c r="W94" s="14">
        <v>1</v>
      </c>
      <c r="X94" s="14">
        <v>1</v>
      </c>
      <c r="Y94" s="14">
        <v>1</v>
      </c>
      <c r="Z94" s="14">
        <v>15</v>
      </c>
      <c r="AA94" s="14">
        <v>20</v>
      </c>
      <c r="AD94" s="14">
        <v>35</v>
      </c>
      <c r="AE94" s="14">
        <v>35</v>
      </c>
      <c r="AQ94" s="14">
        <v>1</v>
      </c>
      <c r="AR94" s="14">
        <v>1</v>
      </c>
      <c r="AU94" s="14">
        <v>1</v>
      </c>
      <c r="AV94" s="14">
        <v>1</v>
      </c>
      <c r="AY94" s="14">
        <v>1</v>
      </c>
      <c r="AZ94" s="14">
        <v>1</v>
      </c>
    </row>
    <row r="95" spans="1:54">
      <c r="A95" s="14" t="s">
        <v>33</v>
      </c>
      <c r="B95" s="14" t="s">
        <v>62</v>
      </c>
      <c r="D95" s="14" t="s">
        <v>1832</v>
      </c>
      <c r="E95" s="14" t="s">
        <v>352</v>
      </c>
      <c r="F95" s="14" t="s">
        <v>353</v>
      </c>
      <c r="G95" s="14">
        <v>31013870</v>
      </c>
      <c r="H95" s="14" t="s">
        <v>166</v>
      </c>
      <c r="I95" s="14" t="s">
        <v>259</v>
      </c>
      <c r="J95" s="14" t="s">
        <v>168</v>
      </c>
      <c r="K95" s="14" t="s">
        <v>1877</v>
      </c>
      <c r="L95" s="14" t="s">
        <v>1878</v>
      </c>
      <c r="O95" s="14" t="s">
        <v>104</v>
      </c>
      <c r="P95" s="14" t="s">
        <v>106</v>
      </c>
      <c r="Q95" s="14" t="s">
        <v>111</v>
      </c>
      <c r="S95" s="14">
        <v>1</v>
      </c>
      <c r="T95" s="14">
        <v>1</v>
      </c>
      <c r="U95" s="14">
        <v>3</v>
      </c>
      <c r="V95" s="14">
        <v>1</v>
      </c>
      <c r="W95" s="14">
        <v>1</v>
      </c>
      <c r="X95" s="14">
        <v>1</v>
      </c>
      <c r="Y95" s="14">
        <v>1</v>
      </c>
      <c r="Z95" s="14">
        <v>21</v>
      </c>
      <c r="AA95" s="14">
        <v>16</v>
      </c>
      <c r="AD95" s="14">
        <v>30</v>
      </c>
      <c r="AE95" s="14">
        <v>38</v>
      </c>
      <c r="AQ95" s="14">
        <v>1</v>
      </c>
      <c r="AR95" s="14">
        <v>1</v>
      </c>
      <c r="AU95" s="14">
        <v>1</v>
      </c>
      <c r="AV95" s="14">
        <v>1</v>
      </c>
      <c r="AY95" s="14">
        <v>1</v>
      </c>
      <c r="AZ95" s="14">
        <v>1</v>
      </c>
    </row>
    <row r="96" spans="1:54">
      <c r="A96" s="14" t="s">
        <v>56</v>
      </c>
      <c r="B96" s="14" t="s">
        <v>85</v>
      </c>
      <c r="D96" s="14" t="s">
        <v>1832</v>
      </c>
      <c r="E96" s="14" t="s">
        <v>419</v>
      </c>
      <c r="F96" s="14" t="s">
        <v>420</v>
      </c>
      <c r="G96" s="14">
        <v>31013871</v>
      </c>
      <c r="H96" s="14" t="s">
        <v>166</v>
      </c>
      <c r="I96" s="14" t="s">
        <v>259</v>
      </c>
      <c r="J96" s="14" t="s">
        <v>168</v>
      </c>
      <c r="K96" s="14" t="s">
        <v>1879</v>
      </c>
      <c r="L96" s="14" t="s">
        <v>1880</v>
      </c>
      <c r="O96" s="14" t="s">
        <v>104</v>
      </c>
      <c r="P96" s="14" t="s">
        <v>106</v>
      </c>
      <c r="Q96" s="14" t="s">
        <v>111</v>
      </c>
      <c r="S96" s="14">
        <v>1</v>
      </c>
      <c r="T96" s="14">
        <v>1</v>
      </c>
      <c r="U96" s="14">
        <v>3</v>
      </c>
      <c r="V96" s="14">
        <v>1</v>
      </c>
      <c r="W96" s="14">
        <v>1</v>
      </c>
      <c r="X96" s="14">
        <v>1</v>
      </c>
      <c r="Y96" s="14">
        <v>1</v>
      </c>
      <c r="Z96" s="14">
        <v>17</v>
      </c>
      <c r="AA96" s="14">
        <v>20</v>
      </c>
      <c r="AD96" s="14">
        <v>31</v>
      </c>
      <c r="AE96" s="14">
        <v>37</v>
      </c>
      <c r="AQ96" s="14">
        <v>1</v>
      </c>
      <c r="AS96" s="14">
        <v>2</v>
      </c>
      <c r="AU96" s="14">
        <v>1</v>
      </c>
      <c r="AW96" s="14">
        <v>2</v>
      </c>
      <c r="AY96" s="14">
        <v>1</v>
      </c>
      <c r="BA96" s="14">
        <v>2</v>
      </c>
      <c r="BB96" s="14">
        <v>1</v>
      </c>
    </row>
    <row r="97" spans="1:54">
      <c r="A97" s="14" t="s">
        <v>33</v>
      </c>
      <c r="B97" s="14" t="s">
        <v>62</v>
      </c>
      <c r="D97" s="14" t="s">
        <v>1832</v>
      </c>
      <c r="E97" s="14" t="s">
        <v>342</v>
      </c>
      <c r="F97" s="14" t="s">
        <v>343</v>
      </c>
      <c r="G97" s="14">
        <v>31013872</v>
      </c>
      <c r="H97" s="14" t="s">
        <v>166</v>
      </c>
      <c r="I97" s="14" t="s">
        <v>259</v>
      </c>
      <c r="J97" s="14" t="s">
        <v>168</v>
      </c>
      <c r="K97" s="14" t="s">
        <v>1881</v>
      </c>
      <c r="L97" s="14" t="s">
        <v>1882</v>
      </c>
      <c r="O97" s="14" t="s">
        <v>104</v>
      </c>
      <c r="P97" s="14" t="s">
        <v>106</v>
      </c>
      <c r="Q97" s="14" t="s">
        <v>111</v>
      </c>
      <c r="S97" s="14">
        <v>1</v>
      </c>
      <c r="T97" s="14">
        <v>1</v>
      </c>
      <c r="U97" s="14">
        <v>3</v>
      </c>
      <c r="V97" s="14">
        <v>1</v>
      </c>
      <c r="W97" s="14">
        <v>1</v>
      </c>
      <c r="X97" s="14">
        <v>1</v>
      </c>
      <c r="Y97" s="14">
        <v>1</v>
      </c>
      <c r="Z97" s="14">
        <v>20</v>
      </c>
      <c r="AA97" s="14">
        <v>24</v>
      </c>
      <c r="AD97" s="14">
        <v>28</v>
      </c>
      <c r="AE97" s="14">
        <v>33</v>
      </c>
      <c r="AQ97" s="14">
        <v>1</v>
      </c>
      <c r="AR97" s="14">
        <v>2</v>
      </c>
      <c r="AU97" s="14">
        <v>1</v>
      </c>
      <c r="AV97" s="14">
        <v>2</v>
      </c>
      <c r="AY97" s="14">
        <v>1</v>
      </c>
      <c r="AZ97" s="14">
        <v>2</v>
      </c>
      <c r="BB97" s="14">
        <v>1</v>
      </c>
    </row>
    <row r="98" spans="1:54">
      <c r="A98" s="14" t="s">
        <v>37</v>
      </c>
      <c r="B98" s="14" t="s">
        <v>66</v>
      </c>
      <c r="D98" s="14" t="s">
        <v>1832</v>
      </c>
      <c r="E98" s="14" t="s">
        <v>336</v>
      </c>
      <c r="F98" s="14" t="s">
        <v>337</v>
      </c>
      <c r="G98" s="14">
        <v>31013875</v>
      </c>
      <c r="H98" s="14" t="s">
        <v>166</v>
      </c>
      <c r="I98" s="14" t="s">
        <v>259</v>
      </c>
      <c r="J98" s="14" t="s">
        <v>168</v>
      </c>
      <c r="K98" s="14" t="s">
        <v>1883</v>
      </c>
      <c r="L98" s="14" t="s">
        <v>1884</v>
      </c>
      <c r="O98" s="14" t="s">
        <v>104</v>
      </c>
      <c r="P98" s="14" t="s">
        <v>106</v>
      </c>
      <c r="Q98" s="14" t="s">
        <v>111</v>
      </c>
      <c r="S98" s="14">
        <v>1</v>
      </c>
      <c r="T98" s="14">
        <v>1</v>
      </c>
      <c r="U98" s="14">
        <v>3</v>
      </c>
      <c r="V98" s="14">
        <v>1</v>
      </c>
      <c r="W98" s="14">
        <v>1</v>
      </c>
      <c r="X98" s="14">
        <v>1</v>
      </c>
      <c r="Y98" s="14">
        <v>1</v>
      </c>
      <c r="Z98" s="14">
        <v>16</v>
      </c>
      <c r="AA98" s="14">
        <v>18</v>
      </c>
      <c r="AD98" s="14">
        <v>27</v>
      </c>
      <c r="AE98" s="14">
        <v>44</v>
      </c>
      <c r="AQ98" s="14">
        <v>1</v>
      </c>
      <c r="AS98" s="14">
        <v>1</v>
      </c>
      <c r="AU98" s="14">
        <v>1</v>
      </c>
      <c r="AW98" s="14">
        <v>1</v>
      </c>
      <c r="AY98" s="14">
        <v>1</v>
      </c>
      <c r="BA98" s="14">
        <v>1</v>
      </c>
      <c r="BB98" s="14">
        <v>1</v>
      </c>
    </row>
    <row r="99" spans="1:54">
      <c r="A99" s="14" t="s">
        <v>37</v>
      </c>
      <c r="B99" s="14" t="s">
        <v>66</v>
      </c>
      <c r="D99" s="14" t="s">
        <v>1832</v>
      </c>
      <c r="E99" s="14" t="s">
        <v>336</v>
      </c>
      <c r="F99" s="14" t="s">
        <v>338</v>
      </c>
      <c r="G99" s="14">
        <v>31013877</v>
      </c>
      <c r="H99" s="14" t="s">
        <v>166</v>
      </c>
      <c r="I99" s="14" t="s">
        <v>259</v>
      </c>
      <c r="J99" s="14" t="s">
        <v>168</v>
      </c>
      <c r="K99" s="14" t="s">
        <v>1883</v>
      </c>
      <c r="L99" s="14" t="s">
        <v>1884</v>
      </c>
      <c r="O99" s="14" t="s">
        <v>104</v>
      </c>
      <c r="P99" s="14" t="s">
        <v>106</v>
      </c>
      <c r="Q99" s="14" t="s">
        <v>111</v>
      </c>
      <c r="S99" s="14">
        <v>1</v>
      </c>
      <c r="T99" s="14">
        <v>1</v>
      </c>
      <c r="U99" s="14">
        <v>3</v>
      </c>
      <c r="V99" s="14">
        <v>1</v>
      </c>
      <c r="W99" s="14">
        <v>1</v>
      </c>
      <c r="X99" s="14">
        <v>1</v>
      </c>
      <c r="Y99" s="14">
        <v>1</v>
      </c>
      <c r="Z99" s="14">
        <v>12</v>
      </c>
      <c r="AA99" s="14">
        <v>23</v>
      </c>
      <c r="AD99" s="14">
        <v>36</v>
      </c>
      <c r="AE99" s="14">
        <v>34</v>
      </c>
      <c r="AQ99" s="14">
        <v>1</v>
      </c>
      <c r="AR99" s="14">
        <v>1</v>
      </c>
      <c r="AU99" s="14">
        <v>1</v>
      </c>
      <c r="AV99" s="14">
        <v>1</v>
      </c>
      <c r="AY99" s="14">
        <v>1</v>
      </c>
      <c r="AZ99" s="14">
        <v>1</v>
      </c>
    </row>
    <row r="100" spans="1:54">
      <c r="A100" s="14" t="s">
        <v>33</v>
      </c>
      <c r="B100" s="14" t="s">
        <v>62</v>
      </c>
      <c r="D100" s="14" t="s">
        <v>1832</v>
      </c>
      <c r="E100" s="14" t="s">
        <v>339</v>
      </c>
      <c r="F100" s="14" t="s">
        <v>340</v>
      </c>
      <c r="G100" s="14">
        <v>31013878</v>
      </c>
      <c r="H100" s="14" t="s">
        <v>166</v>
      </c>
      <c r="I100" s="14" t="s">
        <v>259</v>
      </c>
      <c r="J100" s="14" t="s">
        <v>168</v>
      </c>
      <c r="K100" s="14" t="s">
        <v>1885</v>
      </c>
      <c r="L100" s="14" t="s">
        <v>1886</v>
      </c>
      <c r="O100" s="14" t="s">
        <v>104</v>
      </c>
      <c r="P100" s="14" t="s">
        <v>106</v>
      </c>
      <c r="Q100" s="14" t="s">
        <v>111</v>
      </c>
      <c r="S100" s="14">
        <v>1</v>
      </c>
      <c r="T100" s="14">
        <v>1</v>
      </c>
      <c r="U100" s="14">
        <v>3</v>
      </c>
      <c r="V100" s="14">
        <v>1</v>
      </c>
      <c r="W100" s="14">
        <v>1</v>
      </c>
      <c r="X100" s="14">
        <v>1</v>
      </c>
      <c r="Y100" s="14">
        <v>1</v>
      </c>
      <c r="Z100" s="14">
        <v>15</v>
      </c>
      <c r="AA100" s="14">
        <v>23</v>
      </c>
      <c r="AD100" s="14">
        <v>31</v>
      </c>
      <c r="AE100" s="14">
        <v>33</v>
      </c>
      <c r="AQ100" s="14">
        <v>1</v>
      </c>
      <c r="AR100" s="14">
        <v>1</v>
      </c>
      <c r="AU100" s="14">
        <v>1</v>
      </c>
      <c r="AV100" s="14">
        <v>1</v>
      </c>
      <c r="AY100" s="14">
        <v>1</v>
      </c>
      <c r="AZ100" s="14">
        <v>1</v>
      </c>
      <c r="BB100" s="14">
        <v>1</v>
      </c>
    </row>
    <row r="101" spans="1:54">
      <c r="A101" s="14" t="s">
        <v>33</v>
      </c>
      <c r="B101" s="14" t="s">
        <v>62</v>
      </c>
      <c r="D101" s="14" t="s">
        <v>1832</v>
      </c>
      <c r="E101" s="14" t="s">
        <v>339</v>
      </c>
      <c r="F101" s="14" t="s">
        <v>341</v>
      </c>
      <c r="G101" s="14">
        <v>31013879</v>
      </c>
      <c r="H101" s="14" t="s">
        <v>166</v>
      </c>
      <c r="I101" s="14" t="s">
        <v>259</v>
      </c>
      <c r="J101" s="14" t="s">
        <v>168</v>
      </c>
      <c r="K101" s="14" t="s">
        <v>1885</v>
      </c>
      <c r="L101" s="14" t="s">
        <v>1886</v>
      </c>
      <c r="O101" s="14" t="s">
        <v>104</v>
      </c>
      <c r="P101" s="14" t="s">
        <v>106</v>
      </c>
      <c r="Q101" s="14" t="s">
        <v>111</v>
      </c>
      <c r="S101" s="14">
        <v>1</v>
      </c>
      <c r="T101" s="14">
        <v>1</v>
      </c>
      <c r="U101" s="14">
        <v>3</v>
      </c>
      <c r="V101" s="14">
        <v>1</v>
      </c>
      <c r="W101" s="14">
        <v>1</v>
      </c>
      <c r="X101" s="14">
        <v>1</v>
      </c>
      <c r="Y101" s="14">
        <v>1</v>
      </c>
      <c r="Z101" s="14">
        <v>22</v>
      </c>
      <c r="AA101" s="14">
        <v>19</v>
      </c>
      <c r="AD101" s="14">
        <v>29</v>
      </c>
      <c r="AE101" s="14">
        <v>38</v>
      </c>
      <c r="AQ101" s="14">
        <v>1</v>
      </c>
      <c r="AR101" s="14">
        <v>2</v>
      </c>
      <c r="AS101" s="14">
        <v>1</v>
      </c>
      <c r="AU101" s="14">
        <v>1</v>
      </c>
      <c r="AV101" s="14">
        <v>2</v>
      </c>
      <c r="AW101" s="14">
        <v>1</v>
      </c>
      <c r="AY101" s="14">
        <v>1</v>
      </c>
      <c r="AZ101" s="14">
        <v>2</v>
      </c>
      <c r="BA101" s="14">
        <v>1</v>
      </c>
    </row>
    <row r="102" spans="1:54">
      <c r="A102" s="14" t="s">
        <v>56</v>
      </c>
      <c r="B102" s="14" t="s">
        <v>85</v>
      </c>
      <c r="D102" s="14" t="s">
        <v>1832</v>
      </c>
      <c r="E102" s="14" t="s">
        <v>431</v>
      </c>
      <c r="F102" s="14" t="s">
        <v>432</v>
      </c>
      <c r="G102" s="14">
        <v>31013880</v>
      </c>
      <c r="H102" s="14" t="s">
        <v>166</v>
      </c>
      <c r="I102" s="14" t="s">
        <v>259</v>
      </c>
      <c r="J102" s="14" t="s">
        <v>168</v>
      </c>
      <c r="K102" s="14" t="s">
        <v>1887</v>
      </c>
      <c r="L102" s="14" t="s">
        <v>1888</v>
      </c>
      <c r="O102" s="14" t="s">
        <v>104</v>
      </c>
      <c r="P102" s="14" t="s">
        <v>106</v>
      </c>
      <c r="Q102" s="14" t="s">
        <v>111</v>
      </c>
      <c r="S102" s="14">
        <v>1</v>
      </c>
      <c r="T102" s="14">
        <v>1</v>
      </c>
      <c r="U102" s="14">
        <v>3</v>
      </c>
      <c r="V102" s="14">
        <v>1</v>
      </c>
      <c r="W102" s="14">
        <v>1</v>
      </c>
      <c r="X102" s="14">
        <v>1</v>
      </c>
      <c r="Y102" s="14">
        <v>1</v>
      </c>
      <c r="Z102" s="14">
        <v>23</v>
      </c>
      <c r="AA102" s="14">
        <v>21</v>
      </c>
      <c r="AD102" s="14">
        <v>26</v>
      </c>
      <c r="AE102" s="14">
        <v>35</v>
      </c>
      <c r="AQ102" s="14">
        <v>1</v>
      </c>
      <c r="AS102" s="14">
        <v>1</v>
      </c>
      <c r="AU102" s="14">
        <v>1</v>
      </c>
      <c r="AW102" s="14">
        <v>1</v>
      </c>
      <c r="AY102" s="14">
        <v>1</v>
      </c>
      <c r="BA102" s="14">
        <v>1</v>
      </c>
      <c r="BB102" s="14">
        <v>1</v>
      </c>
    </row>
    <row r="103" spans="1:54">
      <c r="A103" s="14" t="s">
        <v>56</v>
      </c>
      <c r="B103" s="14" t="s">
        <v>85</v>
      </c>
      <c r="D103" s="14" t="s">
        <v>1832</v>
      </c>
      <c r="E103" s="14" t="s">
        <v>431</v>
      </c>
      <c r="F103" s="14" t="s">
        <v>433</v>
      </c>
      <c r="G103" s="14">
        <v>31013881</v>
      </c>
      <c r="H103" s="14" t="s">
        <v>166</v>
      </c>
      <c r="I103" s="14" t="s">
        <v>259</v>
      </c>
      <c r="J103" s="14" t="s">
        <v>168</v>
      </c>
      <c r="K103" s="14" t="s">
        <v>1889</v>
      </c>
      <c r="L103" s="14" t="s">
        <v>1890</v>
      </c>
      <c r="O103" s="14" t="s">
        <v>104</v>
      </c>
      <c r="P103" s="14" t="s">
        <v>106</v>
      </c>
      <c r="Q103" s="14" t="s">
        <v>111</v>
      </c>
      <c r="S103" s="14">
        <v>1</v>
      </c>
      <c r="T103" s="14">
        <v>1</v>
      </c>
      <c r="U103" s="14">
        <v>3</v>
      </c>
      <c r="V103" s="14">
        <v>1</v>
      </c>
      <c r="W103" s="14">
        <v>1</v>
      </c>
      <c r="X103" s="14">
        <v>1</v>
      </c>
      <c r="Y103" s="14">
        <v>1</v>
      </c>
      <c r="Z103" s="14">
        <v>22</v>
      </c>
      <c r="AA103" s="14">
        <v>18</v>
      </c>
      <c r="AD103" s="14">
        <v>26</v>
      </c>
      <c r="AE103" s="14">
        <v>39</v>
      </c>
      <c r="AQ103" s="14">
        <v>1</v>
      </c>
      <c r="AR103" s="14">
        <v>1</v>
      </c>
      <c r="AU103" s="14">
        <v>1</v>
      </c>
      <c r="AV103" s="14">
        <v>1</v>
      </c>
      <c r="AY103" s="14">
        <v>1</v>
      </c>
      <c r="AZ103" s="14">
        <v>1</v>
      </c>
    </row>
    <row r="104" spans="1:54">
      <c r="A104" s="14" t="s">
        <v>56</v>
      </c>
      <c r="B104" s="14" t="s">
        <v>85</v>
      </c>
      <c r="D104" s="14" t="s">
        <v>1832</v>
      </c>
      <c r="E104" s="14" t="s">
        <v>424</v>
      </c>
      <c r="F104" s="14" t="s">
        <v>425</v>
      </c>
      <c r="G104" s="14">
        <v>31013884</v>
      </c>
      <c r="H104" s="14" t="s">
        <v>166</v>
      </c>
      <c r="I104" s="14" t="s">
        <v>259</v>
      </c>
      <c r="J104" s="14" t="s">
        <v>168</v>
      </c>
      <c r="K104" s="14" t="s">
        <v>1845</v>
      </c>
      <c r="L104" s="14" t="s">
        <v>1891</v>
      </c>
      <c r="O104" s="14" t="s">
        <v>104</v>
      </c>
      <c r="P104" s="14" t="s">
        <v>106</v>
      </c>
      <c r="Q104" s="14" t="s">
        <v>111</v>
      </c>
      <c r="S104" s="14">
        <v>1</v>
      </c>
      <c r="T104" s="14">
        <v>1</v>
      </c>
      <c r="U104" s="14">
        <v>3</v>
      </c>
      <c r="Z104" s="14">
        <v>17</v>
      </c>
      <c r="AA104" s="14">
        <v>20</v>
      </c>
      <c r="AD104" s="14">
        <v>21</v>
      </c>
      <c r="AE104" s="14">
        <v>47</v>
      </c>
      <c r="AQ104" s="14">
        <v>1</v>
      </c>
      <c r="AS104" s="14">
        <v>1</v>
      </c>
      <c r="AU104" s="14">
        <v>1</v>
      </c>
      <c r="AW104" s="14">
        <v>1</v>
      </c>
      <c r="AY104" s="14">
        <v>1</v>
      </c>
      <c r="BA104" s="14">
        <v>1</v>
      </c>
      <c r="BB104" s="14">
        <v>1</v>
      </c>
    </row>
    <row r="105" spans="1:54">
      <c r="A105" s="14" t="s">
        <v>56</v>
      </c>
      <c r="B105" s="14" t="s">
        <v>85</v>
      </c>
      <c r="D105" s="14" t="s">
        <v>1832</v>
      </c>
      <c r="E105" s="14" t="s">
        <v>429</v>
      </c>
      <c r="F105" s="14" t="s">
        <v>430</v>
      </c>
      <c r="G105" s="14">
        <v>31013885</v>
      </c>
      <c r="H105" s="14" t="s">
        <v>166</v>
      </c>
      <c r="I105" s="14" t="s">
        <v>259</v>
      </c>
      <c r="J105" s="14" t="s">
        <v>168</v>
      </c>
      <c r="K105" s="14" t="s">
        <v>1842</v>
      </c>
      <c r="L105" s="14" t="s">
        <v>1892</v>
      </c>
      <c r="O105" s="14" t="s">
        <v>104</v>
      </c>
      <c r="P105" s="14" t="s">
        <v>106</v>
      </c>
      <c r="Q105" s="14" t="s">
        <v>111</v>
      </c>
      <c r="S105" s="14">
        <v>1</v>
      </c>
      <c r="T105" s="14">
        <v>1</v>
      </c>
      <c r="U105" s="14">
        <v>3</v>
      </c>
      <c r="V105" s="14">
        <v>1</v>
      </c>
      <c r="W105" s="14">
        <v>1</v>
      </c>
      <c r="X105" s="14">
        <v>1</v>
      </c>
      <c r="Y105" s="14">
        <v>1</v>
      </c>
      <c r="Z105" s="14">
        <v>17</v>
      </c>
      <c r="AA105" s="14">
        <v>24</v>
      </c>
      <c r="AD105" s="14">
        <v>33</v>
      </c>
      <c r="AE105" s="14">
        <v>31</v>
      </c>
      <c r="AQ105" s="14">
        <v>1</v>
      </c>
      <c r="AS105" s="14">
        <v>1</v>
      </c>
      <c r="AU105" s="14">
        <v>1</v>
      </c>
      <c r="AW105" s="14">
        <v>1</v>
      </c>
      <c r="AY105" s="14">
        <v>1</v>
      </c>
      <c r="BA105" s="14">
        <v>1</v>
      </c>
      <c r="BB105" s="14">
        <v>1</v>
      </c>
    </row>
    <row r="106" spans="1:54">
      <c r="A106" s="14" t="s">
        <v>56</v>
      </c>
      <c r="B106" s="14" t="s">
        <v>85</v>
      </c>
      <c r="D106" s="14" t="s">
        <v>1832</v>
      </c>
      <c r="E106" s="14" t="s">
        <v>416</v>
      </c>
      <c r="F106" s="14" t="s">
        <v>417</v>
      </c>
      <c r="G106" s="14">
        <v>31013887</v>
      </c>
      <c r="H106" s="14" t="s">
        <v>166</v>
      </c>
      <c r="I106" s="14" t="s">
        <v>259</v>
      </c>
      <c r="J106" s="14" t="s">
        <v>168</v>
      </c>
      <c r="K106" s="14" t="s">
        <v>1847</v>
      </c>
      <c r="L106" s="14" t="s">
        <v>1848</v>
      </c>
      <c r="O106" s="14" t="s">
        <v>104</v>
      </c>
      <c r="P106" s="14" t="s">
        <v>106</v>
      </c>
      <c r="Q106" s="14" t="s">
        <v>111</v>
      </c>
      <c r="S106" s="14">
        <v>1</v>
      </c>
      <c r="T106" s="14">
        <v>1</v>
      </c>
      <c r="U106" s="14">
        <v>3</v>
      </c>
      <c r="V106" s="14">
        <v>1</v>
      </c>
      <c r="W106" s="14">
        <v>1</v>
      </c>
      <c r="X106" s="14">
        <v>1</v>
      </c>
      <c r="Y106" s="14">
        <v>1</v>
      </c>
      <c r="Z106" s="14">
        <v>11</v>
      </c>
      <c r="AA106" s="14">
        <v>22</v>
      </c>
      <c r="AD106" s="14">
        <v>30</v>
      </c>
      <c r="AE106" s="14">
        <v>42</v>
      </c>
      <c r="AQ106" s="14">
        <v>1</v>
      </c>
      <c r="AU106" s="14">
        <v>1</v>
      </c>
      <c r="AY106" s="14">
        <v>1</v>
      </c>
      <c r="BB106" s="14">
        <v>1</v>
      </c>
    </row>
    <row r="107" spans="1:54">
      <c r="A107" s="14" t="s">
        <v>48</v>
      </c>
      <c r="B107" s="14" t="s">
        <v>77</v>
      </c>
      <c r="D107" s="14" t="s">
        <v>1832</v>
      </c>
      <c r="E107" s="14" t="s">
        <v>323</v>
      </c>
      <c r="F107" s="14" t="s">
        <v>324</v>
      </c>
      <c r="G107" s="14">
        <v>31013888</v>
      </c>
      <c r="H107" s="14" t="s">
        <v>166</v>
      </c>
      <c r="I107" s="14" t="s">
        <v>259</v>
      </c>
      <c r="J107" s="14" t="s">
        <v>168</v>
      </c>
      <c r="K107" s="14" t="s">
        <v>1893</v>
      </c>
      <c r="L107" s="14" t="s">
        <v>1894</v>
      </c>
      <c r="O107" s="14" t="s">
        <v>104</v>
      </c>
      <c r="P107" s="14" t="s">
        <v>106</v>
      </c>
      <c r="Q107" s="14" t="s">
        <v>111</v>
      </c>
      <c r="S107" s="14">
        <v>1</v>
      </c>
      <c r="T107" s="14">
        <v>1</v>
      </c>
      <c r="U107" s="14">
        <v>3</v>
      </c>
      <c r="V107" s="14">
        <v>1</v>
      </c>
      <c r="W107" s="14">
        <v>1</v>
      </c>
      <c r="X107" s="14">
        <v>1</v>
      </c>
      <c r="Y107" s="14">
        <v>1</v>
      </c>
      <c r="Z107" s="14">
        <v>17</v>
      </c>
      <c r="AA107" s="14">
        <v>22</v>
      </c>
      <c r="AD107" s="14">
        <v>40</v>
      </c>
      <c r="AE107" s="14">
        <v>49</v>
      </c>
      <c r="AQ107" s="14">
        <v>1</v>
      </c>
      <c r="AS107" s="14">
        <v>2</v>
      </c>
      <c r="AU107" s="14">
        <v>1</v>
      </c>
      <c r="AW107" s="14">
        <v>2</v>
      </c>
      <c r="AY107" s="14">
        <v>1</v>
      </c>
      <c r="BA107" s="14">
        <v>2</v>
      </c>
      <c r="BB107" s="14">
        <v>1</v>
      </c>
    </row>
    <row r="108" spans="1:54">
      <c r="A108" s="14" t="s">
        <v>48</v>
      </c>
      <c r="B108" s="14" t="s">
        <v>77</v>
      </c>
      <c r="D108" s="14" t="s">
        <v>1832</v>
      </c>
      <c r="E108" s="14" t="s">
        <v>329</v>
      </c>
      <c r="F108" s="14" t="s">
        <v>332</v>
      </c>
      <c r="G108" s="14">
        <v>31013890</v>
      </c>
      <c r="H108" s="14" t="s">
        <v>166</v>
      </c>
      <c r="I108" s="14" t="s">
        <v>259</v>
      </c>
      <c r="J108" s="14" t="s">
        <v>168</v>
      </c>
      <c r="K108" s="14" t="s">
        <v>1895</v>
      </c>
      <c r="L108" s="14" t="s">
        <v>1852</v>
      </c>
      <c r="O108" s="14" t="s">
        <v>104</v>
      </c>
      <c r="P108" s="14" t="s">
        <v>106</v>
      </c>
      <c r="Q108" s="14" t="s">
        <v>111</v>
      </c>
      <c r="S108" s="14">
        <v>1</v>
      </c>
      <c r="T108" s="14">
        <v>1</v>
      </c>
      <c r="U108" s="14">
        <v>3</v>
      </c>
      <c r="V108" s="14">
        <v>1</v>
      </c>
      <c r="W108" s="14">
        <v>1</v>
      </c>
      <c r="X108" s="14">
        <v>1</v>
      </c>
      <c r="Y108" s="14">
        <v>1</v>
      </c>
      <c r="Z108" s="14">
        <v>18</v>
      </c>
      <c r="AA108" s="14">
        <v>19</v>
      </c>
      <c r="AD108" s="14">
        <v>46</v>
      </c>
      <c r="AE108" s="14">
        <v>30</v>
      </c>
      <c r="AQ108" s="14">
        <v>1</v>
      </c>
      <c r="AS108" s="14">
        <v>1</v>
      </c>
      <c r="AU108" s="14">
        <v>1</v>
      </c>
      <c r="AW108" s="14">
        <v>1</v>
      </c>
      <c r="AY108" s="14">
        <v>1</v>
      </c>
      <c r="BA108" s="14">
        <v>1</v>
      </c>
    </row>
    <row r="109" spans="1:54">
      <c r="A109" s="14" t="s">
        <v>48</v>
      </c>
      <c r="B109" s="14" t="s">
        <v>77</v>
      </c>
      <c r="D109" s="14" t="s">
        <v>1832</v>
      </c>
      <c r="E109" s="14" t="s">
        <v>329</v>
      </c>
      <c r="F109" s="14" t="s">
        <v>330</v>
      </c>
      <c r="G109" s="14">
        <v>31013891</v>
      </c>
      <c r="H109" s="14" t="s">
        <v>166</v>
      </c>
      <c r="I109" s="14" t="s">
        <v>259</v>
      </c>
      <c r="J109" s="14" t="s">
        <v>168</v>
      </c>
      <c r="K109" s="14" t="s">
        <v>1896</v>
      </c>
      <c r="L109" s="14" t="s">
        <v>1897</v>
      </c>
      <c r="O109" s="14" t="s">
        <v>104</v>
      </c>
      <c r="P109" s="14" t="s">
        <v>106</v>
      </c>
      <c r="Q109" s="14" t="s">
        <v>111</v>
      </c>
      <c r="S109" s="14">
        <v>1</v>
      </c>
      <c r="T109" s="14">
        <v>1</v>
      </c>
      <c r="U109" s="14">
        <v>3</v>
      </c>
      <c r="V109" s="14">
        <v>1</v>
      </c>
      <c r="W109" s="14">
        <v>1</v>
      </c>
      <c r="X109" s="14">
        <v>1</v>
      </c>
      <c r="Y109" s="14">
        <v>1</v>
      </c>
      <c r="Z109" s="14">
        <v>19</v>
      </c>
      <c r="AA109" s="14">
        <v>16</v>
      </c>
      <c r="AD109" s="14">
        <v>28</v>
      </c>
      <c r="AE109" s="14">
        <v>42</v>
      </c>
      <c r="AQ109" s="14">
        <v>1</v>
      </c>
      <c r="AR109" s="14">
        <v>1</v>
      </c>
      <c r="AU109" s="14">
        <v>1</v>
      </c>
      <c r="AV109" s="14">
        <v>1</v>
      </c>
      <c r="AY109" s="14">
        <v>1</v>
      </c>
      <c r="AZ109" s="14">
        <v>1</v>
      </c>
    </row>
    <row r="110" spans="1:54">
      <c r="A110" s="14" t="s">
        <v>48</v>
      </c>
      <c r="B110" s="14" t="s">
        <v>77</v>
      </c>
      <c r="D110" s="14" t="s">
        <v>1832</v>
      </c>
      <c r="E110" s="14" t="s">
        <v>329</v>
      </c>
      <c r="F110" s="14" t="s">
        <v>331</v>
      </c>
      <c r="G110" s="14">
        <v>31013893</v>
      </c>
      <c r="H110" s="14" t="s">
        <v>166</v>
      </c>
      <c r="I110" s="14" t="s">
        <v>259</v>
      </c>
      <c r="J110" s="14" t="s">
        <v>168</v>
      </c>
      <c r="K110" s="14" t="s">
        <v>1898</v>
      </c>
      <c r="L110" s="14" t="s">
        <v>1899</v>
      </c>
      <c r="O110" s="14" t="s">
        <v>104</v>
      </c>
      <c r="P110" s="14" t="s">
        <v>106</v>
      </c>
      <c r="Q110" s="14" t="s">
        <v>111</v>
      </c>
      <c r="S110" s="14">
        <v>1</v>
      </c>
      <c r="T110" s="14">
        <v>1</v>
      </c>
      <c r="U110" s="14">
        <v>3</v>
      </c>
      <c r="V110" s="14">
        <v>1</v>
      </c>
      <c r="W110" s="14">
        <v>1</v>
      </c>
      <c r="X110" s="14">
        <v>1</v>
      </c>
      <c r="Y110" s="14">
        <v>1</v>
      </c>
      <c r="Z110" s="14">
        <v>17</v>
      </c>
      <c r="AA110" s="14">
        <v>18</v>
      </c>
      <c r="AD110" s="14">
        <v>36</v>
      </c>
      <c r="AE110" s="14">
        <v>34</v>
      </c>
      <c r="AQ110" s="14">
        <v>1</v>
      </c>
      <c r="AR110" s="14">
        <v>1</v>
      </c>
      <c r="AU110" s="14">
        <v>1</v>
      </c>
      <c r="AV110" s="14">
        <v>1</v>
      </c>
      <c r="AY110" s="14">
        <v>1</v>
      </c>
      <c r="AZ110" s="14">
        <v>1</v>
      </c>
    </row>
    <row r="111" spans="1:54">
      <c r="A111" s="14" t="s">
        <v>48</v>
      </c>
      <c r="B111" s="14" t="s">
        <v>77</v>
      </c>
      <c r="D111" s="14" t="s">
        <v>1832</v>
      </c>
      <c r="E111" s="14" t="s">
        <v>323</v>
      </c>
      <c r="F111" s="14" t="s">
        <v>325</v>
      </c>
      <c r="G111" s="14">
        <v>31013895</v>
      </c>
      <c r="H111" s="14" t="s">
        <v>166</v>
      </c>
      <c r="I111" s="14" t="s">
        <v>259</v>
      </c>
      <c r="J111" s="14" t="s">
        <v>168</v>
      </c>
      <c r="K111" s="14" t="s">
        <v>1900</v>
      </c>
      <c r="L111" s="14" t="s">
        <v>1901</v>
      </c>
      <c r="O111" s="14" t="s">
        <v>104</v>
      </c>
      <c r="P111" s="14" t="s">
        <v>106</v>
      </c>
      <c r="Q111" s="14" t="s">
        <v>111</v>
      </c>
      <c r="S111" s="14">
        <v>1</v>
      </c>
      <c r="T111" s="14">
        <v>1</v>
      </c>
      <c r="U111" s="14">
        <v>3</v>
      </c>
      <c r="V111" s="14">
        <v>1</v>
      </c>
      <c r="W111" s="14">
        <v>1</v>
      </c>
      <c r="X111" s="14">
        <v>1</v>
      </c>
      <c r="Y111" s="14">
        <v>1</v>
      </c>
      <c r="Z111" s="14">
        <v>20</v>
      </c>
      <c r="AA111" s="14">
        <v>15</v>
      </c>
      <c r="AD111" s="14">
        <v>26</v>
      </c>
      <c r="AE111" s="14">
        <v>44</v>
      </c>
      <c r="AQ111" s="14">
        <v>1</v>
      </c>
      <c r="AS111" s="14">
        <v>2</v>
      </c>
      <c r="AU111" s="14">
        <v>1</v>
      </c>
      <c r="AW111" s="14">
        <v>2</v>
      </c>
      <c r="AY111" s="14">
        <v>1</v>
      </c>
      <c r="BA111" s="14">
        <v>2</v>
      </c>
      <c r="BB111" s="14">
        <v>1</v>
      </c>
    </row>
    <row r="112" spans="1:54">
      <c r="A112" s="14" t="s">
        <v>48</v>
      </c>
      <c r="B112" s="14" t="s">
        <v>77</v>
      </c>
      <c r="D112" s="14" t="s">
        <v>1832</v>
      </c>
      <c r="E112" s="14" t="s">
        <v>280</v>
      </c>
      <c r="F112" s="14" t="s">
        <v>326</v>
      </c>
      <c r="G112" s="14">
        <v>31013896</v>
      </c>
      <c r="H112" s="14" t="s">
        <v>166</v>
      </c>
      <c r="I112" s="14" t="s">
        <v>259</v>
      </c>
      <c r="J112" s="14" t="s">
        <v>168</v>
      </c>
      <c r="K112" s="14" t="s">
        <v>1895</v>
      </c>
      <c r="L112" s="14" t="s">
        <v>1902</v>
      </c>
      <c r="O112" s="14" t="s">
        <v>104</v>
      </c>
      <c r="P112" s="14" t="s">
        <v>106</v>
      </c>
      <c r="Q112" s="14" t="s">
        <v>111</v>
      </c>
      <c r="S112" s="14">
        <v>1</v>
      </c>
      <c r="T112" s="14">
        <v>1</v>
      </c>
      <c r="U112" s="14">
        <v>3</v>
      </c>
      <c r="V112" s="14">
        <v>1</v>
      </c>
      <c r="W112" s="14">
        <v>1</v>
      </c>
      <c r="X112" s="14">
        <v>1</v>
      </c>
      <c r="Y112" s="14">
        <v>1</v>
      </c>
      <c r="Z112" s="14">
        <v>13</v>
      </c>
      <c r="AA112" s="14">
        <v>22</v>
      </c>
      <c r="AD112" s="14">
        <v>27</v>
      </c>
      <c r="AE112" s="14">
        <v>43</v>
      </c>
      <c r="AQ112" s="14">
        <v>1</v>
      </c>
      <c r="AR112" s="14">
        <v>1</v>
      </c>
      <c r="AU112" s="14">
        <v>1</v>
      </c>
      <c r="AV112" s="14">
        <v>1</v>
      </c>
      <c r="AY112" s="14">
        <v>1</v>
      </c>
      <c r="AZ112" s="14">
        <v>1</v>
      </c>
    </row>
    <row r="113" spans="1:54">
      <c r="A113" s="14" t="s">
        <v>48</v>
      </c>
      <c r="B113" s="14" t="s">
        <v>77</v>
      </c>
      <c r="D113" s="14" t="s">
        <v>1832</v>
      </c>
      <c r="E113" s="14" t="s">
        <v>333</v>
      </c>
      <c r="F113" s="14" t="s">
        <v>334</v>
      </c>
      <c r="G113" s="14">
        <v>31013898</v>
      </c>
      <c r="H113" s="14" t="s">
        <v>166</v>
      </c>
      <c r="I113" s="14" t="s">
        <v>259</v>
      </c>
      <c r="J113" s="14" t="s">
        <v>168</v>
      </c>
      <c r="K113" s="14" t="s">
        <v>1903</v>
      </c>
      <c r="L113" s="14" t="s">
        <v>1904</v>
      </c>
      <c r="O113" s="14" t="s">
        <v>104</v>
      </c>
      <c r="P113" s="14" t="s">
        <v>106</v>
      </c>
      <c r="Q113" s="14" t="s">
        <v>111</v>
      </c>
      <c r="S113" s="14">
        <v>1</v>
      </c>
      <c r="T113" s="14">
        <v>1</v>
      </c>
      <c r="U113" s="14">
        <v>3</v>
      </c>
      <c r="V113" s="14">
        <v>1</v>
      </c>
      <c r="W113" s="14">
        <v>1</v>
      </c>
      <c r="X113" s="14">
        <v>1</v>
      </c>
      <c r="Y113" s="14">
        <v>1</v>
      </c>
      <c r="Z113" s="14">
        <v>17</v>
      </c>
      <c r="AA113" s="14">
        <v>18</v>
      </c>
      <c r="AD113" s="14">
        <v>32</v>
      </c>
      <c r="AE113" s="14">
        <v>38</v>
      </c>
      <c r="AQ113" s="14">
        <v>1</v>
      </c>
      <c r="AR113" s="14">
        <v>1</v>
      </c>
      <c r="AU113" s="14">
        <v>1</v>
      </c>
      <c r="AV113" s="14">
        <v>1</v>
      </c>
      <c r="AY113" s="14">
        <v>1</v>
      </c>
      <c r="AZ113" s="14">
        <v>1</v>
      </c>
      <c r="BB113" s="14">
        <v>1</v>
      </c>
    </row>
    <row r="114" spans="1:54">
      <c r="A114" s="14" t="s">
        <v>48</v>
      </c>
      <c r="B114" s="14" t="s">
        <v>77</v>
      </c>
      <c r="D114" s="14" t="s">
        <v>1832</v>
      </c>
      <c r="E114" s="14" t="s">
        <v>333</v>
      </c>
      <c r="F114" s="14" t="s">
        <v>335</v>
      </c>
      <c r="G114" s="14">
        <v>31013899</v>
      </c>
      <c r="H114" s="14" t="s">
        <v>166</v>
      </c>
      <c r="I114" s="14" t="s">
        <v>259</v>
      </c>
      <c r="J114" s="14" t="s">
        <v>168</v>
      </c>
      <c r="K114" s="14" t="s">
        <v>1875</v>
      </c>
      <c r="L114" s="14" t="s">
        <v>1905</v>
      </c>
      <c r="O114" s="14" t="s">
        <v>104</v>
      </c>
      <c r="P114" s="14" t="s">
        <v>106</v>
      </c>
      <c r="Q114" s="14" t="s">
        <v>111</v>
      </c>
      <c r="S114" s="14">
        <v>1</v>
      </c>
      <c r="T114" s="14">
        <v>1</v>
      </c>
      <c r="U114" s="14">
        <v>3</v>
      </c>
      <c r="V114" s="14">
        <v>1</v>
      </c>
      <c r="W114" s="14">
        <v>1</v>
      </c>
      <c r="X114" s="14">
        <v>1</v>
      </c>
      <c r="Y114" s="14">
        <v>1</v>
      </c>
      <c r="Z114" s="14">
        <v>18</v>
      </c>
      <c r="AA114" s="14">
        <v>17</v>
      </c>
      <c r="AD114" s="14">
        <v>35</v>
      </c>
      <c r="AE114" s="14">
        <v>35</v>
      </c>
      <c r="AQ114" s="14">
        <v>1</v>
      </c>
      <c r="AS114" s="14">
        <v>2</v>
      </c>
      <c r="AU114" s="14">
        <v>1</v>
      </c>
      <c r="AW114" s="14">
        <v>2</v>
      </c>
      <c r="AY114" s="14">
        <v>1</v>
      </c>
      <c r="BA114" s="14">
        <v>2</v>
      </c>
    </row>
    <row r="115" spans="1:54">
      <c r="A115" s="14" t="s">
        <v>48</v>
      </c>
      <c r="B115" s="14" t="s">
        <v>77</v>
      </c>
      <c r="D115" s="14" t="s">
        <v>1832</v>
      </c>
      <c r="E115" s="14" t="s">
        <v>283</v>
      </c>
      <c r="F115" s="14" t="s">
        <v>327</v>
      </c>
      <c r="G115" s="14">
        <v>31013900</v>
      </c>
      <c r="H115" s="14" t="s">
        <v>166</v>
      </c>
      <c r="I115" s="14" t="s">
        <v>259</v>
      </c>
      <c r="J115" s="14" t="s">
        <v>168</v>
      </c>
      <c r="K115" s="14" t="s">
        <v>1875</v>
      </c>
      <c r="L115" s="14" t="s">
        <v>1906</v>
      </c>
      <c r="O115" s="14" t="s">
        <v>104</v>
      </c>
      <c r="P115" s="14" t="s">
        <v>106</v>
      </c>
      <c r="Q115" s="14" t="s">
        <v>111</v>
      </c>
      <c r="S115" s="14">
        <v>1</v>
      </c>
      <c r="T115" s="14">
        <v>1</v>
      </c>
      <c r="U115" s="14">
        <v>3</v>
      </c>
      <c r="V115" s="14">
        <v>1</v>
      </c>
      <c r="W115" s="14">
        <v>1</v>
      </c>
      <c r="X115" s="14">
        <v>1</v>
      </c>
      <c r="Y115" s="14">
        <v>1</v>
      </c>
      <c r="Z115" s="14">
        <v>15</v>
      </c>
      <c r="AA115" s="14">
        <v>20</v>
      </c>
      <c r="AD115" s="14">
        <v>39</v>
      </c>
      <c r="AE115" s="14">
        <v>31</v>
      </c>
      <c r="AQ115" s="14">
        <v>1</v>
      </c>
      <c r="AR115" s="14">
        <v>1</v>
      </c>
      <c r="AU115" s="14">
        <v>1</v>
      </c>
      <c r="AV115" s="14">
        <v>1</v>
      </c>
      <c r="AY115" s="14">
        <v>1</v>
      </c>
      <c r="AZ115" s="14">
        <v>1</v>
      </c>
      <c r="BB115" s="14">
        <v>1</v>
      </c>
    </row>
    <row r="116" spans="1:54">
      <c r="A116" s="14" t="s">
        <v>48</v>
      </c>
      <c r="B116" s="14" t="s">
        <v>77</v>
      </c>
      <c r="D116" s="14" t="s">
        <v>1832</v>
      </c>
      <c r="E116" s="14" t="s">
        <v>283</v>
      </c>
      <c r="F116" s="14" t="s">
        <v>328</v>
      </c>
      <c r="G116" s="14">
        <v>31013901</v>
      </c>
      <c r="H116" s="14" t="s">
        <v>166</v>
      </c>
      <c r="I116" s="14" t="s">
        <v>259</v>
      </c>
      <c r="J116" s="14" t="s">
        <v>168</v>
      </c>
      <c r="K116" s="14" t="s">
        <v>1833</v>
      </c>
      <c r="L116" s="14" t="s">
        <v>1905</v>
      </c>
      <c r="M116" s="14">
        <v>0</v>
      </c>
      <c r="N116" s="14">
        <v>0</v>
      </c>
      <c r="O116" s="14" t="s">
        <v>104</v>
      </c>
      <c r="P116" s="14" t="s">
        <v>106</v>
      </c>
      <c r="Q116" s="14" t="s">
        <v>111</v>
      </c>
      <c r="S116" s="14">
        <v>1</v>
      </c>
      <c r="T116" s="14">
        <v>1</v>
      </c>
      <c r="U116" s="14">
        <v>3</v>
      </c>
      <c r="V116" s="14">
        <v>1</v>
      </c>
      <c r="W116" s="14">
        <v>1</v>
      </c>
      <c r="X116" s="14">
        <v>1</v>
      </c>
      <c r="Y116" s="14">
        <v>1</v>
      </c>
      <c r="Z116" s="14">
        <v>20</v>
      </c>
      <c r="AA116" s="14">
        <v>15</v>
      </c>
      <c r="AD116" s="14">
        <v>40</v>
      </c>
      <c r="AE116" s="14">
        <v>30</v>
      </c>
      <c r="AQ116" s="14">
        <v>2</v>
      </c>
      <c r="AS116" s="14">
        <v>2</v>
      </c>
      <c r="AU116" s="14">
        <v>2</v>
      </c>
      <c r="AW116" s="14">
        <v>2</v>
      </c>
      <c r="AY116" s="14">
        <v>2</v>
      </c>
      <c r="BA116" s="14">
        <v>2</v>
      </c>
    </row>
    <row r="117" spans="1:54">
      <c r="A117" s="14" t="s">
        <v>45</v>
      </c>
      <c r="B117" s="14" t="s">
        <v>74</v>
      </c>
      <c r="D117" s="14" t="s">
        <v>1832</v>
      </c>
      <c r="E117" s="14" t="s">
        <v>312</v>
      </c>
      <c r="F117" s="14" t="s">
        <v>320</v>
      </c>
      <c r="G117" s="14">
        <v>31013902</v>
      </c>
      <c r="H117" s="14" t="s">
        <v>166</v>
      </c>
      <c r="I117" s="14" t="s">
        <v>259</v>
      </c>
      <c r="J117" s="14" t="s">
        <v>168</v>
      </c>
      <c r="K117" s="14" t="s">
        <v>1907</v>
      </c>
      <c r="L117" s="14" t="s">
        <v>1852</v>
      </c>
      <c r="O117" s="14" t="s">
        <v>103</v>
      </c>
      <c r="P117" s="14" t="s">
        <v>106</v>
      </c>
      <c r="Q117" s="14" t="s">
        <v>111</v>
      </c>
      <c r="S117" s="14">
        <v>1</v>
      </c>
      <c r="T117" s="14">
        <v>1</v>
      </c>
      <c r="U117" s="14">
        <v>3</v>
      </c>
      <c r="V117" s="14">
        <v>1</v>
      </c>
      <c r="W117" s="14">
        <v>1</v>
      </c>
      <c r="X117" s="14">
        <v>1</v>
      </c>
      <c r="Y117" s="14">
        <v>1</v>
      </c>
      <c r="Z117" s="14">
        <v>18</v>
      </c>
      <c r="AA117" s="14">
        <v>17</v>
      </c>
      <c r="AD117" s="14">
        <v>32</v>
      </c>
      <c r="AE117" s="14">
        <v>38</v>
      </c>
      <c r="AQ117" s="14">
        <v>1</v>
      </c>
      <c r="AR117" s="14">
        <v>1</v>
      </c>
      <c r="AU117" s="14">
        <v>1</v>
      </c>
      <c r="AV117" s="14">
        <v>1</v>
      </c>
      <c r="AY117" s="14">
        <v>1</v>
      </c>
      <c r="AZ117" s="14">
        <v>1</v>
      </c>
      <c r="BB117" s="14">
        <v>1</v>
      </c>
    </row>
    <row r="118" spans="1:54">
      <c r="A118" s="14" t="s">
        <v>45</v>
      </c>
      <c r="B118" s="14" t="s">
        <v>74</v>
      </c>
      <c r="D118" s="14" t="s">
        <v>1832</v>
      </c>
      <c r="E118" s="14" t="s">
        <v>312</v>
      </c>
      <c r="F118" s="14" t="s">
        <v>321</v>
      </c>
      <c r="G118" s="14">
        <v>31013903</v>
      </c>
      <c r="H118" s="14" t="s">
        <v>166</v>
      </c>
      <c r="I118" s="14" t="s">
        <v>259</v>
      </c>
      <c r="J118" s="14" t="s">
        <v>168</v>
      </c>
      <c r="K118" s="14" t="s">
        <v>1895</v>
      </c>
      <c r="L118" s="14" t="s">
        <v>1852</v>
      </c>
      <c r="O118" s="14" t="s">
        <v>103</v>
      </c>
      <c r="P118" s="14" t="s">
        <v>106</v>
      </c>
      <c r="Q118" s="14" t="s">
        <v>111</v>
      </c>
      <c r="S118" s="14">
        <v>1</v>
      </c>
      <c r="T118" s="14">
        <v>1</v>
      </c>
      <c r="U118" s="14">
        <v>3</v>
      </c>
      <c r="V118" s="14">
        <v>1</v>
      </c>
      <c r="W118" s="14">
        <v>1</v>
      </c>
      <c r="X118" s="14">
        <v>1</v>
      </c>
      <c r="Y118" s="14">
        <v>1</v>
      </c>
      <c r="Z118" s="14">
        <v>19</v>
      </c>
      <c r="AA118" s="14">
        <v>16</v>
      </c>
      <c r="AD118" s="14">
        <v>31</v>
      </c>
      <c r="AE118" s="14">
        <v>39</v>
      </c>
      <c r="AQ118" s="14">
        <v>1</v>
      </c>
      <c r="AR118" s="14">
        <v>1</v>
      </c>
      <c r="AU118" s="14">
        <v>1</v>
      </c>
      <c r="AV118" s="14">
        <v>1</v>
      </c>
      <c r="AY118" s="14">
        <v>1</v>
      </c>
      <c r="AZ118" s="14">
        <v>1</v>
      </c>
    </row>
    <row r="119" spans="1:54">
      <c r="A119" s="14" t="s">
        <v>45</v>
      </c>
      <c r="B119" s="14" t="s">
        <v>74</v>
      </c>
      <c r="D119" s="14" t="s">
        <v>1832</v>
      </c>
      <c r="E119" s="14" t="s">
        <v>316</v>
      </c>
      <c r="F119" s="14" t="s">
        <v>317</v>
      </c>
      <c r="G119" s="14">
        <v>31013904</v>
      </c>
      <c r="H119" s="14" t="s">
        <v>166</v>
      </c>
      <c r="I119" s="14" t="s">
        <v>259</v>
      </c>
      <c r="J119" s="14" t="s">
        <v>168</v>
      </c>
      <c r="K119" s="14" t="s">
        <v>1908</v>
      </c>
      <c r="L119" s="14" t="s">
        <v>1909</v>
      </c>
      <c r="O119" s="14" t="s">
        <v>103</v>
      </c>
      <c r="P119" s="14" t="s">
        <v>106</v>
      </c>
      <c r="Q119" s="14" t="s">
        <v>111</v>
      </c>
      <c r="S119" s="14">
        <v>1</v>
      </c>
      <c r="T119" s="14">
        <v>1</v>
      </c>
      <c r="U119" s="14">
        <v>3</v>
      </c>
      <c r="V119" s="14">
        <v>1</v>
      </c>
      <c r="W119" s="14">
        <v>1</v>
      </c>
      <c r="X119" s="14">
        <v>1</v>
      </c>
      <c r="Y119" s="14">
        <v>1</v>
      </c>
      <c r="Z119" s="14">
        <v>17</v>
      </c>
      <c r="AA119" s="14">
        <v>18</v>
      </c>
      <c r="AD119" s="14">
        <v>43</v>
      </c>
      <c r="AE119" s="14">
        <v>27</v>
      </c>
      <c r="AP119" s="14">
        <v>1</v>
      </c>
      <c r="AR119" s="14">
        <v>1</v>
      </c>
      <c r="AT119" s="14">
        <v>1</v>
      </c>
      <c r="AV119" s="14">
        <v>1</v>
      </c>
      <c r="AX119" s="14">
        <v>1</v>
      </c>
      <c r="AZ119" s="14">
        <v>1</v>
      </c>
      <c r="BB119" s="14">
        <v>1</v>
      </c>
    </row>
    <row r="120" spans="1:54">
      <c r="A120" s="14" t="s">
        <v>45</v>
      </c>
      <c r="B120" s="14" t="s">
        <v>74</v>
      </c>
      <c r="D120" s="14" t="s">
        <v>1832</v>
      </c>
      <c r="E120" s="14" t="s">
        <v>316</v>
      </c>
      <c r="F120" s="14" t="s">
        <v>318</v>
      </c>
      <c r="G120" s="14">
        <v>31013905</v>
      </c>
      <c r="H120" s="14" t="s">
        <v>166</v>
      </c>
      <c r="I120" s="14" t="s">
        <v>259</v>
      </c>
      <c r="J120" s="14" t="s">
        <v>168</v>
      </c>
      <c r="K120" s="14" t="s">
        <v>1910</v>
      </c>
      <c r="L120" s="14" t="s">
        <v>1911</v>
      </c>
      <c r="O120" s="14" t="s">
        <v>103</v>
      </c>
      <c r="P120" s="14" t="s">
        <v>106</v>
      </c>
      <c r="Q120" s="14" t="s">
        <v>111</v>
      </c>
      <c r="S120" s="14">
        <v>1</v>
      </c>
      <c r="T120" s="14">
        <v>1</v>
      </c>
      <c r="U120" s="14">
        <v>3</v>
      </c>
      <c r="V120" s="14">
        <v>1</v>
      </c>
      <c r="W120" s="14">
        <v>1</v>
      </c>
      <c r="X120" s="14">
        <v>1</v>
      </c>
      <c r="Y120" s="14">
        <v>1</v>
      </c>
      <c r="Z120" s="14">
        <v>22</v>
      </c>
      <c r="AA120" s="14">
        <v>13</v>
      </c>
      <c r="AD120" s="14">
        <v>31</v>
      </c>
      <c r="AE120" s="14">
        <v>39</v>
      </c>
      <c r="AQ120" s="14">
        <v>1</v>
      </c>
      <c r="AR120" s="14">
        <v>2</v>
      </c>
      <c r="AU120" s="14">
        <v>1</v>
      </c>
      <c r="AV120" s="14">
        <v>2</v>
      </c>
      <c r="AY120" s="14">
        <v>1</v>
      </c>
      <c r="AZ120" s="14">
        <v>2</v>
      </c>
      <c r="BB120" s="14">
        <v>1</v>
      </c>
    </row>
    <row r="121" spans="1:54">
      <c r="A121" s="14" t="s">
        <v>45</v>
      </c>
      <c r="B121" s="14" t="s">
        <v>74</v>
      </c>
      <c r="D121" s="14" t="s">
        <v>1832</v>
      </c>
      <c r="E121" s="14" t="s">
        <v>314</v>
      </c>
      <c r="F121" s="14" t="s">
        <v>315</v>
      </c>
      <c r="G121" s="14">
        <v>31013906</v>
      </c>
      <c r="H121" s="14" t="s">
        <v>166</v>
      </c>
      <c r="I121" s="14" t="s">
        <v>259</v>
      </c>
      <c r="J121" s="14" t="s">
        <v>168</v>
      </c>
      <c r="K121" s="14" t="s">
        <v>1912</v>
      </c>
      <c r="L121" s="14" t="s">
        <v>1913</v>
      </c>
      <c r="O121" s="14" t="s">
        <v>103</v>
      </c>
      <c r="P121" s="14" t="s">
        <v>106</v>
      </c>
      <c r="Q121" s="14" t="s">
        <v>111</v>
      </c>
      <c r="S121" s="14">
        <v>1</v>
      </c>
      <c r="T121" s="14">
        <v>1</v>
      </c>
      <c r="U121" s="14">
        <v>3</v>
      </c>
      <c r="V121" s="14">
        <v>1</v>
      </c>
      <c r="W121" s="14">
        <v>1</v>
      </c>
      <c r="X121" s="14">
        <v>1</v>
      </c>
      <c r="Y121" s="14">
        <v>1</v>
      </c>
      <c r="Z121" s="14">
        <v>17</v>
      </c>
      <c r="AA121" s="14">
        <v>18</v>
      </c>
      <c r="AD121" s="14">
        <v>35</v>
      </c>
      <c r="AE121" s="14">
        <v>35</v>
      </c>
      <c r="AQ121" s="14">
        <v>1</v>
      </c>
      <c r="AR121" s="14">
        <v>2</v>
      </c>
      <c r="AU121" s="14">
        <v>1</v>
      </c>
      <c r="AV121" s="14">
        <v>2</v>
      </c>
      <c r="AY121" s="14">
        <v>1</v>
      </c>
      <c r="AZ121" s="14">
        <v>2</v>
      </c>
      <c r="BB121" s="14">
        <v>1</v>
      </c>
    </row>
    <row r="122" spans="1:54">
      <c r="A122" s="14" t="s">
        <v>44</v>
      </c>
      <c r="B122" s="14" t="s">
        <v>73</v>
      </c>
      <c r="D122" s="14" t="s">
        <v>1832</v>
      </c>
      <c r="E122" s="14" t="s">
        <v>308</v>
      </c>
      <c r="F122" s="14" t="s">
        <v>309</v>
      </c>
      <c r="G122" s="14">
        <v>31013907</v>
      </c>
      <c r="H122" s="14" t="s">
        <v>166</v>
      </c>
      <c r="I122" s="14" t="s">
        <v>259</v>
      </c>
      <c r="J122" s="14" t="s">
        <v>168</v>
      </c>
      <c r="K122" s="14" t="s">
        <v>1914</v>
      </c>
      <c r="L122" s="14" t="s">
        <v>1914</v>
      </c>
      <c r="O122" s="14" t="s">
        <v>103</v>
      </c>
      <c r="P122" s="14" t="s">
        <v>106</v>
      </c>
      <c r="Q122" s="14" t="s">
        <v>111</v>
      </c>
      <c r="S122" s="14">
        <v>1</v>
      </c>
      <c r="T122" s="14">
        <v>1</v>
      </c>
      <c r="U122" s="14">
        <v>3</v>
      </c>
      <c r="Z122" s="14">
        <v>18</v>
      </c>
      <c r="AA122" s="14">
        <v>17</v>
      </c>
      <c r="AD122" s="14">
        <v>30</v>
      </c>
      <c r="AE122" s="14">
        <v>40</v>
      </c>
      <c r="AQ122" s="14">
        <v>1</v>
      </c>
      <c r="AR122" s="14">
        <v>1</v>
      </c>
      <c r="AU122" s="14">
        <v>1</v>
      </c>
      <c r="AV122" s="14">
        <v>1</v>
      </c>
      <c r="AY122" s="14">
        <v>1</v>
      </c>
      <c r="AZ122" s="14">
        <v>1</v>
      </c>
    </row>
    <row r="123" spans="1:54">
      <c r="A123" s="14" t="s">
        <v>44</v>
      </c>
      <c r="B123" s="14" t="s">
        <v>73</v>
      </c>
      <c r="D123" s="14" t="s">
        <v>1832</v>
      </c>
      <c r="E123" s="14" t="s">
        <v>304</v>
      </c>
      <c r="F123" s="14" t="s">
        <v>305</v>
      </c>
      <c r="G123" s="14">
        <v>31013908</v>
      </c>
      <c r="H123" s="14" t="s">
        <v>166</v>
      </c>
      <c r="I123" s="14" t="s">
        <v>259</v>
      </c>
      <c r="J123" s="14" t="s">
        <v>168</v>
      </c>
      <c r="K123" s="14" t="s">
        <v>1915</v>
      </c>
      <c r="L123" s="14" t="s">
        <v>1916</v>
      </c>
      <c r="O123" s="14" t="s">
        <v>103</v>
      </c>
      <c r="P123" s="14" t="s">
        <v>106</v>
      </c>
      <c r="Q123" s="14" t="s">
        <v>111</v>
      </c>
      <c r="S123" s="14">
        <v>1</v>
      </c>
      <c r="T123" s="14">
        <v>1</v>
      </c>
      <c r="U123" s="14">
        <v>3</v>
      </c>
      <c r="V123" s="14">
        <v>1</v>
      </c>
      <c r="W123" s="14">
        <v>1</v>
      </c>
      <c r="X123" s="14">
        <v>1</v>
      </c>
      <c r="Y123" s="14">
        <v>1</v>
      </c>
      <c r="Z123" s="14">
        <v>18</v>
      </c>
      <c r="AA123" s="14">
        <v>17</v>
      </c>
      <c r="AD123" s="14">
        <v>31</v>
      </c>
      <c r="AE123" s="14">
        <v>39</v>
      </c>
      <c r="AQ123" s="14">
        <v>1</v>
      </c>
      <c r="AR123" s="14">
        <v>1</v>
      </c>
      <c r="AU123" s="14">
        <v>1</v>
      </c>
      <c r="AV123" s="14">
        <v>1</v>
      </c>
      <c r="AY123" s="14">
        <v>1</v>
      </c>
      <c r="AZ123" s="14">
        <v>1</v>
      </c>
      <c r="BB123" s="14">
        <v>1</v>
      </c>
    </row>
    <row r="124" spans="1:54">
      <c r="A124" s="14" t="s">
        <v>44</v>
      </c>
      <c r="B124" s="14" t="s">
        <v>73</v>
      </c>
      <c r="D124" s="14" t="s">
        <v>1832</v>
      </c>
      <c r="E124" s="14" t="s">
        <v>306</v>
      </c>
      <c r="F124" s="14" t="s">
        <v>307</v>
      </c>
      <c r="G124" s="14">
        <v>31013910</v>
      </c>
      <c r="H124" s="14" t="s">
        <v>166</v>
      </c>
      <c r="I124" s="14" t="s">
        <v>259</v>
      </c>
      <c r="J124" s="14" t="s">
        <v>168</v>
      </c>
      <c r="K124" s="14" t="s">
        <v>1916</v>
      </c>
      <c r="L124" s="14" t="s">
        <v>1917</v>
      </c>
      <c r="O124" s="14" t="s">
        <v>103</v>
      </c>
      <c r="P124" s="14" t="s">
        <v>106</v>
      </c>
      <c r="Q124" s="14" t="s">
        <v>111</v>
      </c>
      <c r="S124" s="14">
        <v>1</v>
      </c>
      <c r="T124" s="14">
        <v>1</v>
      </c>
      <c r="U124" s="14">
        <v>3</v>
      </c>
      <c r="V124" s="14">
        <v>1</v>
      </c>
      <c r="W124" s="14">
        <v>1</v>
      </c>
      <c r="X124" s="14">
        <v>1</v>
      </c>
      <c r="Y124" s="14">
        <v>1</v>
      </c>
      <c r="Z124" s="14">
        <v>21</v>
      </c>
      <c r="AA124" s="14">
        <v>14</v>
      </c>
      <c r="AD124" s="14">
        <v>39</v>
      </c>
      <c r="AE124" s="14">
        <v>31</v>
      </c>
      <c r="AQ124" s="14">
        <v>1</v>
      </c>
      <c r="AR124" s="14">
        <v>2</v>
      </c>
      <c r="AU124" s="14">
        <v>1</v>
      </c>
      <c r="AV124" s="14">
        <v>2</v>
      </c>
      <c r="AY124" s="14">
        <v>1</v>
      </c>
      <c r="AZ124" s="14">
        <v>2</v>
      </c>
    </row>
    <row r="125" spans="1:54">
      <c r="A125" s="14" t="s">
        <v>58</v>
      </c>
      <c r="B125" s="14" t="s">
        <v>87</v>
      </c>
      <c r="D125" s="14" t="s">
        <v>1832</v>
      </c>
      <c r="E125" s="14" t="s">
        <v>384</v>
      </c>
      <c r="F125" s="14" t="s">
        <v>385</v>
      </c>
      <c r="G125" s="14">
        <v>31013911</v>
      </c>
      <c r="H125" s="14" t="s">
        <v>166</v>
      </c>
      <c r="I125" s="14" t="s">
        <v>259</v>
      </c>
      <c r="J125" s="14" t="s">
        <v>168</v>
      </c>
      <c r="K125" s="14" t="s">
        <v>1918</v>
      </c>
      <c r="L125" s="14" t="s">
        <v>1919</v>
      </c>
      <c r="O125" s="14" t="s">
        <v>104</v>
      </c>
      <c r="P125" s="14" t="s">
        <v>106</v>
      </c>
      <c r="Q125" s="14" t="s">
        <v>111</v>
      </c>
      <c r="S125" s="14">
        <v>1</v>
      </c>
      <c r="T125" s="14">
        <v>1</v>
      </c>
      <c r="U125" s="14">
        <v>3</v>
      </c>
      <c r="V125" s="14">
        <v>1</v>
      </c>
      <c r="W125" s="14">
        <v>1</v>
      </c>
      <c r="X125" s="14">
        <v>1</v>
      </c>
      <c r="Y125" s="14">
        <v>1</v>
      </c>
      <c r="Z125" s="14">
        <v>19</v>
      </c>
      <c r="AA125" s="14">
        <v>16</v>
      </c>
      <c r="AD125" s="14">
        <v>23</v>
      </c>
      <c r="AE125" s="14">
        <v>47</v>
      </c>
      <c r="AQ125" s="14">
        <v>1</v>
      </c>
      <c r="AS125" s="14">
        <v>1</v>
      </c>
      <c r="AU125" s="14">
        <v>1</v>
      </c>
      <c r="AW125" s="14">
        <v>1</v>
      </c>
      <c r="AY125" s="14">
        <v>1</v>
      </c>
      <c r="BA125" s="14">
        <v>1</v>
      </c>
      <c r="BB125" s="14">
        <v>1</v>
      </c>
    </row>
    <row r="126" spans="1:54">
      <c r="A126" s="14" t="s">
        <v>58</v>
      </c>
      <c r="B126" s="14" t="s">
        <v>87</v>
      </c>
      <c r="D126" s="14" t="s">
        <v>1832</v>
      </c>
      <c r="E126" s="14" t="s">
        <v>363</v>
      </c>
      <c r="F126" s="14" t="s">
        <v>364</v>
      </c>
      <c r="G126" s="14">
        <v>31013912</v>
      </c>
      <c r="H126" s="14" t="s">
        <v>166</v>
      </c>
      <c r="I126" s="14" t="s">
        <v>259</v>
      </c>
      <c r="J126" s="14" t="s">
        <v>168</v>
      </c>
      <c r="K126" s="14" t="s">
        <v>1918</v>
      </c>
      <c r="L126" s="14" t="s">
        <v>1920</v>
      </c>
      <c r="O126" s="14" t="s">
        <v>104</v>
      </c>
      <c r="P126" s="14" t="s">
        <v>106</v>
      </c>
      <c r="Q126" s="14" t="s">
        <v>111</v>
      </c>
      <c r="S126" s="14">
        <v>1</v>
      </c>
      <c r="T126" s="14">
        <v>1</v>
      </c>
      <c r="U126" s="14">
        <v>3</v>
      </c>
      <c r="V126" s="14">
        <v>1</v>
      </c>
      <c r="W126" s="14">
        <v>1</v>
      </c>
      <c r="X126" s="14">
        <v>1</v>
      </c>
      <c r="Y126" s="14">
        <v>1</v>
      </c>
      <c r="Z126" s="14">
        <v>22</v>
      </c>
      <c r="AA126" s="14">
        <v>13</v>
      </c>
      <c r="AD126" s="14">
        <v>28</v>
      </c>
      <c r="AE126" s="14">
        <v>42</v>
      </c>
      <c r="AQ126" s="14">
        <v>1</v>
      </c>
      <c r="AR126" s="14">
        <v>1</v>
      </c>
      <c r="AU126" s="14">
        <v>1</v>
      </c>
      <c r="AV126" s="14">
        <v>1</v>
      </c>
      <c r="AY126" s="14">
        <v>1</v>
      </c>
      <c r="AZ126" s="14">
        <v>1</v>
      </c>
    </row>
    <row r="127" spans="1:54">
      <c r="A127" s="14" t="s">
        <v>58</v>
      </c>
      <c r="B127" s="14" t="s">
        <v>87</v>
      </c>
      <c r="D127" s="14" t="s">
        <v>1832</v>
      </c>
      <c r="E127" s="14" t="s">
        <v>380</v>
      </c>
      <c r="F127" s="14" t="s">
        <v>265</v>
      </c>
      <c r="G127" s="14">
        <v>31013913</v>
      </c>
      <c r="H127" s="14" t="s">
        <v>166</v>
      </c>
      <c r="I127" s="14" t="s">
        <v>259</v>
      </c>
      <c r="J127" s="14" t="s">
        <v>168</v>
      </c>
      <c r="K127" s="14" t="s">
        <v>1887</v>
      </c>
      <c r="L127" s="14" t="s">
        <v>1921</v>
      </c>
      <c r="O127" s="14" t="s">
        <v>104</v>
      </c>
      <c r="P127" s="14" t="s">
        <v>106</v>
      </c>
      <c r="Q127" s="14" t="s">
        <v>111</v>
      </c>
      <c r="S127" s="14">
        <v>1</v>
      </c>
      <c r="T127" s="14">
        <v>1</v>
      </c>
      <c r="U127" s="14">
        <v>3</v>
      </c>
      <c r="V127" s="14">
        <v>1</v>
      </c>
      <c r="W127" s="14">
        <v>1</v>
      </c>
      <c r="X127" s="14">
        <v>1</v>
      </c>
      <c r="Y127" s="14">
        <v>1</v>
      </c>
      <c r="Z127" s="14">
        <v>12</v>
      </c>
      <c r="AA127" s="14">
        <v>23</v>
      </c>
      <c r="AD127" s="14">
        <v>23</v>
      </c>
      <c r="AE127" s="14">
        <v>47</v>
      </c>
      <c r="AP127" s="14">
        <v>1</v>
      </c>
      <c r="AR127" s="14">
        <v>1</v>
      </c>
      <c r="AT127" s="14">
        <v>1</v>
      </c>
      <c r="AV127" s="14">
        <v>1</v>
      </c>
      <c r="AX127" s="14">
        <v>1</v>
      </c>
      <c r="AZ127" s="14">
        <v>1</v>
      </c>
      <c r="BB127" s="14">
        <v>1</v>
      </c>
    </row>
    <row r="128" spans="1:54">
      <c r="A128" s="14" t="s">
        <v>58</v>
      </c>
      <c r="B128" s="14" t="s">
        <v>87</v>
      </c>
      <c r="D128" s="14" t="s">
        <v>1832</v>
      </c>
      <c r="E128" s="14" t="s">
        <v>388</v>
      </c>
      <c r="F128" s="14" t="s">
        <v>389</v>
      </c>
      <c r="G128" s="14">
        <v>31013914</v>
      </c>
      <c r="H128" s="14" t="s">
        <v>166</v>
      </c>
      <c r="I128" s="14" t="s">
        <v>259</v>
      </c>
      <c r="J128" s="14" t="s">
        <v>168</v>
      </c>
      <c r="K128" s="14" t="s">
        <v>1853</v>
      </c>
      <c r="L128" s="14" t="s">
        <v>1922</v>
      </c>
      <c r="M128" s="14">
        <v>0</v>
      </c>
      <c r="N128" s="14">
        <v>0</v>
      </c>
      <c r="O128" s="14" t="s">
        <v>104</v>
      </c>
      <c r="P128" s="14" t="s">
        <v>106</v>
      </c>
      <c r="Q128" s="14" t="s">
        <v>111</v>
      </c>
      <c r="S128" s="14">
        <v>1</v>
      </c>
      <c r="T128" s="14">
        <v>1</v>
      </c>
      <c r="U128" s="14">
        <v>3</v>
      </c>
      <c r="V128" s="14">
        <v>1</v>
      </c>
      <c r="W128" s="14">
        <v>1</v>
      </c>
      <c r="X128" s="14">
        <v>1</v>
      </c>
      <c r="Y128" s="14">
        <v>1</v>
      </c>
      <c r="Z128" s="14">
        <v>15</v>
      </c>
      <c r="AA128" s="14">
        <v>20</v>
      </c>
      <c r="AD128" s="14">
        <v>33</v>
      </c>
      <c r="AE128" s="14">
        <v>37</v>
      </c>
      <c r="AQ128" s="14">
        <v>1</v>
      </c>
      <c r="AS128" s="14">
        <v>1</v>
      </c>
      <c r="AU128" s="14">
        <v>1</v>
      </c>
      <c r="AW128" s="14">
        <v>1</v>
      </c>
      <c r="AY128" s="14">
        <v>1</v>
      </c>
      <c r="BA128" s="14">
        <v>1</v>
      </c>
    </row>
    <row r="129" spans="1:54">
      <c r="A129" s="14" t="s">
        <v>58</v>
      </c>
      <c r="B129" s="14" t="s">
        <v>87</v>
      </c>
      <c r="D129" s="14" t="s">
        <v>1832</v>
      </c>
      <c r="E129" s="14" t="s">
        <v>380</v>
      </c>
      <c r="F129" s="14" t="s">
        <v>381</v>
      </c>
      <c r="G129" s="14">
        <v>31013916</v>
      </c>
      <c r="H129" s="14" t="s">
        <v>166</v>
      </c>
      <c r="I129" s="14" t="s">
        <v>259</v>
      </c>
      <c r="J129" s="14" t="s">
        <v>168</v>
      </c>
      <c r="K129" s="14" t="s">
        <v>1923</v>
      </c>
      <c r="L129" s="14" t="s">
        <v>1924</v>
      </c>
      <c r="O129" s="14" t="s">
        <v>104</v>
      </c>
      <c r="P129" s="14" t="s">
        <v>106</v>
      </c>
      <c r="Q129" s="14" t="s">
        <v>111</v>
      </c>
      <c r="S129" s="14">
        <v>1</v>
      </c>
      <c r="T129" s="14">
        <v>1</v>
      </c>
      <c r="U129" s="14">
        <v>3</v>
      </c>
      <c r="V129" s="14">
        <v>1</v>
      </c>
      <c r="W129" s="14">
        <v>1</v>
      </c>
      <c r="X129" s="14">
        <v>1</v>
      </c>
      <c r="Y129" s="14">
        <v>1</v>
      </c>
      <c r="Z129" s="14">
        <v>20</v>
      </c>
      <c r="AA129" s="14">
        <v>15</v>
      </c>
      <c r="AD129" s="14">
        <v>36</v>
      </c>
      <c r="AE129" s="14">
        <v>34</v>
      </c>
      <c r="AQ129" s="14">
        <v>1</v>
      </c>
      <c r="AS129" s="14">
        <v>1</v>
      </c>
      <c r="AU129" s="14">
        <v>1</v>
      </c>
      <c r="AW129" s="14">
        <v>1</v>
      </c>
      <c r="AY129" s="14">
        <v>1</v>
      </c>
      <c r="BA129" s="14">
        <v>1</v>
      </c>
    </row>
    <row r="130" spans="1:54">
      <c r="A130" s="14" t="s">
        <v>58</v>
      </c>
      <c r="B130" s="14" t="s">
        <v>87</v>
      </c>
      <c r="D130" s="14" t="s">
        <v>1832</v>
      </c>
      <c r="E130" s="14" t="s">
        <v>380</v>
      </c>
      <c r="F130" s="14" t="s">
        <v>267</v>
      </c>
      <c r="G130" s="14">
        <v>31013917</v>
      </c>
      <c r="H130" s="14" t="s">
        <v>166</v>
      </c>
      <c r="I130" s="14" t="s">
        <v>259</v>
      </c>
      <c r="J130" s="14" t="s">
        <v>168</v>
      </c>
      <c r="K130" s="14" t="s">
        <v>1918</v>
      </c>
      <c r="L130" s="14" t="s">
        <v>1925</v>
      </c>
      <c r="O130" s="14" t="s">
        <v>104</v>
      </c>
      <c r="P130" s="14" t="s">
        <v>106</v>
      </c>
      <c r="Q130" s="14" t="s">
        <v>111</v>
      </c>
      <c r="S130" s="14">
        <v>1</v>
      </c>
      <c r="T130" s="14">
        <v>1</v>
      </c>
      <c r="U130" s="14">
        <v>3</v>
      </c>
      <c r="V130" s="14">
        <v>1</v>
      </c>
      <c r="W130" s="14">
        <v>1</v>
      </c>
      <c r="X130" s="14">
        <v>1</v>
      </c>
      <c r="Y130" s="14">
        <v>1</v>
      </c>
      <c r="Z130" s="14">
        <v>13</v>
      </c>
      <c r="AA130" s="14">
        <v>22</v>
      </c>
      <c r="AD130" s="14">
        <v>30</v>
      </c>
      <c r="AE130" s="14">
        <v>40</v>
      </c>
      <c r="AQ130" s="14">
        <v>1</v>
      </c>
      <c r="AS130" s="14">
        <v>1</v>
      </c>
      <c r="AU130" s="14">
        <v>1</v>
      </c>
      <c r="AW130" s="14">
        <v>1</v>
      </c>
      <c r="AY130" s="14">
        <v>1</v>
      </c>
      <c r="BA130" s="14">
        <v>1</v>
      </c>
      <c r="BB130" s="14">
        <v>1</v>
      </c>
    </row>
    <row r="131" spans="1:54">
      <c r="A131" s="14" t="s">
        <v>58</v>
      </c>
      <c r="B131" s="14" t="s">
        <v>87</v>
      </c>
      <c r="D131" s="14" t="s">
        <v>1832</v>
      </c>
      <c r="E131" s="14" t="s">
        <v>378</v>
      </c>
      <c r="F131" s="14" t="s">
        <v>379</v>
      </c>
      <c r="G131" s="14">
        <v>31013918</v>
      </c>
      <c r="H131" s="14" t="s">
        <v>166</v>
      </c>
      <c r="I131" s="14" t="s">
        <v>259</v>
      </c>
      <c r="J131" s="14" t="s">
        <v>168</v>
      </c>
      <c r="K131" s="14" t="s">
        <v>1893</v>
      </c>
      <c r="L131" s="14" t="s">
        <v>1926</v>
      </c>
      <c r="O131" s="14" t="s">
        <v>104</v>
      </c>
      <c r="P131" s="14" t="s">
        <v>106</v>
      </c>
      <c r="Q131" s="14" t="s">
        <v>111</v>
      </c>
      <c r="S131" s="14">
        <v>1</v>
      </c>
      <c r="T131" s="14">
        <v>1</v>
      </c>
      <c r="U131" s="14">
        <v>3</v>
      </c>
      <c r="V131" s="14">
        <v>1</v>
      </c>
      <c r="W131" s="14">
        <v>1</v>
      </c>
      <c r="X131" s="14">
        <v>1</v>
      </c>
      <c r="Y131" s="14">
        <v>1</v>
      </c>
      <c r="Z131" s="14">
        <v>24</v>
      </c>
      <c r="AA131" s="14">
        <v>11</v>
      </c>
      <c r="AD131" s="14">
        <v>38</v>
      </c>
      <c r="AE131" s="14">
        <v>32</v>
      </c>
      <c r="AQ131" s="14">
        <v>1</v>
      </c>
      <c r="AS131" s="14">
        <v>1</v>
      </c>
      <c r="AU131" s="14">
        <v>1</v>
      </c>
      <c r="AW131" s="14">
        <v>2</v>
      </c>
      <c r="AY131" s="14">
        <v>1</v>
      </c>
      <c r="BA131" s="14">
        <v>2</v>
      </c>
    </row>
    <row r="132" spans="1:54">
      <c r="A132" s="14" t="s">
        <v>58</v>
      </c>
      <c r="B132" s="14" t="s">
        <v>87</v>
      </c>
      <c r="D132" s="14" t="s">
        <v>1832</v>
      </c>
      <c r="E132" s="14" t="s">
        <v>229</v>
      </c>
      <c r="F132" s="14" t="s">
        <v>369</v>
      </c>
      <c r="G132" s="14">
        <v>31013919</v>
      </c>
      <c r="H132" s="14" t="s">
        <v>166</v>
      </c>
      <c r="I132" s="14" t="s">
        <v>259</v>
      </c>
      <c r="J132" s="14" t="s">
        <v>168</v>
      </c>
      <c r="K132" s="14" t="s">
        <v>1887</v>
      </c>
      <c r="L132" s="14" t="s">
        <v>1927</v>
      </c>
      <c r="M132" s="14">
        <v>0</v>
      </c>
      <c r="N132" s="14">
        <v>0</v>
      </c>
      <c r="O132" s="14" t="s">
        <v>104</v>
      </c>
      <c r="P132" s="14" t="s">
        <v>106</v>
      </c>
      <c r="Q132" s="14" t="s">
        <v>111</v>
      </c>
      <c r="S132" s="14">
        <v>1</v>
      </c>
      <c r="T132" s="14">
        <v>1</v>
      </c>
      <c r="U132" s="14">
        <v>3</v>
      </c>
      <c r="V132" s="14">
        <v>1</v>
      </c>
      <c r="W132" s="14">
        <v>1</v>
      </c>
      <c r="X132" s="14">
        <v>1</v>
      </c>
      <c r="Y132" s="14">
        <v>1</v>
      </c>
      <c r="Z132" s="14">
        <v>25</v>
      </c>
      <c r="AA132" s="14">
        <v>10</v>
      </c>
      <c r="AD132" s="14">
        <v>37</v>
      </c>
      <c r="AE132" s="14">
        <v>30</v>
      </c>
      <c r="AQ132" s="14">
        <v>1</v>
      </c>
      <c r="AS132" s="14">
        <v>2</v>
      </c>
      <c r="AU132" s="14">
        <v>1</v>
      </c>
      <c r="AW132" s="14">
        <v>2</v>
      </c>
      <c r="AY132" s="14">
        <v>1</v>
      </c>
      <c r="BA132" s="14">
        <v>2</v>
      </c>
    </row>
    <row r="133" spans="1:54">
      <c r="A133" s="14" t="s">
        <v>58</v>
      </c>
      <c r="B133" s="14" t="s">
        <v>87</v>
      </c>
      <c r="D133" s="14" t="s">
        <v>1832</v>
      </c>
      <c r="E133" s="14" t="s">
        <v>227</v>
      </c>
      <c r="F133" s="14" t="s">
        <v>366</v>
      </c>
      <c r="G133" s="14">
        <v>31013920</v>
      </c>
      <c r="H133" s="14" t="s">
        <v>166</v>
      </c>
      <c r="I133" s="14" t="s">
        <v>259</v>
      </c>
      <c r="J133" s="14" t="s">
        <v>168</v>
      </c>
      <c r="K133" s="14" t="s">
        <v>1928</v>
      </c>
      <c r="L133" s="14" t="s">
        <v>1929</v>
      </c>
      <c r="O133" s="14" t="s">
        <v>104</v>
      </c>
      <c r="P133" s="14" t="s">
        <v>106</v>
      </c>
      <c r="Q133" s="14" t="s">
        <v>111</v>
      </c>
      <c r="S133" s="14">
        <v>1</v>
      </c>
      <c r="T133" s="14">
        <v>1</v>
      </c>
      <c r="U133" s="14">
        <v>3</v>
      </c>
      <c r="V133" s="14">
        <v>1</v>
      </c>
      <c r="W133" s="14">
        <v>1</v>
      </c>
      <c r="X133" s="14">
        <v>1</v>
      </c>
      <c r="Y133" s="14">
        <v>1</v>
      </c>
      <c r="Z133" s="14">
        <v>14</v>
      </c>
      <c r="AA133" s="14">
        <v>21</v>
      </c>
      <c r="AD133" s="14">
        <v>31</v>
      </c>
      <c r="AE133" s="14">
        <v>39</v>
      </c>
      <c r="AQ133" s="14">
        <v>1</v>
      </c>
      <c r="AS133" s="14">
        <v>2</v>
      </c>
      <c r="AU133" s="14">
        <v>1</v>
      </c>
      <c r="AW133" s="14">
        <v>2</v>
      </c>
      <c r="AY133" s="14">
        <v>1</v>
      </c>
      <c r="BA133" s="14">
        <v>2</v>
      </c>
      <c r="BB133" s="14">
        <v>1</v>
      </c>
    </row>
    <row r="134" spans="1:54">
      <c r="A134" s="14" t="s">
        <v>58</v>
      </c>
      <c r="B134" s="14" t="s">
        <v>87</v>
      </c>
      <c r="D134" s="14" t="s">
        <v>1832</v>
      </c>
      <c r="E134" s="14" t="s">
        <v>227</v>
      </c>
      <c r="F134" s="14" t="s">
        <v>365</v>
      </c>
      <c r="G134" s="14">
        <v>31013922</v>
      </c>
      <c r="H134" s="14" t="s">
        <v>166</v>
      </c>
      <c r="I134" s="14" t="s">
        <v>259</v>
      </c>
      <c r="J134" s="14" t="s">
        <v>168</v>
      </c>
      <c r="K134" s="14" t="s">
        <v>1930</v>
      </c>
      <c r="L134" s="14" t="s">
        <v>1931</v>
      </c>
      <c r="M134" s="14">
        <v>0</v>
      </c>
      <c r="N134" s="14">
        <v>0</v>
      </c>
      <c r="O134" s="14" t="s">
        <v>104</v>
      </c>
      <c r="P134" s="14" t="s">
        <v>106</v>
      </c>
      <c r="Q134" s="14" t="s">
        <v>111</v>
      </c>
      <c r="S134" s="14">
        <v>1</v>
      </c>
      <c r="T134" s="14">
        <v>1</v>
      </c>
      <c r="U134" s="14">
        <v>3</v>
      </c>
      <c r="V134" s="14">
        <v>1</v>
      </c>
      <c r="W134" s="14">
        <v>1</v>
      </c>
      <c r="X134" s="14">
        <v>1</v>
      </c>
      <c r="Y134" s="14">
        <v>1</v>
      </c>
      <c r="Z134" s="14">
        <v>12</v>
      </c>
      <c r="AA134" s="14">
        <v>23</v>
      </c>
      <c r="AD134" s="14">
        <v>30</v>
      </c>
      <c r="AE134" s="14">
        <v>40</v>
      </c>
      <c r="AQ134" s="14">
        <v>1</v>
      </c>
      <c r="AS134" s="14">
        <v>2</v>
      </c>
      <c r="AU134" s="14">
        <v>1</v>
      </c>
      <c r="AW134" s="14">
        <v>2</v>
      </c>
      <c r="AY134" s="14">
        <v>1</v>
      </c>
      <c r="BA134" s="14">
        <v>2</v>
      </c>
    </row>
    <row r="135" spans="1:54">
      <c r="A135" s="14" t="s">
        <v>58</v>
      </c>
      <c r="B135" s="14" t="s">
        <v>87</v>
      </c>
      <c r="D135" s="14" t="s">
        <v>1832</v>
      </c>
      <c r="E135" s="14" t="s">
        <v>370</v>
      </c>
      <c r="F135" s="14" t="s">
        <v>372</v>
      </c>
      <c r="G135" s="14">
        <v>31013924</v>
      </c>
      <c r="H135" s="14" t="s">
        <v>166</v>
      </c>
      <c r="I135" s="14" t="s">
        <v>259</v>
      </c>
      <c r="J135" s="14" t="s">
        <v>168</v>
      </c>
      <c r="K135" s="14" t="s">
        <v>1930</v>
      </c>
      <c r="L135" s="14" t="s">
        <v>1932</v>
      </c>
      <c r="M135" s="14">
        <v>0</v>
      </c>
      <c r="N135" s="14">
        <v>0</v>
      </c>
      <c r="O135" s="14" t="s">
        <v>104</v>
      </c>
      <c r="P135" s="14" t="s">
        <v>106</v>
      </c>
      <c r="Q135" s="14" t="s">
        <v>111</v>
      </c>
      <c r="S135" s="14">
        <v>1</v>
      </c>
      <c r="T135" s="14">
        <v>1</v>
      </c>
      <c r="U135" s="14">
        <v>3</v>
      </c>
      <c r="V135" s="14">
        <v>1</v>
      </c>
      <c r="W135" s="14">
        <v>1</v>
      </c>
      <c r="X135" s="14">
        <v>1</v>
      </c>
      <c r="Y135" s="14">
        <v>1</v>
      </c>
      <c r="Z135" s="14">
        <v>18</v>
      </c>
      <c r="AA135" s="14">
        <v>17</v>
      </c>
      <c r="AD135" s="14">
        <v>25</v>
      </c>
      <c r="AE135" s="14">
        <v>45</v>
      </c>
      <c r="AQ135" s="14">
        <v>1</v>
      </c>
      <c r="AR135" s="14">
        <v>2</v>
      </c>
      <c r="AS135" s="14">
        <v>2</v>
      </c>
      <c r="AU135" s="14">
        <v>1</v>
      </c>
      <c r="AV135" s="14">
        <v>2</v>
      </c>
      <c r="AW135" s="14">
        <v>2</v>
      </c>
      <c r="AY135" s="14">
        <v>1</v>
      </c>
      <c r="AZ135" s="14">
        <v>2</v>
      </c>
      <c r="BA135" s="14">
        <v>2</v>
      </c>
      <c r="BB135" s="14">
        <v>1</v>
      </c>
    </row>
    <row r="136" spans="1:54">
      <c r="A136" s="14" t="s">
        <v>58</v>
      </c>
      <c r="B136" s="14" t="s">
        <v>87</v>
      </c>
      <c r="D136" s="14" t="s">
        <v>1832</v>
      </c>
      <c r="E136" s="14" t="s">
        <v>373</v>
      </c>
      <c r="F136" s="14" t="s">
        <v>374</v>
      </c>
      <c r="G136" s="14">
        <v>31013925</v>
      </c>
      <c r="H136" s="14" t="s">
        <v>166</v>
      </c>
      <c r="I136" s="14" t="s">
        <v>259</v>
      </c>
      <c r="J136" s="14" t="s">
        <v>168</v>
      </c>
      <c r="K136" s="14" t="s">
        <v>1933</v>
      </c>
      <c r="L136" s="14" t="s">
        <v>1934</v>
      </c>
      <c r="O136" s="14" t="s">
        <v>104</v>
      </c>
      <c r="P136" s="14" t="s">
        <v>106</v>
      </c>
      <c r="Q136" s="14" t="s">
        <v>111</v>
      </c>
      <c r="S136" s="14">
        <v>1</v>
      </c>
      <c r="T136" s="14">
        <v>1</v>
      </c>
      <c r="U136" s="14">
        <v>3</v>
      </c>
      <c r="V136" s="14">
        <v>1</v>
      </c>
      <c r="W136" s="14">
        <v>1</v>
      </c>
      <c r="X136" s="14">
        <v>1</v>
      </c>
      <c r="Y136" s="14">
        <v>1</v>
      </c>
      <c r="Z136" s="14">
        <v>14</v>
      </c>
      <c r="AA136" s="14">
        <v>21</v>
      </c>
      <c r="AD136" s="14">
        <v>25</v>
      </c>
      <c r="AE136" s="14">
        <v>45</v>
      </c>
      <c r="AQ136" s="14">
        <v>1</v>
      </c>
      <c r="AS136" s="14">
        <v>1</v>
      </c>
      <c r="AU136" s="14">
        <v>1</v>
      </c>
      <c r="AW136" s="14">
        <v>2</v>
      </c>
      <c r="AY136" s="14">
        <v>1</v>
      </c>
      <c r="BA136" s="14">
        <v>2</v>
      </c>
    </row>
    <row r="137" spans="1:54">
      <c r="A137" s="14" t="s">
        <v>58</v>
      </c>
      <c r="B137" s="14" t="s">
        <v>87</v>
      </c>
      <c r="D137" s="14" t="s">
        <v>1832</v>
      </c>
      <c r="E137" s="14" t="s">
        <v>373</v>
      </c>
      <c r="F137" s="14" t="s">
        <v>375</v>
      </c>
      <c r="G137" s="14">
        <v>31013927</v>
      </c>
      <c r="H137" s="14" t="s">
        <v>166</v>
      </c>
      <c r="I137" s="14" t="s">
        <v>259</v>
      </c>
      <c r="J137" s="14" t="s">
        <v>168</v>
      </c>
      <c r="K137" s="14" t="s">
        <v>1928</v>
      </c>
      <c r="L137" s="14" t="s">
        <v>1935</v>
      </c>
      <c r="O137" s="14" t="s">
        <v>104</v>
      </c>
      <c r="P137" s="14" t="s">
        <v>106</v>
      </c>
      <c r="Q137" s="14" t="s">
        <v>111</v>
      </c>
      <c r="S137" s="14">
        <v>1</v>
      </c>
      <c r="T137" s="14">
        <v>1</v>
      </c>
      <c r="U137" s="14">
        <v>3</v>
      </c>
      <c r="V137" s="14">
        <v>1</v>
      </c>
      <c r="W137" s="14">
        <v>1</v>
      </c>
      <c r="X137" s="14">
        <v>1</v>
      </c>
      <c r="Y137" s="14">
        <v>1</v>
      </c>
      <c r="Z137" s="14">
        <v>17</v>
      </c>
      <c r="AA137" s="14">
        <v>18</v>
      </c>
      <c r="AD137" s="14">
        <v>38</v>
      </c>
      <c r="AE137" s="14">
        <v>32</v>
      </c>
      <c r="AQ137" s="14">
        <v>1</v>
      </c>
      <c r="AS137" s="14">
        <v>2</v>
      </c>
      <c r="AU137" s="14">
        <v>1</v>
      </c>
      <c r="AW137" s="14">
        <v>2</v>
      </c>
      <c r="AY137" s="14">
        <v>1</v>
      </c>
      <c r="BA137" s="14">
        <v>2</v>
      </c>
    </row>
    <row r="138" spans="1:54">
      <c r="A138" s="14" t="s">
        <v>58</v>
      </c>
      <c r="B138" s="14" t="s">
        <v>87</v>
      </c>
      <c r="D138" s="14" t="s">
        <v>1832</v>
      </c>
      <c r="E138" s="14" t="s">
        <v>376</v>
      </c>
      <c r="F138" s="14" t="s">
        <v>377</v>
      </c>
      <c r="G138" s="14">
        <v>31013929</v>
      </c>
      <c r="H138" s="14" t="s">
        <v>166</v>
      </c>
      <c r="I138" s="14" t="s">
        <v>259</v>
      </c>
      <c r="J138" s="14" t="s">
        <v>168</v>
      </c>
      <c r="K138" s="14" t="s">
        <v>1936</v>
      </c>
      <c r="L138" s="14" t="s">
        <v>1937</v>
      </c>
      <c r="O138" s="14" t="s">
        <v>104</v>
      </c>
      <c r="P138" s="14" t="s">
        <v>106</v>
      </c>
      <c r="Q138" s="14" t="s">
        <v>111</v>
      </c>
      <c r="S138" s="14">
        <v>1</v>
      </c>
      <c r="T138" s="14">
        <v>1</v>
      </c>
      <c r="U138" s="14">
        <v>3</v>
      </c>
      <c r="V138" s="14">
        <v>1</v>
      </c>
      <c r="W138" s="14">
        <v>1</v>
      </c>
      <c r="X138" s="14">
        <v>1</v>
      </c>
      <c r="Y138" s="14">
        <v>1</v>
      </c>
      <c r="Z138" s="14">
        <v>12</v>
      </c>
      <c r="AA138" s="14">
        <v>23</v>
      </c>
      <c r="AD138" s="14">
        <v>32</v>
      </c>
      <c r="AE138" s="14">
        <v>38</v>
      </c>
      <c r="AQ138" s="14">
        <v>1</v>
      </c>
      <c r="AS138" s="14">
        <v>2</v>
      </c>
      <c r="AU138" s="14">
        <v>1</v>
      </c>
      <c r="AW138" s="14">
        <v>2</v>
      </c>
      <c r="AY138" s="14">
        <v>1</v>
      </c>
      <c r="BA138" s="14">
        <v>2</v>
      </c>
      <c r="BB138" s="14">
        <v>1</v>
      </c>
    </row>
    <row r="139" spans="1:54">
      <c r="A139" s="14" t="s">
        <v>58</v>
      </c>
      <c r="B139" s="14" t="s">
        <v>87</v>
      </c>
      <c r="D139" s="14" t="s">
        <v>1832</v>
      </c>
      <c r="E139" s="14" t="s">
        <v>370</v>
      </c>
      <c r="F139" s="14" t="s">
        <v>371</v>
      </c>
      <c r="G139" s="14">
        <v>31013930</v>
      </c>
      <c r="H139" s="14" t="s">
        <v>166</v>
      </c>
      <c r="I139" s="14" t="s">
        <v>259</v>
      </c>
      <c r="J139" s="14" t="s">
        <v>168</v>
      </c>
      <c r="K139" s="14" t="s">
        <v>1938</v>
      </c>
      <c r="L139" s="14" t="s">
        <v>1939</v>
      </c>
      <c r="M139" s="14">
        <v>0</v>
      </c>
      <c r="N139" s="14">
        <v>0</v>
      </c>
      <c r="O139" s="14" t="s">
        <v>104</v>
      </c>
      <c r="P139" s="14" t="s">
        <v>106</v>
      </c>
      <c r="Q139" s="14" t="s">
        <v>111</v>
      </c>
      <c r="S139" s="14">
        <v>1</v>
      </c>
      <c r="T139" s="14">
        <v>1</v>
      </c>
      <c r="U139" s="14">
        <v>3</v>
      </c>
      <c r="V139" s="14">
        <v>1</v>
      </c>
      <c r="W139" s="14">
        <v>1</v>
      </c>
      <c r="X139" s="14">
        <v>1</v>
      </c>
      <c r="Y139" s="14">
        <v>1</v>
      </c>
      <c r="Z139" s="14">
        <v>12</v>
      </c>
      <c r="AA139" s="14">
        <v>23</v>
      </c>
      <c r="AD139" s="14">
        <v>24</v>
      </c>
      <c r="AE139" s="14">
        <v>46</v>
      </c>
      <c r="AQ139" s="14">
        <v>1</v>
      </c>
      <c r="AS139" s="14">
        <v>2</v>
      </c>
      <c r="AU139" s="14">
        <v>1</v>
      </c>
      <c r="AW139" s="14">
        <v>2</v>
      </c>
      <c r="AY139" s="14">
        <v>1</v>
      </c>
      <c r="BA139" s="14">
        <v>2</v>
      </c>
      <c r="BB139" s="14">
        <v>1</v>
      </c>
    </row>
    <row r="140" spans="1:54">
      <c r="A140" s="14" t="s">
        <v>58</v>
      </c>
      <c r="B140" s="14" t="s">
        <v>87</v>
      </c>
      <c r="D140" s="14" t="s">
        <v>1832</v>
      </c>
      <c r="E140" s="14" t="s">
        <v>382</v>
      </c>
      <c r="F140" s="14" t="s">
        <v>383</v>
      </c>
      <c r="G140" s="14">
        <v>31013932</v>
      </c>
      <c r="H140" s="14" t="s">
        <v>166</v>
      </c>
      <c r="I140" s="14" t="s">
        <v>259</v>
      </c>
      <c r="J140" s="14" t="s">
        <v>168</v>
      </c>
      <c r="K140" s="14" t="s">
        <v>1940</v>
      </c>
      <c r="L140" s="14" t="s">
        <v>1941</v>
      </c>
      <c r="O140" s="14" t="s">
        <v>104</v>
      </c>
      <c r="P140" s="14" t="s">
        <v>106</v>
      </c>
      <c r="Q140" s="14" t="s">
        <v>111</v>
      </c>
      <c r="S140" s="14">
        <v>1</v>
      </c>
      <c r="T140" s="14">
        <v>1</v>
      </c>
      <c r="U140" s="14">
        <v>3</v>
      </c>
      <c r="V140" s="14">
        <v>1</v>
      </c>
      <c r="W140" s="14">
        <v>1</v>
      </c>
      <c r="X140" s="14">
        <v>1</v>
      </c>
      <c r="Y140" s="14">
        <v>1</v>
      </c>
      <c r="Z140" s="14">
        <v>23</v>
      </c>
      <c r="AA140" s="14">
        <v>12</v>
      </c>
      <c r="AD140" s="14">
        <v>32</v>
      </c>
      <c r="AE140" s="14">
        <v>38</v>
      </c>
      <c r="AQ140" s="14">
        <v>1</v>
      </c>
      <c r="AS140" s="14">
        <v>1</v>
      </c>
      <c r="AU140" s="14">
        <v>1</v>
      </c>
      <c r="AW140" s="14">
        <v>1</v>
      </c>
      <c r="AY140" s="14">
        <v>1</v>
      </c>
      <c r="BA140" s="14">
        <v>1</v>
      </c>
      <c r="BB140" s="14">
        <v>1</v>
      </c>
    </row>
    <row r="141" spans="1:54">
      <c r="A141" s="14" t="s">
        <v>58</v>
      </c>
      <c r="B141" s="14" t="s">
        <v>87</v>
      </c>
      <c r="D141" s="14" t="s">
        <v>1832</v>
      </c>
      <c r="E141" s="14" t="s">
        <v>367</v>
      </c>
      <c r="F141" s="14" t="s">
        <v>368</v>
      </c>
      <c r="G141" s="14">
        <v>31013933</v>
      </c>
      <c r="H141" s="14" t="s">
        <v>166</v>
      </c>
      <c r="I141" s="14" t="s">
        <v>259</v>
      </c>
      <c r="J141" s="14" t="s">
        <v>168</v>
      </c>
      <c r="K141" s="14" t="s">
        <v>1942</v>
      </c>
      <c r="L141" s="14" t="s">
        <v>1934</v>
      </c>
      <c r="O141" s="14" t="s">
        <v>104</v>
      </c>
      <c r="P141" s="14" t="s">
        <v>106</v>
      </c>
      <c r="Q141" s="14" t="s">
        <v>111</v>
      </c>
      <c r="S141" s="14">
        <v>1</v>
      </c>
      <c r="T141" s="14">
        <v>1</v>
      </c>
      <c r="U141" s="14">
        <v>3</v>
      </c>
      <c r="V141" s="14">
        <v>1</v>
      </c>
      <c r="W141" s="14">
        <v>1</v>
      </c>
      <c r="X141" s="14">
        <v>1</v>
      </c>
      <c r="Y141" s="14">
        <v>1</v>
      </c>
      <c r="Z141" s="14">
        <v>17</v>
      </c>
      <c r="AA141" s="14">
        <v>18</v>
      </c>
      <c r="AD141" s="14">
        <v>23</v>
      </c>
      <c r="AE141" s="14">
        <v>47</v>
      </c>
      <c r="AQ141" s="14">
        <v>2</v>
      </c>
      <c r="AR141" s="14">
        <v>1</v>
      </c>
      <c r="AU141" s="14">
        <v>1</v>
      </c>
      <c r="AV141" s="14">
        <v>1</v>
      </c>
      <c r="AY141" s="14">
        <v>1</v>
      </c>
      <c r="AZ141" s="14">
        <v>1</v>
      </c>
      <c r="BB141" s="14">
        <v>1</v>
      </c>
    </row>
    <row r="142" spans="1:54">
      <c r="A142" s="14" t="s">
        <v>58</v>
      </c>
      <c r="B142" s="14" t="s">
        <v>87</v>
      </c>
      <c r="D142" s="14" t="s">
        <v>1832</v>
      </c>
      <c r="E142" s="14" t="s">
        <v>361</v>
      </c>
      <c r="F142" s="14" t="s">
        <v>362</v>
      </c>
      <c r="G142" s="14">
        <v>31013934</v>
      </c>
      <c r="H142" s="14" t="s">
        <v>166</v>
      </c>
      <c r="I142" s="14" t="s">
        <v>259</v>
      </c>
      <c r="J142" s="14" t="s">
        <v>168</v>
      </c>
      <c r="K142" s="14" t="s">
        <v>1943</v>
      </c>
      <c r="L142" s="14" t="s">
        <v>1944</v>
      </c>
      <c r="O142" s="14" t="s">
        <v>104</v>
      </c>
      <c r="P142" s="14" t="s">
        <v>106</v>
      </c>
      <c r="Q142" s="14" t="s">
        <v>111</v>
      </c>
      <c r="S142" s="14">
        <v>1</v>
      </c>
      <c r="T142" s="14">
        <v>1</v>
      </c>
      <c r="U142" s="14">
        <v>3</v>
      </c>
      <c r="V142" s="14">
        <v>1</v>
      </c>
      <c r="W142" s="14">
        <v>1</v>
      </c>
      <c r="X142" s="14">
        <v>1</v>
      </c>
      <c r="Y142" s="14">
        <v>1</v>
      </c>
      <c r="Z142" s="14">
        <v>18</v>
      </c>
      <c r="AA142" s="14">
        <v>17</v>
      </c>
      <c r="AD142" s="14">
        <v>29</v>
      </c>
      <c r="AE142" s="14">
        <v>41</v>
      </c>
      <c r="AQ142" s="14">
        <v>1</v>
      </c>
      <c r="AS142" s="14">
        <v>2</v>
      </c>
      <c r="AU142" s="14">
        <v>1</v>
      </c>
      <c r="AW142" s="14">
        <v>2</v>
      </c>
      <c r="AY142" s="14">
        <v>1</v>
      </c>
      <c r="BA142" s="14">
        <v>2</v>
      </c>
    </row>
    <row r="143" spans="1:54">
      <c r="A143" s="14" t="s">
        <v>58</v>
      </c>
      <c r="B143" s="14" t="s">
        <v>87</v>
      </c>
      <c r="D143" s="14" t="s">
        <v>1832</v>
      </c>
      <c r="E143" s="14" t="s">
        <v>356</v>
      </c>
      <c r="F143" s="14" t="s">
        <v>357</v>
      </c>
      <c r="G143" s="14">
        <v>31013939</v>
      </c>
      <c r="H143" s="14" t="s">
        <v>166</v>
      </c>
      <c r="I143" s="14" t="s">
        <v>259</v>
      </c>
      <c r="J143" s="14" t="s">
        <v>168</v>
      </c>
      <c r="K143" s="14" t="s">
        <v>1942</v>
      </c>
      <c r="L143" s="14" t="s">
        <v>1945</v>
      </c>
      <c r="O143" s="14" t="s">
        <v>104</v>
      </c>
      <c r="P143" s="14" t="s">
        <v>106</v>
      </c>
      <c r="Q143" s="14" t="s">
        <v>111</v>
      </c>
      <c r="S143" s="14">
        <v>1</v>
      </c>
      <c r="T143" s="14">
        <v>1</v>
      </c>
      <c r="U143" s="14">
        <v>3</v>
      </c>
      <c r="V143" s="14">
        <v>1</v>
      </c>
      <c r="W143" s="14">
        <v>1</v>
      </c>
      <c r="X143" s="14">
        <v>1</v>
      </c>
      <c r="Y143" s="14">
        <v>1</v>
      </c>
      <c r="Z143" s="14">
        <v>12</v>
      </c>
      <c r="AA143" s="14">
        <v>23</v>
      </c>
      <c r="AD143" s="14">
        <v>28</v>
      </c>
      <c r="AE143" s="14">
        <v>42</v>
      </c>
      <c r="AQ143" s="14">
        <v>1</v>
      </c>
      <c r="AS143" s="14">
        <v>1</v>
      </c>
      <c r="AU143" s="14">
        <v>1</v>
      </c>
      <c r="AW143" s="14">
        <v>1</v>
      </c>
      <c r="AY143" s="14">
        <v>1</v>
      </c>
      <c r="BA143" s="14">
        <v>1</v>
      </c>
    </row>
    <row r="144" spans="1:54">
      <c r="A144" s="14" t="s">
        <v>58</v>
      </c>
      <c r="B144" s="14" t="s">
        <v>87</v>
      </c>
      <c r="D144" s="14" t="s">
        <v>1832</v>
      </c>
      <c r="E144" s="14" t="s">
        <v>223</v>
      </c>
      <c r="F144" s="14" t="s">
        <v>358</v>
      </c>
      <c r="G144" s="14">
        <v>31013940</v>
      </c>
      <c r="H144" s="14" t="s">
        <v>166</v>
      </c>
      <c r="I144" s="14" t="s">
        <v>259</v>
      </c>
      <c r="J144" s="14" t="s">
        <v>168</v>
      </c>
      <c r="K144" s="14" t="s">
        <v>1942</v>
      </c>
      <c r="L144" s="14" t="s">
        <v>1946</v>
      </c>
      <c r="M144" s="14">
        <v>0</v>
      </c>
      <c r="N144" s="14">
        <v>0</v>
      </c>
      <c r="O144" s="14" t="s">
        <v>104</v>
      </c>
      <c r="P144" s="14" t="s">
        <v>106</v>
      </c>
      <c r="Q144" s="14" t="s">
        <v>111</v>
      </c>
      <c r="S144" s="14">
        <v>1</v>
      </c>
      <c r="T144" s="14">
        <v>1</v>
      </c>
      <c r="U144" s="14">
        <v>3</v>
      </c>
      <c r="V144" s="14">
        <v>1</v>
      </c>
      <c r="W144" s="14">
        <v>1</v>
      </c>
      <c r="X144" s="14">
        <v>1</v>
      </c>
      <c r="Y144" s="14">
        <v>1</v>
      </c>
      <c r="Z144" s="14">
        <v>19</v>
      </c>
      <c r="AA144" s="14">
        <v>16</v>
      </c>
      <c r="AD144" s="14">
        <v>31</v>
      </c>
      <c r="AE144" s="14">
        <v>39</v>
      </c>
      <c r="AQ144" s="14">
        <v>1</v>
      </c>
      <c r="AS144" s="14">
        <v>2</v>
      </c>
      <c r="AU144" s="14">
        <v>1</v>
      </c>
      <c r="AW144" s="14">
        <v>2</v>
      </c>
      <c r="AY144" s="14">
        <v>1</v>
      </c>
      <c r="BA144" s="14">
        <v>2</v>
      </c>
      <c r="BB144" s="14">
        <v>1</v>
      </c>
    </row>
    <row r="145" spans="1:54">
      <c r="A145" s="14" t="s">
        <v>58</v>
      </c>
      <c r="B145" s="14" t="s">
        <v>87</v>
      </c>
      <c r="D145" s="14" t="s">
        <v>1832</v>
      </c>
      <c r="E145" s="14" t="s">
        <v>359</v>
      </c>
      <c r="F145" s="14" t="s">
        <v>360</v>
      </c>
      <c r="G145" s="14">
        <v>31013941</v>
      </c>
      <c r="H145" s="14" t="s">
        <v>166</v>
      </c>
      <c r="I145" s="14" t="s">
        <v>259</v>
      </c>
      <c r="J145" s="14" t="s">
        <v>168</v>
      </c>
      <c r="K145" s="14" t="s">
        <v>1947</v>
      </c>
      <c r="L145" s="14" t="s">
        <v>1948</v>
      </c>
      <c r="O145" s="14" t="s">
        <v>104</v>
      </c>
      <c r="P145" s="14" t="s">
        <v>106</v>
      </c>
      <c r="Q145" s="14" t="s">
        <v>111</v>
      </c>
      <c r="S145" s="14">
        <v>1</v>
      </c>
      <c r="T145" s="14">
        <v>1</v>
      </c>
      <c r="U145" s="14">
        <v>3</v>
      </c>
      <c r="V145" s="14">
        <v>1</v>
      </c>
      <c r="W145" s="14">
        <v>1</v>
      </c>
      <c r="X145" s="14">
        <v>1</v>
      </c>
      <c r="Y145" s="14">
        <v>1</v>
      </c>
      <c r="Z145" s="14">
        <v>12</v>
      </c>
      <c r="AA145" s="14">
        <v>23</v>
      </c>
      <c r="AD145" s="14">
        <v>35</v>
      </c>
      <c r="AE145" s="14">
        <v>35</v>
      </c>
      <c r="AQ145" s="14">
        <v>1</v>
      </c>
      <c r="AS145" s="14">
        <v>1</v>
      </c>
      <c r="AU145" s="14">
        <v>1</v>
      </c>
      <c r="AW145" s="14">
        <v>1</v>
      </c>
      <c r="AY145" s="14">
        <v>1</v>
      </c>
      <c r="BA145" s="14">
        <v>1</v>
      </c>
      <c r="BB145" s="14">
        <v>1</v>
      </c>
    </row>
    <row r="146" spans="1:54">
      <c r="A146" s="14" t="s">
        <v>58</v>
      </c>
      <c r="B146" s="14" t="s">
        <v>87</v>
      </c>
      <c r="D146" s="14" t="s">
        <v>1832</v>
      </c>
      <c r="E146" s="14" t="s">
        <v>386</v>
      </c>
      <c r="F146" s="14" t="s">
        <v>387</v>
      </c>
      <c r="G146" s="14">
        <v>31013943</v>
      </c>
      <c r="H146" s="14" t="s">
        <v>166</v>
      </c>
      <c r="I146" s="14" t="s">
        <v>259</v>
      </c>
      <c r="J146" s="14" t="s">
        <v>168</v>
      </c>
      <c r="K146" s="14" t="s">
        <v>1947</v>
      </c>
      <c r="L146" s="14" t="s">
        <v>1949</v>
      </c>
      <c r="O146" s="14" t="s">
        <v>104</v>
      </c>
      <c r="P146" s="14" t="s">
        <v>106</v>
      </c>
      <c r="Q146" s="14" t="s">
        <v>111</v>
      </c>
      <c r="S146" s="14">
        <v>1</v>
      </c>
      <c r="T146" s="14">
        <v>1</v>
      </c>
      <c r="U146" s="14">
        <v>3</v>
      </c>
      <c r="V146" s="14">
        <v>1</v>
      </c>
      <c r="W146" s="14">
        <v>1</v>
      </c>
      <c r="X146" s="14">
        <v>1</v>
      </c>
      <c r="Y146" s="14">
        <v>1</v>
      </c>
      <c r="Z146" s="14">
        <v>17</v>
      </c>
      <c r="AA146" s="14">
        <v>18</v>
      </c>
      <c r="AD146" s="14">
        <v>34</v>
      </c>
      <c r="AE146" s="14">
        <v>36</v>
      </c>
      <c r="AQ146" s="14">
        <v>1</v>
      </c>
      <c r="AS146" s="14">
        <v>1</v>
      </c>
      <c r="AU146" s="14">
        <v>1</v>
      </c>
      <c r="AW146" s="14">
        <v>1</v>
      </c>
      <c r="AY146" s="14">
        <v>1</v>
      </c>
      <c r="BA146" s="14">
        <v>1</v>
      </c>
      <c r="BB146" s="14">
        <v>1</v>
      </c>
    </row>
    <row r="147" spans="1:54">
      <c r="A147" s="14" t="s">
        <v>55</v>
      </c>
      <c r="B147" s="14" t="s">
        <v>84</v>
      </c>
      <c r="D147" s="14" t="s">
        <v>1832</v>
      </c>
      <c r="E147" s="14" t="s">
        <v>390</v>
      </c>
      <c r="F147" s="14" t="s">
        <v>391</v>
      </c>
      <c r="G147" s="14">
        <v>31013945</v>
      </c>
      <c r="H147" s="14" t="s">
        <v>166</v>
      </c>
      <c r="I147" s="14" t="s">
        <v>259</v>
      </c>
      <c r="J147" s="14" t="s">
        <v>168</v>
      </c>
      <c r="K147" s="14" t="s">
        <v>1950</v>
      </c>
      <c r="L147" s="14" t="s">
        <v>1951</v>
      </c>
      <c r="O147" s="14" t="s">
        <v>103</v>
      </c>
      <c r="P147" s="14" t="s">
        <v>106</v>
      </c>
      <c r="Q147" s="14" t="s">
        <v>111</v>
      </c>
      <c r="S147" s="14">
        <v>1</v>
      </c>
      <c r="T147" s="14">
        <v>1</v>
      </c>
      <c r="U147" s="14">
        <v>3</v>
      </c>
      <c r="V147" s="14">
        <v>1</v>
      </c>
      <c r="W147" s="14">
        <v>1</v>
      </c>
      <c r="X147" s="14">
        <v>1</v>
      </c>
      <c r="Y147" s="14">
        <v>1</v>
      </c>
      <c r="Z147" s="14">
        <v>14</v>
      </c>
      <c r="AA147" s="14">
        <v>21</v>
      </c>
      <c r="AD147" s="14">
        <v>24</v>
      </c>
      <c r="AE147" s="14">
        <v>46</v>
      </c>
      <c r="AQ147" s="14">
        <v>1</v>
      </c>
      <c r="AS147" s="14">
        <v>2</v>
      </c>
      <c r="AT147" s="14">
        <v>2</v>
      </c>
      <c r="AU147" s="14">
        <v>1</v>
      </c>
      <c r="AW147" s="14">
        <v>1</v>
      </c>
      <c r="AX147" s="14">
        <v>2</v>
      </c>
      <c r="AY147" s="14">
        <v>1</v>
      </c>
      <c r="BA147" s="14">
        <v>1</v>
      </c>
      <c r="BB147" s="14">
        <v>1</v>
      </c>
    </row>
    <row r="148" spans="1:54">
      <c r="A148" s="14" t="s">
        <v>55</v>
      </c>
      <c r="B148" s="14" t="s">
        <v>84</v>
      </c>
      <c r="D148" s="14" t="s">
        <v>1832</v>
      </c>
      <c r="E148" s="14" t="s">
        <v>392</v>
      </c>
      <c r="F148" s="14" t="s">
        <v>393</v>
      </c>
      <c r="G148" s="14">
        <v>31013946</v>
      </c>
      <c r="H148" s="14" t="s">
        <v>166</v>
      </c>
      <c r="I148" s="14" t="s">
        <v>259</v>
      </c>
      <c r="J148" s="14" t="s">
        <v>168</v>
      </c>
      <c r="K148" s="14" t="s">
        <v>1952</v>
      </c>
      <c r="L148" s="14" t="s">
        <v>1953</v>
      </c>
      <c r="O148" s="14" t="s">
        <v>103</v>
      </c>
      <c r="P148" s="14" t="s">
        <v>106</v>
      </c>
      <c r="Q148" s="14" t="s">
        <v>111</v>
      </c>
      <c r="S148" s="14">
        <v>1</v>
      </c>
      <c r="T148" s="14">
        <v>1</v>
      </c>
      <c r="U148" s="14">
        <v>3</v>
      </c>
      <c r="V148" s="14">
        <v>1</v>
      </c>
      <c r="W148" s="14">
        <v>1</v>
      </c>
      <c r="X148" s="14">
        <v>1</v>
      </c>
      <c r="Y148" s="14">
        <v>1</v>
      </c>
      <c r="Z148" s="14">
        <v>15</v>
      </c>
      <c r="AA148" s="14">
        <v>20</v>
      </c>
      <c r="AD148" s="14">
        <v>31</v>
      </c>
      <c r="AE148" s="14">
        <v>39</v>
      </c>
      <c r="AQ148" s="14">
        <v>1</v>
      </c>
      <c r="AS148" s="14">
        <v>1</v>
      </c>
      <c r="AT148" s="14">
        <v>2</v>
      </c>
      <c r="AU148" s="14">
        <v>1</v>
      </c>
      <c r="AV148" s="14">
        <v>1</v>
      </c>
      <c r="AW148" s="14">
        <v>1</v>
      </c>
      <c r="AX148" s="14">
        <v>2</v>
      </c>
      <c r="AY148" s="14">
        <v>1</v>
      </c>
      <c r="AZ148" s="14">
        <v>1</v>
      </c>
      <c r="BA148" s="14">
        <v>1</v>
      </c>
    </row>
    <row r="149" spans="1:54">
      <c r="A149" s="14" t="s">
        <v>55</v>
      </c>
      <c r="B149" s="14" t="s">
        <v>84</v>
      </c>
      <c r="D149" s="14" t="s">
        <v>1832</v>
      </c>
      <c r="E149" s="14" t="s">
        <v>394</v>
      </c>
      <c r="F149" s="14" t="s">
        <v>395</v>
      </c>
      <c r="G149" s="14">
        <v>31013947</v>
      </c>
      <c r="H149" s="14" t="s">
        <v>166</v>
      </c>
      <c r="I149" s="14" t="s">
        <v>259</v>
      </c>
      <c r="J149" s="14" t="s">
        <v>168</v>
      </c>
      <c r="K149" s="14" t="s">
        <v>1954</v>
      </c>
      <c r="L149" s="14" t="s">
        <v>1955</v>
      </c>
      <c r="O149" s="14" t="s">
        <v>103</v>
      </c>
      <c r="P149" s="14" t="s">
        <v>106</v>
      </c>
      <c r="Q149" s="14" t="s">
        <v>111</v>
      </c>
      <c r="S149" s="14">
        <v>1</v>
      </c>
      <c r="T149" s="14">
        <v>1</v>
      </c>
      <c r="U149" s="14">
        <v>3</v>
      </c>
      <c r="V149" s="14">
        <v>1</v>
      </c>
      <c r="W149" s="14">
        <v>1</v>
      </c>
      <c r="X149" s="14">
        <v>1</v>
      </c>
      <c r="Y149" s="14">
        <v>1</v>
      </c>
      <c r="Z149" s="14">
        <v>18</v>
      </c>
      <c r="AA149" s="14">
        <v>17</v>
      </c>
      <c r="AD149" s="14">
        <v>33</v>
      </c>
      <c r="AE149" s="14">
        <v>37</v>
      </c>
      <c r="AQ149" s="14">
        <v>1</v>
      </c>
      <c r="AR149" s="14">
        <v>1</v>
      </c>
      <c r="AT149" s="14">
        <v>1</v>
      </c>
      <c r="AU149" s="14">
        <v>1</v>
      </c>
      <c r="AW149" s="14">
        <v>1</v>
      </c>
      <c r="AX149" s="14">
        <v>1</v>
      </c>
      <c r="AY149" s="14">
        <v>1</v>
      </c>
      <c r="BA149" s="14">
        <v>1</v>
      </c>
    </row>
    <row r="150" spans="1:54">
      <c r="A150" s="14" t="s">
        <v>55</v>
      </c>
      <c r="B150" s="14" t="s">
        <v>84</v>
      </c>
      <c r="D150" s="14" t="s">
        <v>1832</v>
      </c>
      <c r="E150" s="14" t="s">
        <v>396</v>
      </c>
      <c r="F150" s="14" t="s">
        <v>397</v>
      </c>
      <c r="G150" s="14">
        <v>31013949</v>
      </c>
      <c r="H150" s="14" t="s">
        <v>166</v>
      </c>
      <c r="I150" s="14" t="s">
        <v>259</v>
      </c>
      <c r="J150" s="14" t="s">
        <v>168</v>
      </c>
      <c r="K150" s="14" t="s">
        <v>1893</v>
      </c>
      <c r="L150" s="14" t="s">
        <v>1894</v>
      </c>
      <c r="M150" s="14">
        <v>0</v>
      </c>
      <c r="N150" s="14">
        <v>0</v>
      </c>
      <c r="O150" s="14" t="s">
        <v>103</v>
      </c>
      <c r="P150" s="14" t="s">
        <v>106</v>
      </c>
      <c r="Q150" s="14" t="s">
        <v>111</v>
      </c>
      <c r="S150" s="14">
        <v>1</v>
      </c>
      <c r="T150" s="14">
        <v>1</v>
      </c>
      <c r="U150" s="14">
        <v>3</v>
      </c>
      <c r="V150" s="14">
        <v>1</v>
      </c>
      <c r="W150" s="14">
        <v>1</v>
      </c>
      <c r="X150" s="14">
        <v>1</v>
      </c>
      <c r="Y150" s="14">
        <v>1</v>
      </c>
      <c r="Z150" s="14">
        <v>15</v>
      </c>
      <c r="AA150" s="14">
        <v>20</v>
      </c>
      <c r="AD150" s="14">
        <v>32</v>
      </c>
      <c r="AE150" s="14">
        <v>38</v>
      </c>
      <c r="AP150" s="14">
        <v>1</v>
      </c>
      <c r="AQ150" s="14">
        <v>1</v>
      </c>
      <c r="AR150" s="14">
        <v>1</v>
      </c>
      <c r="AT150" s="14">
        <v>1</v>
      </c>
      <c r="AU150" s="14">
        <v>1</v>
      </c>
      <c r="AV150" s="14">
        <v>1</v>
      </c>
      <c r="AX150" s="14">
        <v>1</v>
      </c>
      <c r="AY150" s="14">
        <v>1</v>
      </c>
      <c r="AZ150" s="14">
        <v>1</v>
      </c>
      <c r="BB150" s="14">
        <v>1</v>
      </c>
    </row>
    <row r="151" spans="1:54">
      <c r="A151" s="14" t="s">
        <v>35</v>
      </c>
      <c r="B151" s="14" t="s">
        <v>64</v>
      </c>
      <c r="D151" s="14" t="s">
        <v>1832</v>
      </c>
      <c r="E151" s="14" t="s">
        <v>407</v>
      </c>
      <c r="F151" s="14" t="s">
        <v>409</v>
      </c>
      <c r="G151" s="14">
        <v>31013950</v>
      </c>
      <c r="H151" s="14" t="s">
        <v>166</v>
      </c>
      <c r="I151" s="14" t="s">
        <v>259</v>
      </c>
      <c r="J151" s="14" t="s">
        <v>168</v>
      </c>
      <c r="K151" s="14" t="s">
        <v>1855</v>
      </c>
      <c r="L151" s="14" t="s">
        <v>1956</v>
      </c>
      <c r="O151" s="14" t="s">
        <v>103</v>
      </c>
      <c r="P151" s="14" t="s">
        <v>106</v>
      </c>
      <c r="Q151" s="14" t="s">
        <v>111</v>
      </c>
      <c r="S151" s="14">
        <v>1</v>
      </c>
      <c r="T151" s="14">
        <v>1</v>
      </c>
      <c r="U151" s="14">
        <v>3</v>
      </c>
      <c r="V151" s="14">
        <v>1</v>
      </c>
      <c r="W151" s="14">
        <v>1</v>
      </c>
      <c r="X151" s="14">
        <v>1</v>
      </c>
      <c r="Y151" s="14">
        <v>1</v>
      </c>
      <c r="Z151" s="14">
        <v>12</v>
      </c>
      <c r="AA151" s="14">
        <v>22</v>
      </c>
      <c r="AD151" s="14">
        <v>24</v>
      </c>
      <c r="AE151" s="14">
        <v>37</v>
      </c>
      <c r="AP151" s="14">
        <v>1</v>
      </c>
      <c r="AQ151" s="14">
        <v>1</v>
      </c>
      <c r="AR151" s="14">
        <v>1</v>
      </c>
      <c r="AT151" s="14">
        <v>1</v>
      </c>
      <c r="AU151" s="14">
        <v>1</v>
      </c>
      <c r="AV151" s="14">
        <v>1</v>
      </c>
      <c r="AX151" s="14">
        <v>1</v>
      </c>
      <c r="AY151" s="14">
        <v>1</v>
      </c>
      <c r="AZ151" s="14">
        <v>1</v>
      </c>
      <c r="BB151" s="14">
        <v>1</v>
      </c>
    </row>
    <row r="152" spans="1:54">
      <c r="A152" s="14" t="s">
        <v>35</v>
      </c>
      <c r="B152" s="14" t="s">
        <v>64</v>
      </c>
      <c r="D152" s="14" t="s">
        <v>1832</v>
      </c>
      <c r="E152" s="14" t="s">
        <v>410</v>
      </c>
      <c r="F152" s="14" t="s">
        <v>411</v>
      </c>
      <c r="G152" s="14">
        <v>31013951</v>
      </c>
      <c r="H152" s="14" t="s">
        <v>166</v>
      </c>
      <c r="I152" s="14" t="s">
        <v>259</v>
      </c>
      <c r="J152" s="14" t="s">
        <v>168</v>
      </c>
      <c r="K152" s="14" t="s">
        <v>1957</v>
      </c>
      <c r="L152" s="14" t="s">
        <v>1958</v>
      </c>
      <c r="O152" s="14" t="s">
        <v>103</v>
      </c>
      <c r="P152" s="14" t="s">
        <v>106</v>
      </c>
      <c r="Q152" s="14" t="s">
        <v>111</v>
      </c>
      <c r="S152" s="14">
        <v>1</v>
      </c>
      <c r="T152" s="14">
        <v>1</v>
      </c>
      <c r="U152" s="14">
        <v>3</v>
      </c>
      <c r="V152" s="14">
        <v>1</v>
      </c>
      <c r="W152" s="14">
        <v>1</v>
      </c>
      <c r="X152" s="14">
        <v>1</v>
      </c>
      <c r="Y152" s="14">
        <v>1</v>
      </c>
      <c r="Z152" s="14">
        <v>17</v>
      </c>
      <c r="AA152" s="14">
        <v>18</v>
      </c>
      <c r="AD152" s="14">
        <v>29</v>
      </c>
      <c r="AE152" s="14">
        <v>38</v>
      </c>
      <c r="AQ152" s="14">
        <v>1</v>
      </c>
      <c r="AU152" s="14">
        <v>1</v>
      </c>
      <c r="AY152" s="14">
        <v>1</v>
      </c>
      <c r="BB152" s="14">
        <v>1</v>
      </c>
    </row>
    <row r="153" spans="1:54">
      <c r="A153" s="14" t="s">
        <v>35</v>
      </c>
      <c r="B153" s="14" t="s">
        <v>64</v>
      </c>
      <c r="D153" s="14" t="s">
        <v>1832</v>
      </c>
      <c r="E153" s="14" t="s">
        <v>410</v>
      </c>
      <c r="F153" s="14" t="s">
        <v>412</v>
      </c>
      <c r="G153" s="14">
        <v>31013953</v>
      </c>
      <c r="H153" s="14" t="s">
        <v>166</v>
      </c>
      <c r="I153" s="14" t="s">
        <v>259</v>
      </c>
      <c r="J153" s="14" t="s">
        <v>168</v>
      </c>
      <c r="K153" s="14" t="s">
        <v>1957</v>
      </c>
      <c r="L153" s="14" t="s">
        <v>1958</v>
      </c>
      <c r="O153" s="14" t="s">
        <v>103</v>
      </c>
      <c r="P153" s="14" t="s">
        <v>106</v>
      </c>
      <c r="Q153" s="14" t="s">
        <v>111</v>
      </c>
      <c r="S153" s="14">
        <v>1</v>
      </c>
      <c r="T153" s="14">
        <v>1</v>
      </c>
      <c r="U153" s="14">
        <v>3</v>
      </c>
      <c r="V153" s="14">
        <v>1</v>
      </c>
      <c r="W153" s="14">
        <v>1</v>
      </c>
      <c r="X153" s="14">
        <v>1</v>
      </c>
      <c r="Y153" s="14">
        <v>1</v>
      </c>
      <c r="Z153" s="14">
        <v>18</v>
      </c>
      <c r="AA153" s="14">
        <v>17</v>
      </c>
      <c r="AD153" s="14">
        <v>14</v>
      </c>
      <c r="AE153" s="14">
        <v>53</v>
      </c>
      <c r="AQ153" s="14">
        <v>1</v>
      </c>
      <c r="AU153" s="14">
        <v>1</v>
      </c>
      <c r="AY153" s="14">
        <v>1</v>
      </c>
    </row>
    <row r="154" spans="1:54">
      <c r="A154" s="14" t="s">
        <v>35</v>
      </c>
      <c r="B154" s="14" t="s">
        <v>64</v>
      </c>
      <c r="D154" s="14" t="s">
        <v>1832</v>
      </c>
      <c r="E154" s="14" t="s">
        <v>413</v>
      </c>
      <c r="F154" s="14" t="s">
        <v>415</v>
      </c>
      <c r="G154" s="14">
        <v>31013955</v>
      </c>
      <c r="H154" s="14" t="s">
        <v>166</v>
      </c>
      <c r="I154" s="14" t="s">
        <v>259</v>
      </c>
      <c r="J154" s="14" t="s">
        <v>168</v>
      </c>
      <c r="K154" s="14" t="s">
        <v>1957</v>
      </c>
      <c r="L154" s="14" t="s">
        <v>1959</v>
      </c>
      <c r="O154" s="14" t="s">
        <v>103</v>
      </c>
      <c r="P154" s="14" t="s">
        <v>106</v>
      </c>
      <c r="Q154" s="14" t="s">
        <v>111</v>
      </c>
      <c r="S154" s="14">
        <v>1</v>
      </c>
      <c r="T154" s="14">
        <v>1</v>
      </c>
      <c r="U154" s="14">
        <v>3</v>
      </c>
      <c r="V154" s="14">
        <v>1</v>
      </c>
      <c r="W154" s="14">
        <v>1</v>
      </c>
      <c r="X154" s="14">
        <v>1</v>
      </c>
      <c r="Y154" s="14">
        <v>1</v>
      </c>
      <c r="Z154" s="14">
        <v>17</v>
      </c>
      <c r="AA154" s="14">
        <v>18</v>
      </c>
      <c r="AD154" s="14">
        <v>33</v>
      </c>
      <c r="AE154" s="14">
        <v>37</v>
      </c>
      <c r="AQ154" s="14">
        <v>1</v>
      </c>
      <c r="AU154" s="14">
        <v>1</v>
      </c>
      <c r="AY154" s="14">
        <v>1</v>
      </c>
      <c r="BB154" s="14">
        <v>1</v>
      </c>
    </row>
    <row r="155" spans="1:54">
      <c r="A155" s="14" t="s">
        <v>35</v>
      </c>
      <c r="B155" s="14" t="s">
        <v>64</v>
      </c>
      <c r="D155" s="14" t="s">
        <v>1832</v>
      </c>
      <c r="E155" s="14" t="s">
        <v>413</v>
      </c>
      <c r="F155" s="14" t="s">
        <v>414</v>
      </c>
      <c r="G155" s="14">
        <v>31013956</v>
      </c>
      <c r="H155" s="14" t="s">
        <v>166</v>
      </c>
      <c r="I155" s="14" t="s">
        <v>259</v>
      </c>
      <c r="J155" s="14" t="s">
        <v>168</v>
      </c>
      <c r="K155" s="14" t="s">
        <v>1960</v>
      </c>
      <c r="L155" s="14" t="s">
        <v>1961</v>
      </c>
      <c r="O155" s="14" t="s">
        <v>103</v>
      </c>
      <c r="P155" s="14" t="s">
        <v>106</v>
      </c>
      <c r="Q155" s="14" t="s">
        <v>111</v>
      </c>
      <c r="S155" s="14">
        <v>1</v>
      </c>
      <c r="T155" s="14">
        <v>1</v>
      </c>
      <c r="U155" s="14">
        <v>3</v>
      </c>
      <c r="V155" s="14">
        <v>1</v>
      </c>
      <c r="W155" s="14">
        <v>1</v>
      </c>
      <c r="X155" s="14">
        <v>1</v>
      </c>
      <c r="Y155" s="14">
        <v>1</v>
      </c>
      <c r="Z155" s="14">
        <v>17</v>
      </c>
      <c r="AA155" s="14">
        <v>18</v>
      </c>
      <c r="AD155" s="14">
        <v>30</v>
      </c>
      <c r="AE155" s="14">
        <v>40</v>
      </c>
      <c r="AQ155" s="14">
        <v>1</v>
      </c>
      <c r="AU155" s="14">
        <v>1</v>
      </c>
      <c r="AY155" s="14">
        <v>1</v>
      </c>
    </row>
    <row r="156" spans="1:54">
      <c r="A156" s="14" t="s">
        <v>34</v>
      </c>
      <c r="B156" s="14" t="s">
        <v>63</v>
      </c>
      <c r="D156" s="14" t="s">
        <v>1832</v>
      </c>
      <c r="E156" s="14" t="s">
        <v>402</v>
      </c>
      <c r="F156" s="14" t="s">
        <v>403</v>
      </c>
      <c r="G156" s="14">
        <v>31013957</v>
      </c>
      <c r="H156" s="14" t="s">
        <v>166</v>
      </c>
      <c r="I156" s="14" t="s">
        <v>259</v>
      </c>
      <c r="J156" s="14" t="s">
        <v>168</v>
      </c>
      <c r="K156" s="14" t="s">
        <v>1962</v>
      </c>
      <c r="L156" s="14" t="s">
        <v>1963</v>
      </c>
      <c r="O156" s="14" t="s">
        <v>103</v>
      </c>
      <c r="P156" s="14" t="s">
        <v>106</v>
      </c>
      <c r="Q156" s="14" t="s">
        <v>111</v>
      </c>
      <c r="S156" s="14">
        <v>1</v>
      </c>
      <c r="T156" s="14">
        <v>1</v>
      </c>
      <c r="U156" s="14">
        <v>3</v>
      </c>
      <c r="V156" s="14">
        <v>1</v>
      </c>
      <c r="W156" s="14">
        <v>1</v>
      </c>
      <c r="X156" s="14">
        <v>1</v>
      </c>
      <c r="Y156" s="14">
        <v>1</v>
      </c>
      <c r="Z156" s="14">
        <v>17</v>
      </c>
      <c r="AA156" s="14">
        <v>18</v>
      </c>
      <c r="AD156" s="14">
        <v>21</v>
      </c>
      <c r="AE156" s="14">
        <v>48</v>
      </c>
      <c r="AQ156" s="14">
        <v>1</v>
      </c>
      <c r="AR156" s="14">
        <v>1</v>
      </c>
      <c r="AU156" s="14">
        <v>1</v>
      </c>
      <c r="AV156" s="14">
        <v>1</v>
      </c>
      <c r="AY156" s="14">
        <v>1</v>
      </c>
      <c r="AZ156" s="14">
        <v>1</v>
      </c>
    </row>
    <row r="157" spans="1:54">
      <c r="A157" s="14" t="s">
        <v>34</v>
      </c>
      <c r="B157" s="14" t="s">
        <v>63</v>
      </c>
      <c r="D157" s="14" t="s">
        <v>1832</v>
      </c>
      <c r="E157" s="14" t="s">
        <v>402</v>
      </c>
      <c r="F157" s="14" t="s">
        <v>404</v>
      </c>
      <c r="G157" s="14">
        <v>31013958</v>
      </c>
      <c r="H157" s="14" t="s">
        <v>166</v>
      </c>
      <c r="I157" s="14" t="s">
        <v>259</v>
      </c>
      <c r="J157" s="14" t="s">
        <v>168</v>
      </c>
      <c r="K157" s="14" t="s">
        <v>1964</v>
      </c>
      <c r="L157" s="14" t="s">
        <v>1965</v>
      </c>
      <c r="O157" s="14" t="s">
        <v>103</v>
      </c>
      <c r="P157" s="14" t="s">
        <v>106</v>
      </c>
      <c r="Q157" s="14" t="s">
        <v>111</v>
      </c>
      <c r="S157" s="14">
        <v>1</v>
      </c>
      <c r="T157" s="14">
        <v>1</v>
      </c>
      <c r="U157" s="14">
        <v>3</v>
      </c>
      <c r="V157" s="14">
        <v>1</v>
      </c>
      <c r="W157" s="14">
        <v>1</v>
      </c>
      <c r="X157" s="14">
        <v>1</v>
      </c>
      <c r="Y157" s="14">
        <v>1</v>
      </c>
      <c r="Z157" s="14">
        <v>20</v>
      </c>
      <c r="AA157" s="14">
        <v>15</v>
      </c>
      <c r="AD157" s="14">
        <v>21</v>
      </c>
      <c r="AE157" s="14">
        <v>45</v>
      </c>
      <c r="AQ157" s="14">
        <v>1</v>
      </c>
      <c r="AR157" s="14">
        <v>1</v>
      </c>
      <c r="AU157" s="14">
        <v>1</v>
      </c>
      <c r="AV157" s="14">
        <v>1</v>
      </c>
      <c r="AY157" s="14">
        <v>1</v>
      </c>
      <c r="AZ157" s="14">
        <v>1</v>
      </c>
    </row>
    <row r="158" spans="1:54">
      <c r="A158" s="14" t="s">
        <v>34</v>
      </c>
      <c r="B158" s="14" t="s">
        <v>63</v>
      </c>
      <c r="D158" s="14" t="s">
        <v>1832</v>
      </c>
      <c r="E158" s="14" t="s">
        <v>405</v>
      </c>
      <c r="F158" s="14" t="s">
        <v>406</v>
      </c>
      <c r="G158" s="14">
        <v>31013959</v>
      </c>
      <c r="H158" s="14" t="s">
        <v>166</v>
      </c>
      <c r="I158" s="14" t="s">
        <v>259</v>
      </c>
      <c r="J158" s="14" t="s">
        <v>168</v>
      </c>
      <c r="K158" s="14" t="s">
        <v>1966</v>
      </c>
      <c r="L158" s="14" t="s">
        <v>1967</v>
      </c>
      <c r="O158" s="14" t="s">
        <v>103</v>
      </c>
      <c r="P158" s="14" t="s">
        <v>106</v>
      </c>
      <c r="Q158" s="14" t="s">
        <v>111</v>
      </c>
      <c r="S158" s="14">
        <v>1</v>
      </c>
      <c r="T158" s="14">
        <v>1</v>
      </c>
      <c r="U158" s="14">
        <v>3</v>
      </c>
      <c r="V158" s="14">
        <v>1</v>
      </c>
      <c r="W158" s="14">
        <v>1</v>
      </c>
      <c r="X158" s="14">
        <v>1</v>
      </c>
      <c r="Y158" s="14">
        <v>1</v>
      </c>
      <c r="Z158" s="14">
        <v>15</v>
      </c>
      <c r="AA158" s="14">
        <v>20</v>
      </c>
      <c r="AD158" s="14">
        <v>24</v>
      </c>
      <c r="AE158" s="14">
        <v>46</v>
      </c>
      <c r="AP158" s="14">
        <v>1</v>
      </c>
      <c r="AQ158" s="14">
        <v>1</v>
      </c>
      <c r="AR158" s="14">
        <v>1</v>
      </c>
      <c r="AT158" s="14">
        <v>1</v>
      </c>
      <c r="AU158" s="14">
        <v>1</v>
      </c>
      <c r="AV158" s="14">
        <v>1</v>
      </c>
      <c r="AX158" s="14">
        <v>1</v>
      </c>
      <c r="AY158" s="14">
        <v>1</v>
      </c>
      <c r="AZ158" s="14">
        <v>1</v>
      </c>
      <c r="BB158" s="14">
        <v>1</v>
      </c>
    </row>
    <row r="159" spans="1:54">
      <c r="A159" s="14" t="s">
        <v>34</v>
      </c>
      <c r="B159" s="14" t="s">
        <v>63</v>
      </c>
      <c r="D159" s="14" t="s">
        <v>1832</v>
      </c>
      <c r="E159" s="14" t="s">
        <v>398</v>
      </c>
      <c r="F159" s="14" t="s">
        <v>399</v>
      </c>
      <c r="G159" s="14">
        <v>31013960</v>
      </c>
      <c r="H159" s="14" t="s">
        <v>166</v>
      </c>
      <c r="I159" s="14" t="s">
        <v>259</v>
      </c>
      <c r="J159" s="14" t="s">
        <v>168</v>
      </c>
      <c r="K159" s="14" t="s">
        <v>1966</v>
      </c>
      <c r="L159" s="14" t="s">
        <v>1967</v>
      </c>
      <c r="O159" s="14" t="s">
        <v>103</v>
      </c>
      <c r="P159" s="14" t="s">
        <v>106</v>
      </c>
      <c r="Q159" s="14" t="s">
        <v>111</v>
      </c>
      <c r="S159" s="14">
        <v>1</v>
      </c>
      <c r="T159" s="14">
        <v>1</v>
      </c>
      <c r="U159" s="14">
        <v>3</v>
      </c>
      <c r="V159" s="14">
        <v>1</v>
      </c>
      <c r="W159" s="14">
        <v>1</v>
      </c>
      <c r="X159" s="14">
        <v>1</v>
      </c>
      <c r="Y159" s="14">
        <v>1</v>
      </c>
      <c r="Z159" s="14">
        <v>18</v>
      </c>
      <c r="AA159" s="14">
        <v>22</v>
      </c>
      <c r="AD159" s="14">
        <v>29</v>
      </c>
      <c r="AE159" s="14">
        <v>38</v>
      </c>
      <c r="AQ159" s="14">
        <v>1</v>
      </c>
      <c r="AR159" s="14">
        <v>1</v>
      </c>
      <c r="AU159" s="14">
        <v>1</v>
      </c>
      <c r="AV159" s="14">
        <v>1</v>
      </c>
      <c r="AY159" s="14">
        <v>1</v>
      </c>
      <c r="AZ159" s="14">
        <v>1</v>
      </c>
    </row>
    <row r="160" spans="1:54">
      <c r="A160" s="14" t="s">
        <v>34</v>
      </c>
      <c r="B160" s="14" t="s">
        <v>63</v>
      </c>
      <c r="D160" s="14" t="s">
        <v>1832</v>
      </c>
      <c r="E160" s="14" t="s">
        <v>398</v>
      </c>
      <c r="F160" s="14" t="s">
        <v>400</v>
      </c>
      <c r="G160" s="14">
        <v>31013961</v>
      </c>
      <c r="H160" s="14" t="s">
        <v>166</v>
      </c>
      <c r="I160" s="14" t="s">
        <v>259</v>
      </c>
      <c r="J160" s="14" t="s">
        <v>168</v>
      </c>
      <c r="K160" s="14" t="s">
        <v>1966</v>
      </c>
      <c r="L160" s="14" t="s">
        <v>1967</v>
      </c>
      <c r="O160" s="14" t="s">
        <v>103</v>
      </c>
      <c r="P160" s="14" t="s">
        <v>106</v>
      </c>
      <c r="Q160" s="14" t="s">
        <v>111</v>
      </c>
      <c r="S160" s="14">
        <v>1</v>
      </c>
      <c r="T160" s="14">
        <v>1</v>
      </c>
      <c r="U160" s="14">
        <v>3</v>
      </c>
      <c r="V160" s="14">
        <v>1</v>
      </c>
      <c r="W160" s="14">
        <v>1</v>
      </c>
      <c r="X160" s="14">
        <v>1</v>
      </c>
      <c r="Y160" s="14">
        <v>1</v>
      </c>
      <c r="Z160" s="14">
        <v>14</v>
      </c>
      <c r="AA160" s="14">
        <v>21</v>
      </c>
      <c r="AD160" s="14">
        <v>31</v>
      </c>
      <c r="AE160" s="14">
        <v>37</v>
      </c>
      <c r="AQ160" s="14">
        <v>1</v>
      </c>
      <c r="AR160" s="14">
        <v>1</v>
      </c>
      <c r="AU160" s="14">
        <v>1</v>
      </c>
      <c r="AV160" s="14">
        <v>1</v>
      </c>
      <c r="AY160" s="14">
        <v>1</v>
      </c>
      <c r="AZ160" s="14">
        <v>1</v>
      </c>
    </row>
    <row r="161" spans="1:54">
      <c r="A161" s="14" t="s">
        <v>34</v>
      </c>
      <c r="B161" s="14" t="s">
        <v>63</v>
      </c>
      <c r="D161" s="14" t="s">
        <v>1832</v>
      </c>
      <c r="E161" s="14" t="s">
        <v>398</v>
      </c>
      <c r="F161" s="14" t="s">
        <v>401</v>
      </c>
      <c r="G161" s="14">
        <v>31013962</v>
      </c>
      <c r="H161" s="14" t="s">
        <v>166</v>
      </c>
      <c r="I161" s="14" t="s">
        <v>259</v>
      </c>
      <c r="J161" s="14" t="s">
        <v>168</v>
      </c>
      <c r="K161" s="14" t="s">
        <v>1966</v>
      </c>
      <c r="L161" s="14" t="s">
        <v>1967</v>
      </c>
      <c r="O161" s="14" t="s">
        <v>103</v>
      </c>
      <c r="P161" s="14" t="s">
        <v>106</v>
      </c>
      <c r="Q161" s="14" t="s">
        <v>111</v>
      </c>
      <c r="S161" s="14">
        <v>1</v>
      </c>
      <c r="T161" s="14">
        <v>1</v>
      </c>
      <c r="U161" s="14">
        <v>3</v>
      </c>
      <c r="V161" s="14">
        <v>1</v>
      </c>
      <c r="W161" s="14">
        <v>1</v>
      </c>
      <c r="X161" s="14">
        <v>1</v>
      </c>
      <c r="Y161" s="14">
        <v>1</v>
      </c>
      <c r="Z161" s="14">
        <v>20</v>
      </c>
      <c r="AA161" s="14">
        <v>19</v>
      </c>
      <c r="AD161" s="14">
        <v>45</v>
      </c>
      <c r="AE161" s="14">
        <v>22</v>
      </c>
      <c r="AQ161" s="14">
        <v>1</v>
      </c>
      <c r="AR161" s="14">
        <v>1</v>
      </c>
      <c r="AU161" s="14">
        <v>1</v>
      </c>
      <c r="AV161" s="14">
        <v>1</v>
      </c>
      <c r="AY161" s="14">
        <v>1</v>
      </c>
      <c r="AZ161" s="14">
        <v>1</v>
      </c>
    </row>
    <row r="162" spans="1:54">
      <c r="A162" s="14" t="s">
        <v>140</v>
      </c>
      <c r="B162" s="14" t="s">
        <v>141</v>
      </c>
      <c r="C162" s="14" t="s">
        <v>268</v>
      </c>
      <c r="D162" s="14" t="s">
        <v>269</v>
      </c>
      <c r="E162" s="14" t="s">
        <v>270</v>
      </c>
      <c r="F162" s="14" t="s">
        <v>271</v>
      </c>
      <c r="G162" s="14">
        <v>31013963</v>
      </c>
      <c r="H162" s="14" t="s">
        <v>166</v>
      </c>
      <c r="I162" s="14" t="s">
        <v>259</v>
      </c>
      <c r="J162" s="14" t="s">
        <v>168</v>
      </c>
      <c r="K162" s="14" t="s">
        <v>1968</v>
      </c>
      <c r="L162" s="14" t="s">
        <v>1969</v>
      </c>
      <c r="O162" s="14" t="s">
        <v>103</v>
      </c>
      <c r="P162" s="14" t="s">
        <v>106</v>
      </c>
      <c r="Q162" s="14" t="s">
        <v>111</v>
      </c>
      <c r="S162" s="14">
        <v>1</v>
      </c>
      <c r="T162" s="14">
        <v>1</v>
      </c>
      <c r="U162" s="14">
        <v>3</v>
      </c>
      <c r="V162" s="14">
        <v>1</v>
      </c>
      <c r="W162" s="14">
        <v>1</v>
      </c>
      <c r="X162" s="14">
        <v>1</v>
      </c>
      <c r="Y162" s="14">
        <v>1</v>
      </c>
      <c r="Z162" s="14">
        <v>13</v>
      </c>
      <c r="AA162" s="14">
        <v>17</v>
      </c>
      <c r="AD162" s="14">
        <v>37</v>
      </c>
      <c r="AE162" s="14">
        <v>28</v>
      </c>
      <c r="AQ162" s="14">
        <v>1</v>
      </c>
      <c r="AR162" s="14">
        <v>2</v>
      </c>
      <c r="AS162" s="14">
        <v>1</v>
      </c>
      <c r="AU162" s="14">
        <v>1</v>
      </c>
      <c r="AV162" s="14">
        <v>2</v>
      </c>
      <c r="AW162" s="14">
        <v>1</v>
      </c>
      <c r="AY162" s="14">
        <v>1</v>
      </c>
      <c r="AZ162" s="14">
        <v>2</v>
      </c>
      <c r="BA162" s="14">
        <v>1</v>
      </c>
      <c r="BB162" s="14">
        <v>1</v>
      </c>
    </row>
    <row r="163" spans="1:54">
      <c r="A163" s="14" t="s">
        <v>53</v>
      </c>
      <c r="B163" s="14" t="s">
        <v>82</v>
      </c>
      <c r="C163" s="14" t="s">
        <v>278</v>
      </c>
      <c r="D163" s="14" t="s">
        <v>279</v>
      </c>
      <c r="E163" s="14" t="s">
        <v>283</v>
      </c>
      <c r="F163" s="14" t="s">
        <v>284</v>
      </c>
      <c r="G163" s="14">
        <v>31013964</v>
      </c>
      <c r="H163" s="14" t="s">
        <v>282</v>
      </c>
      <c r="I163" s="14" t="s">
        <v>259</v>
      </c>
      <c r="J163" s="14" t="s">
        <v>168</v>
      </c>
      <c r="K163" s="14" t="s">
        <v>1970</v>
      </c>
      <c r="L163" s="14" t="s">
        <v>1971</v>
      </c>
      <c r="O163" s="14" t="s">
        <v>103</v>
      </c>
      <c r="P163" s="14" t="s">
        <v>106</v>
      </c>
      <c r="Q163" s="14" t="s">
        <v>111</v>
      </c>
      <c r="S163" s="14">
        <v>1</v>
      </c>
      <c r="T163" s="14">
        <v>1</v>
      </c>
      <c r="U163" s="14">
        <v>3</v>
      </c>
      <c r="V163" s="14">
        <v>1</v>
      </c>
      <c r="W163" s="14">
        <v>1</v>
      </c>
      <c r="X163" s="14">
        <v>1</v>
      </c>
      <c r="Y163" s="14">
        <v>1</v>
      </c>
      <c r="Z163" s="14">
        <v>24</v>
      </c>
      <c r="AA163" s="14">
        <v>16</v>
      </c>
      <c r="AD163" s="14">
        <v>32</v>
      </c>
      <c r="AE163" s="14">
        <v>33</v>
      </c>
      <c r="AQ163" s="14">
        <v>1</v>
      </c>
      <c r="AR163" s="14">
        <v>1</v>
      </c>
      <c r="AS163" s="14">
        <v>1</v>
      </c>
      <c r="AU163" s="14">
        <v>1</v>
      </c>
      <c r="AV163" s="14">
        <v>1</v>
      </c>
      <c r="AW163" s="14">
        <v>1</v>
      </c>
      <c r="AY163" s="14">
        <v>1</v>
      </c>
      <c r="AZ163" s="14">
        <v>1</v>
      </c>
      <c r="BA163" s="14">
        <v>1</v>
      </c>
    </row>
    <row r="164" spans="1:54">
      <c r="A164" s="14" t="s">
        <v>53</v>
      </c>
      <c r="B164" s="14" t="s">
        <v>82</v>
      </c>
      <c r="C164" s="14" t="s">
        <v>278</v>
      </c>
      <c r="D164" s="14" t="s">
        <v>279</v>
      </c>
      <c r="E164" s="14" t="s">
        <v>280</v>
      </c>
      <c r="F164" s="14" t="s">
        <v>281</v>
      </c>
      <c r="G164" s="14">
        <v>31013965</v>
      </c>
      <c r="H164" s="14" t="s">
        <v>282</v>
      </c>
      <c r="I164" s="14" t="s">
        <v>259</v>
      </c>
      <c r="J164" s="14" t="s">
        <v>168</v>
      </c>
      <c r="K164" s="14" t="s">
        <v>1972</v>
      </c>
      <c r="L164" s="14" t="s">
        <v>1973</v>
      </c>
      <c r="O164" s="14" t="s">
        <v>103</v>
      </c>
      <c r="P164" s="14" t="s">
        <v>106</v>
      </c>
      <c r="Q164" s="14" t="s">
        <v>111</v>
      </c>
      <c r="S164" s="14">
        <v>1</v>
      </c>
      <c r="T164" s="14">
        <v>1</v>
      </c>
      <c r="U164" s="14">
        <v>3</v>
      </c>
      <c r="V164" s="14">
        <v>1</v>
      </c>
      <c r="W164" s="14">
        <v>1</v>
      </c>
      <c r="X164" s="14">
        <v>1</v>
      </c>
      <c r="Y164" s="14">
        <v>1</v>
      </c>
      <c r="Z164" s="14">
        <v>25</v>
      </c>
      <c r="AA164" s="14">
        <v>20</v>
      </c>
      <c r="AD164" s="14">
        <v>34</v>
      </c>
      <c r="AE164" s="14">
        <v>26</v>
      </c>
      <c r="AQ164" s="14">
        <v>1</v>
      </c>
      <c r="AR164" s="14">
        <v>2</v>
      </c>
      <c r="AU164" s="14">
        <v>1</v>
      </c>
      <c r="AV164" s="14">
        <v>2</v>
      </c>
      <c r="AY164" s="14">
        <v>1</v>
      </c>
      <c r="AZ164" s="14">
        <v>2</v>
      </c>
    </row>
    <row r="165" spans="1:54">
      <c r="A165" s="14" t="s">
        <v>53</v>
      </c>
      <c r="B165" s="14" t="s">
        <v>82</v>
      </c>
      <c r="C165" s="14" t="s">
        <v>285</v>
      </c>
      <c r="D165" s="14" t="s">
        <v>286</v>
      </c>
      <c r="E165" s="14" t="s">
        <v>280</v>
      </c>
      <c r="F165" s="14" t="s">
        <v>290</v>
      </c>
      <c r="G165" s="14">
        <v>31013966</v>
      </c>
      <c r="H165" s="14" t="s">
        <v>282</v>
      </c>
      <c r="I165" s="14" t="s">
        <v>259</v>
      </c>
      <c r="J165" s="14" t="s">
        <v>168</v>
      </c>
      <c r="K165" s="14" t="s">
        <v>1867</v>
      </c>
      <c r="L165" s="14" t="s">
        <v>1974</v>
      </c>
      <c r="O165" s="14" t="s">
        <v>103</v>
      </c>
      <c r="P165" s="14" t="s">
        <v>106</v>
      </c>
      <c r="Q165" s="14" t="s">
        <v>111</v>
      </c>
      <c r="S165" s="14">
        <v>1</v>
      </c>
      <c r="T165" s="14">
        <v>1</v>
      </c>
      <c r="U165" s="14">
        <v>3</v>
      </c>
      <c r="V165" s="14">
        <v>1</v>
      </c>
      <c r="W165" s="14">
        <v>1</v>
      </c>
      <c r="X165" s="14">
        <v>1</v>
      </c>
      <c r="Y165" s="14">
        <v>1</v>
      </c>
      <c r="Z165" s="14">
        <v>17</v>
      </c>
      <c r="AA165" s="14">
        <v>18</v>
      </c>
      <c r="AD165" s="14">
        <v>31</v>
      </c>
      <c r="AE165" s="14">
        <v>39</v>
      </c>
      <c r="AQ165" s="14">
        <v>1</v>
      </c>
      <c r="AR165" s="14">
        <v>1</v>
      </c>
      <c r="AS165" s="14">
        <v>1</v>
      </c>
      <c r="AU165" s="14">
        <v>1</v>
      </c>
      <c r="AV165" s="14">
        <v>1</v>
      </c>
      <c r="AW165" s="14">
        <v>1</v>
      </c>
      <c r="AY165" s="14">
        <v>1</v>
      </c>
      <c r="AZ165" s="14">
        <v>1</v>
      </c>
      <c r="BA165" s="14">
        <v>1</v>
      </c>
      <c r="BB165" s="14">
        <v>1</v>
      </c>
    </row>
    <row r="166" spans="1:54">
      <c r="A166" s="14" t="s">
        <v>53</v>
      </c>
      <c r="B166" s="14" t="s">
        <v>82</v>
      </c>
      <c r="C166" s="14" t="s">
        <v>285</v>
      </c>
      <c r="D166" s="14" t="s">
        <v>286</v>
      </c>
      <c r="E166" s="14" t="s">
        <v>287</v>
      </c>
      <c r="F166" s="14" t="s">
        <v>288</v>
      </c>
      <c r="G166" s="14">
        <v>31013967</v>
      </c>
      <c r="H166" s="14" t="s">
        <v>282</v>
      </c>
      <c r="I166" s="14" t="s">
        <v>259</v>
      </c>
      <c r="J166" s="14" t="s">
        <v>168</v>
      </c>
      <c r="K166" s="14" t="s">
        <v>1910</v>
      </c>
      <c r="L166" s="14" t="s">
        <v>1975</v>
      </c>
      <c r="O166" s="14" t="s">
        <v>103</v>
      </c>
      <c r="P166" s="14" t="s">
        <v>106</v>
      </c>
      <c r="Q166" s="14" t="s">
        <v>111</v>
      </c>
      <c r="S166" s="14">
        <v>1</v>
      </c>
      <c r="T166" s="14">
        <v>1</v>
      </c>
      <c r="U166" s="14">
        <v>3</v>
      </c>
      <c r="V166" s="14">
        <v>1</v>
      </c>
      <c r="W166" s="14">
        <v>1</v>
      </c>
      <c r="X166" s="14">
        <v>1</v>
      </c>
      <c r="Y166" s="14">
        <v>1</v>
      </c>
      <c r="Z166" s="14">
        <v>25</v>
      </c>
      <c r="AA166" s="14">
        <v>10</v>
      </c>
      <c r="AD166" s="14">
        <v>40</v>
      </c>
      <c r="AE166" s="14">
        <v>30</v>
      </c>
      <c r="AQ166" s="14">
        <v>1</v>
      </c>
      <c r="AR166" s="14">
        <v>1</v>
      </c>
      <c r="AS166" s="14">
        <v>2</v>
      </c>
      <c r="AU166" s="14">
        <v>1</v>
      </c>
      <c r="AV166" s="14">
        <v>1</v>
      </c>
      <c r="AW166" s="14">
        <v>2</v>
      </c>
      <c r="AY166" s="14">
        <v>1</v>
      </c>
      <c r="AZ166" s="14">
        <v>1</v>
      </c>
      <c r="BA166" s="14">
        <v>2</v>
      </c>
      <c r="BB166" s="14">
        <v>1</v>
      </c>
    </row>
    <row r="167" spans="1:54">
      <c r="A167" s="14" t="s">
        <v>53</v>
      </c>
      <c r="B167" s="14" t="s">
        <v>82</v>
      </c>
      <c r="C167" s="14" t="s">
        <v>285</v>
      </c>
      <c r="D167" s="14" t="s">
        <v>286</v>
      </c>
      <c r="E167" s="14" t="s">
        <v>287</v>
      </c>
      <c r="F167" s="14" t="s">
        <v>289</v>
      </c>
      <c r="G167" s="14">
        <v>31013969</v>
      </c>
      <c r="H167" s="14" t="s">
        <v>282</v>
      </c>
      <c r="I167" s="14" t="s">
        <v>259</v>
      </c>
      <c r="J167" s="14" t="s">
        <v>168</v>
      </c>
      <c r="K167" s="14" t="s">
        <v>1910</v>
      </c>
      <c r="L167" s="14" t="s">
        <v>1976</v>
      </c>
      <c r="O167" s="14" t="s">
        <v>103</v>
      </c>
      <c r="P167" s="14" t="s">
        <v>106</v>
      </c>
      <c r="Q167" s="14" t="s">
        <v>111</v>
      </c>
      <c r="S167" s="14">
        <v>1</v>
      </c>
      <c r="T167" s="14">
        <v>1</v>
      </c>
      <c r="U167" s="14">
        <v>3</v>
      </c>
      <c r="V167" s="14">
        <v>1</v>
      </c>
      <c r="W167" s="14">
        <v>1</v>
      </c>
      <c r="X167" s="14">
        <v>1</v>
      </c>
      <c r="Y167" s="14">
        <v>1</v>
      </c>
      <c r="Z167" s="14">
        <v>13</v>
      </c>
      <c r="AA167" s="14">
        <v>22</v>
      </c>
      <c r="AD167" s="14">
        <v>31</v>
      </c>
      <c r="AE167" s="14">
        <v>39</v>
      </c>
      <c r="AQ167" s="14">
        <v>1</v>
      </c>
      <c r="AR167" s="14">
        <v>1</v>
      </c>
      <c r="AS167" s="14">
        <v>2</v>
      </c>
      <c r="AU167" s="14">
        <v>1</v>
      </c>
      <c r="AV167" s="14">
        <v>1</v>
      </c>
      <c r="AW167" s="14">
        <v>2</v>
      </c>
      <c r="AY167" s="14">
        <v>1</v>
      </c>
      <c r="AZ167" s="14">
        <v>1</v>
      </c>
      <c r="BA167" s="14">
        <v>2</v>
      </c>
    </row>
    <row r="168" spans="1:54">
      <c r="A168" s="14" t="s">
        <v>40</v>
      </c>
      <c r="B168" s="14" t="s">
        <v>69</v>
      </c>
      <c r="C168" s="14" t="s">
        <v>293</v>
      </c>
      <c r="D168" s="14" t="s">
        <v>294</v>
      </c>
      <c r="E168" s="14" t="s">
        <v>295</v>
      </c>
      <c r="F168" s="14" t="s">
        <v>297</v>
      </c>
      <c r="G168" s="14">
        <v>31013970</v>
      </c>
      <c r="H168" s="14" t="s">
        <v>166</v>
      </c>
      <c r="I168" s="14" t="s">
        <v>259</v>
      </c>
      <c r="J168" s="14" t="s">
        <v>168</v>
      </c>
      <c r="K168" s="14" t="s">
        <v>1977</v>
      </c>
      <c r="L168" s="14" t="s">
        <v>1978</v>
      </c>
      <c r="O168" s="14" t="s">
        <v>104</v>
      </c>
      <c r="P168" s="14" t="s">
        <v>106</v>
      </c>
      <c r="Q168" s="14" t="s">
        <v>111</v>
      </c>
      <c r="S168" s="14">
        <v>1</v>
      </c>
      <c r="T168" s="14">
        <v>1</v>
      </c>
      <c r="U168" s="14">
        <v>3</v>
      </c>
      <c r="V168" s="14">
        <v>1</v>
      </c>
      <c r="W168" s="14">
        <v>1</v>
      </c>
      <c r="X168" s="14">
        <v>1</v>
      </c>
      <c r="Y168" s="14">
        <v>1</v>
      </c>
      <c r="Z168" s="14">
        <v>15</v>
      </c>
      <c r="AA168" s="14">
        <v>20</v>
      </c>
      <c r="AD168" s="14">
        <v>34</v>
      </c>
      <c r="AE168" s="14">
        <v>36</v>
      </c>
      <c r="AR168" s="14">
        <v>1</v>
      </c>
      <c r="AS168" s="14">
        <v>2</v>
      </c>
      <c r="AV168" s="14">
        <v>1</v>
      </c>
      <c r="AW168" s="14">
        <v>2</v>
      </c>
      <c r="AZ168" s="14">
        <v>1</v>
      </c>
      <c r="BA168" s="14">
        <v>2</v>
      </c>
      <c r="BB168" s="14">
        <v>1</v>
      </c>
    </row>
    <row r="169" spans="1:54">
      <c r="A169" s="14" t="s">
        <v>40</v>
      </c>
      <c r="B169" s="14" t="s">
        <v>69</v>
      </c>
      <c r="C169" s="14" t="s">
        <v>293</v>
      </c>
      <c r="D169" s="14" t="s">
        <v>294</v>
      </c>
      <c r="E169" s="14" t="s">
        <v>295</v>
      </c>
      <c r="F169" s="14" t="s">
        <v>296</v>
      </c>
      <c r="G169" s="14">
        <v>31013971</v>
      </c>
      <c r="H169" s="14" t="s">
        <v>166</v>
      </c>
      <c r="I169" s="14" t="s">
        <v>259</v>
      </c>
      <c r="J169" s="14" t="s">
        <v>168</v>
      </c>
      <c r="K169" s="14" t="s">
        <v>1979</v>
      </c>
      <c r="L169" s="14" t="s">
        <v>1980</v>
      </c>
      <c r="O169" s="14" t="s">
        <v>104</v>
      </c>
      <c r="P169" s="14" t="s">
        <v>106</v>
      </c>
      <c r="Q169" s="14" t="s">
        <v>111</v>
      </c>
      <c r="S169" s="14">
        <v>1</v>
      </c>
      <c r="T169" s="14">
        <v>1</v>
      </c>
      <c r="U169" s="14">
        <v>3</v>
      </c>
      <c r="V169" s="14">
        <v>1</v>
      </c>
      <c r="W169" s="14">
        <v>1</v>
      </c>
      <c r="X169" s="14">
        <v>1</v>
      </c>
      <c r="Y169" s="14">
        <v>1</v>
      </c>
      <c r="Z169" s="14">
        <v>20</v>
      </c>
      <c r="AA169" s="14">
        <v>20</v>
      </c>
      <c r="AD169" s="14">
        <v>35</v>
      </c>
      <c r="AE169" s="14">
        <v>30</v>
      </c>
      <c r="AR169" s="14">
        <v>1</v>
      </c>
      <c r="AS169" s="14">
        <v>1</v>
      </c>
      <c r="AV169" s="14">
        <v>1</v>
      </c>
      <c r="AW169" s="14">
        <v>1</v>
      </c>
      <c r="AZ169" s="14">
        <v>1</v>
      </c>
      <c r="BA169" s="14">
        <v>1</v>
      </c>
      <c r="BB169" s="14">
        <v>1</v>
      </c>
    </row>
    <row r="170" spans="1:54">
      <c r="A170" s="14" t="s">
        <v>40</v>
      </c>
      <c r="B170" s="14" t="s">
        <v>69</v>
      </c>
      <c r="C170" s="14" t="s">
        <v>144</v>
      </c>
      <c r="D170" s="14" t="s">
        <v>145</v>
      </c>
      <c r="E170" s="14" t="s">
        <v>291</v>
      </c>
      <c r="F170" s="14" t="s">
        <v>292</v>
      </c>
      <c r="G170" s="14">
        <v>31013972</v>
      </c>
      <c r="H170" s="14" t="s">
        <v>166</v>
      </c>
      <c r="I170" s="14" t="s">
        <v>259</v>
      </c>
      <c r="J170" s="14" t="s">
        <v>168</v>
      </c>
      <c r="K170" s="14" t="s">
        <v>1981</v>
      </c>
      <c r="L170" s="14" t="s">
        <v>1982</v>
      </c>
      <c r="O170" s="14" t="s">
        <v>104</v>
      </c>
      <c r="P170" s="14" t="s">
        <v>106</v>
      </c>
      <c r="Q170" s="14" t="s">
        <v>111</v>
      </c>
      <c r="S170" s="14">
        <v>1</v>
      </c>
      <c r="T170" s="14">
        <v>1</v>
      </c>
      <c r="U170" s="14">
        <v>3</v>
      </c>
      <c r="V170" s="14">
        <v>1</v>
      </c>
      <c r="W170" s="14">
        <v>1</v>
      </c>
      <c r="X170" s="14">
        <v>1</v>
      </c>
      <c r="Y170" s="14">
        <v>1</v>
      </c>
      <c r="Z170" s="14">
        <v>15</v>
      </c>
      <c r="AA170" s="14">
        <v>20</v>
      </c>
      <c r="AD170" s="14">
        <v>32</v>
      </c>
      <c r="AE170" s="14">
        <v>38</v>
      </c>
      <c r="AS170" s="14">
        <v>2</v>
      </c>
      <c r="AW170" s="14">
        <v>2</v>
      </c>
      <c r="BA170" s="14">
        <v>2</v>
      </c>
      <c r="BB170" s="14">
        <v>1</v>
      </c>
    </row>
    <row r="171" spans="1:54">
      <c r="A171" s="14" t="s">
        <v>39</v>
      </c>
      <c r="B171" s="14" t="s">
        <v>68</v>
      </c>
      <c r="D171" s="14" t="s">
        <v>1832</v>
      </c>
      <c r="E171" s="14" t="s">
        <v>434</v>
      </c>
      <c r="F171" s="14" t="s">
        <v>165</v>
      </c>
      <c r="G171" s="14">
        <v>31468035</v>
      </c>
      <c r="H171" s="14" t="s">
        <v>166</v>
      </c>
      <c r="I171" s="14" t="s">
        <v>167</v>
      </c>
      <c r="J171" s="14" t="s">
        <v>168</v>
      </c>
      <c r="P171" s="14" t="s">
        <v>105</v>
      </c>
      <c r="Q171" s="14" t="s">
        <v>107</v>
      </c>
      <c r="S171" s="14">
        <v>1</v>
      </c>
      <c r="T171" s="14">
        <v>1</v>
      </c>
      <c r="U171" s="14">
        <v>3</v>
      </c>
      <c r="Y171" s="14">
        <v>1</v>
      </c>
      <c r="Z171" s="14">
        <v>18</v>
      </c>
      <c r="AA171" s="14">
        <v>17</v>
      </c>
      <c r="AD171" s="14">
        <v>36</v>
      </c>
      <c r="AE171" s="14">
        <v>34</v>
      </c>
      <c r="AP171" s="14">
        <v>1</v>
      </c>
      <c r="AR171" s="14">
        <v>1</v>
      </c>
      <c r="AT171" s="14">
        <v>1</v>
      </c>
      <c r="AV171" s="14">
        <v>1</v>
      </c>
      <c r="AX171" s="14">
        <v>1</v>
      </c>
      <c r="AZ171" s="14">
        <v>1</v>
      </c>
      <c r="BB171" s="14">
        <v>1</v>
      </c>
    </row>
    <row r="172" spans="1:54" hidden="1">
      <c r="A172" s="14" t="s">
        <v>39</v>
      </c>
      <c r="B172" s="14" t="s">
        <v>68</v>
      </c>
      <c r="D172" s="14" t="s">
        <v>1832</v>
      </c>
      <c r="E172" s="14" t="s">
        <v>435</v>
      </c>
      <c r="F172" s="14" t="s">
        <v>172</v>
      </c>
      <c r="G172" s="14">
        <v>31461062</v>
      </c>
      <c r="H172" s="14" t="s">
        <v>166</v>
      </c>
      <c r="I172" s="14" t="s">
        <v>259</v>
      </c>
      <c r="J172" s="14" t="s">
        <v>436</v>
      </c>
      <c r="P172" s="14" t="s">
        <v>105</v>
      </c>
      <c r="Q172" s="14" t="s">
        <v>107</v>
      </c>
      <c r="S172" s="14">
        <v>1</v>
      </c>
      <c r="T172" s="14">
        <v>1</v>
      </c>
      <c r="U172" s="14">
        <v>3</v>
      </c>
      <c r="Y172" s="14">
        <v>1</v>
      </c>
      <c r="Z172" s="14">
        <v>18</v>
      </c>
      <c r="AA172" s="14">
        <v>17</v>
      </c>
      <c r="AD172" s="14">
        <v>35</v>
      </c>
      <c r="AE172" s="14">
        <v>35</v>
      </c>
      <c r="AP172" s="14">
        <v>1</v>
      </c>
      <c r="AR172" s="14">
        <v>1</v>
      </c>
      <c r="AT172" s="14">
        <v>1</v>
      </c>
      <c r="AV172" s="14">
        <v>1</v>
      </c>
      <c r="AX172" s="14">
        <v>1</v>
      </c>
      <c r="AZ172" s="14">
        <v>1</v>
      </c>
      <c r="BB172" s="14">
        <v>1</v>
      </c>
    </row>
    <row r="173" spans="1:54">
      <c r="A173" s="14" t="s">
        <v>39</v>
      </c>
      <c r="B173" s="14" t="s">
        <v>68</v>
      </c>
      <c r="D173" s="14" t="s">
        <v>1832</v>
      </c>
      <c r="E173" s="14" t="s">
        <v>435</v>
      </c>
      <c r="F173" s="14" t="s">
        <v>174</v>
      </c>
      <c r="G173" s="14">
        <v>31461127</v>
      </c>
      <c r="H173" s="14" t="s">
        <v>166</v>
      </c>
      <c r="I173" s="14" t="s">
        <v>259</v>
      </c>
      <c r="J173" s="14" t="s">
        <v>168</v>
      </c>
      <c r="P173" s="14" t="s">
        <v>105</v>
      </c>
      <c r="Q173" s="14" t="s">
        <v>107</v>
      </c>
      <c r="S173" s="14">
        <v>1</v>
      </c>
      <c r="T173" s="14">
        <v>1</v>
      </c>
      <c r="U173" s="14">
        <v>3</v>
      </c>
      <c r="Y173" s="14">
        <v>1</v>
      </c>
      <c r="Z173" s="14">
        <v>19</v>
      </c>
      <c r="AA173" s="14">
        <v>16</v>
      </c>
      <c r="AD173" s="14">
        <v>35</v>
      </c>
      <c r="AE173" s="14">
        <v>35</v>
      </c>
      <c r="AP173" s="14">
        <v>1</v>
      </c>
      <c r="AR173" s="14">
        <v>1</v>
      </c>
      <c r="AT173" s="14">
        <v>1</v>
      </c>
      <c r="AV173" s="14">
        <v>1</v>
      </c>
      <c r="AX173" s="14">
        <v>1</v>
      </c>
      <c r="AZ173" s="14">
        <v>1</v>
      </c>
      <c r="BB173" s="14">
        <v>1</v>
      </c>
    </row>
    <row r="174" spans="1:54">
      <c r="A174" s="14" t="s">
        <v>39</v>
      </c>
      <c r="B174" s="14" t="s">
        <v>68</v>
      </c>
      <c r="D174" s="14" t="s">
        <v>1832</v>
      </c>
      <c r="E174" s="14" t="s">
        <v>437</v>
      </c>
      <c r="F174" s="14" t="s">
        <v>170</v>
      </c>
      <c r="G174" s="14">
        <v>31461157</v>
      </c>
      <c r="H174" s="14" t="s">
        <v>166</v>
      </c>
      <c r="I174" s="14" t="s">
        <v>259</v>
      </c>
      <c r="J174" s="14" t="s">
        <v>168</v>
      </c>
      <c r="P174" s="14" t="s">
        <v>105</v>
      </c>
      <c r="Q174" s="14" t="s">
        <v>107</v>
      </c>
      <c r="S174" s="14">
        <v>1</v>
      </c>
      <c r="T174" s="14">
        <v>1</v>
      </c>
      <c r="U174" s="14">
        <v>3</v>
      </c>
      <c r="W174" s="14">
        <v>1</v>
      </c>
      <c r="X174" s="14">
        <v>1</v>
      </c>
      <c r="Y174" s="14">
        <v>1</v>
      </c>
      <c r="Z174" s="14">
        <v>18</v>
      </c>
      <c r="AA174" s="14">
        <v>17</v>
      </c>
      <c r="AD174" s="14">
        <v>35</v>
      </c>
      <c r="AE174" s="14">
        <v>35</v>
      </c>
      <c r="AP174" s="14">
        <v>1</v>
      </c>
      <c r="AR174" s="14">
        <v>1</v>
      </c>
      <c r="AT174" s="14">
        <v>1</v>
      </c>
      <c r="AV174" s="14">
        <v>1</v>
      </c>
      <c r="AX174" s="14">
        <v>1</v>
      </c>
      <c r="AZ174" s="14">
        <v>1</v>
      </c>
      <c r="BB174" s="14">
        <v>1</v>
      </c>
    </row>
    <row r="175" spans="1:54">
      <c r="A175" s="14" t="s">
        <v>39</v>
      </c>
      <c r="B175" s="14" t="s">
        <v>68</v>
      </c>
      <c r="D175" s="14" t="s">
        <v>1832</v>
      </c>
      <c r="E175" s="14" t="s">
        <v>437</v>
      </c>
      <c r="F175" s="14" t="s">
        <v>176</v>
      </c>
      <c r="G175" s="14">
        <v>31461238</v>
      </c>
      <c r="H175" s="14" t="s">
        <v>166</v>
      </c>
      <c r="I175" s="14" t="s">
        <v>259</v>
      </c>
      <c r="J175" s="14" t="s">
        <v>168</v>
      </c>
      <c r="P175" s="14" t="s">
        <v>105</v>
      </c>
      <c r="Q175" s="14" t="s">
        <v>107</v>
      </c>
      <c r="S175" s="14">
        <v>1</v>
      </c>
      <c r="T175" s="14">
        <v>1</v>
      </c>
      <c r="U175" s="14">
        <v>3</v>
      </c>
      <c r="W175" s="14">
        <v>1</v>
      </c>
      <c r="X175" s="14">
        <v>1</v>
      </c>
      <c r="Y175" s="14">
        <v>1</v>
      </c>
      <c r="Z175" s="14">
        <v>18</v>
      </c>
      <c r="AA175" s="14">
        <v>17</v>
      </c>
      <c r="AD175" s="14">
        <v>35</v>
      </c>
      <c r="AE175" s="14">
        <v>35</v>
      </c>
      <c r="AP175" s="14">
        <v>1</v>
      </c>
      <c r="AR175" s="14">
        <v>1</v>
      </c>
      <c r="AT175" s="14">
        <v>1</v>
      </c>
      <c r="AV175" s="14">
        <v>1</v>
      </c>
      <c r="AX175" s="14">
        <v>1</v>
      </c>
      <c r="AZ175" s="14">
        <v>1</v>
      </c>
      <c r="BB175" s="14">
        <v>1</v>
      </c>
    </row>
    <row r="176" spans="1:54" hidden="1">
      <c r="A176" s="14" t="s">
        <v>39</v>
      </c>
      <c r="B176" s="14" t="s">
        <v>68</v>
      </c>
      <c r="D176" s="14" t="s">
        <v>1832</v>
      </c>
      <c r="E176" s="14" t="s">
        <v>437</v>
      </c>
      <c r="F176" s="14" t="s">
        <v>176</v>
      </c>
      <c r="G176" s="14">
        <v>31466762</v>
      </c>
      <c r="H176" s="14" t="s">
        <v>166</v>
      </c>
      <c r="I176" s="14" t="s">
        <v>259</v>
      </c>
      <c r="J176" s="14" t="s">
        <v>436</v>
      </c>
      <c r="P176" s="14" t="s">
        <v>105</v>
      </c>
      <c r="Q176" s="14" t="s">
        <v>107</v>
      </c>
      <c r="S176" s="14">
        <v>1</v>
      </c>
      <c r="T176" s="14">
        <v>1</v>
      </c>
      <c r="U176" s="14">
        <v>3</v>
      </c>
      <c r="W176" s="14">
        <v>1</v>
      </c>
      <c r="X176" s="14">
        <v>1</v>
      </c>
      <c r="Y176" s="14">
        <v>1</v>
      </c>
      <c r="AP176" s="14">
        <v>1</v>
      </c>
      <c r="AR176" s="14">
        <v>1</v>
      </c>
      <c r="AT176" s="14">
        <v>1</v>
      </c>
      <c r="AV176" s="14">
        <v>1</v>
      </c>
      <c r="AX176" s="14">
        <v>1</v>
      </c>
      <c r="AZ176" s="14">
        <v>1</v>
      </c>
      <c r="BB176" s="14">
        <v>1</v>
      </c>
    </row>
    <row r="177" spans="1:59" hidden="1">
      <c r="A177" s="14" t="s">
        <v>39</v>
      </c>
      <c r="B177" s="14" t="s">
        <v>68</v>
      </c>
      <c r="D177" s="14" t="s">
        <v>1832</v>
      </c>
      <c r="E177" s="14" t="s">
        <v>438</v>
      </c>
      <c r="F177" s="14" t="s">
        <v>178</v>
      </c>
      <c r="G177" s="14">
        <v>31466764</v>
      </c>
      <c r="H177" s="14" t="s">
        <v>166</v>
      </c>
      <c r="I177" s="14" t="s">
        <v>259</v>
      </c>
      <c r="J177" s="14" t="s">
        <v>436</v>
      </c>
      <c r="P177" s="14" t="s">
        <v>105</v>
      </c>
      <c r="Q177" s="14" t="s">
        <v>107</v>
      </c>
      <c r="S177" s="14">
        <v>1</v>
      </c>
      <c r="T177" s="14">
        <v>1</v>
      </c>
      <c r="U177" s="14">
        <v>3</v>
      </c>
      <c r="W177" s="14">
        <v>1</v>
      </c>
      <c r="X177" s="14">
        <v>1</v>
      </c>
      <c r="Y177" s="14">
        <v>1</v>
      </c>
      <c r="Z177" s="14">
        <v>19</v>
      </c>
      <c r="AA177" s="14">
        <v>16</v>
      </c>
      <c r="AD177" s="14">
        <v>36</v>
      </c>
      <c r="AE177" s="14">
        <v>34</v>
      </c>
      <c r="AP177" s="14">
        <v>1</v>
      </c>
      <c r="AR177" s="14">
        <v>1</v>
      </c>
      <c r="AT177" s="14">
        <v>1</v>
      </c>
      <c r="AV177" s="14">
        <v>1</v>
      </c>
      <c r="AX177" s="14">
        <v>1</v>
      </c>
      <c r="AZ177" s="14">
        <v>1</v>
      </c>
      <c r="BB177" s="14">
        <v>1</v>
      </c>
    </row>
    <row r="178" spans="1:59" hidden="1">
      <c r="A178" s="14" t="s">
        <v>39</v>
      </c>
      <c r="B178" s="14" t="s">
        <v>68</v>
      </c>
      <c r="D178" s="14" t="s">
        <v>1832</v>
      </c>
      <c r="E178" s="14" t="s">
        <v>438</v>
      </c>
      <c r="F178" s="14" t="s">
        <v>180</v>
      </c>
      <c r="G178" s="14">
        <v>31466765</v>
      </c>
      <c r="H178" s="14" t="s">
        <v>166</v>
      </c>
      <c r="I178" s="14" t="s">
        <v>259</v>
      </c>
      <c r="J178" s="14" t="s">
        <v>436</v>
      </c>
      <c r="P178" s="14" t="s">
        <v>105</v>
      </c>
      <c r="Q178" s="14" t="s">
        <v>107</v>
      </c>
      <c r="S178" s="14">
        <v>1</v>
      </c>
      <c r="T178" s="14">
        <v>1</v>
      </c>
      <c r="U178" s="14">
        <v>3</v>
      </c>
      <c r="W178" s="14">
        <v>1</v>
      </c>
      <c r="X178" s="14">
        <v>1</v>
      </c>
      <c r="Y178" s="14">
        <v>1</v>
      </c>
      <c r="Z178" s="14">
        <v>18</v>
      </c>
      <c r="AA178" s="14">
        <v>17</v>
      </c>
      <c r="AD178" s="14">
        <v>36</v>
      </c>
      <c r="AE178" s="14">
        <v>34</v>
      </c>
      <c r="AP178" s="14">
        <v>1</v>
      </c>
      <c r="AR178" s="14">
        <v>1</v>
      </c>
      <c r="AT178" s="14">
        <v>1</v>
      </c>
      <c r="AV178" s="14">
        <v>1</v>
      </c>
      <c r="AX178" s="14">
        <v>1</v>
      </c>
      <c r="AZ178" s="14">
        <v>1</v>
      </c>
      <c r="BB178" s="14">
        <v>1</v>
      </c>
    </row>
    <row r="179" spans="1:59" hidden="1">
      <c r="A179" s="14" t="s">
        <v>39</v>
      </c>
      <c r="B179" s="14" t="s">
        <v>68</v>
      </c>
      <c r="D179" s="14" t="s">
        <v>1832</v>
      </c>
      <c r="E179" s="14" t="s">
        <v>439</v>
      </c>
      <c r="F179" s="14" t="s">
        <v>182</v>
      </c>
      <c r="G179" s="14">
        <v>31466810</v>
      </c>
      <c r="H179" s="14" t="s">
        <v>166</v>
      </c>
      <c r="I179" s="14" t="s">
        <v>167</v>
      </c>
      <c r="J179" s="14" t="s">
        <v>436</v>
      </c>
      <c r="P179" s="14" t="s">
        <v>105</v>
      </c>
      <c r="Q179" s="14" t="s">
        <v>107</v>
      </c>
      <c r="S179" s="14">
        <v>1</v>
      </c>
      <c r="T179" s="14">
        <v>1</v>
      </c>
      <c r="U179" s="14">
        <v>3</v>
      </c>
      <c r="W179" s="14">
        <v>1</v>
      </c>
      <c r="X179" s="14">
        <v>1</v>
      </c>
      <c r="Y179" s="14">
        <v>1</v>
      </c>
      <c r="Z179" s="14">
        <v>17</v>
      </c>
      <c r="AA179" s="14">
        <v>18</v>
      </c>
      <c r="AD179" s="14">
        <v>35</v>
      </c>
      <c r="AE179" s="14">
        <v>35</v>
      </c>
      <c r="AP179" s="14">
        <v>1</v>
      </c>
      <c r="AR179" s="14">
        <v>1</v>
      </c>
      <c r="AT179" s="14">
        <v>1</v>
      </c>
      <c r="AV179" s="14">
        <v>1</v>
      </c>
      <c r="AX179" s="14">
        <v>1</v>
      </c>
      <c r="AZ179" s="14">
        <v>1</v>
      </c>
      <c r="BB179" s="14">
        <v>1</v>
      </c>
    </row>
    <row r="180" spans="1:59" hidden="1">
      <c r="A180" s="14" t="s">
        <v>39</v>
      </c>
      <c r="B180" s="14" t="s">
        <v>68</v>
      </c>
      <c r="D180" s="14" t="s">
        <v>1832</v>
      </c>
      <c r="E180" s="14" t="s">
        <v>439</v>
      </c>
      <c r="F180" s="14" t="s">
        <v>182</v>
      </c>
      <c r="G180" s="14">
        <v>31467182</v>
      </c>
      <c r="H180" s="14" t="s">
        <v>166</v>
      </c>
      <c r="I180" s="14" t="s">
        <v>259</v>
      </c>
      <c r="J180" s="14" t="s">
        <v>436</v>
      </c>
      <c r="P180" s="14" t="s">
        <v>105</v>
      </c>
      <c r="Q180" s="14" t="s">
        <v>107</v>
      </c>
      <c r="S180" s="14">
        <v>1</v>
      </c>
      <c r="T180" s="14">
        <v>1</v>
      </c>
      <c r="U180" s="14">
        <v>3</v>
      </c>
      <c r="Y180" s="14">
        <v>1</v>
      </c>
      <c r="AP180" s="14">
        <v>1</v>
      </c>
      <c r="AR180" s="14">
        <v>1</v>
      </c>
      <c r="AT180" s="14">
        <v>1</v>
      </c>
      <c r="AV180" s="14">
        <v>1</v>
      </c>
      <c r="AX180" s="14">
        <v>1</v>
      </c>
      <c r="AZ180" s="14">
        <v>1</v>
      </c>
      <c r="BB180" s="14">
        <v>1</v>
      </c>
    </row>
    <row r="181" spans="1:59" hidden="1">
      <c r="A181" s="14" t="s">
        <v>39</v>
      </c>
      <c r="B181" s="14" t="s">
        <v>68</v>
      </c>
      <c r="D181" s="14" t="s">
        <v>1832</v>
      </c>
      <c r="E181" s="14" t="s">
        <v>439</v>
      </c>
      <c r="F181" s="14" t="s">
        <v>184</v>
      </c>
      <c r="G181" s="14">
        <v>31467344</v>
      </c>
      <c r="H181" s="14" t="s">
        <v>166</v>
      </c>
      <c r="I181" s="14" t="s">
        <v>259</v>
      </c>
      <c r="J181" s="14" t="s">
        <v>436</v>
      </c>
      <c r="P181" s="14" t="s">
        <v>105</v>
      </c>
      <c r="Q181" s="14" t="s">
        <v>107</v>
      </c>
      <c r="S181" s="14">
        <v>1</v>
      </c>
      <c r="T181" s="14">
        <v>1</v>
      </c>
      <c r="U181" s="14">
        <v>3</v>
      </c>
      <c r="Y181" s="14">
        <v>1</v>
      </c>
      <c r="Z181" s="14">
        <v>19</v>
      </c>
      <c r="AA181" s="14">
        <v>16</v>
      </c>
      <c r="AD181" s="14">
        <v>36</v>
      </c>
      <c r="AE181" s="14">
        <v>34</v>
      </c>
      <c r="AP181" s="14">
        <v>1</v>
      </c>
      <c r="AR181" s="14">
        <v>1</v>
      </c>
      <c r="AT181" s="14">
        <v>1</v>
      </c>
      <c r="AV181" s="14">
        <v>1</v>
      </c>
      <c r="AX181" s="14">
        <v>1</v>
      </c>
      <c r="AZ181" s="14">
        <v>1</v>
      </c>
      <c r="BB181" s="14">
        <v>1</v>
      </c>
    </row>
    <row r="182" spans="1:59" hidden="1">
      <c r="A182" s="14" t="s">
        <v>39</v>
      </c>
      <c r="B182" s="14" t="s">
        <v>68</v>
      </c>
      <c r="D182" s="14" t="s">
        <v>1832</v>
      </c>
      <c r="E182" s="14" t="s">
        <v>440</v>
      </c>
      <c r="F182" s="14" t="s">
        <v>188</v>
      </c>
      <c r="G182" s="14">
        <v>31467535</v>
      </c>
      <c r="H182" s="14" t="s">
        <v>166</v>
      </c>
      <c r="I182" s="14" t="s">
        <v>259</v>
      </c>
      <c r="J182" s="14" t="s">
        <v>436</v>
      </c>
      <c r="P182" s="14" t="s">
        <v>105</v>
      </c>
      <c r="Q182" s="14" t="s">
        <v>107</v>
      </c>
      <c r="S182" s="14">
        <v>1</v>
      </c>
      <c r="T182" s="14">
        <v>1</v>
      </c>
      <c r="U182" s="14">
        <v>3</v>
      </c>
      <c r="W182" s="14">
        <v>1</v>
      </c>
      <c r="X182" s="14">
        <v>1</v>
      </c>
      <c r="Y182" s="14">
        <v>1</v>
      </c>
      <c r="Z182" s="14">
        <v>18</v>
      </c>
      <c r="AA182" s="14">
        <v>17</v>
      </c>
      <c r="AD182" s="14">
        <v>35</v>
      </c>
      <c r="AE182" s="14">
        <v>35</v>
      </c>
      <c r="AP182" s="14">
        <v>1</v>
      </c>
      <c r="AR182" s="14">
        <v>1</v>
      </c>
      <c r="AT182" s="14">
        <v>1</v>
      </c>
      <c r="AV182" s="14">
        <v>1</v>
      </c>
      <c r="AX182" s="14">
        <v>1</v>
      </c>
      <c r="AZ182" s="14">
        <v>1</v>
      </c>
      <c r="BB182" s="14">
        <v>1</v>
      </c>
    </row>
    <row r="183" spans="1:59">
      <c r="A183" s="14" t="s">
        <v>39</v>
      </c>
      <c r="B183" s="14" t="s">
        <v>68</v>
      </c>
      <c r="D183" s="14" t="s">
        <v>1832</v>
      </c>
      <c r="E183" s="14" t="s">
        <v>440</v>
      </c>
      <c r="F183" s="14" t="s">
        <v>194</v>
      </c>
      <c r="G183" s="14">
        <v>31468337</v>
      </c>
      <c r="H183" s="14" t="s">
        <v>166</v>
      </c>
      <c r="I183" s="14" t="s">
        <v>167</v>
      </c>
      <c r="J183" s="14" t="s">
        <v>168</v>
      </c>
      <c r="P183" s="14" t="s">
        <v>105</v>
      </c>
      <c r="Q183" s="14" t="s">
        <v>107</v>
      </c>
      <c r="S183" s="14">
        <v>1</v>
      </c>
      <c r="T183" s="14">
        <v>1</v>
      </c>
      <c r="U183" s="14">
        <v>3</v>
      </c>
      <c r="W183" s="14">
        <v>1</v>
      </c>
      <c r="X183" s="14">
        <v>1</v>
      </c>
      <c r="Y183" s="14">
        <v>1</v>
      </c>
      <c r="Z183" s="14">
        <v>18</v>
      </c>
      <c r="AA183" s="14">
        <v>17</v>
      </c>
      <c r="AD183" s="14">
        <v>37</v>
      </c>
      <c r="AE183" s="14">
        <v>33</v>
      </c>
      <c r="AP183" s="14">
        <v>1</v>
      </c>
      <c r="AR183" s="14">
        <v>1</v>
      </c>
      <c r="AT183" s="14">
        <v>1</v>
      </c>
      <c r="AV183" s="14">
        <v>1</v>
      </c>
      <c r="AX183" s="14">
        <v>1</v>
      </c>
      <c r="AZ183" s="14">
        <v>1</v>
      </c>
      <c r="BB183" s="14">
        <v>1</v>
      </c>
    </row>
    <row r="184" spans="1:59" hidden="1">
      <c r="A184" s="14" t="s">
        <v>39</v>
      </c>
      <c r="B184" s="14" t="s">
        <v>68</v>
      </c>
      <c r="D184" s="14" t="s">
        <v>1832</v>
      </c>
      <c r="E184" s="14" t="s">
        <v>440</v>
      </c>
      <c r="F184" s="14" t="s">
        <v>186</v>
      </c>
      <c r="G184" s="14">
        <v>31467482</v>
      </c>
      <c r="H184" s="14" t="s">
        <v>166</v>
      </c>
      <c r="I184" s="14" t="s">
        <v>259</v>
      </c>
      <c r="J184" s="14" t="s">
        <v>436</v>
      </c>
      <c r="P184" s="14" t="s">
        <v>105</v>
      </c>
      <c r="Q184" s="14" t="s">
        <v>107</v>
      </c>
      <c r="S184" s="14">
        <v>1</v>
      </c>
      <c r="T184" s="14">
        <v>1</v>
      </c>
      <c r="U184" s="14">
        <v>3</v>
      </c>
      <c r="W184" s="14">
        <v>1</v>
      </c>
      <c r="X184" s="14">
        <v>1</v>
      </c>
      <c r="Y184" s="14">
        <v>1</v>
      </c>
      <c r="Z184" s="14">
        <v>18</v>
      </c>
      <c r="AA184" s="14">
        <v>17</v>
      </c>
      <c r="AD184" s="14">
        <v>35</v>
      </c>
      <c r="AE184" s="14">
        <v>35</v>
      </c>
      <c r="AP184" s="14">
        <v>1</v>
      </c>
      <c r="AR184" s="14">
        <v>1</v>
      </c>
      <c r="AT184" s="14">
        <v>1</v>
      </c>
      <c r="AV184" s="14">
        <v>1</v>
      </c>
      <c r="AX184" s="14">
        <v>1</v>
      </c>
      <c r="AZ184" s="14">
        <v>1</v>
      </c>
      <c r="BB184" s="14">
        <v>1</v>
      </c>
    </row>
    <row r="185" spans="1:59" hidden="1">
      <c r="A185" s="14" t="s">
        <v>39</v>
      </c>
      <c r="B185" s="14" t="s">
        <v>68</v>
      </c>
      <c r="D185" s="14" t="s">
        <v>1832</v>
      </c>
      <c r="E185" s="14" t="s">
        <v>441</v>
      </c>
      <c r="F185" s="14" t="s">
        <v>190</v>
      </c>
      <c r="G185" s="14">
        <v>31467572</v>
      </c>
      <c r="H185" s="14" t="s">
        <v>166</v>
      </c>
      <c r="I185" s="14" t="s">
        <v>259</v>
      </c>
      <c r="J185" s="14" t="s">
        <v>436</v>
      </c>
      <c r="P185" s="14" t="s">
        <v>105</v>
      </c>
      <c r="Q185" s="14" t="s">
        <v>107</v>
      </c>
      <c r="S185" s="14">
        <v>1</v>
      </c>
      <c r="T185" s="14">
        <v>1</v>
      </c>
      <c r="U185" s="14">
        <v>3</v>
      </c>
      <c r="W185" s="14">
        <v>1</v>
      </c>
      <c r="X185" s="14">
        <v>1</v>
      </c>
      <c r="Y185" s="14">
        <v>1</v>
      </c>
      <c r="Z185" s="14">
        <v>20</v>
      </c>
      <c r="AA185" s="14">
        <v>15</v>
      </c>
      <c r="AD185" s="14">
        <v>38</v>
      </c>
      <c r="AE185" s="14">
        <v>32</v>
      </c>
      <c r="AP185" s="14">
        <v>1</v>
      </c>
      <c r="AR185" s="14">
        <v>1</v>
      </c>
      <c r="AT185" s="14">
        <v>1</v>
      </c>
      <c r="AV185" s="14">
        <v>1</v>
      </c>
      <c r="AX185" s="14">
        <v>1</v>
      </c>
      <c r="AZ185" s="14">
        <v>1</v>
      </c>
      <c r="BB185" s="14">
        <v>1</v>
      </c>
    </row>
    <row r="186" spans="1:59" hidden="1">
      <c r="A186" s="14" t="s">
        <v>39</v>
      </c>
      <c r="B186" s="14" t="s">
        <v>68</v>
      </c>
      <c r="D186" s="14" t="s">
        <v>1832</v>
      </c>
      <c r="E186" s="14" t="s">
        <v>441</v>
      </c>
      <c r="F186" s="14" t="s">
        <v>192</v>
      </c>
      <c r="G186" s="14">
        <v>31467661</v>
      </c>
      <c r="H186" s="14" t="s">
        <v>166</v>
      </c>
      <c r="I186" s="14" t="s">
        <v>259</v>
      </c>
      <c r="J186" s="14" t="s">
        <v>436</v>
      </c>
      <c r="P186" s="14" t="s">
        <v>105</v>
      </c>
      <c r="Q186" s="14" t="s">
        <v>107</v>
      </c>
      <c r="S186" s="14">
        <v>1</v>
      </c>
      <c r="T186" s="14">
        <v>1</v>
      </c>
      <c r="U186" s="14">
        <v>3</v>
      </c>
      <c r="Y186" s="14">
        <v>1</v>
      </c>
      <c r="Z186" s="14">
        <v>19</v>
      </c>
      <c r="AA186" s="14">
        <v>16</v>
      </c>
      <c r="AD186" s="14">
        <v>35</v>
      </c>
      <c r="AE186" s="14">
        <v>35</v>
      </c>
      <c r="AP186" s="14">
        <v>1</v>
      </c>
      <c r="AR186" s="14">
        <v>1</v>
      </c>
      <c r="AT186" s="14">
        <v>1</v>
      </c>
      <c r="AV186" s="14">
        <v>1</v>
      </c>
      <c r="AX186" s="14">
        <v>1</v>
      </c>
      <c r="AZ186" s="14">
        <v>1</v>
      </c>
      <c r="BB186" s="14">
        <v>1</v>
      </c>
    </row>
    <row r="187" spans="1:59">
      <c r="A187" s="14" t="s">
        <v>39</v>
      </c>
      <c r="B187" s="14" t="s">
        <v>68</v>
      </c>
      <c r="D187" s="14" t="s">
        <v>1832</v>
      </c>
      <c r="E187" s="14" t="s">
        <v>442</v>
      </c>
      <c r="F187" s="14" t="s">
        <v>196</v>
      </c>
      <c r="G187" s="14">
        <v>31467969</v>
      </c>
      <c r="H187" s="14" t="s">
        <v>166</v>
      </c>
      <c r="I187" s="14" t="s">
        <v>167</v>
      </c>
      <c r="J187" s="14" t="s">
        <v>168</v>
      </c>
      <c r="P187" s="14" t="s">
        <v>105</v>
      </c>
      <c r="Q187" s="14" t="s">
        <v>107</v>
      </c>
      <c r="S187" s="14">
        <v>1</v>
      </c>
      <c r="T187" s="14">
        <v>1</v>
      </c>
      <c r="U187" s="14">
        <v>3</v>
      </c>
      <c r="Y187" s="14">
        <v>1</v>
      </c>
      <c r="Z187" s="14">
        <v>19</v>
      </c>
      <c r="AA187" s="14">
        <v>16</v>
      </c>
      <c r="AD187" s="14">
        <v>36</v>
      </c>
      <c r="AE187" s="14">
        <v>34</v>
      </c>
      <c r="AP187" s="14">
        <v>1</v>
      </c>
      <c r="AR187" s="14">
        <v>1</v>
      </c>
      <c r="AT187" s="14">
        <v>1</v>
      </c>
      <c r="AV187" s="14">
        <v>1</v>
      </c>
      <c r="AX187" s="14">
        <v>1</v>
      </c>
      <c r="AZ187" s="14">
        <v>1</v>
      </c>
      <c r="BB187" s="14">
        <v>1</v>
      </c>
    </row>
    <row r="188" spans="1:59">
      <c r="A188" s="14" t="s">
        <v>39</v>
      </c>
      <c r="B188" s="14" t="s">
        <v>68</v>
      </c>
      <c r="D188" s="14" t="s">
        <v>1832</v>
      </c>
      <c r="E188" s="14" t="s">
        <v>443</v>
      </c>
      <c r="F188" s="14" t="s">
        <v>202</v>
      </c>
      <c r="G188" s="14">
        <v>31468114</v>
      </c>
      <c r="H188" s="14" t="s">
        <v>166</v>
      </c>
      <c r="I188" s="14" t="s">
        <v>167</v>
      </c>
      <c r="J188" s="14" t="s">
        <v>168</v>
      </c>
      <c r="P188" s="14" t="s">
        <v>105</v>
      </c>
      <c r="Q188" s="14" t="s">
        <v>107</v>
      </c>
      <c r="S188" s="14">
        <v>1</v>
      </c>
      <c r="T188" s="14">
        <v>1</v>
      </c>
      <c r="U188" s="14">
        <v>3</v>
      </c>
      <c r="Y188" s="14">
        <v>1</v>
      </c>
      <c r="Z188" s="14">
        <v>19</v>
      </c>
      <c r="AA188" s="14">
        <v>16</v>
      </c>
      <c r="AD188" s="14">
        <v>36</v>
      </c>
      <c r="AE188" s="14">
        <v>34</v>
      </c>
      <c r="AP188" s="14">
        <v>1</v>
      </c>
      <c r="AR188" s="14">
        <v>1</v>
      </c>
      <c r="AT188" s="14">
        <v>1</v>
      </c>
      <c r="AV188" s="14">
        <v>1</v>
      </c>
      <c r="AX188" s="14">
        <v>1</v>
      </c>
      <c r="AZ188" s="14">
        <v>1</v>
      </c>
      <c r="BB188" s="14">
        <v>1</v>
      </c>
    </row>
    <row r="189" spans="1:59">
      <c r="A189" s="14" t="s">
        <v>39</v>
      </c>
      <c r="B189" s="14" t="s">
        <v>68</v>
      </c>
      <c r="D189" s="14" t="s">
        <v>1832</v>
      </c>
      <c r="E189" s="14" t="s">
        <v>444</v>
      </c>
      <c r="F189" s="14" t="s">
        <v>198</v>
      </c>
      <c r="G189" s="14">
        <v>31468212</v>
      </c>
      <c r="H189" s="14" t="s">
        <v>166</v>
      </c>
      <c r="I189" s="14" t="s">
        <v>167</v>
      </c>
      <c r="J189" s="14" t="s">
        <v>168</v>
      </c>
      <c r="P189" s="14" t="s">
        <v>105</v>
      </c>
      <c r="Q189" s="14" t="s">
        <v>107</v>
      </c>
      <c r="S189" s="14">
        <v>1</v>
      </c>
      <c r="T189" s="14">
        <v>1</v>
      </c>
      <c r="U189" s="14">
        <v>3</v>
      </c>
      <c r="Y189" s="14">
        <v>1</v>
      </c>
      <c r="Z189" s="14">
        <v>17</v>
      </c>
      <c r="AA189" s="14">
        <v>18</v>
      </c>
      <c r="AD189" s="14">
        <v>37</v>
      </c>
      <c r="AE189" s="14">
        <v>33</v>
      </c>
      <c r="AP189" s="14">
        <v>1</v>
      </c>
      <c r="AR189" s="14">
        <v>1</v>
      </c>
      <c r="AT189" s="14">
        <v>1</v>
      </c>
      <c r="AV189" s="14">
        <v>1</v>
      </c>
      <c r="AX189" s="14">
        <v>1</v>
      </c>
      <c r="AZ189" s="14">
        <v>1</v>
      </c>
      <c r="BB189" s="14">
        <v>1</v>
      </c>
    </row>
    <row r="190" spans="1:59">
      <c r="A190" s="14" t="s">
        <v>39</v>
      </c>
      <c r="B190" s="14" t="s">
        <v>68</v>
      </c>
      <c r="D190" s="14" t="s">
        <v>1832</v>
      </c>
      <c r="E190" s="14" t="s">
        <v>445</v>
      </c>
      <c r="F190" s="14" t="s">
        <v>446</v>
      </c>
      <c r="G190" s="14">
        <v>31468273</v>
      </c>
      <c r="H190" s="14" t="s">
        <v>166</v>
      </c>
      <c r="I190" s="14" t="s">
        <v>167</v>
      </c>
      <c r="J190" s="14" t="s">
        <v>168</v>
      </c>
      <c r="P190" s="14" t="s">
        <v>105</v>
      </c>
      <c r="Q190" s="14" t="s">
        <v>107</v>
      </c>
      <c r="S190" s="14">
        <v>1</v>
      </c>
      <c r="T190" s="14">
        <v>1</v>
      </c>
      <c r="U190" s="14">
        <v>3</v>
      </c>
      <c r="Y190" s="14">
        <v>1</v>
      </c>
      <c r="Z190" s="14">
        <v>18</v>
      </c>
      <c r="AA190" s="14">
        <v>17</v>
      </c>
      <c r="AD190" s="14">
        <v>37</v>
      </c>
      <c r="AE190" s="14">
        <v>33</v>
      </c>
      <c r="AP190" s="14">
        <v>1</v>
      </c>
      <c r="AR190" s="14">
        <v>1</v>
      </c>
      <c r="AT190" s="14">
        <v>1</v>
      </c>
      <c r="AV190" s="14">
        <v>1</v>
      </c>
      <c r="AX190" s="14">
        <v>1</v>
      </c>
      <c r="AZ190" s="14">
        <v>1</v>
      </c>
      <c r="BB190" s="14">
        <v>1</v>
      </c>
    </row>
    <row r="191" spans="1:59">
      <c r="A191" s="14" t="s">
        <v>40</v>
      </c>
      <c r="B191" s="14" t="s">
        <v>69</v>
      </c>
      <c r="D191" s="14" t="s">
        <v>1832</v>
      </c>
      <c r="E191" s="14" t="s">
        <v>447</v>
      </c>
      <c r="F191" s="14" t="s">
        <v>448</v>
      </c>
      <c r="G191" s="14">
        <v>31012749</v>
      </c>
      <c r="H191" s="14" t="s">
        <v>166</v>
      </c>
      <c r="I191" s="14" t="s">
        <v>241</v>
      </c>
      <c r="J191" s="14" t="s">
        <v>168</v>
      </c>
      <c r="P191" s="14" t="s">
        <v>105</v>
      </c>
      <c r="Q191" s="14" t="s">
        <v>108</v>
      </c>
      <c r="S191" s="14">
        <v>0</v>
      </c>
      <c r="T191" s="14">
        <v>0</v>
      </c>
      <c r="U191" s="14">
        <v>6</v>
      </c>
      <c r="V191" s="14">
        <v>1</v>
      </c>
      <c r="Y191" s="14">
        <v>0</v>
      </c>
      <c r="Z191" s="14">
        <v>48</v>
      </c>
      <c r="AA191" s="14">
        <v>42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1</v>
      </c>
      <c r="AQ191" s="14">
        <v>0</v>
      </c>
      <c r="AR191" s="14">
        <v>0</v>
      </c>
      <c r="AS191" s="14">
        <v>0</v>
      </c>
      <c r="AT191" s="14">
        <v>1</v>
      </c>
      <c r="AU191" s="14">
        <v>0</v>
      </c>
      <c r="AV191" s="14">
        <v>0</v>
      </c>
      <c r="AW191" s="14">
        <v>0</v>
      </c>
      <c r="AX191" s="14">
        <v>1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165</v>
      </c>
      <c r="BF191" s="14">
        <v>135</v>
      </c>
      <c r="BG191" s="14" t="s">
        <v>1487</v>
      </c>
    </row>
    <row r="192" spans="1:59">
      <c r="A192" s="14" t="s">
        <v>40</v>
      </c>
      <c r="B192" s="14" t="s">
        <v>69</v>
      </c>
      <c r="D192" s="14" t="s">
        <v>1832</v>
      </c>
      <c r="E192" s="14" t="s">
        <v>447</v>
      </c>
      <c r="F192" s="14" t="s">
        <v>449</v>
      </c>
      <c r="G192" s="14">
        <v>31012785</v>
      </c>
      <c r="H192" s="14" t="s">
        <v>166</v>
      </c>
      <c r="I192" s="14" t="s">
        <v>241</v>
      </c>
      <c r="J192" s="14" t="s">
        <v>168</v>
      </c>
      <c r="P192" s="14" t="s">
        <v>105</v>
      </c>
      <c r="Q192" s="14" t="s">
        <v>108</v>
      </c>
      <c r="S192" s="14">
        <v>0</v>
      </c>
      <c r="T192" s="14">
        <v>0</v>
      </c>
      <c r="U192" s="14">
        <v>6</v>
      </c>
      <c r="V192" s="14">
        <v>1</v>
      </c>
      <c r="Y192" s="14">
        <v>0</v>
      </c>
      <c r="Z192" s="14">
        <v>50</v>
      </c>
      <c r="AA192" s="14">
        <v>40</v>
      </c>
      <c r="AB192" s="14">
        <v>0</v>
      </c>
      <c r="AC192" s="14">
        <v>0</v>
      </c>
      <c r="AD192" s="14">
        <v>134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1</v>
      </c>
      <c r="AQ192" s="14">
        <v>0</v>
      </c>
      <c r="AR192" s="14">
        <v>0</v>
      </c>
      <c r="AS192" s="14">
        <v>0</v>
      </c>
      <c r="AT192" s="14">
        <v>1</v>
      </c>
      <c r="AU192" s="14">
        <v>0</v>
      </c>
      <c r="AV192" s="14">
        <v>0</v>
      </c>
      <c r="AW192" s="14">
        <v>0</v>
      </c>
      <c r="AX192" s="14">
        <v>1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155</v>
      </c>
      <c r="BF192" s="14">
        <v>125</v>
      </c>
      <c r="BG192" s="14" t="s">
        <v>1487</v>
      </c>
    </row>
    <row r="193" spans="1:59">
      <c r="A193" s="14" t="s">
        <v>40</v>
      </c>
      <c r="B193" s="14" t="s">
        <v>69</v>
      </c>
      <c r="C193" s="14" t="s">
        <v>450</v>
      </c>
      <c r="D193" s="14" t="s">
        <v>451</v>
      </c>
      <c r="E193" s="14" t="s">
        <v>447</v>
      </c>
      <c r="F193" s="14" t="s">
        <v>452</v>
      </c>
      <c r="G193" s="14">
        <v>31012781</v>
      </c>
      <c r="H193" s="14" t="s">
        <v>166</v>
      </c>
      <c r="I193" s="14" t="s">
        <v>259</v>
      </c>
      <c r="J193" s="14" t="s">
        <v>168</v>
      </c>
      <c r="K193" s="14">
        <v>20.952999999999999</v>
      </c>
      <c r="L193" s="14">
        <v>92.255560000000003</v>
      </c>
      <c r="M193" s="14">
        <v>0</v>
      </c>
      <c r="N193" s="14">
        <v>0</v>
      </c>
      <c r="P193" s="14" t="s">
        <v>105</v>
      </c>
      <c r="Q193" s="14" t="s">
        <v>108</v>
      </c>
      <c r="S193" s="14">
        <v>2</v>
      </c>
      <c r="T193" s="14">
        <v>2</v>
      </c>
      <c r="U193" s="14">
        <v>3</v>
      </c>
      <c r="W193" s="14">
        <v>2</v>
      </c>
      <c r="X193" s="14">
        <v>2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68</v>
      </c>
      <c r="AE193" s="14">
        <v>106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Q193" s="14">
        <v>1</v>
      </c>
      <c r="AR193" s="14">
        <v>1</v>
      </c>
      <c r="AS193" s="14">
        <v>1</v>
      </c>
      <c r="AU193" s="14">
        <v>1</v>
      </c>
      <c r="AV193" s="14">
        <v>1</v>
      </c>
      <c r="AW193" s="14">
        <v>1</v>
      </c>
      <c r="AY193" s="14">
        <v>1</v>
      </c>
      <c r="AZ193" s="14">
        <v>1</v>
      </c>
      <c r="BA193" s="14">
        <v>1</v>
      </c>
      <c r="BB193" s="14">
        <v>8</v>
      </c>
      <c r="BC193" s="14">
        <v>30</v>
      </c>
      <c r="BD193" s="14">
        <v>33</v>
      </c>
      <c r="BE193" s="14">
        <v>368</v>
      </c>
      <c r="BF193" s="14">
        <v>318</v>
      </c>
    </row>
    <row r="194" spans="1:59">
      <c r="A194" s="14" t="s">
        <v>40</v>
      </c>
      <c r="B194" s="14" t="s">
        <v>69</v>
      </c>
      <c r="C194" s="14" t="s">
        <v>453</v>
      </c>
      <c r="D194" s="14" t="s">
        <v>454</v>
      </c>
      <c r="E194" s="14" t="s">
        <v>447</v>
      </c>
      <c r="F194" s="14" t="s">
        <v>455</v>
      </c>
      <c r="G194" s="14">
        <v>31012753</v>
      </c>
      <c r="H194" s="14" t="s">
        <v>166</v>
      </c>
      <c r="I194" s="14" t="s">
        <v>259</v>
      </c>
      <c r="J194" s="14" t="s">
        <v>168</v>
      </c>
      <c r="K194" s="14">
        <v>20.957630000000002</v>
      </c>
      <c r="L194" s="14">
        <v>92.252229999999997</v>
      </c>
      <c r="M194" s="14">
        <v>0</v>
      </c>
      <c r="N194" s="14">
        <v>0</v>
      </c>
      <c r="P194" s="14" t="s">
        <v>105</v>
      </c>
      <c r="Q194" s="14" t="s">
        <v>108</v>
      </c>
      <c r="S194" s="14">
        <v>1</v>
      </c>
      <c r="T194" s="14">
        <v>1</v>
      </c>
      <c r="U194" s="14">
        <v>3</v>
      </c>
      <c r="V194" s="14">
        <v>2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125</v>
      </c>
      <c r="AE194" s="14">
        <v>52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Q194" s="14">
        <v>1</v>
      </c>
      <c r="AR194" s="14">
        <v>1</v>
      </c>
      <c r="AU194" s="14">
        <v>1</v>
      </c>
      <c r="AV194" s="14">
        <v>1</v>
      </c>
      <c r="AY194" s="14">
        <v>1</v>
      </c>
      <c r="AZ194" s="14">
        <v>1</v>
      </c>
      <c r="BB194" s="14">
        <v>4</v>
      </c>
      <c r="BC194" s="14">
        <v>15</v>
      </c>
      <c r="BD194" s="14">
        <v>21</v>
      </c>
      <c r="BE194" s="14">
        <v>374</v>
      </c>
      <c r="BF194" s="14">
        <v>316</v>
      </c>
    </row>
    <row r="195" spans="1:59">
      <c r="A195" s="14" t="s">
        <v>40</v>
      </c>
      <c r="B195" s="14" t="s">
        <v>69</v>
      </c>
      <c r="C195" s="14" t="s">
        <v>95</v>
      </c>
      <c r="D195" s="14" t="s">
        <v>98</v>
      </c>
      <c r="E195" s="14" t="s">
        <v>447</v>
      </c>
      <c r="F195" s="14" t="s">
        <v>456</v>
      </c>
      <c r="G195" s="14">
        <v>31012770</v>
      </c>
      <c r="H195" s="14" t="s">
        <v>166</v>
      </c>
      <c r="I195" s="14" t="s">
        <v>259</v>
      </c>
      <c r="J195" s="14" t="s">
        <v>168</v>
      </c>
      <c r="P195" s="14" t="s">
        <v>105</v>
      </c>
      <c r="Q195" s="14" t="s">
        <v>108</v>
      </c>
      <c r="S195" s="14">
        <v>2</v>
      </c>
      <c r="T195" s="14">
        <v>2</v>
      </c>
      <c r="U195" s="14">
        <v>3</v>
      </c>
      <c r="W195" s="14">
        <v>2</v>
      </c>
      <c r="X195" s="14">
        <v>2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62</v>
      </c>
      <c r="AE195" s="14">
        <v>115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Q195" s="14">
        <v>1</v>
      </c>
      <c r="AR195" s="14">
        <v>2</v>
      </c>
      <c r="AU195" s="14">
        <v>1</v>
      </c>
      <c r="AV195" s="14">
        <v>2</v>
      </c>
      <c r="AY195" s="14">
        <v>1</v>
      </c>
      <c r="AZ195" s="14">
        <v>2</v>
      </c>
      <c r="BB195" s="14">
        <v>8</v>
      </c>
      <c r="BC195" s="14">
        <v>30</v>
      </c>
      <c r="BD195" s="14">
        <v>33</v>
      </c>
      <c r="BE195" s="14">
        <v>363</v>
      </c>
      <c r="BF195" s="14">
        <v>325</v>
      </c>
    </row>
    <row r="196" spans="1:59">
      <c r="A196" s="14" t="s">
        <v>40</v>
      </c>
      <c r="B196" s="14" t="s">
        <v>69</v>
      </c>
      <c r="C196" s="14" t="s">
        <v>92</v>
      </c>
      <c r="D196" s="14" t="s">
        <v>96</v>
      </c>
      <c r="E196" s="14" t="s">
        <v>447</v>
      </c>
      <c r="F196" s="14" t="s">
        <v>457</v>
      </c>
      <c r="G196" s="14">
        <v>31012752</v>
      </c>
      <c r="H196" s="14" t="s">
        <v>166</v>
      </c>
      <c r="I196" s="14" t="s">
        <v>259</v>
      </c>
      <c r="J196" s="14" t="s">
        <v>168</v>
      </c>
      <c r="P196" s="14" t="s">
        <v>105</v>
      </c>
      <c r="Q196" s="14" t="s">
        <v>108</v>
      </c>
      <c r="S196" s="14">
        <v>1</v>
      </c>
      <c r="T196" s="14">
        <v>1</v>
      </c>
      <c r="U196" s="14">
        <v>3</v>
      </c>
      <c r="V196" s="14">
        <v>2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142</v>
      </c>
      <c r="AE196" s="14">
        <v>58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Q196" s="14">
        <v>1</v>
      </c>
      <c r="AR196" s="14">
        <v>1</v>
      </c>
      <c r="AU196" s="14">
        <v>1</v>
      </c>
      <c r="AV196" s="14">
        <v>1</v>
      </c>
      <c r="AY196" s="14">
        <v>1</v>
      </c>
      <c r="AZ196" s="14">
        <v>1</v>
      </c>
      <c r="BB196" s="14">
        <v>4</v>
      </c>
      <c r="BC196" s="14">
        <v>12</v>
      </c>
      <c r="BD196" s="14">
        <v>21</v>
      </c>
      <c r="BE196" s="14">
        <v>379</v>
      </c>
      <c r="BF196" s="14">
        <v>304</v>
      </c>
    </row>
    <row r="197" spans="1:59">
      <c r="A197" s="14" t="s">
        <v>40</v>
      </c>
      <c r="B197" s="14" t="s">
        <v>69</v>
      </c>
      <c r="C197" s="14" t="s">
        <v>458</v>
      </c>
      <c r="D197" s="14" t="s">
        <v>459</v>
      </c>
      <c r="E197" s="14" t="s">
        <v>447</v>
      </c>
      <c r="F197" s="14" t="s">
        <v>460</v>
      </c>
      <c r="G197" s="14">
        <v>31012786</v>
      </c>
      <c r="H197" s="14" t="s">
        <v>166</v>
      </c>
      <c r="I197" s="14" t="s">
        <v>259</v>
      </c>
      <c r="J197" s="14" t="s">
        <v>168</v>
      </c>
      <c r="K197" s="14">
        <v>20.95308</v>
      </c>
      <c r="L197" s="14">
        <v>92.25067</v>
      </c>
      <c r="M197" s="14">
        <v>0</v>
      </c>
      <c r="N197" s="14">
        <v>0</v>
      </c>
      <c r="P197" s="14" t="s">
        <v>105</v>
      </c>
      <c r="Q197" s="14" t="s">
        <v>108</v>
      </c>
      <c r="S197" s="14">
        <v>2</v>
      </c>
      <c r="T197" s="14">
        <v>2</v>
      </c>
      <c r="U197" s="14">
        <v>3</v>
      </c>
      <c r="W197" s="14">
        <v>2</v>
      </c>
      <c r="X197" s="14">
        <v>2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98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Q197" s="14">
        <v>1</v>
      </c>
      <c r="AR197" s="14">
        <v>2</v>
      </c>
      <c r="AU197" s="14">
        <v>1</v>
      </c>
      <c r="AV197" s="14">
        <v>2</v>
      </c>
      <c r="AY197" s="14">
        <v>1</v>
      </c>
      <c r="AZ197" s="14">
        <v>2</v>
      </c>
      <c r="BB197" s="14">
        <v>8</v>
      </c>
      <c r="BC197" s="14">
        <v>29</v>
      </c>
      <c r="BD197" s="14">
        <v>33</v>
      </c>
      <c r="BE197" s="14">
        <v>364</v>
      </c>
      <c r="BF197" s="14">
        <v>307</v>
      </c>
    </row>
    <row r="198" spans="1:59">
      <c r="A198" s="14" t="s">
        <v>40</v>
      </c>
      <c r="B198" s="14" t="s">
        <v>69</v>
      </c>
      <c r="C198" s="14" t="s">
        <v>461</v>
      </c>
      <c r="D198" s="14" t="s">
        <v>462</v>
      </c>
      <c r="E198" s="14" t="s">
        <v>447</v>
      </c>
      <c r="F198" s="14" t="s">
        <v>463</v>
      </c>
      <c r="G198" s="14">
        <v>31012727</v>
      </c>
      <c r="H198" s="14" t="s">
        <v>166</v>
      </c>
      <c r="I198" s="14" t="s">
        <v>259</v>
      </c>
      <c r="J198" s="14" t="s">
        <v>168</v>
      </c>
      <c r="K198" s="14">
        <v>20.9467</v>
      </c>
      <c r="L198" s="14">
        <v>92.25318</v>
      </c>
      <c r="M198" s="14">
        <v>0</v>
      </c>
      <c r="N198" s="14">
        <v>0</v>
      </c>
      <c r="P198" s="14" t="s">
        <v>105</v>
      </c>
      <c r="Q198" s="14" t="s">
        <v>108</v>
      </c>
      <c r="S198" s="14">
        <v>1</v>
      </c>
      <c r="T198" s="14">
        <v>1</v>
      </c>
      <c r="U198" s="14">
        <v>2</v>
      </c>
      <c r="V198" s="14">
        <v>2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130</v>
      </c>
      <c r="AE198" s="14">
        <v>0</v>
      </c>
      <c r="AF198" s="14">
        <v>0</v>
      </c>
      <c r="AG198" s="14">
        <v>0</v>
      </c>
      <c r="AH198" s="14">
        <v>44</v>
      </c>
      <c r="AI198" s="14">
        <v>23</v>
      </c>
      <c r="AJ198" s="14">
        <v>0</v>
      </c>
      <c r="AK198" s="14">
        <v>0</v>
      </c>
      <c r="AL198" s="14">
        <v>16</v>
      </c>
      <c r="AM198" s="14">
        <v>17</v>
      </c>
      <c r="AN198" s="14">
        <v>0</v>
      </c>
      <c r="AO198" s="14">
        <v>0</v>
      </c>
      <c r="AP198" s="14">
        <v>1</v>
      </c>
      <c r="AQ198" s="14">
        <v>1</v>
      </c>
      <c r="AR198" s="14">
        <v>0</v>
      </c>
      <c r="AS198" s="14">
        <v>0</v>
      </c>
      <c r="AT198" s="14">
        <v>1</v>
      </c>
      <c r="AU198" s="14">
        <v>1</v>
      </c>
      <c r="AV198" s="14">
        <v>0</v>
      </c>
      <c r="AW198" s="14">
        <v>0</v>
      </c>
      <c r="AX198" s="14">
        <v>1</v>
      </c>
      <c r="AY198" s="14">
        <v>1</v>
      </c>
      <c r="AZ198" s="14">
        <v>0</v>
      </c>
      <c r="BA198" s="14">
        <v>0</v>
      </c>
      <c r="BB198" s="14">
        <v>1</v>
      </c>
      <c r="BC198" s="14">
        <v>160</v>
      </c>
      <c r="BD198" s="14">
        <v>240</v>
      </c>
      <c r="BE198" s="14">
        <v>435</v>
      </c>
      <c r="BF198" s="14">
        <v>372</v>
      </c>
    </row>
    <row r="199" spans="1:59">
      <c r="A199" s="14" t="s">
        <v>40</v>
      </c>
      <c r="B199" s="14" t="s">
        <v>69</v>
      </c>
      <c r="C199" s="14" t="s">
        <v>461</v>
      </c>
      <c r="D199" s="14" t="s">
        <v>462</v>
      </c>
      <c r="E199" s="14" t="s">
        <v>447</v>
      </c>
      <c r="F199" s="14" t="s">
        <v>464</v>
      </c>
      <c r="G199" s="14">
        <v>31012767</v>
      </c>
      <c r="H199" s="14" t="s">
        <v>166</v>
      </c>
      <c r="I199" s="14" t="s">
        <v>259</v>
      </c>
      <c r="J199" s="14" t="s">
        <v>168</v>
      </c>
      <c r="K199" s="14">
        <v>20.943680000000001</v>
      </c>
      <c r="L199" s="14">
        <v>92.254819999999995</v>
      </c>
      <c r="M199" s="14">
        <v>0</v>
      </c>
      <c r="N199" s="14">
        <v>0</v>
      </c>
      <c r="P199" s="14" t="s">
        <v>105</v>
      </c>
      <c r="Q199" s="14" t="s">
        <v>108</v>
      </c>
      <c r="S199" s="14">
        <v>2</v>
      </c>
      <c r="T199" s="14">
        <v>2</v>
      </c>
      <c r="U199" s="14">
        <v>3</v>
      </c>
      <c r="W199" s="14">
        <v>2</v>
      </c>
      <c r="X199" s="14">
        <v>2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68</v>
      </c>
      <c r="AE199" s="14">
        <v>110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Q199" s="14">
        <v>1</v>
      </c>
      <c r="AR199" s="14">
        <v>1</v>
      </c>
      <c r="AS199" s="14">
        <v>1</v>
      </c>
      <c r="AU199" s="14">
        <v>1</v>
      </c>
      <c r="AV199" s="14">
        <v>1</v>
      </c>
      <c r="AW199" s="14">
        <v>1</v>
      </c>
      <c r="AY199" s="14">
        <v>1</v>
      </c>
      <c r="AZ199" s="14">
        <v>1</v>
      </c>
      <c r="BA199" s="14">
        <v>1</v>
      </c>
      <c r="BB199" s="14">
        <v>8</v>
      </c>
      <c r="BC199" s="14">
        <v>28</v>
      </c>
      <c r="BD199" s="14">
        <v>33</v>
      </c>
      <c r="BE199" s="14">
        <v>374</v>
      </c>
      <c r="BF199" s="14">
        <v>312</v>
      </c>
    </row>
    <row r="200" spans="1:59">
      <c r="A200" s="14" t="s">
        <v>40</v>
      </c>
      <c r="B200" s="14" t="s">
        <v>69</v>
      </c>
      <c r="C200" s="14" t="s">
        <v>461</v>
      </c>
      <c r="D200" s="14" t="s">
        <v>462</v>
      </c>
      <c r="E200" s="14" t="s">
        <v>447</v>
      </c>
      <c r="F200" s="14" t="s">
        <v>465</v>
      </c>
      <c r="G200" s="14">
        <v>31012823</v>
      </c>
      <c r="H200" s="14" t="s">
        <v>166</v>
      </c>
      <c r="I200" s="14" t="s">
        <v>259</v>
      </c>
      <c r="J200" s="14" t="s">
        <v>168</v>
      </c>
      <c r="K200" s="14">
        <v>20.947500000000002</v>
      </c>
      <c r="L200" s="14">
        <v>92.251580000000004</v>
      </c>
      <c r="M200" s="14">
        <v>0</v>
      </c>
      <c r="N200" s="14">
        <v>0</v>
      </c>
      <c r="P200" s="14" t="s">
        <v>105</v>
      </c>
      <c r="Q200" s="14" t="s">
        <v>108</v>
      </c>
      <c r="S200" s="14">
        <v>1</v>
      </c>
      <c r="T200" s="14">
        <v>1</v>
      </c>
      <c r="U200" s="14">
        <v>3</v>
      </c>
      <c r="V200" s="14">
        <v>2</v>
      </c>
      <c r="W200" s="14">
        <v>1</v>
      </c>
      <c r="X200" s="14">
        <v>1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62</v>
      </c>
      <c r="AE200" s="14">
        <v>52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Q200" s="14">
        <v>1</v>
      </c>
      <c r="AR200" s="14">
        <v>1</v>
      </c>
      <c r="AU200" s="14">
        <v>1</v>
      </c>
      <c r="AV200" s="14">
        <v>1</v>
      </c>
      <c r="AY200" s="14">
        <v>1</v>
      </c>
      <c r="AZ200" s="14">
        <v>1</v>
      </c>
      <c r="BB200" s="14">
        <v>4</v>
      </c>
      <c r="BC200" s="14">
        <v>12</v>
      </c>
      <c r="BD200" s="14">
        <v>21</v>
      </c>
      <c r="BE200" s="14">
        <v>369</v>
      </c>
      <c r="BF200" s="14">
        <v>298</v>
      </c>
    </row>
    <row r="201" spans="1:59">
      <c r="A201" s="14" t="s">
        <v>40</v>
      </c>
      <c r="B201" s="14" t="s">
        <v>69</v>
      </c>
      <c r="C201" s="14" t="s">
        <v>461</v>
      </c>
      <c r="D201" s="14" t="s">
        <v>462</v>
      </c>
      <c r="E201" s="14" t="s">
        <v>447</v>
      </c>
      <c r="F201" s="14" t="s">
        <v>465</v>
      </c>
      <c r="G201" s="14">
        <v>31012824</v>
      </c>
      <c r="H201" s="14" t="s">
        <v>166</v>
      </c>
      <c r="I201" s="14" t="s">
        <v>259</v>
      </c>
      <c r="J201" s="14" t="s">
        <v>168</v>
      </c>
      <c r="K201" s="14">
        <v>20.94783</v>
      </c>
      <c r="L201" s="14">
        <v>92.252420000000001</v>
      </c>
      <c r="M201" s="14">
        <v>0</v>
      </c>
      <c r="N201" s="14">
        <v>0</v>
      </c>
      <c r="P201" s="14" t="s">
        <v>105</v>
      </c>
      <c r="Q201" s="14" t="s">
        <v>108</v>
      </c>
      <c r="S201" s="14">
        <v>1</v>
      </c>
      <c r="T201" s="14">
        <v>1</v>
      </c>
      <c r="U201" s="14">
        <v>3</v>
      </c>
      <c r="V201" s="14">
        <v>2</v>
      </c>
      <c r="W201" s="14">
        <v>1</v>
      </c>
      <c r="X201" s="14">
        <v>1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121</v>
      </c>
      <c r="AE201" s="14">
        <v>58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S201" s="14">
        <v>1</v>
      </c>
      <c r="AW201" s="14">
        <v>1</v>
      </c>
      <c r="BA201" s="14">
        <v>1</v>
      </c>
      <c r="BB201" s="14">
        <v>4</v>
      </c>
      <c r="BC201" s="14">
        <v>11</v>
      </c>
      <c r="BD201" s="14">
        <v>21</v>
      </c>
      <c r="BE201" s="14">
        <v>381</v>
      </c>
      <c r="BF201" s="14">
        <v>289</v>
      </c>
      <c r="BG201" s="14" t="s">
        <v>1488</v>
      </c>
    </row>
    <row r="202" spans="1:59">
      <c r="A202" s="14" t="s">
        <v>40</v>
      </c>
      <c r="B202" s="14" t="s">
        <v>69</v>
      </c>
      <c r="C202" s="14" t="s">
        <v>461</v>
      </c>
      <c r="D202" s="14" t="s">
        <v>462</v>
      </c>
      <c r="E202" s="14" t="s">
        <v>447</v>
      </c>
      <c r="F202" s="14" t="s">
        <v>466</v>
      </c>
      <c r="G202" s="14">
        <v>31012825</v>
      </c>
      <c r="H202" s="14" t="s">
        <v>166</v>
      </c>
      <c r="I202" s="14" t="s">
        <v>259</v>
      </c>
      <c r="J202" s="14" t="s">
        <v>168</v>
      </c>
      <c r="K202" s="14">
        <v>20.94539</v>
      </c>
      <c r="L202" s="14">
        <v>92.254999999999995</v>
      </c>
      <c r="M202" s="14">
        <v>0</v>
      </c>
      <c r="N202" s="14">
        <v>0</v>
      </c>
      <c r="P202" s="14" t="s">
        <v>105</v>
      </c>
      <c r="Q202" s="14" t="s">
        <v>108</v>
      </c>
      <c r="S202" s="14">
        <v>2</v>
      </c>
      <c r="T202" s="14">
        <v>2</v>
      </c>
      <c r="U202" s="14">
        <v>3</v>
      </c>
      <c r="W202" s="14">
        <v>2</v>
      </c>
      <c r="X202" s="14">
        <v>2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119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Q202" s="14">
        <v>1</v>
      </c>
      <c r="AR202" s="14">
        <v>2</v>
      </c>
      <c r="AU202" s="14">
        <v>1</v>
      </c>
      <c r="AV202" s="14">
        <v>2</v>
      </c>
      <c r="AY202" s="14">
        <v>1</v>
      </c>
      <c r="AZ202" s="14">
        <v>2</v>
      </c>
      <c r="BB202" s="14">
        <v>8</v>
      </c>
      <c r="BC202" s="14">
        <v>27</v>
      </c>
      <c r="BD202" s="14">
        <v>33</v>
      </c>
      <c r="BE202" s="14">
        <v>385</v>
      </c>
      <c r="BF202" s="14">
        <v>357</v>
      </c>
    </row>
    <row r="203" spans="1:59">
      <c r="A203" s="14" t="s">
        <v>41</v>
      </c>
      <c r="B203" s="14" t="s">
        <v>70</v>
      </c>
      <c r="D203" s="14" t="s">
        <v>1832</v>
      </c>
      <c r="E203" s="14" t="s">
        <v>467</v>
      </c>
      <c r="F203" s="14" t="s">
        <v>468</v>
      </c>
      <c r="G203" s="14">
        <v>31012747</v>
      </c>
      <c r="H203" s="14" t="s">
        <v>166</v>
      </c>
      <c r="I203" s="14" t="s">
        <v>241</v>
      </c>
      <c r="J203" s="14" t="s">
        <v>168</v>
      </c>
      <c r="P203" s="14" t="s">
        <v>105</v>
      </c>
      <c r="Q203" s="14" t="s">
        <v>108</v>
      </c>
      <c r="S203" s="14">
        <v>0</v>
      </c>
      <c r="T203" s="14">
        <v>0</v>
      </c>
      <c r="U203" s="14">
        <v>6</v>
      </c>
      <c r="V203" s="14">
        <v>6</v>
      </c>
      <c r="Y203" s="14">
        <v>0</v>
      </c>
      <c r="Z203" s="14">
        <v>50</v>
      </c>
      <c r="AA203" s="14">
        <v>40</v>
      </c>
      <c r="AB203" s="14">
        <v>0</v>
      </c>
      <c r="AC203" s="14">
        <v>0</v>
      </c>
      <c r="AD203" s="14">
        <v>137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1</v>
      </c>
      <c r="AQ203" s="14">
        <v>0</v>
      </c>
      <c r="AR203" s="14">
        <v>0</v>
      </c>
      <c r="AS203" s="14">
        <v>0</v>
      </c>
      <c r="AT203" s="14">
        <v>1</v>
      </c>
      <c r="AU203" s="14">
        <v>0</v>
      </c>
      <c r="AV203" s="14">
        <v>0</v>
      </c>
      <c r="AW203" s="14">
        <v>0</v>
      </c>
      <c r="AX203" s="14">
        <v>1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182</v>
      </c>
      <c r="BF203" s="14">
        <v>148</v>
      </c>
      <c r="BG203" s="14" t="s">
        <v>1487</v>
      </c>
    </row>
    <row r="204" spans="1:59">
      <c r="A204" s="14" t="s">
        <v>41</v>
      </c>
      <c r="B204" s="14" t="s">
        <v>70</v>
      </c>
      <c r="C204" s="14" t="s">
        <v>95</v>
      </c>
      <c r="D204" s="14" t="s">
        <v>98</v>
      </c>
      <c r="E204" s="14" t="s">
        <v>467</v>
      </c>
      <c r="F204" s="14" t="s">
        <v>469</v>
      </c>
      <c r="G204" s="14">
        <v>31012795</v>
      </c>
      <c r="H204" s="14" t="s">
        <v>166</v>
      </c>
      <c r="I204" s="14" t="s">
        <v>259</v>
      </c>
      <c r="J204" s="14" t="s">
        <v>168</v>
      </c>
      <c r="K204" s="14">
        <v>20.942219999999999</v>
      </c>
      <c r="L204" s="14">
        <v>92.255899999999997</v>
      </c>
      <c r="M204" s="14">
        <v>0</v>
      </c>
      <c r="N204" s="14">
        <v>0</v>
      </c>
      <c r="P204" s="14" t="s">
        <v>105</v>
      </c>
      <c r="Q204" s="14" t="s">
        <v>108</v>
      </c>
      <c r="S204" s="14">
        <v>2</v>
      </c>
      <c r="T204" s="14">
        <v>2</v>
      </c>
      <c r="U204" s="14">
        <v>3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62</v>
      </c>
      <c r="AE204" s="14">
        <v>103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Q204" s="14">
        <v>1</v>
      </c>
      <c r="AR204" s="14">
        <v>2</v>
      </c>
      <c r="AU204" s="14">
        <v>1</v>
      </c>
      <c r="AV204" s="14">
        <v>2</v>
      </c>
      <c r="AY204" s="14">
        <v>1</v>
      </c>
      <c r="AZ204" s="14">
        <v>2</v>
      </c>
      <c r="BB204" s="14">
        <v>8</v>
      </c>
      <c r="BC204" s="14">
        <v>29</v>
      </c>
      <c r="BD204" s="14">
        <v>29</v>
      </c>
      <c r="BE204" s="14">
        <v>59</v>
      </c>
      <c r="BF204" s="14">
        <v>69</v>
      </c>
    </row>
    <row r="205" spans="1:59">
      <c r="A205" s="14" t="s">
        <v>41</v>
      </c>
      <c r="B205" s="14" t="s">
        <v>70</v>
      </c>
      <c r="C205" s="14" t="s">
        <v>461</v>
      </c>
      <c r="D205" s="14" t="s">
        <v>462</v>
      </c>
      <c r="E205" s="14" t="s">
        <v>467</v>
      </c>
      <c r="F205" s="14" t="s">
        <v>470</v>
      </c>
      <c r="G205" s="14">
        <v>31012788</v>
      </c>
      <c r="H205" s="14" t="s">
        <v>166</v>
      </c>
      <c r="I205" s="14" t="s">
        <v>259</v>
      </c>
      <c r="J205" s="14" t="s">
        <v>168</v>
      </c>
      <c r="P205" s="14" t="s">
        <v>105</v>
      </c>
      <c r="Q205" s="14" t="s">
        <v>108</v>
      </c>
      <c r="S205" s="14">
        <v>1</v>
      </c>
      <c r="T205" s="14">
        <v>1</v>
      </c>
      <c r="U205" s="14">
        <v>3</v>
      </c>
      <c r="W205" s="14">
        <v>2</v>
      </c>
      <c r="X205" s="14">
        <v>2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62</v>
      </c>
      <c r="AE205" s="14">
        <v>58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Q205" s="14">
        <v>1</v>
      </c>
      <c r="AS205" s="14">
        <v>1</v>
      </c>
      <c r="AU205" s="14">
        <v>1</v>
      </c>
      <c r="AW205" s="14">
        <v>1</v>
      </c>
      <c r="AY205" s="14">
        <v>1</v>
      </c>
      <c r="BA205" s="14">
        <v>1</v>
      </c>
      <c r="BB205" s="14">
        <v>4</v>
      </c>
      <c r="BC205" s="14">
        <v>14</v>
      </c>
      <c r="BD205" s="14">
        <v>16</v>
      </c>
      <c r="BE205" s="14">
        <v>55</v>
      </c>
      <c r="BF205" s="14">
        <v>58</v>
      </c>
    </row>
    <row r="206" spans="1:59">
      <c r="A206" s="14" t="s">
        <v>41</v>
      </c>
      <c r="B206" s="14" t="s">
        <v>70</v>
      </c>
      <c r="C206" s="14" t="s">
        <v>461</v>
      </c>
      <c r="D206" s="14" t="s">
        <v>462</v>
      </c>
      <c r="E206" s="14" t="s">
        <v>467</v>
      </c>
      <c r="F206" s="14" t="s">
        <v>471</v>
      </c>
      <c r="G206" s="14">
        <v>31012789</v>
      </c>
      <c r="H206" s="14" t="s">
        <v>166</v>
      </c>
      <c r="I206" s="14" t="s">
        <v>259</v>
      </c>
      <c r="J206" s="14" t="s">
        <v>168</v>
      </c>
      <c r="P206" s="14" t="s">
        <v>105</v>
      </c>
      <c r="Q206" s="14" t="s">
        <v>108</v>
      </c>
      <c r="S206" s="14">
        <v>1</v>
      </c>
      <c r="T206" s="14">
        <v>1</v>
      </c>
      <c r="U206" s="14">
        <v>3</v>
      </c>
      <c r="V206" s="14">
        <v>2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141</v>
      </c>
      <c r="AE206" s="14">
        <v>58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R206" s="14">
        <v>1</v>
      </c>
      <c r="AV206" s="14">
        <v>1</v>
      </c>
      <c r="AZ206" s="14">
        <v>1</v>
      </c>
      <c r="BB206" s="14">
        <v>4</v>
      </c>
      <c r="BC206" s="14">
        <v>15</v>
      </c>
      <c r="BD206" s="14">
        <v>14</v>
      </c>
      <c r="BE206" s="14">
        <v>51</v>
      </c>
      <c r="BF206" s="14">
        <v>71</v>
      </c>
    </row>
    <row r="207" spans="1:59">
      <c r="A207" s="14" t="s">
        <v>41</v>
      </c>
      <c r="B207" s="14" t="s">
        <v>70</v>
      </c>
      <c r="C207" s="14" t="s">
        <v>472</v>
      </c>
      <c r="D207" s="14" t="s">
        <v>473</v>
      </c>
      <c r="E207" s="14" t="s">
        <v>467</v>
      </c>
      <c r="F207" s="14" t="s">
        <v>474</v>
      </c>
      <c r="G207" s="14">
        <v>31012821</v>
      </c>
      <c r="H207" s="14" t="s">
        <v>166</v>
      </c>
      <c r="I207" s="14" t="s">
        <v>259</v>
      </c>
      <c r="J207" s="14" t="s">
        <v>168</v>
      </c>
      <c r="P207" s="14" t="s">
        <v>105</v>
      </c>
      <c r="Q207" s="14" t="s">
        <v>108</v>
      </c>
      <c r="S207" s="14">
        <v>2</v>
      </c>
      <c r="T207" s="14">
        <v>2</v>
      </c>
      <c r="U207" s="14">
        <v>3</v>
      </c>
      <c r="V207" s="14">
        <v>2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99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Q207" s="14">
        <v>1</v>
      </c>
      <c r="AR207" s="14">
        <v>2</v>
      </c>
      <c r="AU207" s="14">
        <v>1</v>
      </c>
      <c r="AV207" s="14">
        <v>2</v>
      </c>
      <c r="AY207" s="14">
        <v>1</v>
      </c>
      <c r="AZ207" s="14">
        <v>2</v>
      </c>
      <c r="BB207" s="14">
        <v>8</v>
      </c>
      <c r="BC207" s="14">
        <v>27</v>
      </c>
      <c r="BD207" s="14">
        <v>30</v>
      </c>
      <c r="BE207" s="14">
        <v>70</v>
      </c>
      <c r="BF207" s="14">
        <v>79</v>
      </c>
    </row>
    <row r="208" spans="1:59">
      <c r="A208" s="14" t="s">
        <v>43</v>
      </c>
      <c r="B208" s="14" t="s">
        <v>72</v>
      </c>
      <c r="D208" s="14" t="s">
        <v>1832</v>
      </c>
      <c r="E208" s="14" t="s">
        <v>475</v>
      </c>
      <c r="F208" s="14" t="s">
        <v>476</v>
      </c>
      <c r="G208" s="14">
        <v>31012739</v>
      </c>
      <c r="H208" s="14" t="s">
        <v>166</v>
      </c>
      <c r="I208" s="14" t="s">
        <v>241</v>
      </c>
      <c r="J208" s="14" t="s">
        <v>168</v>
      </c>
      <c r="P208" s="14" t="s">
        <v>105</v>
      </c>
      <c r="Q208" s="14" t="s">
        <v>108</v>
      </c>
      <c r="S208" s="14">
        <v>0</v>
      </c>
      <c r="T208" s="14">
        <v>0</v>
      </c>
      <c r="U208" s="14">
        <v>6</v>
      </c>
      <c r="V208" s="14">
        <v>6</v>
      </c>
      <c r="Y208" s="14">
        <v>0</v>
      </c>
      <c r="Z208" s="14">
        <v>45</v>
      </c>
      <c r="AA208" s="14">
        <v>45</v>
      </c>
      <c r="AB208" s="14">
        <v>0</v>
      </c>
      <c r="AC208" s="14">
        <v>0</v>
      </c>
      <c r="AD208" s="14">
        <v>59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1</v>
      </c>
      <c r="AQ208" s="14">
        <v>0</v>
      </c>
      <c r="AR208" s="14">
        <v>0</v>
      </c>
      <c r="AS208" s="14">
        <v>0</v>
      </c>
      <c r="AT208" s="14">
        <v>1</v>
      </c>
      <c r="AU208" s="14">
        <v>0</v>
      </c>
      <c r="AV208" s="14">
        <v>0</v>
      </c>
      <c r="AW208" s="14">
        <v>0</v>
      </c>
      <c r="AX208" s="14">
        <v>1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151</v>
      </c>
      <c r="BF208" s="14">
        <v>124</v>
      </c>
      <c r="BG208" s="14" t="s">
        <v>1487</v>
      </c>
    </row>
    <row r="209" spans="1:59">
      <c r="A209" s="14" t="s">
        <v>43</v>
      </c>
      <c r="B209" s="14" t="s">
        <v>72</v>
      </c>
      <c r="D209" s="14" t="s">
        <v>1832</v>
      </c>
      <c r="E209" s="14" t="s">
        <v>477</v>
      </c>
      <c r="F209" s="14" t="s">
        <v>478</v>
      </c>
      <c r="G209" s="14">
        <v>31012803</v>
      </c>
      <c r="H209" s="14" t="s">
        <v>166</v>
      </c>
      <c r="I209" s="14" t="s">
        <v>259</v>
      </c>
      <c r="J209" s="14" t="s">
        <v>168</v>
      </c>
      <c r="P209" s="14" t="s">
        <v>105</v>
      </c>
      <c r="Q209" s="14" t="s">
        <v>108</v>
      </c>
      <c r="S209" s="14">
        <v>1</v>
      </c>
      <c r="T209" s="14">
        <v>1</v>
      </c>
      <c r="U209" s="14">
        <v>3</v>
      </c>
      <c r="W209" s="14">
        <v>1</v>
      </c>
      <c r="X209" s="14">
        <v>1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62</v>
      </c>
      <c r="AE209" s="14">
        <v>61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Q209" s="14">
        <v>1</v>
      </c>
      <c r="AS209" s="14">
        <v>1</v>
      </c>
      <c r="AU209" s="14">
        <v>1</v>
      </c>
      <c r="AW209" s="14">
        <v>1</v>
      </c>
      <c r="AY209" s="14">
        <v>1</v>
      </c>
      <c r="BA209" s="14">
        <v>1</v>
      </c>
      <c r="BB209" s="14">
        <v>4</v>
      </c>
      <c r="BC209" s="14">
        <v>15</v>
      </c>
      <c r="BD209" s="14">
        <v>12</v>
      </c>
      <c r="BE209" s="14">
        <v>178</v>
      </c>
      <c r="BF209" s="14">
        <v>163</v>
      </c>
    </row>
    <row r="210" spans="1:59">
      <c r="A210" s="14" t="s">
        <v>43</v>
      </c>
      <c r="B210" s="14" t="s">
        <v>72</v>
      </c>
      <c r="D210" s="14" t="s">
        <v>1832</v>
      </c>
      <c r="E210" s="14" t="s">
        <v>479</v>
      </c>
      <c r="F210" s="14" t="s">
        <v>480</v>
      </c>
      <c r="G210" s="14">
        <v>31012775</v>
      </c>
      <c r="H210" s="14" t="s">
        <v>166</v>
      </c>
      <c r="I210" s="14" t="s">
        <v>259</v>
      </c>
      <c r="J210" s="14" t="s">
        <v>168</v>
      </c>
      <c r="K210" s="14">
        <v>21.131270000000001</v>
      </c>
      <c r="L210" s="14">
        <v>92.155209999999997</v>
      </c>
      <c r="M210" s="14">
        <v>0</v>
      </c>
      <c r="N210" s="14">
        <v>0</v>
      </c>
      <c r="P210" s="14" t="s">
        <v>105</v>
      </c>
      <c r="Q210" s="14" t="s">
        <v>108</v>
      </c>
      <c r="S210" s="14">
        <v>1</v>
      </c>
      <c r="T210" s="14">
        <v>1</v>
      </c>
      <c r="U210" s="14">
        <v>3</v>
      </c>
      <c r="W210" s="14">
        <v>1</v>
      </c>
      <c r="X210" s="14">
        <v>1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175</v>
      </c>
      <c r="AE210" s="14">
        <v>58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R210" s="14">
        <v>1</v>
      </c>
      <c r="AV210" s="14">
        <v>1</v>
      </c>
      <c r="AZ210" s="14">
        <v>1</v>
      </c>
      <c r="BB210" s="14">
        <v>4</v>
      </c>
      <c r="BC210" s="14">
        <v>12</v>
      </c>
      <c r="BD210" s="14">
        <v>12</v>
      </c>
      <c r="BE210" s="14">
        <v>172</v>
      </c>
      <c r="BF210" s="14">
        <v>157</v>
      </c>
    </row>
    <row r="211" spans="1:59">
      <c r="A211" s="14" t="s">
        <v>43</v>
      </c>
      <c r="B211" s="14" t="s">
        <v>72</v>
      </c>
      <c r="D211" s="14" t="s">
        <v>1832</v>
      </c>
      <c r="E211" s="14" t="s">
        <v>481</v>
      </c>
      <c r="F211" s="14" t="s">
        <v>482</v>
      </c>
      <c r="G211" s="14">
        <v>31012808</v>
      </c>
      <c r="H211" s="14" t="s">
        <v>166</v>
      </c>
      <c r="I211" s="14" t="s">
        <v>259</v>
      </c>
      <c r="J211" s="14" t="s">
        <v>168</v>
      </c>
      <c r="K211" s="14">
        <v>21.133099999999999</v>
      </c>
      <c r="L211" s="14">
        <v>92.15737</v>
      </c>
      <c r="M211" s="14">
        <v>0</v>
      </c>
      <c r="N211" s="14">
        <v>0</v>
      </c>
      <c r="P211" s="14" t="s">
        <v>105</v>
      </c>
      <c r="Q211" s="14" t="s">
        <v>108</v>
      </c>
      <c r="S211" s="14">
        <v>3</v>
      </c>
      <c r="T211" s="14">
        <v>3</v>
      </c>
      <c r="U211" s="14">
        <v>3</v>
      </c>
      <c r="W211" s="14">
        <v>2</v>
      </c>
      <c r="X211" s="14">
        <v>2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185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Q211" s="14">
        <v>2</v>
      </c>
      <c r="AS211" s="14">
        <v>3</v>
      </c>
      <c r="AU211" s="14">
        <v>2</v>
      </c>
      <c r="AW211" s="14">
        <v>3</v>
      </c>
      <c r="AY211" s="14">
        <v>2</v>
      </c>
      <c r="BA211" s="14">
        <v>3</v>
      </c>
      <c r="BB211" s="14">
        <v>12</v>
      </c>
      <c r="BC211" s="14">
        <v>42</v>
      </c>
      <c r="BD211" s="14">
        <v>23</v>
      </c>
      <c r="BE211" s="14">
        <v>177</v>
      </c>
      <c r="BF211" s="14">
        <v>162</v>
      </c>
    </row>
    <row r="212" spans="1:59">
      <c r="A212" s="14" t="s">
        <v>43</v>
      </c>
      <c r="B212" s="14" t="s">
        <v>72</v>
      </c>
      <c r="D212" s="14" t="s">
        <v>1832</v>
      </c>
      <c r="E212" s="14" t="s">
        <v>483</v>
      </c>
      <c r="F212" s="14" t="s">
        <v>463</v>
      </c>
      <c r="G212" s="14">
        <v>31012725</v>
      </c>
      <c r="H212" s="14" t="s">
        <v>166</v>
      </c>
      <c r="I212" s="14" t="s">
        <v>259</v>
      </c>
      <c r="J212" s="14" t="s">
        <v>168</v>
      </c>
      <c r="K212" s="14">
        <v>21.130269999999999</v>
      </c>
      <c r="L212" s="14">
        <v>92.156229999999994</v>
      </c>
      <c r="M212" s="14">
        <v>0</v>
      </c>
      <c r="N212" s="14">
        <v>0</v>
      </c>
      <c r="P212" s="14" t="s">
        <v>105</v>
      </c>
      <c r="Q212" s="14" t="s">
        <v>108</v>
      </c>
      <c r="S212" s="14">
        <v>1</v>
      </c>
      <c r="T212" s="14">
        <v>1</v>
      </c>
      <c r="U212" s="14">
        <v>2</v>
      </c>
      <c r="V212" s="14">
        <v>2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186</v>
      </c>
      <c r="AE212" s="14">
        <v>0</v>
      </c>
      <c r="AF212" s="14">
        <v>0</v>
      </c>
      <c r="AG212" s="14">
        <v>0</v>
      </c>
      <c r="AH212" s="14">
        <v>38</v>
      </c>
      <c r="AI212" s="14">
        <v>39</v>
      </c>
      <c r="AJ212" s="14">
        <v>0</v>
      </c>
      <c r="AK212" s="14">
        <v>0</v>
      </c>
      <c r="AL212" s="14">
        <v>12</v>
      </c>
      <c r="AM212" s="14">
        <v>11</v>
      </c>
      <c r="AN212" s="14">
        <v>0</v>
      </c>
      <c r="AO212" s="14">
        <v>0</v>
      </c>
      <c r="AP212" s="14">
        <v>1</v>
      </c>
      <c r="AQ212" s="14">
        <v>1</v>
      </c>
      <c r="AR212" s="14">
        <v>0</v>
      </c>
      <c r="AS212" s="14">
        <v>0</v>
      </c>
      <c r="AT212" s="14">
        <v>1</v>
      </c>
      <c r="AU212" s="14">
        <v>1</v>
      </c>
      <c r="AV212" s="14">
        <v>0</v>
      </c>
      <c r="AW212" s="14">
        <v>0</v>
      </c>
      <c r="AX212" s="14">
        <v>1</v>
      </c>
      <c r="AY212" s="14">
        <v>1</v>
      </c>
      <c r="AZ212" s="14">
        <v>0</v>
      </c>
      <c r="BA212" s="14">
        <v>0</v>
      </c>
      <c r="BB212" s="14">
        <v>1</v>
      </c>
      <c r="BC212" s="14">
        <v>180</v>
      </c>
      <c r="BD212" s="14">
        <v>215</v>
      </c>
      <c r="BE212" s="14">
        <v>443</v>
      </c>
      <c r="BF212" s="14">
        <v>362</v>
      </c>
    </row>
    <row r="213" spans="1:59">
      <c r="A213" s="14" t="s">
        <v>43</v>
      </c>
      <c r="B213" s="14" t="s">
        <v>72</v>
      </c>
      <c r="D213" s="14" t="s">
        <v>1832</v>
      </c>
      <c r="E213" s="14" t="s">
        <v>483</v>
      </c>
      <c r="F213" s="14" t="s">
        <v>484</v>
      </c>
      <c r="G213" s="14">
        <v>31012760</v>
      </c>
      <c r="H213" s="14" t="s">
        <v>166</v>
      </c>
      <c r="I213" s="14" t="s">
        <v>259</v>
      </c>
      <c r="J213" s="14" t="s">
        <v>168</v>
      </c>
      <c r="K213" s="14">
        <v>21.133120000000002</v>
      </c>
      <c r="L213" s="14">
        <v>92.158860000000004</v>
      </c>
      <c r="M213" s="14">
        <v>0</v>
      </c>
      <c r="N213" s="14">
        <v>0</v>
      </c>
      <c r="P213" s="14" t="s">
        <v>105</v>
      </c>
      <c r="Q213" s="14" t="s">
        <v>108</v>
      </c>
      <c r="S213" s="14">
        <v>3</v>
      </c>
      <c r="T213" s="14">
        <v>3</v>
      </c>
      <c r="U213" s="14">
        <v>3</v>
      </c>
      <c r="W213" s="14">
        <v>2</v>
      </c>
      <c r="X213" s="14">
        <v>2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174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Q213" s="14">
        <v>1</v>
      </c>
      <c r="AS213" s="14">
        <v>3</v>
      </c>
      <c r="AU213" s="14">
        <v>1</v>
      </c>
      <c r="AW213" s="14">
        <v>3</v>
      </c>
      <c r="AY213" s="14">
        <v>1</v>
      </c>
      <c r="BA213" s="14">
        <v>3</v>
      </c>
      <c r="BB213" s="14">
        <v>12</v>
      </c>
      <c r="BC213" s="14">
        <v>41</v>
      </c>
      <c r="BD213" s="14">
        <v>25</v>
      </c>
      <c r="BE213" s="14">
        <v>173</v>
      </c>
      <c r="BF213" s="14">
        <v>153</v>
      </c>
    </row>
    <row r="214" spans="1:59">
      <c r="A214" s="14" t="s">
        <v>43</v>
      </c>
      <c r="B214" s="14" t="s">
        <v>72</v>
      </c>
      <c r="D214" s="14" t="s">
        <v>1832</v>
      </c>
      <c r="E214" s="14" t="s">
        <v>485</v>
      </c>
      <c r="F214" s="14" t="s">
        <v>486</v>
      </c>
      <c r="G214" s="14">
        <v>31012830</v>
      </c>
      <c r="H214" s="14" t="s">
        <v>166</v>
      </c>
      <c r="I214" s="14" t="s">
        <v>241</v>
      </c>
      <c r="J214" s="14" t="s">
        <v>168</v>
      </c>
      <c r="P214" s="14" t="s">
        <v>105</v>
      </c>
      <c r="Q214" s="14" t="s">
        <v>108</v>
      </c>
      <c r="S214" s="14">
        <v>0</v>
      </c>
      <c r="T214" s="14">
        <v>0</v>
      </c>
      <c r="U214" s="14">
        <v>6</v>
      </c>
      <c r="V214" s="14">
        <v>6</v>
      </c>
      <c r="Y214" s="14">
        <v>0</v>
      </c>
      <c r="Z214" s="14">
        <v>50</v>
      </c>
      <c r="AA214" s="14">
        <v>40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1</v>
      </c>
      <c r="AQ214" s="14">
        <v>0</v>
      </c>
      <c r="AR214" s="14">
        <v>0</v>
      </c>
      <c r="AS214" s="14">
        <v>0</v>
      </c>
      <c r="AT214" s="14">
        <v>1</v>
      </c>
      <c r="AU214" s="14">
        <v>0</v>
      </c>
      <c r="AV214" s="14">
        <v>0</v>
      </c>
      <c r="AW214" s="14">
        <v>0</v>
      </c>
      <c r="AX214" s="14">
        <v>1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140</v>
      </c>
      <c r="BF214" s="14">
        <v>127</v>
      </c>
      <c r="BG214" s="14" t="s">
        <v>1487</v>
      </c>
    </row>
    <row r="215" spans="1:59">
      <c r="A215" s="14" t="s">
        <v>43</v>
      </c>
      <c r="B215" s="14" t="s">
        <v>72</v>
      </c>
      <c r="D215" s="14" t="s">
        <v>1832</v>
      </c>
      <c r="E215" s="14" t="s">
        <v>487</v>
      </c>
      <c r="F215" s="14" t="s">
        <v>488</v>
      </c>
      <c r="G215" s="14">
        <v>31012744</v>
      </c>
      <c r="H215" s="14" t="s">
        <v>166</v>
      </c>
      <c r="I215" s="14" t="s">
        <v>241</v>
      </c>
      <c r="J215" s="14" t="s">
        <v>168</v>
      </c>
      <c r="P215" s="14" t="s">
        <v>105</v>
      </c>
      <c r="Q215" s="14" t="s">
        <v>108</v>
      </c>
      <c r="S215" s="14">
        <v>0</v>
      </c>
      <c r="T215" s="14">
        <v>0</v>
      </c>
      <c r="U215" s="14">
        <v>6</v>
      </c>
      <c r="V215" s="14">
        <v>6</v>
      </c>
      <c r="Y215" s="14">
        <v>0</v>
      </c>
      <c r="Z215" s="14">
        <v>40</v>
      </c>
      <c r="AA215" s="14">
        <v>50</v>
      </c>
      <c r="AB215" s="14">
        <v>0</v>
      </c>
      <c r="AC215" s="14">
        <v>0</v>
      </c>
      <c r="AD215" s="14">
        <v>133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1</v>
      </c>
      <c r="AQ215" s="14">
        <v>0</v>
      </c>
      <c r="AR215" s="14">
        <v>0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1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152</v>
      </c>
      <c r="BF215" s="14">
        <v>133</v>
      </c>
      <c r="BG215" s="14" t="s">
        <v>1487</v>
      </c>
    </row>
    <row r="216" spans="1:59">
      <c r="A216" s="14" t="s">
        <v>44</v>
      </c>
      <c r="B216" s="14" t="s">
        <v>73</v>
      </c>
      <c r="D216" s="14" t="s">
        <v>1832</v>
      </c>
      <c r="E216" s="14" t="s">
        <v>489</v>
      </c>
      <c r="F216" s="14" t="s">
        <v>490</v>
      </c>
      <c r="G216" s="14">
        <v>31012783</v>
      </c>
      <c r="H216" s="14" t="s">
        <v>166</v>
      </c>
      <c r="I216" s="14" t="s">
        <v>259</v>
      </c>
      <c r="J216" s="14" t="s">
        <v>168</v>
      </c>
      <c r="K216" s="14">
        <v>21.21527</v>
      </c>
      <c r="L216" s="14">
        <v>92.160169999999994</v>
      </c>
      <c r="M216" s="14">
        <v>0</v>
      </c>
      <c r="N216" s="14">
        <v>0</v>
      </c>
      <c r="P216" s="14" t="s">
        <v>105</v>
      </c>
      <c r="Q216" s="14" t="s">
        <v>108</v>
      </c>
      <c r="S216" s="14">
        <v>2</v>
      </c>
      <c r="T216" s="14">
        <v>2</v>
      </c>
      <c r="U216" s="14">
        <v>3</v>
      </c>
      <c r="Y216" s="14">
        <v>0</v>
      </c>
      <c r="Z216" s="14">
        <v>0</v>
      </c>
      <c r="AA216" s="14">
        <v>0</v>
      </c>
      <c r="AE216" s="14">
        <v>107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Q216" s="14">
        <v>1</v>
      </c>
      <c r="AR216" s="14">
        <v>1</v>
      </c>
      <c r="AS216" s="14">
        <v>1</v>
      </c>
      <c r="AU216" s="14">
        <v>1</v>
      </c>
      <c r="AV216" s="14">
        <v>1</v>
      </c>
      <c r="AW216" s="14">
        <v>1</v>
      </c>
      <c r="AY216" s="14">
        <v>1</v>
      </c>
      <c r="AZ216" s="14">
        <v>1</v>
      </c>
      <c r="BA216" s="14">
        <v>1</v>
      </c>
      <c r="BB216" s="14">
        <v>8</v>
      </c>
      <c r="BC216" s="14">
        <v>25</v>
      </c>
      <c r="BD216" s="14">
        <v>25</v>
      </c>
      <c r="BE216" s="14">
        <v>548</v>
      </c>
      <c r="BF216" s="14">
        <v>494</v>
      </c>
    </row>
    <row r="217" spans="1:59">
      <c r="A217" s="14" t="s">
        <v>44</v>
      </c>
      <c r="B217" s="14" t="s">
        <v>73</v>
      </c>
      <c r="D217" s="14" t="s">
        <v>1832</v>
      </c>
      <c r="E217" s="14" t="s">
        <v>489</v>
      </c>
      <c r="F217" s="14" t="s">
        <v>490</v>
      </c>
      <c r="G217" s="14">
        <v>31012784</v>
      </c>
      <c r="H217" s="14" t="s">
        <v>166</v>
      </c>
      <c r="I217" s="14" t="s">
        <v>259</v>
      </c>
      <c r="J217" s="14" t="s">
        <v>168</v>
      </c>
      <c r="P217" s="14" t="s">
        <v>105</v>
      </c>
      <c r="Q217" s="14" t="s">
        <v>108</v>
      </c>
      <c r="V217" s="14">
        <v>2</v>
      </c>
      <c r="W217" s="14">
        <v>2</v>
      </c>
      <c r="X217" s="14">
        <v>2</v>
      </c>
      <c r="Y217" s="14">
        <v>0</v>
      </c>
      <c r="Z217" s="14">
        <v>0</v>
      </c>
      <c r="AA217" s="14">
        <v>0</v>
      </c>
      <c r="AD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BE217" s="14">
        <v>549</v>
      </c>
      <c r="BF217" s="14">
        <v>488</v>
      </c>
    </row>
    <row r="218" spans="1:59">
      <c r="A218" s="14" t="s">
        <v>44</v>
      </c>
      <c r="B218" s="14" t="s">
        <v>73</v>
      </c>
      <c r="D218" s="14" t="s">
        <v>1832</v>
      </c>
      <c r="E218" s="14" t="s">
        <v>489</v>
      </c>
      <c r="F218" s="14" t="s">
        <v>491</v>
      </c>
      <c r="G218" s="14">
        <v>31012794</v>
      </c>
      <c r="H218" s="14" t="s">
        <v>166</v>
      </c>
      <c r="I218" s="14" t="s">
        <v>241</v>
      </c>
      <c r="J218" s="14" t="s">
        <v>168</v>
      </c>
      <c r="P218" s="14" t="s">
        <v>105</v>
      </c>
      <c r="Q218" s="14" t="s">
        <v>108</v>
      </c>
      <c r="S218" s="14">
        <v>0</v>
      </c>
      <c r="T218" s="14">
        <v>0</v>
      </c>
      <c r="U218" s="14">
        <v>6</v>
      </c>
      <c r="V218" s="14">
        <v>6</v>
      </c>
      <c r="Y218" s="14">
        <v>0</v>
      </c>
      <c r="Z218" s="14">
        <v>50</v>
      </c>
      <c r="AA218" s="14">
        <v>40</v>
      </c>
      <c r="AB218" s="14">
        <v>0</v>
      </c>
      <c r="AC218" s="14">
        <v>0</v>
      </c>
      <c r="AD218" s="14">
        <v>133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1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1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137</v>
      </c>
      <c r="BF218" s="14">
        <v>121</v>
      </c>
      <c r="BG218" s="14" t="s">
        <v>1487</v>
      </c>
    </row>
    <row r="219" spans="1:59">
      <c r="A219" s="14" t="s">
        <v>44</v>
      </c>
      <c r="B219" s="14" t="s">
        <v>73</v>
      </c>
      <c r="D219" s="14" t="s">
        <v>1832</v>
      </c>
      <c r="E219" s="14" t="s">
        <v>489</v>
      </c>
      <c r="F219" s="14" t="s">
        <v>492</v>
      </c>
      <c r="G219" s="14">
        <v>31012798</v>
      </c>
      <c r="H219" s="14" t="s">
        <v>166</v>
      </c>
      <c r="I219" s="14" t="s">
        <v>259</v>
      </c>
      <c r="J219" s="14" t="s">
        <v>168</v>
      </c>
      <c r="K219" s="14">
        <v>21.215430000000001</v>
      </c>
      <c r="L219" s="14">
        <v>92.159030000000001</v>
      </c>
      <c r="M219" s="14">
        <v>0</v>
      </c>
      <c r="N219" s="14">
        <v>0</v>
      </c>
      <c r="P219" s="14" t="s">
        <v>105</v>
      </c>
      <c r="Q219" s="14" t="s">
        <v>108</v>
      </c>
      <c r="S219" s="14">
        <v>2</v>
      </c>
      <c r="T219" s="14">
        <v>2</v>
      </c>
      <c r="U219" s="14">
        <v>3</v>
      </c>
      <c r="W219" s="14">
        <v>2</v>
      </c>
      <c r="X219" s="14">
        <v>2</v>
      </c>
      <c r="Y219" s="14">
        <v>0</v>
      </c>
      <c r="Z219" s="14">
        <v>0</v>
      </c>
      <c r="AA219" s="14">
        <v>0</v>
      </c>
      <c r="AD219" s="14">
        <v>107</v>
      </c>
      <c r="AE219" s="14">
        <v>107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Q219" s="14">
        <v>1</v>
      </c>
      <c r="AS219" s="14">
        <v>2</v>
      </c>
      <c r="AU219" s="14">
        <v>1</v>
      </c>
      <c r="AW219" s="14">
        <v>2</v>
      </c>
      <c r="AY219" s="14">
        <v>1</v>
      </c>
      <c r="BA219" s="14">
        <v>2</v>
      </c>
      <c r="BB219" s="14">
        <v>8</v>
      </c>
      <c r="BC219" s="14">
        <v>29</v>
      </c>
      <c r="BD219" s="14">
        <v>29</v>
      </c>
      <c r="BE219" s="14">
        <v>527</v>
      </c>
      <c r="BF219" s="14">
        <v>460</v>
      </c>
    </row>
    <row r="220" spans="1:59">
      <c r="A220" s="14" t="s">
        <v>44</v>
      </c>
      <c r="B220" s="14" t="s">
        <v>73</v>
      </c>
      <c r="D220" s="14" t="s">
        <v>1832</v>
      </c>
      <c r="E220" s="14" t="s">
        <v>489</v>
      </c>
      <c r="F220" s="14" t="s">
        <v>493</v>
      </c>
      <c r="G220" s="14">
        <v>31012819</v>
      </c>
      <c r="H220" s="14" t="s">
        <v>166</v>
      </c>
      <c r="I220" s="14" t="s">
        <v>259</v>
      </c>
      <c r="J220" s="14" t="s">
        <v>168</v>
      </c>
      <c r="K220" s="14">
        <v>21.220089999999999</v>
      </c>
      <c r="L220" s="14">
        <v>92.15258</v>
      </c>
      <c r="M220" s="14">
        <v>0</v>
      </c>
      <c r="N220" s="14">
        <v>0</v>
      </c>
      <c r="P220" s="14" t="s">
        <v>105</v>
      </c>
      <c r="Q220" s="14" t="s">
        <v>108</v>
      </c>
      <c r="S220" s="14">
        <v>2</v>
      </c>
      <c r="T220" s="14">
        <v>2</v>
      </c>
      <c r="U220" s="14">
        <v>3</v>
      </c>
      <c r="Y220" s="14">
        <v>0</v>
      </c>
      <c r="Z220" s="14">
        <v>0</v>
      </c>
      <c r="AA220" s="14">
        <v>0</v>
      </c>
      <c r="AD220" s="14">
        <v>116</v>
      </c>
      <c r="AE220" s="14">
        <v>133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Q220" s="14">
        <v>1</v>
      </c>
      <c r="AR220" s="14">
        <v>1</v>
      </c>
      <c r="AS220" s="14">
        <v>1</v>
      </c>
      <c r="AU220" s="14">
        <v>1</v>
      </c>
      <c r="AV220" s="14">
        <v>1</v>
      </c>
      <c r="AW220" s="14">
        <v>1</v>
      </c>
      <c r="AY220" s="14">
        <v>1</v>
      </c>
      <c r="AZ220" s="14">
        <v>1</v>
      </c>
      <c r="BA220" s="14">
        <v>1</v>
      </c>
      <c r="BB220" s="14">
        <v>8</v>
      </c>
      <c r="BC220" s="14">
        <v>26</v>
      </c>
      <c r="BD220" s="14">
        <v>24</v>
      </c>
      <c r="BE220" s="14">
        <v>526</v>
      </c>
      <c r="BF220" s="14">
        <v>473</v>
      </c>
    </row>
    <row r="221" spans="1:59">
      <c r="A221" s="14" t="s">
        <v>45</v>
      </c>
      <c r="B221" s="14" t="s">
        <v>74</v>
      </c>
      <c r="D221" s="14" t="s">
        <v>1832</v>
      </c>
      <c r="E221" s="14" t="s">
        <v>494</v>
      </c>
      <c r="F221" s="14" t="s">
        <v>495</v>
      </c>
      <c r="G221" s="14">
        <v>31012792</v>
      </c>
      <c r="H221" s="14" t="s">
        <v>166</v>
      </c>
      <c r="I221" s="14" t="s">
        <v>259</v>
      </c>
      <c r="J221" s="14" t="s">
        <v>168</v>
      </c>
      <c r="P221" s="14" t="s">
        <v>105</v>
      </c>
      <c r="Q221" s="14" t="s">
        <v>108</v>
      </c>
      <c r="S221" s="14">
        <v>2</v>
      </c>
      <c r="T221" s="14">
        <v>2</v>
      </c>
      <c r="U221" s="14">
        <v>3</v>
      </c>
      <c r="V221" s="14">
        <v>2</v>
      </c>
      <c r="Y221" s="14">
        <v>0</v>
      </c>
      <c r="Z221" s="14">
        <v>0</v>
      </c>
      <c r="AA221" s="14">
        <v>0</v>
      </c>
      <c r="AD221" s="14">
        <v>139</v>
      </c>
      <c r="AE221" s="14">
        <v>124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Q221" s="14">
        <v>1</v>
      </c>
      <c r="AS221" s="14">
        <v>2</v>
      </c>
      <c r="AU221" s="14">
        <v>1</v>
      </c>
      <c r="AW221" s="14">
        <v>2</v>
      </c>
      <c r="AY221" s="14">
        <v>1</v>
      </c>
      <c r="BA221" s="14">
        <v>2</v>
      </c>
      <c r="BB221" s="14">
        <v>6</v>
      </c>
      <c r="BC221" s="14">
        <v>27</v>
      </c>
      <c r="BD221" s="14">
        <v>22</v>
      </c>
      <c r="BE221" s="14">
        <v>112</v>
      </c>
      <c r="BF221" s="14">
        <v>119</v>
      </c>
    </row>
    <row r="222" spans="1:59">
      <c r="A222" s="14" t="s">
        <v>45</v>
      </c>
      <c r="B222" s="14" t="s">
        <v>74</v>
      </c>
      <c r="D222" s="14" t="s">
        <v>1832</v>
      </c>
      <c r="E222" s="14" t="s">
        <v>496</v>
      </c>
      <c r="F222" s="14" t="s">
        <v>497</v>
      </c>
      <c r="G222" s="14">
        <v>31012828</v>
      </c>
      <c r="H222" s="14" t="s">
        <v>166</v>
      </c>
      <c r="I222" s="14" t="s">
        <v>259</v>
      </c>
      <c r="J222" s="14" t="s">
        <v>168</v>
      </c>
      <c r="P222" s="14" t="s">
        <v>105</v>
      </c>
      <c r="Q222" s="14" t="s">
        <v>108</v>
      </c>
      <c r="S222" s="14">
        <v>2</v>
      </c>
      <c r="T222" s="14">
        <v>2</v>
      </c>
      <c r="U222" s="14">
        <v>3</v>
      </c>
      <c r="V222" s="14">
        <v>2</v>
      </c>
      <c r="Y222" s="14">
        <v>0</v>
      </c>
      <c r="Z222" s="14">
        <v>0</v>
      </c>
      <c r="AA222" s="14">
        <v>0</v>
      </c>
      <c r="AD222" s="14">
        <v>132</v>
      </c>
      <c r="AE222" s="14">
        <v>101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Q222" s="14">
        <v>1</v>
      </c>
      <c r="AS222" s="14">
        <v>2</v>
      </c>
      <c r="AU222" s="14">
        <v>1</v>
      </c>
      <c r="AW222" s="14">
        <v>2</v>
      </c>
      <c r="AY222" s="14">
        <v>1</v>
      </c>
      <c r="BA222" s="14">
        <v>2</v>
      </c>
      <c r="BB222" s="14">
        <v>6</v>
      </c>
      <c r="BC222" s="14">
        <v>25</v>
      </c>
      <c r="BD222" s="14">
        <v>21</v>
      </c>
      <c r="BE222" s="14">
        <v>110</v>
      </c>
      <c r="BF222" s="14">
        <v>112</v>
      </c>
    </row>
    <row r="223" spans="1:59">
      <c r="A223" s="14" t="s">
        <v>45</v>
      </c>
      <c r="B223" s="14" t="s">
        <v>74</v>
      </c>
      <c r="D223" s="14" t="s">
        <v>1832</v>
      </c>
      <c r="E223" s="14" t="s">
        <v>496</v>
      </c>
      <c r="F223" s="14" t="s">
        <v>498</v>
      </c>
      <c r="G223" s="14">
        <v>31012831</v>
      </c>
      <c r="H223" s="14" t="s">
        <v>166</v>
      </c>
      <c r="I223" s="14" t="s">
        <v>259</v>
      </c>
      <c r="J223" s="14" t="s">
        <v>168</v>
      </c>
      <c r="P223" s="14" t="s">
        <v>105</v>
      </c>
      <c r="Q223" s="14" t="s">
        <v>108</v>
      </c>
      <c r="S223" s="14">
        <v>2</v>
      </c>
      <c r="T223" s="14">
        <v>2</v>
      </c>
      <c r="U223" s="14">
        <v>3</v>
      </c>
      <c r="V223" s="14">
        <v>2</v>
      </c>
      <c r="Y223" s="14">
        <v>0</v>
      </c>
      <c r="Z223" s="14">
        <v>0</v>
      </c>
      <c r="AA223" s="14">
        <v>0</v>
      </c>
      <c r="AD223" s="14">
        <v>57</v>
      </c>
      <c r="AE223" s="14">
        <v>108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Q223" s="14">
        <v>1</v>
      </c>
      <c r="AR223" s="14">
        <v>1</v>
      </c>
      <c r="AS223" s="14">
        <v>1</v>
      </c>
      <c r="AU223" s="14">
        <v>1</v>
      </c>
      <c r="AV223" s="14">
        <v>1</v>
      </c>
      <c r="AW223" s="14">
        <v>1</v>
      </c>
      <c r="AY223" s="14">
        <v>1</v>
      </c>
      <c r="AZ223" s="14">
        <v>1</v>
      </c>
      <c r="BA223" s="14">
        <v>1</v>
      </c>
      <c r="BB223" s="14">
        <v>6</v>
      </c>
      <c r="BC223" s="14">
        <v>27</v>
      </c>
      <c r="BD223" s="14">
        <v>20</v>
      </c>
      <c r="BE223" s="14">
        <v>93</v>
      </c>
      <c r="BF223" s="14">
        <v>97</v>
      </c>
    </row>
    <row r="224" spans="1:59">
      <c r="A224" s="14" t="s">
        <v>45</v>
      </c>
      <c r="B224" s="14" t="s">
        <v>74</v>
      </c>
      <c r="D224" s="14" t="s">
        <v>1832</v>
      </c>
      <c r="E224" s="14" t="s">
        <v>499</v>
      </c>
      <c r="F224" s="14" t="s">
        <v>500</v>
      </c>
      <c r="G224" s="14">
        <v>31012746</v>
      </c>
      <c r="H224" s="14" t="s">
        <v>166</v>
      </c>
      <c r="I224" s="14" t="s">
        <v>259</v>
      </c>
      <c r="J224" s="14" t="s">
        <v>168</v>
      </c>
      <c r="K224" s="14">
        <v>21.213470000000001</v>
      </c>
      <c r="L224" s="14">
        <v>92.151600000000002</v>
      </c>
      <c r="M224" s="14">
        <v>0</v>
      </c>
      <c r="N224" s="14">
        <v>0</v>
      </c>
      <c r="P224" s="14" t="s">
        <v>105</v>
      </c>
      <c r="Q224" s="14" t="s">
        <v>108</v>
      </c>
      <c r="S224" s="14">
        <v>1</v>
      </c>
      <c r="T224" s="14">
        <v>1</v>
      </c>
      <c r="U224" s="14">
        <v>3</v>
      </c>
      <c r="V224" s="14">
        <v>2</v>
      </c>
      <c r="W224" s="14">
        <v>1</v>
      </c>
      <c r="X224" s="14">
        <v>1</v>
      </c>
      <c r="Y224" s="14">
        <v>0</v>
      </c>
      <c r="Z224" s="14">
        <v>0</v>
      </c>
      <c r="AA224" s="14">
        <v>0</v>
      </c>
      <c r="AD224" s="14">
        <v>65</v>
      </c>
      <c r="AE224" s="14">
        <v>63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S224" s="14">
        <v>1</v>
      </c>
      <c r="AW224" s="14">
        <v>1</v>
      </c>
      <c r="BA224" s="14">
        <v>1</v>
      </c>
      <c r="BB224" s="14">
        <v>4</v>
      </c>
      <c r="BC224" s="14">
        <v>15</v>
      </c>
      <c r="BD224" s="14">
        <v>11</v>
      </c>
      <c r="BE224" s="14">
        <v>298</v>
      </c>
      <c r="BF224" s="14">
        <v>316</v>
      </c>
    </row>
    <row r="225" spans="1:59">
      <c r="A225" s="14" t="s">
        <v>45</v>
      </c>
      <c r="B225" s="14" t="s">
        <v>74</v>
      </c>
      <c r="D225" s="14" t="s">
        <v>1832</v>
      </c>
      <c r="E225" s="14" t="s">
        <v>499</v>
      </c>
      <c r="F225" s="14" t="s">
        <v>501</v>
      </c>
      <c r="G225" s="14">
        <v>31012769</v>
      </c>
      <c r="H225" s="14" t="s">
        <v>166</v>
      </c>
      <c r="I225" s="14" t="s">
        <v>259</v>
      </c>
      <c r="J225" s="14" t="s">
        <v>168</v>
      </c>
      <c r="K225" s="14">
        <v>21.211369999999999</v>
      </c>
      <c r="L225" s="14">
        <v>92.152460000000005</v>
      </c>
      <c r="M225" s="14">
        <v>0</v>
      </c>
      <c r="N225" s="14">
        <v>0</v>
      </c>
      <c r="P225" s="14" t="s">
        <v>105</v>
      </c>
      <c r="Q225" s="14" t="s">
        <v>108</v>
      </c>
      <c r="S225" s="14">
        <v>1</v>
      </c>
      <c r="T225" s="14">
        <v>1</v>
      </c>
      <c r="U225" s="14">
        <v>3</v>
      </c>
      <c r="W225" s="14">
        <v>1</v>
      </c>
      <c r="X225" s="14">
        <v>1</v>
      </c>
      <c r="Y225" s="14">
        <v>1</v>
      </c>
      <c r="Z225" s="14">
        <v>0</v>
      </c>
      <c r="AA225" s="14">
        <v>0</v>
      </c>
      <c r="AD225" s="14">
        <v>53</v>
      </c>
      <c r="AE225" s="14">
        <v>55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Q225" s="14">
        <v>1</v>
      </c>
      <c r="AR225" s="14">
        <v>1</v>
      </c>
      <c r="AU225" s="14">
        <v>1</v>
      </c>
      <c r="AV225" s="14">
        <v>1</v>
      </c>
      <c r="AY225" s="14">
        <v>1</v>
      </c>
      <c r="AZ225" s="14">
        <v>1</v>
      </c>
      <c r="BB225" s="14">
        <v>4</v>
      </c>
      <c r="BC225" s="14">
        <v>12</v>
      </c>
      <c r="BD225" s="14">
        <v>11</v>
      </c>
      <c r="BE225" s="14">
        <v>299</v>
      </c>
      <c r="BF225" s="14">
        <v>322</v>
      </c>
    </row>
    <row r="226" spans="1:59">
      <c r="A226" s="14" t="s">
        <v>45</v>
      </c>
      <c r="B226" s="14" t="s">
        <v>74</v>
      </c>
      <c r="D226" s="14" t="s">
        <v>1832</v>
      </c>
      <c r="E226" s="14" t="s">
        <v>502</v>
      </c>
      <c r="F226" s="14" t="s">
        <v>503</v>
      </c>
      <c r="G226" s="14">
        <v>31012778</v>
      </c>
      <c r="H226" s="14" t="s">
        <v>166</v>
      </c>
      <c r="I226" s="14" t="s">
        <v>259</v>
      </c>
      <c r="J226" s="14" t="s">
        <v>168</v>
      </c>
      <c r="K226" s="14">
        <v>21.21442</v>
      </c>
      <c r="L226" s="14">
        <v>92.151830000000004</v>
      </c>
      <c r="M226" s="14">
        <v>0</v>
      </c>
      <c r="N226" s="14">
        <v>0</v>
      </c>
      <c r="P226" s="14" t="s">
        <v>105</v>
      </c>
      <c r="Q226" s="14" t="s">
        <v>108</v>
      </c>
      <c r="S226" s="14">
        <v>1</v>
      </c>
      <c r="T226" s="14">
        <v>1</v>
      </c>
      <c r="U226" s="14">
        <v>3</v>
      </c>
      <c r="V226" s="14">
        <v>2</v>
      </c>
      <c r="Y226" s="14">
        <v>0</v>
      </c>
      <c r="Z226" s="14">
        <v>0</v>
      </c>
      <c r="AA226" s="14">
        <v>0</v>
      </c>
      <c r="AD226" s="14">
        <v>0</v>
      </c>
      <c r="AE226" s="14">
        <v>67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S226" s="14">
        <v>1</v>
      </c>
      <c r="AW226" s="14">
        <v>1</v>
      </c>
      <c r="BA226" s="14">
        <v>1</v>
      </c>
      <c r="BB226" s="14">
        <v>4</v>
      </c>
      <c r="BC226" s="14">
        <v>14</v>
      </c>
      <c r="BD226" s="14">
        <v>11</v>
      </c>
      <c r="BE226" s="14">
        <v>59</v>
      </c>
      <c r="BF226" s="14">
        <v>62</v>
      </c>
    </row>
    <row r="227" spans="1:59">
      <c r="A227" s="14" t="s">
        <v>45</v>
      </c>
      <c r="B227" s="14" t="s">
        <v>74</v>
      </c>
      <c r="D227" s="14" t="s">
        <v>1832</v>
      </c>
      <c r="E227" s="14" t="s">
        <v>489</v>
      </c>
      <c r="F227" s="14" t="s">
        <v>504</v>
      </c>
      <c r="G227" s="14">
        <v>31012780</v>
      </c>
      <c r="H227" s="14" t="s">
        <v>166</v>
      </c>
      <c r="I227" s="14" t="s">
        <v>241</v>
      </c>
      <c r="J227" s="14" t="s">
        <v>168</v>
      </c>
      <c r="P227" s="14" t="s">
        <v>105</v>
      </c>
      <c r="Q227" s="14" t="s">
        <v>108</v>
      </c>
      <c r="S227" s="14">
        <v>0</v>
      </c>
      <c r="T227" s="14">
        <v>0</v>
      </c>
      <c r="U227" s="14">
        <v>6</v>
      </c>
      <c r="V227" s="14">
        <v>6</v>
      </c>
      <c r="Y227" s="14">
        <v>0</v>
      </c>
      <c r="Z227" s="14">
        <v>39</v>
      </c>
      <c r="AA227" s="14">
        <v>51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1</v>
      </c>
      <c r="AQ227" s="14">
        <v>0</v>
      </c>
      <c r="AR227" s="14">
        <v>0</v>
      </c>
      <c r="AS227" s="14">
        <v>0</v>
      </c>
      <c r="AT227" s="14">
        <v>1</v>
      </c>
      <c r="AU227" s="14">
        <v>0</v>
      </c>
      <c r="AV227" s="14">
        <v>0</v>
      </c>
      <c r="AW227" s="14">
        <v>0</v>
      </c>
      <c r="AX227" s="14">
        <v>1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162</v>
      </c>
      <c r="BF227" s="14">
        <v>133</v>
      </c>
      <c r="BG227" s="14" t="s">
        <v>1487</v>
      </c>
    </row>
    <row r="228" spans="1:59">
      <c r="A228" s="14" t="s">
        <v>46</v>
      </c>
      <c r="B228" s="14" t="s">
        <v>75</v>
      </c>
      <c r="D228" s="14" t="s">
        <v>1832</v>
      </c>
      <c r="E228" s="14" t="s">
        <v>505</v>
      </c>
      <c r="F228" s="14" t="s">
        <v>463</v>
      </c>
      <c r="G228" s="14">
        <v>31012721</v>
      </c>
      <c r="H228" s="14" t="s">
        <v>166</v>
      </c>
      <c r="I228" s="14" t="s">
        <v>259</v>
      </c>
      <c r="J228" s="14" t="s">
        <v>168</v>
      </c>
      <c r="K228" s="14">
        <v>21.208860000000001</v>
      </c>
      <c r="L228" s="14">
        <v>92.163920000000005</v>
      </c>
      <c r="M228" s="14">
        <v>0</v>
      </c>
      <c r="N228" s="14">
        <v>0</v>
      </c>
      <c r="P228" s="14" t="s">
        <v>105</v>
      </c>
      <c r="Q228" s="14" t="s">
        <v>108</v>
      </c>
      <c r="S228" s="14">
        <v>1</v>
      </c>
      <c r="T228" s="14">
        <v>1</v>
      </c>
      <c r="U228" s="14">
        <v>2</v>
      </c>
      <c r="V228" s="14">
        <v>2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242</v>
      </c>
      <c r="AE228" s="14">
        <v>0</v>
      </c>
      <c r="AF228" s="14">
        <v>0</v>
      </c>
      <c r="AG228" s="14">
        <v>0</v>
      </c>
      <c r="AH228" s="14">
        <v>43</v>
      </c>
      <c r="AI228" s="14">
        <v>41</v>
      </c>
      <c r="AJ228" s="14">
        <v>0</v>
      </c>
      <c r="AK228" s="14">
        <v>0</v>
      </c>
      <c r="AL228" s="14">
        <v>7</v>
      </c>
      <c r="AM228" s="14">
        <v>9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1</v>
      </c>
      <c r="AU228" s="14">
        <v>1</v>
      </c>
      <c r="AV228" s="14">
        <v>0</v>
      </c>
      <c r="AW228" s="14">
        <v>0</v>
      </c>
      <c r="AX228" s="14">
        <v>1</v>
      </c>
      <c r="AY228" s="14">
        <v>1</v>
      </c>
      <c r="AZ228" s="14">
        <v>0</v>
      </c>
      <c r="BA228" s="14">
        <v>0</v>
      </c>
      <c r="BB228" s="14">
        <v>1</v>
      </c>
      <c r="BC228" s="14">
        <v>156</v>
      </c>
      <c r="BD228" s="14">
        <v>234</v>
      </c>
      <c r="BE228" s="14">
        <v>429</v>
      </c>
      <c r="BF228" s="14">
        <v>395</v>
      </c>
    </row>
    <row r="229" spans="1:59">
      <c r="A229" s="14" t="s">
        <v>46</v>
      </c>
      <c r="B229" s="14" t="s">
        <v>75</v>
      </c>
      <c r="D229" s="14" t="s">
        <v>1832</v>
      </c>
      <c r="E229" s="14" t="s">
        <v>506</v>
      </c>
      <c r="F229" s="14" t="s">
        <v>507</v>
      </c>
      <c r="G229" s="14">
        <v>31012807</v>
      </c>
      <c r="H229" s="14" t="s">
        <v>166</v>
      </c>
      <c r="I229" s="14" t="s">
        <v>259</v>
      </c>
      <c r="J229" s="14" t="s">
        <v>168</v>
      </c>
      <c r="K229" s="14">
        <v>21.209440000000001</v>
      </c>
      <c r="L229" s="14">
        <v>92.158500000000004</v>
      </c>
      <c r="M229" s="14">
        <v>0</v>
      </c>
      <c r="N229" s="14">
        <v>0</v>
      </c>
      <c r="P229" s="14" t="s">
        <v>105</v>
      </c>
      <c r="Q229" s="14" t="s">
        <v>108</v>
      </c>
      <c r="S229" s="14">
        <v>4</v>
      </c>
      <c r="T229" s="14">
        <v>4</v>
      </c>
      <c r="U229" s="14">
        <v>3</v>
      </c>
      <c r="W229" s="14">
        <v>4</v>
      </c>
      <c r="X229" s="14">
        <v>4</v>
      </c>
      <c r="Y229" s="14">
        <v>0</v>
      </c>
      <c r="Z229" s="14">
        <v>0</v>
      </c>
      <c r="AA229" s="14">
        <v>0</v>
      </c>
      <c r="AD229" s="14">
        <v>0</v>
      </c>
      <c r="AE229" s="14">
        <v>238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Q229" s="14">
        <v>2</v>
      </c>
      <c r="AR229" s="14">
        <v>2</v>
      </c>
      <c r="AS229" s="14">
        <v>2</v>
      </c>
      <c r="AU229" s="14">
        <v>2</v>
      </c>
      <c r="AV229" s="14">
        <v>2</v>
      </c>
      <c r="AW229" s="14">
        <v>2</v>
      </c>
      <c r="AY229" s="14">
        <v>2</v>
      </c>
      <c r="AZ229" s="14">
        <v>2</v>
      </c>
      <c r="BA229" s="14">
        <v>2</v>
      </c>
      <c r="BB229" s="14">
        <v>19</v>
      </c>
      <c r="BC229" s="14">
        <v>65</v>
      </c>
      <c r="BD229" s="14">
        <v>30</v>
      </c>
      <c r="BE229" s="14">
        <v>333</v>
      </c>
      <c r="BF229" s="14">
        <v>457</v>
      </c>
    </row>
    <row r="230" spans="1:59">
      <c r="A230" s="14" t="s">
        <v>46</v>
      </c>
      <c r="B230" s="14" t="s">
        <v>75</v>
      </c>
      <c r="D230" s="14" t="s">
        <v>1832</v>
      </c>
      <c r="E230" s="14" t="s">
        <v>508</v>
      </c>
      <c r="F230" s="14" t="s">
        <v>509</v>
      </c>
      <c r="G230" s="14">
        <v>31012772</v>
      </c>
      <c r="H230" s="14" t="s">
        <v>166</v>
      </c>
      <c r="I230" s="14" t="s">
        <v>241</v>
      </c>
      <c r="J230" s="14" t="s">
        <v>168</v>
      </c>
      <c r="P230" s="14" t="s">
        <v>105</v>
      </c>
      <c r="Q230" s="14" t="s">
        <v>108</v>
      </c>
      <c r="S230" s="14">
        <v>0</v>
      </c>
      <c r="T230" s="14">
        <v>0</v>
      </c>
      <c r="U230" s="14">
        <v>6</v>
      </c>
      <c r="V230" s="14">
        <v>6</v>
      </c>
      <c r="Y230" s="14">
        <v>0</v>
      </c>
      <c r="Z230" s="14">
        <v>39</v>
      </c>
      <c r="AA230" s="14">
        <v>51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1</v>
      </c>
      <c r="AQ230" s="14">
        <v>0</v>
      </c>
      <c r="AR230" s="14">
        <v>0</v>
      </c>
      <c r="AS230" s="14">
        <v>0</v>
      </c>
      <c r="AT230" s="14">
        <v>1</v>
      </c>
      <c r="AU230" s="14">
        <v>0</v>
      </c>
      <c r="AV230" s="14">
        <v>0</v>
      </c>
      <c r="AW230" s="14">
        <v>0</v>
      </c>
      <c r="AX230" s="14">
        <v>1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141</v>
      </c>
      <c r="BF230" s="14">
        <v>119</v>
      </c>
      <c r="BG230" s="14" t="s">
        <v>1487</v>
      </c>
    </row>
    <row r="231" spans="1:59">
      <c r="A231" s="14" t="s">
        <v>46</v>
      </c>
      <c r="B231" s="14" t="s">
        <v>75</v>
      </c>
      <c r="D231" s="14" t="s">
        <v>1832</v>
      </c>
      <c r="E231" s="14" t="s">
        <v>508</v>
      </c>
      <c r="F231" s="14" t="s">
        <v>510</v>
      </c>
      <c r="G231" s="14">
        <v>31012793</v>
      </c>
      <c r="H231" s="14" t="s">
        <v>166</v>
      </c>
      <c r="I231" s="14" t="s">
        <v>241</v>
      </c>
      <c r="J231" s="14" t="s">
        <v>168</v>
      </c>
      <c r="P231" s="14" t="s">
        <v>105</v>
      </c>
      <c r="Q231" s="14" t="s">
        <v>108</v>
      </c>
      <c r="S231" s="14">
        <v>0</v>
      </c>
      <c r="T231" s="14">
        <v>0</v>
      </c>
      <c r="U231" s="14">
        <v>6</v>
      </c>
      <c r="V231" s="14">
        <v>6</v>
      </c>
      <c r="Y231" s="14">
        <v>0</v>
      </c>
      <c r="Z231" s="14">
        <v>55</v>
      </c>
      <c r="AA231" s="14">
        <v>35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1</v>
      </c>
      <c r="AQ231" s="14">
        <v>0</v>
      </c>
      <c r="AR231" s="14">
        <v>0</v>
      </c>
      <c r="AS231" s="14">
        <v>0</v>
      </c>
      <c r="AT231" s="14">
        <v>1</v>
      </c>
      <c r="AU231" s="14">
        <v>0</v>
      </c>
      <c r="AV231" s="14">
        <v>0</v>
      </c>
      <c r="AW231" s="14">
        <v>0</v>
      </c>
      <c r="AX231" s="14">
        <v>1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151</v>
      </c>
      <c r="BF231" s="14">
        <v>124</v>
      </c>
      <c r="BG231" s="14" t="s">
        <v>1487</v>
      </c>
    </row>
    <row r="232" spans="1:59">
      <c r="A232" s="14" t="s">
        <v>46</v>
      </c>
      <c r="B232" s="14" t="s">
        <v>75</v>
      </c>
      <c r="D232" s="14" t="s">
        <v>1832</v>
      </c>
      <c r="E232" s="14" t="s">
        <v>508</v>
      </c>
      <c r="F232" s="14" t="s">
        <v>511</v>
      </c>
      <c r="G232" s="14">
        <v>31012834</v>
      </c>
      <c r="H232" s="14" t="s">
        <v>166</v>
      </c>
      <c r="I232" s="14" t="s">
        <v>241</v>
      </c>
      <c r="J232" s="14" t="s">
        <v>168</v>
      </c>
      <c r="P232" s="14" t="s">
        <v>105</v>
      </c>
      <c r="Q232" s="14" t="s">
        <v>108</v>
      </c>
      <c r="S232" s="14">
        <v>0</v>
      </c>
      <c r="T232" s="14">
        <v>0</v>
      </c>
      <c r="U232" s="14">
        <v>6</v>
      </c>
      <c r="V232" s="14">
        <v>6</v>
      </c>
      <c r="Y232" s="14">
        <v>0</v>
      </c>
      <c r="Z232" s="14">
        <v>55</v>
      </c>
      <c r="AA232" s="14">
        <v>35</v>
      </c>
      <c r="AB232" s="14">
        <v>0</v>
      </c>
      <c r="AC232" s="14">
        <v>0</v>
      </c>
      <c r="AD232" s="14">
        <v>78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1</v>
      </c>
      <c r="AQ232" s="14">
        <v>0</v>
      </c>
      <c r="AR232" s="14">
        <v>0</v>
      </c>
      <c r="AS232" s="14">
        <v>0</v>
      </c>
      <c r="AT232" s="14">
        <v>1</v>
      </c>
      <c r="AU232" s="14">
        <v>0</v>
      </c>
      <c r="AV232" s="14">
        <v>0</v>
      </c>
      <c r="AW232" s="14">
        <v>0</v>
      </c>
      <c r="AX232" s="14">
        <v>1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139</v>
      </c>
      <c r="BF232" s="14">
        <v>112</v>
      </c>
      <c r="BG232" s="14" t="s">
        <v>1487</v>
      </c>
    </row>
    <row r="233" spans="1:59">
      <c r="A233" s="14" t="s">
        <v>46</v>
      </c>
      <c r="B233" s="14" t="s">
        <v>75</v>
      </c>
      <c r="D233" s="14" t="s">
        <v>1832</v>
      </c>
      <c r="E233" s="14" t="s">
        <v>512</v>
      </c>
      <c r="F233" s="14" t="s">
        <v>513</v>
      </c>
      <c r="G233" s="14">
        <v>31012754</v>
      </c>
      <c r="H233" s="14" t="s">
        <v>166</v>
      </c>
      <c r="I233" s="14" t="s">
        <v>259</v>
      </c>
      <c r="J233" s="14" t="s">
        <v>168</v>
      </c>
      <c r="P233" s="14" t="s">
        <v>105</v>
      </c>
      <c r="Q233" s="14" t="s">
        <v>108</v>
      </c>
      <c r="S233" s="14">
        <v>1</v>
      </c>
      <c r="T233" s="14">
        <v>1</v>
      </c>
      <c r="U233" s="14">
        <v>3</v>
      </c>
      <c r="V233" s="14">
        <v>2</v>
      </c>
      <c r="Y233" s="14">
        <v>0</v>
      </c>
      <c r="Z233" s="14">
        <v>0</v>
      </c>
      <c r="AA233" s="14">
        <v>0</v>
      </c>
      <c r="AD233" s="14">
        <v>63</v>
      </c>
      <c r="AE233" s="14">
        <v>42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R233" s="14">
        <v>1</v>
      </c>
      <c r="AV233" s="14">
        <v>1</v>
      </c>
      <c r="AZ233" s="14">
        <v>1</v>
      </c>
      <c r="BB233" s="14">
        <v>4</v>
      </c>
      <c r="BC233" s="14">
        <v>12</v>
      </c>
      <c r="BD233" s="14">
        <v>28</v>
      </c>
      <c r="BE233" s="14">
        <v>319</v>
      </c>
      <c r="BF233" s="14">
        <v>436</v>
      </c>
    </row>
    <row r="234" spans="1:59">
      <c r="A234" s="14" t="s">
        <v>47</v>
      </c>
      <c r="B234" s="14" t="s">
        <v>76</v>
      </c>
      <c r="D234" s="14" t="s">
        <v>1832</v>
      </c>
      <c r="E234" s="14">
        <v>2</v>
      </c>
      <c r="F234" s="14" t="s">
        <v>514</v>
      </c>
      <c r="G234" s="14">
        <v>31012813</v>
      </c>
      <c r="H234" s="14" t="s">
        <v>166</v>
      </c>
      <c r="I234" s="14" t="s">
        <v>259</v>
      </c>
      <c r="J234" s="14" t="s">
        <v>168</v>
      </c>
      <c r="K234" s="14">
        <v>21.211099999999998</v>
      </c>
      <c r="L234" s="14">
        <v>92.149069999999995</v>
      </c>
      <c r="M234" s="14">
        <v>0</v>
      </c>
      <c r="N234" s="14">
        <v>0</v>
      </c>
      <c r="P234" s="14" t="s">
        <v>105</v>
      </c>
      <c r="Q234" s="14" t="s">
        <v>108</v>
      </c>
      <c r="S234" s="14">
        <v>1</v>
      </c>
      <c r="T234" s="14">
        <v>1</v>
      </c>
      <c r="U234" s="14">
        <v>3</v>
      </c>
      <c r="V234" s="14">
        <v>2</v>
      </c>
      <c r="Y234" s="14">
        <v>0</v>
      </c>
      <c r="Z234" s="14">
        <v>0</v>
      </c>
      <c r="AA234" s="14">
        <v>0</v>
      </c>
      <c r="AD234" s="14">
        <v>65</v>
      </c>
      <c r="AE234" s="14">
        <v>57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Q234" s="14">
        <v>1</v>
      </c>
      <c r="AS234" s="14">
        <v>1</v>
      </c>
      <c r="AU234" s="14">
        <v>1</v>
      </c>
      <c r="AW234" s="14">
        <v>1</v>
      </c>
      <c r="AY234" s="14">
        <v>1</v>
      </c>
      <c r="BA234" s="14">
        <v>1</v>
      </c>
      <c r="BB234" s="14">
        <v>4</v>
      </c>
      <c r="BC234" s="14">
        <v>12</v>
      </c>
      <c r="BD234" s="14">
        <v>15</v>
      </c>
      <c r="BE234" s="14">
        <v>225</v>
      </c>
      <c r="BF234" s="14">
        <v>134</v>
      </c>
    </row>
    <row r="235" spans="1:59">
      <c r="A235" s="14" t="s">
        <v>47</v>
      </c>
      <c r="B235" s="14" t="s">
        <v>76</v>
      </c>
      <c r="D235" s="14" t="s">
        <v>1832</v>
      </c>
      <c r="E235" s="14">
        <v>6</v>
      </c>
      <c r="F235" s="14" t="s">
        <v>493</v>
      </c>
      <c r="G235" s="14">
        <v>31012814</v>
      </c>
      <c r="H235" s="14" t="s">
        <v>166</v>
      </c>
      <c r="I235" s="14" t="s">
        <v>259</v>
      </c>
      <c r="J235" s="14" t="s">
        <v>168</v>
      </c>
      <c r="K235" s="14">
        <v>21.212700000000002</v>
      </c>
      <c r="L235" s="14">
        <v>92.148510000000002</v>
      </c>
      <c r="M235" s="14">
        <v>0</v>
      </c>
      <c r="N235" s="14">
        <v>0</v>
      </c>
      <c r="P235" s="14" t="s">
        <v>105</v>
      </c>
      <c r="Q235" s="14" t="s">
        <v>108</v>
      </c>
      <c r="S235" s="14">
        <v>1</v>
      </c>
      <c r="T235" s="14">
        <v>1</v>
      </c>
      <c r="U235" s="14">
        <v>3</v>
      </c>
      <c r="V235" s="14">
        <v>2</v>
      </c>
      <c r="W235" s="14">
        <v>2</v>
      </c>
      <c r="X235" s="14">
        <v>2</v>
      </c>
      <c r="Y235" s="14">
        <v>0</v>
      </c>
      <c r="Z235" s="14">
        <v>0</v>
      </c>
      <c r="AA235" s="14">
        <v>0</v>
      </c>
      <c r="AD235" s="14">
        <v>0</v>
      </c>
      <c r="AE235" s="14">
        <v>55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R235" s="14">
        <v>1</v>
      </c>
      <c r="AV235" s="14">
        <v>1</v>
      </c>
      <c r="AZ235" s="14">
        <v>1</v>
      </c>
      <c r="BB235" s="14">
        <v>8</v>
      </c>
      <c r="BC235" s="14">
        <v>28</v>
      </c>
      <c r="BD235" s="14">
        <v>23</v>
      </c>
      <c r="BE235" s="14">
        <v>231</v>
      </c>
      <c r="BF235" s="14">
        <v>155</v>
      </c>
    </row>
    <row r="236" spans="1:59">
      <c r="A236" s="14" t="s">
        <v>47</v>
      </c>
      <c r="B236" s="14" t="s">
        <v>76</v>
      </c>
      <c r="D236" s="14" t="s">
        <v>1832</v>
      </c>
      <c r="E236" s="14">
        <v>8</v>
      </c>
      <c r="F236" s="14" t="s">
        <v>515</v>
      </c>
      <c r="G236" s="14">
        <v>31012742</v>
      </c>
      <c r="H236" s="14" t="s">
        <v>166</v>
      </c>
      <c r="I236" s="14" t="s">
        <v>241</v>
      </c>
      <c r="J236" s="14" t="s">
        <v>168</v>
      </c>
      <c r="P236" s="14" t="s">
        <v>105</v>
      </c>
      <c r="Q236" s="14" t="s">
        <v>108</v>
      </c>
      <c r="S236" s="14">
        <v>0</v>
      </c>
      <c r="T236" s="14">
        <v>0</v>
      </c>
      <c r="U236" s="14">
        <v>6</v>
      </c>
      <c r="V236" s="14">
        <v>6</v>
      </c>
      <c r="Y236" s="14">
        <v>0</v>
      </c>
      <c r="Z236" s="14">
        <v>42</v>
      </c>
      <c r="AA236" s="14">
        <v>48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1</v>
      </c>
      <c r="AQ236" s="14">
        <v>0</v>
      </c>
      <c r="AR236" s="14">
        <v>0</v>
      </c>
      <c r="AS236" s="14">
        <v>0</v>
      </c>
      <c r="AT236" s="14">
        <v>1</v>
      </c>
      <c r="AU236" s="14">
        <v>0</v>
      </c>
      <c r="AV236" s="14">
        <v>0</v>
      </c>
      <c r="AW236" s="14">
        <v>0</v>
      </c>
      <c r="AX236" s="14">
        <v>1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153</v>
      </c>
      <c r="BF236" s="14">
        <v>122</v>
      </c>
      <c r="BG236" s="14" t="s">
        <v>1487</v>
      </c>
    </row>
    <row r="237" spans="1:59">
      <c r="A237" s="14" t="s">
        <v>47</v>
      </c>
      <c r="B237" s="14" t="s">
        <v>76</v>
      </c>
      <c r="D237" s="14" t="s">
        <v>1832</v>
      </c>
      <c r="E237" s="14">
        <v>16</v>
      </c>
      <c r="F237" s="14" t="s">
        <v>516</v>
      </c>
      <c r="G237" s="14">
        <v>31012757</v>
      </c>
      <c r="H237" s="14" t="s">
        <v>166</v>
      </c>
      <c r="I237" s="14" t="s">
        <v>241</v>
      </c>
      <c r="J237" s="14" t="s">
        <v>168</v>
      </c>
      <c r="P237" s="14" t="s">
        <v>105</v>
      </c>
      <c r="Q237" s="14" t="s">
        <v>108</v>
      </c>
      <c r="S237" s="14">
        <v>0</v>
      </c>
      <c r="T237" s="14">
        <v>0</v>
      </c>
      <c r="U237" s="14">
        <v>6</v>
      </c>
      <c r="V237" s="14">
        <v>6</v>
      </c>
      <c r="Y237" s="14">
        <v>0</v>
      </c>
      <c r="Z237" s="14">
        <v>36</v>
      </c>
      <c r="AA237" s="14">
        <v>54</v>
      </c>
      <c r="AB237" s="14">
        <v>0</v>
      </c>
      <c r="AC237" s="14">
        <v>0</v>
      </c>
      <c r="AD237" s="14">
        <v>109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1</v>
      </c>
      <c r="AQ237" s="14">
        <v>0</v>
      </c>
      <c r="AR237" s="14">
        <v>0</v>
      </c>
      <c r="AS237" s="14">
        <v>0</v>
      </c>
      <c r="AT237" s="14">
        <v>1</v>
      </c>
      <c r="AU237" s="14">
        <v>0</v>
      </c>
      <c r="AV237" s="14">
        <v>0</v>
      </c>
      <c r="AW237" s="14">
        <v>0</v>
      </c>
      <c r="AX237" s="14">
        <v>1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122</v>
      </c>
      <c r="BF237" s="14">
        <v>101</v>
      </c>
      <c r="BG237" s="14" t="s">
        <v>1487</v>
      </c>
    </row>
    <row r="238" spans="1:59">
      <c r="A238" s="14" t="s">
        <v>47</v>
      </c>
      <c r="B238" s="14" t="s">
        <v>76</v>
      </c>
      <c r="D238" s="14" t="s">
        <v>1832</v>
      </c>
      <c r="E238" s="14">
        <v>27</v>
      </c>
      <c r="F238" s="14" t="s">
        <v>517</v>
      </c>
      <c r="G238" s="14">
        <v>31012812</v>
      </c>
      <c r="H238" s="14" t="s">
        <v>166</v>
      </c>
      <c r="I238" s="14" t="s">
        <v>259</v>
      </c>
      <c r="J238" s="14" t="s">
        <v>168</v>
      </c>
      <c r="K238" s="14">
        <v>21.21069</v>
      </c>
      <c r="L238" s="14">
        <v>92.149730000000005</v>
      </c>
      <c r="M238" s="14">
        <v>0</v>
      </c>
      <c r="N238" s="14">
        <v>0</v>
      </c>
      <c r="P238" s="14" t="s">
        <v>105</v>
      </c>
      <c r="Q238" s="14" t="s">
        <v>108</v>
      </c>
      <c r="S238" s="14">
        <v>2</v>
      </c>
      <c r="T238" s="14">
        <v>2</v>
      </c>
      <c r="U238" s="14">
        <v>3</v>
      </c>
      <c r="W238" s="14">
        <v>1</v>
      </c>
      <c r="X238" s="14">
        <v>1</v>
      </c>
      <c r="Y238" s="14">
        <v>0</v>
      </c>
      <c r="Z238" s="14">
        <v>0</v>
      </c>
      <c r="AA238" s="14">
        <v>0</v>
      </c>
      <c r="AD238" s="14">
        <v>40</v>
      </c>
      <c r="AE238" s="14">
        <v>131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Q238" s="14">
        <v>1</v>
      </c>
      <c r="AR238" s="14">
        <v>2</v>
      </c>
      <c r="AU238" s="14">
        <v>1</v>
      </c>
      <c r="AV238" s="14">
        <v>2</v>
      </c>
      <c r="AY238" s="14">
        <v>1</v>
      </c>
      <c r="AZ238" s="14">
        <v>2</v>
      </c>
      <c r="BB238" s="14">
        <v>8</v>
      </c>
      <c r="BC238" s="14">
        <v>29</v>
      </c>
      <c r="BD238" s="14">
        <v>22</v>
      </c>
      <c r="BE238" s="14">
        <v>239</v>
      </c>
      <c r="BF238" s="14">
        <v>139</v>
      </c>
    </row>
    <row r="239" spans="1:59">
      <c r="A239" s="14" t="s">
        <v>47</v>
      </c>
      <c r="B239" s="14" t="s">
        <v>76</v>
      </c>
      <c r="D239" s="14" t="s">
        <v>1832</v>
      </c>
      <c r="E239" s="14" t="s">
        <v>518</v>
      </c>
      <c r="F239" s="14" t="s">
        <v>519</v>
      </c>
      <c r="G239" s="14">
        <v>31012763</v>
      </c>
      <c r="H239" s="14" t="s">
        <v>166</v>
      </c>
      <c r="I239" s="14" t="s">
        <v>259</v>
      </c>
      <c r="J239" s="14" t="s">
        <v>168</v>
      </c>
      <c r="K239" s="14">
        <v>21.207339999999999</v>
      </c>
      <c r="L239" s="14">
        <v>92.148200000000003</v>
      </c>
      <c r="M239" s="14">
        <v>0</v>
      </c>
      <c r="N239" s="14">
        <v>0</v>
      </c>
      <c r="P239" s="14" t="s">
        <v>105</v>
      </c>
      <c r="Q239" s="14" t="s">
        <v>108</v>
      </c>
      <c r="S239" s="14">
        <v>1</v>
      </c>
      <c r="T239" s="14">
        <v>1</v>
      </c>
      <c r="U239" s="14">
        <v>3</v>
      </c>
      <c r="V239" s="14">
        <v>2</v>
      </c>
      <c r="Y239" s="14">
        <v>0</v>
      </c>
      <c r="Z239" s="14">
        <v>0</v>
      </c>
      <c r="AA239" s="14">
        <v>0</v>
      </c>
      <c r="AD239" s="14">
        <v>111</v>
      </c>
      <c r="AE239" s="14">
        <v>80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R239" s="14">
        <v>1</v>
      </c>
      <c r="AV239" s="14">
        <v>1</v>
      </c>
      <c r="AZ239" s="14">
        <v>1</v>
      </c>
      <c r="BB239" s="14">
        <v>4</v>
      </c>
      <c r="BC239" s="14">
        <v>15</v>
      </c>
      <c r="BD239" s="14">
        <v>19</v>
      </c>
      <c r="BE239" s="14">
        <v>230</v>
      </c>
      <c r="BF239" s="14">
        <v>259</v>
      </c>
    </row>
    <row r="240" spans="1:59">
      <c r="A240" s="14" t="s">
        <v>47</v>
      </c>
      <c r="B240" s="14" t="s">
        <v>76</v>
      </c>
      <c r="D240" s="14" t="s">
        <v>1832</v>
      </c>
      <c r="E240" s="14" t="s">
        <v>295</v>
      </c>
      <c r="F240" s="14" t="s">
        <v>520</v>
      </c>
      <c r="G240" s="14">
        <v>31012766</v>
      </c>
      <c r="H240" s="14" t="s">
        <v>166</v>
      </c>
      <c r="I240" s="14" t="s">
        <v>259</v>
      </c>
      <c r="J240" s="14" t="s">
        <v>168</v>
      </c>
      <c r="K240" s="14">
        <v>21.20787</v>
      </c>
      <c r="L240" s="14">
        <v>92.146680000000003</v>
      </c>
      <c r="M240" s="14">
        <v>0</v>
      </c>
      <c r="N240" s="14">
        <v>0</v>
      </c>
      <c r="P240" s="14" t="s">
        <v>105</v>
      </c>
      <c r="Q240" s="14" t="s">
        <v>108</v>
      </c>
      <c r="S240" s="14">
        <v>2</v>
      </c>
      <c r="T240" s="14">
        <v>2</v>
      </c>
      <c r="U240" s="14">
        <v>3</v>
      </c>
      <c r="V240" s="14">
        <v>2</v>
      </c>
      <c r="W240" s="14">
        <v>2</v>
      </c>
      <c r="X240" s="14">
        <v>2</v>
      </c>
      <c r="Y240" s="14">
        <v>0</v>
      </c>
      <c r="Z240" s="14">
        <v>0</v>
      </c>
      <c r="AA240" s="14">
        <v>0</v>
      </c>
      <c r="AD240" s="14">
        <v>0</v>
      </c>
      <c r="AE240" s="14">
        <v>129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Q240" s="14">
        <v>1</v>
      </c>
      <c r="AR240" s="14">
        <v>1</v>
      </c>
      <c r="AS240" s="14">
        <v>1</v>
      </c>
      <c r="AU240" s="14">
        <v>1</v>
      </c>
      <c r="AV240" s="14">
        <v>1</v>
      </c>
      <c r="AW240" s="14">
        <v>1</v>
      </c>
      <c r="AY240" s="14">
        <v>1</v>
      </c>
      <c r="AZ240" s="14">
        <v>1</v>
      </c>
      <c r="BA240" s="14">
        <v>1</v>
      </c>
      <c r="BB240" s="14">
        <v>6</v>
      </c>
      <c r="BC240" s="14">
        <v>19</v>
      </c>
      <c r="BD240" s="14">
        <v>21</v>
      </c>
      <c r="BE240" s="14">
        <v>222</v>
      </c>
      <c r="BF240" s="14">
        <v>213</v>
      </c>
    </row>
    <row r="241" spans="1:59">
      <c r="A241" s="14" t="s">
        <v>48</v>
      </c>
      <c r="B241" s="14" t="s">
        <v>77</v>
      </c>
      <c r="D241" s="14" t="s">
        <v>1832</v>
      </c>
      <c r="E241" s="14">
        <v>1</v>
      </c>
      <c r="F241" s="14" t="s">
        <v>521</v>
      </c>
      <c r="G241" s="14">
        <v>31012722</v>
      </c>
      <c r="H241" s="14" t="s">
        <v>166</v>
      </c>
      <c r="I241" s="14" t="s">
        <v>259</v>
      </c>
      <c r="J241" s="14" t="s">
        <v>168</v>
      </c>
      <c r="P241" s="14" t="s">
        <v>105</v>
      </c>
      <c r="Q241" s="14" t="s">
        <v>108</v>
      </c>
      <c r="S241" s="14">
        <v>1</v>
      </c>
      <c r="T241" s="14">
        <v>1</v>
      </c>
      <c r="U241" s="14">
        <v>2</v>
      </c>
      <c r="V241" s="14">
        <v>2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95</v>
      </c>
      <c r="AE241" s="14">
        <v>0</v>
      </c>
      <c r="AF241" s="14">
        <v>0</v>
      </c>
      <c r="AG241" s="14">
        <v>0</v>
      </c>
      <c r="AH241" s="14">
        <v>42</v>
      </c>
      <c r="AI241" s="14">
        <v>47</v>
      </c>
      <c r="AJ241" s="14">
        <v>0</v>
      </c>
      <c r="AK241" s="14">
        <v>0</v>
      </c>
      <c r="AL241" s="14">
        <v>8</v>
      </c>
      <c r="AM241" s="14">
        <v>3</v>
      </c>
      <c r="AN241" s="14">
        <v>0</v>
      </c>
      <c r="AO241" s="14">
        <v>0</v>
      </c>
      <c r="AP241" s="14">
        <v>1</v>
      </c>
      <c r="AQ241" s="14">
        <v>1</v>
      </c>
      <c r="AR241" s="14">
        <v>0</v>
      </c>
      <c r="AS241" s="14">
        <v>0</v>
      </c>
      <c r="AT241" s="14">
        <v>1</v>
      </c>
      <c r="AU241" s="14">
        <v>1</v>
      </c>
      <c r="AV241" s="14">
        <v>0</v>
      </c>
      <c r="AW241" s="14">
        <v>0</v>
      </c>
      <c r="AX241" s="14">
        <v>1</v>
      </c>
      <c r="AY241" s="14">
        <v>1</v>
      </c>
      <c r="AZ241" s="14">
        <v>0</v>
      </c>
      <c r="BA241" s="14">
        <v>0</v>
      </c>
      <c r="BB241" s="14">
        <v>1</v>
      </c>
      <c r="BC241" s="14">
        <v>152</v>
      </c>
      <c r="BD241" s="14">
        <v>228</v>
      </c>
      <c r="BE241" s="14">
        <v>339</v>
      </c>
      <c r="BF241" s="14">
        <v>292</v>
      </c>
    </row>
    <row r="242" spans="1:59">
      <c r="A242" s="14" t="s">
        <v>48</v>
      </c>
      <c r="B242" s="14" t="s">
        <v>77</v>
      </c>
      <c r="D242" s="14" t="s">
        <v>1832</v>
      </c>
      <c r="E242" s="14">
        <v>1</v>
      </c>
      <c r="F242" s="14" t="s">
        <v>522</v>
      </c>
      <c r="G242" s="14">
        <v>31012800</v>
      </c>
      <c r="H242" s="14" t="s">
        <v>166</v>
      </c>
      <c r="I242" s="14" t="s">
        <v>259</v>
      </c>
      <c r="J242" s="14" t="s">
        <v>168</v>
      </c>
      <c r="K242" s="14">
        <v>21.208670000000001</v>
      </c>
      <c r="L242" s="14">
        <v>92.140199999999993</v>
      </c>
      <c r="M242" s="14">
        <v>0</v>
      </c>
      <c r="N242" s="14">
        <v>0</v>
      </c>
      <c r="P242" s="14" t="s">
        <v>105</v>
      </c>
      <c r="Q242" s="14" t="s">
        <v>108</v>
      </c>
      <c r="S242" s="14">
        <v>2</v>
      </c>
      <c r="T242" s="14">
        <v>2</v>
      </c>
      <c r="U242" s="14">
        <v>3</v>
      </c>
      <c r="W242" s="14">
        <v>2</v>
      </c>
      <c r="X242" s="14">
        <v>2</v>
      </c>
      <c r="Y242" s="14">
        <v>0</v>
      </c>
      <c r="Z242" s="14">
        <v>0</v>
      </c>
      <c r="AA242" s="14">
        <v>0</v>
      </c>
      <c r="AD242" s="14">
        <v>239</v>
      </c>
      <c r="AE242" s="14">
        <v>145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Q242" s="14">
        <v>1</v>
      </c>
      <c r="AS242" s="14">
        <v>2</v>
      </c>
      <c r="AU242" s="14">
        <v>1</v>
      </c>
      <c r="AW242" s="14">
        <v>2</v>
      </c>
      <c r="AY242" s="14">
        <v>1</v>
      </c>
      <c r="BA242" s="14">
        <v>2</v>
      </c>
      <c r="BB242" s="14">
        <v>8</v>
      </c>
      <c r="BC242" s="14">
        <v>22</v>
      </c>
      <c r="BD242" s="14">
        <v>21</v>
      </c>
      <c r="BE242" s="14">
        <v>337</v>
      </c>
      <c r="BF242" s="14">
        <v>275</v>
      </c>
    </row>
    <row r="243" spans="1:59">
      <c r="A243" s="14" t="s">
        <v>48</v>
      </c>
      <c r="B243" s="14" t="s">
        <v>77</v>
      </c>
      <c r="D243" s="14" t="s">
        <v>1832</v>
      </c>
      <c r="E243" s="14">
        <v>1</v>
      </c>
      <c r="F243" s="14" t="s">
        <v>523</v>
      </c>
      <c r="G243" s="14">
        <v>31012802</v>
      </c>
      <c r="H243" s="14" t="s">
        <v>166</v>
      </c>
      <c r="I243" s="14" t="s">
        <v>259</v>
      </c>
      <c r="J243" s="14" t="s">
        <v>168</v>
      </c>
      <c r="K243" s="14">
        <v>21.214379999999998</v>
      </c>
      <c r="L243" s="14">
        <v>92.144769999999994</v>
      </c>
      <c r="M243" s="14">
        <v>0</v>
      </c>
      <c r="N243" s="14">
        <v>0</v>
      </c>
      <c r="P243" s="14" t="s">
        <v>105</v>
      </c>
      <c r="Q243" s="14" t="s">
        <v>108</v>
      </c>
      <c r="S243" s="14">
        <v>4</v>
      </c>
      <c r="T243" s="14">
        <v>4</v>
      </c>
      <c r="U243" s="14">
        <v>3</v>
      </c>
      <c r="W243" s="14">
        <v>4</v>
      </c>
      <c r="X243" s="14">
        <v>4</v>
      </c>
      <c r="Y243" s="14">
        <v>0</v>
      </c>
      <c r="Z243" s="14">
        <v>0</v>
      </c>
      <c r="AA243" s="14">
        <v>0</v>
      </c>
      <c r="AD243" s="14">
        <v>141</v>
      </c>
      <c r="AE243" s="14">
        <v>241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Q243" s="14">
        <v>2</v>
      </c>
      <c r="AR243" s="14">
        <v>2</v>
      </c>
      <c r="AS243" s="14">
        <v>2</v>
      </c>
      <c r="AU243" s="14">
        <v>2</v>
      </c>
      <c r="AV243" s="14">
        <v>2</v>
      </c>
      <c r="AW243" s="14">
        <v>2</v>
      </c>
      <c r="AY243" s="14">
        <v>2</v>
      </c>
      <c r="AZ243" s="14">
        <v>2</v>
      </c>
      <c r="BA243" s="14">
        <v>2</v>
      </c>
      <c r="BB243" s="14">
        <v>19</v>
      </c>
      <c r="BC243" s="14">
        <v>57</v>
      </c>
      <c r="BD243" s="14">
        <v>36</v>
      </c>
      <c r="BE243" s="14">
        <v>332</v>
      </c>
      <c r="BF243" s="14">
        <v>263</v>
      </c>
    </row>
    <row r="244" spans="1:59">
      <c r="A244" s="14" t="s">
        <v>48</v>
      </c>
      <c r="B244" s="14" t="s">
        <v>77</v>
      </c>
      <c r="D244" s="14" t="s">
        <v>1832</v>
      </c>
      <c r="E244" s="14">
        <v>2</v>
      </c>
      <c r="F244" s="14" t="s">
        <v>524</v>
      </c>
      <c r="G244" s="14">
        <v>31012740</v>
      </c>
      <c r="H244" s="14" t="s">
        <v>166</v>
      </c>
      <c r="I244" s="14" t="s">
        <v>259</v>
      </c>
      <c r="J244" s="14" t="s">
        <v>168</v>
      </c>
      <c r="P244" s="14" t="s">
        <v>105</v>
      </c>
      <c r="Q244" s="14" t="s">
        <v>108</v>
      </c>
      <c r="S244" s="14">
        <v>2</v>
      </c>
      <c r="T244" s="14">
        <v>2</v>
      </c>
      <c r="U244" s="14">
        <v>3</v>
      </c>
      <c r="V244" s="14">
        <v>2</v>
      </c>
      <c r="W244" s="14">
        <v>2</v>
      </c>
      <c r="X244" s="14">
        <v>2</v>
      </c>
      <c r="Y244" s="14">
        <v>0</v>
      </c>
      <c r="Z244" s="14">
        <v>0</v>
      </c>
      <c r="AA244" s="14">
        <v>0</v>
      </c>
      <c r="AD244" s="14">
        <v>110</v>
      </c>
      <c r="AE244" s="14">
        <v>99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Q244" s="14">
        <v>1</v>
      </c>
      <c r="AR244" s="14">
        <v>2</v>
      </c>
      <c r="AU244" s="14">
        <v>1</v>
      </c>
      <c r="AV244" s="14">
        <v>2</v>
      </c>
      <c r="AY244" s="14">
        <v>1</v>
      </c>
      <c r="AZ244" s="14">
        <v>2</v>
      </c>
      <c r="BB244" s="14">
        <v>8</v>
      </c>
      <c r="BC244" s="14">
        <v>22</v>
      </c>
      <c r="BD244" s="14">
        <v>23</v>
      </c>
      <c r="BE244" s="14">
        <v>320</v>
      </c>
      <c r="BF244" s="14">
        <v>287</v>
      </c>
    </row>
    <row r="245" spans="1:59">
      <c r="A245" s="14" t="s">
        <v>48</v>
      </c>
      <c r="B245" s="14" t="s">
        <v>77</v>
      </c>
      <c r="D245" s="14" t="s">
        <v>1832</v>
      </c>
      <c r="E245" s="14">
        <v>2</v>
      </c>
      <c r="F245" s="14" t="s">
        <v>525</v>
      </c>
      <c r="G245" s="14">
        <v>31012805</v>
      </c>
      <c r="H245" s="14" t="s">
        <v>166</v>
      </c>
      <c r="I245" s="14" t="s">
        <v>259</v>
      </c>
      <c r="J245" s="14" t="s">
        <v>168</v>
      </c>
      <c r="K245" s="14">
        <v>21.206440000000001</v>
      </c>
      <c r="L245" s="14">
        <v>92.139039999999994</v>
      </c>
      <c r="M245" s="14">
        <v>0</v>
      </c>
      <c r="N245" s="14">
        <v>0</v>
      </c>
      <c r="P245" s="14" t="s">
        <v>105</v>
      </c>
      <c r="Q245" s="14" t="s">
        <v>108</v>
      </c>
      <c r="S245" s="14">
        <v>2</v>
      </c>
      <c r="T245" s="14">
        <v>2</v>
      </c>
      <c r="U245" s="14">
        <v>3</v>
      </c>
      <c r="W245" s="14">
        <v>2</v>
      </c>
      <c r="X245" s="14">
        <v>2</v>
      </c>
      <c r="Y245" s="14">
        <v>0</v>
      </c>
      <c r="Z245" s="14">
        <v>0</v>
      </c>
      <c r="AA245" s="14">
        <v>0</v>
      </c>
      <c r="AD245" s="14">
        <v>123</v>
      </c>
      <c r="AE245" s="14">
        <v>130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Q245" s="14">
        <v>1</v>
      </c>
      <c r="AS245" s="14">
        <v>2</v>
      </c>
      <c r="AU245" s="14">
        <v>1</v>
      </c>
      <c r="AW245" s="14">
        <v>2</v>
      </c>
      <c r="AY245" s="14">
        <v>1</v>
      </c>
      <c r="BA245" s="14">
        <v>2</v>
      </c>
      <c r="BB245" s="14">
        <v>8</v>
      </c>
      <c r="BC245" s="14">
        <v>21</v>
      </c>
      <c r="BD245" s="14">
        <v>21</v>
      </c>
      <c r="BE245" s="14">
        <v>340</v>
      </c>
      <c r="BF245" s="14">
        <v>247</v>
      </c>
    </row>
    <row r="246" spans="1:59">
      <c r="A246" s="14" t="s">
        <v>48</v>
      </c>
      <c r="B246" s="14" t="s">
        <v>77</v>
      </c>
      <c r="D246" s="14" t="s">
        <v>1832</v>
      </c>
      <c r="E246" s="14">
        <v>3</v>
      </c>
      <c r="F246" s="14" t="s">
        <v>526</v>
      </c>
      <c r="G246" s="14">
        <v>31012759</v>
      </c>
      <c r="H246" s="14" t="s">
        <v>166</v>
      </c>
      <c r="I246" s="14" t="s">
        <v>259</v>
      </c>
      <c r="J246" s="14" t="s">
        <v>168</v>
      </c>
      <c r="K246" s="14">
        <v>21.202729999999999</v>
      </c>
      <c r="L246" s="14">
        <v>92.142120000000006</v>
      </c>
      <c r="M246" s="14">
        <v>0</v>
      </c>
      <c r="N246" s="14">
        <v>0</v>
      </c>
      <c r="P246" s="14" t="s">
        <v>105</v>
      </c>
      <c r="Q246" s="14" t="s">
        <v>108</v>
      </c>
      <c r="S246" s="14">
        <v>2</v>
      </c>
      <c r="T246" s="14">
        <v>2</v>
      </c>
      <c r="U246" s="14">
        <v>3</v>
      </c>
      <c r="W246" s="14">
        <v>2</v>
      </c>
      <c r="X246" s="14">
        <v>2</v>
      </c>
      <c r="Y246" s="14">
        <v>0</v>
      </c>
      <c r="Z246" s="14">
        <v>0</v>
      </c>
      <c r="AA246" s="14">
        <v>0</v>
      </c>
      <c r="AD246" s="14">
        <v>106</v>
      </c>
      <c r="AE246" s="14">
        <v>117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Q246" s="14">
        <v>1</v>
      </c>
      <c r="AS246" s="14">
        <v>2</v>
      </c>
      <c r="AU246" s="14">
        <v>1</v>
      </c>
      <c r="AW246" s="14">
        <v>2</v>
      </c>
      <c r="AY246" s="14">
        <v>1</v>
      </c>
      <c r="BA246" s="14">
        <v>2</v>
      </c>
      <c r="BB246" s="14">
        <v>8</v>
      </c>
      <c r="BC246" s="14">
        <v>20</v>
      </c>
      <c r="BD246" s="14">
        <v>21</v>
      </c>
      <c r="BE246" s="14">
        <v>322</v>
      </c>
      <c r="BF246" s="14">
        <v>261</v>
      </c>
    </row>
    <row r="247" spans="1:59">
      <c r="A247" s="14" t="s">
        <v>48</v>
      </c>
      <c r="B247" s="14" t="s">
        <v>77</v>
      </c>
      <c r="D247" s="14" t="s">
        <v>1832</v>
      </c>
      <c r="E247" s="14">
        <v>3</v>
      </c>
      <c r="F247" s="14" t="s">
        <v>527</v>
      </c>
      <c r="G247" s="14">
        <v>31012771</v>
      </c>
      <c r="H247" s="14" t="s">
        <v>166</v>
      </c>
      <c r="I247" s="14" t="s">
        <v>259</v>
      </c>
      <c r="J247" s="14" t="s">
        <v>168</v>
      </c>
      <c r="K247" s="14">
        <v>21.212620000000001</v>
      </c>
      <c r="L247" s="14">
        <v>92.139750000000006</v>
      </c>
      <c r="M247" s="14">
        <v>0</v>
      </c>
      <c r="N247" s="14">
        <v>0</v>
      </c>
      <c r="P247" s="14" t="s">
        <v>105</v>
      </c>
      <c r="Q247" s="14" t="s">
        <v>108</v>
      </c>
      <c r="S247" s="14">
        <v>2</v>
      </c>
      <c r="T247" s="14">
        <v>2</v>
      </c>
      <c r="U247" s="14">
        <v>3</v>
      </c>
      <c r="W247" s="14">
        <v>2</v>
      </c>
      <c r="X247" s="14">
        <v>2</v>
      </c>
      <c r="Y247" s="14">
        <v>0</v>
      </c>
      <c r="Z247" s="14">
        <v>0</v>
      </c>
      <c r="AA247" s="14">
        <v>0</v>
      </c>
      <c r="AD247" s="14">
        <v>114</v>
      </c>
      <c r="AE247" s="14">
        <v>134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Q247" s="14">
        <v>1</v>
      </c>
      <c r="AR247" s="14">
        <v>1</v>
      </c>
      <c r="AS247" s="14">
        <v>1</v>
      </c>
      <c r="AU247" s="14">
        <v>1</v>
      </c>
      <c r="AV247" s="14">
        <v>1</v>
      </c>
      <c r="AW247" s="14">
        <v>1</v>
      </c>
      <c r="AY247" s="14">
        <v>1</v>
      </c>
      <c r="AZ247" s="14">
        <v>1</v>
      </c>
      <c r="BA247" s="14">
        <v>1</v>
      </c>
      <c r="BB247" s="14">
        <v>8</v>
      </c>
      <c r="BC247" s="14">
        <v>21</v>
      </c>
      <c r="BD247" s="14">
        <v>20</v>
      </c>
      <c r="BE247" s="14">
        <v>326</v>
      </c>
      <c r="BF247" s="14">
        <v>252</v>
      </c>
    </row>
    <row r="248" spans="1:59">
      <c r="A248" s="14" t="s">
        <v>48</v>
      </c>
      <c r="B248" s="14" t="s">
        <v>77</v>
      </c>
      <c r="D248" s="14" t="s">
        <v>1832</v>
      </c>
      <c r="E248" s="14">
        <v>3</v>
      </c>
      <c r="F248" s="14" t="s">
        <v>528</v>
      </c>
      <c r="G248" s="14">
        <v>31012790</v>
      </c>
      <c r="H248" s="14" t="s">
        <v>166</v>
      </c>
      <c r="I248" s="14" t="s">
        <v>259</v>
      </c>
      <c r="J248" s="14" t="s">
        <v>168</v>
      </c>
      <c r="P248" s="14" t="s">
        <v>105</v>
      </c>
      <c r="Q248" s="14" t="s">
        <v>108</v>
      </c>
      <c r="S248" s="14">
        <v>2</v>
      </c>
      <c r="T248" s="14">
        <v>2</v>
      </c>
      <c r="U248" s="14">
        <v>3</v>
      </c>
      <c r="W248" s="14">
        <v>2</v>
      </c>
      <c r="X248" s="14">
        <v>2</v>
      </c>
      <c r="Y248" s="14">
        <v>0</v>
      </c>
      <c r="Z248" s="14">
        <v>0</v>
      </c>
      <c r="AA248" s="14">
        <v>0</v>
      </c>
      <c r="AE248" s="14">
        <v>126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Q248" s="14">
        <v>1</v>
      </c>
      <c r="AS248" s="14">
        <v>2</v>
      </c>
      <c r="AU248" s="14">
        <v>1</v>
      </c>
      <c r="AW248" s="14">
        <v>2</v>
      </c>
      <c r="AY248" s="14">
        <v>1</v>
      </c>
      <c r="BA248" s="14">
        <v>2</v>
      </c>
      <c r="BB248" s="14">
        <v>8</v>
      </c>
      <c r="BC248" s="14">
        <v>23</v>
      </c>
      <c r="BD248" s="14">
        <v>21</v>
      </c>
      <c r="BE248" s="14">
        <v>344</v>
      </c>
      <c r="BF248" s="14">
        <v>281</v>
      </c>
    </row>
    <row r="249" spans="1:59">
      <c r="A249" s="14" t="s">
        <v>48</v>
      </c>
      <c r="B249" s="14" t="s">
        <v>77</v>
      </c>
      <c r="D249" s="14" t="s">
        <v>1832</v>
      </c>
      <c r="E249" s="14">
        <v>4</v>
      </c>
      <c r="F249" s="14" t="s">
        <v>529</v>
      </c>
      <c r="G249" s="14">
        <v>31012761</v>
      </c>
      <c r="H249" s="14" t="s">
        <v>166</v>
      </c>
      <c r="I249" s="14" t="s">
        <v>259</v>
      </c>
      <c r="J249" s="14" t="s">
        <v>168</v>
      </c>
      <c r="P249" s="14" t="s">
        <v>105</v>
      </c>
      <c r="Q249" s="14" t="s">
        <v>108</v>
      </c>
      <c r="V249" s="14">
        <v>2</v>
      </c>
      <c r="W249" s="14">
        <v>2</v>
      </c>
      <c r="X249" s="14">
        <v>2</v>
      </c>
      <c r="Y249" s="14">
        <v>0</v>
      </c>
      <c r="Z249" s="14">
        <v>0</v>
      </c>
      <c r="AA249" s="14">
        <v>0</v>
      </c>
      <c r="AD249" s="14">
        <v>99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BE249" s="14">
        <v>357</v>
      </c>
      <c r="BF249" s="14">
        <v>273</v>
      </c>
    </row>
    <row r="250" spans="1:59">
      <c r="A250" s="14" t="s">
        <v>48</v>
      </c>
      <c r="B250" s="14" t="s">
        <v>77</v>
      </c>
      <c r="D250" s="14" t="s">
        <v>1832</v>
      </c>
      <c r="E250" s="14">
        <v>4</v>
      </c>
      <c r="F250" s="14" t="s">
        <v>530</v>
      </c>
      <c r="G250" s="14">
        <v>31012762</v>
      </c>
      <c r="H250" s="14" t="s">
        <v>166</v>
      </c>
      <c r="I250" s="14" t="s">
        <v>259</v>
      </c>
      <c r="J250" s="14" t="s">
        <v>168</v>
      </c>
      <c r="K250" s="14">
        <v>21.203130000000002</v>
      </c>
      <c r="L250" s="14">
        <v>92.140029999999996</v>
      </c>
      <c r="M250" s="14">
        <v>0</v>
      </c>
      <c r="N250" s="14">
        <v>0</v>
      </c>
      <c r="P250" s="14" t="s">
        <v>105</v>
      </c>
      <c r="Q250" s="14" t="s">
        <v>108</v>
      </c>
      <c r="S250" s="14">
        <v>2</v>
      </c>
      <c r="T250" s="14">
        <v>2</v>
      </c>
      <c r="U250" s="14">
        <v>3</v>
      </c>
      <c r="Y250" s="14">
        <v>0</v>
      </c>
      <c r="Z250" s="14">
        <v>0</v>
      </c>
      <c r="AA250" s="14">
        <v>0</v>
      </c>
      <c r="AD250" s="14">
        <v>0</v>
      </c>
      <c r="AE250" s="14">
        <v>141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Q250" s="14">
        <v>1</v>
      </c>
      <c r="AS250" s="14">
        <v>2</v>
      </c>
      <c r="AU250" s="14">
        <v>1</v>
      </c>
      <c r="AW250" s="14">
        <v>2</v>
      </c>
      <c r="AY250" s="14">
        <v>1</v>
      </c>
      <c r="BA250" s="14">
        <v>2</v>
      </c>
      <c r="BB250" s="14">
        <v>8</v>
      </c>
      <c r="BC250" s="14">
        <v>20</v>
      </c>
      <c r="BD250" s="14">
        <v>21</v>
      </c>
      <c r="BE250" s="14">
        <v>323</v>
      </c>
      <c r="BF250" s="14">
        <v>265</v>
      </c>
    </row>
    <row r="251" spans="1:59">
      <c r="A251" s="14" t="s">
        <v>48</v>
      </c>
      <c r="B251" s="14" t="s">
        <v>77</v>
      </c>
      <c r="D251" s="14" t="s">
        <v>1832</v>
      </c>
      <c r="E251" s="14">
        <v>5</v>
      </c>
      <c r="F251" s="14" t="s">
        <v>531</v>
      </c>
      <c r="G251" s="14">
        <v>31012731</v>
      </c>
      <c r="H251" s="14" t="s">
        <v>166</v>
      </c>
      <c r="I251" s="14" t="s">
        <v>241</v>
      </c>
      <c r="J251" s="14" t="s">
        <v>168</v>
      </c>
      <c r="P251" s="14" t="s">
        <v>105</v>
      </c>
      <c r="Q251" s="14" t="s">
        <v>108</v>
      </c>
      <c r="S251" s="14">
        <v>0</v>
      </c>
      <c r="T251" s="14">
        <v>0</v>
      </c>
      <c r="U251" s="14">
        <v>6</v>
      </c>
      <c r="V251" s="14">
        <v>6</v>
      </c>
      <c r="Y251" s="14">
        <v>0</v>
      </c>
      <c r="Z251" s="14">
        <v>48</v>
      </c>
      <c r="AA251" s="14">
        <v>42</v>
      </c>
      <c r="AB251" s="14">
        <v>0</v>
      </c>
      <c r="AC251" s="14">
        <v>0</v>
      </c>
      <c r="AD251" s="14">
        <v>60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1</v>
      </c>
      <c r="AQ251" s="14">
        <v>0</v>
      </c>
      <c r="AR251" s="14">
        <v>0</v>
      </c>
      <c r="AS251" s="14">
        <v>0</v>
      </c>
      <c r="AT251" s="14">
        <v>1</v>
      </c>
      <c r="AU251" s="14">
        <v>0</v>
      </c>
      <c r="AV251" s="14">
        <v>0</v>
      </c>
      <c r="AW251" s="14">
        <v>0</v>
      </c>
      <c r="AX251" s="14">
        <v>1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147</v>
      </c>
      <c r="BF251" s="14">
        <v>120</v>
      </c>
      <c r="BG251" s="14" t="s">
        <v>1487</v>
      </c>
    </row>
    <row r="252" spans="1:59">
      <c r="A252" s="14" t="s">
        <v>48</v>
      </c>
      <c r="B252" s="14" t="s">
        <v>77</v>
      </c>
      <c r="D252" s="14" t="s">
        <v>1832</v>
      </c>
      <c r="E252" s="14">
        <v>5</v>
      </c>
      <c r="F252" s="14" t="s">
        <v>532</v>
      </c>
      <c r="G252" s="14">
        <v>31012764</v>
      </c>
      <c r="H252" s="14" t="s">
        <v>166</v>
      </c>
      <c r="I252" s="14" t="s">
        <v>259</v>
      </c>
      <c r="J252" s="14" t="s">
        <v>168</v>
      </c>
      <c r="K252" s="14">
        <v>21.20551</v>
      </c>
      <c r="L252" s="14">
        <v>92.145840000000007</v>
      </c>
      <c r="M252" s="14">
        <v>0</v>
      </c>
      <c r="N252" s="14">
        <v>0</v>
      </c>
      <c r="P252" s="14" t="s">
        <v>105</v>
      </c>
      <c r="Q252" s="14" t="s">
        <v>108</v>
      </c>
      <c r="S252" s="14">
        <v>1</v>
      </c>
      <c r="T252" s="14">
        <v>1</v>
      </c>
      <c r="U252" s="14">
        <v>3</v>
      </c>
      <c r="V252" s="14">
        <v>2</v>
      </c>
      <c r="Y252" s="14">
        <v>0</v>
      </c>
      <c r="Z252" s="14">
        <v>0</v>
      </c>
      <c r="AA252" s="14">
        <v>0</v>
      </c>
      <c r="AD252" s="14">
        <v>123</v>
      </c>
      <c r="AE252" s="14">
        <v>60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S252" s="14">
        <v>1</v>
      </c>
      <c r="AW252" s="14">
        <v>1</v>
      </c>
      <c r="BA252" s="14">
        <v>1</v>
      </c>
      <c r="BB252" s="14">
        <v>4</v>
      </c>
      <c r="BC252" s="14">
        <v>15</v>
      </c>
      <c r="BD252" s="14">
        <v>12</v>
      </c>
      <c r="BE252" s="14">
        <v>334</v>
      </c>
      <c r="BF252" s="14">
        <v>261</v>
      </c>
    </row>
    <row r="253" spans="1:59">
      <c r="A253" s="14" t="s">
        <v>48</v>
      </c>
      <c r="B253" s="14" t="s">
        <v>77</v>
      </c>
      <c r="D253" s="14" t="s">
        <v>1832</v>
      </c>
      <c r="E253" s="14">
        <v>5</v>
      </c>
      <c r="F253" s="14" t="s">
        <v>533</v>
      </c>
      <c r="G253" s="14">
        <v>31012801</v>
      </c>
      <c r="H253" s="14" t="s">
        <v>166</v>
      </c>
      <c r="I253" s="14" t="s">
        <v>259</v>
      </c>
      <c r="J253" s="14" t="s">
        <v>168</v>
      </c>
      <c r="K253" s="14">
        <v>21.20513</v>
      </c>
      <c r="L253" s="14">
        <v>92.145250000000004</v>
      </c>
      <c r="M253" s="14">
        <v>0</v>
      </c>
      <c r="N253" s="14">
        <v>0</v>
      </c>
      <c r="P253" s="14" t="s">
        <v>105</v>
      </c>
      <c r="Q253" s="14" t="s">
        <v>108</v>
      </c>
      <c r="S253" s="14">
        <v>2</v>
      </c>
      <c r="T253" s="14">
        <v>2</v>
      </c>
      <c r="U253" s="14">
        <v>3</v>
      </c>
      <c r="W253" s="14">
        <v>2</v>
      </c>
      <c r="X253" s="14">
        <v>2</v>
      </c>
      <c r="Y253" s="14">
        <v>0</v>
      </c>
      <c r="Z253" s="14">
        <v>0</v>
      </c>
      <c r="AA253" s="14">
        <v>0</v>
      </c>
      <c r="AD253" s="14">
        <v>274</v>
      </c>
      <c r="AE253" s="14">
        <v>117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Q253" s="14">
        <v>1</v>
      </c>
      <c r="AS253" s="14">
        <v>2</v>
      </c>
      <c r="AU253" s="14">
        <v>1</v>
      </c>
      <c r="AW253" s="14">
        <v>2</v>
      </c>
      <c r="AY253" s="14">
        <v>1</v>
      </c>
      <c r="BA253" s="14">
        <v>2</v>
      </c>
      <c r="BB253" s="14">
        <v>8</v>
      </c>
      <c r="BC253" s="14">
        <v>21</v>
      </c>
      <c r="BD253" s="14">
        <v>19</v>
      </c>
      <c r="BE253" s="14">
        <v>348</v>
      </c>
      <c r="BF253" s="14">
        <v>249</v>
      </c>
    </row>
    <row r="254" spans="1:59">
      <c r="A254" s="14" t="s">
        <v>48</v>
      </c>
      <c r="B254" s="14" t="s">
        <v>77</v>
      </c>
      <c r="D254" s="14" t="s">
        <v>1832</v>
      </c>
      <c r="E254" s="14">
        <v>5</v>
      </c>
      <c r="F254" s="14" t="s">
        <v>534</v>
      </c>
      <c r="G254" s="14">
        <v>31012755</v>
      </c>
      <c r="H254" s="14" t="s">
        <v>166</v>
      </c>
      <c r="I254" s="14" t="s">
        <v>259</v>
      </c>
      <c r="J254" s="14" t="s">
        <v>168</v>
      </c>
      <c r="K254" s="14">
        <v>21.210450000000002</v>
      </c>
      <c r="L254" s="14">
        <v>92.141869999999997</v>
      </c>
      <c r="M254" s="14">
        <v>0</v>
      </c>
      <c r="N254" s="14">
        <v>0</v>
      </c>
      <c r="P254" s="14" t="s">
        <v>105</v>
      </c>
      <c r="Q254" s="14" t="s">
        <v>108</v>
      </c>
      <c r="S254" s="14">
        <v>5</v>
      </c>
      <c r="T254" s="14">
        <v>5</v>
      </c>
      <c r="U254" s="14">
        <v>3</v>
      </c>
      <c r="W254" s="14">
        <v>4</v>
      </c>
      <c r="X254" s="14">
        <v>4</v>
      </c>
      <c r="Y254" s="14">
        <v>0</v>
      </c>
      <c r="Z254" s="14">
        <v>0</v>
      </c>
      <c r="AA254" s="14">
        <v>0</v>
      </c>
      <c r="AD254" s="14">
        <v>54</v>
      </c>
      <c r="AE254" s="14">
        <v>326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Q254" s="14">
        <v>3</v>
      </c>
      <c r="AR254" s="14">
        <v>3</v>
      </c>
      <c r="AS254" s="14">
        <v>2</v>
      </c>
      <c r="AU254" s="14">
        <v>3</v>
      </c>
      <c r="AV254" s="14">
        <v>3</v>
      </c>
      <c r="AW254" s="14">
        <v>2</v>
      </c>
      <c r="AY254" s="14">
        <v>3</v>
      </c>
      <c r="AZ254" s="14">
        <v>3</v>
      </c>
      <c r="BA254" s="14">
        <v>2</v>
      </c>
      <c r="BB254" s="14">
        <v>24</v>
      </c>
      <c r="BC254" s="14">
        <v>69</v>
      </c>
      <c r="BD254" s="14">
        <v>35</v>
      </c>
      <c r="BE254" s="14">
        <v>336</v>
      </c>
      <c r="BF254" s="14">
        <v>272</v>
      </c>
    </row>
    <row r="255" spans="1:59">
      <c r="A255" s="14" t="s">
        <v>48</v>
      </c>
      <c r="B255" s="14" t="s">
        <v>77</v>
      </c>
      <c r="D255" s="14" t="s">
        <v>1832</v>
      </c>
      <c r="E255" s="14">
        <v>5</v>
      </c>
      <c r="F255" s="14" t="s">
        <v>535</v>
      </c>
      <c r="G255" s="14">
        <v>31012765</v>
      </c>
      <c r="H255" s="14" t="s">
        <v>166</v>
      </c>
      <c r="I255" s="14" t="s">
        <v>259</v>
      </c>
      <c r="J255" s="14" t="s">
        <v>168</v>
      </c>
      <c r="K255" s="14">
        <v>21.206050000000001</v>
      </c>
      <c r="L255" s="14">
        <v>92.146159999999995</v>
      </c>
      <c r="M255" s="14">
        <v>0</v>
      </c>
      <c r="N255" s="14">
        <v>0</v>
      </c>
      <c r="P255" s="14" t="s">
        <v>105</v>
      </c>
      <c r="Q255" s="14" t="s">
        <v>108</v>
      </c>
      <c r="S255" s="14">
        <v>1</v>
      </c>
      <c r="T255" s="14">
        <v>1</v>
      </c>
      <c r="U255" s="14">
        <v>3</v>
      </c>
      <c r="V255" s="14">
        <v>2</v>
      </c>
      <c r="Y255" s="14">
        <v>0</v>
      </c>
      <c r="Z255" s="14">
        <v>0</v>
      </c>
      <c r="AA255" s="14">
        <v>0</v>
      </c>
      <c r="AD255" s="14">
        <v>104</v>
      </c>
      <c r="AE255" s="14">
        <v>66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S255" s="14">
        <v>1</v>
      </c>
      <c r="AW255" s="14">
        <v>1</v>
      </c>
      <c r="BA255" s="14">
        <v>1</v>
      </c>
      <c r="BB255" s="14">
        <v>4</v>
      </c>
      <c r="BC255" s="14">
        <v>11</v>
      </c>
      <c r="BD255" s="14">
        <v>12</v>
      </c>
      <c r="BE255" s="14">
        <v>331</v>
      </c>
      <c r="BF255" s="14">
        <v>269</v>
      </c>
    </row>
    <row r="256" spans="1:59">
      <c r="A256" s="14" t="s">
        <v>48</v>
      </c>
      <c r="B256" s="14" t="s">
        <v>77</v>
      </c>
      <c r="D256" s="14" t="s">
        <v>1832</v>
      </c>
      <c r="E256" s="14">
        <v>5</v>
      </c>
      <c r="F256" s="14" t="s">
        <v>536</v>
      </c>
      <c r="G256" s="14">
        <v>31012741</v>
      </c>
      <c r="H256" s="14" t="s">
        <v>166</v>
      </c>
      <c r="I256" s="14" t="s">
        <v>259</v>
      </c>
      <c r="J256" s="14" t="s">
        <v>168</v>
      </c>
      <c r="P256" s="14" t="s">
        <v>105</v>
      </c>
      <c r="Q256" s="14" t="s">
        <v>108</v>
      </c>
      <c r="S256" s="14">
        <v>2</v>
      </c>
      <c r="T256" s="14">
        <v>2</v>
      </c>
      <c r="U256" s="14">
        <v>3</v>
      </c>
      <c r="V256" s="14">
        <v>2</v>
      </c>
      <c r="Y256" s="14">
        <v>0</v>
      </c>
      <c r="Z256" s="14">
        <v>0</v>
      </c>
      <c r="AA256" s="14">
        <v>0</v>
      </c>
      <c r="AD256" s="14">
        <v>0</v>
      </c>
      <c r="AE256" s="14">
        <v>136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Q256" s="14">
        <v>1</v>
      </c>
      <c r="AS256" s="14">
        <v>2</v>
      </c>
      <c r="AU256" s="14">
        <v>1</v>
      </c>
      <c r="AW256" s="14">
        <v>2</v>
      </c>
      <c r="AY256" s="14">
        <v>1</v>
      </c>
      <c r="BA256" s="14">
        <v>2</v>
      </c>
      <c r="BB256" s="14">
        <v>8</v>
      </c>
      <c r="BC256" s="14">
        <v>21</v>
      </c>
      <c r="BD256" s="14">
        <v>21</v>
      </c>
      <c r="BE256" s="14">
        <v>314</v>
      </c>
      <c r="BF256" s="14">
        <v>254</v>
      </c>
    </row>
    <row r="257" spans="1:59">
      <c r="A257" s="14" t="s">
        <v>48</v>
      </c>
      <c r="B257" s="14" t="s">
        <v>77</v>
      </c>
      <c r="D257" s="14" t="s">
        <v>1832</v>
      </c>
      <c r="E257" s="14">
        <v>27</v>
      </c>
      <c r="F257" s="14" t="s">
        <v>537</v>
      </c>
      <c r="G257" s="14">
        <v>31012768</v>
      </c>
      <c r="H257" s="14" t="s">
        <v>166</v>
      </c>
      <c r="I257" s="14" t="s">
        <v>241</v>
      </c>
      <c r="J257" s="14" t="s">
        <v>168</v>
      </c>
      <c r="P257" s="14" t="s">
        <v>105</v>
      </c>
      <c r="Q257" s="14" t="s">
        <v>108</v>
      </c>
      <c r="S257" s="14">
        <v>0</v>
      </c>
      <c r="T257" s="14">
        <v>0</v>
      </c>
      <c r="U257" s="14">
        <v>6</v>
      </c>
      <c r="V257" s="14">
        <v>6</v>
      </c>
      <c r="Y257" s="14">
        <v>0</v>
      </c>
      <c r="Z257" s="14">
        <v>44</v>
      </c>
      <c r="AA257" s="14">
        <v>46</v>
      </c>
      <c r="AB257" s="14">
        <v>0</v>
      </c>
      <c r="AC257" s="14">
        <v>0</v>
      </c>
      <c r="AD257" s="14">
        <v>291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1</v>
      </c>
      <c r="AQ257" s="14">
        <v>0</v>
      </c>
      <c r="AR257" s="14">
        <v>0</v>
      </c>
      <c r="AS257" s="14">
        <v>0</v>
      </c>
      <c r="AT257" s="14">
        <v>1</v>
      </c>
      <c r="AU257" s="14">
        <v>0</v>
      </c>
      <c r="AV257" s="14">
        <v>0</v>
      </c>
      <c r="AW257" s="14">
        <v>0</v>
      </c>
      <c r="AX257" s="14">
        <v>1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149</v>
      </c>
      <c r="BF257" s="14">
        <v>115</v>
      </c>
      <c r="BG257" s="14" t="s">
        <v>1487</v>
      </c>
    </row>
    <row r="258" spans="1:59">
      <c r="A258" s="14" t="s">
        <v>48</v>
      </c>
      <c r="B258" s="14" t="s">
        <v>77</v>
      </c>
      <c r="D258" s="14" t="s">
        <v>1832</v>
      </c>
      <c r="E258" s="14" t="s">
        <v>538</v>
      </c>
      <c r="F258" s="14" t="s">
        <v>539</v>
      </c>
      <c r="G258" s="14">
        <v>31012832</v>
      </c>
      <c r="H258" s="14" t="s">
        <v>166</v>
      </c>
      <c r="I258" s="14" t="s">
        <v>259</v>
      </c>
      <c r="J258" s="14" t="s">
        <v>168</v>
      </c>
      <c r="K258" s="14">
        <v>21.210899999999999</v>
      </c>
      <c r="L258" s="14">
        <v>92.145070000000004</v>
      </c>
      <c r="M258" s="14">
        <v>0</v>
      </c>
      <c r="N258" s="14">
        <v>0</v>
      </c>
      <c r="P258" s="14" t="s">
        <v>105</v>
      </c>
      <c r="Q258" s="14" t="s">
        <v>108</v>
      </c>
      <c r="S258" s="14">
        <v>5</v>
      </c>
      <c r="T258" s="14">
        <v>5</v>
      </c>
      <c r="U258" s="14">
        <v>3</v>
      </c>
      <c r="W258" s="14">
        <v>4</v>
      </c>
      <c r="X258" s="14">
        <v>4</v>
      </c>
      <c r="Y258" s="14">
        <v>0</v>
      </c>
      <c r="Z258" s="14">
        <v>0</v>
      </c>
      <c r="AA258" s="14">
        <v>0</v>
      </c>
      <c r="AD258" s="14">
        <v>60</v>
      </c>
      <c r="AE258" s="14">
        <v>309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Q258" s="14">
        <v>3</v>
      </c>
      <c r="AR258" s="14">
        <v>4</v>
      </c>
      <c r="AS258" s="14">
        <v>1</v>
      </c>
      <c r="AU258" s="14">
        <v>3</v>
      </c>
      <c r="AV258" s="14">
        <v>4</v>
      </c>
      <c r="AW258" s="14">
        <v>1</v>
      </c>
      <c r="AY258" s="14">
        <v>3</v>
      </c>
      <c r="AZ258" s="14">
        <v>4</v>
      </c>
      <c r="BA258" s="14">
        <v>1</v>
      </c>
      <c r="BB258" s="14">
        <v>22</v>
      </c>
      <c r="BC258" s="14">
        <v>64</v>
      </c>
      <c r="BD258" s="14">
        <v>44</v>
      </c>
      <c r="BE258" s="14">
        <v>335</v>
      </c>
      <c r="BF258" s="14">
        <v>263</v>
      </c>
    </row>
    <row r="259" spans="1:59">
      <c r="A259" s="14" t="s">
        <v>48</v>
      </c>
      <c r="B259" s="14" t="s">
        <v>77</v>
      </c>
      <c r="D259" s="14" t="s">
        <v>1832</v>
      </c>
      <c r="E259" s="14" t="s">
        <v>540</v>
      </c>
      <c r="F259" s="14" t="s">
        <v>541</v>
      </c>
      <c r="G259" s="14">
        <v>31012730</v>
      </c>
      <c r="H259" s="14" t="s">
        <v>166</v>
      </c>
      <c r="I259" s="14" t="s">
        <v>259</v>
      </c>
      <c r="J259" s="14" t="s">
        <v>168</v>
      </c>
      <c r="K259" s="14">
        <v>21.208629999999999</v>
      </c>
      <c r="L259" s="14">
        <v>92.145179999999996</v>
      </c>
      <c r="M259" s="14">
        <v>0</v>
      </c>
      <c r="N259" s="14">
        <v>0</v>
      </c>
      <c r="P259" s="14" t="s">
        <v>105</v>
      </c>
      <c r="Q259" s="14" t="s">
        <v>108</v>
      </c>
      <c r="S259" s="14">
        <v>1</v>
      </c>
      <c r="T259" s="14">
        <v>1</v>
      </c>
      <c r="U259" s="14">
        <v>3</v>
      </c>
      <c r="V259" s="14">
        <v>2</v>
      </c>
      <c r="Y259" s="14">
        <v>0</v>
      </c>
      <c r="Z259" s="14">
        <v>0</v>
      </c>
      <c r="AA259" s="14">
        <v>0</v>
      </c>
      <c r="AD259" s="14">
        <v>120</v>
      </c>
      <c r="AE259" s="14">
        <v>60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R259" s="14">
        <v>1</v>
      </c>
      <c r="AV259" s="14">
        <v>1</v>
      </c>
      <c r="AZ259" s="14">
        <v>1</v>
      </c>
      <c r="BB259" s="14">
        <v>4</v>
      </c>
      <c r="BC259" s="14">
        <v>11</v>
      </c>
      <c r="BD259" s="14">
        <v>12</v>
      </c>
      <c r="BE259" s="14">
        <v>333</v>
      </c>
      <c r="BF259" s="14">
        <v>243</v>
      </c>
    </row>
    <row r="260" spans="1:59">
      <c r="A260" s="14" t="s">
        <v>48</v>
      </c>
      <c r="B260" s="14" t="s">
        <v>77</v>
      </c>
      <c r="D260" s="14" t="s">
        <v>1832</v>
      </c>
      <c r="E260" s="14" t="s">
        <v>295</v>
      </c>
      <c r="F260" s="14" t="s">
        <v>542</v>
      </c>
      <c r="G260" s="14">
        <v>31012804</v>
      </c>
      <c r="H260" s="14" t="s">
        <v>166</v>
      </c>
      <c r="I260" s="14" t="s">
        <v>259</v>
      </c>
      <c r="J260" s="14" t="s">
        <v>168</v>
      </c>
      <c r="K260" s="14">
        <v>21.205410000000001</v>
      </c>
      <c r="L260" s="14">
        <v>92.141130000000004</v>
      </c>
      <c r="M260" s="14">
        <v>0</v>
      </c>
      <c r="N260" s="14">
        <v>0</v>
      </c>
      <c r="P260" s="14" t="s">
        <v>105</v>
      </c>
      <c r="Q260" s="14" t="s">
        <v>108</v>
      </c>
      <c r="S260" s="14">
        <v>2</v>
      </c>
      <c r="T260" s="14">
        <v>2</v>
      </c>
      <c r="U260" s="14">
        <v>3</v>
      </c>
      <c r="W260" s="14">
        <v>2</v>
      </c>
      <c r="X260" s="14">
        <v>2</v>
      </c>
      <c r="Y260" s="14">
        <v>0</v>
      </c>
      <c r="Z260" s="14">
        <v>0</v>
      </c>
      <c r="AA260" s="14">
        <v>0</v>
      </c>
      <c r="AD260" s="14">
        <v>0</v>
      </c>
      <c r="AE260" s="14">
        <v>120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Q260" s="14">
        <v>1</v>
      </c>
      <c r="AS260" s="14">
        <v>2</v>
      </c>
      <c r="AU260" s="14">
        <v>1</v>
      </c>
      <c r="AW260" s="14">
        <v>2</v>
      </c>
      <c r="AY260" s="14">
        <v>1</v>
      </c>
      <c r="BA260" s="14">
        <v>2</v>
      </c>
      <c r="BB260" s="14">
        <v>8</v>
      </c>
      <c r="BC260" s="14">
        <v>28</v>
      </c>
      <c r="BD260" s="14">
        <v>24</v>
      </c>
      <c r="BE260" s="14">
        <v>337</v>
      </c>
      <c r="BF260" s="14">
        <v>244</v>
      </c>
    </row>
    <row r="261" spans="1:59">
      <c r="A261" s="14" t="s">
        <v>48</v>
      </c>
      <c r="B261" s="14" t="s">
        <v>77</v>
      </c>
      <c r="D261" s="14" t="s">
        <v>1832</v>
      </c>
      <c r="E261" s="14" t="s">
        <v>543</v>
      </c>
      <c r="F261" s="14" t="s">
        <v>544</v>
      </c>
      <c r="G261" s="14">
        <v>31012729</v>
      </c>
      <c r="H261" s="14" t="s">
        <v>166</v>
      </c>
      <c r="I261" s="14" t="s">
        <v>241</v>
      </c>
      <c r="J261" s="14" t="s">
        <v>168</v>
      </c>
      <c r="P261" s="14" t="s">
        <v>105</v>
      </c>
      <c r="Q261" s="14" t="s">
        <v>108</v>
      </c>
      <c r="S261" s="14">
        <v>0</v>
      </c>
      <c r="T261" s="14">
        <v>0</v>
      </c>
      <c r="U261" s="14">
        <v>6</v>
      </c>
      <c r="V261" s="14">
        <v>6</v>
      </c>
      <c r="Y261" s="14">
        <v>0</v>
      </c>
      <c r="Z261" s="14">
        <v>45</v>
      </c>
      <c r="AA261" s="14">
        <v>45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1</v>
      </c>
      <c r="AQ261" s="14">
        <v>0</v>
      </c>
      <c r="AR261" s="14">
        <v>0</v>
      </c>
      <c r="AS261" s="14">
        <v>0</v>
      </c>
      <c r="AT261" s="14">
        <v>1</v>
      </c>
      <c r="AU261" s="14">
        <v>0</v>
      </c>
      <c r="AV261" s="14">
        <v>0</v>
      </c>
      <c r="AW261" s="14">
        <v>0</v>
      </c>
      <c r="AX261" s="14">
        <v>1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157</v>
      </c>
      <c r="BF261" s="14">
        <v>127</v>
      </c>
      <c r="BG261" s="14" t="s">
        <v>1487</v>
      </c>
    </row>
    <row r="262" spans="1:59">
      <c r="A262" s="14" t="s">
        <v>49</v>
      </c>
      <c r="B262" s="14" t="s">
        <v>78</v>
      </c>
      <c r="D262" s="14" t="s">
        <v>1832</v>
      </c>
      <c r="E262" s="14" t="s">
        <v>545</v>
      </c>
      <c r="F262" s="14" t="s">
        <v>546</v>
      </c>
      <c r="G262" s="14">
        <v>31012750</v>
      </c>
      <c r="H262" s="14" t="s">
        <v>166</v>
      </c>
      <c r="I262" s="14" t="s">
        <v>241</v>
      </c>
      <c r="J262" s="14" t="s">
        <v>168</v>
      </c>
      <c r="P262" s="14" t="s">
        <v>105</v>
      </c>
      <c r="Q262" s="14" t="s">
        <v>108</v>
      </c>
      <c r="S262" s="14">
        <v>0</v>
      </c>
      <c r="T262" s="14">
        <v>0</v>
      </c>
      <c r="U262" s="14">
        <v>6</v>
      </c>
      <c r="V262" s="14">
        <v>6</v>
      </c>
      <c r="Y262" s="14">
        <v>0</v>
      </c>
      <c r="Z262" s="14">
        <v>45</v>
      </c>
      <c r="AA262" s="14">
        <v>45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1</v>
      </c>
      <c r="AQ262" s="14">
        <v>0</v>
      </c>
      <c r="AR262" s="14">
        <v>0</v>
      </c>
      <c r="AS262" s="14">
        <v>0</v>
      </c>
      <c r="AT262" s="14">
        <v>1</v>
      </c>
      <c r="AU262" s="14">
        <v>0</v>
      </c>
      <c r="AV262" s="14">
        <v>0</v>
      </c>
      <c r="AW262" s="14">
        <v>0</v>
      </c>
      <c r="AX262" s="14">
        <v>1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162</v>
      </c>
      <c r="BF262" s="14">
        <v>123</v>
      </c>
      <c r="BG262" s="14" t="s">
        <v>1487</v>
      </c>
    </row>
    <row r="263" spans="1:59">
      <c r="A263" s="14" t="s">
        <v>49</v>
      </c>
      <c r="B263" s="14" t="s">
        <v>78</v>
      </c>
      <c r="D263" s="14" t="s">
        <v>1832</v>
      </c>
      <c r="E263" s="14" t="s">
        <v>547</v>
      </c>
      <c r="F263" s="14" t="s">
        <v>548</v>
      </c>
      <c r="G263" s="14">
        <v>31012811</v>
      </c>
      <c r="H263" s="14" t="s">
        <v>166</v>
      </c>
      <c r="I263" s="14" t="s">
        <v>241</v>
      </c>
      <c r="J263" s="14" t="s">
        <v>168</v>
      </c>
      <c r="P263" s="14" t="s">
        <v>105</v>
      </c>
      <c r="Q263" s="14" t="s">
        <v>108</v>
      </c>
      <c r="S263" s="14">
        <v>0</v>
      </c>
      <c r="T263" s="14">
        <v>0</v>
      </c>
      <c r="U263" s="14">
        <v>6</v>
      </c>
      <c r="V263" s="14">
        <v>6</v>
      </c>
      <c r="Y263" s="14">
        <v>0</v>
      </c>
      <c r="Z263" s="14">
        <v>54</v>
      </c>
      <c r="AA263" s="14">
        <v>36</v>
      </c>
      <c r="AB263" s="14">
        <v>0</v>
      </c>
      <c r="AC263" s="14">
        <v>0</v>
      </c>
      <c r="AD263" s="14">
        <v>121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1</v>
      </c>
      <c r="AQ263" s="14">
        <v>0</v>
      </c>
      <c r="AR263" s="14">
        <v>0</v>
      </c>
      <c r="AS263" s="14">
        <v>0</v>
      </c>
      <c r="AT263" s="14">
        <v>1</v>
      </c>
      <c r="AU263" s="14">
        <v>0</v>
      </c>
      <c r="AV263" s="14">
        <v>0</v>
      </c>
      <c r="AW263" s="14">
        <v>0</v>
      </c>
      <c r="AX263" s="14">
        <v>1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149</v>
      </c>
      <c r="BF263" s="14">
        <v>121</v>
      </c>
      <c r="BG263" s="14" t="s">
        <v>1487</v>
      </c>
    </row>
    <row r="264" spans="1:59">
      <c r="A264" s="14" t="s">
        <v>49</v>
      </c>
      <c r="B264" s="14" t="s">
        <v>78</v>
      </c>
      <c r="D264" s="14" t="s">
        <v>1832</v>
      </c>
      <c r="E264" s="14" t="s">
        <v>549</v>
      </c>
      <c r="F264" s="14" t="s">
        <v>550</v>
      </c>
      <c r="G264" s="14">
        <v>31012733</v>
      </c>
      <c r="H264" s="14" t="s">
        <v>166</v>
      </c>
      <c r="I264" s="14" t="s">
        <v>259</v>
      </c>
      <c r="J264" s="14" t="s">
        <v>168</v>
      </c>
      <c r="K264" s="14">
        <v>21.203779999999998</v>
      </c>
      <c r="L264" s="14">
        <v>92.153649999999999</v>
      </c>
      <c r="M264" s="14">
        <v>0</v>
      </c>
      <c r="N264" s="14">
        <v>0</v>
      </c>
      <c r="P264" s="14" t="s">
        <v>105</v>
      </c>
      <c r="Q264" s="14" t="s">
        <v>108</v>
      </c>
      <c r="S264" s="14">
        <v>2</v>
      </c>
      <c r="T264" s="14">
        <v>2</v>
      </c>
      <c r="U264" s="14">
        <v>3</v>
      </c>
      <c r="V264" s="14">
        <v>2</v>
      </c>
      <c r="Y264" s="14">
        <v>0</v>
      </c>
      <c r="Z264" s="14">
        <v>0</v>
      </c>
      <c r="AA264" s="14">
        <v>0</v>
      </c>
      <c r="AE264" s="14">
        <v>119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Q264" s="14">
        <v>1</v>
      </c>
      <c r="AR264" s="14">
        <v>2</v>
      </c>
      <c r="AU264" s="14">
        <v>1</v>
      </c>
      <c r="AV264" s="14">
        <v>2</v>
      </c>
      <c r="AY264" s="14">
        <v>1</v>
      </c>
      <c r="AZ264" s="14">
        <v>2</v>
      </c>
      <c r="BB264" s="14">
        <v>8</v>
      </c>
      <c r="BC264" s="14">
        <v>76</v>
      </c>
      <c r="BD264" s="14">
        <v>73</v>
      </c>
      <c r="BE264" s="14">
        <v>221</v>
      </c>
      <c r="BF264" s="14">
        <v>214</v>
      </c>
    </row>
    <row r="265" spans="1:59">
      <c r="A265" s="14" t="s">
        <v>49</v>
      </c>
      <c r="B265" s="14" t="s">
        <v>78</v>
      </c>
      <c r="D265" s="14" t="s">
        <v>1832</v>
      </c>
      <c r="E265" s="14" t="s">
        <v>549</v>
      </c>
      <c r="F265" s="14" t="s">
        <v>550</v>
      </c>
      <c r="G265" s="14">
        <v>31012734</v>
      </c>
      <c r="H265" s="14" t="s">
        <v>166</v>
      </c>
      <c r="I265" s="14" t="s">
        <v>259</v>
      </c>
      <c r="J265" s="14" t="s">
        <v>168</v>
      </c>
      <c r="K265" s="14">
        <v>21.204270000000001</v>
      </c>
      <c r="L265" s="14">
        <v>92.152829999999994</v>
      </c>
      <c r="M265" s="14">
        <v>0</v>
      </c>
      <c r="N265" s="14">
        <v>0</v>
      </c>
      <c r="P265" s="14" t="s">
        <v>105</v>
      </c>
      <c r="Q265" s="14" t="s">
        <v>108</v>
      </c>
      <c r="V265" s="14">
        <v>2</v>
      </c>
      <c r="Y265" s="14">
        <v>0</v>
      </c>
      <c r="Z265" s="14">
        <v>0</v>
      </c>
      <c r="AA265" s="14">
        <v>0</v>
      </c>
      <c r="AD265" s="14">
        <v>123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BE265" s="14">
        <v>217</v>
      </c>
      <c r="BF265" s="14">
        <v>218</v>
      </c>
    </row>
    <row r="266" spans="1:59">
      <c r="A266" s="14" t="s">
        <v>49</v>
      </c>
      <c r="B266" s="14" t="s">
        <v>78</v>
      </c>
      <c r="D266" s="14" t="s">
        <v>1832</v>
      </c>
      <c r="E266" s="14" t="s">
        <v>551</v>
      </c>
      <c r="F266" s="14" t="s">
        <v>552</v>
      </c>
      <c r="G266" s="14">
        <v>31012756</v>
      </c>
      <c r="H266" s="14" t="s">
        <v>166</v>
      </c>
      <c r="I266" s="14" t="s">
        <v>259</v>
      </c>
      <c r="J266" s="14" t="s">
        <v>168</v>
      </c>
      <c r="K266" s="14">
        <v>21.205190000000002</v>
      </c>
      <c r="L266" s="14">
        <v>92.154330000000002</v>
      </c>
      <c r="M266" s="14">
        <v>0</v>
      </c>
      <c r="N266" s="14">
        <v>0</v>
      </c>
      <c r="P266" s="14" t="s">
        <v>105</v>
      </c>
      <c r="Q266" s="14" t="s">
        <v>108</v>
      </c>
      <c r="S266" s="14">
        <v>2</v>
      </c>
      <c r="T266" s="14">
        <v>2</v>
      </c>
      <c r="U266" s="14">
        <v>3</v>
      </c>
      <c r="V266" s="14">
        <v>2</v>
      </c>
      <c r="Y266" s="14">
        <v>0</v>
      </c>
      <c r="Z266" s="14">
        <v>0</v>
      </c>
      <c r="AA266" s="14">
        <v>0</v>
      </c>
      <c r="AD266" s="14">
        <v>70</v>
      </c>
      <c r="AE266" s="14">
        <v>117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Q266" s="14">
        <v>1</v>
      </c>
      <c r="AR266" s="14">
        <v>1</v>
      </c>
      <c r="AS266" s="14">
        <v>1</v>
      </c>
      <c r="AU266" s="14">
        <v>1</v>
      </c>
      <c r="AV266" s="14">
        <v>1</v>
      </c>
      <c r="AW266" s="14">
        <v>1</v>
      </c>
      <c r="AY266" s="14">
        <v>1</v>
      </c>
      <c r="AZ266" s="14">
        <v>1</v>
      </c>
      <c r="BA266" s="14">
        <v>1</v>
      </c>
      <c r="BB266" s="14">
        <v>8</v>
      </c>
      <c r="BC266" s="14">
        <v>78</v>
      </c>
      <c r="BD266" s="14">
        <v>73</v>
      </c>
      <c r="BE266" s="14">
        <v>208</v>
      </c>
      <c r="BF266" s="14">
        <v>180</v>
      </c>
    </row>
    <row r="267" spans="1:59">
      <c r="A267" s="14" t="s">
        <v>50</v>
      </c>
      <c r="B267" s="14" t="s">
        <v>79</v>
      </c>
      <c r="D267" s="14" t="s">
        <v>1832</v>
      </c>
      <c r="E267" s="14" t="s">
        <v>505</v>
      </c>
      <c r="F267" s="14" t="s">
        <v>553</v>
      </c>
      <c r="G267" s="14">
        <v>31012776</v>
      </c>
      <c r="H267" s="14" t="s">
        <v>166</v>
      </c>
      <c r="I267" s="14" t="s">
        <v>259</v>
      </c>
      <c r="J267" s="14" t="s">
        <v>168</v>
      </c>
      <c r="P267" s="14" t="s">
        <v>105</v>
      </c>
      <c r="Q267" s="14" t="s">
        <v>108</v>
      </c>
      <c r="S267" s="14">
        <v>1</v>
      </c>
      <c r="T267" s="14">
        <v>1</v>
      </c>
      <c r="U267" s="14">
        <v>3</v>
      </c>
      <c r="V267" s="14">
        <v>2</v>
      </c>
      <c r="Y267" s="14">
        <v>0</v>
      </c>
      <c r="Z267" s="14">
        <v>0</v>
      </c>
      <c r="AA267" s="14">
        <v>0</v>
      </c>
      <c r="AD267" s="14">
        <v>52</v>
      </c>
      <c r="AE267" s="14">
        <v>50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S267" s="14">
        <v>1</v>
      </c>
      <c r="AW267" s="14">
        <v>1</v>
      </c>
      <c r="BA267" s="14">
        <v>1</v>
      </c>
      <c r="BB267" s="14">
        <v>4</v>
      </c>
      <c r="BC267" s="14">
        <v>14</v>
      </c>
      <c r="BD267" s="14">
        <v>27</v>
      </c>
      <c r="BE267" s="14">
        <v>274</v>
      </c>
      <c r="BF267" s="14">
        <v>280</v>
      </c>
    </row>
    <row r="268" spans="1:59">
      <c r="A268" s="14" t="s">
        <v>50</v>
      </c>
      <c r="B268" s="14" t="s">
        <v>79</v>
      </c>
      <c r="D268" s="14" t="s">
        <v>1832</v>
      </c>
      <c r="E268" s="14" t="s">
        <v>554</v>
      </c>
      <c r="F268" s="14" t="s">
        <v>555</v>
      </c>
      <c r="G268" s="14">
        <v>31012810</v>
      </c>
      <c r="H268" s="14" t="s">
        <v>166</v>
      </c>
      <c r="I268" s="14" t="s">
        <v>259</v>
      </c>
      <c r="J268" s="14" t="s">
        <v>168</v>
      </c>
      <c r="P268" s="14" t="s">
        <v>105</v>
      </c>
      <c r="Q268" s="14" t="s">
        <v>108</v>
      </c>
      <c r="S268" s="14">
        <v>1</v>
      </c>
      <c r="T268" s="14">
        <v>1</v>
      </c>
      <c r="U268" s="14">
        <v>3</v>
      </c>
      <c r="V268" s="14">
        <v>2</v>
      </c>
      <c r="Y268" s="14">
        <v>0</v>
      </c>
      <c r="Z268" s="14">
        <v>0</v>
      </c>
      <c r="AA268" s="14">
        <v>0</v>
      </c>
      <c r="AD268" s="14">
        <v>123</v>
      </c>
      <c r="AE268" s="14">
        <v>68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Q268" s="14">
        <v>1</v>
      </c>
      <c r="AR268" s="14">
        <v>1</v>
      </c>
      <c r="AU268" s="14">
        <v>1</v>
      </c>
      <c r="AV268" s="14">
        <v>1</v>
      </c>
      <c r="AY268" s="14">
        <v>1</v>
      </c>
      <c r="AZ268" s="14">
        <v>1</v>
      </c>
      <c r="BB268" s="14">
        <v>4</v>
      </c>
      <c r="BC268" s="14">
        <v>15</v>
      </c>
      <c r="BD268" s="14">
        <v>27</v>
      </c>
      <c r="BE268" s="14">
        <v>261</v>
      </c>
      <c r="BF268" s="14">
        <v>267</v>
      </c>
    </row>
    <row r="269" spans="1:59">
      <c r="A269" s="14" t="s">
        <v>50</v>
      </c>
      <c r="B269" s="14" t="s">
        <v>79</v>
      </c>
      <c r="D269" s="14" t="s">
        <v>1832</v>
      </c>
      <c r="E269" s="14" t="s">
        <v>556</v>
      </c>
      <c r="F269" s="14" t="s">
        <v>557</v>
      </c>
      <c r="G269" s="14">
        <v>31012816</v>
      </c>
      <c r="H269" s="14" t="s">
        <v>166</v>
      </c>
      <c r="I269" s="14" t="s">
        <v>259</v>
      </c>
      <c r="J269" s="14" t="s">
        <v>168</v>
      </c>
      <c r="K269" s="14">
        <v>21.206399999999999</v>
      </c>
      <c r="L269" s="14">
        <v>92.154439999999994</v>
      </c>
      <c r="M269" s="14">
        <v>0</v>
      </c>
      <c r="N269" s="14">
        <v>0</v>
      </c>
      <c r="P269" s="14" t="s">
        <v>105</v>
      </c>
      <c r="Q269" s="14" t="s">
        <v>108</v>
      </c>
      <c r="S269" s="14">
        <v>2</v>
      </c>
      <c r="T269" s="14">
        <v>2</v>
      </c>
      <c r="U269" s="14">
        <v>3</v>
      </c>
      <c r="V269" s="14">
        <v>4</v>
      </c>
      <c r="Y269" s="14">
        <v>0</v>
      </c>
      <c r="Z269" s="14">
        <v>0</v>
      </c>
      <c r="AA269" s="14">
        <v>0</v>
      </c>
      <c r="AE269" s="14">
        <v>117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Q269" s="14">
        <v>1</v>
      </c>
      <c r="AR269" s="14">
        <v>2</v>
      </c>
      <c r="AU269" s="14">
        <v>1</v>
      </c>
      <c r="AV269" s="14">
        <v>2</v>
      </c>
      <c r="AY269" s="14">
        <v>1</v>
      </c>
      <c r="AZ269" s="14">
        <v>2</v>
      </c>
      <c r="BB269" s="14">
        <v>8</v>
      </c>
      <c r="BC269" s="14">
        <v>31</v>
      </c>
      <c r="BD269" s="14">
        <v>30</v>
      </c>
      <c r="BE269" s="14">
        <v>259</v>
      </c>
      <c r="BF269" s="14">
        <v>271</v>
      </c>
    </row>
    <row r="270" spans="1:59">
      <c r="A270" s="14" t="s">
        <v>50</v>
      </c>
      <c r="B270" s="14" t="s">
        <v>79</v>
      </c>
      <c r="D270" s="14" t="s">
        <v>1832</v>
      </c>
      <c r="E270" s="14" t="s">
        <v>556</v>
      </c>
      <c r="F270" s="14" t="s">
        <v>557</v>
      </c>
      <c r="G270" s="14">
        <v>31012818</v>
      </c>
      <c r="H270" s="14" t="s">
        <v>166</v>
      </c>
      <c r="I270" s="14" t="s">
        <v>259</v>
      </c>
      <c r="J270" s="14" t="s">
        <v>168</v>
      </c>
      <c r="K270" s="14">
        <v>21.206389999999999</v>
      </c>
      <c r="L270" s="14">
        <v>92.154480000000007</v>
      </c>
      <c r="M270" s="14">
        <v>0</v>
      </c>
      <c r="N270" s="14">
        <v>0</v>
      </c>
      <c r="P270" s="14" t="s">
        <v>105</v>
      </c>
      <c r="Q270" s="14" t="s">
        <v>108</v>
      </c>
      <c r="Y270" s="14">
        <v>0</v>
      </c>
      <c r="Z270" s="14">
        <v>0</v>
      </c>
      <c r="AA270" s="14">
        <v>0</v>
      </c>
      <c r="AD270" s="14">
        <v>62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BE270" s="14">
        <v>275</v>
      </c>
      <c r="BF270" s="14">
        <v>279</v>
      </c>
    </row>
    <row r="271" spans="1:59">
      <c r="A271" s="14" t="s">
        <v>51</v>
      </c>
      <c r="B271" s="14" t="s">
        <v>80</v>
      </c>
      <c r="D271" s="14" t="s">
        <v>1832</v>
      </c>
      <c r="E271" s="14" t="s">
        <v>481</v>
      </c>
      <c r="F271" s="14" t="s">
        <v>558</v>
      </c>
      <c r="G271" s="14">
        <v>31012737</v>
      </c>
      <c r="H271" s="14" t="s">
        <v>166</v>
      </c>
      <c r="I271" s="14" t="s">
        <v>259</v>
      </c>
      <c r="J271" s="14" t="s">
        <v>168</v>
      </c>
      <c r="K271" s="14">
        <v>21.203440000000001</v>
      </c>
      <c r="L271" s="14">
        <v>92.161839999999998</v>
      </c>
      <c r="M271" s="14">
        <v>0</v>
      </c>
      <c r="N271" s="14">
        <v>0</v>
      </c>
      <c r="P271" s="14" t="s">
        <v>105</v>
      </c>
      <c r="Q271" s="14" t="s">
        <v>108</v>
      </c>
      <c r="S271" s="14">
        <v>1</v>
      </c>
      <c r="T271" s="14">
        <v>1</v>
      </c>
      <c r="U271" s="14">
        <v>3</v>
      </c>
      <c r="V271" s="14">
        <v>2</v>
      </c>
      <c r="Y271" s="14">
        <v>0</v>
      </c>
      <c r="Z271" s="14">
        <v>0</v>
      </c>
      <c r="AA271" s="14">
        <v>0</v>
      </c>
      <c r="AD271" s="14">
        <v>186</v>
      </c>
      <c r="AE271" s="14">
        <v>58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Q271" s="14">
        <v>1</v>
      </c>
      <c r="AR271" s="14">
        <v>1</v>
      </c>
      <c r="AU271" s="14">
        <v>1</v>
      </c>
      <c r="AV271" s="14">
        <v>1</v>
      </c>
      <c r="AY271" s="14">
        <v>1</v>
      </c>
      <c r="AZ271" s="14">
        <v>1</v>
      </c>
      <c r="BB271" s="14">
        <v>4</v>
      </c>
      <c r="BC271" s="14">
        <v>14</v>
      </c>
      <c r="BD271" s="14">
        <v>12</v>
      </c>
      <c r="BE271" s="14">
        <v>199</v>
      </c>
      <c r="BF271" s="14">
        <v>284</v>
      </c>
    </row>
    <row r="272" spans="1:59">
      <c r="A272" s="14" t="s">
        <v>51</v>
      </c>
      <c r="B272" s="14" t="s">
        <v>80</v>
      </c>
      <c r="D272" s="14" t="s">
        <v>1832</v>
      </c>
      <c r="E272" s="14" t="s">
        <v>481</v>
      </c>
      <c r="F272" s="14" t="s">
        <v>558</v>
      </c>
      <c r="G272" s="14">
        <v>31012738</v>
      </c>
      <c r="H272" s="14" t="s">
        <v>166</v>
      </c>
      <c r="I272" s="14" t="s">
        <v>259</v>
      </c>
      <c r="J272" s="14" t="s">
        <v>168</v>
      </c>
      <c r="K272" s="14">
        <v>21.203060000000001</v>
      </c>
      <c r="L272" s="14">
        <v>92.160989999999998</v>
      </c>
      <c r="M272" s="14">
        <v>0</v>
      </c>
      <c r="N272" s="14">
        <v>0</v>
      </c>
      <c r="P272" s="14" t="s">
        <v>105</v>
      </c>
      <c r="Q272" s="14" t="s">
        <v>108</v>
      </c>
      <c r="S272" s="14">
        <v>3</v>
      </c>
      <c r="T272" s="14">
        <v>3</v>
      </c>
      <c r="U272" s="14">
        <v>3</v>
      </c>
      <c r="V272" s="14">
        <v>2</v>
      </c>
      <c r="Y272" s="14">
        <v>0</v>
      </c>
      <c r="Z272" s="14">
        <v>0</v>
      </c>
      <c r="AA272" s="14">
        <v>0</v>
      </c>
      <c r="AD272" s="14">
        <v>0</v>
      </c>
      <c r="AE272" s="14">
        <v>174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Q272" s="14">
        <v>2</v>
      </c>
      <c r="AS272" s="14">
        <v>3</v>
      </c>
      <c r="AU272" s="14">
        <v>2</v>
      </c>
      <c r="AW272" s="14">
        <v>3</v>
      </c>
      <c r="AY272" s="14">
        <v>2</v>
      </c>
      <c r="BA272" s="14">
        <v>3</v>
      </c>
      <c r="BB272" s="14">
        <v>13</v>
      </c>
      <c r="BC272" s="14">
        <v>44</v>
      </c>
      <c r="BD272" s="14">
        <v>44</v>
      </c>
      <c r="BE272" s="14">
        <v>195</v>
      </c>
      <c r="BF272" s="14">
        <v>291</v>
      </c>
    </row>
    <row r="273" spans="1:59">
      <c r="A273" s="14" t="s">
        <v>51</v>
      </c>
      <c r="B273" s="14" t="s">
        <v>80</v>
      </c>
      <c r="D273" s="14" t="s">
        <v>1832</v>
      </c>
      <c r="E273" s="14" t="s">
        <v>483</v>
      </c>
      <c r="F273" s="14" t="s">
        <v>559</v>
      </c>
      <c r="G273" s="14">
        <v>31012779</v>
      </c>
      <c r="H273" s="14" t="s">
        <v>166</v>
      </c>
      <c r="I273" s="14" t="s">
        <v>241</v>
      </c>
      <c r="J273" s="14" t="s">
        <v>168</v>
      </c>
      <c r="P273" s="14" t="s">
        <v>105</v>
      </c>
      <c r="Q273" s="14" t="s">
        <v>108</v>
      </c>
      <c r="S273" s="14">
        <v>0</v>
      </c>
      <c r="T273" s="14">
        <v>0</v>
      </c>
      <c r="U273" s="14">
        <v>6</v>
      </c>
      <c r="V273" s="14">
        <v>6</v>
      </c>
      <c r="Y273" s="14">
        <v>0</v>
      </c>
      <c r="Z273" s="14">
        <v>47</v>
      </c>
      <c r="AA273" s="14">
        <v>43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1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1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139</v>
      </c>
      <c r="BF273" s="14">
        <v>111</v>
      </c>
      <c r="BG273" s="14" t="s">
        <v>1487</v>
      </c>
    </row>
    <row r="274" spans="1:59">
      <c r="A274" s="14" t="s">
        <v>51</v>
      </c>
      <c r="B274" s="14" t="s">
        <v>80</v>
      </c>
      <c r="D274" s="14" t="s">
        <v>1832</v>
      </c>
      <c r="E274" s="14" t="s">
        <v>483</v>
      </c>
      <c r="F274" s="14" t="s">
        <v>560</v>
      </c>
      <c r="G274" s="14">
        <v>31012827</v>
      </c>
      <c r="H274" s="14" t="s">
        <v>166</v>
      </c>
      <c r="I274" s="14" t="s">
        <v>241</v>
      </c>
      <c r="J274" s="14" t="s">
        <v>168</v>
      </c>
      <c r="P274" s="14" t="s">
        <v>105</v>
      </c>
      <c r="Q274" s="14" t="s">
        <v>108</v>
      </c>
      <c r="S274" s="14">
        <v>0</v>
      </c>
      <c r="T274" s="14">
        <v>0</v>
      </c>
      <c r="U274" s="14">
        <v>6</v>
      </c>
      <c r="V274" s="14">
        <v>6</v>
      </c>
      <c r="Y274" s="14">
        <v>0</v>
      </c>
      <c r="Z274" s="14">
        <v>47</v>
      </c>
      <c r="AA274" s="14">
        <v>43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1</v>
      </c>
      <c r="AQ274" s="14">
        <v>0</v>
      </c>
      <c r="AR274" s="14">
        <v>0</v>
      </c>
      <c r="AS274" s="14">
        <v>0</v>
      </c>
      <c r="AT274" s="14">
        <v>1</v>
      </c>
      <c r="AU274" s="14">
        <v>0</v>
      </c>
      <c r="AV274" s="14">
        <v>0</v>
      </c>
      <c r="AW274" s="14">
        <v>0</v>
      </c>
      <c r="AX274" s="14">
        <v>1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148</v>
      </c>
      <c r="BF274" s="14">
        <v>122</v>
      </c>
      <c r="BG274" s="14" t="s">
        <v>1487</v>
      </c>
    </row>
    <row r="275" spans="1:59">
      <c r="A275" s="14" t="s">
        <v>51</v>
      </c>
      <c r="B275" s="14" t="s">
        <v>80</v>
      </c>
      <c r="D275" s="14" t="s">
        <v>1832</v>
      </c>
      <c r="E275" s="14" t="s">
        <v>545</v>
      </c>
      <c r="F275" s="14" t="s">
        <v>463</v>
      </c>
      <c r="G275" s="14">
        <v>31012724</v>
      </c>
      <c r="H275" s="14" t="s">
        <v>166</v>
      </c>
      <c r="I275" s="14" t="s">
        <v>259</v>
      </c>
      <c r="J275" s="14" t="s">
        <v>168</v>
      </c>
      <c r="K275" s="14">
        <v>21.204560000000001</v>
      </c>
      <c r="L275" s="14">
        <v>92.168139999999994</v>
      </c>
      <c r="M275" s="14">
        <v>0</v>
      </c>
      <c r="N275" s="14">
        <v>0</v>
      </c>
      <c r="P275" s="14" t="s">
        <v>105</v>
      </c>
      <c r="Q275" s="14" t="s">
        <v>108</v>
      </c>
      <c r="S275" s="14">
        <v>1</v>
      </c>
      <c r="T275" s="14">
        <v>1</v>
      </c>
      <c r="U275" s="14">
        <v>2</v>
      </c>
      <c r="V275" s="14">
        <v>2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56</v>
      </c>
      <c r="AE275" s="14">
        <v>0</v>
      </c>
      <c r="AF275" s="14">
        <v>0</v>
      </c>
      <c r="AG275" s="14">
        <v>0</v>
      </c>
      <c r="AH275" s="14">
        <v>38</v>
      </c>
      <c r="AI275" s="14">
        <v>39</v>
      </c>
      <c r="AJ275" s="14">
        <v>0</v>
      </c>
      <c r="AK275" s="14">
        <v>0</v>
      </c>
      <c r="AL275" s="14">
        <v>12</v>
      </c>
      <c r="AM275" s="14">
        <v>11</v>
      </c>
      <c r="AN275" s="14">
        <v>0</v>
      </c>
      <c r="AO275" s="14">
        <v>0</v>
      </c>
      <c r="AP275" s="14">
        <v>1</v>
      </c>
      <c r="AQ275" s="14">
        <v>1</v>
      </c>
      <c r="AR275" s="14">
        <v>0</v>
      </c>
      <c r="AS275" s="14">
        <v>0</v>
      </c>
      <c r="AT275" s="14">
        <v>1</v>
      </c>
      <c r="AU275" s="14">
        <v>1</v>
      </c>
      <c r="AV275" s="14">
        <v>0</v>
      </c>
      <c r="AW275" s="14">
        <v>0</v>
      </c>
      <c r="AX275" s="14">
        <v>1</v>
      </c>
      <c r="AY275" s="14">
        <v>1</v>
      </c>
      <c r="AZ275" s="14">
        <v>0</v>
      </c>
      <c r="BA275" s="14">
        <v>0</v>
      </c>
      <c r="BB275" s="14">
        <v>1</v>
      </c>
      <c r="BC275" s="14">
        <v>181</v>
      </c>
      <c r="BD275" s="14">
        <v>205</v>
      </c>
      <c r="BE275" s="14">
        <v>417</v>
      </c>
      <c r="BF275" s="14">
        <v>381</v>
      </c>
    </row>
    <row r="276" spans="1:59">
      <c r="A276" s="14" t="s">
        <v>51</v>
      </c>
      <c r="B276" s="14" t="s">
        <v>80</v>
      </c>
      <c r="D276" s="14" t="s">
        <v>1832</v>
      </c>
      <c r="E276" s="14" t="s">
        <v>545</v>
      </c>
      <c r="F276" s="14" t="s">
        <v>561</v>
      </c>
      <c r="G276" s="14">
        <v>31012745</v>
      </c>
      <c r="H276" s="14" t="s">
        <v>166</v>
      </c>
      <c r="I276" s="14" t="s">
        <v>259</v>
      </c>
      <c r="J276" s="14" t="s">
        <v>168</v>
      </c>
      <c r="K276" s="14">
        <v>21.20194</v>
      </c>
      <c r="L276" s="14">
        <v>92.16422</v>
      </c>
      <c r="M276" s="14">
        <v>0</v>
      </c>
      <c r="N276" s="14">
        <v>0</v>
      </c>
      <c r="P276" s="14" t="s">
        <v>105</v>
      </c>
      <c r="Q276" s="14" t="s">
        <v>108</v>
      </c>
      <c r="S276" s="14">
        <v>1</v>
      </c>
      <c r="T276" s="14">
        <v>1</v>
      </c>
      <c r="U276" s="14">
        <v>3</v>
      </c>
      <c r="V276" s="14">
        <v>2</v>
      </c>
      <c r="Y276" s="14">
        <v>0</v>
      </c>
      <c r="Z276" s="14">
        <v>0</v>
      </c>
      <c r="AA276" s="14">
        <v>0</v>
      </c>
      <c r="AD276" s="14">
        <v>124</v>
      </c>
      <c r="AE276" s="14">
        <v>64</v>
      </c>
      <c r="AF276" s="14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>
        <v>0</v>
      </c>
      <c r="AS276" s="14">
        <v>1</v>
      </c>
      <c r="AW276" s="14">
        <v>1</v>
      </c>
      <c r="BA276" s="14">
        <v>1</v>
      </c>
      <c r="BB276" s="14">
        <v>4</v>
      </c>
      <c r="BC276" s="14">
        <v>14</v>
      </c>
      <c r="BD276" s="14">
        <v>12</v>
      </c>
      <c r="BE276" s="14">
        <v>189</v>
      </c>
      <c r="BF276" s="14">
        <v>279</v>
      </c>
    </row>
    <row r="277" spans="1:59">
      <c r="A277" s="14" t="s">
        <v>51</v>
      </c>
      <c r="B277" s="14" t="s">
        <v>80</v>
      </c>
      <c r="D277" s="14" t="s">
        <v>1832</v>
      </c>
      <c r="E277" s="14" t="s">
        <v>545</v>
      </c>
      <c r="F277" s="14" t="s">
        <v>562</v>
      </c>
      <c r="G277" s="14">
        <v>31012796</v>
      </c>
      <c r="H277" s="14" t="s">
        <v>166</v>
      </c>
      <c r="I277" s="14" t="s">
        <v>259</v>
      </c>
      <c r="J277" s="14" t="s">
        <v>168</v>
      </c>
      <c r="K277" s="14">
        <v>21.204450000000001</v>
      </c>
      <c r="L277" s="14">
        <v>92.168639999999996</v>
      </c>
      <c r="M277" s="14">
        <v>0</v>
      </c>
      <c r="N277" s="14">
        <v>0</v>
      </c>
      <c r="P277" s="14" t="s">
        <v>105</v>
      </c>
      <c r="Q277" s="14" t="s">
        <v>108</v>
      </c>
      <c r="S277" s="14">
        <v>2</v>
      </c>
      <c r="T277" s="14">
        <v>2</v>
      </c>
      <c r="U277" s="14">
        <v>3</v>
      </c>
      <c r="V277" s="14">
        <v>2</v>
      </c>
      <c r="W277" s="14">
        <v>2</v>
      </c>
      <c r="X277" s="14">
        <v>2</v>
      </c>
      <c r="Y277" s="14">
        <v>0</v>
      </c>
      <c r="Z277" s="14">
        <v>0</v>
      </c>
      <c r="AA277" s="14">
        <v>0</v>
      </c>
      <c r="AD277" s="14">
        <v>128</v>
      </c>
      <c r="AE277" s="14">
        <v>116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Q277" s="14">
        <v>1</v>
      </c>
      <c r="AR277" s="14">
        <v>1</v>
      </c>
      <c r="AS277" s="14">
        <v>1</v>
      </c>
      <c r="AU277" s="14">
        <v>1</v>
      </c>
      <c r="AV277" s="14">
        <v>1</v>
      </c>
      <c r="AW277" s="14">
        <v>1</v>
      </c>
      <c r="AY277" s="14">
        <v>1</v>
      </c>
      <c r="AZ277" s="14">
        <v>1</v>
      </c>
      <c r="BA277" s="14">
        <v>1</v>
      </c>
      <c r="BB277" s="14">
        <v>8</v>
      </c>
      <c r="BC277" s="14">
        <v>31</v>
      </c>
      <c r="BD277" s="14">
        <v>12</v>
      </c>
      <c r="BE277" s="14">
        <v>189</v>
      </c>
      <c r="BF277" s="14">
        <v>283</v>
      </c>
    </row>
    <row r="278" spans="1:59">
      <c r="A278" s="14" t="s">
        <v>51</v>
      </c>
      <c r="B278" s="14" t="s">
        <v>80</v>
      </c>
      <c r="D278" s="14" t="s">
        <v>1832</v>
      </c>
      <c r="E278" s="14" t="s">
        <v>549</v>
      </c>
      <c r="F278" s="14" t="s">
        <v>563</v>
      </c>
      <c r="G278" s="14">
        <v>31012736</v>
      </c>
      <c r="H278" s="14" t="s">
        <v>166</v>
      </c>
      <c r="I278" s="14" t="s">
        <v>259</v>
      </c>
      <c r="J278" s="14" t="s">
        <v>168</v>
      </c>
      <c r="K278" s="14">
        <v>21.200589999999998</v>
      </c>
      <c r="L278" s="14">
        <v>92.163430000000005</v>
      </c>
      <c r="M278" s="14">
        <v>0</v>
      </c>
      <c r="N278" s="14">
        <v>0</v>
      </c>
      <c r="P278" s="14" t="s">
        <v>105</v>
      </c>
      <c r="Q278" s="14" t="s">
        <v>108</v>
      </c>
      <c r="S278" s="14">
        <v>2</v>
      </c>
      <c r="T278" s="14">
        <v>2</v>
      </c>
      <c r="U278" s="14">
        <v>3</v>
      </c>
      <c r="W278" s="14">
        <v>2</v>
      </c>
      <c r="X278" s="14">
        <v>2</v>
      </c>
      <c r="Y278" s="14">
        <v>0</v>
      </c>
      <c r="Z278" s="14">
        <v>0</v>
      </c>
      <c r="AA278" s="14">
        <v>0</v>
      </c>
      <c r="AD278" s="14">
        <v>123</v>
      </c>
      <c r="AE278" s="14">
        <v>112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Q278" s="14">
        <v>1</v>
      </c>
      <c r="AR278" s="14">
        <v>2</v>
      </c>
      <c r="AU278" s="14">
        <v>1</v>
      </c>
      <c r="AV278" s="14">
        <v>2</v>
      </c>
      <c r="AY278" s="14">
        <v>1</v>
      </c>
      <c r="AZ278" s="14">
        <v>2</v>
      </c>
      <c r="BB278" s="14">
        <v>8</v>
      </c>
      <c r="BC278" s="14">
        <v>30</v>
      </c>
      <c r="BD278" s="14">
        <v>28</v>
      </c>
      <c r="BE278" s="14">
        <v>191</v>
      </c>
      <c r="BF278" s="14">
        <v>269</v>
      </c>
    </row>
    <row r="279" spans="1:59">
      <c r="A279" s="14" t="s">
        <v>51</v>
      </c>
      <c r="B279" s="14" t="s">
        <v>80</v>
      </c>
      <c r="D279" s="14" t="s">
        <v>1832</v>
      </c>
      <c r="E279" s="14" t="s">
        <v>549</v>
      </c>
      <c r="F279" s="14" t="s">
        <v>564</v>
      </c>
      <c r="G279" s="14">
        <v>31012748</v>
      </c>
      <c r="H279" s="14" t="s">
        <v>166</v>
      </c>
      <c r="I279" s="14" t="s">
        <v>259</v>
      </c>
      <c r="J279" s="14" t="s">
        <v>168</v>
      </c>
      <c r="K279" s="14">
        <v>21.201530000000002</v>
      </c>
      <c r="L279" s="14">
        <v>92.165329999999997</v>
      </c>
      <c r="M279" s="14">
        <v>0</v>
      </c>
      <c r="N279" s="14">
        <v>0</v>
      </c>
      <c r="P279" s="14" t="s">
        <v>105</v>
      </c>
      <c r="Q279" s="14" t="s">
        <v>108</v>
      </c>
      <c r="S279" s="14">
        <v>2</v>
      </c>
      <c r="T279" s="14">
        <v>2</v>
      </c>
      <c r="U279" s="14">
        <v>3</v>
      </c>
      <c r="W279" s="14">
        <v>2</v>
      </c>
      <c r="X279" s="14">
        <v>2</v>
      </c>
      <c r="Y279" s="14">
        <v>0</v>
      </c>
      <c r="Z279" s="14">
        <v>0</v>
      </c>
      <c r="AA279" s="14">
        <v>0</v>
      </c>
      <c r="AD279" s="14">
        <v>296</v>
      </c>
      <c r="AE279" s="14">
        <v>117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Q279" s="14">
        <v>1</v>
      </c>
      <c r="AS279" s="14">
        <v>2</v>
      </c>
      <c r="AU279" s="14">
        <v>1</v>
      </c>
      <c r="AW279" s="14">
        <v>2</v>
      </c>
      <c r="AY279" s="14">
        <v>1</v>
      </c>
      <c r="BA279" s="14">
        <v>2</v>
      </c>
      <c r="BB279" s="14">
        <v>8</v>
      </c>
      <c r="BC279" s="14">
        <v>29</v>
      </c>
      <c r="BD279" s="14">
        <v>27</v>
      </c>
      <c r="BE279" s="14">
        <v>194</v>
      </c>
      <c r="BF279" s="14">
        <v>277</v>
      </c>
    </row>
    <row r="280" spans="1:59">
      <c r="A280" s="14" t="s">
        <v>51</v>
      </c>
      <c r="B280" s="14" t="s">
        <v>80</v>
      </c>
      <c r="D280" s="14" t="s">
        <v>1832</v>
      </c>
      <c r="E280" s="14" t="s">
        <v>549</v>
      </c>
      <c r="F280" s="14" t="s">
        <v>565</v>
      </c>
      <c r="G280" s="14">
        <v>31012809</v>
      </c>
      <c r="H280" s="14" t="s">
        <v>166</v>
      </c>
      <c r="I280" s="14" t="s">
        <v>259</v>
      </c>
      <c r="J280" s="14" t="s">
        <v>168</v>
      </c>
      <c r="K280" s="14">
        <v>21.201309999999999</v>
      </c>
      <c r="L280" s="14">
        <v>92.164500000000004</v>
      </c>
      <c r="M280" s="14">
        <v>0</v>
      </c>
      <c r="N280" s="14">
        <v>0</v>
      </c>
      <c r="P280" s="14" t="s">
        <v>105</v>
      </c>
      <c r="Q280" s="14" t="s">
        <v>108</v>
      </c>
      <c r="S280" s="14">
        <v>4</v>
      </c>
      <c r="T280" s="14">
        <v>4</v>
      </c>
      <c r="U280" s="14">
        <v>3</v>
      </c>
      <c r="W280" s="14">
        <v>4</v>
      </c>
      <c r="X280" s="14">
        <v>4</v>
      </c>
      <c r="Y280" s="14">
        <v>0</v>
      </c>
      <c r="Z280" s="14">
        <v>0</v>
      </c>
      <c r="AA280" s="14">
        <v>0</v>
      </c>
      <c r="AD280" s="14">
        <v>105</v>
      </c>
      <c r="AE280" s="14">
        <v>184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Q280" s="14">
        <v>2</v>
      </c>
      <c r="AS280" s="14">
        <v>4</v>
      </c>
      <c r="AU280" s="14">
        <v>2</v>
      </c>
      <c r="AW280" s="14">
        <v>4</v>
      </c>
      <c r="AY280" s="14">
        <v>2</v>
      </c>
      <c r="BA280" s="14">
        <v>4</v>
      </c>
      <c r="BB280" s="14">
        <v>17</v>
      </c>
      <c r="BC280" s="14">
        <v>61</v>
      </c>
      <c r="BD280" s="14">
        <v>47</v>
      </c>
      <c r="BE280" s="14">
        <v>186</v>
      </c>
      <c r="BF280" s="14">
        <v>285</v>
      </c>
    </row>
    <row r="281" spans="1:59">
      <c r="A281" s="14" t="s">
        <v>51</v>
      </c>
      <c r="B281" s="14" t="s">
        <v>80</v>
      </c>
      <c r="D281" s="14" t="s">
        <v>1832</v>
      </c>
      <c r="E281" s="14" t="s">
        <v>566</v>
      </c>
      <c r="F281" s="14" t="s">
        <v>567</v>
      </c>
      <c r="G281" s="14">
        <v>31012820</v>
      </c>
      <c r="H281" s="14" t="s">
        <v>166</v>
      </c>
      <c r="I281" s="14" t="s">
        <v>259</v>
      </c>
      <c r="J281" s="14" t="s">
        <v>168</v>
      </c>
      <c r="K281" s="14">
        <v>21.202200000000001</v>
      </c>
      <c r="L281" s="14">
        <v>92.159459999999996</v>
      </c>
      <c r="M281" s="14">
        <v>0</v>
      </c>
      <c r="N281" s="14">
        <v>0</v>
      </c>
      <c r="P281" s="14" t="s">
        <v>105</v>
      </c>
      <c r="Q281" s="14" t="s">
        <v>108</v>
      </c>
      <c r="S281" s="14">
        <v>2</v>
      </c>
      <c r="T281" s="14">
        <v>2</v>
      </c>
      <c r="U281" s="14">
        <v>3</v>
      </c>
      <c r="V281" s="14">
        <v>2</v>
      </c>
      <c r="Y281" s="14">
        <v>0</v>
      </c>
      <c r="Z281" s="14">
        <v>0</v>
      </c>
      <c r="AA281" s="14">
        <v>0</v>
      </c>
      <c r="AD281" s="14">
        <v>105</v>
      </c>
      <c r="AE281" s="14">
        <v>135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Q281" s="14">
        <v>1</v>
      </c>
      <c r="AS281" s="14">
        <v>2</v>
      </c>
      <c r="AU281" s="14">
        <v>1</v>
      </c>
      <c r="AW281" s="14">
        <v>2</v>
      </c>
      <c r="AY281" s="14">
        <v>1</v>
      </c>
      <c r="BA281" s="14">
        <v>2</v>
      </c>
      <c r="BB281" s="14">
        <v>8</v>
      </c>
      <c r="BC281" s="14">
        <v>30</v>
      </c>
      <c r="BD281" s="14">
        <v>26</v>
      </c>
      <c r="BE281" s="14">
        <v>187</v>
      </c>
      <c r="BF281" s="14">
        <v>307</v>
      </c>
    </row>
    <row r="282" spans="1:59" hidden="1">
      <c r="A282" s="14" t="s">
        <v>47</v>
      </c>
      <c r="B282" s="14" t="s">
        <v>76</v>
      </c>
      <c r="D282" s="14" t="s">
        <v>1832</v>
      </c>
      <c r="H282" s="14" t="s">
        <v>166</v>
      </c>
      <c r="P282" s="14" t="s">
        <v>105</v>
      </c>
      <c r="Q282" s="14" t="s">
        <v>108</v>
      </c>
      <c r="S282" s="14">
        <v>1</v>
      </c>
      <c r="T282" s="14">
        <v>1</v>
      </c>
      <c r="U282" s="14">
        <v>3</v>
      </c>
      <c r="V282" s="14">
        <v>2</v>
      </c>
      <c r="Z282" s="14">
        <v>0</v>
      </c>
      <c r="AD282" s="14">
        <v>51</v>
      </c>
      <c r="AE282" s="14">
        <v>69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Q282" s="14">
        <v>1</v>
      </c>
      <c r="AS282" s="14">
        <v>1</v>
      </c>
      <c r="AU282" s="14">
        <v>1</v>
      </c>
      <c r="AW282" s="14">
        <v>1</v>
      </c>
      <c r="AY282" s="14">
        <v>1</v>
      </c>
      <c r="BA282" s="14">
        <v>1</v>
      </c>
      <c r="BB282" s="14">
        <v>3</v>
      </c>
      <c r="BC282" s="14">
        <v>14</v>
      </c>
      <c r="BD282" s="14">
        <v>12</v>
      </c>
      <c r="BE282" s="14">
        <v>228</v>
      </c>
      <c r="BF282" s="14">
        <v>178</v>
      </c>
    </row>
    <row r="283" spans="1:59" hidden="1">
      <c r="A283" s="14" t="s">
        <v>43</v>
      </c>
      <c r="B283" s="14" t="s">
        <v>72</v>
      </c>
      <c r="D283" s="14" t="s">
        <v>1832</v>
      </c>
      <c r="H283" s="14" t="s">
        <v>166</v>
      </c>
      <c r="P283" s="14" t="s">
        <v>105</v>
      </c>
      <c r="Q283" s="14" t="s">
        <v>108</v>
      </c>
      <c r="S283" s="14">
        <v>2</v>
      </c>
      <c r="T283" s="14">
        <v>2</v>
      </c>
      <c r="U283" s="14">
        <v>3</v>
      </c>
      <c r="V283" s="14">
        <v>2</v>
      </c>
      <c r="Z283" s="14">
        <v>0</v>
      </c>
      <c r="AD283" s="14">
        <v>127</v>
      </c>
      <c r="AE283" s="14">
        <v>113</v>
      </c>
      <c r="AF283" s="14">
        <v>0</v>
      </c>
      <c r="AG283" s="14">
        <v>0</v>
      </c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Q283" s="14">
        <v>1</v>
      </c>
      <c r="AS283" s="14">
        <v>2</v>
      </c>
      <c r="AU283" s="14">
        <v>1</v>
      </c>
      <c r="AW283" s="14">
        <v>2</v>
      </c>
      <c r="AY283" s="14">
        <v>1</v>
      </c>
      <c r="BA283" s="14">
        <v>2</v>
      </c>
      <c r="BB283" s="14">
        <v>8</v>
      </c>
      <c r="BC283" s="14">
        <v>30</v>
      </c>
      <c r="BD283" s="14">
        <v>18</v>
      </c>
      <c r="BE283" s="14">
        <v>162</v>
      </c>
      <c r="BF283" s="14">
        <v>196</v>
      </c>
    </row>
    <row r="284" spans="1:59" hidden="1">
      <c r="A284" s="14" t="s">
        <v>52</v>
      </c>
      <c r="B284" s="14" t="s">
        <v>81</v>
      </c>
      <c r="D284" s="14" t="s">
        <v>1832</v>
      </c>
      <c r="H284" s="14" t="s">
        <v>166</v>
      </c>
      <c r="P284" s="14" t="s">
        <v>105</v>
      </c>
      <c r="Q284" s="14" t="s">
        <v>108</v>
      </c>
      <c r="S284" s="14">
        <v>23</v>
      </c>
      <c r="T284" s="14">
        <v>69</v>
      </c>
      <c r="U284" s="14">
        <v>2</v>
      </c>
      <c r="V284" s="14">
        <v>9</v>
      </c>
      <c r="W284" s="14">
        <v>24</v>
      </c>
      <c r="X284" s="14">
        <v>24</v>
      </c>
      <c r="Z284" s="14">
        <v>202</v>
      </c>
      <c r="AA284" s="14">
        <v>235</v>
      </c>
      <c r="AD284" s="14">
        <v>1916</v>
      </c>
      <c r="AE284" s="14">
        <v>1923</v>
      </c>
      <c r="AF284" s="14">
        <v>0</v>
      </c>
      <c r="AG284" s="14">
        <v>0</v>
      </c>
      <c r="AH284" s="14">
        <v>487</v>
      </c>
      <c r="AI284" s="14">
        <v>370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29</v>
      </c>
      <c r="AQ284" s="14">
        <v>37</v>
      </c>
      <c r="AR284" s="14">
        <v>48</v>
      </c>
      <c r="AS284" s="14">
        <v>32</v>
      </c>
      <c r="AT284" s="14">
        <v>29</v>
      </c>
      <c r="AU284" s="14">
        <v>37</v>
      </c>
      <c r="AV284" s="14">
        <v>48</v>
      </c>
      <c r="AW284" s="14">
        <v>32</v>
      </c>
      <c r="AX284" s="14">
        <v>29</v>
      </c>
      <c r="AY284" s="14">
        <v>37</v>
      </c>
      <c r="AZ284" s="14">
        <v>48</v>
      </c>
      <c r="BA284" s="14">
        <v>32</v>
      </c>
      <c r="BB284" s="14">
        <v>206</v>
      </c>
      <c r="BC284" s="14">
        <v>813</v>
      </c>
      <c r="BD284" s="14">
        <v>607</v>
      </c>
      <c r="BG284" s="14" t="s">
        <v>1489</v>
      </c>
    </row>
    <row r="285" spans="1:59" hidden="1">
      <c r="A285" s="14" t="s">
        <v>42</v>
      </c>
      <c r="B285" s="14" t="s">
        <v>71</v>
      </c>
      <c r="D285" s="14" t="s">
        <v>1832</v>
      </c>
      <c r="H285" s="14" t="s">
        <v>166</v>
      </c>
      <c r="P285" s="14" t="s">
        <v>105</v>
      </c>
      <c r="Q285" s="14" t="s">
        <v>108</v>
      </c>
      <c r="S285" s="14">
        <v>25</v>
      </c>
      <c r="T285" s="14">
        <v>70</v>
      </c>
      <c r="U285" s="14">
        <v>2</v>
      </c>
      <c r="V285" s="14">
        <v>8</v>
      </c>
      <c r="W285" s="14">
        <v>22</v>
      </c>
      <c r="X285" s="14">
        <v>22</v>
      </c>
      <c r="Z285" s="14">
        <v>250</v>
      </c>
      <c r="AA285" s="14">
        <v>279</v>
      </c>
      <c r="AD285" s="14">
        <v>2008</v>
      </c>
      <c r="AE285" s="14">
        <v>1897</v>
      </c>
      <c r="AF285" s="14">
        <v>0</v>
      </c>
      <c r="AG285" s="14">
        <v>0</v>
      </c>
      <c r="AH285" s="14">
        <v>358</v>
      </c>
      <c r="AI285" s="14">
        <v>485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19</v>
      </c>
      <c r="AQ285" s="14">
        <v>32</v>
      </c>
      <c r="AR285" s="14">
        <v>25</v>
      </c>
      <c r="AS285" s="14">
        <v>57</v>
      </c>
      <c r="AT285" s="14">
        <v>19</v>
      </c>
      <c r="AU285" s="14">
        <v>32</v>
      </c>
      <c r="AV285" s="14">
        <v>25</v>
      </c>
      <c r="AW285" s="14">
        <v>57</v>
      </c>
      <c r="AX285" s="14">
        <v>19</v>
      </c>
      <c r="AY285" s="14">
        <v>32</v>
      </c>
      <c r="AZ285" s="14">
        <v>25</v>
      </c>
      <c r="BA285" s="14">
        <v>57</v>
      </c>
      <c r="BB285" s="14">
        <v>69</v>
      </c>
      <c r="BC285" s="14">
        <v>238</v>
      </c>
      <c r="BD285" s="14">
        <v>195</v>
      </c>
      <c r="BE285" s="14">
        <v>5256</v>
      </c>
      <c r="BF285" s="14">
        <v>3966</v>
      </c>
    </row>
    <row r="286" spans="1:59">
      <c r="A286" s="14" t="s">
        <v>36</v>
      </c>
      <c r="B286" s="14" t="s">
        <v>65</v>
      </c>
      <c r="D286" s="14" t="s">
        <v>1832</v>
      </c>
      <c r="E286" s="14" t="s">
        <v>1140</v>
      </c>
      <c r="F286" s="14" t="s">
        <v>202</v>
      </c>
      <c r="G286" s="14">
        <v>31012617</v>
      </c>
      <c r="H286" s="14" t="s">
        <v>166</v>
      </c>
      <c r="I286" s="14" t="s">
        <v>167</v>
      </c>
      <c r="J286" s="14" t="s">
        <v>168</v>
      </c>
      <c r="K286" s="14">
        <v>21.192383</v>
      </c>
      <c r="L286" s="14">
        <v>92.163476000000003</v>
      </c>
      <c r="M286" s="14">
        <v>0</v>
      </c>
      <c r="N286" s="14">
        <v>0</v>
      </c>
      <c r="P286" s="14" t="s">
        <v>99</v>
      </c>
      <c r="Q286" s="14" t="s">
        <v>107</v>
      </c>
      <c r="S286" s="14">
        <v>1</v>
      </c>
      <c r="T286" s="14">
        <v>1</v>
      </c>
      <c r="U286" s="14">
        <v>3</v>
      </c>
      <c r="Y286" s="14">
        <v>1</v>
      </c>
      <c r="Z286" s="14">
        <v>18</v>
      </c>
      <c r="AA286" s="14">
        <v>17</v>
      </c>
      <c r="AD286" s="14">
        <v>34</v>
      </c>
      <c r="AE286" s="14">
        <v>36</v>
      </c>
      <c r="AP286" s="14">
        <v>1</v>
      </c>
      <c r="AR286" s="14">
        <v>1</v>
      </c>
      <c r="AT286" s="14">
        <v>1</v>
      </c>
      <c r="AV286" s="14">
        <v>1</v>
      </c>
      <c r="AX286" s="14">
        <v>1</v>
      </c>
      <c r="AZ286" s="14">
        <v>1</v>
      </c>
      <c r="BB286" s="14">
        <v>1</v>
      </c>
    </row>
    <row r="287" spans="1:59">
      <c r="A287" s="14" t="s">
        <v>36</v>
      </c>
      <c r="B287" s="14" t="s">
        <v>65</v>
      </c>
      <c r="D287" s="14" t="s">
        <v>1832</v>
      </c>
      <c r="E287" s="14" t="s">
        <v>1093</v>
      </c>
      <c r="F287" s="14" t="s">
        <v>178</v>
      </c>
      <c r="G287" s="14">
        <v>31012652</v>
      </c>
      <c r="H287" s="14" t="s">
        <v>166</v>
      </c>
      <c r="I287" s="14" t="s">
        <v>167</v>
      </c>
      <c r="J287" s="14" t="s">
        <v>168</v>
      </c>
      <c r="K287" s="14">
        <v>21.195194000000001</v>
      </c>
      <c r="L287" s="14">
        <v>92.160994000000002</v>
      </c>
      <c r="M287" s="14">
        <v>0</v>
      </c>
      <c r="N287" s="14">
        <v>0</v>
      </c>
      <c r="P287" s="14" t="s">
        <v>99</v>
      </c>
      <c r="Q287" s="14" t="s">
        <v>107</v>
      </c>
      <c r="S287" s="14">
        <v>1</v>
      </c>
      <c r="T287" s="14">
        <v>1</v>
      </c>
      <c r="U287" s="14">
        <v>3</v>
      </c>
      <c r="Y287" s="14">
        <v>1</v>
      </c>
      <c r="Z287" s="14">
        <v>23</v>
      </c>
      <c r="AA287" s="14">
        <v>12</v>
      </c>
      <c r="AD287" s="14">
        <v>34</v>
      </c>
      <c r="AE287" s="14">
        <v>36</v>
      </c>
      <c r="AP287" s="14">
        <v>1</v>
      </c>
      <c r="AR287" s="14">
        <v>1</v>
      </c>
      <c r="AT287" s="14">
        <v>1</v>
      </c>
      <c r="AV287" s="14">
        <v>1</v>
      </c>
      <c r="AX287" s="14">
        <v>1</v>
      </c>
      <c r="AZ287" s="14">
        <v>1</v>
      </c>
      <c r="BB287" s="14">
        <v>1</v>
      </c>
    </row>
    <row r="288" spans="1:59">
      <c r="A288" s="14" t="s">
        <v>36</v>
      </c>
      <c r="B288" s="14" t="s">
        <v>65</v>
      </c>
      <c r="D288" s="14" t="s">
        <v>1832</v>
      </c>
      <c r="E288" s="14" t="s">
        <v>1141</v>
      </c>
      <c r="F288" s="14" t="s">
        <v>180</v>
      </c>
      <c r="G288" s="14">
        <v>31012657</v>
      </c>
      <c r="H288" s="14" t="s">
        <v>166</v>
      </c>
      <c r="I288" s="14" t="s">
        <v>259</v>
      </c>
      <c r="J288" s="14" t="s">
        <v>168</v>
      </c>
      <c r="K288" s="14">
        <v>21.195581000000001</v>
      </c>
      <c r="L288" s="14">
        <v>92.160021</v>
      </c>
      <c r="M288" s="14">
        <v>0</v>
      </c>
      <c r="N288" s="14">
        <v>0</v>
      </c>
      <c r="P288" s="14" t="s">
        <v>99</v>
      </c>
      <c r="Q288" s="14" t="s">
        <v>107</v>
      </c>
      <c r="S288" s="14">
        <v>1</v>
      </c>
      <c r="T288" s="14">
        <v>1</v>
      </c>
      <c r="U288" s="14">
        <v>3</v>
      </c>
      <c r="Y288" s="14">
        <v>1</v>
      </c>
      <c r="Z288" s="14">
        <v>23</v>
      </c>
      <c r="AA288" s="14">
        <v>12</v>
      </c>
      <c r="AD288" s="14">
        <v>35</v>
      </c>
      <c r="AE288" s="14">
        <v>35</v>
      </c>
      <c r="AP288" s="14">
        <v>1</v>
      </c>
      <c r="AR288" s="14">
        <v>1</v>
      </c>
      <c r="AT288" s="14">
        <v>1</v>
      </c>
      <c r="AV288" s="14">
        <v>1</v>
      </c>
      <c r="AX288" s="14">
        <v>1</v>
      </c>
      <c r="AZ288" s="14">
        <v>1</v>
      </c>
      <c r="BB288" s="14">
        <v>1</v>
      </c>
    </row>
    <row r="289" spans="1:54">
      <c r="A289" s="14" t="s">
        <v>36</v>
      </c>
      <c r="B289" s="14" t="s">
        <v>65</v>
      </c>
      <c r="D289" s="14" t="s">
        <v>1832</v>
      </c>
      <c r="E289" s="14" t="s">
        <v>1142</v>
      </c>
      <c r="F289" s="14" t="s">
        <v>182</v>
      </c>
      <c r="G289" s="14">
        <v>31012660</v>
      </c>
      <c r="H289" s="14" t="s">
        <v>166</v>
      </c>
      <c r="I289" s="14" t="s">
        <v>259</v>
      </c>
      <c r="J289" s="14" t="s">
        <v>168</v>
      </c>
      <c r="K289" s="14">
        <v>21.195957</v>
      </c>
      <c r="L289" s="14">
        <v>92.159871999999993</v>
      </c>
      <c r="M289" s="14">
        <v>0</v>
      </c>
      <c r="N289" s="14">
        <v>0</v>
      </c>
      <c r="P289" s="14" t="s">
        <v>99</v>
      </c>
      <c r="Q289" s="14" t="s">
        <v>107</v>
      </c>
      <c r="S289" s="14">
        <v>1</v>
      </c>
      <c r="T289" s="14">
        <v>1</v>
      </c>
      <c r="U289" s="14">
        <v>3</v>
      </c>
      <c r="Y289" s="14">
        <v>1</v>
      </c>
      <c r="Z289" s="14">
        <v>20</v>
      </c>
      <c r="AA289" s="14">
        <v>15</v>
      </c>
      <c r="AD289" s="14">
        <v>38</v>
      </c>
      <c r="AE289" s="14">
        <v>32</v>
      </c>
      <c r="AP289" s="14">
        <v>1</v>
      </c>
      <c r="AR289" s="14">
        <v>1</v>
      </c>
      <c r="AT289" s="14">
        <v>1</v>
      </c>
      <c r="AV289" s="14">
        <v>1</v>
      </c>
      <c r="AX289" s="14">
        <v>1</v>
      </c>
      <c r="AZ289" s="14">
        <v>1</v>
      </c>
      <c r="BB289" s="14">
        <v>1</v>
      </c>
    </row>
    <row r="290" spans="1:54">
      <c r="A290" s="14" t="s">
        <v>36</v>
      </c>
      <c r="B290" s="14" t="s">
        <v>65</v>
      </c>
      <c r="D290" s="14" t="s">
        <v>1832</v>
      </c>
      <c r="E290" s="14" t="s">
        <v>1143</v>
      </c>
      <c r="F290" s="14" t="s">
        <v>1144</v>
      </c>
      <c r="G290" s="14">
        <v>31012672</v>
      </c>
      <c r="H290" s="14" t="s">
        <v>166</v>
      </c>
      <c r="I290" s="14" t="s">
        <v>259</v>
      </c>
      <c r="J290" s="14" t="s">
        <v>168</v>
      </c>
      <c r="K290" s="14">
        <v>21.197019999999998</v>
      </c>
      <c r="L290" s="14">
        <v>92.160162</v>
      </c>
      <c r="M290" s="14">
        <v>0</v>
      </c>
      <c r="N290" s="14">
        <v>0</v>
      </c>
      <c r="P290" s="14" t="s">
        <v>99</v>
      </c>
      <c r="Q290" s="14" t="s">
        <v>107</v>
      </c>
      <c r="S290" s="14">
        <v>1</v>
      </c>
      <c r="T290" s="14">
        <v>1</v>
      </c>
      <c r="U290" s="14">
        <v>3</v>
      </c>
      <c r="Y290" s="14">
        <v>1</v>
      </c>
      <c r="Z290" s="14">
        <v>18</v>
      </c>
      <c r="AA290" s="14">
        <v>17</v>
      </c>
      <c r="AD290" s="14">
        <v>38</v>
      </c>
      <c r="AE290" s="14">
        <v>32</v>
      </c>
      <c r="AP290" s="14">
        <v>1</v>
      </c>
      <c r="AR290" s="14">
        <v>1</v>
      </c>
      <c r="AT290" s="14">
        <v>1</v>
      </c>
      <c r="AV290" s="14">
        <v>1</v>
      </c>
      <c r="AX290" s="14">
        <v>1</v>
      </c>
      <c r="AZ290" s="14">
        <v>1</v>
      </c>
      <c r="BB290" s="14">
        <v>1</v>
      </c>
    </row>
    <row r="291" spans="1:54">
      <c r="A291" s="14" t="s">
        <v>36</v>
      </c>
      <c r="B291" s="14" t="s">
        <v>65</v>
      </c>
      <c r="D291" s="14" t="s">
        <v>1832</v>
      </c>
      <c r="E291" s="14" t="s">
        <v>1145</v>
      </c>
      <c r="F291" s="14" t="s">
        <v>186</v>
      </c>
      <c r="G291" s="14">
        <v>31012666</v>
      </c>
      <c r="H291" s="14" t="s">
        <v>166</v>
      </c>
      <c r="I291" s="14" t="s">
        <v>259</v>
      </c>
      <c r="J291" s="14" t="s">
        <v>168</v>
      </c>
      <c r="P291" s="14" t="s">
        <v>99</v>
      </c>
      <c r="Q291" s="14" t="s">
        <v>107</v>
      </c>
      <c r="S291" s="14">
        <v>1</v>
      </c>
      <c r="T291" s="14">
        <v>1</v>
      </c>
      <c r="U291" s="14">
        <v>3</v>
      </c>
      <c r="Y291" s="14">
        <v>1</v>
      </c>
      <c r="Z291" s="14">
        <v>18</v>
      </c>
      <c r="AA291" s="14">
        <v>17</v>
      </c>
      <c r="AD291" s="14">
        <v>37</v>
      </c>
      <c r="AE291" s="14">
        <v>33</v>
      </c>
      <c r="AP291" s="14">
        <v>1</v>
      </c>
      <c r="AR291" s="14">
        <v>1</v>
      </c>
      <c r="AT291" s="14">
        <v>1</v>
      </c>
      <c r="AV291" s="14">
        <v>1</v>
      </c>
      <c r="AX291" s="14">
        <v>1</v>
      </c>
      <c r="AZ291" s="14">
        <v>1</v>
      </c>
      <c r="BB291" s="14">
        <v>1</v>
      </c>
    </row>
    <row r="292" spans="1:54">
      <c r="A292" s="14" t="s">
        <v>36</v>
      </c>
      <c r="B292" s="14" t="s">
        <v>65</v>
      </c>
      <c r="D292" s="14" t="s">
        <v>1832</v>
      </c>
      <c r="E292" s="14" t="s">
        <v>1146</v>
      </c>
      <c r="F292" s="14" t="s">
        <v>174</v>
      </c>
      <c r="G292" s="14">
        <v>31012638</v>
      </c>
      <c r="H292" s="14" t="s">
        <v>166</v>
      </c>
      <c r="I292" s="14" t="s">
        <v>167</v>
      </c>
      <c r="J292" s="14" t="s">
        <v>168</v>
      </c>
      <c r="K292" s="14">
        <v>21.193875999999999</v>
      </c>
      <c r="L292" s="14">
        <v>92.161260999999996</v>
      </c>
      <c r="M292" s="14">
        <v>0</v>
      </c>
      <c r="N292" s="14">
        <v>0</v>
      </c>
      <c r="P292" s="14" t="s">
        <v>99</v>
      </c>
      <c r="Q292" s="14" t="s">
        <v>107</v>
      </c>
      <c r="S292" s="14">
        <v>1</v>
      </c>
      <c r="T292" s="14">
        <v>1</v>
      </c>
      <c r="U292" s="14">
        <v>3</v>
      </c>
      <c r="Y292" s="14">
        <v>1</v>
      </c>
      <c r="Z292" s="14">
        <v>19</v>
      </c>
      <c r="AA292" s="14">
        <v>16</v>
      </c>
      <c r="AD292" s="14">
        <v>32</v>
      </c>
      <c r="AE292" s="14">
        <v>38</v>
      </c>
      <c r="AP292" s="14">
        <v>1</v>
      </c>
      <c r="AR292" s="14">
        <v>1</v>
      </c>
      <c r="AT292" s="14">
        <v>1</v>
      </c>
      <c r="AV292" s="14">
        <v>1</v>
      </c>
      <c r="AX292" s="14">
        <v>1</v>
      </c>
      <c r="AZ292" s="14">
        <v>1</v>
      </c>
      <c r="BB292" s="14">
        <v>1</v>
      </c>
    </row>
    <row r="293" spans="1:54">
      <c r="A293" s="14" t="s">
        <v>36</v>
      </c>
      <c r="B293" s="14" t="s">
        <v>65</v>
      </c>
      <c r="D293" s="14" t="s">
        <v>1832</v>
      </c>
      <c r="E293" s="14" t="s">
        <v>1147</v>
      </c>
      <c r="F293" s="14" t="s">
        <v>170</v>
      </c>
      <c r="G293" s="14">
        <v>31012644</v>
      </c>
      <c r="H293" s="14" t="s">
        <v>166</v>
      </c>
      <c r="I293" s="14" t="s">
        <v>167</v>
      </c>
      <c r="J293" s="14" t="s">
        <v>168</v>
      </c>
      <c r="K293" s="14">
        <v>21.194405</v>
      </c>
      <c r="L293" s="14">
        <v>92.161180000000002</v>
      </c>
      <c r="M293" s="14">
        <v>0</v>
      </c>
      <c r="N293" s="14">
        <v>0</v>
      </c>
      <c r="P293" s="14" t="s">
        <v>99</v>
      </c>
      <c r="Q293" s="14" t="s">
        <v>107</v>
      </c>
      <c r="S293" s="14">
        <v>1</v>
      </c>
      <c r="T293" s="14">
        <v>1</v>
      </c>
      <c r="U293" s="14">
        <v>3</v>
      </c>
      <c r="Y293" s="14">
        <v>1</v>
      </c>
      <c r="Z293" s="14">
        <v>20</v>
      </c>
      <c r="AA293" s="14">
        <v>15</v>
      </c>
      <c r="AD293" s="14">
        <v>30</v>
      </c>
      <c r="AE293" s="14">
        <v>40</v>
      </c>
      <c r="AP293" s="14">
        <v>1</v>
      </c>
      <c r="AR293" s="14">
        <v>1</v>
      </c>
      <c r="AT293" s="14">
        <v>1</v>
      </c>
      <c r="AV293" s="14">
        <v>1</v>
      </c>
      <c r="AX293" s="14">
        <v>1</v>
      </c>
      <c r="AZ293" s="14">
        <v>1</v>
      </c>
      <c r="BB293" s="14">
        <v>1</v>
      </c>
    </row>
    <row r="294" spans="1:54">
      <c r="A294" s="14" t="s">
        <v>36</v>
      </c>
      <c r="B294" s="14" t="s">
        <v>65</v>
      </c>
      <c r="D294" s="14" t="s">
        <v>1832</v>
      </c>
      <c r="E294" s="14" t="s">
        <v>1148</v>
      </c>
      <c r="F294" s="14" t="s">
        <v>176</v>
      </c>
      <c r="G294" s="14">
        <v>31012702</v>
      </c>
      <c r="H294" s="14" t="s">
        <v>166</v>
      </c>
      <c r="I294" s="14" t="s">
        <v>259</v>
      </c>
      <c r="J294" s="14" t="s">
        <v>168</v>
      </c>
      <c r="K294" s="14">
        <v>21.199155000000001</v>
      </c>
      <c r="L294" s="14">
        <v>92.161615999999995</v>
      </c>
      <c r="M294" s="14">
        <v>0</v>
      </c>
      <c r="N294" s="14">
        <v>0</v>
      </c>
      <c r="P294" s="14" t="s">
        <v>99</v>
      </c>
      <c r="Q294" s="14" t="s">
        <v>107</v>
      </c>
      <c r="S294" s="14">
        <v>1</v>
      </c>
      <c r="T294" s="14">
        <v>1</v>
      </c>
      <c r="U294" s="14">
        <v>3</v>
      </c>
      <c r="Y294" s="14">
        <v>1</v>
      </c>
      <c r="Z294" s="14">
        <v>17</v>
      </c>
      <c r="AA294" s="14">
        <v>18</v>
      </c>
      <c r="AD294" s="14">
        <v>39</v>
      </c>
      <c r="AE294" s="14">
        <v>31</v>
      </c>
      <c r="AP294" s="14">
        <v>1</v>
      </c>
      <c r="AR294" s="14">
        <v>1</v>
      </c>
      <c r="AT294" s="14">
        <v>1</v>
      </c>
      <c r="AV294" s="14">
        <v>1</v>
      </c>
      <c r="AX294" s="14">
        <v>1</v>
      </c>
      <c r="AZ294" s="14">
        <v>1</v>
      </c>
      <c r="BB294" s="14">
        <v>1</v>
      </c>
    </row>
    <row r="295" spans="1:54">
      <c r="A295" s="14" t="s">
        <v>36</v>
      </c>
      <c r="B295" s="14" t="s">
        <v>65</v>
      </c>
      <c r="D295" s="14" t="s">
        <v>1832</v>
      </c>
      <c r="E295" s="14" t="s">
        <v>1149</v>
      </c>
      <c r="F295" s="14" t="s">
        <v>165</v>
      </c>
      <c r="G295" s="14">
        <v>31012623</v>
      </c>
      <c r="H295" s="14" t="s">
        <v>166</v>
      </c>
      <c r="I295" s="14" t="s">
        <v>259</v>
      </c>
      <c r="J295" s="14" t="s">
        <v>168</v>
      </c>
      <c r="K295" s="14">
        <v>21.192896000000001</v>
      </c>
      <c r="L295" s="14">
        <v>92.162987000000001</v>
      </c>
      <c r="M295" s="14">
        <v>0</v>
      </c>
      <c r="N295" s="14">
        <v>0</v>
      </c>
      <c r="P295" s="14" t="s">
        <v>99</v>
      </c>
      <c r="Q295" s="14" t="s">
        <v>107</v>
      </c>
      <c r="S295" s="14">
        <v>1</v>
      </c>
      <c r="T295" s="14">
        <v>1</v>
      </c>
      <c r="U295" s="14">
        <v>3</v>
      </c>
      <c r="Y295" s="14">
        <v>1</v>
      </c>
      <c r="Z295" s="14">
        <v>18</v>
      </c>
      <c r="AA295" s="14">
        <v>17</v>
      </c>
      <c r="AD295" s="14">
        <v>36</v>
      </c>
      <c r="AE295" s="14">
        <v>34</v>
      </c>
      <c r="AP295" s="14">
        <v>1</v>
      </c>
      <c r="AR295" s="14">
        <v>1</v>
      </c>
      <c r="AT295" s="14">
        <v>1</v>
      </c>
      <c r="AV295" s="14">
        <v>1</v>
      </c>
      <c r="AX295" s="14">
        <v>1</v>
      </c>
      <c r="AZ295" s="14">
        <v>1</v>
      </c>
      <c r="BB295" s="14">
        <v>1</v>
      </c>
    </row>
    <row r="296" spans="1:54">
      <c r="A296" s="14" t="s">
        <v>36</v>
      </c>
      <c r="B296" s="14" t="s">
        <v>65</v>
      </c>
      <c r="D296" s="14" t="s">
        <v>1832</v>
      </c>
      <c r="E296" s="14" t="s">
        <v>1150</v>
      </c>
      <c r="F296" s="14" t="s">
        <v>196</v>
      </c>
      <c r="G296" s="14">
        <v>31012630</v>
      </c>
      <c r="H296" s="14" t="s">
        <v>166</v>
      </c>
      <c r="I296" s="14" t="s">
        <v>167</v>
      </c>
      <c r="J296" s="14" t="s">
        <v>168</v>
      </c>
      <c r="K296" s="14">
        <v>21.193187999999999</v>
      </c>
      <c r="L296" s="14">
        <v>92.161908999999994</v>
      </c>
      <c r="M296" s="14">
        <v>0</v>
      </c>
      <c r="N296" s="14">
        <v>0</v>
      </c>
      <c r="P296" s="14" t="s">
        <v>99</v>
      </c>
      <c r="Q296" s="14" t="s">
        <v>107</v>
      </c>
      <c r="S296" s="14">
        <v>1</v>
      </c>
      <c r="T296" s="14">
        <v>1</v>
      </c>
      <c r="U296" s="14">
        <v>3</v>
      </c>
      <c r="Y296" s="14">
        <v>1</v>
      </c>
      <c r="Z296" s="14">
        <v>13</v>
      </c>
      <c r="AA296" s="14">
        <v>22</v>
      </c>
      <c r="AD296" s="14">
        <v>40</v>
      </c>
      <c r="AE296" s="14">
        <v>30</v>
      </c>
      <c r="AP296" s="14">
        <v>1</v>
      </c>
      <c r="AR296" s="14">
        <v>1</v>
      </c>
      <c r="AT296" s="14">
        <v>1</v>
      </c>
      <c r="AV296" s="14">
        <v>1</v>
      </c>
      <c r="AX296" s="14">
        <v>1</v>
      </c>
      <c r="AZ296" s="14">
        <v>1</v>
      </c>
      <c r="BB296" s="14">
        <v>1</v>
      </c>
    </row>
    <row r="297" spans="1:54">
      <c r="A297" s="14" t="s">
        <v>36</v>
      </c>
      <c r="B297" s="14" t="s">
        <v>65</v>
      </c>
      <c r="D297" s="14" t="s">
        <v>1832</v>
      </c>
      <c r="E297" s="14" t="s">
        <v>1151</v>
      </c>
      <c r="F297" s="14" t="s">
        <v>192</v>
      </c>
      <c r="G297" s="14">
        <v>31012643</v>
      </c>
      <c r="H297" s="14" t="s">
        <v>166</v>
      </c>
      <c r="I297" s="14" t="s">
        <v>259</v>
      </c>
      <c r="J297" s="14" t="s">
        <v>168</v>
      </c>
      <c r="K297" s="14">
        <v>21.194351999999999</v>
      </c>
      <c r="L297" s="14">
        <v>92.161822000000001</v>
      </c>
      <c r="M297" s="14">
        <v>0</v>
      </c>
      <c r="N297" s="14">
        <v>0</v>
      </c>
      <c r="P297" s="14" t="s">
        <v>99</v>
      </c>
      <c r="Q297" s="14" t="s">
        <v>107</v>
      </c>
      <c r="S297" s="14">
        <v>1</v>
      </c>
      <c r="T297" s="14">
        <v>1</v>
      </c>
      <c r="U297" s="14">
        <v>3</v>
      </c>
      <c r="Y297" s="14">
        <v>1</v>
      </c>
      <c r="Z297" s="14">
        <v>18</v>
      </c>
      <c r="AA297" s="14">
        <v>17</v>
      </c>
      <c r="AD297" s="14">
        <v>35</v>
      </c>
      <c r="AE297" s="14">
        <v>35</v>
      </c>
      <c r="AP297" s="14">
        <v>1</v>
      </c>
      <c r="AR297" s="14">
        <v>1</v>
      </c>
      <c r="AT297" s="14">
        <v>1</v>
      </c>
      <c r="AV297" s="14">
        <v>1</v>
      </c>
      <c r="AX297" s="14">
        <v>1</v>
      </c>
      <c r="AZ297" s="14">
        <v>1</v>
      </c>
      <c r="BB297" s="14">
        <v>1</v>
      </c>
    </row>
    <row r="298" spans="1:54">
      <c r="A298" s="14" t="s">
        <v>36</v>
      </c>
      <c r="B298" s="14" t="s">
        <v>65</v>
      </c>
      <c r="D298" s="14" t="s">
        <v>1832</v>
      </c>
      <c r="E298" s="14" t="s">
        <v>1152</v>
      </c>
      <c r="F298" s="14" t="s">
        <v>190</v>
      </c>
      <c r="G298" s="14">
        <v>31012646</v>
      </c>
      <c r="H298" s="14" t="s">
        <v>166</v>
      </c>
      <c r="I298" s="14" t="s">
        <v>259</v>
      </c>
      <c r="J298" s="14" t="s">
        <v>168</v>
      </c>
      <c r="K298" s="14">
        <v>21.194707999999999</v>
      </c>
      <c r="L298" s="14">
        <v>92.162208000000007</v>
      </c>
      <c r="M298" s="14">
        <v>0</v>
      </c>
      <c r="N298" s="14">
        <v>0</v>
      </c>
      <c r="P298" s="14" t="s">
        <v>99</v>
      </c>
      <c r="Q298" s="14" t="s">
        <v>107</v>
      </c>
      <c r="S298" s="14">
        <v>1</v>
      </c>
      <c r="T298" s="14">
        <v>1</v>
      </c>
      <c r="U298" s="14">
        <v>3</v>
      </c>
      <c r="Y298" s="14">
        <v>1</v>
      </c>
      <c r="Z298" s="14">
        <v>16</v>
      </c>
      <c r="AA298" s="14">
        <v>19</v>
      </c>
      <c r="AD298" s="14">
        <v>36</v>
      </c>
      <c r="AE298" s="14">
        <v>34</v>
      </c>
      <c r="AP298" s="14">
        <v>1</v>
      </c>
      <c r="AR298" s="14">
        <v>1</v>
      </c>
      <c r="AT298" s="14">
        <v>1</v>
      </c>
      <c r="AV298" s="14">
        <v>1</v>
      </c>
      <c r="AX298" s="14">
        <v>1</v>
      </c>
      <c r="AZ298" s="14">
        <v>1</v>
      </c>
      <c r="BB298" s="14">
        <v>1</v>
      </c>
    </row>
    <row r="299" spans="1:54">
      <c r="A299" s="14" t="s">
        <v>36</v>
      </c>
      <c r="B299" s="14" t="s">
        <v>65</v>
      </c>
      <c r="D299" s="14" t="s">
        <v>1832</v>
      </c>
      <c r="E299" s="14" t="s">
        <v>1153</v>
      </c>
      <c r="F299" s="14" t="s">
        <v>188</v>
      </c>
      <c r="G299" s="14">
        <v>31012678</v>
      </c>
      <c r="H299" s="14" t="s">
        <v>166</v>
      </c>
      <c r="I299" s="14" t="s">
        <v>167</v>
      </c>
      <c r="J299" s="14" t="s">
        <v>168</v>
      </c>
      <c r="K299" s="14">
        <v>21.197507000000002</v>
      </c>
      <c r="L299" s="14">
        <v>92.161906000000002</v>
      </c>
      <c r="M299" s="14">
        <v>0</v>
      </c>
      <c r="N299" s="14">
        <v>0</v>
      </c>
      <c r="P299" s="14" t="s">
        <v>99</v>
      </c>
      <c r="Q299" s="14" t="s">
        <v>107</v>
      </c>
      <c r="S299" s="14">
        <v>1</v>
      </c>
      <c r="T299" s="14">
        <v>1</v>
      </c>
      <c r="U299" s="14">
        <v>3</v>
      </c>
      <c r="Y299" s="14">
        <v>1</v>
      </c>
      <c r="Z299" s="14">
        <v>17</v>
      </c>
      <c r="AA299" s="14">
        <v>18</v>
      </c>
      <c r="AD299" s="14">
        <v>38</v>
      </c>
      <c r="AE299" s="14">
        <v>32</v>
      </c>
      <c r="AP299" s="14">
        <v>1</v>
      </c>
      <c r="AR299" s="14">
        <v>1</v>
      </c>
      <c r="AT299" s="14">
        <v>1</v>
      </c>
      <c r="AV299" s="14">
        <v>1</v>
      </c>
      <c r="AX299" s="14">
        <v>1</v>
      </c>
      <c r="AZ299" s="14">
        <v>1</v>
      </c>
      <c r="BB299" s="14">
        <v>1</v>
      </c>
    </row>
    <row r="300" spans="1:54">
      <c r="A300" s="14" t="s">
        <v>36</v>
      </c>
      <c r="B300" s="14" t="s">
        <v>65</v>
      </c>
      <c r="D300" s="14" t="s">
        <v>1832</v>
      </c>
      <c r="E300" s="14" t="s">
        <v>1154</v>
      </c>
      <c r="F300" s="14" t="s">
        <v>198</v>
      </c>
      <c r="G300" s="14">
        <v>31012673</v>
      </c>
      <c r="H300" s="14" t="s">
        <v>166</v>
      </c>
      <c r="I300" s="14" t="s">
        <v>167</v>
      </c>
      <c r="J300" s="14" t="s">
        <v>168</v>
      </c>
      <c r="K300" s="14">
        <v>21.197035</v>
      </c>
      <c r="L300" s="14">
        <v>92.162362999999999</v>
      </c>
      <c r="M300" s="14">
        <v>0</v>
      </c>
      <c r="N300" s="14">
        <v>0</v>
      </c>
      <c r="P300" s="14" t="s">
        <v>99</v>
      </c>
      <c r="Q300" s="14" t="s">
        <v>107</v>
      </c>
      <c r="S300" s="14">
        <v>1</v>
      </c>
      <c r="T300" s="14">
        <v>1</v>
      </c>
      <c r="U300" s="14">
        <v>3</v>
      </c>
      <c r="Y300" s="14">
        <v>1</v>
      </c>
      <c r="Z300" s="14">
        <v>18</v>
      </c>
      <c r="AA300" s="14">
        <v>17</v>
      </c>
      <c r="AD300" s="14">
        <v>32</v>
      </c>
      <c r="AE300" s="14">
        <v>38</v>
      </c>
      <c r="AP300" s="14">
        <v>1</v>
      </c>
      <c r="AR300" s="14">
        <v>1</v>
      </c>
      <c r="AT300" s="14">
        <v>1</v>
      </c>
      <c r="AV300" s="14">
        <v>1</v>
      </c>
      <c r="AX300" s="14">
        <v>1</v>
      </c>
      <c r="AZ300" s="14">
        <v>1</v>
      </c>
      <c r="BB300" s="14">
        <v>1</v>
      </c>
    </row>
    <row r="301" spans="1:54">
      <c r="A301" s="14" t="s">
        <v>36</v>
      </c>
      <c r="B301" s="14" t="s">
        <v>65</v>
      </c>
      <c r="D301" s="14" t="s">
        <v>1832</v>
      </c>
      <c r="E301" s="14" t="s">
        <v>1155</v>
      </c>
      <c r="F301" s="14" t="s">
        <v>446</v>
      </c>
      <c r="G301" s="14">
        <v>31012676</v>
      </c>
      <c r="H301" s="14" t="s">
        <v>166</v>
      </c>
      <c r="I301" s="14" t="s">
        <v>167</v>
      </c>
      <c r="J301" s="14" t="s">
        <v>168</v>
      </c>
      <c r="K301" s="14">
        <v>21.197358000000001</v>
      </c>
      <c r="L301" s="14">
        <v>92.164581999999996</v>
      </c>
      <c r="M301" s="14">
        <v>0</v>
      </c>
      <c r="N301" s="14">
        <v>0</v>
      </c>
      <c r="P301" s="14" t="s">
        <v>99</v>
      </c>
      <c r="Q301" s="14" t="s">
        <v>107</v>
      </c>
      <c r="S301" s="14">
        <v>1</v>
      </c>
      <c r="T301" s="14">
        <v>1</v>
      </c>
      <c r="U301" s="14">
        <v>3</v>
      </c>
      <c r="Y301" s="14">
        <v>1</v>
      </c>
      <c r="Z301" s="14">
        <v>19</v>
      </c>
      <c r="AA301" s="14">
        <v>16</v>
      </c>
      <c r="AD301" s="14">
        <v>42</v>
      </c>
      <c r="AE301" s="14">
        <v>28</v>
      </c>
      <c r="AP301" s="14">
        <v>1</v>
      </c>
      <c r="AR301" s="14">
        <v>1</v>
      </c>
      <c r="AT301" s="14">
        <v>1</v>
      </c>
      <c r="AV301" s="14">
        <v>1</v>
      </c>
      <c r="AX301" s="14">
        <v>1</v>
      </c>
      <c r="AZ301" s="14">
        <v>1</v>
      </c>
      <c r="BB301" s="14">
        <v>1</v>
      </c>
    </row>
    <row r="302" spans="1:54">
      <c r="A302" s="14" t="s">
        <v>36</v>
      </c>
      <c r="B302" s="14" t="s">
        <v>65</v>
      </c>
      <c r="D302" s="14" t="s">
        <v>1832</v>
      </c>
      <c r="E302" s="14" t="s">
        <v>1156</v>
      </c>
      <c r="F302" s="14" t="s">
        <v>194</v>
      </c>
      <c r="G302" s="14">
        <v>31012694</v>
      </c>
      <c r="H302" s="14" t="s">
        <v>166</v>
      </c>
      <c r="I302" s="14" t="s">
        <v>167</v>
      </c>
      <c r="J302" s="14" t="s">
        <v>168</v>
      </c>
      <c r="K302" s="14">
        <v>21.198920000000001</v>
      </c>
      <c r="L302" s="14">
        <v>92.164364000000006</v>
      </c>
      <c r="M302" s="14">
        <v>0</v>
      </c>
      <c r="N302" s="14">
        <v>0</v>
      </c>
      <c r="P302" s="14" t="s">
        <v>99</v>
      </c>
      <c r="Q302" s="14" t="s">
        <v>107</v>
      </c>
      <c r="S302" s="14">
        <v>1</v>
      </c>
      <c r="T302" s="14">
        <v>1</v>
      </c>
      <c r="U302" s="14">
        <v>3</v>
      </c>
      <c r="Y302" s="14">
        <v>1</v>
      </c>
      <c r="Z302" s="14">
        <v>19</v>
      </c>
      <c r="AA302" s="14">
        <v>16</v>
      </c>
      <c r="AD302" s="14">
        <v>40</v>
      </c>
      <c r="AE302" s="14">
        <v>30</v>
      </c>
      <c r="AP302" s="14">
        <v>1</v>
      </c>
      <c r="AR302" s="14">
        <v>1</v>
      </c>
      <c r="AT302" s="14">
        <v>1</v>
      </c>
      <c r="AV302" s="14">
        <v>1</v>
      </c>
      <c r="AX302" s="14">
        <v>1</v>
      </c>
      <c r="AZ302" s="14">
        <v>1</v>
      </c>
      <c r="BB302" s="14">
        <v>1</v>
      </c>
    </row>
    <row r="303" spans="1:54">
      <c r="A303" s="14" t="s">
        <v>37</v>
      </c>
      <c r="B303" s="14" t="s">
        <v>66</v>
      </c>
      <c r="D303" s="14" t="s">
        <v>1832</v>
      </c>
      <c r="E303" s="14" t="s">
        <v>1157</v>
      </c>
      <c r="F303" s="14" t="s">
        <v>224</v>
      </c>
      <c r="G303" s="14">
        <v>31012655</v>
      </c>
      <c r="H303" s="14" t="s">
        <v>166</v>
      </c>
      <c r="I303" s="14" t="s">
        <v>167</v>
      </c>
      <c r="J303" s="14" t="s">
        <v>168</v>
      </c>
      <c r="K303" s="14">
        <v>21.195494</v>
      </c>
      <c r="L303" s="14">
        <v>92.158186000000001</v>
      </c>
      <c r="M303" s="14">
        <v>0</v>
      </c>
      <c r="N303" s="14">
        <v>0</v>
      </c>
      <c r="P303" s="14" t="s">
        <v>99</v>
      </c>
      <c r="Q303" s="14" t="s">
        <v>107</v>
      </c>
      <c r="S303" s="14">
        <v>1</v>
      </c>
      <c r="T303" s="14">
        <v>1</v>
      </c>
      <c r="U303" s="14">
        <v>3</v>
      </c>
      <c r="Y303" s="14">
        <v>1</v>
      </c>
      <c r="Z303" s="14">
        <v>18</v>
      </c>
      <c r="AA303" s="14">
        <v>17</v>
      </c>
      <c r="AD303" s="14">
        <v>37</v>
      </c>
      <c r="AE303" s="14">
        <v>33</v>
      </c>
      <c r="AP303" s="14">
        <v>1</v>
      </c>
      <c r="AR303" s="14">
        <v>1</v>
      </c>
      <c r="AT303" s="14">
        <v>1</v>
      </c>
      <c r="AV303" s="14">
        <v>1</v>
      </c>
      <c r="AX303" s="14">
        <v>1</v>
      </c>
      <c r="AZ303" s="14">
        <v>1</v>
      </c>
      <c r="BB303" s="14">
        <v>1</v>
      </c>
    </row>
    <row r="304" spans="1:54">
      <c r="A304" s="14" t="s">
        <v>37</v>
      </c>
      <c r="B304" s="14" t="s">
        <v>66</v>
      </c>
      <c r="D304" s="14" t="s">
        <v>1832</v>
      </c>
      <c r="E304" s="14" t="s">
        <v>1158</v>
      </c>
      <c r="F304" s="14" t="s">
        <v>226</v>
      </c>
      <c r="G304" s="14">
        <v>31012658</v>
      </c>
      <c r="H304" s="14" t="s">
        <v>166</v>
      </c>
      <c r="I304" s="14" t="s">
        <v>259</v>
      </c>
      <c r="J304" s="14" t="s">
        <v>168</v>
      </c>
      <c r="K304" s="14">
        <v>21.195771000000001</v>
      </c>
      <c r="L304" s="14">
        <v>92.158512000000002</v>
      </c>
      <c r="M304" s="14">
        <v>0</v>
      </c>
      <c r="N304" s="14">
        <v>0</v>
      </c>
      <c r="P304" s="14" t="s">
        <v>99</v>
      </c>
      <c r="Q304" s="14" t="s">
        <v>107</v>
      </c>
      <c r="S304" s="14">
        <v>1</v>
      </c>
      <c r="T304" s="14">
        <v>1</v>
      </c>
      <c r="U304" s="14">
        <v>3</v>
      </c>
      <c r="Y304" s="14">
        <v>1</v>
      </c>
      <c r="Z304" s="14">
        <v>19</v>
      </c>
      <c r="AA304" s="14">
        <v>16</v>
      </c>
      <c r="AD304" s="14">
        <v>36</v>
      </c>
      <c r="AE304" s="14">
        <v>34</v>
      </c>
      <c r="AP304" s="14">
        <v>1</v>
      </c>
      <c r="AR304" s="14">
        <v>1</v>
      </c>
      <c r="AT304" s="14">
        <v>1</v>
      </c>
      <c r="AV304" s="14">
        <v>1</v>
      </c>
      <c r="AX304" s="14">
        <v>1</v>
      </c>
      <c r="AZ304" s="14">
        <v>1</v>
      </c>
      <c r="BB304" s="14">
        <v>1</v>
      </c>
    </row>
    <row r="305" spans="1:54">
      <c r="A305" s="14" t="s">
        <v>37</v>
      </c>
      <c r="B305" s="14" t="s">
        <v>66</v>
      </c>
      <c r="D305" s="14" t="s">
        <v>1832</v>
      </c>
      <c r="E305" s="14" t="s">
        <v>1159</v>
      </c>
      <c r="F305" s="14" t="s">
        <v>204</v>
      </c>
      <c r="G305" s="14">
        <v>31012656</v>
      </c>
      <c r="H305" s="14" t="s">
        <v>166</v>
      </c>
      <c r="I305" s="14" t="s">
        <v>167</v>
      </c>
      <c r="J305" s="14" t="s">
        <v>168</v>
      </c>
      <c r="P305" s="14" t="s">
        <v>99</v>
      </c>
      <c r="Q305" s="14" t="s">
        <v>107</v>
      </c>
      <c r="S305" s="14">
        <v>1</v>
      </c>
      <c r="T305" s="14">
        <v>1</v>
      </c>
      <c r="U305" s="14">
        <v>3</v>
      </c>
      <c r="Y305" s="14">
        <v>1</v>
      </c>
      <c r="Z305" s="14">
        <v>18</v>
      </c>
      <c r="AA305" s="14">
        <v>17</v>
      </c>
      <c r="AD305" s="14">
        <v>36</v>
      </c>
      <c r="AE305" s="14">
        <v>34</v>
      </c>
      <c r="AP305" s="14">
        <v>1</v>
      </c>
      <c r="AR305" s="14">
        <v>1</v>
      </c>
      <c r="AT305" s="14">
        <v>1</v>
      </c>
      <c r="AV305" s="14">
        <v>1</v>
      </c>
      <c r="AX305" s="14">
        <v>1</v>
      </c>
      <c r="AZ305" s="14">
        <v>1</v>
      </c>
      <c r="BB305" s="14">
        <v>1</v>
      </c>
    </row>
    <row r="306" spans="1:54">
      <c r="A306" s="14" t="s">
        <v>37</v>
      </c>
      <c r="B306" s="14" t="s">
        <v>66</v>
      </c>
      <c r="D306" s="14" t="s">
        <v>1832</v>
      </c>
      <c r="E306" s="14" t="s">
        <v>1160</v>
      </c>
      <c r="F306" s="14" t="s">
        <v>212</v>
      </c>
      <c r="G306" s="14">
        <v>31012688</v>
      </c>
      <c r="H306" s="14" t="s">
        <v>166</v>
      </c>
      <c r="I306" s="14" t="s">
        <v>259</v>
      </c>
      <c r="J306" s="14" t="s">
        <v>168</v>
      </c>
      <c r="K306" s="14">
        <v>21.198302999999999</v>
      </c>
      <c r="L306" s="14">
        <v>92.157398000000001</v>
      </c>
      <c r="M306" s="14">
        <v>0</v>
      </c>
      <c r="N306" s="14">
        <v>0</v>
      </c>
      <c r="P306" s="14" t="s">
        <v>99</v>
      </c>
      <c r="Q306" s="14" t="s">
        <v>107</v>
      </c>
      <c r="S306" s="14">
        <v>1</v>
      </c>
      <c r="T306" s="14">
        <v>1</v>
      </c>
      <c r="U306" s="14">
        <v>3</v>
      </c>
      <c r="Y306" s="14">
        <v>1</v>
      </c>
      <c r="Z306" s="14">
        <v>18</v>
      </c>
      <c r="AA306" s="14">
        <v>17</v>
      </c>
      <c r="AD306" s="14">
        <v>36</v>
      </c>
      <c r="AE306" s="14">
        <v>34</v>
      </c>
      <c r="AP306" s="14">
        <v>1</v>
      </c>
      <c r="AR306" s="14">
        <v>1</v>
      </c>
      <c r="AT306" s="14">
        <v>1</v>
      </c>
      <c r="AV306" s="14">
        <v>1</v>
      </c>
      <c r="AX306" s="14">
        <v>1</v>
      </c>
      <c r="AZ306" s="14">
        <v>1</v>
      </c>
      <c r="BB306" s="14">
        <v>1</v>
      </c>
    </row>
    <row r="307" spans="1:54">
      <c r="A307" s="14" t="s">
        <v>37</v>
      </c>
      <c r="B307" s="14" t="s">
        <v>66</v>
      </c>
      <c r="D307" s="14" t="s">
        <v>1832</v>
      </c>
      <c r="E307" s="14" t="s">
        <v>1161</v>
      </c>
      <c r="F307" s="14" t="s">
        <v>1162</v>
      </c>
      <c r="G307" s="14">
        <v>31012706</v>
      </c>
      <c r="H307" s="14" t="s">
        <v>166</v>
      </c>
      <c r="I307" s="14" t="s">
        <v>259</v>
      </c>
      <c r="J307" s="14" t="s">
        <v>168</v>
      </c>
      <c r="K307" s="14">
        <v>21.199393000000001</v>
      </c>
      <c r="L307" s="14">
        <v>92.157480000000007</v>
      </c>
      <c r="M307" s="14">
        <v>0</v>
      </c>
      <c r="N307" s="14">
        <v>0</v>
      </c>
      <c r="P307" s="14" t="s">
        <v>99</v>
      </c>
      <c r="Q307" s="14" t="s">
        <v>107</v>
      </c>
      <c r="S307" s="14">
        <v>1</v>
      </c>
      <c r="T307" s="14">
        <v>1</v>
      </c>
      <c r="U307" s="14">
        <v>3</v>
      </c>
      <c r="W307" s="14">
        <v>1</v>
      </c>
      <c r="X307" s="14">
        <v>1</v>
      </c>
      <c r="Y307" s="14">
        <v>1</v>
      </c>
      <c r="Z307" s="14">
        <v>20</v>
      </c>
      <c r="AA307" s="14">
        <v>15</v>
      </c>
      <c r="AD307" s="14">
        <v>37</v>
      </c>
      <c r="AE307" s="14">
        <v>33</v>
      </c>
      <c r="AP307" s="14">
        <v>1</v>
      </c>
      <c r="AR307" s="14">
        <v>1</v>
      </c>
      <c r="AT307" s="14">
        <v>1</v>
      </c>
      <c r="AV307" s="14">
        <v>1</v>
      </c>
      <c r="AX307" s="14">
        <v>1</v>
      </c>
      <c r="AZ307" s="14">
        <v>1</v>
      </c>
      <c r="BB307" s="14">
        <v>1</v>
      </c>
    </row>
    <row r="308" spans="1:54">
      <c r="A308" s="14" t="s">
        <v>37</v>
      </c>
      <c r="B308" s="14" t="s">
        <v>66</v>
      </c>
      <c r="D308" s="14" t="s">
        <v>1832</v>
      </c>
      <c r="E308" s="14" t="s">
        <v>356</v>
      </c>
      <c r="F308" s="14" t="s">
        <v>1163</v>
      </c>
      <c r="G308" s="14">
        <v>31012650</v>
      </c>
      <c r="H308" s="14" t="s">
        <v>166</v>
      </c>
      <c r="I308" s="14" t="s">
        <v>259</v>
      </c>
      <c r="J308" s="14" t="s">
        <v>168</v>
      </c>
      <c r="K308" s="14">
        <v>21.195039999999999</v>
      </c>
      <c r="L308" s="14">
        <v>92.158696000000006</v>
      </c>
      <c r="M308" s="14">
        <v>0</v>
      </c>
      <c r="N308" s="14">
        <v>0</v>
      </c>
      <c r="P308" s="14" t="s">
        <v>99</v>
      </c>
      <c r="Q308" s="14" t="s">
        <v>107</v>
      </c>
      <c r="S308" s="14">
        <v>1</v>
      </c>
      <c r="T308" s="14">
        <v>1</v>
      </c>
      <c r="U308" s="14">
        <v>3</v>
      </c>
      <c r="Y308" s="14">
        <v>1</v>
      </c>
      <c r="Z308" s="14">
        <v>19</v>
      </c>
      <c r="AA308" s="14">
        <v>16</v>
      </c>
      <c r="AD308" s="14">
        <v>33</v>
      </c>
      <c r="AE308" s="14">
        <v>37</v>
      </c>
      <c r="AP308" s="14">
        <v>1</v>
      </c>
      <c r="AR308" s="14">
        <v>1</v>
      </c>
      <c r="AT308" s="14">
        <v>1</v>
      </c>
      <c r="AV308" s="14">
        <v>1</v>
      </c>
      <c r="AX308" s="14">
        <v>1</v>
      </c>
      <c r="AZ308" s="14">
        <v>1</v>
      </c>
      <c r="BB308" s="14">
        <v>1</v>
      </c>
    </row>
    <row r="309" spans="1:54">
      <c r="A309" s="14" t="s">
        <v>37</v>
      </c>
      <c r="B309" s="14" t="s">
        <v>66</v>
      </c>
      <c r="D309" s="14" t="s">
        <v>1832</v>
      </c>
      <c r="E309" s="14" t="s">
        <v>223</v>
      </c>
      <c r="F309" s="14" t="s">
        <v>1164</v>
      </c>
      <c r="G309" s="14">
        <v>31012654</v>
      </c>
      <c r="H309" s="14" t="s">
        <v>166</v>
      </c>
      <c r="I309" s="14" t="s">
        <v>167</v>
      </c>
      <c r="J309" s="14" t="s">
        <v>168</v>
      </c>
      <c r="K309" s="14">
        <v>21.195368999999999</v>
      </c>
      <c r="L309" s="14">
        <v>92.158867000000001</v>
      </c>
      <c r="M309" s="14">
        <v>0</v>
      </c>
      <c r="N309" s="14">
        <v>0</v>
      </c>
      <c r="P309" s="14" t="s">
        <v>99</v>
      </c>
      <c r="Q309" s="14" t="s">
        <v>107</v>
      </c>
      <c r="S309" s="14">
        <v>1</v>
      </c>
      <c r="T309" s="14">
        <v>1</v>
      </c>
      <c r="U309" s="14">
        <v>3</v>
      </c>
      <c r="Y309" s="14">
        <v>1</v>
      </c>
      <c r="Z309" s="14">
        <v>18</v>
      </c>
      <c r="AA309" s="14">
        <v>17</v>
      </c>
      <c r="AD309" s="14">
        <v>40</v>
      </c>
      <c r="AE309" s="14">
        <v>30</v>
      </c>
      <c r="AP309" s="14">
        <v>1</v>
      </c>
      <c r="AR309" s="14">
        <v>1</v>
      </c>
      <c r="AT309" s="14">
        <v>1</v>
      </c>
      <c r="AV309" s="14">
        <v>1</v>
      </c>
      <c r="AX309" s="14">
        <v>1</v>
      </c>
      <c r="AZ309" s="14">
        <v>1</v>
      </c>
      <c r="BB309" s="14">
        <v>1</v>
      </c>
    </row>
    <row r="310" spans="1:54">
      <c r="A310" s="14" t="s">
        <v>37</v>
      </c>
      <c r="B310" s="14" t="s">
        <v>66</v>
      </c>
      <c r="D310" s="14" t="s">
        <v>1832</v>
      </c>
      <c r="E310" s="14" t="s">
        <v>1165</v>
      </c>
      <c r="F310" s="14" t="s">
        <v>1166</v>
      </c>
      <c r="G310" s="14">
        <v>31012665</v>
      </c>
      <c r="H310" s="14" t="s">
        <v>166</v>
      </c>
      <c r="I310" s="14" t="s">
        <v>259</v>
      </c>
      <c r="J310" s="14" t="s">
        <v>168</v>
      </c>
      <c r="K310" s="14">
        <v>21.196311999999999</v>
      </c>
      <c r="L310" s="14">
        <v>92.159592000000004</v>
      </c>
      <c r="M310" s="14">
        <v>0</v>
      </c>
      <c r="N310" s="14">
        <v>0</v>
      </c>
      <c r="P310" s="14" t="s">
        <v>99</v>
      </c>
      <c r="Q310" s="14" t="s">
        <v>107</v>
      </c>
      <c r="S310" s="14">
        <v>1</v>
      </c>
      <c r="T310" s="14">
        <v>1</v>
      </c>
      <c r="U310" s="14">
        <v>3</v>
      </c>
      <c r="Y310" s="14">
        <v>1</v>
      </c>
      <c r="Z310" s="14">
        <v>21</v>
      </c>
      <c r="AA310" s="14">
        <v>14</v>
      </c>
      <c r="AD310" s="14">
        <v>38</v>
      </c>
      <c r="AE310" s="14">
        <v>32</v>
      </c>
      <c r="AP310" s="14">
        <v>1</v>
      </c>
      <c r="AR310" s="14">
        <v>1</v>
      </c>
      <c r="AT310" s="14">
        <v>1</v>
      </c>
      <c r="AV310" s="14">
        <v>1</v>
      </c>
      <c r="AX310" s="14">
        <v>1</v>
      </c>
      <c r="AZ310" s="14">
        <v>1</v>
      </c>
      <c r="BB310" s="14">
        <v>1</v>
      </c>
    </row>
    <row r="311" spans="1:54">
      <c r="A311" s="14" t="s">
        <v>37</v>
      </c>
      <c r="B311" s="14" t="s">
        <v>66</v>
      </c>
      <c r="D311" s="14" t="s">
        <v>1832</v>
      </c>
      <c r="E311" s="14" t="s">
        <v>359</v>
      </c>
      <c r="F311" s="14" t="s">
        <v>1167</v>
      </c>
      <c r="G311" s="14">
        <v>31012670</v>
      </c>
      <c r="H311" s="14" t="s">
        <v>166</v>
      </c>
      <c r="I311" s="14" t="s">
        <v>259</v>
      </c>
      <c r="J311" s="14" t="s">
        <v>168</v>
      </c>
      <c r="K311" s="14">
        <v>21.196933000000001</v>
      </c>
      <c r="L311" s="14">
        <v>92.160008000000005</v>
      </c>
      <c r="M311" s="14">
        <v>0</v>
      </c>
      <c r="N311" s="14">
        <v>0</v>
      </c>
      <c r="P311" s="14" t="s">
        <v>99</v>
      </c>
      <c r="Q311" s="14" t="s">
        <v>107</v>
      </c>
      <c r="S311" s="14">
        <v>1</v>
      </c>
      <c r="T311" s="14">
        <v>1</v>
      </c>
      <c r="U311" s="14">
        <v>3</v>
      </c>
      <c r="Y311" s="14">
        <v>1</v>
      </c>
      <c r="Z311" s="14">
        <v>19</v>
      </c>
      <c r="AA311" s="14">
        <v>16</v>
      </c>
      <c r="AD311" s="14">
        <v>38</v>
      </c>
      <c r="AE311" s="14">
        <v>32</v>
      </c>
      <c r="AP311" s="14">
        <v>1</v>
      </c>
      <c r="AR311" s="14">
        <v>1</v>
      </c>
      <c r="AT311" s="14">
        <v>1</v>
      </c>
      <c r="AV311" s="14">
        <v>1</v>
      </c>
      <c r="AX311" s="14">
        <v>1</v>
      </c>
      <c r="AZ311" s="14">
        <v>1</v>
      </c>
      <c r="BB311" s="14">
        <v>1</v>
      </c>
    </row>
    <row r="312" spans="1:54">
      <c r="A312" s="14" t="s">
        <v>37</v>
      </c>
      <c r="B312" s="14" t="s">
        <v>66</v>
      </c>
      <c r="D312" s="14" t="s">
        <v>1832</v>
      </c>
      <c r="E312" s="14" t="s">
        <v>225</v>
      </c>
      <c r="F312" s="14" t="s">
        <v>1168</v>
      </c>
      <c r="G312" s="14">
        <v>31012679</v>
      </c>
      <c r="H312" s="14" t="s">
        <v>166</v>
      </c>
      <c r="I312" s="14" t="s">
        <v>259</v>
      </c>
      <c r="J312" s="14" t="s">
        <v>168</v>
      </c>
      <c r="K312" s="14">
        <v>21.197559999999999</v>
      </c>
      <c r="L312" s="14">
        <v>92.159428000000005</v>
      </c>
      <c r="M312" s="14">
        <v>0</v>
      </c>
      <c r="N312" s="14">
        <v>0</v>
      </c>
      <c r="P312" s="14" t="s">
        <v>99</v>
      </c>
      <c r="Q312" s="14" t="s">
        <v>107</v>
      </c>
      <c r="S312" s="14">
        <v>1</v>
      </c>
      <c r="T312" s="14">
        <v>1</v>
      </c>
      <c r="U312" s="14">
        <v>3</v>
      </c>
      <c r="Y312" s="14">
        <v>1</v>
      </c>
      <c r="Z312" s="14">
        <v>15</v>
      </c>
      <c r="AA312" s="14">
        <v>20</v>
      </c>
      <c r="AD312" s="14">
        <v>39</v>
      </c>
      <c r="AE312" s="14">
        <v>31</v>
      </c>
      <c r="AP312" s="14">
        <v>1</v>
      </c>
      <c r="AR312" s="14">
        <v>1</v>
      </c>
      <c r="AT312" s="14">
        <v>1</v>
      </c>
      <c r="AV312" s="14">
        <v>1</v>
      </c>
      <c r="AX312" s="14">
        <v>1</v>
      </c>
      <c r="AZ312" s="14">
        <v>1</v>
      </c>
      <c r="BB312" s="14">
        <v>1</v>
      </c>
    </row>
    <row r="313" spans="1:54">
      <c r="A313" s="14" t="s">
        <v>37</v>
      </c>
      <c r="B313" s="14" t="s">
        <v>66</v>
      </c>
      <c r="D313" s="14" t="s">
        <v>1832</v>
      </c>
      <c r="E313" s="14" t="s">
        <v>1169</v>
      </c>
      <c r="F313" s="14" t="s">
        <v>1170</v>
      </c>
      <c r="G313" s="14">
        <v>31012681</v>
      </c>
      <c r="H313" s="14" t="s">
        <v>166</v>
      </c>
      <c r="I313" s="14" t="s">
        <v>259</v>
      </c>
      <c r="J313" s="14" t="s">
        <v>168</v>
      </c>
      <c r="P313" s="14" t="s">
        <v>99</v>
      </c>
      <c r="Q313" s="14" t="s">
        <v>107</v>
      </c>
      <c r="S313" s="14">
        <v>1</v>
      </c>
      <c r="T313" s="14">
        <v>1</v>
      </c>
      <c r="U313" s="14">
        <v>3</v>
      </c>
      <c r="Y313" s="14">
        <v>1</v>
      </c>
      <c r="Z313" s="14">
        <v>13</v>
      </c>
      <c r="AA313" s="14">
        <v>22</v>
      </c>
      <c r="AD313" s="14">
        <v>40</v>
      </c>
      <c r="AE313" s="14">
        <v>30</v>
      </c>
      <c r="AP313" s="14">
        <v>1</v>
      </c>
      <c r="AR313" s="14">
        <v>1</v>
      </c>
      <c r="AT313" s="14">
        <v>1</v>
      </c>
      <c r="AV313" s="14">
        <v>1</v>
      </c>
      <c r="AX313" s="14">
        <v>1</v>
      </c>
      <c r="AZ313" s="14">
        <v>1</v>
      </c>
      <c r="BB313" s="14">
        <v>1</v>
      </c>
    </row>
    <row r="314" spans="1:54">
      <c r="A314" s="14" t="s">
        <v>37</v>
      </c>
      <c r="B314" s="14" t="s">
        <v>66</v>
      </c>
      <c r="D314" s="14" t="s">
        <v>1832</v>
      </c>
      <c r="E314" s="14" t="s">
        <v>1171</v>
      </c>
      <c r="F314" s="14" t="s">
        <v>1172</v>
      </c>
      <c r="G314" s="14">
        <v>31012669</v>
      </c>
      <c r="H314" s="14" t="s">
        <v>166</v>
      </c>
      <c r="I314" s="14" t="s">
        <v>259</v>
      </c>
      <c r="J314" s="14" t="s">
        <v>168</v>
      </c>
      <c r="K314" s="14">
        <v>21.196812000000001</v>
      </c>
      <c r="L314" s="14">
        <v>92.158519999999996</v>
      </c>
      <c r="M314" s="14">
        <v>0</v>
      </c>
      <c r="N314" s="14">
        <v>0</v>
      </c>
      <c r="P314" s="14" t="s">
        <v>99</v>
      </c>
      <c r="Q314" s="14" t="s">
        <v>107</v>
      </c>
      <c r="S314" s="14">
        <v>1</v>
      </c>
      <c r="T314" s="14">
        <v>1</v>
      </c>
      <c r="U314" s="14">
        <v>3</v>
      </c>
      <c r="Y314" s="14">
        <v>1</v>
      </c>
      <c r="Z314" s="14">
        <v>18</v>
      </c>
      <c r="AA314" s="14">
        <v>17</v>
      </c>
      <c r="AD314" s="14">
        <v>40</v>
      </c>
      <c r="AE314" s="14">
        <v>30</v>
      </c>
      <c r="AP314" s="14">
        <v>1</v>
      </c>
      <c r="AR314" s="14">
        <v>1</v>
      </c>
      <c r="AT314" s="14">
        <v>1</v>
      </c>
      <c r="AV314" s="14">
        <v>1</v>
      </c>
      <c r="AX314" s="14">
        <v>1</v>
      </c>
      <c r="AZ314" s="14">
        <v>1</v>
      </c>
      <c r="BB314" s="14">
        <v>1</v>
      </c>
    </row>
    <row r="315" spans="1:54">
      <c r="A315" s="14" t="s">
        <v>37</v>
      </c>
      <c r="B315" s="14" t="s">
        <v>66</v>
      </c>
      <c r="D315" s="14" t="s">
        <v>1832</v>
      </c>
      <c r="E315" s="14" t="s">
        <v>1173</v>
      </c>
      <c r="F315" s="14" t="s">
        <v>1174</v>
      </c>
      <c r="G315" s="14">
        <v>31012663</v>
      </c>
      <c r="H315" s="14" t="s">
        <v>166</v>
      </c>
      <c r="I315" s="14" t="s">
        <v>167</v>
      </c>
      <c r="J315" s="14" t="s">
        <v>168</v>
      </c>
      <c r="K315" s="14">
        <v>21.196193000000001</v>
      </c>
      <c r="L315" s="14">
        <v>92.157169999999994</v>
      </c>
      <c r="M315" s="14">
        <v>0</v>
      </c>
      <c r="N315" s="14">
        <v>0</v>
      </c>
      <c r="P315" s="14" t="s">
        <v>99</v>
      </c>
      <c r="Q315" s="14" t="s">
        <v>107</v>
      </c>
      <c r="S315" s="14">
        <v>1</v>
      </c>
      <c r="T315" s="14">
        <v>1</v>
      </c>
      <c r="U315" s="14">
        <v>3</v>
      </c>
      <c r="Y315" s="14">
        <v>1</v>
      </c>
      <c r="Z315" s="14">
        <v>21</v>
      </c>
      <c r="AA315" s="14">
        <v>14</v>
      </c>
      <c r="AD315" s="14">
        <v>44</v>
      </c>
      <c r="AE315" s="14">
        <v>26</v>
      </c>
      <c r="AP315" s="14">
        <v>1</v>
      </c>
      <c r="AR315" s="14">
        <v>1</v>
      </c>
      <c r="AT315" s="14">
        <v>1</v>
      </c>
      <c r="AV315" s="14">
        <v>1</v>
      </c>
      <c r="AX315" s="14">
        <v>1</v>
      </c>
      <c r="AZ315" s="14">
        <v>1</v>
      </c>
      <c r="BB315" s="14">
        <v>1</v>
      </c>
    </row>
    <row r="316" spans="1:54">
      <c r="A316" s="14" t="s">
        <v>37</v>
      </c>
      <c r="B316" s="14" t="s">
        <v>66</v>
      </c>
      <c r="D316" s="14" t="s">
        <v>1832</v>
      </c>
      <c r="E316" s="14" t="s">
        <v>1175</v>
      </c>
      <c r="F316" s="14" t="s">
        <v>1176</v>
      </c>
      <c r="G316" s="14">
        <v>31012664</v>
      </c>
      <c r="H316" s="14" t="s">
        <v>166</v>
      </c>
      <c r="I316" s="14" t="s">
        <v>259</v>
      </c>
      <c r="J316" s="14" t="s">
        <v>168</v>
      </c>
      <c r="K316" s="14">
        <v>21.196204999999999</v>
      </c>
      <c r="L316" s="14">
        <v>92.158051999999998</v>
      </c>
      <c r="M316" s="14">
        <v>0</v>
      </c>
      <c r="N316" s="14">
        <v>0</v>
      </c>
      <c r="P316" s="14" t="s">
        <v>99</v>
      </c>
      <c r="Q316" s="14" t="s">
        <v>107</v>
      </c>
      <c r="S316" s="14">
        <v>1</v>
      </c>
      <c r="T316" s="14">
        <v>1</v>
      </c>
      <c r="U316" s="14">
        <v>3</v>
      </c>
      <c r="Y316" s="14">
        <v>1</v>
      </c>
      <c r="Z316" s="14">
        <v>16</v>
      </c>
      <c r="AA316" s="14">
        <v>19</v>
      </c>
      <c r="AD316" s="14">
        <v>44</v>
      </c>
      <c r="AE316" s="14">
        <v>26</v>
      </c>
      <c r="AP316" s="14">
        <v>1</v>
      </c>
      <c r="AR316" s="14">
        <v>1</v>
      </c>
      <c r="AT316" s="14">
        <v>1</v>
      </c>
      <c r="AV316" s="14">
        <v>1</v>
      </c>
      <c r="AX316" s="14">
        <v>1</v>
      </c>
      <c r="AZ316" s="14">
        <v>1</v>
      </c>
      <c r="BB316" s="14">
        <v>1</v>
      </c>
    </row>
    <row r="317" spans="1:54">
      <c r="A317" s="14" t="s">
        <v>37</v>
      </c>
      <c r="B317" s="14" t="s">
        <v>66</v>
      </c>
      <c r="D317" s="14" t="s">
        <v>1832</v>
      </c>
      <c r="E317" s="14" t="s">
        <v>1177</v>
      </c>
      <c r="F317" s="14" t="s">
        <v>1178</v>
      </c>
      <c r="G317" s="14">
        <v>31012720</v>
      </c>
      <c r="H317" s="14" t="s">
        <v>166</v>
      </c>
      <c r="I317" s="14" t="s">
        <v>167</v>
      </c>
      <c r="J317" s="14" t="s">
        <v>168</v>
      </c>
      <c r="P317" s="14" t="s">
        <v>99</v>
      </c>
      <c r="Q317" s="14" t="s">
        <v>107</v>
      </c>
      <c r="S317" s="14">
        <v>1</v>
      </c>
      <c r="T317" s="14">
        <v>1</v>
      </c>
      <c r="U317" s="14">
        <v>3</v>
      </c>
      <c r="Y317" s="14">
        <v>1</v>
      </c>
      <c r="Z317" s="14">
        <v>18</v>
      </c>
      <c r="AA317" s="14">
        <v>17</v>
      </c>
      <c r="AD317" s="14">
        <v>36</v>
      </c>
      <c r="AE317" s="14">
        <v>34</v>
      </c>
      <c r="AP317" s="14">
        <v>1</v>
      </c>
      <c r="AR317" s="14">
        <v>1</v>
      </c>
      <c r="AT317" s="14">
        <v>1</v>
      </c>
      <c r="AV317" s="14">
        <v>1</v>
      </c>
      <c r="AX317" s="14">
        <v>1</v>
      </c>
      <c r="AZ317" s="14">
        <v>1</v>
      </c>
      <c r="BB317" s="14">
        <v>1</v>
      </c>
    </row>
    <row r="318" spans="1:54">
      <c r="A318" s="14" t="s">
        <v>37</v>
      </c>
      <c r="B318" s="14" t="s">
        <v>66</v>
      </c>
      <c r="D318" s="14" t="s">
        <v>1832</v>
      </c>
      <c r="E318" s="14" t="s">
        <v>1179</v>
      </c>
      <c r="F318" s="14" t="s">
        <v>1180</v>
      </c>
      <c r="G318" s="14">
        <v>31012689</v>
      </c>
      <c r="H318" s="14" t="s">
        <v>166</v>
      </c>
      <c r="I318" s="14" t="s">
        <v>167</v>
      </c>
      <c r="J318" s="14" t="s">
        <v>168</v>
      </c>
      <c r="K318" s="14">
        <v>21.198353000000001</v>
      </c>
      <c r="L318" s="14">
        <v>92.156274999999994</v>
      </c>
      <c r="M318" s="14">
        <v>0</v>
      </c>
      <c r="N318" s="14">
        <v>0</v>
      </c>
      <c r="P318" s="14" t="s">
        <v>99</v>
      </c>
      <c r="Q318" s="14" t="s">
        <v>107</v>
      </c>
      <c r="S318" s="14">
        <v>1</v>
      </c>
      <c r="T318" s="14">
        <v>1</v>
      </c>
      <c r="U318" s="14">
        <v>3</v>
      </c>
      <c r="Y318" s="14">
        <v>1</v>
      </c>
      <c r="Z318" s="14">
        <v>16</v>
      </c>
      <c r="AA318" s="14">
        <v>19</v>
      </c>
      <c r="AD318" s="14">
        <v>33</v>
      </c>
      <c r="AE318" s="14">
        <v>37</v>
      </c>
      <c r="AP318" s="14">
        <v>1</v>
      </c>
      <c r="AR318" s="14">
        <v>1</v>
      </c>
      <c r="AT318" s="14">
        <v>1</v>
      </c>
      <c r="AV318" s="14">
        <v>1</v>
      </c>
      <c r="AX318" s="14">
        <v>1</v>
      </c>
      <c r="AZ318" s="14">
        <v>1</v>
      </c>
      <c r="BB318" s="14">
        <v>1</v>
      </c>
    </row>
    <row r="319" spans="1:54">
      <c r="A319" s="14" t="s">
        <v>37</v>
      </c>
      <c r="B319" s="14" t="s">
        <v>66</v>
      </c>
      <c r="D319" s="14" t="s">
        <v>1832</v>
      </c>
      <c r="E319" s="14" t="s">
        <v>1181</v>
      </c>
      <c r="F319" s="14" t="s">
        <v>1182</v>
      </c>
      <c r="G319" s="14">
        <v>31012691</v>
      </c>
      <c r="H319" s="14" t="s">
        <v>166</v>
      </c>
      <c r="I319" s="14" t="s">
        <v>167</v>
      </c>
      <c r="J319" s="14" t="s">
        <v>168</v>
      </c>
      <c r="K319" s="14">
        <v>21.198637999999999</v>
      </c>
      <c r="L319" s="14">
        <v>92.158190000000005</v>
      </c>
      <c r="M319" s="14">
        <v>0</v>
      </c>
      <c r="N319" s="14">
        <v>0</v>
      </c>
      <c r="P319" s="14" t="s">
        <v>99</v>
      </c>
      <c r="Q319" s="14" t="s">
        <v>107</v>
      </c>
      <c r="S319" s="14">
        <v>1</v>
      </c>
      <c r="T319" s="14">
        <v>1</v>
      </c>
      <c r="U319" s="14">
        <v>3</v>
      </c>
      <c r="Y319" s="14">
        <v>1</v>
      </c>
      <c r="Z319" s="14">
        <v>18</v>
      </c>
      <c r="AA319" s="14">
        <v>17</v>
      </c>
      <c r="AD319" s="14">
        <v>40</v>
      </c>
      <c r="AE319" s="14">
        <v>30</v>
      </c>
      <c r="AP319" s="14">
        <v>1</v>
      </c>
      <c r="AR319" s="14">
        <v>1</v>
      </c>
      <c r="AT319" s="14">
        <v>1</v>
      </c>
      <c r="AV319" s="14">
        <v>1</v>
      </c>
      <c r="AX319" s="14">
        <v>1</v>
      </c>
      <c r="AZ319" s="14">
        <v>1</v>
      </c>
      <c r="BB319" s="14">
        <v>1</v>
      </c>
    </row>
    <row r="320" spans="1:54">
      <c r="A320" s="14" t="s">
        <v>37</v>
      </c>
      <c r="B320" s="14" t="s">
        <v>66</v>
      </c>
      <c r="D320" s="14" t="s">
        <v>1832</v>
      </c>
      <c r="E320" s="14" t="s">
        <v>1183</v>
      </c>
      <c r="F320" s="14" t="s">
        <v>1184</v>
      </c>
      <c r="G320" s="14">
        <v>31012696</v>
      </c>
      <c r="H320" s="14" t="s">
        <v>166</v>
      </c>
      <c r="I320" s="14" t="s">
        <v>259</v>
      </c>
      <c r="J320" s="14" t="s">
        <v>168</v>
      </c>
      <c r="K320" s="14">
        <v>21.198937999999998</v>
      </c>
      <c r="L320" s="14">
        <v>92.157169999999994</v>
      </c>
      <c r="M320" s="14">
        <v>0</v>
      </c>
      <c r="N320" s="14">
        <v>0</v>
      </c>
      <c r="P320" s="14" t="s">
        <v>99</v>
      </c>
      <c r="Q320" s="14" t="s">
        <v>107</v>
      </c>
      <c r="S320" s="14">
        <v>1</v>
      </c>
      <c r="T320" s="14">
        <v>1</v>
      </c>
      <c r="U320" s="14">
        <v>3</v>
      </c>
      <c r="Y320" s="14">
        <v>1</v>
      </c>
      <c r="Z320" s="14">
        <v>21</v>
      </c>
      <c r="AA320" s="14">
        <v>14</v>
      </c>
      <c r="AD320" s="14">
        <v>43</v>
      </c>
      <c r="AE320" s="14">
        <v>27</v>
      </c>
      <c r="AP320" s="14">
        <v>1</v>
      </c>
      <c r="AR320" s="14">
        <v>1</v>
      </c>
      <c r="AT320" s="14">
        <v>1</v>
      </c>
      <c r="AV320" s="14">
        <v>1</v>
      </c>
      <c r="AX320" s="14">
        <v>1</v>
      </c>
      <c r="AZ320" s="14">
        <v>1</v>
      </c>
      <c r="BB320" s="14">
        <v>1</v>
      </c>
    </row>
    <row r="321" spans="1:54">
      <c r="A321" s="14" t="s">
        <v>37</v>
      </c>
      <c r="B321" s="14" t="s">
        <v>66</v>
      </c>
      <c r="D321" s="14" t="s">
        <v>1832</v>
      </c>
      <c r="E321" s="14" t="s">
        <v>1185</v>
      </c>
      <c r="F321" s="14" t="s">
        <v>1186</v>
      </c>
      <c r="G321" s="14">
        <v>31012699</v>
      </c>
      <c r="H321" s="14" t="s">
        <v>166</v>
      </c>
      <c r="I321" s="14" t="s">
        <v>167</v>
      </c>
      <c r="J321" s="14" t="s">
        <v>168</v>
      </c>
      <c r="K321" s="14">
        <v>21.199024999999999</v>
      </c>
      <c r="L321" s="14">
        <v>92.157628000000003</v>
      </c>
      <c r="M321" s="14">
        <v>0</v>
      </c>
      <c r="N321" s="14">
        <v>0</v>
      </c>
      <c r="P321" s="14" t="s">
        <v>99</v>
      </c>
      <c r="Q321" s="14" t="s">
        <v>107</v>
      </c>
      <c r="S321" s="14">
        <v>1</v>
      </c>
      <c r="T321" s="14">
        <v>1</v>
      </c>
      <c r="U321" s="14">
        <v>3</v>
      </c>
      <c r="Y321" s="14">
        <v>1</v>
      </c>
      <c r="Z321" s="14">
        <v>18</v>
      </c>
      <c r="AA321" s="14">
        <v>17</v>
      </c>
      <c r="AD321" s="14">
        <v>40</v>
      </c>
      <c r="AE321" s="14">
        <v>30</v>
      </c>
      <c r="AP321" s="14">
        <v>1</v>
      </c>
      <c r="AR321" s="14">
        <v>1</v>
      </c>
      <c r="AT321" s="14">
        <v>1</v>
      </c>
      <c r="AV321" s="14">
        <v>1</v>
      </c>
      <c r="AX321" s="14">
        <v>1</v>
      </c>
      <c r="AZ321" s="14">
        <v>1</v>
      </c>
      <c r="BB321" s="14">
        <v>1</v>
      </c>
    </row>
    <row r="322" spans="1:54">
      <c r="A322" s="14" t="s">
        <v>37</v>
      </c>
      <c r="B322" s="14" t="s">
        <v>66</v>
      </c>
      <c r="D322" s="14" t="s">
        <v>1832</v>
      </c>
      <c r="E322" s="14" t="s">
        <v>1187</v>
      </c>
      <c r="F322" s="14" t="s">
        <v>1188</v>
      </c>
      <c r="G322" s="14">
        <v>31012709</v>
      </c>
      <c r="H322" s="14" t="s">
        <v>166</v>
      </c>
      <c r="I322" s="14" t="s">
        <v>259</v>
      </c>
      <c r="J322" s="14" t="s">
        <v>168</v>
      </c>
      <c r="K322" s="14">
        <v>21.199895000000001</v>
      </c>
      <c r="L322" s="14">
        <v>92.158424999999994</v>
      </c>
      <c r="M322" s="14">
        <v>0</v>
      </c>
      <c r="N322" s="14">
        <v>0</v>
      </c>
      <c r="P322" s="14" t="s">
        <v>99</v>
      </c>
      <c r="Q322" s="14" t="s">
        <v>107</v>
      </c>
      <c r="S322" s="14">
        <v>1</v>
      </c>
      <c r="T322" s="14">
        <v>1</v>
      </c>
      <c r="U322" s="14">
        <v>3</v>
      </c>
      <c r="Y322" s="14">
        <v>1</v>
      </c>
      <c r="Z322" s="14">
        <v>19</v>
      </c>
      <c r="AA322" s="14">
        <v>16</v>
      </c>
      <c r="AD322" s="14">
        <v>35</v>
      </c>
      <c r="AE322" s="14">
        <v>35</v>
      </c>
      <c r="AP322" s="14">
        <v>1</v>
      </c>
      <c r="AR322" s="14">
        <v>1</v>
      </c>
      <c r="AT322" s="14">
        <v>1</v>
      </c>
      <c r="AV322" s="14">
        <v>1</v>
      </c>
      <c r="AX322" s="14">
        <v>1</v>
      </c>
      <c r="AZ322" s="14">
        <v>1</v>
      </c>
      <c r="BB322" s="14">
        <v>1</v>
      </c>
    </row>
    <row r="323" spans="1:54">
      <c r="A323" s="14" t="s">
        <v>37</v>
      </c>
      <c r="B323" s="14" t="s">
        <v>66</v>
      </c>
      <c r="D323" s="14" t="s">
        <v>1832</v>
      </c>
      <c r="E323" s="14" t="s">
        <v>1189</v>
      </c>
      <c r="F323" s="14" t="s">
        <v>1190</v>
      </c>
      <c r="G323" s="14">
        <v>31012708</v>
      </c>
      <c r="H323" s="14" t="s">
        <v>166</v>
      </c>
      <c r="I323" s="14" t="s">
        <v>167</v>
      </c>
      <c r="J323" s="14" t="s">
        <v>168</v>
      </c>
      <c r="K323" s="14">
        <v>21.199665</v>
      </c>
      <c r="L323" s="14">
        <v>92.159182000000001</v>
      </c>
      <c r="M323" s="14">
        <v>0</v>
      </c>
      <c r="N323" s="14">
        <v>0</v>
      </c>
      <c r="P323" s="14" t="s">
        <v>99</v>
      </c>
      <c r="Q323" s="14" t="s">
        <v>107</v>
      </c>
      <c r="S323" s="14">
        <v>1</v>
      </c>
      <c r="T323" s="14">
        <v>1</v>
      </c>
      <c r="U323" s="14">
        <v>3</v>
      </c>
      <c r="Y323" s="14">
        <v>1</v>
      </c>
      <c r="Z323" s="14">
        <v>20</v>
      </c>
      <c r="AA323" s="14">
        <v>15</v>
      </c>
      <c r="AD323" s="14">
        <v>38</v>
      </c>
      <c r="AE323" s="14">
        <v>32</v>
      </c>
      <c r="AP323" s="14">
        <v>1</v>
      </c>
      <c r="AR323" s="14">
        <v>1</v>
      </c>
      <c r="AT323" s="14">
        <v>1</v>
      </c>
      <c r="AV323" s="14">
        <v>1</v>
      </c>
      <c r="AX323" s="14">
        <v>1</v>
      </c>
      <c r="AZ323" s="14">
        <v>1</v>
      </c>
      <c r="BB323" s="14">
        <v>1</v>
      </c>
    </row>
    <row r="324" spans="1:54">
      <c r="A324" s="14" t="s">
        <v>37</v>
      </c>
      <c r="B324" s="14" t="s">
        <v>66</v>
      </c>
      <c r="D324" s="14" t="s">
        <v>1832</v>
      </c>
      <c r="E324" s="14" t="s">
        <v>1191</v>
      </c>
      <c r="F324" s="14" t="s">
        <v>1192</v>
      </c>
      <c r="G324" s="14">
        <v>31012703</v>
      </c>
      <c r="H324" s="14" t="s">
        <v>166</v>
      </c>
      <c r="I324" s="14" t="s">
        <v>167</v>
      </c>
      <c r="J324" s="14" t="s">
        <v>168</v>
      </c>
      <c r="K324" s="14">
        <v>21.199238000000001</v>
      </c>
      <c r="L324" s="14">
        <v>92.157290000000003</v>
      </c>
      <c r="M324" s="14">
        <v>0</v>
      </c>
      <c r="N324" s="14">
        <v>0</v>
      </c>
      <c r="P324" s="14" t="s">
        <v>99</v>
      </c>
      <c r="Q324" s="14" t="s">
        <v>107</v>
      </c>
      <c r="S324" s="14">
        <v>1</v>
      </c>
      <c r="T324" s="14">
        <v>1</v>
      </c>
      <c r="U324" s="14">
        <v>3</v>
      </c>
      <c r="Y324" s="14">
        <v>1</v>
      </c>
      <c r="Z324" s="14">
        <v>21</v>
      </c>
      <c r="AA324" s="14">
        <v>14</v>
      </c>
      <c r="AD324" s="14">
        <v>43</v>
      </c>
      <c r="AE324" s="14">
        <v>27</v>
      </c>
      <c r="AP324" s="14">
        <v>1</v>
      </c>
      <c r="AR324" s="14">
        <v>1</v>
      </c>
      <c r="AT324" s="14">
        <v>1</v>
      </c>
      <c r="AV324" s="14">
        <v>1</v>
      </c>
      <c r="AX324" s="14">
        <v>1</v>
      </c>
      <c r="AZ324" s="14">
        <v>1</v>
      </c>
      <c r="BB324" s="14">
        <v>1</v>
      </c>
    </row>
    <row r="325" spans="1:54">
      <c r="A325" s="14" t="s">
        <v>37</v>
      </c>
      <c r="B325" s="14" t="s">
        <v>66</v>
      </c>
      <c r="D325" s="14" t="s">
        <v>1832</v>
      </c>
      <c r="E325" s="14" t="s">
        <v>1193</v>
      </c>
      <c r="F325" s="14" t="s">
        <v>1194</v>
      </c>
      <c r="G325" s="14">
        <v>31012509</v>
      </c>
      <c r="H325" s="14" t="s">
        <v>166</v>
      </c>
      <c r="I325" s="14" t="s">
        <v>259</v>
      </c>
      <c r="J325" s="14" t="s">
        <v>168</v>
      </c>
      <c r="K325" s="14">
        <v>21.197320000000001</v>
      </c>
      <c r="L325" s="14">
        <v>92.156288000000004</v>
      </c>
      <c r="M325" s="14">
        <v>0</v>
      </c>
      <c r="N325" s="14">
        <v>0</v>
      </c>
      <c r="P325" s="14" t="s">
        <v>99</v>
      </c>
      <c r="Q325" s="14" t="s">
        <v>107</v>
      </c>
      <c r="S325" s="14">
        <v>1</v>
      </c>
      <c r="T325" s="14">
        <v>1</v>
      </c>
      <c r="U325" s="14">
        <v>3</v>
      </c>
      <c r="Y325" s="14">
        <v>1</v>
      </c>
      <c r="Z325" s="14">
        <v>20</v>
      </c>
      <c r="AA325" s="14">
        <v>15</v>
      </c>
      <c r="AD325" s="14">
        <v>31</v>
      </c>
      <c r="AE325" s="14">
        <v>39</v>
      </c>
      <c r="AP325" s="14">
        <v>1</v>
      </c>
      <c r="AR325" s="14">
        <v>1</v>
      </c>
      <c r="AT325" s="14">
        <v>1</v>
      </c>
      <c r="AV325" s="14">
        <v>1</v>
      </c>
      <c r="AX325" s="14">
        <v>1</v>
      </c>
      <c r="AZ325" s="14">
        <v>1</v>
      </c>
      <c r="BB325" s="14">
        <v>1</v>
      </c>
    </row>
    <row r="326" spans="1:54">
      <c r="A326" s="14" t="s">
        <v>37</v>
      </c>
      <c r="B326" s="14" t="s">
        <v>66</v>
      </c>
      <c r="D326" s="14" t="s">
        <v>1832</v>
      </c>
      <c r="E326" s="14" t="s">
        <v>1195</v>
      </c>
      <c r="F326" s="14" t="s">
        <v>1196</v>
      </c>
      <c r="G326" s="14">
        <v>31012700</v>
      </c>
      <c r="H326" s="14" t="s">
        <v>166</v>
      </c>
      <c r="I326" s="14" t="s">
        <v>259</v>
      </c>
      <c r="J326" s="14" t="s">
        <v>168</v>
      </c>
      <c r="K326" s="14">
        <v>21.199141000000001</v>
      </c>
      <c r="L326" s="14">
        <v>92.159612999999993</v>
      </c>
      <c r="M326" s="14">
        <v>0</v>
      </c>
      <c r="N326" s="14">
        <v>0</v>
      </c>
      <c r="P326" s="14" t="s">
        <v>99</v>
      </c>
      <c r="Q326" s="14" t="s">
        <v>107</v>
      </c>
      <c r="S326" s="14">
        <v>1</v>
      </c>
      <c r="T326" s="14">
        <v>1</v>
      </c>
      <c r="U326" s="14">
        <v>3</v>
      </c>
      <c r="Y326" s="14">
        <v>1</v>
      </c>
      <c r="Z326" s="14">
        <v>17</v>
      </c>
      <c r="AA326" s="14">
        <v>18</v>
      </c>
      <c r="AD326" s="14">
        <v>34</v>
      </c>
      <c r="AE326" s="14">
        <v>36</v>
      </c>
      <c r="AP326" s="14">
        <v>1</v>
      </c>
      <c r="AR326" s="14">
        <v>1</v>
      </c>
      <c r="AT326" s="14">
        <v>1</v>
      </c>
      <c r="AV326" s="14">
        <v>1</v>
      </c>
      <c r="AX326" s="14">
        <v>1</v>
      </c>
      <c r="AZ326" s="14">
        <v>1</v>
      </c>
      <c r="BB326" s="14">
        <v>1</v>
      </c>
    </row>
    <row r="327" spans="1:54">
      <c r="A327" s="14" t="s">
        <v>37</v>
      </c>
      <c r="B327" s="14" t="s">
        <v>66</v>
      </c>
      <c r="D327" s="14" t="s">
        <v>1832</v>
      </c>
      <c r="E327" s="14" t="s">
        <v>1197</v>
      </c>
      <c r="F327" s="14" t="s">
        <v>208</v>
      </c>
      <c r="G327" s="14">
        <v>31012707</v>
      </c>
      <c r="H327" s="14" t="s">
        <v>166</v>
      </c>
      <c r="I327" s="14" t="s">
        <v>259</v>
      </c>
      <c r="J327" s="14" t="s">
        <v>168</v>
      </c>
      <c r="P327" s="14" t="s">
        <v>99</v>
      </c>
      <c r="Q327" s="14" t="s">
        <v>107</v>
      </c>
      <c r="S327" s="14">
        <v>1</v>
      </c>
      <c r="T327" s="14">
        <v>1</v>
      </c>
      <c r="U327" s="14">
        <v>3</v>
      </c>
      <c r="Y327" s="14">
        <v>1</v>
      </c>
      <c r="Z327" s="14">
        <v>19</v>
      </c>
      <c r="AA327" s="14">
        <v>16</v>
      </c>
      <c r="AD327" s="14">
        <v>39</v>
      </c>
      <c r="AE327" s="14">
        <v>31</v>
      </c>
      <c r="AP327" s="14">
        <v>1</v>
      </c>
      <c r="AR327" s="14">
        <v>1</v>
      </c>
      <c r="AT327" s="14">
        <v>1</v>
      </c>
      <c r="AV327" s="14">
        <v>1</v>
      </c>
      <c r="AX327" s="14">
        <v>1</v>
      </c>
      <c r="AZ327" s="14">
        <v>1</v>
      </c>
      <c r="BB327" s="14">
        <v>1</v>
      </c>
    </row>
    <row r="328" spans="1:54">
      <c r="A328" s="14" t="s">
        <v>37</v>
      </c>
      <c r="B328" s="14" t="s">
        <v>66</v>
      </c>
      <c r="D328" s="14" t="s">
        <v>1832</v>
      </c>
      <c r="E328" s="14" t="s">
        <v>1198</v>
      </c>
      <c r="F328" s="14" t="s">
        <v>1199</v>
      </c>
      <c r="G328" s="14">
        <v>31012671</v>
      </c>
      <c r="H328" s="14" t="s">
        <v>166</v>
      </c>
      <c r="I328" s="14" t="s">
        <v>259</v>
      </c>
      <c r="J328" s="14" t="s">
        <v>168</v>
      </c>
      <c r="P328" s="14" t="s">
        <v>99</v>
      </c>
      <c r="Q328" s="14" t="s">
        <v>107</v>
      </c>
      <c r="S328" s="14">
        <v>1</v>
      </c>
      <c r="T328" s="14">
        <v>1</v>
      </c>
      <c r="U328" s="14">
        <v>3</v>
      </c>
      <c r="Y328" s="14">
        <v>1</v>
      </c>
      <c r="Z328" s="14">
        <v>20</v>
      </c>
      <c r="AA328" s="14">
        <v>15</v>
      </c>
      <c r="AD328" s="14">
        <v>30</v>
      </c>
      <c r="AE328" s="14">
        <v>40</v>
      </c>
      <c r="AP328" s="14">
        <v>1</v>
      </c>
      <c r="AR328" s="14">
        <v>1</v>
      </c>
      <c r="AT328" s="14">
        <v>1</v>
      </c>
      <c r="AV328" s="14">
        <v>1</v>
      </c>
      <c r="AX328" s="14">
        <v>1</v>
      </c>
      <c r="AZ328" s="14">
        <v>1</v>
      </c>
      <c r="BB328" s="14">
        <v>1</v>
      </c>
    </row>
    <row r="329" spans="1:54">
      <c r="A329" s="14" t="s">
        <v>37</v>
      </c>
      <c r="B329" s="14" t="s">
        <v>66</v>
      </c>
      <c r="D329" s="14" t="s">
        <v>1832</v>
      </c>
      <c r="E329" s="14" t="s">
        <v>1200</v>
      </c>
      <c r="F329" s="14" t="s">
        <v>1201</v>
      </c>
      <c r="G329" s="14">
        <v>31012697</v>
      </c>
      <c r="H329" s="14" t="s">
        <v>166</v>
      </c>
      <c r="I329" s="14" t="s">
        <v>259</v>
      </c>
      <c r="J329" s="14" t="s">
        <v>168</v>
      </c>
      <c r="K329" s="14">
        <v>21.199002</v>
      </c>
      <c r="L329" s="14">
        <v>92.154092000000006</v>
      </c>
      <c r="M329" s="14">
        <v>0</v>
      </c>
      <c r="N329" s="14">
        <v>0</v>
      </c>
      <c r="P329" s="14" t="s">
        <v>99</v>
      </c>
      <c r="Q329" s="14" t="s">
        <v>107</v>
      </c>
      <c r="S329" s="14">
        <v>1</v>
      </c>
      <c r="T329" s="14">
        <v>1</v>
      </c>
      <c r="U329" s="14">
        <v>3</v>
      </c>
      <c r="Y329" s="14">
        <v>1</v>
      </c>
      <c r="Z329" s="14">
        <v>21</v>
      </c>
      <c r="AA329" s="14">
        <v>14</v>
      </c>
      <c r="AD329" s="14">
        <v>34</v>
      </c>
      <c r="AE329" s="14">
        <v>36</v>
      </c>
      <c r="AP329" s="14">
        <v>1</v>
      </c>
      <c r="AR329" s="14">
        <v>1</v>
      </c>
      <c r="AT329" s="14">
        <v>1</v>
      </c>
      <c r="AV329" s="14">
        <v>1</v>
      </c>
      <c r="AX329" s="14">
        <v>1</v>
      </c>
      <c r="AZ329" s="14">
        <v>1</v>
      </c>
      <c r="BB329" s="14">
        <v>1</v>
      </c>
    </row>
    <row r="330" spans="1:54">
      <c r="A330" s="14" t="s">
        <v>37</v>
      </c>
      <c r="B330" s="14" t="s">
        <v>66</v>
      </c>
      <c r="D330" s="14" t="s">
        <v>1832</v>
      </c>
      <c r="E330" s="14" t="s">
        <v>1202</v>
      </c>
      <c r="F330" s="14" t="s">
        <v>1203</v>
      </c>
      <c r="G330" s="14">
        <v>31012659</v>
      </c>
      <c r="H330" s="14" t="s">
        <v>166</v>
      </c>
      <c r="I330" s="14" t="s">
        <v>259</v>
      </c>
      <c r="J330" s="14" t="s">
        <v>168</v>
      </c>
      <c r="K330" s="14">
        <v>21.195905</v>
      </c>
      <c r="L330" s="14">
        <v>92.154235</v>
      </c>
      <c r="M330" s="14">
        <v>0</v>
      </c>
      <c r="N330" s="14">
        <v>0</v>
      </c>
      <c r="P330" s="14" t="s">
        <v>99</v>
      </c>
      <c r="Q330" s="14" t="s">
        <v>107</v>
      </c>
      <c r="S330" s="14">
        <v>1</v>
      </c>
      <c r="T330" s="14">
        <v>1</v>
      </c>
      <c r="U330" s="14">
        <v>3</v>
      </c>
      <c r="Y330" s="14">
        <v>1</v>
      </c>
      <c r="Z330" s="14">
        <v>16</v>
      </c>
      <c r="AA330" s="14">
        <v>19</v>
      </c>
      <c r="AD330" s="14">
        <v>36</v>
      </c>
      <c r="AE330" s="14">
        <v>34</v>
      </c>
      <c r="AP330" s="14">
        <v>1</v>
      </c>
      <c r="AR330" s="14">
        <v>1</v>
      </c>
      <c r="AT330" s="14">
        <v>1</v>
      </c>
      <c r="AV330" s="14">
        <v>1</v>
      </c>
      <c r="AX330" s="14">
        <v>1</v>
      </c>
      <c r="AZ330" s="14">
        <v>1</v>
      </c>
      <c r="BB330" s="14">
        <v>1</v>
      </c>
    </row>
    <row r="331" spans="1:54">
      <c r="A331" s="14" t="s">
        <v>37</v>
      </c>
      <c r="B331" s="14" t="s">
        <v>66</v>
      </c>
      <c r="D331" s="14" t="s">
        <v>1832</v>
      </c>
      <c r="E331" s="14" t="s">
        <v>1204</v>
      </c>
      <c r="F331" s="14" t="s">
        <v>1205</v>
      </c>
      <c r="G331" s="14">
        <v>31012713</v>
      </c>
      <c r="H331" s="14" t="s">
        <v>166</v>
      </c>
      <c r="I331" s="14" t="s">
        <v>167</v>
      </c>
      <c r="J331" s="14" t="s">
        <v>168</v>
      </c>
      <c r="P331" s="14" t="s">
        <v>99</v>
      </c>
      <c r="Q331" s="14" t="s">
        <v>107</v>
      </c>
      <c r="S331" s="14">
        <v>1</v>
      </c>
      <c r="T331" s="14">
        <v>1</v>
      </c>
      <c r="U331" s="14">
        <v>3</v>
      </c>
      <c r="Y331" s="14">
        <v>1</v>
      </c>
      <c r="Z331" s="14">
        <v>20</v>
      </c>
      <c r="AA331" s="14">
        <v>15</v>
      </c>
      <c r="AD331" s="14">
        <v>31</v>
      </c>
      <c r="AE331" s="14">
        <v>39</v>
      </c>
      <c r="AP331" s="14">
        <v>1</v>
      </c>
      <c r="AR331" s="14">
        <v>1</v>
      </c>
      <c r="AT331" s="14">
        <v>1</v>
      </c>
      <c r="AV331" s="14">
        <v>1</v>
      </c>
      <c r="AX331" s="14">
        <v>1</v>
      </c>
      <c r="AZ331" s="14">
        <v>1</v>
      </c>
      <c r="BB331" s="14">
        <v>1</v>
      </c>
    </row>
    <row r="332" spans="1:54">
      <c r="A332" s="14" t="s">
        <v>37</v>
      </c>
      <c r="B332" s="14" t="s">
        <v>66</v>
      </c>
      <c r="D332" s="14" t="s">
        <v>1832</v>
      </c>
      <c r="E332" s="14" t="s">
        <v>1206</v>
      </c>
      <c r="F332" s="14" t="s">
        <v>1207</v>
      </c>
      <c r="G332" s="14">
        <v>31012686</v>
      </c>
      <c r="H332" s="14" t="s">
        <v>166</v>
      </c>
      <c r="I332" s="14" t="s">
        <v>167</v>
      </c>
      <c r="J332" s="14" t="s">
        <v>168</v>
      </c>
      <c r="K332" s="14">
        <v>21.198128000000001</v>
      </c>
      <c r="L332" s="14">
        <v>92.152277999999995</v>
      </c>
      <c r="M332" s="14">
        <v>0</v>
      </c>
      <c r="N332" s="14">
        <v>0</v>
      </c>
      <c r="P332" s="14" t="s">
        <v>99</v>
      </c>
      <c r="Q332" s="14" t="s">
        <v>107</v>
      </c>
      <c r="S332" s="14">
        <v>1</v>
      </c>
      <c r="T332" s="14">
        <v>1</v>
      </c>
      <c r="U332" s="14">
        <v>3</v>
      </c>
      <c r="Y332" s="14">
        <v>1</v>
      </c>
      <c r="Z332" s="14">
        <v>18</v>
      </c>
      <c r="AA332" s="14">
        <v>17</v>
      </c>
      <c r="AD332" s="14">
        <v>41</v>
      </c>
      <c r="AE332" s="14">
        <v>29</v>
      </c>
      <c r="AP332" s="14">
        <v>1</v>
      </c>
      <c r="AR332" s="14">
        <v>1</v>
      </c>
      <c r="AT332" s="14">
        <v>1</v>
      </c>
      <c r="AV332" s="14">
        <v>1</v>
      </c>
      <c r="AX332" s="14">
        <v>1</v>
      </c>
      <c r="AZ332" s="14">
        <v>1</v>
      </c>
      <c r="BB332" s="14">
        <v>1</v>
      </c>
    </row>
    <row r="333" spans="1:54">
      <c r="A333" s="14" t="s">
        <v>37</v>
      </c>
      <c r="B333" s="14" t="s">
        <v>66</v>
      </c>
      <c r="D333" s="14" t="s">
        <v>1832</v>
      </c>
      <c r="E333" s="14" t="s">
        <v>1208</v>
      </c>
      <c r="F333" s="14" t="s">
        <v>1209</v>
      </c>
      <c r="G333" s="14">
        <v>31012690</v>
      </c>
      <c r="H333" s="14" t="s">
        <v>166</v>
      </c>
      <c r="I333" s="14" t="s">
        <v>259</v>
      </c>
      <c r="J333" s="14" t="s">
        <v>168</v>
      </c>
      <c r="K333" s="14">
        <v>21.198412000000001</v>
      </c>
      <c r="L333" s="14">
        <v>92.152839999999998</v>
      </c>
      <c r="M333" s="14">
        <v>0</v>
      </c>
      <c r="N333" s="14">
        <v>0</v>
      </c>
      <c r="P333" s="14" t="s">
        <v>99</v>
      </c>
      <c r="Q333" s="14" t="s">
        <v>107</v>
      </c>
      <c r="S333" s="14">
        <v>1</v>
      </c>
      <c r="T333" s="14">
        <v>1</v>
      </c>
      <c r="U333" s="14">
        <v>3</v>
      </c>
      <c r="Y333" s="14">
        <v>1</v>
      </c>
      <c r="Z333" s="14">
        <v>20</v>
      </c>
      <c r="AA333" s="14">
        <v>15</v>
      </c>
      <c r="AD333" s="14">
        <v>30</v>
      </c>
      <c r="AE333" s="14">
        <v>40</v>
      </c>
      <c r="AP333" s="14">
        <v>1</v>
      </c>
      <c r="AR333" s="14">
        <v>1</v>
      </c>
      <c r="AT333" s="14">
        <v>1</v>
      </c>
      <c r="AV333" s="14">
        <v>1</v>
      </c>
      <c r="AX333" s="14">
        <v>1</v>
      </c>
      <c r="AZ333" s="14">
        <v>1</v>
      </c>
      <c r="BB333" s="14">
        <v>1</v>
      </c>
    </row>
    <row r="334" spans="1:54">
      <c r="A334" s="14" t="s">
        <v>37</v>
      </c>
      <c r="B334" s="14" t="s">
        <v>66</v>
      </c>
      <c r="D334" s="14" t="s">
        <v>1832</v>
      </c>
      <c r="E334" s="14" t="s">
        <v>1210</v>
      </c>
      <c r="F334" s="14" t="s">
        <v>1211</v>
      </c>
      <c r="G334" s="14">
        <v>31012712</v>
      </c>
      <c r="H334" s="14" t="s">
        <v>166</v>
      </c>
      <c r="I334" s="14" t="s">
        <v>259</v>
      </c>
      <c r="J334" s="14" t="s">
        <v>168</v>
      </c>
      <c r="P334" s="14" t="s">
        <v>99</v>
      </c>
      <c r="Q334" s="14" t="s">
        <v>107</v>
      </c>
      <c r="S334" s="14">
        <v>1</v>
      </c>
      <c r="T334" s="14">
        <v>1</v>
      </c>
      <c r="U334" s="14">
        <v>3</v>
      </c>
      <c r="Y334" s="14">
        <v>1</v>
      </c>
      <c r="Z334" s="14">
        <v>20</v>
      </c>
      <c r="AA334" s="14">
        <v>15</v>
      </c>
      <c r="AD334" s="14">
        <v>33</v>
      </c>
      <c r="AE334" s="14">
        <v>37</v>
      </c>
      <c r="AP334" s="14">
        <v>1</v>
      </c>
      <c r="AR334" s="14">
        <v>1</v>
      </c>
      <c r="AT334" s="14">
        <v>1</v>
      </c>
      <c r="AV334" s="14">
        <v>1</v>
      </c>
      <c r="AX334" s="14">
        <v>1</v>
      </c>
      <c r="AZ334" s="14">
        <v>1</v>
      </c>
      <c r="BB334" s="14">
        <v>1</v>
      </c>
    </row>
    <row r="335" spans="1:54">
      <c r="A335" s="14" t="s">
        <v>37</v>
      </c>
      <c r="B335" s="14" t="s">
        <v>66</v>
      </c>
      <c r="D335" s="14" t="s">
        <v>1832</v>
      </c>
      <c r="E335" s="14" t="s">
        <v>1212</v>
      </c>
      <c r="F335" s="14" t="s">
        <v>1213</v>
      </c>
      <c r="G335" s="14">
        <v>31012710</v>
      </c>
      <c r="H335" s="14" t="s">
        <v>166</v>
      </c>
      <c r="I335" s="14" t="s">
        <v>167</v>
      </c>
      <c r="J335" s="14" t="s">
        <v>168</v>
      </c>
      <c r="K335" s="14">
        <v>21.200143000000001</v>
      </c>
      <c r="L335" s="14">
        <v>92.152422000000001</v>
      </c>
      <c r="M335" s="14">
        <v>0</v>
      </c>
      <c r="N335" s="14">
        <v>0</v>
      </c>
      <c r="P335" s="14" t="s">
        <v>99</v>
      </c>
      <c r="Q335" s="14" t="s">
        <v>107</v>
      </c>
      <c r="S335" s="14">
        <v>1</v>
      </c>
      <c r="T335" s="14">
        <v>1</v>
      </c>
      <c r="U335" s="14">
        <v>3</v>
      </c>
      <c r="Y335" s="14">
        <v>1</v>
      </c>
      <c r="Z335" s="14">
        <v>19</v>
      </c>
      <c r="AA335" s="14">
        <v>16</v>
      </c>
      <c r="AD335" s="14">
        <v>33</v>
      </c>
      <c r="AE335" s="14">
        <v>37</v>
      </c>
      <c r="AP335" s="14">
        <v>1</v>
      </c>
      <c r="AR335" s="14">
        <v>1</v>
      </c>
      <c r="AT335" s="14">
        <v>1</v>
      </c>
      <c r="AV335" s="14">
        <v>1</v>
      </c>
      <c r="AX335" s="14">
        <v>1</v>
      </c>
      <c r="AZ335" s="14">
        <v>1</v>
      </c>
      <c r="BB335" s="14">
        <v>1</v>
      </c>
    </row>
    <row r="336" spans="1:54">
      <c r="A336" s="14" t="s">
        <v>37</v>
      </c>
      <c r="B336" s="14" t="s">
        <v>66</v>
      </c>
      <c r="D336" s="14" t="s">
        <v>1832</v>
      </c>
      <c r="E336" s="14" t="s">
        <v>1214</v>
      </c>
      <c r="F336" s="14" t="s">
        <v>1215</v>
      </c>
      <c r="G336" s="14">
        <v>31012711</v>
      </c>
      <c r="H336" s="14" t="s">
        <v>166</v>
      </c>
      <c r="I336" s="14" t="s">
        <v>259</v>
      </c>
      <c r="J336" s="14" t="s">
        <v>168</v>
      </c>
      <c r="P336" s="14" t="s">
        <v>99</v>
      </c>
      <c r="Q336" s="14" t="s">
        <v>107</v>
      </c>
      <c r="S336" s="14">
        <v>1</v>
      </c>
      <c r="T336" s="14">
        <v>1</v>
      </c>
      <c r="U336" s="14">
        <v>3</v>
      </c>
      <c r="Y336" s="14">
        <v>1</v>
      </c>
      <c r="Z336" s="14">
        <v>21</v>
      </c>
      <c r="AA336" s="14">
        <v>14</v>
      </c>
      <c r="AD336" s="14">
        <v>34</v>
      </c>
      <c r="AE336" s="14">
        <v>36</v>
      </c>
      <c r="AP336" s="14">
        <v>1</v>
      </c>
      <c r="AR336" s="14">
        <v>1</v>
      </c>
      <c r="AT336" s="14">
        <v>1</v>
      </c>
      <c r="AV336" s="14">
        <v>1</v>
      </c>
      <c r="AX336" s="14">
        <v>1</v>
      </c>
      <c r="AZ336" s="14">
        <v>1</v>
      </c>
      <c r="BB336" s="14">
        <v>1</v>
      </c>
    </row>
    <row r="337" spans="1:54">
      <c r="A337" s="14" t="s">
        <v>37</v>
      </c>
      <c r="B337" s="14" t="s">
        <v>66</v>
      </c>
      <c r="D337" s="14" t="s">
        <v>1832</v>
      </c>
      <c r="E337" s="14" t="s">
        <v>1216</v>
      </c>
      <c r="F337" s="14" t="s">
        <v>236</v>
      </c>
      <c r="G337" s="14">
        <v>31012685</v>
      </c>
      <c r="H337" s="14" t="s">
        <v>166</v>
      </c>
      <c r="I337" s="14" t="s">
        <v>259</v>
      </c>
      <c r="J337" s="14" t="s">
        <v>168</v>
      </c>
      <c r="P337" s="14" t="s">
        <v>99</v>
      </c>
      <c r="Q337" s="14" t="s">
        <v>107</v>
      </c>
      <c r="S337" s="14">
        <v>1</v>
      </c>
      <c r="T337" s="14">
        <v>1</v>
      </c>
      <c r="U337" s="14">
        <v>3</v>
      </c>
      <c r="Y337" s="14">
        <v>1</v>
      </c>
      <c r="Z337" s="14">
        <v>18</v>
      </c>
      <c r="AA337" s="14">
        <v>17</v>
      </c>
      <c r="AD337" s="14">
        <v>38</v>
      </c>
      <c r="AE337" s="14">
        <v>32</v>
      </c>
      <c r="AP337" s="14">
        <v>1</v>
      </c>
      <c r="AR337" s="14">
        <v>1</v>
      </c>
      <c r="AT337" s="14">
        <v>1</v>
      </c>
      <c r="AV337" s="14">
        <v>1</v>
      </c>
      <c r="AX337" s="14">
        <v>1</v>
      </c>
      <c r="AZ337" s="14">
        <v>1</v>
      </c>
      <c r="BB337" s="14">
        <v>1</v>
      </c>
    </row>
    <row r="338" spans="1:54">
      <c r="A338" s="14" t="s">
        <v>37</v>
      </c>
      <c r="B338" s="14" t="s">
        <v>66</v>
      </c>
      <c r="D338" s="14" t="s">
        <v>1832</v>
      </c>
      <c r="E338" s="14" t="s">
        <v>598</v>
      </c>
      <c r="F338" s="14" t="s">
        <v>230</v>
      </c>
      <c r="G338" s="14">
        <v>31012682</v>
      </c>
      <c r="H338" s="14" t="s">
        <v>166</v>
      </c>
      <c r="I338" s="14" t="s">
        <v>259</v>
      </c>
      <c r="J338" s="14" t="s">
        <v>168</v>
      </c>
      <c r="P338" s="14" t="s">
        <v>99</v>
      </c>
      <c r="Q338" s="14" t="s">
        <v>107</v>
      </c>
      <c r="S338" s="14">
        <v>1</v>
      </c>
      <c r="T338" s="14">
        <v>1</v>
      </c>
      <c r="U338" s="14">
        <v>3</v>
      </c>
      <c r="Y338" s="14">
        <v>1</v>
      </c>
      <c r="Z338" s="14">
        <v>19</v>
      </c>
      <c r="AA338" s="14">
        <v>16</v>
      </c>
      <c r="AD338" s="14">
        <v>39</v>
      </c>
      <c r="AE338" s="14">
        <v>31</v>
      </c>
      <c r="AP338" s="14">
        <v>1</v>
      </c>
      <c r="AR338" s="14">
        <v>1</v>
      </c>
      <c r="AT338" s="14">
        <v>1</v>
      </c>
      <c r="AV338" s="14">
        <v>1</v>
      </c>
      <c r="AX338" s="14">
        <v>1</v>
      </c>
      <c r="AZ338" s="14">
        <v>1</v>
      </c>
      <c r="BB338" s="14">
        <v>1</v>
      </c>
    </row>
    <row r="339" spans="1:54">
      <c r="A339" s="14" t="s">
        <v>37</v>
      </c>
      <c r="B339" s="14" t="s">
        <v>66</v>
      </c>
      <c r="D339" s="14" t="s">
        <v>1832</v>
      </c>
      <c r="E339" s="14" t="s">
        <v>1217</v>
      </c>
      <c r="F339" s="14" t="s">
        <v>238</v>
      </c>
      <c r="G339" s="14">
        <v>31012693</v>
      </c>
      <c r="H339" s="14" t="s">
        <v>166</v>
      </c>
      <c r="I339" s="14" t="s">
        <v>259</v>
      </c>
      <c r="J339" s="14" t="s">
        <v>168</v>
      </c>
      <c r="P339" s="14" t="s">
        <v>99</v>
      </c>
      <c r="Q339" s="14" t="s">
        <v>107</v>
      </c>
      <c r="S339" s="14">
        <v>1</v>
      </c>
      <c r="T339" s="14">
        <v>1</v>
      </c>
      <c r="U339" s="14">
        <v>3</v>
      </c>
      <c r="Y339" s="14">
        <v>1</v>
      </c>
      <c r="Z339" s="14">
        <v>17</v>
      </c>
      <c r="AA339" s="14">
        <v>18</v>
      </c>
      <c r="AD339" s="14">
        <v>41</v>
      </c>
      <c r="AE339" s="14">
        <v>29</v>
      </c>
      <c r="AP339" s="14">
        <v>1</v>
      </c>
      <c r="AR339" s="14">
        <v>1</v>
      </c>
      <c r="AT339" s="14">
        <v>1</v>
      </c>
      <c r="AV339" s="14">
        <v>1</v>
      </c>
      <c r="AX339" s="14">
        <v>1</v>
      </c>
      <c r="AZ339" s="14">
        <v>1</v>
      </c>
      <c r="BB339" s="14">
        <v>1</v>
      </c>
    </row>
    <row r="340" spans="1:54">
      <c r="A340" s="14" t="s">
        <v>37</v>
      </c>
      <c r="B340" s="14" t="s">
        <v>66</v>
      </c>
      <c r="D340" s="14" t="s">
        <v>1832</v>
      </c>
      <c r="E340" s="14" t="s">
        <v>1218</v>
      </c>
      <c r="F340" s="14" t="s">
        <v>1219</v>
      </c>
      <c r="G340" s="14">
        <v>31012698</v>
      </c>
      <c r="H340" s="14" t="s">
        <v>166</v>
      </c>
      <c r="I340" s="14" t="s">
        <v>167</v>
      </c>
      <c r="J340" s="14" t="s">
        <v>168</v>
      </c>
      <c r="P340" s="14" t="s">
        <v>99</v>
      </c>
      <c r="Q340" s="14" t="s">
        <v>107</v>
      </c>
      <c r="S340" s="14">
        <v>1</v>
      </c>
      <c r="T340" s="14">
        <v>1</v>
      </c>
      <c r="U340" s="14">
        <v>3</v>
      </c>
      <c r="Y340" s="14">
        <v>1</v>
      </c>
      <c r="Z340" s="14">
        <v>19</v>
      </c>
      <c r="AA340" s="14">
        <v>16</v>
      </c>
      <c r="AD340" s="14">
        <v>38</v>
      </c>
      <c r="AE340" s="14">
        <v>32</v>
      </c>
      <c r="AP340" s="14">
        <v>1</v>
      </c>
      <c r="AR340" s="14">
        <v>1</v>
      </c>
      <c r="AT340" s="14">
        <v>1</v>
      </c>
      <c r="AV340" s="14">
        <v>1</v>
      </c>
      <c r="AX340" s="14">
        <v>1</v>
      </c>
      <c r="AZ340" s="14">
        <v>1</v>
      </c>
      <c r="BB340" s="14">
        <v>1</v>
      </c>
    </row>
    <row r="341" spans="1:54">
      <c r="A341" s="14" t="s">
        <v>37</v>
      </c>
      <c r="B341" s="14" t="s">
        <v>66</v>
      </c>
      <c r="D341" s="14" t="s">
        <v>1832</v>
      </c>
      <c r="E341" s="14" t="s">
        <v>1220</v>
      </c>
      <c r="F341" s="14" t="s">
        <v>228</v>
      </c>
      <c r="G341" s="14">
        <v>31012675</v>
      </c>
      <c r="H341" s="14" t="s">
        <v>166</v>
      </c>
      <c r="I341" s="14" t="s">
        <v>259</v>
      </c>
      <c r="J341" s="14" t="s">
        <v>168</v>
      </c>
      <c r="P341" s="14" t="s">
        <v>99</v>
      </c>
      <c r="Q341" s="14" t="s">
        <v>107</v>
      </c>
      <c r="S341" s="14">
        <v>1</v>
      </c>
      <c r="T341" s="14">
        <v>1</v>
      </c>
      <c r="U341" s="14">
        <v>3</v>
      </c>
      <c r="Y341" s="14">
        <v>1</v>
      </c>
      <c r="Z341" s="14">
        <v>16</v>
      </c>
      <c r="AA341" s="14">
        <v>19</v>
      </c>
      <c r="AD341" s="14">
        <v>41</v>
      </c>
      <c r="AE341" s="14">
        <v>29</v>
      </c>
      <c r="AP341" s="14">
        <v>1</v>
      </c>
      <c r="AR341" s="14">
        <v>1</v>
      </c>
      <c r="AT341" s="14">
        <v>1</v>
      </c>
      <c r="AV341" s="14">
        <v>1</v>
      </c>
      <c r="AX341" s="14">
        <v>1</v>
      </c>
      <c r="AZ341" s="14">
        <v>1</v>
      </c>
      <c r="BB341" s="14">
        <v>1</v>
      </c>
    </row>
    <row r="342" spans="1:54">
      <c r="A342" s="14" t="s">
        <v>37</v>
      </c>
      <c r="B342" s="14" t="s">
        <v>66</v>
      </c>
      <c r="D342" s="14" t="s">
        <v>1832</v>
      </c>
      <c r="E342" s="14" t="s">
        <v>1221</v>
      </c>
      <c r="F342" s="14" t="s">
        <v>234</v>
      </c>
      <c r="G342" s="14">
        <v>31012674</v>
      </c>
      <c r="H342" s="14" t="s">
        <v>166</v>
      </c>
      <c r="I342" s="14" t="s">
        <v>167</v>
      </c>
      <c r="J342" s="14" t="s">
        <v>168</v>
      </c>
      <c r="P342" s="14" t="s">
        <v>99</v>
      </c>
      <c r="Q342" s="14" t="s">
        <v>107</v>
      </c>
      <c r="S342" s="14">
        <v>1</v>
      </c>
      <c r="T342" s="14">
        <v>1</v>
      </c>
      <c r="U342" s="14">
        <v>3</v>
      </c>
      <c r="Y342" s="14">
        <v>1</v>
      </c>
      <c r="Z342" s="14">
        <v>19</v>
      </c>
      <c r="AA342" s="14">
        <v>16</v>
      </c>
      <c r="AD342" s="14">
        <v>39</v>
      </c>
      <c r="AE342" s="14">
        <v>31</v>
      </c>
      <c r="AP342" s="14">
        <v>1</v>
      </c>
      <c r="AR342" s="14">
        <v>1</v>
      </c>
      <c r="AT342" s="14">
        <v>1</v>
      </c>
      <c r="AV342" s="14">
        <v>1</v>
      </c>
      <c r="AX342" s="14">
        <v>1</v>
      </c>
      <c r="AZ342" s="14">
        <v>1</v>
      </c>
      <c r="BB342" s="14">
        <v>1</v>
      </c>
    </row>
    <row r="343" spans="1:54">
      <c r="A343" s="14" t="s">
        <v>37</v>
      </c>
      <c r="B343" s="14" t="s">
        <v>66</v>
      </c>
      <c r="D343" s="14" t="s">
        <v>1832</v>
      </c>
      <c r="E343" s="14" t="s">
        <v>1222</v>
      </c>
      <c r="F343" s="14" t="s">
        <v>1223</v>
      </c>
      <c r="G343" s="14">
        <v>31012683</v>
      </c>
      <c r="H343" s="14" t="s">
        <v>166</v>
      </c>
      <c r="I343" s="14" t="s">
        <v>167</v>
      </c>
      <c r="J343" s="14" t="s">
        <v>168</v>
      </c>
      <c r="P343" s="14" t="s">
        <v>99</v>
      </c>
      <c r="Q343" s="14" t="s">
        <v>107</v>
      </c>
      <c r="S343" s="14">
        <v>1</v>
      </c>
      <c r="T343" s="14">
        <v>1</v>
      </c>
      <c r="U343" s="14">
        <v>3</v>
      </c>
      <c r="Y343" s="14">
        <v>1</v>
      </c>
      <c r="Z343" s="14">
        <v>19</v>
      </c>
      <c r="AA343" s="14">
        <v>16</v>
      </c>
      <c r="AD343" s="14">
        <v>35</v>
      </c>
      <c r="AE343" s="14">
        <v>35</v>
      </c>
      <c r="AP343" s="14">
        <v>1</v>
      </c>
      <c r="AR343" s="14">
        <v>1</v>
      </c>
      <c r="AT343" s="14">
        <v>1</v>
      </c>
      <c r="AV343" s="14">
        <v>1</v>
      </c>
      <c r="AX343" s="14">
        <v>1</v>
      </c>
      <c r="AZ343" s="14">
        <v>1</v>
      </c>
      <c r="BB343" s="14">
        <v>1</v>
      </c>
    </row>
    <row r="344" spans="1:54">
      <c r="A344" s="14" t="s">
        <v>37</v>
      </c>
      <c r="B344" s="14" t="s">
        <v>66</v>
      </c>
      <c r="D344" s="14" t="s">
        <v>1832</v>
      </c>
      <c r="E344" s="14" t="s">
        <v>1224</v>
      </c>
      <c r="F344" s="14" t="s">
        <v>1225</v>
      </c>
      <c r="G344" s="14">
        <v>31012701</v>
      </c>
      <c r="H344" s="14" t="s">
        <v>166</v>
      </c>
      <c r="I344" s="14" t="s">
        <v>167</v>
      </c>
      <c r="J344" s="14" t="s">
        <v>168</v>
      </c>
      <c r="K344" s="14">
        <v>21.199152000000002</v>
      </c>
      <c r="L344" s="14">
        <v>92.155473000000001</v>
      </c>
      <c r="M344" s="14">
        <v>0</v>
      </c>
      <c r="N344" s="14">
        <v>0</v>
      </c>
      <c r="P344" s="14" t="s">
        <v>99</v>
      </c>
      <c r="Q344" s="14" t="s">
        <v>107</v>
      </c>
      <c r="S344" s="14">
        <v>1</v>
      </c>
      <c r="T344" s="14">
        <v>1</v>
      </c>
      <c r="U344" s="14">
        <v>3</v>
      </c>
      <c r="Y344" s="14">
        <v>1</v>
      </c>
      <c r="Z344" s="14">
        <v>16</v>
      </c>
      <c r="AA344" s="14">
        <v>19</v>
      </c>
      <c r="AD344" s="14">
        <v>33</v>
      </c>
      <c r="AE344" s="14">
        <v>37</v>
      </c>
      <c r="AP344" s="14">
        <v>1</v>
      </c>
      <c r="AR344" s="14">
        <v>1</v>
      </c>
      <c r="AT344" s="14">
        <v>1</v>
      </c>
      <c r="AV344" s="14">
        <v>1</v>
      </c>
      <c r="AX344" s="14">
        <v>1</v>
      </c>
      <c r="AZ344" s="14">
        <v>1</v>
      </c>
      <c r="BB344" s="14">
        <v>1</v>
      </c>
    </row>
    <row r="345" spans="1:54">
      <c r="A345" s="14" t="s">
        <v>37</v>
      </c>
      <c r="B345" s="14" t="s">
        <v>66</v>
      </c>
      <c r="D345" s="14" t="s">
        <v>1832</v>
      </c>
      <c r="E345" s="14" t="s">
        <v>1226</v>
      </c>
      <c r="F345" s="14" t="s">
        <v>1227</v>
      </c>
      <c r="G345" s="14">
        <v>31012705</v>
      </c>
      <c r="H345" s="14" t="s">
        <v>166</v>
      </c>
      <c r="I345" s="14" t="s">
        <v>167</v>
      </c>
      <c r="J345" s="14" t="s">
        <v>168</v>
      </c>
      <c r="K345" s="14">
        <v>21.199292</v>
      </c>
      <c r="L345" s="14">
        <v>92.155424999999994</v>
      </c>
      <c r="M345" s="14">
        <v>0</v>
      </c>
      <c r="N345" s="14">
        <v>0</v>
      </c>
      <c r="P345" s="14" t="s">
        <v>99</v>
      </c>
      <c r="Q345" s="14" t="s">
        <v>107</v>
      </c>
      <c r="S345" s="14">
        <v>1</v>
      </c>
      <c r="T345" s="14">
        <v>1</v>
      </c>
      <c r="U345" s="14">
        <v>3</v>
      </c>
      <c r="Y345" s="14">
        <v>1</v>
      </c>
      <c r="Z345" s="14">
        <v>21</v>
      </c>
      <c r="AA345" s="14">
        <v>14</v>
      </c>
      <c r="AD345" s="14">
        <v>35</v>
      </c>
      <c r="AE345" s="14">
        <v>35</v>
      </c>
      <c r="AP345" s="14">
        <v>1</v>
      </c>
      <c r="AR345" s="14">
        <v>1</v>
      </c>
      <c r="AT345" s="14">
        <v>1</v>
      </c>
      <c r="AV345" s="14">
        <v>1</v>
      </c>
      <c r="AX345" s="14">
        <v>1</v>
      </c>
      <c r="AZ345" s="14">
        <v>1</v>
      </c>
      <c r="BB345" s="14">
        <v>1</v>
      </c>
    </row>
    <row r="346" spans="1:54">
      <c r="A346" s="14" t="s">
        <v>37</v>
      </c>
      <c r="B346" s="14" t="s">
        <v>66</v>
      </c>
      <c r="D346" s="14" t="s">
        <v>1832</v>
      </c>
      <c r="E346" s="14" t="s">
        <v>1228</v>
      </c>
      <c r="F346" s="14" t="s">
        <v>232</v>
      </c>
      <c r="G346" s="14">
        <v>31012628</v>
      </c>
      <c r="H346" s="14" t="s">
        <v>166</v>
      </c>
      <c r="I346" s="14" t="s">
        <v>167</v>
      </c>
      <c r="J346" s="14" t="s">
        <v>168</v>
      </c>
      <c r="K346" s="14">
        <v>21.193121000000001</v>
      </c>
      <c r="L346" s="14">
        <v>92.155638999999994</v>
      </c>
      <c r="M346" s="14">
        <v>0</v>
      </c>
      <c r="N346" s="14">
        <v>0</v>
      </c>
      <c r="P346" s="14" t="s">
        <v>99</v>
      </c>
      <c r="Q346" s="14" t="s">
        <v>107</v>
      </c>
      <c r="S346" s="14">
        <v>1</v>
      </c>
      <c r="T346" s="14">
        <v>1</v>
      </c>
      <c r="U346" s="14">
        <v>3</v>
      </c>
      <c r="Y346" s="14">
        <v>1</v>
      </c>
      <c r="Z346" s="14">
        <v>18</v>
      </c>
      <c r="AA346" s="14">
        <v>17</v>
      </c>
      <c r="AD346" s="14">
        <v>36</v>
      </c>
      <c r="AE346" s="14">
        <v>34</v>
      </c>
      <c r="AP346" s="14">
        <v>1</v>
      </c>
      <c r="AR346" s="14">
        <v>1</v>
      </c>
      <c r="AT346" s="14">
        <v>1</v>
      </c>
      <c r="AV346" s="14">
        <v>1</v>
      </c>
      <c r="AX346" s="14">
        <v>1</v>
      </c>
      <c r="AZ346" s="14">
        <v>1</v>
      </c>
      <c r="BB346" s="14">
        <v>1</v>
      </c>
    </row>
    <row r="347" spans="1:54">
      <c r="A347" s="14" t="s">
        <v>37</v>
      </c>
      <c r="B347" s="14" t="s">
        <v>66</v>
      </c>
      <c r="D347" s="14" t="s">
        <v>1832</v>
      </c>
      <c r="E347" s="14" t="s">
        <v>1229</v>
      </c>
      <c r="F347" s="14" t="s">
        <v>1230</v>
      </c>
      <c r="G347" s="14">
        <v>31012717</v>
      </c>
      <c r="H347" s="14" t="s">
        <v>166</v>
      </c>
      <c r="I347" s="14" t="s">
        <v>167</v>
      </c>
      <c r="J347" s="14" t="s">
        <v>168</v>
      </c>
      <c r="P347" s="14" t="s">
        <v>99</v>
      </c>
      <c r="Q347" s="14" t="s">
        <v>107</v>
      </c>
      <c r="S347" s="14">
        <v>1</v>
      </c>
      <c r="T347" s="14">
        <v>1</v>
      </c>
      <c r="U347" s="14">
        <v>3</v>
      </c>
      <c r="Y347" s="14">
        <v>1</v>
      </c>
      <c r="Z347" s="14">
        <v>20</v>
      </c>
      <c r="AA347" s="14">
        <v>15</v>
      </c>
      <c r="AD347" s="14">
        <v>36</v>
      </c>
      <c r="AE347" s="14">
        <v>34</v>
      </c>
      <c r="AP347" s="14">
        <v>1</v>
      </c>
      <c r="AR347" s="14">
        <v>1</v>
      </c>
      <c r="AT347" s="14">
        <v>1</v>
      </c>
      <c r="AV347" s="14">
        <v>1</v>
      </c>
      <c r="AX347" s="14">
        <v>1</v>
      </c>
      <c r="AZ347" s="14">
        <v>1</v>
      </c>
      <c r="BB347" s="14">
        <v>1</v>
      </c>
    </row>
    <row r="348" spans="1:54">
      <c r="A348" s="14" t="s">
        <v>37</v>
      </c>
      <c r="B348" s="14" t="s">
        <v>66</v>
      </c>
      <c r="D348" s="14" t="s">
        <v>1832</v>
      </c>
      <c r="E348" s="14" t="s">
        <v>1231</v>
      </c>
      <c r="F348" s="14" t="s">
        <v>220</v>
      </c>
      <c r="G348" s="14">
        <v>31012651</v>
      </c>
      <c r="H348" s="14" t="s">
        <v>166</v>
      </c>
      <c r="I348" s="14" t="s">
        <v>259</v>
      </c>
      <c r="J348" s="14" t="s">
        <v>168</v>
      </c>
      <c r="K348" s="14">
        <v>21.195193</v>
      </c>
      <c r="L348" s="14">
        <v>92.156892999999997</v>
      </c>
      <c r="M348" s="14">
        <v>0</v>
      </c>
      <c r="N348" s="14">
        <v>0</v>
      </c>
      <c r="P348" s="14" t="s">
        <v>99</v>
      </c>
      <c r="Q348" s="14" t="s">
        <v>107</v>
      </c>
      <c r="S348" s="14">
        <v>1</v>
      </c>
      <c r="T348" s="14">
        <v>1</v>
      </c>
      <c r="U348" s="14">
        <v>3</v>
      </c>
      <c r="Y348" s="14">
        <v>1</v>
      </c>
      <c r="Z348" s="14">
        <v>18</v>
      </c>
      <c r="AA348" s="14">
        <v>17</v>
      </c>
      <c r="AD348" s="14">
        <v>34</v>
      </c>
      <c r="AE348" s="14">
        <v>36</v>
      </c>
      <c r="AP348" s="14">
        <v>1</v>
      </c>
      <c r="AR348" s="14">
        <v>1</v>
      </c>
      <c r="AT348" s="14">
        <v>1</v>
      </c>
      <c r="AV348" s="14">
        <v>1</v>
      </c>
      <c r="AX348" s="14">
        <v>1</v>
      </c>
      <c r="AZ348" s="14">
        <v>1</v>
      </c>
      <c r="BB348" s="14">
        <v>1</v>
      </c>
    </row>
    <row r="349" spans="1:54">
      <c r="A349" s="14" t="s">
        <v>37</v>
      </c>
      <c r="B349" s="14" t="s">
        <v>66</v>
      </c>
      <c r="D349" s="14" t="s">
        <v>1832</v>
      </c>
      <c r="E349" s="14" t="s">
        <v>1232</v>
      </c>
      <c r="F349" s="14" t="s">
        <v>218</v>
      </c>
      <c r="G349" s="14">
        <v>31012645</v>
      </c>
      <c r="H349" s="14" t="s">
        <v>166</v>
      </c>
      <c r="I349" s="14" t="s">
        <v>167</v>
      </c>
      <c r="J349" s="14" t="s">
        <v>168</v>
      </c>
      <c r="K349" s="14">
        <v>21.19454</v>
      </c>
      <c r="L349" s="14">
        <v>92.156639999999996</v>
      </c>
      <c r="M349" s="14">
        <v>0</v>
      </c>
      <c r="N349" s="14">
        <v>0</v>
      </c>
      <c r="P349" s="14" t="s">
        <v>99</v>
      </c>
      <c r="Q349" s="14" t="s">
        <v>107</v>
      </c>
      <c r="S349" s="14">
        <v>1</v>
      </c>
      <c r="T349" s="14">
        <v>1</v>
      </c>
      <c r="U349" s="14">
        <v>3</v>
      </c>
      <c r="Y349" s="14">
        <v>1</v>
      </c>
      <c r="Z349" s="14">
        <v>19</v>
      </c>
      <c r="AA349" s="14">
        <v>16</v>
      </c>
      <c r="AD349" s="14">
        <v>35</v>
      </c>
      <c r="AE349" s="14">
        <v>35</v>
      </c>
      <c r="AP349" s="14">
        <v>1</v>
      </c>
      <c r="AR349" s="14">
        <v>1</v>
      </c>
      <c r="AT349" s="14">
        <v>1</v>
      </c>
      <c r="AV349" s="14">
        <v>1</v>
      </c>
      <c r="AX349" s="14">
        <v>1</v>
      </c>
      <c r="AZ349" s="14">
        <v>1</v>
      </c>
      <c r="BB349" s="14">
        <v>1</v>
      </c>
    </row>
    <row r="350" spans="1:54">
      <c r="A350" s="14" t="s">
        <v>37</v>
      </c>
      <c r="B350" s="14" t="s">
        <v>66</v>
      </c>
      <c r="D350" s="14" t="s">
        <v>1832</v>
      </c>
      <c r="E350" s="14" t="s">
        <v>1233</v>
      </c>
      <c r="F350" s="14" t="s">
        <v>1234</v>
      </c>
      <c r="G350" s="14">
        <v>31012662</v>
      </c>
      <c r="H350" s="14" t="s">
        <v>166</v>
      </c>
      <c r="I350" s="14" t="s">
        <v>259</v>
      </c>
      <c r="J350" s="14" t="s">
        <v>168</v>
      </c>
      <c r="K350" s="14">
        <v>21.195974</v>
      </c>
      <c r="L350" s="14">
        <v>92.157518999999994</v>
      </c>
      <c r="M350" s="14">
        <v>0</v>
      </c>
      <c r="N350" s="14">
        <v>0</v>
      </c>
      <c r="P350" s="14" t="s">
        <v>99</v>
      </c>
      <c r="Q350" s="14" t="s">
        <v>107</v>
      </c>
      <c r="S350" s="14">
        <v>1</v>
      </c>
      <c r="T350" s="14">
        <v>1</v>
      </c>
      <c r="U350" s="14">
        <v>3</v>
      </c>
      <c r="Y350" s="14">
        <v>1</v>
      </c>
      <c r="Z350" s="14">
        <v>18</v>
      </c>
      <c r="AA350" s="14">
        <v>17</v>
      </c>
      <c r="AD350" s="14">
        <v>36</v>
      </c>
      <c r="AE350" s="14">
        <v>34</v>
      </c>
      <c r="AP350" s="14">
        <v>1</v>
      </c>
      <c r="AR350" s="14">
        <v>1</v>
      </c>
      <c r="AT350" s="14">
        <v>1</v>
      </c>
      <c r="AV350" s="14">
        <v>1</v>
      </c>
      <c r="AX350" s="14">
        <v>1</v>
      </c>
      <c r="AZ350" s="14">
        <v>1</v>
      </c>
      <c r="BB350" s="14">
        <v>1</v>
      </c>
    </row>
    <row r="351" spans="1:54">
      <c r="A351" s="14" t="s">
        <v>37</v>
      </c>
      <c r="B351" s="14" t="s">
        <v>66</v>
      </c>
      <c r="D351" s="14" t="s">
        <v>1832</v>
      </c>
      <c r="E351" s="14" t="s">
        <v>1235</v>
      </c>
      <c r="F351" s="14" t="s">
        <v>1236</v>
      </c>
      <c r="G351" s="14">
        <v>31012677</v>
      </c>
      <c r="H351" s="14" t="s">
        <v>166</v>
      </c>
      <c r="I351" s="14" t="s">
        <v>259</v>
      </c>
      <c r="J351" s="14" t="s">
        <v>168</v>
      </c>
      <c r="K351" s="14">
        <v>21.197395</v>
      </c>
      <c r="L351" s="14">
        <v>92.156549999999996</v>
      </c>
      <c r="M351" s="14">
        <v>0</v>
      </c>
      <c r="N351" s="14">
        <v>0</v>
      </c>
      <c r="P351" s="14" t="s">
        <v>99</v>
      </c>
      <c r="Q351" s="14" t="s">
        <v>107</v>
      </c>
      <c r="S351" s="14">
        <v>1</v>
      </c>
      <c r="T351" s="14">
        <v>1</v>
      </c>
      <c r="U351" s="14">
        <v>3</v>
      </c>
      <c r="W351" s="14">
        <v>1</v>
      </c>
      <c r="X351" s="14">
        <v>1</v>
      </c>
      <c r="Y351" s="14">
        <v>1</v>
      </c>
      <c r="Z351" s="14">
        <v>17</v>
      </c>
      <c r="AA351" s="14">
        <v>18</v>
      </c>
      <c r="AD351" s="14">
        <v>36</v>
      </c>
      <c r="AE351" s="14">
        <v>34</v>
      </c>
      <c r="AP351" s="14">
        <v>1</v>
      </c>
      <c r="AR351" s="14">
        <v>1</v>
      </c>
      <c r="AT351" s="14">
        <v>1</v>
      </c>
      <c r="AV351" s="14">
        <v>1</v>
      </c>
      <c r="AX351" s="14">
        <v>1</v>
      </c>
      <c r="AZ351" s="14">
        <v>1</v>
      </c>
      <c r="BB351" s="14">
        <v>1</v>
      </c>
    </row>
    <row r="352" spans="1:54">
      <c r="A352" s="14" t="s">
        <v>37</v>
      </c>
      <c r="B352" s="14" t="s">
        <v>66</v>
      </c>
      <c r="D352" s="14" t="s">
        <v>1832</v>
      </c>
      <c r="E352" s="14" t="s">
        <v>1237</v>
      </c>
      <c r="F352" s="14" t="s">
        <v>1238</v>
      </c>
      <c r="G352" s="14">
        <v>31012684</v>
      </c>
      <c r="H352" s="14" t="s">
        <v>166</v>
      </c>
      <c r="I352" s="14" t="s">
        <v>259</v>
      </c>
      <c r="J352" s="14" t="s">
        <v>168</v>
      </c>
      <c r="K352" s="14">
        <v>21.197977999999999</v>
      </c>
      <c r="L352" s="14">
        <v>92.157067999999995</v>
      </c>
      <c r="M352" s="14">
        <v>0</v>
      </c>
      <c r="N352" s="14">
        <v>0</v>
      </c>
      <c r="P352" s="14" t="s">
        <v>99</v>
      </c>
      <c r="Q352" s="14" t="s">
        <v>107</v>
      </c>
      <c r="S352" s="14">
        <v>1</v>
      </c>
      <c r="T352" s="14">
        <v>1</v>
      </c>
      <c r="U352" s="14">
        <v>3</v>
      </c>
      <c r="Y352" s="14">
        <v>1</v>
      </c>
      <c r="Z352" s="14">
        <v>20</v>
      </c>
      <c r="AA352" s="14">
        <v>15</v>
      </c>
      <c r="AD352" s="14">
        <v>32</v>
      </c>
      <c r="AE352" s="14">
        <v>38</v>
      </c>
      <c r="AP352" s="14">
        <v>1</v>
      </c>
      <c r="AR352" s="14">
        <v>1</v>
      </c>
      <c r="AT352" s="14">
        <v>1</v>
      </c>
      <c r="AV352" s="14">
        <v>1</v>
      </c>
      <c r="AX352" s="14">
        <v>1</v>
      </c>
      <c r="AZ352" s="14">
        <v>1</v>
      </c>
      <c r="BB352" s="14">
        <v>1</v>
      </c>
    </row>
    <row r="353" spans="1:54">
      <c r="A353" s="14" t="s">
        <v>37</v>
      </c>
      <c r="B353" s="14" t="s">
        <v>66</v>
      </c>
      <c r="D353" s="14" t="s">
        <v>1832</v>
      </c>
      <c r="E353" s="14" t="s">
        <v>1239</v>
      </c>
      <c r="F353" s="14" t="s">
        <v>1240</v>
      </c>
      <c r="G353" s="14">
        <v>31012668</v>
      </c>
      <c r="H353" s="14" t="s">
        <v>166</v>
      </c>
      <c r="I353" s="14" t="s">
        <v>167</v>
      </c>
      <c r="J353" s="14" t="s">
        <v>168</v>
      </c>
      <c r="K353" s="14">
        <v>21.196380000000001</v>
      </c>
      <c r="L353" s="14">
        <v>92.157480000000007</v>
      </c>
      <c r="M353" s="14">
        <v>0</v>
      </c>
      <c r="N353" s="14">
        <v>0</v>
      </c>
      <c r="P353" s="14" t="s">
        <v>99</v>
      </c>
      <c r="Q353" s="14" t="s">
        <v>107</v>
      </c>
      <c r="S353" s="14">
        <v>1</v>
      </c>
      <c r="T353" s="14">
        <v>1</v>
      </c>
      <c r="U353" s="14">
        <v>3</v>
      </c>
      <c r="Y353" s="14">
        <v>1</v>
      </c>
      <c r="Z353" s="14">
        <v>15</v>
      </c>
      <c r="AA353" s="14">
        <v>20</v>
      </c>
      <c r="AD353" s="14">
        <v>39</v>
      </c>
      <c r="AE353" s="14">
        <v>31</v>
      </c>
      <c r="AP353" s="14">
        <v>1</v>
      </c>
      <c r="AR353" s="14">
        <v>1</v>
      </c>
      <c r="AT353" s="14">
        <v>1</v>
      </c>
      <c r="AV353" s="14">
        <v>1</v>
      </c>
      <c r="AX353" s="14">
        <v>1</v>
      </c>
      <c r="AZ353" s="14">
        <v>1</v>
      </c>
      <c r="BB353" s="14">
        <v>1</v>
      </c>
    </row>
    <row r="354" spans="1:54">
      <c r="A354" s="14" t="s">
        <v>37</v>
      </c>
      <c r="B354" s="14" t="s">
        <v>66</v>
      </c>
      <c r="D354" s="14" t="s">
        <v>1832</v>
      </c>
      <c r="E354" s="14" t="s">
        <v>1241</v>
      </c>
      <c r="F354" s="14" t="s">
        <v>1242</v>
      </c>
      <c r="G354" s="14">
        <v>31012687</v>
      </c>
      <c r="H354" s="14" t="s">
        <v>166</v>
      </c>
      <c r="I354" s="14" t="s">
        <v>259</v>
      </c>
      <c r="J354" s="14" t="s">
        <v>168</v>
      </c>
      <c r="K354" s="14">
        <v>21.198164999999999</v>
      </c>
      <c r="L354" s="14">
        <v>92.155467999999999</v>
      </c>
      <c r="M354" s="14">
        <v>0</v>
      </c>
      <c r="N354" s="14">
        <v>0</v>
      </c>
      <c r="P354" s="14" t="s">
        <v>99</v>
      </c>
      <c r="Q354" s="14" t="s">
        <v>107</v>
      </c>
      <c r="S354" s="14">
        <v>1</v>
      </c>
      <c r="T354" s="14">
        <v>1</v>
      </c>
      <c r="U354" s="14">
        <v>3</v>
      </c>
      <c r="W354" s="14">
        <v>1</v>
      </c>
      <c r="X354" s="14">
        <v>1</v>
      </c>
      <c r="Y354" s="14">
        <v>1</v>
      </c>
      <c r="Z354" s="14">
        <v>28</v>
      </c>
      <c r="AA354" s="14">
        <v>7</v>
      </c>
      <c r="AD354" s="14">
        <v>40</v>
      </c>
      <c r="AE354" s="14">
        <v>30</v>
      </c>
      <c r="AP354" s="14">
        <v>1</v>
      </c>
      <c r="AR354" s="14">
        <v>1</v>
      </c>
      <c r="AT354" s="14">
        <v>1</v>
      </c>
      <c r="AV354" s="14">
        <v>1</v>
      </c>
      <c r="AX354" s="14">
        <v>1</v>
      </c>
      <c r="AZ354" s="14">
        <v>1</v>
      </c>
      <c r="BB354" s="14">
        <v>1</v>
      </c>
    </row>
    <row r="355" spans="1:54">
      <c r="A355" s="14" t="s">
        <v>37</v>
      </c>
      <c r="B355" s="14" t="s">
        <v>66</v>
      </c>
      <c r="D355" s="14" t="s">
        <v>1832</v>
      </c>
      <c r="E355" s="14" t="s">
        <v>1243</v>
      </c>
      <c r="F355" s="14" t="s">
        <v>1244</v>
      </c>
      <c r="G355" s="14">
        <v>31012716</v>
      </c>
      <c r="H355" s="14" t="s">
        <v>166</v>
      </c>
      <c r="I355" s="14" t="s">
        <v>167</v>
      </c>
      <c r="J355" s="14" t="s">
        <v>168</v>
      </c>
      <c r="P355" s="14" t="s">
        <v>99</v>
      </c>
      <c r="Q355" s="14" t="s">
        <v>107</v>
      </c>
      <c r="S355" s="14">
        <v>1</v>
      </c>
      <c r="T355" s="14">
        <v>1</v>
      </c>
      <c r="U355" s="14">
        <v>3</v>
      </c>
      <c r="Y355" s="14">
        <v>1</v>
      </c>
      <c r="Z355" s="14">
        <v>17</v>
      </c>
      <c r="AA355" s="14">
        <v>18</v>
      </c>
      <c r="AD355" s="14">
        <v>35</v>
      </c>
      <c r="AE355" s="14">
        <v>35</v>
      </c>
      <c r="AP355" s="14">
        <v>1</v>
      </c>
      <c r="AR355" s="14">
        <v>1</v>
      </c>
      <c r="AT355" s="14">
        <v>1</v>
      </c>
      <c r="AV355" s="14">
        <v>1</v>
      </c>
      <c r="AX355" s="14">
        <v>1</v>
      </c>
      <c r="AZ355" s="14">
        <v>1</v>
      </c>
      <c r="BB355" s="14">
        <v>1</v>
      </c>
    </row>
    <row r="356" spans="1:54">
      <c r="A356" s="14" t="s">
        <v>38</v>
      </c>
      <c r="B356" s="14" t="s">
        <v>67</v>
      </c>
      <c r="D356" s="14" t="s">
        <v>1832</v>
      </c>
      <c r="E356" s="14" t="s">
        <v>1245</v>
      </c>
      <c r="F356" s="14" t="s">
        <v>210</v>
      </c>
      <c r="G356" s="14">
        <v>31012649</v>
      </c>
      <c r="H356" s="14" t="s">
        <v>166</v>
      </c>
      <c r="I356" s="14" t="s">
        <v>259</v>
      </c>
      <c r="J356" s="14" t="s">
        <v>168</v>
      </c>
      <c r="K356" s="14">
        <v>21.194915000000002</v>
      </c>
      <c r="L356" s="14">
        <v>92.158503999999994</v>
      </c>
      <c r="M356" s="14">
        <v>0</v>
      </c>
      <c r="N356" s="14">
        <v>0</v>
      </c>
      <c r="P356" s="14" t="s">
        <v>99</v>
      </c>
      <c r="Q356" s="14" t="s">
        <v>107</v>
      </c>
      <c r="S356" s="14">
        <v>1</v>
      </c>
      <c r="T356" s="14">
        <v>1</v>
      </c>
      <c r="U356" s="14">
        <v>3</v>
      </c>
      <c r="Y356" s="14">
        <v>1</v>
      </c>
      <c r="Z356" s="14">
        <v>18</v>
      </c>
      <c r="AA356" s="14">
        <v>17</v>
      </c>
      <c r="AD356" s="14">
        <v>36</v>
      </c>
      <c r="AE356" s="14">
        <v>34</v>
      </c>
      <c r="AP356" s="14">
        <v>1</v>
      </c>
      <c r="AR356" s="14">
        <v>1</v>
      </c>
      <c r="AT356" s="14">
        <v>1</v>
      </c>
      <c r="AV356" s="14">
        <v>1</v>
      </c>
      <c r="AX356" s="14">
        <v>1</v>
      </c>
      <c r="AZ356" s="14">
        <v>1</v>
      </c>
      <c r="BB356" s="14">
        <v>1</v>
      </c>
    </row>
    <row r="357" spans="1:54">
      <c r="A357" s="14" t="s">
        <v>38</v>
      </c>
      <c r="B357" s="14" t="s">
        <v>67</v>
      </c>
      <c r="D357" s="14" t="s">
        <v>1832</v>
      </c>
      <c r="E357" s="14" t="s">
        <v>221</v>
      </c>
      <c r="F357" s="14" t="s">
        <v>1246</v>
      </c>
      <c r="G357" s="14">
        <v>31012634</v>
      </c>
      <c r="H357" s="14" t="s">
        <v>166</v>
      </c>
      <c r="I357" s="14" t="s">
        <v>167</v>
      </c>
      <c r="J357" s="14" t="s">
        <v>168</v>
      </c>
      <c r="K357" s="14">
        <v>21.193386400000001</v>
      </c>
      <c r="L357" s="14">
        <v>92.158846999999994</v>
      </c>
      <c r="M357" s="14">
        <v>0</v>
      </c>
      <c r="N357" s="14">
        <v>0</v>
      </c>
      <c r="P357" s="14" t="s">
        <v>99</v>
      </c>
      <c r="Q357" s="14" t="s">
        <v>107</v>
      </c>
      <c r="S357" s="14">
        <v>1</v>
      </c>
      <c r="T357" s="14">
        <v>1</v>
      </c>
      <c r="U357" s="14">
        <v>3</v>
      </c>
      <c r="Y357" s="14">
        <v>1</v>
      </c>
      <c r="Z357" s="14">
        <v>19</v>
      </c>
      <c r="AA357" s="14">
        <v>16</v>
      </c>
      <c r="AD357" s="14">
        <v>37</v>
      </c>
      <c r="AE357" s="14">
        <v>33</v>
      </c>
      <c r="AP357" s="14">
        <v>1</v>
      </c>
      <c r="AR357" s="14">
        <v>1</v>
      </c>
      <c r="AT357" s="14">
        <v>1</v>
      </c>
      <c r="AV357" s="14">
        <v>1</v>
      </c>
      <c r="AX357" s="14">
        <v>1</v>
      </c>
      <c r="AZ357" s="14">
        <v>1</v>
      </c>
      <c r="BB357" s="14">
        <v>1</v>
      </c>
    </row>
    <row r="358" spans="1:54">
      <c r="A358" s="14" t="s">
        <v>38</v>
      </c>
      <c r="B358" s="14" t="s">
        <v>67</v>
      </c>
      <c r="D358" s="14" t="s">
        <v>1832</v>
      </c>
      <c r="E358" s="14" t="s">
        <v>1247</v>
      </c>
      <c r="F358" s="14" t="s">
        <v>1248</v>
      </c>
      <c r="G358" s="14">
        <v>31012647</v>
      </c>
      <c r="H358" s="14" t="s">
        <v>166</v>
      </c>
      <c r="I358" s="14" t="s">
        <v>259</v>
      </c>
      <c r="J358" s="14" t="s">
        <v>168</v>
      </c>
      <c r="K358" s="14">
        <v>21.194728000000001</v>
      </c>
      <c r="L358" s="14">
        <v>92.159115</v>
      </c>
      <c r="M358" s="14">
        <v>0</v>
      </c>
      <c r="N358" s="14">
        <v>0</v>
      </c>
      <c r="P358" s="14" t="s">
        <v>99</v>
      </c>
      <c r="Q358" s="14" t="s">
        <v>107</v>
      </c>
      <c r="S358" s="14">
        <v>1</v>
      </c>
      <c r="T358" s="14">
        <v>1</v>
      </c>
      <c r="U358" s="14">
        <v>3</v>
      </c>
      <c r="Y358" s="14">
        <v>1</v>
      </c>
      <c r="Z358" s="14">
        <v>19</v>
      </c>
      <c r="AA358" s="14">
        <v>16</v>
      </c>
      <c r="AD358" s="14">
        <v>39</v>
      </c>
      <c r="AE358" s="14">
        <v>31</v>
      </c>
      <c r="AP358" s="14">
        <v>1</v>
      </c>
      <c r="AR358" s="14">
        <v>1</v>
      </c>
      <c r="AT358" s="14">
        <v>1</v>
      </c>
      <c r="AV358" s="14">
        <v>1</v>
      </c>
      <c r="AX358" s="14">
        <v>1</v>
      </c>
      <c r="AZ358" s="14">
        <v>1</v>
      </c>
      <c r="BB358" s="14">
        <v>1</v>
      </c>
    </row>
    <row r="359" spans="1:54">
      <c r="A359" s="14" t="s">
        <v>38</v>
      </c>
      <c r="B359" s="14" t="s">
        <v>67</v>
      </c>
      <c r="D359" s="14" t="s">
        <v>1832</v>
      </c>
      <c r="E359" s="14" t="s">
        <v>1249</v>
      </c>
      <c r="F359" s="14" t="s">
        <v>1250</v>
      </c>
      <c r="G359" s="14">
        <v>31012640</v>
      </c>
      <c r="H359" s="14" t="s">
        <v>166</v>
      </c>
      <c r="I359" s="14" t="s">
        <v>259</v>
      </c>
      <c r="J359" s="14" t="s">
        <v>168</v>
      </c>
      <c r="K359" s="14">
        <v>21.194113999999999</v>
      </c>
      <c r="L359" s="14">
        <v>92.159246999999993</v>
      </c>
      <c r="M359" s="14">
        <v>0</v>
      </c>
      <c r="N359" s="14">
        <v>0</v>
      </c>
      <c r="P359" s="14" t="s">
        <v>99</v>
      </c>
      <c r="Q359" s="14" t="s">
        <v>107</v>
      </c>
      <c r="S359" s="14">
        <v>1</v>
      </c>
      <c r="T359" s="14">
        <v>1</v>
      </c>
      <c r="U359" s="14">
        <v>3</v>
      </c>
      <c r="Y359" s="14">
        <v>1</v>
      </c>
      <c r="Z359" s="14">
        <v>19</v>
      </c>
      <c r="AA359" s="14">
        <v>16</v>
      </c>
      <c r="AD359" s="14">
        <v>33</v>
      </c>
      <c r="AE359" s="14">
        <v>37</v>
      </c>
      <c r="AP359" s="14">
        <v>1</v>
      </c>
      <c r="AR359" s="14">
        <v>1</v>
      </c>
      <c r="AT359" s="14">
        <v>1</v>
      </c>
      <c r="AV359" s="14">
        <v>1</v>
      </c>
      <c r="AX359" s="14">
        <v>1</v>
      </c>
      <c r="AZ359" s="14">
        <v>1</v>
      </c>
      <c r="BB359" s="14">
        <v>1</v>
      </c>
    </row>
    <row r="360" spans="1:54">
      <c r="A360" s="14" t="s">
        <v>38</v>
      </c>
      <c r="B360" s="14" t="s">
        <v>67</v>
      </c>
      <c r="D360" s="14" t="s">
        <v>1832</v>
      </c>
      <c r="E360" s="14" t="s">
        <v>1251</v>
      </c>
      <c r="F360" s="14" t="s">
        <v>172</v>
      </c>
      <c r="G360" s="14">
        <v>31012620</v>
      </c>
      <c r="H360" s="14" t="s">
        <v>166</v>
      </c>
      <c r="I360" s="14" t="s">
        <v>259</v>
      </c>
      <c r="J360" s="14" t="s">
        <v>168</v>
      </c>
      <c r="K360" s="14">
        <v>21.192720000000001</v>
      </c>
      <c r="L360" s="14">
        <v>92.161748000000003</v>
      </c>
      <c r="M360" s="14">
        <v>0</v>
      </c>
      <c r="N360" s="14">
        <v>0</v>
      </c>
      <c r="P360" s="14" t="s">
        <v>99</v>
      </c>
      <c r="Q360" s="14" t="s">
        <v>107</v>
      </c>
      <c r="S360" s="14">
        <v>1</v>
      </c>
      <c r="T360" s="14">
        <v>1</v>
      </c>
      <c r="U360" s="14">
        <v>3</v>
      </c>
      <c r="Y360" s="14">
        <v>1</v>
      </c>
      <c r="Z360" s="14">
        <v>18</v>
      </c>
      <c r="AA360" s="14">
        <v>17</v>
      </c>
      <c r="AD360" s="14">
        <v>34</v>
      </c>
      <c r="AE360" s="14">
        <v>36</v>
      </c>
      <c r="AP360" s="14">
        <v>1</v>
      </c>
      <c r="AR360" s="14">
        <v>1</v>
      </c>
      <c r="AT360" s="14">
        <v>1</v>
      </c>
      <c r="AV360" s="14">
        <v>1</v>
      </c>
      <c r="AX360" s="14">
        <v>1</v>
      </c>
      <c r="AZ360" s="14">
        <v>1</v>
      </c>
      <c r="BB360" s="14">
        <v>1</v>
      </c>
    </row>
    <row r="361" spans="1:54">
      <c r="A361" s="14" t="s">
        <v>38</v>
      </c>
      <c r="B361" s="14" t="s">
        <v>67</v>
      </c>
      <c r="D361" s="14" t="s">
        <v>1832</v>
      </c>
      <c r="E361" s="14" t="s">
        <v>193</v>
      </c>
      <c r="F361" s="14" t="s">
        <v>1252</v>
      </c>
      <c r="G361" s="14">
        <v>31012625</v>
      </c>
      <c r="H361" s="14" t="s">
        <v>166</v>
      </c>
      <c r="I361" s="14" t="s">
        <v>259</v>
      </c>
      <c r="J361" s="14" t="s">
        <v>168</v>
      </c>
      <c r="K361" s="14">
        <v>21.192982000000001</v>
      </c>
      <c r="L361" s="14">
        <v>92.161303000000004</v>
      </c>
      <c r="M361" s="14">
        <v>0</v>
      </c>
      <c r="N361" s="14">
        <v>0</v>
      </c>
      <c r="P361" s="14" t="s">
        <v>99</v>
      </c>
      <c r="Q361" s="14" t="s">
        <v>107</v>
      </c>
      <c r="S361" s="14">
        <v>1</v>
      </c>
      <c r="T361" s="14">
        <v>1</v>
      </c>
      <c r="U361" s="14">
        <v>3</v>
      </c>
      <c r="Y361" s="14">
        <v>1</v>
      </c>
      <c r="Z361" s="14">
        <v>19</v>
      </c>
      <c r="AA361" s="14">
        <v>16</v>
      </c>
      <c r="AD361" s="14">
        <v>31</v>
      </c>
      <c r="AE361" s="14">
        <v>39</v>
      </c>
      <c r="AP361" s="14">
        <v>1</v>
      </c>
      <c r="AR361" s="14">
        <v>1</v>
      </c>
      <c r="AT361" s="14">
        <v>1</v>
      </c>
      <c r="AV361" s="14">
        <v>1</v>
      </c>
      <c r="AX361" s="14">
        <v>1</v>
      </c>
      <c r="AZ361" s="14">
        <v>1</v>
      </c>
      <c r="BB361" s="14">
        <v>1</v>
      </c>
    </row>
    <row r="362" spans="1:54">
      <c r="A362" s="14" t="s">
        <v>38</v>
      </c>
      <c r="B362" s="14" t="s">
        <v>67</v>
      </c>
      <c r="D362" s="14" t="s">
        <v>1832</v>
      </c>
      <c r="E362" s="14" t="s">
        <v>1253</v>
      </c>
      <c r="F362" s="14" t="s">
        <v>1254</v>
      </c>
      <c r="G362" s="14">
        <v>31012641</v>
      </c>
      <c r="H362" s="14" t="s">
        <v>166</v>
      </c>
      <c r="I362" s="14" t="s">
        <v>259</v>
      </c>
      <c r="J362" s="14" t="s">
        <v>168</v>
      </c>
      <c r="K362" s="14">
        <v>21.194224999999999</v>
      </c>
      <c r="L362" s="14">
        <v>92.160104000000004</v>
      </c>
      <c r="M362" s="14">
        <v>0</v>
      </c>
      <c r="N362" s="14">
        <v>0</v>
      </c>
      <c r="P362" s="14" t="s">
        <v>99</v>
      </c>
      <c r="Q362" s="14" t="s">
        <v>107</v>
      </c>
      <c r="S362" s="14">
        <v>1</v>
      </c>
      <c r="T362" s="14">
        <v>1</v>
      </c>
      <c r="U362" s="14">
        <v>3</v>
      </c>
      <c r="Y362" s="14">
        <v>1</v>
      </c>
      <c r="Z362" s="14">
        <v>19</v>
      </c>
      <c r="AA362" s="14">
        <v>16</v>
      </c>
      <c r="AD362" s="14">
        <v>34</v>
      </c>
      <c r="AE362" s="14">
        <v>36</v>
      </c>
      <c r="AP362" s="14">
        <v>1</v>
      </c>
      <c r="AR362" s="14">
        <v>1</v>
      </c>
      <c r="AT362" s="14">
        <v>1</v>
      </c>
      <c r="AV362" s="14">
        <v>1</v>
      </c>
      <c r="AX362" s="14">
        <v>1</v>
      </c>
      <c r="AZ362" s="14">
        <v>1</v>
      </c>
      <c r="BB362" s="14">
        <v>1</v>
      </c>
    </row>
    <row r="363" spans="1:54">
      <c r="A363" s="14" t="s">
        <v>38</v>
      </c>
      <c r="B363" s="14" t="s">
        <v>67</v>
      </c>
      <c r="D363" s="14" t="s">
        <v>1832</v>
      </c>
      <c r="E363" s="14" t="s">
        <v>1255</v>
      </c>
      <c r="F363" s="14" t="s">
        <v>1256</v>
      </c>
      <c r="G363" s="14">
        <v>31012598</v>
      </c>
      <c r="H363" s="14" t="s">
        <v>166</v>
      </c>
      <c r="I363" s="14" t="s">
        <v>259</v>
      </c>
      <c r="J363" s="14" t="s">
        <v>168</v>
      </c>
      <c r="K363" s="14">
        <v>21.190418999999999</v>
      </c>
      <c r="L363" s="14">
        <v>92.158989000000005</v>
      </c>
      <c r="M363" s="14">
        <v>0</v>
      </c>
      <c r="N363" s="14">
        <v>0</v>
      </c>
      <c r="P363" s="14" t="s">
        <v>99</v>
      </c>
      <c r="Q363" s="14" t="s">
        <v>107</v>
      </c>
      <c r="S363" s="14">
        <v>1</v>
      </c>
      <c r="T363" s="14">
        <v>1</v>
      </c>
      <c r="U363" s="14">
        <v>3</v>
      </c>
      <c r="Y363" s="14">
        <v>1</v>
      </c>
      <c r="Z363" s="14">
        <v>18</v>
      </c>
      <c r="AA363" s="14">
        <v>17</v>
      </c>
      <c r="AD363" s="14">
        <v>35</v>
      </c>
      <c r="AE363" s="14">
        <v>35</v>
      </c>
      <c r="AP363" s="14">
        <v>1</v>
      </c>
      <c r="AR363" s="14">
        <v>1</v>
      </c>
      <c r="AT363" s="14">
        <v>1</v>
      </c>
      <c r="AV363" s="14">
        <v>1</v>
      </c>
      <c r="AX363" s="14">
        <v>1</v>
      </c>
      <c r="AZ363" s="14">
        <v>1</v>
      </c>
      <c r="BB363" s="14">
        <v>1</v>
      </c>
    </row>
    <row r="364" spans="1:54">
      <c r="A364" s="14" t="s">
        <v>38</v>
      </c>
      <c r="B364" s="14" t="s">
        <v>67</v>
      </c>
      <c r="D364" s="14" t="s">
        <v>1832</v>
      </c>
      <c r="E364" s="14" t="s">
        <v>1257</v>
      </c>
      <c r="F364" s="14" t="s">
        <v>1258</v>
      </c>
      <c r="G364" s="14">
        <v>31012593</v>
      </c>
      <c r="H364" s="14" t="s">
        <v>166</v>
      </c>
      <c r="I364" s="14" t="s">
        <v>167</v>
      </c>
      <c r="J364" s="14" t="s">
        <v>168</v>
      </c>
      <c r="K364" s="14">
        <v>21.189968</v>
      </c>
      <c r="L364" s="14">
        <v>92.158537999999993</v>
      </c>
      <c r="M364" s="14">
        <v>0</v>
      </c>
      <c r="N364" s="14">
        <v>0</v>
      </c>
      <c r="P364" s="14" t="s">
        <v>99</v>
      </c>
      <c r="Q364" s="14" t="s">
        <v>107</v>
      </c>
      <c r="S364" s="14">
        <v>1</v>
      </c>
      <c r="T364" s="14">
        <v>1</v>
      </c>
      <c r="U364" s="14">
        <v>3</v>
      </c>
      <c r="Y364" s="14">
        <v>1</v>
      </c>
      <c r="Z364" s="14">
        <v>18</v>
      </c>
      <c r="AA364" s="14">
        <v>17</v>
      </c>
      <c r="AD364" s="14">
        <v>36</v>
      </c>
      <c r="AE364" s="14">
        <v>34</v>
      </c>
      <c r="AP364" s="14">
        <v>1</v>
      </c>
      <c r="AR364" s="14">
        <v>1</v>
      </c>
      <c r="AT364" s="14">
        <v>1</v>
      </c>
      <c r="AV364" s="14">
        <v>1</v>
      </c>
      <c r="AX364" s="14">
        <v>1</v>
      </c>
      <c r="AZ364" s="14">
        <v>1</v>
      </c>
      <c r="BB364" s="14">
        <v>1</v>
      </c>
    </row>
    <row r="365" spans="1:54">
      <c r="A365" s="14" t="s">
        <v>38</v>
      </c>
      <c r="B365" s="14" t="s">
        <v>67</v>
      </c>
      <c r="D365" s="14" t="s">
        <v>1832</v>
      </c>
      <c r="E365" s="14" t="s">
        <v>1259</v>
      </c>
      <c r="F365" s="14" t="s">
        <v>1260</v>
      </c>
      <c r="G365" s="14">
        <v>31012592</v>
      </c>
      <c r="H365" s="14" t="s">
        <v>166</v>
      </c>
      <c r="I365" s="14" t="s">
        <v>259</v>
      </c>
      <c r="J365" s="14" t="s">
        <v>168</v>
      </c>
      <c r="K365" s="14">
        <v>21.189768999999998</v>
      </c>
      <c r="L365" s="14">
        <v>92.158355</v>
      </c>
      <c r="M365" s="14">
        <v>0</v>
      </c>
      <c r="N365" s="14">
        <v>0</v>
      </c>
      <c r="P365" s="14" t="s">
        <v>99</v>
      </c>
      <c r="Q365" s="14" t="s">
        <v>107</v>
      </c>
      <c r="S365" s="14">
        <v>1</v>
      </c>
      <c r="T365" s="14">
        <v>1</v>
      </c>
      <c r="U365" s="14">
        <v>3</v>
      </c>
      <c r="Y365" s="14">
        <v>1</v>
      </c>
      <c r="Z365" s="14">
        <v>18</v>
      </c>
      <c r="AA365" s="14">
        <v>17</v>
      </c>
      <c r="AD365" s="14">
        <v>36</v>
      </c>
      <c r="AE365" s="14">
        <v>34</v>
      </c>
      <c r="AP365" s="14">
        <v>1</v>
      </c>
      <c r="AR365" s="14">
        <v>1</v>
      </c>
      <c r="AT365" s="14">
        <v>1</v>
      </c>
      <c r="AV365" s="14">
        <v>1</v>
      </c>
      <c r="AX365" s="14">
        <v>1</v>
      </c>
      <c r="AZ365" s="14">
        <v>1</v>
      </c>
      <c r="BB365" s="14">
        <v>1</v>
      </c>
    </row>
    <row r="366" spans="1:54">
      <c r="A366" s="14" t="s">
        <v>38</v>
      </c>
      <c r="B366" s="14" t="s">
        <v>67</v>
      </c>
      <c r="D366" s="14" t="s">
        <v>1832</v>
      </c>
      <c r="E366" s="14" t="s">
        <v>1113</v>
      </c>
      <c r="F366" s="14" t="s">
        <v>1261</v>
      </c>
      <c r="G366" s="14">
        <v>31012599</v>
      </c>
      <c r="H366" s="14" t="s">
        <v>166</v>
      </c>
      <c r="I366" s="14" t="s">
        <v>259</v>
      </c>
      <c r="J366" s="14" t="s">
        <v>168</v>
      </c>
      <c r="K366" s="14">
        <v>21.190715000000001</v>
      </c>
      <c r="L366" s="14">
        <v>92.157813000000004</v>
      </c>
      <c r="M366" s="14">
        <v>0</v>
      </c>
      <c r="N366" s="14">
        <v>0</v>
      </c>
      <c r="P366" s="14" t="s">
        <v>99</v>
      </c>
      <c r="Q366" s="14" t="s">
        <v>107</v>
      </c>
      <c r="S366" s="14">
        <v>1</v>
      </c>
      <c r="T366" s="14">
        <v>1</v>
      </c>
      <c r="U366" s="14">
        <v>3</v>
      </c>
      <c r="Y366" s="14">
        <v>1</v>
      </c>
      <c r="Z366" s="14">
        <v>19</v>
      </c>
      <c r="AA366" s="14">
        <v>16</v>
      </c>
      <c r="AD366" s="14">
        <v>40</v>
      </c>
      <c r="AE366" s="14">
        <v>30</v>
      </c>
      <c r="AP366" s="14">
        <v>1</v>
      </c>
      <c r="AR366" s="14">
        <v>1</v>
      </c>
      <c r="AT366" s="14">
        <v>1</v>
      </c>
      <c r="AV366" s="14">
        <v>1</v>
      </c>
      <c r="AX366" s="14">
        <v>1</v>
      </c>
      <c r="AZ366" s="14">
        <v>1</v>
      </c>
      <c r="BB366" s="14">
        <v>1</v>
      </c>
    </row>
    <row r="367" spans="1:54">
      <c r="A367" s="14" t="s">
        <v>38</v>
      </c>
      <c r="B367" s="14" t="s">
        <v>67</v>
      </c>
      <c r="D367" s="14" t="s">
        <v>1832</v>
      </c>
      <c r="E367" s="14" t="s">
        <v>1262</v>
      </c>
      <c r="F367" s="14" t="s">
        <v>1263</v>
      </c>
      <c r="G367" s="14">
        <v>31012603</v>
      </c>
      <c r="H367" s="14" t="s">
        <v>166</v>
      </c>
      <c r="I367" s="14" t="s">
        <v>259</v>
      </c>
      <c r="J367" s="14" t="s">
        <v>168</v>
      </c>
      <c r="K367" s="14">
        <v>21.190947999999999</v>
      </c>
      <c r="L367" s="14">
        <v>92.156154999999998</v>
      </c>
      <c r="M367" s="14">
        <v>0</v>
      </c>
      <c r="N367" s="14">
        <v>0</v>
      </c>
      <c r="P367" s="14" t="s">
        <v>99</v>
      </c>
      <c r="Q367" s="14" t="s">
        <v>107</v>
      </c>
      <c r="S367" s="14">
        <v>1</v>
      </c>
      <c r="T367" s="14">
        <v>1</v>
      </c>
      <c r="U367" s="14">
        <v>3</v>
      </c>
      <c r="Y367" s="14">
        <v>1</v>
      </c>
      <c r="Z367" s="14">
        <v>19</v>
      </c>
      <c r="AA367" s="14">
        <v>16</v>
      </c>
      <c r="AD367" s="14">
        <v>32</v>
      </c>
      <c r="AE367" s="14">
        <v>38</v>
      </c>
      <c r="AP367" s="14">
        <v>1</v>
      </c>
      <c r="AR367" s="14">
        <v>1</v>
      </c>
      <c r="AT367" s="14">
        <v>1</v>
      </c>
      <c r="AV367" s="14">
        <v>1</v>
      </c>
      <c r="AX367" s="14">
        <v>1</v>
      </c>
      <c r="AZ367" s="14">
        <v>1</v>
      </c>
      <c r="BB367" s="14">
        <v>1</v>
      </c>
    </row>
    <row r="368" spans="1:54">
      <c r="A368" s="14" t="s">
        <v>38</v>
      </c>
      <c r="B368" s="14" t="s">
        <v>67</v>
      </c>
      <c r="D368" s="14" t="s">
        <v>1832</v>
      </c>
      <c r="E368" s="14" t="s">
        <v>1264</v>
      </c>
      <c r="F368" s="14" t="s">
        <v>1265</v>
      </c>
      <c r="G368" s="14">
        <v>31012601</v>
      </c>
      <c r="H368" s="14" t="s">
        <v>166</v>
      </c>
      <c r="I368" s="14" t="s">
        <v>259</v>
      </c>
      <c r="J368" s="14" t="s">
        <v>168</v>
      </c>
      <c r="K368" s="14">
        <v>21.190874999999998</v>
      </c>
      <c r="L368" s="14">
        <v>92.156131999999999</v>
      </c>
      <c r="M368" s="14">
        <v>0</v>
      </c>
      <c r="N368" s="14">
        <v>0</v>
      </c>
      <c r="P368" s="14" t="s">
        <v>99</v>
      </c>
      <c r="Q368" s="14" t="s">
        <v>107</v>
      </c>
      <c r="S368" s="14">
        <v>1</v>
      </c>
      <c r="T368" s="14">
        <v>1</v>
      </c>
      <c r="U368" s="14">
        <v>3</v>
      </c>
      <c r="Y368" s="14">
        <v>1</v>
      </c>
      <c r="Z368" s="14">
        <v>17</v>
      </c>
      <c r="AA368" s="14">
        <v>18</v>
      </c>
      <c r="AD368" s="14">
        <v>36</v>
      </c>
      <c r="AE368" s="14">
        <v>34</v>
      </c>
      <c r="AP368" s="14">
        <v>1</v>
      </c>
      <c r="AR368" s="14">
        <v>1</v>
      </c>
      <c r="AT368" s="14">
        <v>1</v>
      </c>
      <c r="AV368" s="14">
        <v>1</v>
      </c>
      <c r="AX368" s="14">
        <v>1</v>
      </c>
      <c r="AZ368" s="14">
        <v>1</v>
      </c>
      <c r="BB368" s="14">
        <v>1</v>
      </c>
    </row>
    <row r="369" spans="1:54">
      <c r="A369" s="14" t="s">
        <v>38</v>
      </c>
      <c r="B369" s="14" t="s">
        <v>67</v>
      </c>
      <c r="D369" s="14" t="s">
        <v>1832</v>
      </c>
      <c r="E369" s="14" t="s">
        <v>1266</v>
      </c>
      <c r="F369" s="14" t="s">
        <v>1267</v>
      </c>
      <c r="G369" s="14">
        <v>31012590</v>
      </c>
      <c r="H369" s="14" t="s">
        <v>166</v>
      </c>
      <c r="I369" s="14" t="s">
        <v>259</v>
      </c>
      <c r="J369" s="14" t="s">
        <v>168</v>
      </c>
      <c r="K369" s="14">
        <v>21.189326999999999</v>
      </c>
      <c r="L369" s="14">
        <v>92.159049999999993</v>
      </c>
      <c r="M369" s="14">
        <v>0</v>
      </c>
      <c r="N369" s="14">
        <v>0</v>
      </c>
      <c r="P369" s="14" t="s">
        <v>99</v>
      </c>
      <c r="Q369" s="14" t="s">
        <v>107</v>
      </c>
      <c r="S369" s="14">
        <v>1</v>
      </c>
      <c r="T369" s="14">
        <v>1</v>
      </c>
      <c r="U369" s="14">
        <v>3</v>
      </c>
      <c r="Y369" s="14">
        <v>1</v>
      </c>
      <c r="Z369" s="14">
        <v>17</v>
      </c>
      <c r="AA369" s="14">
        <v>18</v>
      </c>
      <c r="AD369" s="14">
        <v>35</v>
      </c>
      <c r="AE369" s="14">
        <v>35</v>
      </c>
      <c r="AP369" s="14">
        <v>1</v>
      </c>
      <c r="AR369" s="14">
        <v>1</v>
      </c>
      <c r="AT369" s="14">
        <v>1</v>
      </c>
      <c r="AV369" s="14">
        <v>1</v>
      </c>
      <c r="AX369" s="14">
        <v>1</v>
      </c>
      <c r="AZ369" s="14">
        <v>1</v>
      </c>
      <c r="BB369" s="14">
        <v>1</v>
      </c>
    </row>
    <row r="370" spans="1:54">
      <c r="A370" s="14" t="s">
        <v>38</v>
      </c>
      <c r="B370" s="14" t="s">
        <v>67</v>
      </c>
      <c r="D370" s="14" t="s">
        <v>1832</v>
      </c>
      <c r="E370" s="14" t="s">
        <v>1268</v>
      </c>
      <c r="F370" s="14" t="s">
        <v>1269</v>
      </c>
      <c r="G370" s="14">
        <v>31012619</v>
      </c>
      <c r="H370" s="14" t="s">
        <v>166</v>
      </c>
      <c r="I370" s="14" t="s">
        <v>167</v>
      </c>
      <c r="J370" s="14" t="s">
        <v>168</v>
      </c>
      <c r="K370" s="14">
        <v>21.192692999999998</v>
      </c>
      <c r="L370" s="14">
        <v>92.156935000000004</v>
      </c>
      <c r="M370" s="14">
        <v>0</v>
      </c>
      <c r="N370" s="14">
        <v>0</v>
      </c>
      <c r="P370" s="14" t="s">
        <v>99</v>
      </c>
      <c r="Q370" s="14" t="s">
        <v>107</v>
      </c>
      <c r="S370" s="14">
        <v>1</v>
      </c>
      <c r="T370" s="14">
        <v>1</v>
      </c>
      <c r="U370" s="14">
        <v>3</v>
      </c>
      <c r="Y370" s="14">
        <v>1</v>
      </c>
      <c r="Z370" s="14">
        <v>18</v>
      </c>
      <c r="AA370" s="14">
        <v>17</v>
      </c>
      <c r="AD370" s="14">
        <v>37</v>
      </c>
      <c r="AE370" s="14">
        <v>33</v>
      </c>
      <c r="AP370" s="14">
        <v>1</v>
      </c>
      <c r="AR370" s="14">
        <v>1</v>
      </c>
      <c r="AT370" s="14">
        <v>1</v>
      </c>
      <c r="AV370" s="14">
        <v>1</v>
      </c>
      <c r="AX370" s="14">
        <v>1</v>
      </c>
      <c r="AZ370" s="14">
        <v>1</v>
      </c>
      <c r="BB370" s="14">
        <v>1</v>
      </c>
    </row>
    <row r="371" spans="1:54">
      <c r="A371" s="14" t="s">
        <v>38</v>
      </c>
      <c r="B371" s="14" t="s">
        <v>67</v>
      </c>
      <c r="D371" s="14" t="s">
        <v>1832</v>
      </c>
      <c r="E371" s="14" t="s">
        <v>1270</v>
      </c>
      <c r="F371" s="14" t="s">
        <v>1271</v>
      </c>
      <c r="G371" s="14">
        <v>31012622</v>
      </c>
      <c r="H371" s="14" t="s">
        <v>166</v>
      </c>
      <c r="I371" s="14" t="s">
        <v>259</v>
      </c>
      <c r="J371" s="14" t="s">
        <v>168</v>
      </c>
      <c r="P371" s="14" t="s">
        <v>99</v>
      </c>
      <c r="Q371" s="14" t="s">
        <v>107</v>
      </c>
      <c r="S371" s="14">
        <v>1</v>
      </c>
      <c r="T371" s="14">
        <v>1</v>
      </c>
      <c r="U371" s="14">
        <v>3</v>
      </c>
      <c r="Y371" s="14">
        <v>1</v>
      </c>
      <c r="Z371" s="14">
        <v>18</v>
      </c>
      <c r="AA371" s="14">
        <v>17</v>
      </c>
      <c r="AD371" s="14">
        <v>37</v>
      </c>
      <c r="AE371" s="14">
        <v>33</v>
      </c>
      <c r="AP371" s="14">
        <v>1</v>
      </c>
      <c r="AR371" s="14">
        <v>1</v>
      </c>
      <c r="AT371" s="14">
        <v>1</v>
      </c>
      <c r="AV371" s="14">
        <v>1</v>
      </c>
      <c r="AX371" s="14">
        <v>1</v>
      </c>
      <c r="AZ371" s="14">
        <v>1</v>
      </c>
      <c r="BB371" s="14">
        <v>1</v>
      </c>
    </row>
    <row r="372" spans="1:54">
      <c r="A372" s="14" t="s">
        <v>38</v>
      </c>
      <c r="B372" s="14" t="s">
        <v>67</v>
      </c>
      <c r="D372" s="14" t="s">
        <v>1832</v>
      </c>
      <c r="E372" s="14" t="s">
        <v>1272</v>
      </c>
      <c r="F372" s="14" t="s">
        <v>1273</v>
      </c>
      <c r="G372" s="14">
        <v>31012627</v>
      </c>
      <c r="H372" s="14" t="s">
        <v>166</v>
      </c>
      <c r="I372" s="14" t="s">
        <v>167</v>
      </c>
      <c r="J372" s="14" t="s">
        <v>168</v>
      </c>
      <c r="K372" s="14">
        <v>21.193095</v>
      </c>
      <c r="L372" s="14">
        <v>92.157017999999994</v>
      </c>
      <c r="M372" s="14">
        <v>0</v>
      </c>
      <c r="N372" s="14">
        <v>0</v>
      </c>
      <c r="P372" s="14" t="s">
        <v>99</v>
      </c>
      <c r="Q372" s="14" t="s">
        <v>107</v>
      </c>
      <c r="S372" s="14">
        <v>1</v>
      </c>
      <c r="T372" s="14">
        <v>1</v>
      </c>
      <c r="U372" s="14">
        <v>3</v>
      </c>
      <c r="Y372" s="14">
        <v>1</v>
      </c>
      <c r="Z372" s="14">
        <v>18</v>
      </c>
      <c r="AA372" s="14">
        <v>17</v>
      </c>
      <c r="AD372" s="14">
        <v>36</v>
      </c>
      <c r="AE372" s="14">
        <v>34</v>
      </c>
      <c r="AP372" s="14">
        <v>1</v>
      </c>
      <c r="AR372" s="14">
        <v>1</v>
      </c>
      <c r="AT372" s="14">
        <v>1</v>
      </c>
      <c r="AV372" s="14">
        <v>1</v>
      </c>
      <c r="AX372" s="14">
        <v>1</v>
      </c>
      <c r="AZ372" s="14">
        <v>1</v>
      </c>
      <c r="BB372" s="14">
        <v>1</v>
      </c>
    </row>
    <row r="373" spans="1:54">
      <c r="A373" s="14" t="s">
        <v>38</v>
      </c>
      <c r="B373" s="14" t="s">
        <v>67</v>
      </c>
      <c r="D373" s="14" t="s">
        <v>1832</v>
      </c>
      <c r="E373" s="14" t="s">
        <v>1274</v>
      </c>
      <c r="F373" s="14" t="s">
        <v>206</v>
      </c>
      <c r="G373" s="14">
        <v>31012632</v>
      </c>
      <c r="H373" s="14" t="s">
        <v>166</v>
      </c>
      <c r="I373" s="14" t="s">
        <v>167</v>
      </c>
      <c r="J373" s="14" t="s">
        <v>168</v>
      </c>
      <c r="K373" s="14">
        <v>21.193210000000001</v>
      </c>
      <c r="L373" s="14">
        <v>92.158186999999998</v>
      </c>
      <c r="M373" s="14">
        <v>0</v>
      </c>
      <c r="N373" s="14">
        <v>0</v>
      </c>
      <c r="P373" s="14" t="s">
        <v>99</v>
      </c>
      <c r="Q373" s="14" t="s">
        <v>107</v>
      </c>
      <c r="S373" s="14">
        <v>1</v>
      </c>
      <c r="T373" s="14">
        <v>1</v>
      </c>
      <c r="U373" s="14">
        <v>3</v>
      </c>
      <c r="Y373" s="14">
        <v>1</v>
      </c>
      <c r="Z373" s="14">
        <v>17</v>
      </c>
      <c r="AA373" s="14">
        <v>18</v>
      </c>
      <c r="AD373" s="14">
        <v>35</v>
      </c>
      <c r="AE373" s="14">
        <v>35</v>
      </c>
      <c r="AP373" s="14">
        <v>1</v>
      </c>
      <c r="AR373" s="14">
        <v>1</v>
      </c>
      <c r="AT373" s="14">
        <v>1</v>
      </c>
      <c r="AV373" s="14">
        <v>1</v>
      </c>
      <c r="AX373" s="14">
        <v>1</v>
      </c>
      <c r="AZ373" s="14">
        <v>1</v>
      </c>
      <c r="BB373" s="14">
        <v>1</v>
      </c>
    </row>
    <row r="374" spans="1:54">
      <c r="A374" s="14" t="s">
        <v>38</v>
      </c>
      <c r="B374" s="14" t="s">
        <v>67</v>
      </c>
      <c r="D374" s="14" t="s">
        <v>1832</v>
      </c>
      <c r="E374" s="14" t="s">
        <v>1275</v>
      </c>
      <c r="F374" s="14" t="s">
        <v>216</v>
      </c>
      <c r="G374" s="14">
        <v>31012636</v>
      </c>
      <c r="H374" s="14" t="s">
        <v>166</v>
      </c>
      <c r="I374" s="14" t="s">
        <v>259</v>
      </c>
      <c r="J374" s="14" t="s">
        <v>168</v>
      </c>
      <c r="K374" s="14">
        <v>21.193617</v>
      </c>
      <c r="L374" s="14">
        <v>92.157141999999993</v>
      </c>
      <c r="M374" s="14">
        <v>0</v>
      </c>
      <c r="N374" s="14">
        <v>0</v>
      </c>
      <c r="P374" s="14" t="s">
        <v>99</v>
      </c>
      <c r="Q374" s="14" t="s">
        <v>107</v>
      </c>
      <c r="S374" s="14">
        <v>1</v>
      </c>
      <c r="T374" s="14">
        <v>1</v>
      </c>
      <c r="U374" s="14">
        <v>3</v>
      </c>
      <c r="Y374" s="14">
        <v>1</v>
      </c>
      <c r="Z374" s="14">
        <v>19</v>
      </c>
      <c r="AA374" s="14">
        <v>16</v>
      </c>
      <c r="AD374" s="14">
        <v>33</v>
      </c>
      <c r="AE374" s="14">
        <v>37</v>
      </c>
      <c r="AP374" s="14">
        <v>1</v>
      </c>
      <c r="AR374" s="14">
        <v>1</v>
      </c>
      <c r="AT374" s="14">
        <v>1</v>
      </c>
      <c r="AV374" s="14">
        <v>1</v>
      </c>
      <c r="AX374" s="14">
        <v>1</v>
      </c>
      <c r="AZ374" s="14">
        <v>1</v>
      </c>
      <c r="BB374" s="14">
        <v>1</v>
      </c>
    </row>
    <row r="375" spans="1:54">
      <c r="A375" s="14" t="s">
        <v>38</v>
      </c>
      <c r="B375" s="14" t="s">
        <v>67</v>
      </c>
      <c r="D375" s="14" t="s">
        <v>1832</v>
      </c>
      <c r="E375" s="14" t="s">
        <v>1276</v>
      </c>
      <c r="F375" s="14" t="s">
        <v>214</v>
      </c>
      <c r="G375" s="14">
        <v>31012633</v>
      </c>
      <c r="H375" s="14" t="s">
        <v>166</v>
      </c>
      <c r="I375" s="14" t="s">
        <v>259</v>
      </c>
      <c r="J375" s="14" t="s">
        <v>168</v>
      </c>
      <c r="K375" s="14">
        <v>21.193276999999998</v>
      </c>
      <c r="L375" s="14">
        <v>92.157478999999995</v>
      </c>
      <c r="M375" s="14">
        <v>0</v>
      </c>
      <c r="N375" s="14">
        <v>0</v>
      </c>
      <c r="P375" s="14" t="s">
        <v>99</v>
      </c>
      <c r="Q375" s="14" t="s">
        <v>107</v>
      </c>
      <c r="S375" s="14">
        <v>1</v>
      </c>
      <c r="T375" s="14">
        <v>1</v>
      </c>
      <c r="U375" s="14">
        <v>3</v>
      </c>
      <c r="Y375" s="14">
        <v>1</v>
      </c>
      <c r="Z375" s="14">
        <v>18</v>
      </c>
      <c r="AA375" s="14">
        <v>17</v>
      </c>
      <c r="AD375" s="14">
        <v>34</v>
      </c>
      <c r="AE375" s="14">
        <v>36</v>
      </c>
      <c r="AP375" s="14">
        <v>1</v>
      </c>
      <c r="AR375" s="14">
        <v>1</v>
      </c>
      <c r="AT375" s="14">
        <v>1</v>
      </c>
      <c r="AV375" s="14">
        <v>1</v>
      </c>
      <c r="AX375" s="14">
        <v>1</v>
      </c>
      <c r="AZ375" s="14">
        <v>1</v>
      </c>
      <c r="BB375" s="14">
        <v>1</v>
      </c>
    </row>
    <row r="376" spans="1:54">
      <c r="A376" s="14" t="s">
        <v>33</v>
      </c>
      <c r="B376" s="14" t="s">
        <v>62</v>
      </c>
      <c r="D376" s="14" t="s">
        <v>1832</v>
      </c>
      <c r="E376" s="14" t="s">
        <v>1277</v>
      </c>
      <c r="F376" s="14" t="s">
        <v>1278</v>
      </c>
      <c r="G376" s="14">
        <v>31012595</v>
      </c>
      <c r="H376" s="14" t="s">
        <v>166</v>
      </c>
      <c r="I376" s="14" t="s">
        <v>259</v>
      </c>
      <c r="J376" s="14" t="s">
        <v>168</v>
      </c>
      <c r="K376" s="14">
        <v>21.190027000000001</v>
      </c>
      <c r="L376" s="14">
        <v>92.152088000000006</v>
      </c>
      <c r="M376" s="14">
        <v>0</v>
      </c>
      <c r="N376" s="14">
        <v>0</v>
      </c>
      <c r="P376" s="14" t="s">
        <v>99</v>
      </c>
      <c r="Q376" s="14" t="s">
        <v>107</v>
      </c>
      <c r="S376" s="14">
        <v>1</v>
      </c>
      <c r="T376" s="14">
        <v>1</v>
      </c>
      <c r="U376" s="14">
        <v>3</v>
      </c>
      <c r="Y376" s="14">
        <v>1</v>
      </c>
      <c r="Z376" s="14">
        <v>18</v>
      </c>
      <c r="AA376" s="14">
        <v>17</v>
      </c>
      <c r="AD376" s="14">
        <v>37</v>
      </c>
      <c r="AE376" s="14">
        <v>33</v>
      </c>
      <c r="AP376" s="14">
        <v>1</v>
      </c>
      <c r="AR376" s="14">
        <v>1</v>
      </c>
      <c r="AT376" s="14">
        <v>1</v>
      </c>
      <c r="AV376" s="14">
        <v>1</v>
      </c>
      <c r="AX376" s="14">
        <v>1</v>
      </c>
      <c r="AZ376" s="14">
        <v>1</v>
      </c>
      <c r="BB376" s="14">
        <v>1</v>
      </c>
    </row>
    <row r="377" spans="1:54">
      <c r="A377" s="14" t="s">
        <v>33</v>
      </c>
      <c r="B377" s="14" t="s">
        <v>62</v>
      </c>
      <c r="D377" s="14" t="s">
        <v>1832</v>
      </c>
      <c r="E377" s="14" t="s">
        <v>1279</v>
      </c>
      <c r="F377" s="14" t="s">
        <v>1280</v>
      </c>
      <c r="G377" s="14">
        <v>31012589</v>
      </c>
      <c r="H377" s="14" t="s">
        <v>166</v>
      </c>
      <c r="I377" s="14" t="s">
        <v>259</v>
      </c>
      <c r="J377" s="14" t="s">
        <v>168</v>
      </c>
      <c r="K377" s="14">
        <v>21.189240999999999</v>
      </c>
      <c r="L377" s="14">
        <v>92.153166999999996</v>
      </c>
      <c r="M377" s="14">
        <v>0</v>
      </c>
      <c r="N377" s="14">
        <v>0</v>
      </c>
      <c r="P377" s="14" t="s">
        <v>99</v>
      </c>
      <c r="Q377" s="14" t="s">
        <v>107</v>
      </c>
      <c r="S377" s="14">
        <v>1</v>
      </c>
      <c r="T377" s="14">
        <v>1</v>
      </c>
      <c r="U377" s="14">
        <v>3</v>
      </c>
      <c r="Y377" s="14">
        <v>1</v>
      </c>
      <c r="Z377" s="14">
        <v>18</v>
      </c>
      <c r="AA377" s="14">
        <v>17</v>
      </c>
      <c r="AD377" s="14">
        <v>37</v>
      </c>
      <c r="AE377" s="14">
        <v>33</v>
      </c>
      <c r="AP377" s="14">
        <v>1</v>
      </c>
      <c r="AR377" s="14">
        <v>1</v>
      </c>
      <c r="AT377" s="14">
        <v>1</v>
      </c>
      <c r="AV377" s="14">
        <v>1</v>
      </c>
      <c r="AX377" s="14">
        <v>1</v>
      </c>
      <c r="AZ377" s="14">
        <v>1</v>
      </c>
      <c r="BB377" s="14">
        <v>1</v>
      </c>
    </row>
    <row r="378" spans="1:54">
      <c r="A378" s="14" t="s">
        <v>33</v>
      </c>
      <c r="B378" s="14" t="s">
        <v>62</v>
      </c>
      <c r="D378" s="14" t="s">
        <v>1832</v>
      </c>
      <c r="E378" s="14" t="s">
        <v>1281</v>
      </c>
      <c r="F378" s="14" t="s">
        <v>1282</v>
      </c>
      <c r="G378" s="14">
        <v>31012597</v>
      </c>
      <c r="H378" s="14" t="s">
        <v>166</v>
      </c>
      <c r="I378" s="14" t="s">
        <v>167</v>
      </c>
      <c r="J378" s="14" t="s">
        <v>168</v>
      </c>
      <c r="K378" s="14">
        <v>21.190242000000001</v>
      </c>
      <c r="L378" s="14">
        <v>92.153012000000004</v>
      </c>
      <c r="M378" s="14">
        <v>0</v>
      </c>
      <c r="N378" s="14">
        <v>0</v>
      </c>
      <c r="P378" s="14" t="s">
        <v>99</v>
      </c>
      <c r="Q378" s="14" t="s">
        <v>107</v>
      </c>
      <c r="S378" s="14">
        <v>1</v>
      </c>
      <c r="T378" s="14">
        <v>1</v>
      </c>
      <c r="U378" s="14">
        <v>3</v>
      </c>
      <c r="Y378" s="14">
        <v>1</v>
      </c>
      <c r="Z378" s="14">
        <v>17</v>
      </c>
      <c r="AA378" s="14">
        <v>18</v>
      </c>
      <c r="AD378" s="14">
        <v>37</v>
      </c>
      <c r="AE378" s="14">
        <v>33</v>
      </c>
      <c r="AP378" s="14">
        <v>1</v>
      </c>
      <c r="AR378" s="14">
        <v>1</v>
      </c>
      <c r="AT378" s="14">
        <v>1</v>
      </c>
      <c r="AV378" s="14">
        <v>1</v>
      </c>
      <c r="AX378" s="14">
        <v>1</v>
      </c>
      <c r="AZ378" s="14">
        <v>1</v>
      </c>
      <c r="BB378" s="14">
        <v>1</v>
      </c>
    </row>
    <row r="379" spans="1:54">
      <c r="A379" s="14" t="s">
        <v>33</v>
      </c>
      <c r="B379" s="14" t="s">
        <v>62</v>
      </c>
      <c r="D379" s="14" t="s">
        <v>1832</v>
      </c>
      <c r="E379" s="14" t="s">
        <v>1283</v>
      </c>
      <c r="F379" s="14" t="s">
        <v>1284</v>
      </c>
      <c r="G379" s="14">
        <v>31012719</v>
      </c>
      <c r="H379" s="14" t="s">
        <v>166</v>
      </c>
      <c r="I379" s="14" t="s">
        <v>167</v>
      </c>
      <c r="J379" s="14" t="s">
        <v>168</v>
      </c>
      <c r="P379" s="14" t="s">
        <v>99</v>
      </c>
      <c r="Q379" s="14" t="s">
        <v>107</v>
      </c>
      <c r="S379" s="14">
        <v>1</v>
      </c>
      <c r="T379" s="14">
        <v>1</v>
      </c>
      <c r="U379" s="14">
        <v>3</v>
      </c>
      <c r="Y379" s="14">
        <v>1</v>
      </c>
      <c r="Z379" s="14">
        <v>18</v>
      </c>
      <c r="AA379" s="14">
        <v>17</v>
      </c>
      <c r="AD379" s="14">
        <v>36</v>
      </c>
      <c r="AE379" s="14">
        <v>34</v>
      </c>
      <c r="AP379" s="14">
        <v>1</v>
      </c>
      <c r="AR379" s="14">
        <v>1</v>
      </c>
      <c r="AT379" s="14">
        <v>1</v>
      </c>
      <c r="AV379" s="14">
        <v>1</v>
      </c>
      <c r="AX379" s="14">
        <v>1</v>
      </c>
      <c r="AZ379" s="14">
        <v>1</v>
      </c>
      <c r="BB379" s="14">
        <v>1</v>
      </c>
    </row>
    <row r="380" spans="1:54">
      <c r="A380" s="14" t="s">
        <v>33</v>
      </c>
      <c r="B380" s="14" t="s">
        <v>62</v>
      </c>
      <c r="D380" s="14" t="s">
        <v>1832</v>
      </c>
      <c r="E380" s="14" t="s">
        <v>1285</v>
      </c>
      <c r="F380" s="14" t="s">
        <v>1286</v>
      </c>
      <c r="G380" s="14">
        <v>31012596</v>
      </c>
      <c r="H380" s="14" t="s">
        <v>166</v>
      </c>
      <c r="I380" s="14" t="s">
        <v>167</v>
      </c>
      <c r="J380" s="14" t="s">
        <v>168</v>
      </c>
      <c r="K380" s="14">
        <v>21.190117000000001</v>
      </c>
      <c r="L380" s="14">
        <v>92.153880000000001</v>
      </c>
      <c r="M380" s="14">
        <v>0</v>
      </c>
      <c r="N380" s="14">
        <v>0</v>
      </c>
      <c r="P380" s="14" t="s">
        <v>99</v>
      </c>
      <c r="Q380" s="14" t="s">
        <v>107</v>
      </c>
      <c r="S380" s="14">
        <v>1</v>
      </c>
      <c r="T380" s="14">
        <v>1</v>
      </c>
      <c r="U380" s="14">
        <v>3</v>
      </c>
      <c r="Y380" s="14">
        <v>1</v>
      </c>
      <c r="Z380" s="14">
        <v>17</v>
      </c>
      <c r="AA380" s="14">
        <v>18</v>
      </c>
      <c r="AD380" s="14">
        <v>37</v>
      </c>
      <c r="AE380" s="14">
        <v>33</v>
      </c>
      <c r="AP380" s="14">
        <v>1</v>
      </c>
      <c r="AR380" s="14">
        <v>1</v>
      </c>
      <c r="AT380" s="14">
        <v>1</v>
      </c>
      <c r="AV380" s="14">
        <v>1</v>
      </c>
      <c r="AX380" s="14">
        <v>1</v>
      </c>
      <c r="AZ380" s="14">
        <v>1</v>
      </c>
      <c r="BB380" s="14">
        <v>1</v>
      </c>
    </row>
    <row r="381" spans="1:54">
      <c r="A381" s="14" t="s">
        <v>33</v>
      </c>
      <c r="B381" s="14" t="s">
        <v>62</v>
      </c>
      <c r="D381" s="14" t="s">
        <v>1832</v>
      </c>
      <c r="E381" s="14" t="s">
        <v>1287</v>
      </c>
      <c r="F381" s="14" t="s">
        <v>1288</v>
      </c>
      <c r="G381" s="14">
        <v>31012600</v>
      </c>
      <c r="H381" s="14" t="s">
        <v>166</v>
      </c>
      <c r="I381" s="14" t="s">
        <v>259</v>
      </c>
      <c r="J381" s="14" t="s">
        <v>168</v>
      </c>
      <c r="K381" s="14">
        <v>21.190825</v>
      </c>
      <c r="L381" s="14">
        <v>92.153409999999994</v>
      </c>
      <c r="M381" s="14">
        <v>0</v>
      </c>
      <c r="N381" s="14">
        <v>0</v>
      </c>
      <c r="P381" s="14" t="s">
        <v>99</v>
      </c>
      <c r="Q381" s="14" t="s">
        <v>107</v>
      </c>
      <c r="S381" s="14">
        <v>1</v>
      </c>
      <c r="T381" s="14">
        <v>1</v>
      </c>
      <c r="U381" s="14">
        <v>3</v>
      </c>
      <c r="Y381" s="14">
        <v>1</v>
      </c>
      <c r="Z381" s="14">
        <v>18</v>
      </c>
      <c r="AA381" s="14">
        <v>17</v>
      </c>
      <c r="AD381" s="14">
        <v>36</v>
      </c>
      <c r="AE381" s="14">
        <v>34</v>
      </c>
      <c r="AP381" s="14">
        <v>1</v>
      </c>
      <c r="AR381" s="14">
        <v>1</v>
      </c>
      <c r="AT381" s="14">
        <v>1</v>
      </c>
      <c r="AV381" s="14">
        <v>1</v>
      </c>
      <c r="AX381" s="14">
        <v>1</v>
      </c>
      <c r="AZ381" s="14">
        <v>1</v>
      </c>
      <c r="BB381" s="14">
        <v>1</v>
      </c>
    </row>
    <row r="382" spans="1:54">
      <c r="A382" s="14" t="s">
        <v>33</v>
      </c>
      <c r="B382" s="14" t="s">
        <v>62</v>
      </c>
      <c r="D382" s="14" t="s">
        <v>1832</v>
      </c>
      <c r="E382" s="14" t="s">
        <v>1289</v>
      </c>
      <c r="F382" s="14" t="s">
        <v>1290</v>
      </c>
      <c r="G382" s="14">
        <v>31012591</v>
      </c>
      <c r="H382" s="14" t="s">
        <v>166</v>
      </c>
      <c r="I382" s="14" t="s">
        <v>167</v>
      </c>
      <c r="J382" s="14" t="s">
        <v>168</v>
      </c>
      <c r="K382" s="14">
        <v>21.189609000000001</v>
      </c>
      <c r="L382" s="14">
        <v>92.154780000000002</v>
      </c>
      <c r="M382" s="14">
        <v>0</v>
      </c>
      <c r="N382" s="14">
        <v>0</v>
      </c>
      <c r="P382" s="14" t="s">
        <v>99</v>
      </c>
      <c r="Q382" s="14" t="s">
        <v>107</v>
      </c>
      <c r="S382" s="14">
        <v>1</v>
      </c>
      <c r="T382" s="14">
        <v>1</v>
      </c>
      <c r="U382" s="14">
        <v>3</v>
      </c>
      <c r="Y382" s="14">
        <v>1</v>
      </c>
      <c r="Z382" s="14">
        <v>18</v>
      </c>
      <c r="AA382" s="14">
        <v>17</v>
      </c>
      <c r="AD382" s="14">
        <v>34</v>
      </c>
      <c r="AE382" s="14">
        <v>36</v>
      </c>
      <c r="AP382" s="14">
        <v>1</v>
      </c>
      <c r="AR382" s="14">
        <v>1</v>
      </c>
      <c r="AT382" s="14">
        <v>1</v>
      </c>
      <c r="AV382" s="14">
        <v>1</v>
      </c>
      <c r="AX382" s="14">
        <v>1</v>
      </c>
      <c r="AZ382" s="14">
        <v>1</v>
      </c>
      <c r="BB382" s="14">
        <v>1</v>
      </c>
    </row>
    <row r="383" spans="1:54">
      <c r="A383" s="14" t="s">
        <v>33</v>
      </c>
      <c r="B383" s="14" t="s">
        <v>62</v>
      </c>
      <c r="D383" s="14" t="s">
        <v>1832</v>
      </c>
      <c r="E383" s="14" t="s">
        <v>1291</v>
      </c>
      <c r="F383" s="14" t="s">
        <v>1292</v>
      </c>
      <c r="G383" s="14">
        <v>31012626</v>
      </c>
      <c r="H383" s="14" t="s">
        <v>166</v>
      </c>
      <c r="I383" s="14" t="s">
        <v>259</v>
      </c>
      <c r="J383" s="14" t="s">
        <v>168</v>
      </c>
      <c r="K383" s="14">
        <v>21.193059999999999</v>
      </c>
      <c r="L383" s="14">
        <v>92.153975000000003</v>
      </c>
      <c r="M383" s="14">
        <v>0</v>
      </c>
      <c r="N383" s="14">
        <v>0</v>
      </c>
      <c r="P383" s="14" t="s">
        <v>99</v>
      </c>
      <c r="Q383" s="14" t="s">
        <v>107</v>
      </c>
      <c r="S383" s="14">
        <v>1</v>
      </c>
      <c r="T383" s="14">
        <v>1</v>
      </c>
      <c r="U383" s="14">
        <v>3</v>
      </c>
      <c r="Y383" s="14">
        <v>1</v>
      </c>
      <c r="Z383" s="14">
        <v>14</v>
      </c>
      <c r="AA383" s="14">
        <v>21</v>
      </c>
      <c r="AD383" s="14">
        <v>32</v>
      </c>
      <c r="AE383" s="14">
        <v>38</v>
      </c>
      <c r="AP383" s="14">
        <v>1</v>
      </c>
      <c r="AR383" s="14">
        <v>1</v>
      </c>
      <c r="AT383" s="14">
        <v>1</v>
      </c>
      <c r="AV383" s="14">
        <v>1</v>
      </c>
      <c r="AX383" s="14">
        <v>1</v>
      </c>
      <c r="AZ383" s="14">
        <v>1</v>
      </c>
      <c r="BB383" s="14">
        <v>1</v>
      </c>
    </row>
    <row r="384" spans="1:54">
      <c r="A384" s="14" t="s">
        <v>33</v>
      </c>
      <c r="B384" s="14" t="s">
        <v>62</v>
      </c>
      <c r="D384" s="14" t="s">
        <v>1832</v>
      </c>
      <c r="E384" s="14" t="s">
        <v>1293</v>
      </c>
      <c r="F384" s="14" t="s">
        <v>1294</v>
      </c>
      <c r="G384" s="14">
        <v>31012637</v>
      </c>
      <c r="H384" s="14" t="s">
        <v>166</v>
      </c>
      <c r="I384" s="14" t="s">
        <v>167</v>
      </c>
      <c r="J384" s="14" t="s">
        <v>168</v>
      </c>
      <c r="P384" s="14" t="s">
        <v>99</v>
      </c>
      <c r="Q384" s="14" t="s">
        <v>107</v>
      </c>
      <c r="S384" s="14">
        <v>1</v>
      </c>
      <c r="T384" s="14">
        <v>1</v>
      </c>
      <c r="U384" s="14">
        <v>3</v>
      </c>
      <c r="Y384" s="14">
        <v>1</v>
      </c>
      <c r="Z384" s="14">
        <v>19</v>
      </c>
      <c r="AA384" s="14">
        <v>16</v>
      </c>
      <c r="AD384" s="14">
        <v>33</v>
      </c>
      <c r="AE384" s="14">
        <v>37</v>
      </c>
      <c r="AP384" s="14">
        <v>1</v>
      </c>
      <c r="AR384" s="14">
        <v>1</v>
      </c>
      <c r="AT384" s="14">
        <v>1</v>
      </c>
      <c r="AV384" s="14">
        <v>1</v>
      </c>
      <c r="AX384" s="14">
        <v>1</v>
      </c>
      <c r="AZ384" s="14">
        <v>1</v>
      </c>
      <c r="BB384" s="14">
        <v>1</v>
      </c>
    </row>
    <row r="385" spans="1:54">
      <c r="A385" s="14" t="s">
        <v>33</v>
      </c>
      <c r="B385" s="14" t="s">
        <v>62</v>
      </c>
      <c r="D385" s="14" t="s">
        <v>1832</v>
      </c>
      <c r="E385" s="14" t="s">
        <v>1295</v>
      </c>
      <c r="F385" s="14" t="s">
        <v>1296</v>
      </c>
      <c r="G385" s="14">
        <v>31012653</v>
      </c>
      <c r="H385" s="14" t="s">
        <v>166</v>
      </c>
      <c r="I385" s="14" t="s">
        <v>259</v>
      </c>
      <c r="J385" s="14" t="s">
        <v>168</v>
      </c>
      <c r="P385" s="14" t="s">
        <v>99</v>
      </c>
      <c r="Q385" s="14" t="s">
        <v>107</v>
      </c>
      <c r="S385" s="14">
        <v>1</v>
      </c>
      <c r="T385" s="14">
        <v>1</v>
      </c>
      <c r="U385" s="14">
        <v>3</v>
      </c>
      <c r="Y385" s="14">
        <v>1</v>
      </c>
      <c r="Z385" s="14">
        <v>16</v>
      </c>
      <c r="AA385" s="14">
        <v>19</v>
      </c>
      <c r="AD385" s="14">
        <v>37</v>
      </c>
      <c r="AE385" s="14">
        <v>33</v>
      </c>
      <c r="AP385" s="14">
        <v>1</v>
      </c>
      <c r="AR385" s="14">
        <v>1</v>
      </c>
      <c r="AT385" s="14">
        <v>1</v>
      </c>
      <c r="AV385" s="14">
        <v>1</v>
      </c>
      <c r="AX385" s="14">
        <v>1</v>
      </c>
      <c r="AZ385" s="14">
        <v>1</v>
      </c>
      <c r="BB385" s="14">
        <v>1</v>
      </c>
    </row>
    <row r="386" spans="1:54">
      <c r="A386" s="14" t="s">
        <v>33</v>
      </c>
      <c r="B386" s="14" t="s">
        <v>62</v>
      </c>
      <c r="D386" s="14" t="s">
        <v>1832</v>
      </c>
      <c r="E386" s="14" t="s">
        <v>1297</v>
      </c>
      <c r="F386" s="14" t="s">
        <v>1298</v>
      </c>
      <c r="G386" s="14">
        <v>31012612</v>
      </c>
      <c r="H386" s="14" t="s">
        <v>166</v>
      </c>
      <c r="I386" s="14" t="s">
        <v>167</v>
      </c>
      <c r="J386" s="14" t="s">
        <v>168</v>
      </c>
      <c r="K386" s="14">
        <v>21.192014</v>
      </c>
      <c r="L386" s="14">
        <v>92.154246000000001</v>
      </c>
      <c r="M386" s="14">
        <v>0</v>
      </c>
      <c r="N386" s="14">
        <v>0</v>
      </c>
      <c r="P386" s="14" t="s">
        <v>99</v>
      </c>
      <c r="Q386" s="14" t="s">
        <v>107</v>
      </c>
      <c r="S386" s="14">
        <v>1</v>
      </c>
      <c r="T386" s="14">
        <v>1</v>
      </c>
      <c r="U386" s="14">
        <v>3</v>
      </c>
      <c r="Y386" s="14">
        <v>1</v>
      </c>
      <c r="Z386" s="14">
        <v>18</v>
      </c>
      <c r="AA386" s="14">
        <v>17</v>
      </c>
      <c r="AD386" s="14">
        <v>36</v>
      </c>
      <c r="AE386" s="14">
        <v>34</v>
      </c>
      <c r="AP386" s="14">
        <v>1</v>
      </c>
      <c r="AR386" s="14">
        <v>1</v>
      </c>
      <c r="AT386" s="14">
        <v>1</v>
      </c>
      <c r="AV386" s="14">
        <v>1</v>
      </c>
      <c r="AX386" s="14">
        <v>1</v>
      </c>
      <c r="AZ386" s="14">
        <v>1</v>
      </c>
      <c r="BB386" s="14">
        <v>1</v>
      </c>
    </row>
    <row r="387" spans="1:54">
      <c r="A387" s="14" t="s">
        <v>33</v>
      </c>
      <c r="B387" s="14" t="s">
        <v>62</v>
      </c>
      <c r="D387" s="14" t="s">
        <v>1832</v>
      </c>
      <c r="E387" s="14" t="s">
        <v>1299</v>
      </c>
      <c r="F387" s="14" t="s">
        <v>1300</v>
      </c>
      <c r="G387" s="14">
        <v>31012639</v>
      </c>
      <c r="H387" s="14" t="s">
        <v>166</v>
      </c>
      <c r="I387" s="14" t="s">
        <v>167</v>
      </c>
      <c r="J387" s="14" t="s">
        <v>168</v>
      </c>
      <c r="P387" s="14" t="s">
        <v>99</v>
      </c>
      <c r="Q387" s="14" t="s">
        <v>107</v>
      </c>
      <c r="S387" s="14">
        <v>1</v>
      </c>
      <c r="T387" s="14">
        <v>1</v>
      </c>
      <c r="U387" s="14">
        <v>3</v>
      </c>
      <c r="Y387" s="14">
        <v>1</v>
      </c>
      <c r="Z387" s="14">
        <v>18</v>
      </c>
      <c r="AA387" s="14">
        <v>17</v>
      </c>
      <c r="AD387" s="14">
        <v>36</v>
      </c>
      <c r="AE387" s="14">
        <v>34</v>
      </c>
      <c r="AP387" s="14">
        <v>1</v>
      </c>
      <c r="AR387" s="14">
        <v>1</v>
      </c>
      <c r="AT387" s="14">
        <v>1</v>
      </c>
      <c r="AV387" s="14">
        <v>1</v>
      </c>
      <c r="AX387" s="14">
        <v>1</v>
      </c>
      <c r="AZ387" s="14">
        <v>1</v>
      </c>
      <c r="BB387" s="14">
        <v>1</v>
      </c>
    </row>
    <row r="388" spans="1:54">
      <c r="A388" s="14" t="s">
        <v>33</v>
      </c>
      <c r="B388" s="14" t="s">
        <v>62</v>
      </c>
      <c r="D388" s="14" t="s">
        <v>1832</v>
      </c>
      <c r="E388" s="14" t="s">
        <v>1301</v>
      </c>
      <c r="F388" s="14" t="s">
        <v>1302</v>
      </c>
      <c r="G388" s="14">
        <v>31012614</v>
      </c>
      <c r="H388" s="14" t="s">
        <v>166</v>
      </c>
      <c r="I388" s="14" t="s">
        <v>259</v>
      </c>
      <c r="J388" s="14" t="s">
        <v>168</v>
      </c>
      <c r="K388" s="14">
        <v>21.192219999999999</v>
      </c>
      <c r="L388" s="14">
        <v>92.152705999999995</v>
      </c>
      <c r="M388" s="14">
        <v>0</v>
      </c>
      <c r="N388" s="14">
        <v>0</v>
      </c>
      <c r="P388" s="14" t="s">
        <v>99</v>
      </c>
      <c r="Q388" s="14" t="s">
        <v>107</v>
      </c>
      <c r="S388" s="14">
        <v>1</v>
      </c>
      <c r="T388" s="14">
        <v>1</v>
      </c>
      <c r="U388" s="14">
        <v>3</v>
      </c>
      <c r="Y388" s="14">
        <v>1</v>
      </c>
      <c r="Z388" s="14">
        <v>18</v>
      </c>
      <c r="AA388" s="14">
        <v>17</v>
      </c>
      <c r="AD388" s="14">
        <v>34</v>
      </c>
      <c r="AE388" s="14">
        <v>36</v>
      </c>
      <c r="AP388" s="14">
        <v>1</v>
      </c>
      <c r="AR388" s="14">
        <v>1</v>
      </c>
      <c r="AT388" s="14">
        <v>1</v>
      </c>
      <c r="AV388" s="14">
        <v>1</v>
      </c>
      <c r="AX388" s="14">
        <v>1</v>
      </c>
      <c r="AZ388" s="14">
        <v>1</v>
      </c>
      <c r="BB388" s="14">
        <v>1</v>
      </c>
    </row>
    <row r="389" spans="1:54">
      <c r="A389" s="14" t="s">
        <v>33</v>
      </c>
      <c r="B389" s="14" t="s">
        <v>62</v>
      </c>
      <c r="D389" s="14" t="s">
        <v>1832</v>
      </c>
      <c r="E389" s="14" t="s">
        <v>1303</v>
      </c>
      <c r="F389" s="14" t="s">
        <v>1304</v>
      </c>
      <c r="G389" s="14">
        <v>31012609</v>
      </c>
      <c r="H389" s="14" t="s">
        <v>166</v>
      </c>
      <c r="I389" s="14" t="s">
        <v>259</v>
      </c>
      <c r="J389" s="14" t="s">
        <v>168</v>
      </c>
      <c r="K389" s="14">
        <v>21.191801999999999</v>
      </c>
      <c r="L389" s="14">
        <v>92.155638999999994</v>
      </c>
      <c r="M389" s="14">
        <v>0</v>
      </c>
      <c r="N389" s="14">
        <v>0</v>
      </c>
      <c r="P389" s="14" t="s">
        <v>99</v>
      </c>
      <c r="Q389" s="14" t="s">
        <v>107</v>
      </c>
      <c r="S389" s="14">
        <v>1</v>
      </c>
      <c r="T389" s="14">
        <v>1</v>
      </c>
      <c r="U389" s="14">
        <v>3</v>
      </c>
      <c r="Y389" s="14">
        <v>1</v>
      </c>
      <c r="Z389" s="14">
        <v>18</v>
      </c>
      <c r="AA389" s="14">
        <v>17</v>
      </c>
      <c r="AD389" s="14">
        <v>36</v>
      </c>
      <c r="AE389" s="14">
        <v>34</v>
      </c>
      <c r="AP389" s="14">
        <v>1</v>
      </c>
      <c r="AR389" s="14">
        <v>1</v>
      </c>
      <c r="AT389" s="14">
        <v>1</v>
      </c>
      <c r="AV389" s="14">
        <v>1</v>
      </c>
      <c r="AX389" s="14">
        <v>1</v>
      </c>
      <c r="AZ389" s="14">
        <v>1</v>
      </c>
      <c r="BB389" s="14">
        <v>1</v>
      </c>
    </row>
    <row r="390" spans="1:54">
      <c r="A390" s="14" t="s">
        <v>33</v>
      </c>
      <c r="B390" s="14" t="s">
        <v>62</v>
      </c>
      <c r="D390" s="14" t="s">
        <v>1832</v>
      </c>
      <c r="E390" s="14" t="s">
        <v>1305</v>
      </c>
      <c r="F390" s="14" t="s">
        <v>1306</v>
      </c>
      <c r="G390" s="14">
        <v>31012714</v>
      </c>
      <c r="H390" s="14" t="s">
        <v>166</v>
      </c>
      <c r="I390" s="14" t="s">
        <v>259</v>
      </c>
      <c r="J390" s="14" t="s">
        <v>168</v>
      </c>
      <c r="P390" s="14" t="s">
        <v>99</v>
      </c>
      <c r="Q390" s="14" t="s">
        <v>107</v>
      </c>
      <c r="S390" s="14">
        <v>1</v>
      </c>
      <c r="T390" s="14">
        <v>1</v>
      </c>
      <c r="U390" s="14">
        <v>3</v>
      </c>
      <c r="Y390" s="14">
        <v>1</v>
      </c>
      <c r="Z390" s="14">
        <v>17</v>
      </c>
      <c r="AA390" s="14">
        <v>18</v>
      </c>
      <c r="AD390" s="14">
        <v>35</v>
      </c>
      <c r="AE390" s="14">
        <v>35</v>
      </c>
      <c r="AP390" s="14">
        <v>1</v>
      </c>
      <c r="AR390" s="14">
        <v>1</v>
      </c>
      <c r="AT390" s="14">
        <v>1</v>
      </c>
      <c r="AV390" s="14">
        <v>1</v>
      </c>
      <c r="AX390" s="14">
        <v>1</v>
      </c>
      <c r="AZ390" s="14">
        <v>1</v>
      </c>
      <c r="BB390" s="14">
        <v>1</v>
      </c>
    </row>
    <row r="391" spans="1:54">
      <c r="A391" s="14" t="s">
        <v>33</v>
      </c>
      <c r="B391" s="14" t="s">
        <v>62</v>
      </c>
      <c r="D391" s="14" t="s">
        <v>1832</v>
      </c>
      <c r="E391" s="14" t="s">
        <v>1307</v>
      </c>
      <c r="F391" s="14" t="s">
        <v>1308</v>
      </c>
      <c r="G391" s="14">
        <v>31012606</v>
      </c>
      <c r="H391" s="14" t="s">
        <v>166</v>
      </c>
      <c r="I391" s="14" t="s">
        <v>167</v>
      </c>
      <c r="J391" s="14" t="s">
        <v>168</v>
      </c>
      <c r="P391" s="14" t="s">
        <v>99</v>
      </c>
      <c r="Q391" s="14" t="s">
        <v>107</v>
      </c>
      <c r="S391" s="14">
        <v>1</v>
      </c>
      <c r="T391" s="14">
        <v>1</v>
      </c>
      <c r="U391" s="14">
        <v>3</v>
      </c>
      <c r="Y391" s="14">
        <v>1</v>
      </c>
      <c r="Z391" s="14">
        <v>17</v>
      </c>
      <c r="AA391" s="14">
        <v>18</v>
      </c>
      <c r="AD391" s="14">
        <v>32</v>
      </c>
      <c r="AE391" s="14">
        <v>38</v>
      </c>
      <c r="AP391" s="14">
        <v>1</v>
      </c>
      <c r="AR391" s="14">
        <v>1</v>
      </c>
      <c r="AT391" s="14">
        <v>1</v>
      </c>
      <c r="AV391" s="14">
        <v>1</v>
      </c>
      <c r="AX391" s="14">
        <v>1</v>
      </c>
      <c r="AZ391" s="14">
        <v>1</v>
      </c>
      <c r="BB391" s="14">
        <v>1</v>
      </c>
    </row>
    <row r="392" spans="1:54">
      <c r="A392" s="14" t="s">
        <v>33</v>
      </c>
      <c r="B392" s="14" t="s">
        <v>62</v>
      </c>
      <c r="D392" s="14" t="s">
        <v>1832</v>
      </c>
      <c r="E392" s="14" t="s">
        <v>1309</v>
      </c>
      <c r="F392" s="14" t="s">
        <v>1310</v>
      </c>
      <c r="G392" s="14">
        <v>31012648</v>
      </c>
      <c r="H392" s="14" t="s">
        <v>166</v>
      </c>
      <c r="I392" s="14" t="s">
        <v>259</v>
      </c>
      <c r="J392" s="14" t="s">
        <v>168</v>
      </c>
      <c r="P392" s="14" t="s">
        <v>99</v>
      </c>
      <c r="Q392" s="14" t="s">
        <v>107</v>
      </c>
      <c r="S392" s="14">
        <v>1</v>
      </c>
      <c r="T392" s="14">
        <v>1</v>
      </c>
      <c r="U392" s="14">
        <v>3</v>
      </c>
      <c r="Y392" s="14">
        <v>1</v>
      </c>
      <c r="Z392" s="14">
        <v>20</v>
      </c>
      <c r="AA392" s="14">
        <v>15</v>
      </c>
      <c r="AD392" s="14">
        <v>37</v>
      </c>
      <c r="AE392" s="14">
        <v>33</v>
      </c>
      <c r="AP392" s="14">
        <v>1</v>
      </c>
      <c r="AR392" s="14">
        <v>1</v>
      </c>
      <c r="AT392" s="14">
        <v>1</v>
      </c>
      <c r="AV392" s="14">
        <v>1</v>
      </c>
      <c r="AX392" s="14">
        <v>1</v>
      </c>
      <c r="AZ392" s="14">
        <v>1</v>
      </c>
      <c r="BB392" s="14">
        <v>1</v>
      </c>
    </row>
    <row r="393" spans="1:54">
      <c r="A393" s="14" t="s">
        <v>33</v>
      </c>
      <c r="B393" s="14" t="s">
        <v>62</v>
      </c>
      <c r="D393" s="14" t="s">
        <v>1832</v>
      </c>
      <c r="E393" s="14" t="s">
        <v>1311</v>
      </c>
      <c r="F393" s="14" t="s">
        <v>1312</v>
      </c>
      <c r="G393" s="14">
        <v>31012611</v>
      </c>
      <c r="H393" s="14" t="s">
        <v>166</v>
      </c>
      <c r="I393" s="14" t="s">
        <v>167</v>
      </c>
      <c r="J393" s="14" t="s">
        <v>168</v>
      </c>
      <c r="P393" s="14" t="s">
        <v>99</v>
      </c>
      <c r="Q393" s="14" t="s">
        <v>107</v>
      </c>
      <c r="S393" s="14">
        <v>1</v>
      </c>
      <c r="T393" s="14">
        <v>1</v>
      </c>
      <c r="U393" s="14">
        <v>3</v>
      </c>
      <c r="Y393" s="14">
        <v>1</v>
      </c>
      <c r="Z393" s="14">
        <v>15</v>
      </c>
      <c r="AA393" s="14">
        <v>20</v>
      </c>
      <c r="AD393" s="14">
        <v>33</v>
      </c>
      <c r="AE393" s="14">
        <v>37</v>
      </c>
      <c r="AP393" s="14">
        <v>1</v>
      </c>
      <c r="AR393" s="14">
        <v>1</v>
      </c>
      <c r="AT393" s="14">
        <v>1</v>
      </c>
      <c r="AV393" s="14">
        <v>1</v>
      </c>
      <c r="AX393" s="14">
        <v>1</v>
      </c>
      <c r="AZ393" s="14">
        <v>1</v>
      </c>
      <c r="BB393" s="14">
        <v>1</v>
      </c>
    </row>
    <row r="394" spans="1:54">
      <c r="A394" s="14" t="s">
        <v>33</v>
      </c>
      <c r="B394" s="14" t="s">
        <v>62</v>
      </c>
      <c r="D394" s="14" t="s">
        <v>1832</v>
      </c>
      <c r="E394" s="14" t="s">
        <v>1313</v>
      </c>
      <c r="F394" s="14" t="s">
        <v>1314</v>
      </c>
      <c r="G394" s="14">
        <v>31012610</v>
      </c>
      <c r="H394" s="14" t="s">
        <v>166</v>
      </c>
      <c r="I394" s="14" t="s">
        <v>259</v>
      </c>
      <c r="J394" s="14" t="s">
        <v>168</v>
      </c>
      <c r="P394" s="14" t="s">
        <v>99</v>
      </c>
      <c r="Q394" s="14" t="s">
        <v>107</v>
      </c>
      <c r="S394" s="14">
        <v>1</v>
      </c>
      <c r="T394" s="14">
        <v>1</v>
      </c>
      <c r="U394" s="14">
        <v>3</v>
      </c>
      <c r="Y394" s="14">
        <v>1</v>
      </c>
      <c r="Z394" s="14">
        <v>20</v>
      </c>
      <c r="AA394" s="14">
        <v>15</v>
      </c>
      <c r="AD394" s="14">
        <v>38</v>
      </c>
      <c r="AE394" s="14">
        <v>32</v>
      </c>
      <c r="AP394" s="14">
        <v>1</v>
      </c>
      <c r="AR394" s="14">
        <v>1</v>
      </c>
      <c r="AT394" s="14">
        <v>1</v>
      </c>
      <c r="AV394" s="14">
        <v>1</v>
      </c>
      <c r="AX394" s="14">
        <v>1</v>
      </c>
      <c r="AZ394" s="14">
        <v>1</v>
      </c>
      <c r="BB394" s="14">
        <v>1</v>
      </c>
    </row>
    <row r="395" spans="1:54">
      <c r="A395" s="14" t="s">
        <v>33</v>
      </c>
      <c r="B395" s="14" t="s">
        <v>62</v>
      </c>
      <c r="D395" s="14" t="s">
        <v>1832</v>
      </c>
      <c r="E395" s="14" t="s">
        <v>207</v>
      </c>
      <c r="F395" s="14" t="s">
        <v>1315</v>
      </c>
      <c r="G395" s="14">
        <v>31012608</v>
      </c>
      <c r="H395" s="14" t="s">
        <v>166</v>
      </c>
      <c r="I395" s="14" t="s">
        <v>167</v>
      </c>
      <c r="J395" s="14" t="s">
        <v>168</v>
      </c>
      <c r="P395" s="14" t="s">
        <v>99</v>
      </c>
      <c r="Q395" s="14" t="s">
        <v>107</v>
      </c>
      <c r="S395" s="14">
        <v>1</v>
      </c>
      <c r="T395" s="14">
        <v>1</v>
      </c>
      <c r="U395" s="14">
        <v>3</v>
      </c>
      <c r="Y395" s="14">
        <v>1</v>
      </c>
      <c r="Z395" s="14">
        <v>18</v>
      </c>
      <c r="AA395" s="14">
        <v>17</v>
      </c>
      <c r="AD395" s="14">
        <v>34</v>
      </c>
      <c r="AE395" s="14">
        <v>36</v>
      </c>
      <c r="AP395" s="14">
        <v>1</v>
      </c>
      <c r="AR395" s="14">
        <v>1</v>
      </c>
      <c r="AT395" s="14">
        <v>1</v>
      </c>
      <c r="AV395" s="14">
        <v>1</v>
      </c>
      <c r="AX395" s="14">
        <v>1</v>
      </c>
      <c r="AZ395" s="14">
        <v>1</v>
      </c>
      <c r="BB395" s="14">
        <v>1</v>
      </c>
    </row>
    <row r="396" spans="1:54">
      <c r="A396" s="14" t="s">
        <v>33</v>
      </c>
      <c r="B396" s="14" t="s">
        <v>62</v>
      </c>
      <c r="D396" s="14" t="s">
        <v>1832</v>
      </c>
      <c r="E396" s="14" t="s">
        <v>209</v>
      </c>
      <c r="F396" s="14" t="s">
        <v>1316</v>
      </c>
      <c r="G396" s="14">
        <v>31012607</v>
      </c>
      <c r="H396" s="14" t="s">
        <v>166</v>
      </c>
      <c r="I396" s="14" t="s">
        <v>167</v>
      </c>
      <c r="J396" s="14" t="s">
        <v>168</v>
      </c>
      <c r="K396" s="14">
        <v>21.191507000000001</v>
      </c>
      <c r="L396" s="14">
        <v>92.155269000000004</v>
      </c>
      <c r="M396" s="14">
        <v>0</v>
      </c>
      <c r="N396" s="14">
        <v>0</v>
      </c>
      <c r="P396" s="14" t="s">
        <v>99</v>
      </c>
      <c r="Q396" s="14" t="s">
        <v>107</v>
      </c>
      <c r="S396" s="14">
        <v>1</v>
      </c>
      <c r="T396" s="14">
        <v>1</v>
      </c>
      <c r="U396" s="14">
        <v>3</v>
      </c>
      <c r="Y396" s="14">
        <v>1</v>
      </c>
      <c r="Z396" s="14">
        <v>16</v>
      </c>
      <c r="AA396" s="14">
        <v>19</v>
      </c>
      <c r="AD396" s="14">
        <v>30</v>
      </c>
      <c r="AE396" s="14">
        <v>40</v>
      </c>
      <c r="AP396" s="14">
        <v>1</v>
      </c>
      <c r="AR396" s="14">
        <v>1</v>
      </c>
      <c r="AT396" s="14">
        <v>1</v>
      </c>
      <c r="AV396" s="14">
        <v>1</v>
      </c>
      <c r="AX396" s="14">
        <v>1</v>
      </c>
      <c r="AZ396" s="14">
        <v>1</v>
      </c>
      <c r="BB396" s="14">
        <v>1</v>
      </c>
    </row>
    <row r="397" spans="1:54">
      <c r="A397" s="14" t="s">
        <v>33</v>
      </c>
      <c r="B397" s="14" t="s">
        <v>62</v>
      </c>
      <c r="D397" s="14" t="s">
        <v>1832</v>
      </c>
      <c r="E397" s="14" t="s">
        <v>1317</v>
      </c>
      <c r="F397" s="14" t="s">
        <v>1318</v>
      </c>
      <c r="G397" s="14">
        <v>31012624</v>
      </c>
      <c r="H397" s="14" t="s">
        <v>166</v>
      </c>
      <c r="I397" s="14" t="s">
        <v>167</v>
      </c>
      <c r="J397" s="14" t="s">
        <v>168</v>
      </c>
      <c r="P397" s="14" t="s">
        <v>99</v>
      </c>
      <c r="Q397" s="14" t="s">
        <v>107</v>
      </c>
      <c r="S397" s="14">
        <v>1</v>
      </c>
      <c r="T397" s="14">
        <v>1</v>
      </c>
      <c r="U397" s="14">
        <v>3</v>
      </c>
      <c r="Y397" s="14">
        <v>1</v>
      </c>
      <c r="Z397" s="14">
        <v>17</v>
      </c>
      <c r="AA397" s="14">
        <v>18</v>
      </c>
      <c r="AD397" s="14">
        <v>37</v>
      </c>
      <c r="AE397" s="14">
        <v>33</v>
      </c>
      <c r="AP397" s="14">
        <v>1</v>
      </c>
      <c r="AR397" s="14">
        <v>1</v>
      </c>
      <c r="AT397" s="14">
        <v>1</v>
      </c>
      <c r="AV397" s="14">
        <v>1</v>
      </c>
      <c r="AX397" s="14">
        <v>1</v>
      </c>
      <c r="AZ397" s="14">
        <v>1</v>
      </c>
      <c r="BB397" s="14">
        <v>1</v>
      </c>
    </row>
    <row r="398" spans="1:54">
      <c r="A398" s="14" t="s">
        <v>33</v>
      </c>
      <c r="B398" s="14" t="s">
        <v>62</v>
      </c>
      <c r="D398" s="14" t="s">
        <v>1832</v>
      </c>
      <c r="E398" s="14" t="s">
        <v>1319</v>
      </c>
      <c r="F398" s="14" t="s">
        <v>1320</v>
      </c>
      <c r="G398" s="14">
        <v>31012604</v>
      </c>
      <c r="H398" s="14" t="s">
        <v>166</v>
      </c>
      <c r="I398" s="14" t="s">
        <v>167</v>
      </c>
      <c r="J398" s="14" t="s">
        <v>168</v>
      </c>
      <c r="K398" s="14">
        <v>21.191071999999998</v>
      </c>
      <c r="L398" s="14">
        <v>92.154572999999999</v>
      </c>
      <c r="M398" s="14">
        <v>0</v>
      </c>
      <c r="N398" s="14">
        <v>0</v>
      </c>
      <c r="P398" s="14" t="s">
        <v>99</v>
      </c>
      <c r="Q398" s="14" t="s">
        <v>107</v>
      </c>
      <c r="S398" s="14">
        <v>1</v>
      </c>
      <c r="T398" s="14">
        <v>1</v>
      </c>
      <c r="U398" s="14">
        <v>3</v>
      </c>
      <c r="Y398" s="14">
        <v>1</v>
      </c>
      <c r="Z398" s="14">
        <v>18</v>
      </c>
      <c r="AA398" s="14">
        <v>17</v>
      </c>
      <c r="AD398" s="14">
        <v>34</v>
      </c>
      <c r="AE398" s="14">
        <v>36</v>
      </c>
      <c r="AP398" s="14">
        <v>1</v>
      </c>
      <c r="AR398" s="14">
        <v>1</v>
      </c>
      <c r="AT398" s="14">
        <v>1</v>
      </c>
      <c r="AV398" s="14">
        <v>1</v>
      </c>
      <c r="AX398" s="14">
        <v>1</v>
      </c>
      <c r="AZ398" s="14">
        <v>1</v>
      </c>
      <c r="BB398" s="14">
        <v>1</v>
      </c>
    </row>
    <row r="399" spans="1:54">
      <c r="A399" s="14" t="s">
        <v>33</v>
      </c>
      <c r="B399" s="14" t="s">
        <v>62</v>
      </c>
      <c r="D399" s="14" t="s">
        <v>1832</v>
      </c>
      <c r="E399" s="14" t="s">
        <v>1123</v>
      </c>
      <c r="F399" s="14" t="s">
        <v>1321</v>
      </c>
      <c r="G399" s="14">
        <v>31012621</v>
      </c>
      <c r="H399" s="14" t="s">
        <v>166</v>
      </c>
      <c r="I399" s="14" t="s">
        <v>167</v>
      </c>
      <c r="J399" s="14" t="s">
        <v>168</v>
      </c>
      <c r="K399" s="14">
        <v>21.192774</v>
      </c>
      <c r="L399" s="14">
        <v>92.152074999999996</v>
      </c>
      <c r="M399" s="14">
        <v>0</v>
      </c>
      <c r="N399" s="14">
        <v>0</v>
      </c>
      <c r="P399" s="14" t="s">
        <v>99</v>
      </c>
      <c r="Q399" s="14" t="s">
        <v>107</v>
      </c>
      <c r="S399" s="14">
        <v>1</v>
      </c>
      <c r="T399" s="14">
        <v>1</v>
      </c>
      <c r="U399" s="14">
        <v>3</v>
      </c>
      <c r="Y399" s="14">
        <v>1</v>
      </c>
      <c r="Z399" s="14">
        <v>19</v>
      </c>
      <c r="AA399" s="14">
        <v>16</v>
      </c>
      <c r="AD399" s="14">
        <v>32</v>
      </c>
      <c r="AE399" s="14">
        <v>38</v>
      </c>
      <c r="AP399" s="14">
        <v>1</v>
      </c>
      <c r="AR399" s="14">
        <v>1</v>
      </c>
      <c r="AT399" s="14">
        <v>1</v>
      </c>
      <c r="AV399" s="14">
        <v>1</v>
      </c>
      <c r="AX399" s="14">
        <v>1</v>
      </c>
      <c r="AZ399" s="14">
        <v>1</v>
      </c>
      <c r="BB399" s="14">
        <v>1</v>
      </c>
    </row>
    <row r="400" spans="1:54">
      <c r="A400" s="14" t="s">
        <v>33</v>
      </c>
      <c r="B400" s="14" t="s">
        <v>62</v>
      </c>
      <c r="D400" s="14" t="s">
        <v>1832</v>
      </c>
      <c r="E400" s="14" t="s">
        <v>1322</v>
      </c>
      <c r="F400" s="14" t="s">
        <v>1323</v>
      </c>
      <c r="G400" s="14">
        <v>31012605</v>
      </c>
      <c r="H400" s="14" t="s">
        <v>166</v>
      </c>
      <c r="I400" s="14" t="s">
        <v>167</v>
      </c>
      <c r="J400" s="14" t="s">
        <v>168</v>
      </c>
      <c r="K400" s="14">
        <v>21.191388</v>
      </c>
      <c r="L400" s="14">
        <v>92.153921999999994</v>
      </c>
      <c r="M400" s="14">
        <v>0</v>
      </c>
      <c r="N400" s="14">
        <v>0</v>
      </c>
      <c r="P400" s="14" t="s">
        <v>99</v>
      </c>
      <c r="Q400" s="14" t="s">
        <v>107</v>
      </c>
      <c r="S400" s="14">
        <v>1</v>
      </c>
      <c r="T400" s="14">
        <v>1</v>
      </c>
      <c r="U400" s="14">
        <v>3</v>
      </c>
      <c r="Y400" s="14">
        <v>1</v>
      </c>
      <c r="Z400" s="14">
        <v>17</v>
      </c>
      <c r="AA400" s="14">
        <v>18</v>
      </c>
      <c r="AD400" s="14">
        <v>33</v>
      </c>
      <c r="AE400" s="14">
        <v>37</v>
      </c>
      <c r="AP400" s="14">
        <v>1</v>
      </c>
      <c r="AR400" s="14">
        <v>1</v>
      </c>
      <c r="AT400" s="14">
        <v>1</v>
      </c>
      <c r="AV400" s="14">
        <v>1</v>
      </c>
      <c r="AX400" s="14">
        <v>1</v>
      </c>
      <c r="AZ400" s="14">
        <v>1</v>
      </c>
      <c r="BB400" s="14">
        <v>1</v>
      </c>
    </row>
    <row r="401" spans="1:54">
      <c r="A401" s="14" t="s">
        <v>33</v>
      </c>
      <c r="B401" s="14" t="s">
        <v>62</v>
      </c>
      <c r="D401" s="14" t="s">
        <v>1832</v>
      </c>
      <c r="E401" s="14" t="s">
        <v>1126</v>
      </c>
      <c r="F401" s="14" t="s">
        <v>1324</v>
      </c>
      <c r="G401" s="14">
        <v>31012631</v>
      </c>
      <c r="H401" s="14" t="s">
        <v>166</v>
      </c>
      <c r="I401" s="14" t="s">
        <v>167</v>
      </c>
      <c r="J401" s="14" t="s">
        <v>168</v>
      </c>
      <c r="K401" s="14">
        <v>21.193209</v>
      </c>
      <c r="L401" s="14">
        <v>92.153424999999999</v>
      </c>
      <c r="M401" s="14">
        <v>0</v>
      </c>
      <c r="N401" s="14">
        <v>0</v>
      </c>
      <c r="P401" s="14" t="s">
        <v>99</v>
      </c>
      <c r="Q401" s="14" t="s">
        <v>107</v>
      </c>
      <c r="S401" s="14">
        <v>1</v>
      </c>
      <c r="T401" s="14">
        <v>1</v>
      </c>
      <c r="U401" s="14">
        <v>3</v>
      </c>
      <c r="Y401" s="14">
        <v>1</v>
      </c>
      <c r="Z401" s="14">
        <v>18</v>
      </c>
      <c r="AA401" s="14">
        <v>17</v>
      </c>
      <c r="AD401" s="14">
        <v>34</v>
      </c>
      <c r="AE401" s="14">
        <v>36</v>
      </c>
      <c r="AP401" s="14">
        <v>1</v>
      </c>
      <c r="AR401" s="14">
        <v>1</v>
      </c>
      <c r="AT401" s="14">
        <v>1</v>
      </c>
      <c r="AV401" s="14">
        <v>1</v>
      </c>
      <c r="AX401" s="14">
        <v>1</v>
      </c>
      <c r="AZ401" s="14">
        <v>1</v>
      </c>
      <c r="BB401" s="14">
        <v>1</v>
      </c>
    </row>
    <row r="402" spans="1:54">
      <c r="A402" s="14" t="s">
        <v>33</v>
      </c>
      <c r="B402" s="14" t="s">
        <v>62</v>
      </c>
      <c r="D402" s="14" t="s">
        <v>1832</v>
      </c>
      <c r="E402" s="14" t="s">
        <v>1325</v>
      </c>
      <c r="F402" s="14" t="s">
        <v>1326</v>
      </c>
      <c r="G402" s="14">
        <v>31012615</v>
      </c>
      <c r="H402" s="14" t="s">
        <v>166</v>
      </c>
      <c r="I402" s="14" t="s">
        <v>167</v>
      </c>
      <c r="J402" s="14" t="s">
        <v>168</v>
      </c>
      <c r="K402" s="14">
        <v>21.192233000000002</v>
      </c>
      <c r="L402" s="14">
        <v>92.155032000000006</v>
      </c>
      <c r="M402" s="14">
        <v>0</v>
      </c>
      <c r="N402" s="14">
        <v>0</v>
      </c>
      <c r="P402" s="14" t="s">
        <v>99</v>
      </c>
      <c r="Q402" s="14" t="s">
        <v>107</v>
      </c>
      <c r="S402" s="14">
        <v>1</v>
      </c>
      <c r="T402" s="14">
        <v>1</v>
      </c>
      <c r="U402" s="14">
        <v>3</v>
      </c>
      <c r="Y402" s="14">
        <v>1</v>
      </c>
      <c r="Z402" s="14">
        <v>17</v>
      </c>
      <c r="AA402" s="14">
        <v>18</v>
      </c>
      <c r="AD402" s="14">
        <v>36</v>
      </c>
      <c r="AE402" s="14">
        <v>34</v>
      </c>
      <c r="AP402" s="14">
        <v>1</v>
      </c>
      <c r="AR402" s="14">
        <v>1</v>
      </c>
      <c r="AT402" s="14">
        <v>1</v>
      </c>
      <c r="AV402" s="14">
        <v>1</v>
      </c>
      <c r="AX402" s="14">
        <v>1</v>
      </c>
      <c r="AZ402" s="14">
        <v>1</v>
      </c>
      <c r="BB402" s="14">
        <v>1</v>
      </c>
    </row>
    <row r="403" spans="1:54">
      <c r="A403" s="14" t="s">
        <v>33</v>
      </c>
      <c r="B403" s="14" t="s">
        <v>62</v>
      </c>
      <c r="D403" s="14" t="s">
        <v>1832</v>
      </c>
      <c r="E403" s="14" t="s">
        <v>1327</v>
      </c>
      <c r="F403" s="14" t="s">
        <v>1328</v>
      </c>
      <c r="G403" s="14">
        <v>31012629</v>
      </c>
      <c r="H403" s="14" t="s">
        <v>166</v>
      </c>
      <c r="I403" s="14" t="s">
        <v>167</v>
      </c>
      <c r="J403" s="14" t="s">
        <v>168</v>
      </c>
      <c r="K403" s="14">
        <v>21.19314</v>
      </c>
      <c r="L403" s="14">
        <v>92.154759999999996</v>
      </c>
      <c r="M403" s="14">
        <v>0</v>
      </c>
      <c r="N403" s="14">
        <v>0</v>
      </c>
      <c r="P403" s="14" t="s">
        <v>99</v>
      </c>
      <c r="Q403" s="14" t="s">
        <v>107</v>
      </c>
      <c r="S403" s="14">
        <v>1</v>
      </c>
      <c r="T403" s="14">
        <v>1</v>
      </c>
      <c r="U403" s="14">
        <v>3</v>
      </c>
      <c r="Y403" s="14">
        <v>1</v>
      </c>
      <c r="Z403" s="14">
        <v>18</v>
      </c>
      <c r="AA403" s="14">
        <v>17</v>
      </c>
      <c r="AD403" s="14">
        <v>34</v>
      </c>
      <c r="AE403" s="14">
        <v>36</v>
      </c>
      <c r="AP403" s="14">
        <v>1</v>
      </c>
      <c r="AR403" s="14">
        <v>1</v>
      </c>
      <c r="AT403" s="14">
        <v>1</v>
      </c>
      <c r="AV403" s="14">
        <v>1</v>
      </c>
      <c r="AX403" s="14">
        <v>1</v>
      </c>
      <c r="AZ403" s="14">
        <v>1</v>
      </c>
      <c r="BB403" s="14">
        <v>1</v>
      </c>
    </row>
    <row r="404" spans="1:54">
      <c r="A404" s="14" t="s">
        <v>33</v>
      </c>
      <c r="B404" s="14" t="s">
        <v>62</v>
      </c>
      <c r="D404" s="14" t="s">
        <v>1832</v>
      </c>
      <c r="E404" s="14" t="s">
        <v>1329</v>
      </c>
      <c r="F404" s="14" t="s">
        <v>1330</v>
      </c>
      <c r="G404" s="14">
        <v>31012613</v>
      </c>
      <c r="H404" s="14" t="s">
        <v>166</v>
      </c>
      <c r="I404" s="14" t="s">
        <v>167</v>
      </c>
      <c r="J404" s="14" t="s">
        <v>168</v>
      </c>
      <c r="P404" s="14" t="s">
        <v>99</v>
      </c>
      <c r="Q404" s="14" t="s">
        <v>107</v>
      </c>
      <c r="S404" s="14">
        <v>1</v>
      </c>
      <c r="T404" s="14">
        <v>1</v>
      </c>
      <c r="U404" s="14">
        <v>3</v>
      </c>
      <c r="Y404" s="14">
        <v>1</v>
      </c>
      <c r="Z404" s="14">
        <v>18</v>
      </c>
      <c r="AA404" s="14">
        <v>17</v>
      </c>
      <c r="AD404" s="14">
        <v>31</v>
      </c>
      <c r="AE404" s="14">
        <v>39</v>
      </c>
      <c r="AP404" s="14">
        <v>1</v>
      </c>
      <c r="AR404" s="14">
        <v>1</v>
      </c>
      <c r="AT404" s="14">
        <v>1</v>
      </c>
      <c r="AV404" s="14">
        <v>1</v>
      </c>
      <c r="AX404" s="14">
        <v>1</v>
      </c>
      <c r="AZ404" s="14">
        <v>1</v>
      </c>
      <c r="BB404" s="14">
        <v>1</v>
      </c>
    </row>
    <row r="405" spans="1:54">
      <c r="A405" s="14" t="s">
        <v>33</v>
      </c>
      <c r="B405" s="14" t="s">
        <v>62</v>
      </c>
      <c r="D405" s="14" t="s">
        <v>1832</v>
      </c>
      <c r="E405" s="14" t="s">
        <v>1331</v>
      </c>
      <c r="F405" s="14" t="s">
        <v>1332</v>
      </c>
      <c r="G405" s="14">
        <v>31012618</v>
      </c>
      <c r="H405" s="14" t="s">
        <v>166</v>
      </c>
      <c r="I405" s="14" t="s">
        <v>167</v>
      </c>
      <c r="J405" s="14" t="s">
        <v>168</v>
      </c>
      <c r="K405" s="14">
        <v>21.192665000000002</v>
      </c>
      <c r="L405" s="14">
        <v>92.152163000000002</v>
      </c>
      <c r="M405" s="14">
        <v>0</v>
      </c>
      <c r="N405" s="14">
        <v>0</v>
      </c>
      <c r="P405" s="14" t="s">
        <v>99</v>
      </c>
      <c r="Q405" s="14" t="s">
        <v>107</v>
      </c>
      <c r="S405" s="14">
        <v>1</v>
      </c>
      <c r="T405" s="14">
        <v>1</v>
      </c>
      <c r="U405" s="14">
        <v>3</v>
      </c>
      <c r="Y405" s="14">
        <v>1</v>
      </c>
      <c r="Z405" s="14">
        <v>18</v>
      </c>
      <c r="AA405" s="14">
        <v>17</v>
      </c>
      <c r="AD405" s="14">
        <v>33</v>
      </c>
      <c r="AE405" s="14">
        <v>37</v>
      </c>
      <c r="AP405" s="14">
        <v>1</v>
      </c>
      <c r="AR405" s="14">
        <v>1</v>
      </c>
      <c r="AT405" s="14">
        <v>1</v>
      </c>
      <c r="AV405" s="14">
        <v>1</v>
      </c>
      <c r="AX405" s="14">
        <v>1</v>
      </c>
      <c r="AZ405" s="14">
        <v>1</v>
      </c>
      <c r="BB405" s="14">
        <v>1</v>
      </c>
    </row>
    <row r="406" spans="1:54">
      <c r="A406" s="14" t="s">
        <v>34</v>
      </c>
      <c r="B406" s="14" t="s">
        <v>63</v>
      </c>
      <c r="D406" s="14" t="s">
        <v>1832</v>
      </c>
      <c r="E406" s="14" t="s">
        <v>390</v>
      </c>
      <c r="F406" s="14" t="s">
        <v>1333</v>
      </c>
      <c r="G406" s="14">
        <v>31012573</v>
      </c>
      <c r="H406" s="14" t="s">
        <v>166</v>
      </c>
      <c r="I406" s="14" t="s">
        <v>259</v>
      </c>
      <c r="J406" s="14" t="s">
        <v>168</v>
      </c>
      <c r="K406" s="14">
        <v>21.161677000000001</v>
      </c>
      <c r="L406" s="14">
        <v>92.147880999999998</v>
      </c>
      <c r="M406" s="14">
        <v>0</v>
      </c>
      <c r="N406" s="14">
        <v>0</v>
      </c>
      <c r="P406" s="14" t="s">
        <v>99</v>
      </c>
      <c r="Q406" s="14" t="s">
        <v>107</v>
      </c>
      <c r="S406" s="14">
        <v>1</v>
      </c>
      <c r="T406" s="14">
        <v>1</v>
      </c>
      <c r="U406" s="14">
        <v>3</v>
      </c>
      <c r="Y406" s="14">
        <v>1</v>
      </c>
      <c r="Z406" s="14">
        <v>20</v>
      </c>
      <c r="AA406" s="14">
        <v>15</v>
      </c>
      <c r="AD406" s="14">
        <v>41</v>
      </c>
      <c r="AE406" s="14">
        <v>29</v>
      </c>
      <c r="AP406" s="14">
        <v>1</v>
      </c>
      <c r="AR406" s="14">
        <v>1</v>
      </c>
      <c r="AT406" s="14">
        <v>1</v>
      </c>
      <c r="AV406" s="14">
        <v>1</v>
      </c>
      <c r="AX406" s="14">
        <v>1</v>
      </c>
      <c r="AZ406" s="14">
        <v>1</v>
      </c>
      <c r="BB406" s="14">
        <v>1</v>
      </c>
    </row>
    <row r="407" spans="1:54">
      <c r="A407" s="14" t="s">
        <v>34</v>
      </c>
      <c r="B407" s="14" t="s">
        <v>63</v>
      </c>
      <c r="D407" s="14" t="s">
        <v>1832</v>
      </c>
      <c r="E407" s="14" t="s">
        <v>988</v>
      </c>
      <c r="F407" s="14" t="s">
        <v>1334</v>
      </c>
      <c r="G407" s="14">
        <v>31012565</v>
      </c>
      <c r="H407" s="14" t="s">
        <v>166</v>
      </c>
      <c r="I407" s="14" t="s">
        <v>259</v>
      </c>
      <c r="J407" s="14" t="s">
        <v>168</v>
      </c>
      <c r="K407" s="14">
        <v>21.160823000000001</v>
      </c>
      <c r="L407" s="14">
        <v>92.148798999999997</v>
      </c>
      <c r="M407" s="14">
        <v>0</v>
      </c>
      <c r="N407" s="14">
        <v>0</v>
      </c>
      <c r="P407" s="14" t="s">
        <v>99</v>
      </c>
      <c r="Q407" s="14" t="s">
        <v>107</v>
      </c>
      <c r="S407" s="14">
        <v>1</v>
      </c>
      <c r="T407" s="14">
        <v>1</v>
      </c>
      <c r="U407" s="14">
        <v>3</v>
      </c>
      <c r="Y407" s="14">
        <v>1</v>
      </c>
      <c r="Z407" s="14">
        <v>18</v>
      </c>
      <c r="AA407" s="14">
        <v>17</v>
      </c>
      <c r="AD407" s="14">
        <v>37</v>
      </c>
      <c r="AE407" s="14">
        <v>33</v>
      </c>
      <c r="AP407" s="14">
        <v>1</v>
      </c>
      <c r="AR407" s="14">
        <v>1</v>
      </c>
      <c r="AT407" s="14">
        <v>1</v>
      </c>
      <c r="AV407" s="14">
        <v>1</v>
      </c>
      <c r="AX407" s="14">
        <v>1</v>
      </c>
      <c r="AZ407" s="14">
        <v>1</v>
      </c>
      <c r="BB407" s="14">
        <v>1</v>
      </c>
    </row>
    <row r="408" spans="1:54">
      <c r="A408" s="14" t="s">
        <v>34</v>
      </c>
      <c r="B408" s="14" t="s">
        <v>63</v>
      </c>
      <c r="D408" s="14" t="s">
        <v>1832</v>
      </c>
      <c r="E408" s="14" t="s">
        <v>1101</v>
      </c>
      <c r="F408" s="14" t="s">
        <v>1335</v>
      </c>
      <c r="G408" s="14">
        <v>31012570</v>
      </c>
      <c r="H408" s="14" t="s">
        <v>166</v>
      </c>
      <c r="I408" s="14" t="s">
        <v>167</v>
      </c>
      <c r="J408" s="14" t="s">
        <v>168</v>
      </c>
      <c r="K408" s="14">
        <v>21.161314000000001</v>
      </c>
      <c r="L408" s="14">
        <v>92.149919999999995</v>
      </c>
      <c r="M408" s="14">
        <v>0</v>
      </c>
      <c r="N408" s="14">
        <v>0</v>
      </c>
      <c r="P408" s="14" t="s">
        <v>99</v>
      </c>
      <c r="Q408" s="14" t="s">
        <v>107</v>
      </c>
      <c r="S408" s="14">
        <v>1</v>
      </c>
      <c r="T408" s="14">
        <v>1</v>
      </c>
      <c r="U408" s="14">
        <v>3</v>
      </c>
      <c r="Y408" s="14">
        <v>1</v>
      </c>
      <c r="Z408" s="14">
        <v>18</v>
      </c>
      <c r="AA408" s="14">
        <v>17</v>
      </c>
      <c r="AD408" s="14">
        <v>37</v>
      </c>
      <c r="AE408" s="14">
        <v>33</v>
      </c>
      <c r="AP408" s="14">
        <v>1</v>
      </c>
      <c r="AR408" s="14">
        <v>1</v>
      </c>
      <c r="AT408" s="14">
        <v>1</v>
      </c>
      <c r="AV408" s="14">
        <v>1</v>
      </c>
      <c r="AX408" s="14">
        <v>1</v>
      </c>
      <c r="AZ408" s="14">
        <v>1</v>
      </c>
      <c r="BB408" s="14">
        <v>1</v>
      </c>
    </row>
    <row r="409" spans="1:54">
      <c r="A409" s="14" t="s">
        <v>34</v>
      </c>
      <c r="B409" s="14" t="s">
        <v>63</v>
      </c>
      <c r="D409" s="14" t="s">
        <v>1832</v>
      </c>
      <c r="E409" s="14" t="s">
        <v>1336</v>
      </c>
      <c r="F409" s="14" t="s">
        <v>1337</v>
      </c>
      <c r="G409" s="14">
        <v>31012578</v>
      </c>
      <c r="H409" s="14" t="s">
        <v>166</v>
      </c>
      <c r="I409" s="14" t="s">
        <v>259</v>
      </c>
      <c r="J409" s="14" t="s">
        <v>168</v>
      </c>
      <c r="K409" s="14">
        <v>21.162492</v>
      </c>
      <c r="L409" s="14">
        <v>92.148087000000004</v>
      </c>
      <c r="M409" s="14">
        <v>0</v>
      </c>
      <c r="N409" s="14">
        <v>0</v>
      </c>
      <c r="P409" s="14" t="s">
        <v>99</v>
      </c>
      <c r="Q409" s="14" t="s">
        <v>107</v>
      </c>
      <c r="S409" s="14">
        <v>1</v>
      </c>
      <c r="T409" s="14">
        <v>1</v>
      </c>
      <c r="U409" s="14">
        <v>3</v>
      </c>
      <c r="Y409" s="14">
        <v>1</v>
      </c>
      <c r="Z409" s="14">
        <v>19</v>
      </c>
      <c r="AA409" s="14">
        <v>16</v>
      </c>
      <c r="AD409" s="14">
        <v>36</v>
      </c>
      <c r="AE409" s="14">
        <v>34</v>
      </c>
      <c r="AP409" s="14">
        <v>1</v>
      </c>
      <c r="AR409" s="14">
        <v>1</v>
      </c>
      <c r="AT409" s="14">
        <v>1</v>
      </c>
      <c r="AV409" s="14">
        <v>1</v>
      </c>
      <c r="AX409" s="14">
        <v>1</v>
      </c>
      <c r="AZ409" s="14">
        <v>1</v>
      </c>
      <c r="BB409" s="14">
        <v>1</v>
      </c>
    </row>
    <row r="410" spans="1:54">
      <c r="A410" s="14" t="s">
        <v>34</v>
      </c>
      <c r="B410" s="14" t="s">
        <v>63</v>
      </c>
      <c r="D410" s="14" t="s">
        <v>1832</v>
      </c>
      <c r="E410" s="14" t="s">
        <v>1338</v>
      </c>
      <c r="F410" s="14" t="s">
        <v>1339</v>
      </c>
      <c r="G410" s="14">
        <v>31012571</v>
      </c>
      <c r="H410" s="14" t="s">
        <v>166</v>
      </c>
      <c r="I410" s="14" t="s">
        <v>167</v>
      </c>
      <c r="J410" s="14" t="s">
        <v>168</v>
      </c>
      <c r="K410" s="14">
        <v>21.161397999999998</v>
      </c>
      <c r="L410" s="14">
        <v>92.139750000000006</v>
      </c>
      <c r="M410" s="14">
        <v>0</v>
      </c>
      <c r="N410" s="14">
        <v>0</v>
      </c>
      <c r="P410" s="14" t="s">
        <v>99</v>
      </c>
      <c r="Q410" s="14" t="s">
        <v>107</v>
      </c>
      <c r="S410" s="14">
        <v>1</v>
      </c>
      <c r="T410" s="14">
        <v>1</v>
      </c>
      <c r="U410" s="14">
        <v>3</v>
      </c>
      <c r="Y410" s="14">
        <v>1</v>
      </c>
      <c r="Z410" s="14">
        <v>18</v>
      </c>
      <c r="AA410" s="14">
        <v>17</v>
      </c>
      <c r="AD410" s="14">
        <v>36</v>
      </c>
      <c r="AE410" s="14">
        <v>34</v>
      </c>
      <c r="AP410" s="14">
        <v>1</v>
      </c>
      <c r="AR410" s="14">
        <v>1</v>
      </c>
      <c r="AT410" s="14">
        <v>1</v>
      </c>
      <c r="AV410" s="14">
        <v>1</v>
      </c>
      <c r="AX410" s="14">
        <v>1</v>
      </c>
      <c r="AZ410" s="14">
        <v>1</v>
      </c>
      <c r="BB410" s="14">
        <v>1</v>
      </c>
    </row>
    <row r="411" spans="1:54">
      <c r="A411" s="14" t="s">
        <v>34</v>
      </c>
      <c r="B411" s="14" t="s">
        <v>63</v>
      </c>
      <c r="D411" s="14" t="s">
        <v>1832</v>
      </c>
      <c r="E411" s="14" t="s">
        <v>1340</v>
      </c>
      <c r="F411" s="14" t="s">
        <v>1341</v>
      </c>
      <c r="G411" s="14">
        <v>31012567</v>
      </c>
      <c r="H411" s="14" t="s">
        <v>166</v>
      </c>
      <c r="I411" s="14" t="s">
        <v>259</v>
      </c>
      <c r="J411" s="14" t="s">
        <v>168</v>
      </c>
      <c r="K411" s="14">
        <v>21.161218999999999</v>
      </c>
      <c r="L411" s="14">
        <v>92.145780999999999</v>
      </c>
      <c r="M411" s="14">
        <v>0</v>
      </c>
      <c r="N411" s="14">
        <v>0</v>
      </c>
      <c r="P411" s="14" t="s">
        <v>99</v>
      </c>
      <c r="Q411" s="14" t="s">
        <v>107</v>
      </c>
      <c r="S411" s="14">
        <v>1</v>
      </c>
      <c r="T411" s="14">
        <v>1</v>
      </c>
      <c r="U411" s="14">
        <v>3</v>
      </c>
      <c r="Y411" s="14">
        <v>1</v>
      </c>
      <c r="Z411" s="14">
        <v>21</v>
      </c>
      <c r="AA411" s="14">
        <v>14</v>
      </c>
      <c r="AD411" s="14">
        <v>36</v>
      </c>
      <c r="AE411" s="14">
        <v>34</v>
      </c>
      <c r="AP411" s="14">
        <v>1</v>
      </c>
      <c r="AR411" s="14">
        <v>1</v>
      </c>
      <c r="AT411" s="14">
        <v>1</v>
      </c>
      <c r="AV411" s="14">
        <v>1</v>
      </c>
      <c r="AX411" s="14">
        <v>1</v>
      </c>
      <c r="AZ411" s="14">
        <v>1</v>
      </c>
      <c r="BB411" s="14">
        <v>1</v>
      </c>
    </row>
    <row r="412" spans="1:54">
      <c r="A412" s="14" t="s">
        <v>34</v>
      </c>
      <c r="B412" s="14" t="s">
        <v>63</v>
      </c>
      <c r="D412" s="14" t="s">
        <v>1832</v>
      </c>
      <c r="E412" s="14" t="s">
        <v>363</v>
      </c>
      <c r="F412" s="14" t="s">
        <v>1342</v>
      </c>
      <c r="G412" s="14">
        <v>31012572</v>
      </c>
      <c r="H412" s="14" t="s">
        <v>166</v>
      </c>
      <c r="I412" s="14" t="s">
        <v>259</v>
      </c>
      <c r="J412" s="14" t="s">
        <v>168</v>
      </c>
      <c r="K412" s="14">
        <v>21.161472</v>
      </c>
      <c r="L412" s="14">
        <v>92.145290000000003</v>
      </c>
      <c r="M412" s="14">
        <v>0</v>
      </c>
      <c r="N412" s="14">
        <v>0</v>
      </c>
      <c r="P412" s="14" t="s">
        <v>99</v>
      </c>
      <c r="Q412" s="14" t="s">
        <v>107</v>
      </c>
      <c r="S412" s="14">
        <v>1</v>
      </c>
      <c r="T412" s="14">
        <v>1</v>
      </c>
      <c r="U412" s="14">
        <v>3</v>
      </c>
      <c r="Y412" s="14">
        <v>1</v>
      </c>
      <c r="Z412" s="14">
        <v>19</v>
      </c>
      <c r="AA412" s="14">
        <v>16</v>
      </c>
      <c r="AD412" s="14">
        <v>32</v>
      </c>
      <c r="AE412" s="14">
        <v>38</v>
      </c>
      <c r="AP412" s="14">
        <v>1</v>
      </c>
      <c r="AR412" s="14">
        <v>1</v>
      </c>
      <c r="AT412" s="14">
        <v>1</v>
      </c>
      <c r="AV412" s="14">
        <v>1</v>
      </c>
      <c r="AX412" s="14">
        <v>1</v>
      </c>
      <c r="AZ412" s="14">
        <v>1</v>
      </c>
      <c r="BB412" s="14">
        <v>1</v>
      </c>
    </row>
    <row r="413" spans="1:54">
      <c r="A413" s="14" t="s">
        <v>34</v>
      </c>
      <c r="B413" s="14" t="s">
        <v>63</v>
      </c>
      <c r="D413" s="14" t="s">
        <v>1832</v>
      </c>
      <c r="E413" s="14" t="s">
        <v>378</v>
      </c>
      <c r="F413" s="14" t="s">
        <v>1343</v>
      </c>
      <c r="G413" s="14">
        <v>31012585</v>
      </c>
      <c r="H413" s="14" t="s">
        <v>166</v>
      </c>
      <c r="I413" s="14" t="s">
        <v>167</v>
      </c>
      <c r="J413" s="14" t="s">
        <v>168</v>
      </c>
      <c r="K413" s="14">
        <v>21.163153000000001</v>
      </c>
      <c r="L413" s="14">
        <v>92.143945000000002</v>
      </c>
      <c r="M413" s="14">
        <v>0</v>
      </c>
      <c r="N413" s="14">
        <v>0</v>
      </c>
      <c r="P413" s="14" t="s">
        <v>99</v>
      </c>
      <c r="Q413" s="14" t="s">
        <v>107</v>
      </c>
      <c r="S413" s="14">
        <v>1</v>
      </c>
      <c r="T413" s="14">
        <v>1</v>
      </c>
      <c r="U413" s="14">
        <v>3</v>
      </c>
      <c r="Y413" s="14">
        <v>1</v>
      </c>
      <c r="Z413" s="14">
        <v>17</v>
      </c>
      <c r="AA413" s="14">
        <v>18</v>
      </c>
      <c r="AD413" s="14">
        <v>28</v>
      </c>
      <c r="AE413" s="14">
        <v>42</v>
      </c>
      <c r="AP413" s="14">
        <v>1</v>
      </c>
      <c r="AR413" s="14">
        <v>1</v>
      </c>
      <c r="AT413" s="14">
        <v>1</v>
      </c>
      <c r="AV413" s="14">
        <v>1</v>
      </c>
      <c r="AX413" s="14">
        <v>1</v>
      </c>
      <c r="AZ413" s="14">
        <v>1</v>
      </c>
      <c r="BB413" s="14">
        <v>1</v>
      </c>
    </row>
    <row r="414" spans="1:54">
      <c r="A414" s="14" t="s">
        <v>34</v>
      </c>
      <c r="B414" s="14" t="s">
        <v>63</v>
      </c>
      <c r="D414" s="14" t="s">
        <v>1832</v>
      </c>
      <c r="E414" s="14" t="s">
        <v>380</v>
      </c>
      <c r="F414" s="14" t="s">
        <v>1344</v>
      </c>
      <c r="G414" s="14">
        <v>31012581</v>
      </c>
      <c r="H414" s="14" t="s">
        <v>166</v>
      </c>
      <c r="I414" s="14" t="s">
        <v>259</v>
      </c>
      <c r="J414" s="14" t="s">
        <v>168</v>
      </c>
      <c r="K414" s="14">
        <v>21.162718999999999</v>
      </c>
      <c r="L414" s="14">
        <v>92.145522</v>
      </c>
      <c r="M414" s="14">
        <v>0</v>
      </c>
      <c r="N414" s="14">
        <v>0</v>
      </c>
      <c r="P414" s="14" t="s">
        <v>99</v>
      </c>
      <c r="Q414" s="14" t="s">
        <v>107</v>
      </c>
      <c r="S414" s="14">
        <v>1</v>
      </c>
      <c r="T414" s="14">
        <v>1</v>
      </c>
      <c r="U414" s="14">
        <v>3</v>
      </c>
      <c r="Y414" s="14">
        <v>1</v>
      </c>
      <c r="Z414" s="14">
        <v>18</v>
      </c>
      <c r="AA414" s="14">
        <v>17</v>
      </c>
      <c r="AD414" s="14">
        <v>37</v>
      </c>
      <c r="AE414" s="14">
        <v>33</v>
      </c>
      <c r="AP414" s="14">
        <v>1</v>
      </c>
      <c r="AR414" s="14">
        <v>1</v>
      </c>
      <c r="AT414" s="14">
        <v>1</v>
      </c>
      <c r="AV414" s="14">
        <v>1</v>
      </c>
      <c r="AX414" s="14">
        <v>1</v>
      </c>
      <c r="AZ414" s="14">
        <v>1</v>
      </c>
      <c r="BB414" s="14">
        <v>1</v>
      </c>
    </row>
    <row r="415" spans="1:54">
      <c r="A415" s="14" t="s">
        <v>34</v>
      </c>
      <c r="B415" s="14" t="s">
        <v>63</v>
      </c>
      <c r="D415" s="14" t="s">
        <v>1832</v>
      </c>
      <c r="E415" s="14" t="s">
        <v>1345</v>
      </c>
      <c r="F415" s="14" t="s">
        <v>1346</v>
      </c>
      <c r="G415" s="14">
        <v>31012575</v>
      </c>
      <c r="H415" s="14" t="s">
        <v>166</v>
      </c>
      <c r="I415" s="14" t="s">
        <v>167</v>
      </c>
      <c r="J415" s="14" t="s">
        <v>168</v>
      </c>
      <c r="K415" s="14">
        <v>21.161791999999998</v>
      </c>
      <c r="L415" s="14">
        <v>92.143792000000005</v>
      </c>
      <c r="M415" s="14">
        <v>0</v>
      </c>
      <c r="N415" s="14">
        <v>0</v>
      </c>
      <c r="P415" s="14" t="s">
        <v>99</v>
      </c>
      <c r="Q415" s="14" t="s">
        <v>107</v>
      </c>
      <c r="S415" s="14">
        <v>1</v>
      </c>
      <c r="T415" s="14">
        <v>1</v>
      </c>
      <c r="U415" s="14">
        <v>3</v>
      </c>
      <c r="Y415" s="14">
        <v>1</v>
      </c>
      <c r="Z415" s="14">
        <v>20</v>
      </c>
      <c r="AA415" s="14">
        <v>15</v>
      </c>
      <c r="AD415" s="14">
        <v>38</v>
      </c>
      <c r="AE415" s="14">
        <v>32</v>
      </c>
      <c r="AP415" s="14">
        <v>1</v>
      </c>
      <c r="AR415" s="14">
        <v>1</v>
      </c>
      <c r="AT415" s="14">
        <v>1</v>
      </c>
      <c r="AV415" s="14">
        <v>1</v>
      </c>
      <c r="AX415" s="14">
        <v>1</v>
      </c>
      <c r="AZ415" s="14">
        <v>1</v>
      </c>
      <c r="BB415" s="14">
        <v>1</v>
      </c>
    </row>
    <row r="416" spans="1:54">
      <c r="A416" s="14" t="s">
        <v>34</v>
      </c>
      <c r="B416" s="14" t="s">
        <v>63</v>
      </c>
      <c r="D416" s="14" t="s">
        <v>1832</v>
      </c>
      <c r="E416" s="14" t="s">
        <v>1347</v>
      </c>
      <c r="F416" s="14" t="s">
        <v>1348</v>
      </c>
      <c r="G416" s="14">
        <v>31012549</v>
      </c>
      <c r="H416" s="14" t="s">
        <v>166</v>
      </c>
      <c r="I416" s="14" t="s">
        <v>259</v>
      </c>
      <c r="J416" s="14" t="s">
        <v>168</v>
      </c>
      <c r="K416" s="14">
        <v>21.158615000000001</v>
      </c>
      <c r="L416" s="14">
        <v>92.140074999999996</v>
      </c>
      <c r="M416" s="14">
        <v>0</v>
      </c>
      <c r="N416" s="14">
        <v>0</v>
      </c>
      <c r="P416" s="14" t="s">
        <v>99</v>
      </c>
      <c r="Q416" s="14" t="s">
        <v>107</v>
      </c>
      <c r="S416" s="14">
        <v>1</v>
      </c>
      <c r="T416" s="14">
        <v>1</v>
      </c>
      <c r="U416" s="14">
        <v>3</v>
      </c>
      <c r="Y416" s="14">
        <v>1</v>
      </c>
      <c r="Z416" s="14">
        <v>18</v>
      </c>
      <c r="AA416" s="14">
        <v>17</v>
      </c>
      <c r="AD416" s="14">
        <v>32</v>
      </c>
      <c r="AE416" s="14">
        <v>38</v>
      </c>
      <c r="AP416" s="14">
        <v>1</v>
      </c>
      <c r="AR416" s="14">
        <v>1</v>
      </c>
      <c r="AT416" s="14">
        <v>1</v>
      </c>
      <c r="AV416" s="14">
        <v>1</v>
      </c>
      <c r="AX416" s="14">
        <v>1</v>
      </c>
      <c r="AZ416" s="14">
        <v>1</v>
      </c>
      <c r="BB416" s="14">
        <v>1</v>
      </c>
    </row>
    <row r="417" spans="1:54">
      <c r="A417" s="14" t="s">
        <v>34</v>
      </c>
      <c r="B417" s="14" t="s">
        <v>63</v>
      </c>
      <c r="D417" s="14" t="s">
        <v>1832</v>
      </c>
      <c r="E417" s="14" t="s">
        <v>1349</v>
      </c>
      <c r="F417" s="14" t="s">
        <v>1350</v>
      </c>
      <c r="G417" s="14">
        <v>31012579</v>
      </c>
      <c r="H417" s="14" t="s">
        <v>166</v>
      </c>
      <c r="I417" s="14" t="s">
        <v>167</v>
      </c>
      <c r="J417" s="14" t="s">
        <v>168</v>
      </c>
      <c r="K417" s="14">
        <v>21.16255</v>
      </c>
      <c r="L417" s="14">
        <v>92.139804999999996</v>
      </c>
      <c r="M417" s="14">
        <v>0</v>
      </c>
      <c r="N417" s="14">
        <v>0</v>
      </c>
      <c r="P417" s="14" t="s">
        <v>99</v>
      </c>
      <c r="Q417" s="14" t="s">
        <v>107</v>
      </c>
      <c r="S417" s="14">
        <v>1</v>
      </c>
      <c r="T417" s="14">
        <v>1</v>
      </c>
      <c r="U417" s="14">
        <v>3</v>
      </c>
      <c r="Y417" s="14">
        <v>1</v>
      </c>
      <c r="Z417" s="14">
        <v>20</v>
      </c>
      <c r="AA417" s="14">
        <v>15</v>
      </c>
      <c r="AD417" s="14">
        <v>35</v>
      </c>
      <c r="AE417" s="14">
        <v>35</v>
      </c>
      <c r="AP417" s="14">
        <v>1</v>
      </c>
      <c r="AR417" s="14">
        <v>1</v>
      </c>
      <c r="AT417" s="14">
        <v>1</v>
      </c>
      <c r="AV417" s="14">
        <v>1</v>
      </c>
      <c r="AX417" s="14">
        <v>1</v>
      </c>
      <c r="AZ417" s="14">
        <v>1</v>
      </c>
      <c r="BB417" s="14">
        <v>1</v>
      </c>
    </row>
    <row r="418" spans="1:54">
      <c r="A418" s="14" t="s">
        <v>34</v>
      </c>
      <c r="B418" s="14" t="s">
        <v>63</v>
      </c>
      <c r="D418" s="14" t="s">
        <v>1832</v>
      </c>
      <c r="E418" s="14" t="s">
        <v>384</v>
      </c>
      <c r="F418" s="14" t="s">
        <v>1351</v>
      </c>
      <c r="G418" s="14">
        <v>31012582</v>
      </c>
      <c r="H418" s="14" t="s">
        <v>166</v>
      </c>
      <c r="I418" s="14" t="s">
        <v>259</v>
      </c>
      <c r="J418" s="14" t="s">
        <v>168</v>
      </c>
      <c r="K418" s="14">
        <v>21.162813</v>
      </c>
      <c r="L418" s="14">
        <v>92.139681999999993</v>
      </c>
      <c r="M418" s="14">
        <v>0</v>
      </c>
      <c r="N418" s="14">
        <v>0</v>
      </c>
      <c r="P418" s="14" t="s">
        <v>99</v>
      </c>
      <c r="Q418" s="14" t="s">
        <v>107</v>
      </c>
      <c r="S418" s="14">
        <v>1</v>
      </c>
      <c r="T418" s="14">
        <v>1</v>
      </c>
      <c r="U418" s="14">
        <v>3</v>
      </c>
      <c r="Y418" s="14">
        <v>1</v>
      </c>
      <c r="Z418" s="14">
        <v>20</v>
      </c>
      <c r="AA418" s="14">
        <v>15</v>
      </c>
      <c r="AD418" s="14">
        <v>34</v>
      </c>
      <c r="AE418" s="14">
        <v>36</v>
      </c>
      <c r="AP418" s="14">
        <v>1</v>
      </c>
      <c r="AR418" s="14">
        <v>1</v>
      </c>
      <c r="AT418" s="14">
        <v>1</v>
      </c>
      <c r="AV418" s="14">
        <v>1</v>
      </c>
      <c r="AX418" s="14">
        <v>1</v>
      </c>
      <c r="AZ418" s="14">
        <v>1</v>
      </c>
      <c r="BB418" s="14">
        <v>1</v>
      </c>
    </row>
    <row r="419" spans="1:54">
      <c r="A419" s="14" t="s">
        <v>34</v>
      </c>
      <c r="B419" s="14" t="s">
        <v>63</v>
      </c>
      <c r="D419" s="14" t="s">
        <v>1832</v>
      </c>
      <c r="E419" s="14" t="s">
        <v>1352</v>
      </c>
      <c r="F419" s="14" t="s">
        <v>1353</v>
      </c>
      <c r="G419" s="14">
        <v>31012584</v>
      </c>
      <c r="H419" s="14" t="s">
        <v>166</v>
      </c>
      <c r="I419" s="14" t="s">
        <v>259</v>
      </c>
      <c r="J419" s="14" t="s">
        <v>168</v>
      </c>
      <c r="K419" s="14">
        <v>21.162915000000002</v>
      </c>
      <c r="L419" s="14">
        <v>92.139080000000007</v>
      </c>
      <c r="M419" s="14">
        <v>0</v>
      </c>
      <c r="N419" s="14">
        <v>0</v>
      </c>
      <c r="P419" s="14" t="s">
        <v>99</v>
      </c>
      <c r="Q419" s="14" t="s">
        <v>107</v>
      </c>
      <c r="S419" s="14">
        <v>1</v>
      </c>
      <c r="T419" s="14">
        <v>1</v>
      </c>
      <c r="U419" s="14">
        <v>3</v>
      </c>
      <c r="Y419" s="14">
        <v>1</v>
      </c>
      <c r="Z419" s="14">
        <v>18</v>
      </c>
      <c r="AA419" s="14">
        <v>17</v>
      </c>
      <c r="AD419" s="14">
        <v>38</v>
      </c>
      <c r="AE419" s="14">
        <v>32</v>
      </c>
      <c r="AP419" s="14">
        <v>1</v>
      </c>
      <c r="AR419" s="14">
        <v>1</v>
      </c>
      <c r="AT419" s="14">
        <v>1</v>
      </c>
      <c r="AV419" s="14">
        <v>1</v>
      </c>
      <c r="AX419" s="14">
        <v>1</v>
      </c>
      <c r="AZ419" s="14">
        <v>1</v>
      </c>
      <c r="BB419" s="14">
        <v>1</v>
      </c>
    </row>
    <row r="420" spans="1:54">
      <c r="A420" s="14" t="s">
        <v>34</v>
      </c>
      <c r="B420" s="14" t="s">
        <v>63</v>
      </c>
      <c r="D420" s="14" t="s">
        <v>1832</v>
      </c>
      <c r="E420" s="14" t="s">
        <v>917</v>
      </c>
      <c r="F420" s="14" t="s">
        <v>1354</v>
      </c>
      <c r="G420" s="14">
        <v>31012586</v>
      </c>
      <c r="H420" s="14" t="s">
        <v>166</v>
      </c>
      <c r="I420" s="14" t="s">
        <v>259</v>
      </c>
      <c r="J420" s="14" t="s">
        <v>168</v>
      </c>
      <c r="K420" s="14">
        <v>21.163706999999999</v>
      </c>
      <c r="L420" s="14">
        <v>92.139802000000003</v>
      </c>
      <c r="M420" s="14">
        <v>0</v>
      </c>
      <c r="N420" s="14">
        <v>0</v>
      </c>
      <c r="P420" s="14" t="s">
        <v>99</v>
      </c>
      <c r="Q420" s="14" t="s">
        <v>107</v>
      </c>
      <c r="S420" s="14">
        <v>1</v>
      </c>
      <c r="T420" s="14">
        <v>1</v>
      </c>
      <c r="U420" s="14">
        <v>3</v>
      </c>
      <c r="Y420" s="14">
        <v>1</v>
      </c>
      <c r="Z420" s="14">
        <v>18</v>
      </c>
      <c r="AA420" s="14">
        <v>17</v>
      </c>
      <c r="AD420" s="14">
        <v>38</v>
      </c>
      <c r="AE420" s="14">
        <v>32</v>
      </c>
      <c r="AP420" s="14">
        <v>1</v>
      </c>
      <c r="AR420" s="14">
        <v>1</v>
      </c>
      <c r="AT420" s="14">
        <v>1</v>
      </c>
      <c r="AV420" s="14">
        <v>1</v>
      </c>
      <c r="AX420" s="14">
        <v>1</v>
      </c>
      <c r="AZ420" s="14">
        <v>1</v>
      </c>
      <c r="BB420" s="14">
        <v>1</v>
      </c>
    </row>
    <row r="421" spans="1:54">
      <c r="A421" s="14" t="s">
        <v>34</v>
      </c>
      <c r="B421" s="14" t="s">
        <v>63</v>
      </c>
      <c r="D421" s="14" t="s">
        <v>1832</v>
      </c>
      <c r="E421" s="14" t="s">
        <v>1355</v>
      </c>
      <c r="F421" s="14" t="s">
        <v>1356</v>
      </c>
      <c r="G421" s="14">
        <v>31012580</v>
      </c>
      <c r="H421" s="14" t="s">
        <v>166</v>
      </c>
      <c r="I421" s="14" t="s">
        <v>259</v>
      </c>
      <c r="J421" s="14" t="s">
        <v>168</v>
      </c>
      <c r="K421" s="14">
        <v>21.162552000000002</v>
      </c>
      <c r="L421" s="14">
        <v>92.140744999999995</v>
      </c>
      <c r="M421" s="14">
        <v>0</v>
      </c>
      <c r="N421" s="14">
        <v>0</v>
      </c>
      <c r="P421" s="14" t="s">
        <v>99</v>
      </c>
      <c r="Q421" s="14" t="s">
        <v>107</v>
      </c>
      <c r="S421" s="14">
        <v>1</v>
      </c>
      <c r="T421" s="14">
        <v>1</v>
      </c>
      <c r="U421" s="14">
        <v>3</v>
      </c>
      <c r="Y421" s="14">
        <v>1</v>
      </c>
      <c r="Z421" s="14">
        <v>18</v>
      </c>
      <c r="AA421" s="14">
        <v>17</v>
      </c>
      <c r="AD421" s="14">
        <v>37</v>
      </c>
      <c r="AE421" s="14">
        <v>33</v>
      </c>
      <c r="AP421" s="14">
        <v>1</v>
      </c>
      <c r="AR421" s="14">
        <v>1</v>
      </c>
      <c r="AT421" s="14">
        <v>1</v>
      </c>
      <c r="AV421" s="14">
        <v>1</v>
      </c>
      <c r="AX421" s="14">
        <v>1</v>
      </c>
      <c r="AZ421" s="14">
        <v>1</v>
      </c>
      <c r="BB421" s="14">
        <v>1</v>
      </c>
    </row>
    <row r="422" spans="1:54">
      <c r="A422" s="14" t="s">
        <v>34</v>
      </c>
      <c r="B422" s="14" t="s">
        <v>63</v>
      </c>
      <c r="D422" s="14" t="s">
        <v>1832</v>
      </c>
      <c r="E422" s="14" t="s">
        <v>329</v>
      </c>
      <c r="F422" s="14" t="s">
        <v>1357</v>
      </c>
      <c r="G422" s="14">
        <v>31012583</v>
      </c>
      <c r="H422" s="14" t="s">
        <v>166</v>
      </c>
      <c r="I422" s="14" t="s">
        <v>259</v>
      </c>
      <c r="J422" s="14" t="s">
        <v>168</v>
      </c>
      <c r="K422" s="14">
        <v>21.162894000000001</v>
      </c>
      <c r="L422" s="14">
        <v>92.139968999999994</v>
      </c>
      <c r="M422" s="14">
        <v>0</v>
      </c>
      <c r="N422" s="14">
        <v>0</v>
      </c>
      <c r="P422" s="14" t="s">
        <v>99</v>
      </c>
      <c r="Q422" s="14" t="s">
        <v>107</v>
      </c>
      <c r="S422" s="14">
        <v>1</v>
      </c>
      <c r="T422" s="14">
        <v>1</v>
      </c>
      <c r="U422" s="14">
        <v>3</v>
      </c>
      <c r="Y422" s="14">
        <v>1</v>
      </c>
      <c r="Z422" s="14">
        <v>20</v>
      </c>
      <c r="AA422" s="14">
        <v>15</v>
      </c>
      <c r="AD422" s="14">
        <v>26</v>
      </c>
      <c r="AE422" s="14">
        <v>44</v>
      </c>
      <c r="AP422" s="14">
        <v>1</v>
      </c>
      <c r="AR422" s="14">
        <v>1</v>
      </c>
      <c r="AT422" s="14">
        <v>1</v>
      </c>
      <c r="AV422" s="14">
        <v>1</v>
      </c>
      <c r="AX422" s="14">
        <v>1</v>
      </c>
      <c r="AZ422" s="14">
        <v>1</v>
      </c>
      <c r="BB422" s="14">
        <v>1</v>
      </c>
    </row>
    <row r="423" spans="1:54">
      <c r="A423" s="14" t="s">
        <v>34</v>
      </c>
      <c r="B423" s="14" t="s">
        <v>63</v>
      </c>
      <c r="D423" s="14" t="s">
        <v>1832</v>
      </c>
      <c r="E423" s="14" t="s">
        <v>1358</v>
      </c>
      <c r="F423" s="14" t="s">
        <v>1359</v>
      </c>
      <c r="G423" s="14">
        <v>31012576</v>
      </c>
      <c r="H423" s="14" t="s">
        <v>166</v>
      </c>
      <c r="I423" s="14" t="s">
        <v>259</v>
      </c>
      <c r="J423" s="14" t="s">
        <v>168</v>
      </c>
      <c r="K423" s="14">
        <v>21.162040000000001</v>
      </c>
      <c r="L423" s="14">
        <v>92.139702999999997</v>
      </c>
      <c r="M423" s="14">
        <v>0</v>
      </c>
      <c r="N423" s="14">
        <v>0</v>
      </c>
      <c r="P423" s="14" t="s">
        <v>99</v>
      </c>
      <c r="Q423" s="14" t="s">
        <v>107</v>
      </c>
      <c r="S423" s="14">
        <v>1</v>
      </c>
      <c r="T423" s="14">
        <v>1</v>
      </c>
      <c r="U423" s="14">
        <v>3</v>
      </c>
      <c r="Y423" s="14">
        <v>1</v>
      </c>
      <c r="Z423" s="14">
        <v>20</v>
      </c>
      <c r="AA423" s="14">
        <v>15</v>
      </c>
      <c r="AD423" s="14">
        <v>35</v>
      </c>
      <c r="AE423" s="14">
        <v>35</v>
      </c>
      <c r="AP423" s="14">
        <v>1</v>
      </c>
      <c r="AR423" s="14">
        <v>1</v>
      </c>
      <c r="AT423" s="14">
        <v>1</v>
      </c>
      <c r="AV423" s="14">
        <v>1</v>
      </c>
      <c r="AX423" s="14">
        <v>1</v>
      </c>
      <c r="AZ423" s="14">
        <v>1</v>
      </c>
      <c r="BB423" s="14">
        <v>1</v>
      </c>
    </row>
    <row r="424" spans="1:54">
      <c r="A424" s="14" t="s">
        <v>34</v>
      </c>
      <c r="B424" s="14" t="s">
        <v>63</v>
      </c>
      <c r="D424" s="14" t="s">
        <v>1832</v>
      </c>
      <c r="E424" s="14" t="s">
        <v>272</v>
      </c>
      <c r="F424" s="14" t="s">
        <v>1360</v>
      </c>
      <c r="G424" s="14">
        <v>31012574</v>
      </c>
      <c r="H424" s="14" t="s">
        <v>166</v>
      </c>
      <c r="I424" s="14" t="s">
        <v>259</v>
      </c>
      <c r="J424" s="14" t="s">
        <v>168</v>
      </c>
      <c r="K424" s="14">
        <v>21.161743000000001</v>
      </c>
      <c r="L424" s="14">
        <v>92.141555999999994</v>
      </c>
      <c r="M424" s="14">
        <v>0</v>
      </c>
      <c r="N424" s="14">
        <v>0</v>
      </c>
      <c r="P424" s="14" t="s">
        <v>99</v>
      </c>
      <c r="Q424" s="14" t="s">
        <v>107</v>
      </c>
      <c r="S424" s="14">
        <v>1</v>
      </c>
      <c r="T424" s="14">
        <v>1</v>
      </c>
      <c r="U424" s="14">
        <v>3</v>
      </c>
      <c r="Y424" s="14">
        <v>1</v>
      </c>
      <c r="Z424" s="14">
        <v>19</v>
      </c>
      <c r="AA424" s="14">
        <v>16</v>
      </c>
      <c r="AD424" s="14">
        <v>41</v>
      </c>
      <c r="AE424" s="14">
        <v>29</v>
      </c>
      <c r="AP424" s="14">
        <v>1</v>
      </c>
      <c r="AR424" s="14">
        <v>1</v>
      </c>
      <c r="AT424" s="14">
        <v>1</v>
      </c>
      <c r="AV424" s="14">
        <v>1</v>
      </c>
      <c r="AX424" s="14">
        <v>1</v>
      </c>
      <c r="AZ424" s="14">
        <v>1</v>
      </c>
      <c r="BB424" s="14">
        <v>1</v>
      </c>
    </row>
    <row r="425" spans="1:54">
      <c r="A425" s="14" t="s">
        <v>34</v>
      </c>
      <c r="B425" s="14" t="s">
        <v>63</v>
      </c>
      <c r="D425" s="14" t="s">
        <v>1832</v>
      </c>
      <c r="E425" s="14" t="s">
        <v>568</v>
      </c>
      <c r="F425" s="14" t="s">
        <v>1361</v>
      </c>
      <c r="G425" s="14">
        <v>31012561</v>
      </c>
      <c r="H425" s="14" t="s">
        <v>166</v>
      </c>
      <c r="I425" s="14" t="s">
        <v>259</v>
      </c>
      <c r="J425" s="14" t="s">
        <v>168</v>
      </c>
      <c r="K425" s="14">
        <v>21.160170999999998</v>
      </c>
      <c r="L425" s="14">
        <v>92.144560999999996</v>
      </c>
      <c r="M425" s="14">
        <v>0</v>
      </c>
      <c r="N425" s="14">
        <v>0</v>
      </c>
      <c r="P425" s="14" t="s">
        <v>99</v>
      </c>
      <c r="Q425" s="14" t="s">
        <v>107</v>
      </c>
      <c r="S425" s="14">
        <v>1</v>
      </c>
      <c r="T425" s="14">
        <v>1</v>
      </c>
      <c r="U425" s="14">
        <v>3</v>
      </c>
      <c r="Y425" s="14">
        <v>1</v>
      </c>
      <c r="Z425" s="14">
        <v>19</v>
      </c>
      <c r="AA425" s="14">
        <v>16</v>
      </c>
      <c r="AD425" s="14">
        <v>33</v>
      </c>
      <c r="AE425" s="14">
        <v>37</v>
      </c>
      <c r="AP425" s="14">
        <v>1</v>
      </c>
      <c r="AR425" s="14">
        <v>1</v>
      </c>
      <c r="AT425" s="14">
        <v>1</v>
      </c>
      <c r="AV425" s="14">
        <v>1</v>
      </c>
      <c r="AX425" s="14">
        <v>1</v>
      </c>
      <c r="AZ425" s="14">
        <v>1</v>
      </c>
      <c r="BB425" s="14">
        <v>1</v>
      </c>
    </row>
    <row r="426" spans="1:54">
      <c r="A426" s="14" t="s">
        <v>34</v>
      </c>
      <c r="B426" s="14" t="s">
        <v>63</v>
      </c>
      <c r="D426" s="14" t="s">
        <v>1832</v>
      </c>
      <c r="E426" s="14" t="s">
        <v>398</v>
      </c>
      <c r="F426" s="14" t="s">
        <v>1362</v>
      </c>
      <c r="G426" s="14">
        <v>31012563</v>
      </c>
      <c r="H426" s="14" t="s">
        <v>166</v>
      </c>
      <c r="I426" s="14" t="s">
        <v>259</v>
      </c>
      <c r="J426" s="14" t="s">
        <v>168</v>
      </c>
      <c r="K426" s="14">
        <v>21.160501</v>
      </c>
      <c r="L426" s="14">
        <v>92.139702</v>
      </c>
      <c r="M426" s="14">
        <v>0</v>
      </c>
      <c r="N426" s="14">
        <v>0</v>
      </c>
      <c r="P426" s="14" t="s">
        <v>99</v>
      </c>
      <c r="Q426" s="14" t="s">
        <v>107</v>
      </c>
      <c r="S426" s="14">
        <v>1</v>
      </c>
      <c r="T426" s="14">
        <v>1</v>
      </c>
      <c r="U426" s="14">
        <v>3</v>
      </c>
      <c r="Y426" s="14">
        <v>1</v>
      </c>
      <c r="Z426" s="14">
        <v>20</v>
      </c>
      <c r="AA426" s="14">
        <v>15</v>
      </c>
      <c r="AD426" s="14">
        <v>33</v>
      </c>
      <c r="AE426" s="14">
        <v>37</v>
      </c>
      <c r="AP426" s="14">
        <v>1</v>
      </c>
      <c r="AR426" s="14">
        <v>1</v>
      </c>
      <c r="AT426" s="14">
        <v>1</v>
      </c>
      <c r="AV426" s="14">
        <v>1</v>
      </c>
      <c r="AX426" s="14">
        <v>1</v>
      </c>
      <c r="AZ426" s="14">
        <v>1</v>
      </c>
      <c r="BB426" s="14">
        <v>1</v>
      </c>
    </row>
    <row r="427" spans="1:54">
      <c r="A427" s="14" t="s">
        <v>34</v>
      </c>
      <c r="B427" s="14" t="s">
        <v>63</v>
      </c>
      <c r="D427" s="14" t="s">
        <v>1832</v>
      </c>
      <c r="E427" s="14" t="s">
        <v>1363</v>
      </c>
      <c r="F427" s="14" t="s">
        <v>1364</v>
      </c>
      <c r="G427" s="14">
        <v>31012562</v>
      </c>
      <c r="H427" s="14" t="s">
        <v>166</v>
      </c>
      <c r="I427" s="14" t="s">
        <v>259</v>
      </c>
      <c r="J427" s="14" t="s">
        <v>168</v>
      </c>
      <c r="K427" s="14">
        <v>21.160489999999999</v>
      </c>
      <c r="L427" s="14">
        <v>92.141012000000003</v>
      </c>
      <c r="M427" s="14">
        <v>0</v>
      </c>
      <c r="N427" s="14">
        <v>0</v>
      </c>
      <c r="P427" s="14" t="s">
        <v>99</v>
      </c>
      <c r="Q427" s="14" t="s">
        <v>107</v>
      </c>
      <c r="S427" s="14">
        <v>1</v>
      </c>
      <c r="T427" s="14">
        <v>1</v>
      </c>
      <c r="U427" s="14">
        <v>3</v>
      </c>
      <c r="Y427" s="14">
        <v>1</v>
      </c>
      <c r="Z427" s="14">
        <v>18</v>
      </c>
      <c r="AA427" s="14">
        <v>17</v>
      </c>
      <c r="AD427" s="14">
        <v>33</v>
      </c>
      <c r="AE427" s="14">
        <v>37</v>
      </c>
      <c r="AP427" s="14">
        <v>1</v>
      </c>
      <c r="AR427" s="14">
        <v>1</v>
      </c>
      <c r="AT427" s="14">
        <v>1</v>
      </c>
      <c r="AV427" s="14">
        <v>1</v>
      </c>
      <c r="AX427" s="14">
        <v>1</v>
      </c>
      <c r="AZ427" s="14">
        <v>1</v>
      </c>
      <c r="BB427" s="14">
        <v>1</v>
      </c>
    </row>
    <row r="428" spans="1:54">
      <c r="A428" s="14" t="s">
        <v>34</v>
      </c>
      <c r="B428" s="14" t="s">
        <v>63</v>
      </c>
      <c r="D428" s="14" t="s">
        <v>1832</v>
      </c>
      <c r="E428" s="14" t="s">
        <v>1365</v>
      </c>
      <c r="F428" s="14" t="s">
        <v>1366</v>
      </c>
      <c r="G428" s="14">
        <v>31012510</v>
      </c>
      <c r="H428" s="14" t="s">
        <v>166</v>
      </c>
      <c r="I428" s="14" t="s">
        <v>259</v>
      </c>
      <c r="J428" s="14" t="s">
        <v>168</v>
      </c>
      <c r="P428" s="14" t="s">
        <v>99</v>
      </c>
      <c r="Q428" s="14" t="s">
        <v>107</v>
      </c>
      <c r="S428" s="14">
        <v>1</v>
      </c>
      <c r="T428" s="14">
        <v>1</v>
      </c>
      <c r="U428" s="14">
        <v>3</v>
      </c>
      <c r="Y428" s="14">
        <v>1</v>
      </c>
      <c r="Z428" s="14">
        <v>18</v>
      </c>
      <c r="AA428" s="14">
        <v>17</v>
      </c>
      <c r="AD428" s="14">
        <v>39</v>
      </c>
      <c r="AE428" s="14">
        <v>31</v>
      </c>
      <c r="AP428" s="14">
        <v>1</v>
      </c>
      <c r="AR428" s="14">
        <v>1</v>
      </c>
      <c r="AT428" s="14">
        <v>1</v>
      </c>
      <c r="AV428" s="14">
        <v>1</v>
      </c>
      <c r="AX428" s="14">
        <v>1</v>
      </c>
      <c r="AZ428" s="14">
        <v>1</v>
      </c>
      <c r="BB428" s="14">
        <v>1</v>
      </c>
    </row>
    <row r="429" spans="1:54">
      <c r="A429" s="14" t="s">
        <v>34</v>
      </c>
      <c r="B429" s="14" t="s">
        <v>63</v>
      </c>
      <c r="D429" s="14" t="s">
        <v>1832</v>
      </c>
      <c r="E429" s="14" t="s">
        <v>1367</v>
      </c>
      <c r="F429" s="14" t="s">
        <v>1368</v>
      </c>
      <c r="G429" s="14">
        <v>31012568</v>
      </c>
      <c r="H429" s="14" t="s">
        <v>166</v>
      </c>
      <c r="I429" s="14" t="s">
        <v>167</v>
      </c>
      <c r="J429" s="14" t="s">
        <v>168</v>
      </c>
      <c r="P429" s="14" t="s">
        <v>99</v>
      </c>
      <c r="Q429" s="14" t="s">
        <v>107</v>
      </c>
      <c r="S429" s="14">
        <v>1</v>
      </c>
      <c r="T429" s="14">
        <v>1</v>
      </c>
      <c r="U429" s="14">
        <v>3</v>
      </c>
      <c r="Y429" s="14">
        <v>1</v>
      </c>
      <c r="Z429" s="14">
        <v>18</v>
      </c>
      <c r="AA429" s="14">
        <v>17</v>
      </c>
      <c r="AD429" s="14">
        <v>39</v>
      </c>
      <c r="AE429" s="14">
        <v>31</v>
      </c>
      <c r="AP429" s="14">
        <v>1</v>
      </c>
      <c r="AR429" s="14">
        <v>1</v>
      </c>
      <c r="AT429" s="14">
        <v>1</v>
      </c>
      <c r="AV429" s="14">
        <v>1</v>
      </c>
      <c r="AX429" s="14">
        <v>1</v>
      </c>
      <c r="AZ429" s="14">
        <v>1</v>
      </c>
      <c r="BB429" s="14">
        <v>1</v>
      </c>
    </row>
    <row r="430" spans="1:54">
      <c r="A430" s="14" t="s">
        <v>34</v>
      </c>
      <c r="B430" s="14" t="s">
        <v>63</v>
      </c>
      <c r="D430" s="14" t="s">
        <v>1832</v>
      </c>
      <c r="E430" s="14" t="s">
        <v>1369</v>
      </c>
      <c r="F430" s="14" t="s">
        <v>1370</v>
      </c>
      <c r="G430" s="14">
        <v>31012564</v>
      </c>
      <c r="H430" s="14" t="s">
        <v>166</v>
      </c>
      <c r="I430" s="14" t="s">
        <v>259</v>
      </c>
      <c r="J430" s="14" t="s">
        <v>168</v>
      </c>
      <c r="K430" s="14">
        <v>21.160817999999999</v>
      </c>
      <c r="L430" s="14">
        <v>92.142483999999996</v>
      </c>
      <c r="M430" s="14">
        <v>0</v>
      </c>
      <c r="N430" s="14">
        <v>0</v>
      </c>
      <c r="P430" s="14" t="s">
        <v>99</v>
      </c>
      <c r="Q430" s="14" t="s">
        <v>107</v>
      </c>
      <c r="S430" s="14">
        <v>1</v>
      </c>
      <c r="T430" s="14">
        <v>1</v>
      </c>
      <c r="U430" s="14">
        <v>3</v>
      </c>
      <c r="Y430" s="14">
        <v>1</v>
      </c>
      <c r="Z430" s="14">
        <v>18</v>
      </c>
      <c r="AA430" s="14">
        <v>17</v>
      </c>
      <c r="AD430" s="14">
        <v>37</v>
      </c>
      <c r="AE430" s="14">
        <v>33</v>
      </c>
      <c r="AP430" s="14">
        <v>1</v>
      </c>
      <c r="AR430" s="14">
        <v>1</v>
      </c>
      <c r="AT430" s="14">
        <v>1</v>
      </c>
      <c r="AV430" s="14">
        <v>1</v>
      </c>
      <c r="AX430" s="14">
        <v>1</v>
      </c>
      <c r="AZ430" s="14">
        <v>1</v>
      </c>
      <c r="BB430" s="14">
        <v>1</v>
      </c>
    </row>
    <row r="431" spans="1:54">
      <c r="A431" s="14" t="s">
        <v>34</v>
      </c>
      <c r="B431" s="14" t="s">
        <v>63</v>
      </c>
      <c r="D431" s="14" t="s">
        <v>1832</v>
      </c>
      <c r="E431" s="14" t="s">
        <v>1371</v>
      </c>
      <c r="F431" s="14" t="s">
        <v>1372</v>
      </c>
      <c r="G431" s="14">
        <v>31012577</v>
      </c>
      <c r="H431" s="14" t="s">
        <v>166</v>
      </c>
      <c r="I431" s="14" t="s">
        <v>167</v>
      </c>
      <c r="J431" s="14" t="s">
        <v>168</v>
      </c>
      <c r="K431" s="14">
        <v>21.162119000000001</v>
      </c>
      <c r="L431" s="14">
        <v>92.145780999999999</v>
      </c>
      <c r="M431" s="14">
        <v>0</v>
      </c>
      <c r="N431" s="14">
        <v>0</v>
      </c>
      <c r="P431" s="14" t="s">
        <v>99</v>
      </c>
      <c r="Q431" s="14" t="s">
        <v>107</v>
      </c>
      <c r="S431" s="14">
        <v>1</v>
      </c>
      <c r="T431" s="14">
        <v>1</v>
      </c>
      <c r="U431" s="14">
        <v>3</v>
      </c>
      <c r="Y431" s="14">
        <v>1</v>
      </c>
      <c r="Z431" s="14">
        <v>18</v>
      </c>
      <c r="AA431" s="14">
        <v>17</v>
      </c>
      <c r="AD431" s="14">
        <v>38</v>
      </c>
      <c r="AE431" s="14">
        <v>32</v>
      </c>
      <c r="AP431" s="14">
        <v>1</v>
      </c>
      <c r="AR431" s="14">
        <v>1</v>
      </c>
      <c r="AT431" s="14">
        <v>1</v>
      </c>
      <c r="AV431" s="14">
        <v>1</v>
      </c>
      <c r="AX431" s="14">
        <v>1</v>
      </c>
      <c r="AZ431" s="14">
        <v>1</v>
      </c>
      <c r="BB431" s="14">
        <v>1</v>
      </c>
    </row>
    <row r="432" spans="1:54">
      <c r="A432" s="14" t="s">
        <v>34</v>
      </c>
      <c r="B432" s="14" t="s">
        <v>63</v>
      </c>
      <c r="D432" s="14" t="s">
        <v>1832</v>
      </c>
      <c r="E432" s="14" t="s">
        <v>1373</v>
      </c>
      <c r="F432" s="14" t="s">
        <v>1374</v>
      </c>
      <c r="G432" s="14">
        <v>31012512</v>
      </c>
      <c r="H432" s="14" t="s">
        <v>166</v>
      </c>
      <c r="I432" s="14" t="s">
        <v>167</v>
      </c>
      <c r="J432" s="14" t="s">
        <v>168</v>
      </c>
      <c r="P432" s="14" t="s">
        <v>99</v>
      </c>
      <c r="Q432" s="14" t="s">
        <v>107</v>
      </c>
      <c r="S432" s="14">
        <v>1</v>
      </c>
      <c r="T432" s="14">
        <v>1</v>
      </c>
      <c r="U432" s="14">
        <v>3</v>
      </c>
      <c r="Y432" s="14">
        <v>1</v>
      </c>
      <c r="Z432" s="14">
        <v>18</v>
      </c>
      <c r="AA432" s="14">
        <v>17</v>
      </c>
      <c r="AD432" s="14">
        <v>38</v>
      </c>
      <c r="AE432" s="14">
        <v>32</v>
      </c>
      <c r="AP432" s="14">
        <v>1</v>
      </c>
      <c r="AR432" s="14">
        <v>1</v>
      </c>
      <c r="AT432" s="14">
        <v>1</v>
      </c>
      <c r="AV432" s="14">
        <v>1</v>
      </c>
      <c r="AX432" s="14">
        <v>1</v>
      </c>
      <c r="AZ432" s="14">
        <v>1</v>
      </c>
      <c r="BB432" s="14">
        <v>1</v>
      </c>
    </row>
    <row r="433" spans="1:54">
      <c r="A433" s="14" t="s">
        <v>34</v>
      </c>
      <c r="B433" s="14" t="s">
        <v>63</v>
      </c>
      <c r="D433" s="14" t="s">
        <v>1832</v>
      </c>
      <c r="E433" s="14" t="s">
        <v>1047</v>
      </c>
      <c r="F433" s="14" t="s">
        <v>1375</v>
      </c>
      <c r="G433" s="14">
        <v>31012536</v>
      </c>
      <c r="H433" s="14" t="s">
        <v>166</v>
      </c>
      <c r="I433" s="14" t="s">
        <v>259</v>
      </c>
      <c r="J433" s="14" t="s">
        <v>168</v>
      </c>
      <c r="K433" s="14">
        <v>21.157049000000001</v>
      </c>
      <c r="L433" s="14">
        <v>92.144092999999998</v>
      </c>
      <c r="M433" s="14">
        <v>0</v>
      </c>
      <c r="N433" s="14">
        <v>0</v>
      </c>
      <c r="P433" s="14" t="s">
        <v>99</v>
      </c>
      <c r="Q433" s="14" t="s">
        <v>107</v>
      </c>
      <c r="S433" s="14">
        <v>1</v>
      </c>
      <c r="T433" s="14">
        <v>1</v>
      </c>
      <c r="U433" s="14">
        <v>3</v>
      </c>
      <c r="Y433" s="14">
        <v>1</v>
      </c>
      <c r="Z433" s="14">
        <v>17</v>
      </c>
      <c r="AA433" s="14">
        <v>18</v>
      </c>
      <c r="AD433" s="14">
        <v>38</v>
      </c>
      <c r="AE433" s="14">
        <v>32</v>
      </c>
      <c r="AP433" s="14">
        <v>1</v>
      </c>
      <c r="AR433" s="14">
        <v>1</v>
      </c>
      <c r="AT433" s="14">
        <v>1</v>
      </c>
      <c r="AV433" s="14">
        <v>1</v>
      </c>
      <c r="AX433" s="14">
        <v>1</v>
      </c>
      <c r="AZ433" s="14">
        <v>1</v>
      </c>
      <c r="BB433" s="14">
        <v>1</v>
      </c>
    </row>
    <row r="434" spans="1:54">
      <c r="A434" s="14" t="s">
        <v>34</v>
      </c>
      <c r="B434" s="14" t="s">
        <v>63</v>
      </c>
      <c r="D434" s="14" t="s">
        <v>1832</v>
      </c>
      <c r="E434" s="14" t="s">
        <v>1083</v>
      </c>
      <c r="F434" s="14" t="s">
        <v>1376</v>
      </c>
      <c r="G434" s="14">
        <v>31012543</v>
      </c>
      <c r="H434" s="14" t="s">
        <v>166</v>
      </c>
      <c r="I434" s="14" t="s">
        <v>167</v>
      </c>
      <c r="J434" s="14" t="s">
        <v>168</v>
      </c>
      <c r="K434" s="14">
        <v>21.158035999999999</v>
      </c>
      <c r="L434" s="14">
        <v>92.143973000000003</v>
      </c>
      <c r="M434" s="14">
        <v>0</v>
      </c>
      <c r="N434" s="14">
        <v>0</v>
      </c>
      <c r="P434" s="14" t="s">
        <v>99</v>
      </c>
      <c r="Q434" s="14" t="s">
        <v>107</v>
      </c>
      <c r="S434" s="14">
        <v>1</v>
      </c>
      <c r="T434" s="14">
        <v>1</v>
      </c>
      <c r="U434" s="14">
        <v>3</v>
      </c>
      <c r="Y434" s="14">
        <v>1</v>
      </c>
      <c r="Z434" s="14">
        <v>18</v>
      </c>
      <c r="AA434" s="14">
        <v>17</v>
      </c>
      <c r="AD434" s="14">
        <v>36</v>
      </c>
      <c r="AE434" s="14">
        <v>34</v>
      </c>
      <c r="AP434" s="14">
        <v>1</v>
      </c>
      <c r="AR434" s="14">
        <v>1</v>
      </c>
      <c r="AT434" s="14">
        <v>1</v>
      </c>
      <c r="AV434" s="14">
        <v>1</v>
      </c>
      <c r="AX434" s="14">
        <v>1</v>
      </c>
      <c r="AZ434" s="14">
        <v>1</v>
      </c>
      <c r="BB434" s="14">
        <v>1</v>
      </c>
    </row>
    <row r="435" spans="1:54">
      <c r="A435" s="14" t="s">
        <v>34</v>
      </c>
      <c r="B435" s="14" t="s">
        <v>63</v>
      </c>
      <c r="D435" s="14" t="s">
        <v>1832</v>
      </c>
      <c r="E435" s="14" t="s">
        <v>1113</v>
      </c>
      <c r="F435" s="14" t="s">
        <v>1377</v>
      </c>
      <c r="G435" s="14">
        <v>31012535</v>
      </c>
      <c r="H435" s="14" t="s">
        <v>166</v>
      </c>
      <c r="I435" s="14" t="s">
        <v>259</v>
      </c>
      <c r="J435" s="14" t="s">
        <v>168</v>
      </c>
      <c r="K435" s="14">
        <v>21.156960000000002</v>
      </c>
      <c r="L435" s="14">
        <v>92.143213000000003</v>
      </c>
      <c r="M435" s="14">
        <v>0</v>
      </c>
      <c r="N435" s="14">
        <v>0</v>
      </c>
      <c r="P435" s="14" t="s">
        <v>99</v>
      </c>
      <c r="Q435" s="14" t="s">
        <v>107</v>
      </c>
      <c r="S435" s="14">
        <v>1</v>
      </c>
      <c r="T435" s="14">
        <v>1</v>
      </c>
      <c r="U435" s="14">
        <v>3</v>
      </c>
      <c r="Y435" s="14">
        <v>1</v>
      </c>
      <c r="Z435" s="14">
        <v>18</v>
      </c>
      <c r="AA435" s="14">
        <v>17</v>
      </c>
      <c r="AD435" s="14">
        <v>34</v>
      </c>
      <c r="AE435" s="14">
        <v>36</v>
      </c>
      <c r="AP435" s="14">
        <v>1</v>
      </c>
      <c r="AR435" s="14">
        <v>1</v>
      </c>
      <c r="AT435" s="14">
        <v>1</v>
      </c>
      <c r="AV435" s="14">
        <v>1</v>
      </c>
      <c r="AX435" s="14">
        <v>1</v>
      </c>
      <c r="AZ435" s="14">
        <v>1</v>
      </c>
      <c r="BB435" s="14">
        <v>1</v>
      </c>
    </row>
    <row r="436" spans="1:54">
      <c r="A436" s="14" t="s">
        <v>34</v>
      </c>
      <c r="B436" s="14" t="s">
        <v>63</v>
      </c>
      <c r="D436" s="14" t="s">
        <v>1832</v>
      </c>
      <c r="E436" s="14" t="s">
        <v>1378</v>
      </c>
      <c r="F436" s="14" t="s">
        <v>1379</v>
      </c>
      <c r="G436" s="14">
        <v>31012569</v>
      </c>
      <c r="H436" s="14" t="s">
        <v>166</v>
      </c>
      <c r="I436" s="14" t="s">
        <v>259</v>
      </c>
      <c r="J436" s="14" t="s">
        <v>168</v>
      </c>
      <c r="K436" s="14">
        <v>21.161297999999999</v>
      </c>
      <c r="L436" s="14">
        <v>92.138054999999994</v>
      </c>
      <c r="M436" s="14">
        <v>0</v>
      </c>
      <c r="N436" s="14">
        <v>0</v>
      </c>
      <c r="P436" s="14" t="s">
        <v>99</v>
      </c>
      <c r="Q436" s="14" t="s">
        <v>107</v>
      </c>
      <c r="S436" s="14">
        <v>1</v>
      </c>
      <c r="T436" s="14">
        <v>1</v>
      </c>
      <c r="U436" s="14">
        <v>3</v>
      </c>
      <c r="Y436" s="14">
        <v>1</v>
      </c>
      <c r="Z436" s="14">
        <v>18</v>
      </c>
      <c r="AA436" s="14">
        <v>17</v>
      </c>
      <c r="AD436" s="14">
        <v>39</v>
      </c>
      <c r="AE436" s="14">
        <v>31</v>
      </c>
      <c r="AP436" s="14">
        <v>1</v>
      </c>
      <c r="AR436" s="14">
        <v>1</v>
      </c>
      <c r="AT436" s="14">
        <v>1</v>
      </c>
      <c r="AV436" s="14">
        <v>1</v>
      </c>
      <c r="AX436" s="14">
        <v>1</v>
      </c>
      <c r="AZ436" s="14">
        <v>1</v>
      </c>
      <c r="BB436" s="14">
        <v>1</v>
      </c>
    </row>
    <row r="437" spans="1:54">
      <c r="A437" s="14" t="s">
        <v>34</v>
      </c>
      <c r="B437" s="14" t="s">
        <v>63</v>
      </c>
      <c r="D437" s="14" t="s">
        <v>1832</v>
      </c>
      <c r="E437" s="14" t="s">
        <v>402</v>
      </c>
      <c r="F437" s="14" t="s">
        <v>1380</v>
      </c>
      <c r="G437" s="14">
        <v>31012587</v>
      </c>
      <c r="H437" s="14" t="s">
        <v>166</v>
      </c>
      <c r="I437" s="14" t="s">
        <v>259</v>
      </c>
      <c r="J437" s="14" t="s">
        <v>168</v>
      </c>
      <c r="P437" s="14" t="s">
        <v>99</v>
      </c>
      <c r="Q437" s="14" t="s">
        <v>107</v>
      </c>
      <c r="S437" s="14">
        <v>1</v>
      </c>
      <c r="T437" s="14">
        <v>1</v>
      </c>
      <c r="U437" s="14">
        <v>3</v>
      </c>
      <c r="Y437" s="14">
        <v>1</v>
      </c>
      <c r="Z437" s="14">
        <v>18</v>
      </c>
      <c r="AA437" s="14">
        <v>17</v>
      </c>
      <c r="AD437" s="14">
        <v>37</v>
      </c>
      <c r="AE437" s="14">
        <v>33</v>
      </c>
      <c r="AP437" s="14">
        <v>1</v>
      </c>
      <c r="AR437" s="14">
        <v>1</v>
      </c>
      <c r="AT437" s="14">
        <v>1</v>
      </c>
      <c r="AV437" s="14">
        <v>1</v>
      </c>
      <c r="AX437" s="14">
        <v>1</v>
      </c>
      <c r="AZ437" s="14">
        <v>1</v>
      </c>
      <c r="BB437" s="14">
        <v>1</v>
      </c>
    </row>
    <row r="438" spans="1:54">
      <c r="A438" s="14" t="s">
        <v>34</v>
      </c>
      <c r="B438" s="14" t="s">
        <v>63</v>
      </c>
      <c r="D438" s="14" t="s">
        <v>1832</v>
      </c>
      <c r="E438" s="14" t="s">
        <v>1381</v>
      </c>
      <c r="F438" s="14" t="s">
        <v>1382</v>
      </c>
      <c r="G438" s="14">
        <v>31012533</v>
      </c>
      <c r="H438" s="14" t="s">
        <v>166</v>
      </c>
      <c r="I438" s="14" t="s">
        <v>167</v>
      </c>
      <c r="J438" s="14" t="s">
        <v>168</v>
      </c>
      <c r="P438" s="14" t="s">
        <v>99</v>
      </c>
      <c r="Q438" s="14" t="s">
        <v>107</v>
      </c>
      <c r="S438" s="14">
        <v>1</v>
      </c>
      <c r="T438" s="14">
        <v>1</v>
      </c>
      <c r="U438" s="14">
        <v>3</v>
      </c>
      <c r="Y438" s="14">
        <v>1</v>
      </c>
      <c r="Z438" s="14">
        <v>18</v>
      </c>
      <c r="AA438" s="14">
        <v>17</v>
      </c>
      <c r="AD438" s="14">
        <v>31</v>
      </c>
      <c r="AE438" s="14">
        <v>39</v>
      </c>
      <c r="AP438" s="14">
        <v>1</v>
      </c>
      <c r="AR438" s="14">
        <v>1</v>
      </c>
      <c r="AT438" s="14">
        <v>1</v>
      </c>
      <c r="AV438" s="14">
        <v>1</v>
      </c>
      <c r="AX438" s="14">
        <v>1</v>
      </c>
      <c r="AZ438" s="14">
        <v>1</v>
      </c>
      <c r="BB438" s="14">
        <v>1</v>
      </c>
    </row>
    <row r="439" spans="1:54">
      <c r="A439" s="14" t="s">
        <v>34</v>
      </c>
      <c r="B439" s="14" t="s">
        <v>63</v>
      </c>
      <c r="D439" s="14" t="s">
        <v>1832</v>
      </c>
      <c r="E439" s="14" t="s">
        <v>405</v>
      </c>
      <c r="F439" s="14" t="s">
        <v>1383</v>
      </c>
      <c r="G439" s="14">
        <v>31012545</v>
      </c>
      <c r="H439" s="14" t="s">
        <v>166</v>
      </c>
      <c r="I439" s="14" t="s">
        <v>259</v>
      </c>
      <c r="J439" s="14" t="s">
        <v>168</v>
      </c>
      <c r="K439" s="14">
        <v>21.158183999999999</v>
      </c>
      <c r="L439" s="14">
        <v>92.140872000000002</v>
      </c>
      <c r="M439" s="14">
        <v>0</v>
      </c>
      <c r="N439" s="14">
        <v>0</v>
      </c>
      <c r="P439" s="14" t="s">
        <v>99</v>
      </c>
      <c r="Q439" s="14" t="s">
        <v>107</v>
      </c>
      <c r="S439" s="14">
        <v>1</v>
      </c>
      <c r="T439" s="14">
        <v>1</v>
      </c>
      <c r="U439" s="14">
        <v>3</v>
      </c>
      <c r="Y439" s="14">
        <v>1</v>
      </c>
      <c r="Z439" s="14">
        <v>20</v>
      </c>
      <c r="AA439" s="14">
        <v>15</v>
      </c>
      <c r="AD439" s="14">
        <v>34</v>
      </c>
      <c r="AE439" s="14">
        <v>36</v>
      </c>
      <c r="AP439" s="14">
        <v>1</v>
      </c>
      <c r="AR439" s="14">
        <v>1</v>
      </c>
      <c r="AT439" s="14">
        <v>1</v>
      </c>
      <c r="AV439" s="14">
        <v>1</v>
      </c>
      <c r="AX439" s="14">
        <v>1</v>
      </c>
      <c r="AZ439" s="14">
        <v>1</v>
      </c>
      <c r="BB439" s="14">
        <v>1</v>
      </c>
    </row>
    <row r="440" spans="1:54">
      <c r="A440" s="14" t="s">
        <v>34</v>
      </c>
      <c r="B440" s="14" t="s">
        <v>63</v>
      </c>
      <c r="D440" s="14" t="s">
        <v>1832</v>
      </c>
      <c r="E440" s="14" t="s">
        <v>775</v>
      </c>
      <c r="F440" s="14" t="s">
        <v>1384</v>
      </c>
      <c r="G440" s="14">
        <v>31012548</v>
      </c>
      <c r="H440" s="14" t="s">
        <v>166</v>
      </c>
      <c r="I440" s="14" t="s">
        <v>167</v>
      </c>
      <c r="J440" s="14" t="s">
        <v>168</v>
      </c>
      <c r="K440" s="14">
        <v>21.158518000000001</v>
      </c>
      <c r="L440" s="14">
        <v>92.147397999999995</v>
      </c>
      <c r="M440" s="14">
        <v>0</v>
      </c>
      <c r="N440" s="14">
        <v>0</v>
      </c>
      <c r="P440" s="14" t="s">
        <v>99</v>
      </c>
      <c r="Q440" s="14" t="s">
        <v>107</v>
      </c>
      <c r="S440" s="14">
        <v>1</v>
      </c>
      <c r="T440" s="14">
        <v>1</v>
      </c>
      <c r="U440" s="14">
        <v>3</v>
      </c>
      <c r="Y440" s="14">
        <v>1</v>
      </c>
      <c r="Z440" s="14">
        <v>18</v>
      </c>
      <c r="AA440" s="14">
        <v>17</v>
      </c>
      <c r="AD440" s="14">
        <v>34</v>
      </c>
      <c r="AE440" s="14">
        <v>36</v>
      </c>
      <c r="AP440" s="14">
        <v>1</v>
      </c>
      <c r="AR440" s="14">
        <v>1</v>
      </c>
      <c r="AT440" s="14">
        <v>1</v>
      </c>
      <c r="AV440" s="14">
        <v>1</v>
      </c>
      <c r="AX440" s="14">
        <v>1</v>
      </c>
      <c r="AZ440" s="14">
        <v>1</v>
      </c>
      <c r="BB440" s="14">
        <v>1</v>
      </c>
    </row>
    <row r="441" spans="1:54">
      <c r="A441" s="14" t="s">
        <v>34</v>
      </c>
      <c r="B441" s="14" t="s">
        <v>63</v>
      </c>
      <c r="D441" s="14" t="s">
        <v>1832</v>
      </c>
      <c r="E441" s="14" t="s">
        <v>744</v>
      </c>
      <c r="F441" s="14" t="s">
        <v>1385</v>
      </c>
      <c r="G441" s="14">
        <v>31012547</v>
      </c>
      <c r="H441" s="14" t="s">
        <v>166</v>
      </c>
      <c r="I441" s="14" t="s">
        <v>259</v>
      </c>
      <c r="J441" s="14" t="s">
        <v>168</v>
      </c>
      <c r="K441" s="14">
        <v>21.158517</v>
      </c>
      <c r="L441" s="14">
        <v>92.147379999999998</v>
      </c>
      <c r="M441" s="14">
        <v>0</v>
      </c>
      <c r="N441" s="14">
        <v>0</v>
      </c>
      <c r="P441" s="14" t="s">
        <v>99</v>
      </c>
      <c r="Q441" s="14" t="s">
        <v>107</v>
      </c>
      <c r="S441" s="14">
        <v>1</v>
      </c>
      <c r="T441" s="14">
        <v>1</v>
      </c>
      <c r="U441" s="14">
        <v>3</v>
      </c>
      <c r="Y441" s="14">
        <v>1</v>
      </c>
      <c r="Z441" s="14">
        <v>18</v>
      </c>
      <c r="AA441" s="14">
        <v>17</v>
      </c>
      <c r="AD441" s="14">
        <v>34</v>
      </c>
      <c r="AE441" s="14">
        <v>36</v>
      </c>
      <c r="AP441" s="14">
        <v>1</v>
      </c>
      <c r="AR441" s="14">
        <v>1</v>
      </c>
      <c r="AT441" s="14">
        <v>1</v>
      </c>
      <c r="AV441" s="14">
        <v>1</v>
      </c>
      <c r="AX441" s="14">
        <v>1</v>
      </c>
      <c r="AZ441" s="14">
        <v>1</v>
      </c>
      <c r="BB441" s="14">
        <v>1</v>
      </c>
    </row>
    <row r="442" spans="1:54">
      <c r="A442" s="14" t="s">
        <v>34</v>
      </c>
      <c r="B442" s="14" t="s">
        <v>63</v>
      </c>
      <c r="D442" s="14" t="s">
        <v>1832</v>
      </c>
      <c r="E442" s="14" t="s">
        <v>791</v>
      </c>
      <c r="F442" s="14" t="s">
        <v>1386</v>
      </c>
      <c r="G442" s="14">
        <v>31012540</v>
      </c>
      <c r="H442" s="14" t="s">
        <v>166</v>
      </c>
      <c r="I442" s="14" t="s">
        <v>259</v>
      </c>
      <c r="J442" s="14" t="s">
        <v>168</v>
      </c>
      <c r="K442" s="14">
        <v>21.157567</v>
      </c>
      <c r="L442" s="14">
        <v>92.146609999999995</v>
      </c>
      <c r="M442" s="14">
        <v>0</v>
      </c>
      <c r="N442" s="14">
        <v>0</v>
      </c>
      <c r="P442" s="14" t="s">
        <v>99</v>
      </c>
      <c r="Q442" s="14" t="s">
        <v>107</v>
      </c>
      <c r="S442" s="14">
        <v>1</v>
      </c>
      <c r="T442" s="14">
        <v>1</v>
      </c>
      <c r="U442" s="14">
        <v>3</v>
      </c>
      <c r="Y442" s="14">
        <v>1</v>
      </c>
      <c r="Z442" s="14">
        <v>18</v>
      </c>
      <c r="AA442" s="14">
        <v>17</v>
      </c>
      <c r="AD442" s="14">
        <v>31</v>
      </c>
      <c r="AE442" s="14">
        <v>39</v>
      </c>
      <c r="AP442" s="14">
        <v>1</v>
      </c>
      <c r="AR442" s="14">
        <v>1</v>
      </c>
      <c r="AT442" s="14">
        <v>1</v>
      </c>
      <c r="AV442" s="14">
        <v>1</v>
      </c>
      <c r="AX442" s="14">
        <v>1</v>
      </c>
      <c r="AZ442" s="14">
        <v>1</v>
      </c>
      <c r="BB442" s="14">
        <v>1</v>
      </c>
    </row>
    <row r="443" spans="1:54">
      <c r="A443" s="14" t="s">
        <v>34</v>
      </c>
      <c r="B443" s="14" t="s">
        <v>63</v>
      </c>
      <c r="D443" s="14" t="s">
        <v>1832</v>
      </c>
      <c r="E443" s="14" t="s">
        <v>434</v>
      </c>
      <c r="F443" s="14" t="s">
        <v>1387</v>
      </c>
      <c r="G443" s="14">
        <v>31012560</v>
      </c>
      <c r="H443" s="14" t="s">
        <v>166</v>
      </c>
      <c r="I443" s="14" t="s">
        <v>259</v>
      </c>
      <c r="J443" s="14" t="s">
        <v>168</v>
      </c>
      <c r="K443" s="14">
        <v>21.160170000000001</v>
      </c>
      <c r="L443" s="14">
        <v>92.139722000000006</v>
      </c>
      <c r="M443" s="14">
        <v>0</v>
      </c>
      <c r="N443" s="14">
        <v>0</v>
      </c>
      <c r="P443" s="14" t="s">
        <v>99</v>
      </c>
      <c r="Q443" s="14" t="s">
        <v>107</v>
      </c>
      <c r="S443" s="14">
        <v>1</v>
      </c>
      <c r="T443" s="14">
        <v>1</v>
      </c>
      <c r="U443" s="14">
        <v>3</v>
      </c>
      <c r="Y443" s="14">
        <v>1</v>
      </c>
      <c r="Z443" s="14">
        <v>20</v>
      </c>
      <c r="AA443" s="14">
        <v>15</v>
      </c>
      <c r="AD443" s="14">
        <v>37</v>
      </c>
      <c r="AE443" s="14">
        <v>33</v>
      </c>
      <c r="AP443" s="14">
        <v>1</v>
      </c>
      <c r="AR443" s="14">
        <v>1</v>
      </c>
      <c r="AT443" s="14">
        <v>1</v>
      </c>
      <c r="AV443" s="14">
        <v>1</v>
      </c>
      <c r="AX443" s="14">
        <v>1</v>
      </c>
      <c r="AZ443" s="14">
        <v>1</v>
      </c>
      <c r="BB443" s="14">
        <v>1</v>
      </c>
    </row>
    <row r="444" spans="1:54">
      <c r="A444" s="14" t="s">
        <v>34</v>
      </c>
      <c r="B444" s="14" t="s">
        <v>63</v>
      </c>
      <c r="D444" s="14" t="s">
        <v>1832</v>
      </c>
      <c r="E444" s="14" t="s">
        <v>800</v>
      </c>
      <c r="F444" s="14" t="s">
        <v>1388</v>
      </c>
      <c r="G444" s="14">
        <v>31012588</v>
      </c>
      <c r="H444" s="14" t="s">
        <v>166</v>
      </c>
      <c r="I444" s="14" t="s">
        <v>259</v>
      </c>
      <c r="J444" s="14" t="s">
        <v>168</v>
      </c>
      <c r="P444" s="14" t="s">
        <v>99</v>
      </c>
      <c r="Q444" s="14" t="s">
        <v>107</v>
      </c>
      <c r="S444" s="14">
        <v>1</v>
      </c>
      <c r="T444" s="14">
        <v>1</v>
      </c>
      <c r="U444" s="14">
        <v>3</v>
      </c>
      <c r="Y444" s="14">
        <v>1</v>
      </c>
      <c r="Z444" s="14">
        <v>20</v>
      </c>
      <c r="AA444" s="14">
        <v>15</v>
      </c>
      <c r="AD444" s="14">
        <v>38</v>
      </c>
      <c r="AE444" s="14">
        <v>32</v>
      </c>
      <c r="AP444" s="14">
        <v>1</v>
      </c>
      <c r="AR444" s="14">
        <v>1</v>
      </c>
      <c r="AT444" s="14">
        <v>1</v>
      </c>
      <c r="AV444" s="14">
        <v>1</v>
      </c>
      <c r="AX444" s="14">
        <v>1</v>
      </c>
      <c r="AZ444" s="14">
        <v>1</v>
      </c>
      <c r="BB444" s="14">
        <v>1</v>
      </c>
    </row>
    <row r="445" spans="1:54">
      <c r="A445" s="14" t="s">
        <v>34</v>
      </c>
      <c r="B445" s="14" t="s">
        <v>63</v>
      </c>
      <c r="D445" s="14" t="s">
        <v>1832</v>
      </c>
      <c r="E445" s="14" t="s">
        <v>802</v>
      </c>
      <c r="F445" s="14" t="s">
        <v>1389</v>
      </c>
      <c r="G445" s="14">
        <v>31012554</v>
      </c>
      <c r="H445" s="14" t="s">
        <v>166</v>
      </c>
      <c r="I445" s="14" t="s">
        <v>167</v>
      </c>
      <c r="J445" s="14" t="s">
        <v>168</v>
      </c>
      <c r="K445" s="14">
        <v>21.158857000000001</v>
      </c>
      <c r="L445" s="14">
        <v>92.139774000000003</v>
      </c>
      <c r="M445" s="14">
        <v>0</v>
      </c>
      <c r="N445" s="14">
        <v>0</v>
      </c>
      <c r="P445" s="14" t="s">
        <v>99</v>
      </c>
      <c r="Q445" s="14" t="s">
        <v>107</v>
      </c>
      <c r="S445" s="14">
        <v>1</v>
      </c>
      <c r="T445" s="14">
        <v>1</v>
      </c>
      <c r="U445" s="14">
        <v>3</v>
      </c>
      <c r="Y445" s="14">
        <v>1</v>
      </c>
      <c r="Z445" s="14">
        <v>20</v>
      </c>
      <c r="AA445" s="14">
        <v>15</v>
      </c>
      <c r="AD445" s="14">
        <v>39</v>
      </c>
      <c r="AE445" s="14">
        <v>31</v>
      </c>
      <c r="AP445" s="14">
        <v>1</v>
      </c>
      <c r="AR445" s="14">
        <v>1</v>
      </c>
      <c r="AT445" s="14">
        <v>1</v>
      </c>
      <c r="AV445" s="14">
        <v>1</v>
      </c>
      <c r="AX445" s="14">
        <v>1</v>
      </c>
      <c r="AZ445" s="14">
        <v>1</v>
      </c>
      <c r="BB445" s="14">
        <v>1</v>
      </c>
    </row>
    <row r="446" spans="1:54">
      <c r="A446" s="14" t="s">
        <v>34</v>
      </c>
      <c r="B446" s="14" t="s">
        <v>63</v>
      </c>
      <c r="D446" s="14" t="s">
        <v>1832</v>
      </c>
      <c r="E446" s="14" t="s">
        <v>413</v>
      </c>
      <c r="F446" s="14" t="s">
        <v>1390</v>
      </c>
      <c r="G446" s="14">
        <v>31012559</v>
      </c>
      <c r="H446" s="14" t="s">
        <v>166</v>
      </c>
      <c r="I446" s="14" t="s">
        <v>167</v>
      </c>
      <c r="J446" s="14" t="s">
        <v>168</v>
      </c>
      <c r="K446" s="14">
        <v>21.159766999999999</v>
      </c>
      <c r="L446" s="14">
        <v>92.137050000000002</v>
      </c>
      <c r="M446" s="14">
        <v>0</v>
      </c>
      <c r="N446" s="14">
        <v>0</v>
      </c>
      <c r="P446" s="14" t="s">
        <v>99</v>
      </c>
      <c r="Q446" s="14" t="s">
        <v>107</v>
      </c>
      <c r="S446" s="14">
        <v>1</v>
      </c>
      <c r="T446" s="14">
        <v>1</v>
      </c>
      <c r="U446" s="14">
        <v>3</v>
      </c>
      <c r="Y446" s="14">
        <v>1</v>
      </c>
      <c r="Z446" s="14">
        <v>17</v>
      </c>
      <c r="AA446" s="14">
        <v>18</v>
      </c>
      <c r="AD446" s="14">
        <v>36</v>
      </c>
      <c r="AE446" s="14">
        <v>34</v>
      </c>
      <c r="AP446" s="14">
        <v>1</v>
      </c>
      <c r="AR446" s="14">
        <v>1</v>
      </c>
      <c r="AT446" s="14">
        <v>1</v>
      </c>
      <c r="AV446" s="14">
        <v>1</v>
      </c>
      <c r="AX446" s="14">
        <v>1</v>
      </c>
      <c r="AZ446" s="14">
        <v>1</v>
      </c>
      <c r="BB446" s="14">
        <v>1</v>
      </c>
    </row>
    <row r="447" spans="1:54">
      <c r="A447" s="14" t="s">
        <v>34</v>
      </c>
      <c r="B447" s="14" t="s">
        <v>63</v>
      </c>
      <c r="D447" s="14" t="s">
        <v>1832</v>
      </c>
      <c r="E447" s="14" t="s">
        <v>1391</v>
      </c>
      <c r="F447" s="14" t="s">
        <v>1392</v>
      </c>
      <c r="G447" s="14">
        <v>31012555</v>
      </c>
      <c r="H447" s="14" t="s">
        <v>166</v>
      </c>
      <c r="I447" s="14" t="s">
        <v>167</v>
      </c>
      <c r="J447" s="14" t="s">
        <v>168</v>
      </c>
      <c r="K447" s="14">
        <v>21.159049</v>
      </c>
      <c r="L447" s="14">
        <v>92.139306000000005</v>
      </c>
      <c r="M447" s="14">
        <v>0</v>
      </c>
      <c r="N447" s="14">
        <v>0</v>
      </c>
      <c r="P447" s="14" t="s">
        <v>99</v>
      </c>
      <c r="Q447" s="14" t="s">
        <v>107</v>
      </c>
      <c r="S447" s="14">
        <v>1</v>
      </c>
      <c r="T447" s="14">
        <v>1</v>
      </c>
      <c r="U447" s="14">
        <v>3</v>
      </c>
      <c r="Y447" s="14">
        <v>1</v>
      </c>
      <c r="Z447" s="14">
        <v>20</v>
      </c>
      <c r="AA447" s="14">
        <v>15</v>
      </c>
      <c r="AD447" s="14">
        <v>38</v>
      </c>
      <c r="AE447" s="14">
        <v>32</v>
      </c>
      <c r="AP447" s="14">
        <v>1</v>
      </c>
      <c r="AR447" s="14">
        <v>1</v>
      </c>
      <c r="AT447" s="14">
        <v>1</v>
      </c>
      <c r="AV447" s="14">
        <v>1</v>
      </c>
      <c r="AX447" s="14">
        <v>1</v>
      </c>
      <c r="AZ447" s="14">
        <v>1</v>
      </c>
      <c r="BB447" s="14">
        <v>1</v>
      </c>
    </row>
    <row r="448" spans="1:54">
      <c r="A448" s="14" t="s">
        <v>34</v>
      </c>
      <c r="B448" s="14" t="s">
        <v>63</v>
      </c>
      <c r="D448" s="14" t="s">
        <v>1832</v>
      </c>
      <c r="E448" s="14" t="s">
        <v>804</v>
      </c>
      <c r="F448" s="14" t="s">
        <v>1393</v>
      </c>
      <c r="G448" s="14">
        <v>31012552</v>
      </c>
      <c r="H448" s="14" t="s">
        <v>166</v>
      </c>
      <c r="I448" s="14" t="s">
        <v>167</v>
      </c>
      <c r="J448" s="14" t="s">
        <v>168</v>
      </c>
      <c r="K448" s="14">
        <v>21.158671999999999</v>
      </c>
      <c r="L448" s="14">
        <v>92.137266999999994</v>
      </c>
      <c r="M448" s="14">
        <v>0</v>
      </c>
      <c r="N448" s="14">
        <v>0</v>
      </c>
      <c r="P448" s="14" t="s">
        <v>99</v>
      </c>
      <c r="Q448" s="14" t="s">
        <v>107</v>
      </c>
      <c r="S448" s="14">
        <v>1</v>
      </c>
      <c r="T448" s="14">
        <v>1</v>
      </c>
      <c r="U448" s="14">
        <v>3</v>
      </c>
      <c r="Y448" s="14">
        <v>1</v>
      </c>
      <c r="Z448" s="14">
        <v>20</v>
      </c>
      <c r="AA448" s="14">
        <v>15</v>
      </c>
      <c r="AD448" s="14">
        <v>35</v>
      </c>
      <c r="AE448" s="14">
        <v>35</v>
      </c>
      <c r="AP448" s="14">
        <v>1</v>
      </c>
      <c r="AR448" s="14">
        <v>1</v>
      </c>
      <c r="AT448" s="14">
        <v>1</v>
      </c>
      <c r="AV448" s="14">
        <v>1</v>
      </c>
      <c r="AX448" s="14">
        <v>1</v>
      </c>
      <c r="AZ448" s="14">
        <v>1</v>
      </c>
      <c r="BB448" s="14">
        <v>1</v>
      </c>
    </row>
    <row r="449" spans="1:54">
      <c r="A449" s="14" t="s">
        <v>34</v>
      </c>
      <c r="B449" s="14" t="s">
        <v>63</v>
      </c>
      <c r="D449" s="14" t="s">
        <v>1832</v>
      </c>
      <c r="E449" s="14" t="s">
        <v>1394</v>
      </c>
      <c r="F449" s="14" t="s">
        <v>1395</v>
      </c>
      <c r="G449" s="14">
        <v>31012551</v>
      </c>
      <c r="H449" s="14" t="s">
        <v>166</v>
      </c>
      <c r="I449" s="14" t="s">
        <v>167</v>
      </c>
      <c r="J449" s="14" t="s">
        <v>168</v>
      </c>
      <c r="K449" s="14">
        <v>21.158670000000001</v>
      </c>
      <c r="L449" s="14">
        <v>92.137765999999999</v>
      </c>
      <c r="M449" s="14">
        <v>0</v>
      </c>
      <c r="N449" s="14">
        <v>0</v>
      </c>
      <c r="P449" s="14" t="s">
        <v>99</v>
      </c>
      <c r="Q449" s="14" t="s">
        <v>107</v>
      </c>
      <c r="S449" s="14">
        <v>1</v>
      </c>
      <c r="T449" s="14">
        <v>1</v>
      </c>
      <c r="U449" s="14">
        <v>3</v>
      </c>
      <c r="Y449" s="14">
        <v>1</v>
      </c>
      <c r="Z449" s="14">
        <v>18</v>
      </c>
      <c r="AA449" s="14">
        <v>17</v>
      </c>
      <c r="AD449" s="14">
        <v>35</v>
      </c>
      <c r="AE449" s="14">
        <v>35</v>
      </c>
      <c r="AP449" s="14">
        <v>1</v>
      </c>
      <c r="AR449" s="14">
        <v>1</v>
      </c>
      <c r="AT449" s="14">
        <v>1</v>
      </c>
      <c r="AV449" s="14">
        <v>1</v>
      </c>
      <c r="AX449" s="14">
        <v>1</v>
      </c>
      <c r="AZ449" s="14">
        <v>1</v>
      </c>
      <c r="BB449" s="14">
        <v>1</v>
      </c>
    </row>
    <row r="450" spans="1:54">
      <c r="A450" s="14" t="s">
        <v>34</v>
      </c>
      <c r="B450" s="14" t="s">
        <v>63</v>
      </c>
      <c r="D450" s="14" t="s">
        <v>1832</v>
      </c>
      <c r="E450" s="14" t="s">
        <v>1396</v>
      </c>
      <c r="F450" s="14" t="s">
        <v>1397</v>
      </c>
      <c r="G450" s="14">
        <v>31012550</v>
      </c>
      <c r="H450" s="14" t="s">
        <v>166</v>
      </c>
      <c r="I450" s="14" t="s">
        <v>167</v>
      </c>
      <c r="J450" s="14" t="s">
        <v>168</v>
      </c>
      <c r="K450" s="14">
        <v>21.158615000000001</v>
      </c>
      <c r="L450" s="14">
        <v>92.140074999999996</v>
      </c>
      <c r="M450" s="14">
        <v>0</v>
      </c>
      <c r="N450" s="14">
        <v>0</v>
      </c>
      <c r="P450" s="14" t="s">
        <v>99</v>
      </c>
      <c r="Q450" s="14" t="s">
        <v>107</v>
      </c>
      <c r="S450" s="14">
        <v>1</v>
      </c>
      <c r="T450" s="14">
        <v>1</v>
      </c>
      <c r="U450" s="14">
        <v>3</v>
      </c>
      <c r="Y450" s="14">
        <v>1</v>
      </c>
      <c r="Z450" s="14">
        <v>20</v>
      </c>
      <c r="AA450" s="14">
        <v>15</v>
      </c>
      <c r="AD450" s="14">
        <v>38</v>
      </c>
      <c r="AE450" s="14">
        <v>32</v>
      </c>
      <c r="AP450" s="14">
        <v>1</v>
      </c>
      <c r="AR450" s="14">
        <v>1</v>
      </c>
      <c r="AT450" s="14">
        <v>1</v>
      </c>
      <c r="AV450" s="14">
        <v>1</v>
      </c>
      <c r="AX450" s="14">
        <v>1</v>
      </c>
      <c r="AZ450" s="14">
        <v>1</v>
      </c>
      <c r="BB450" s="14">
        <v>1</v>
      </c>
    </row>
    <row r="451" spans="1:54">
      <c r="A451" s="14" t="s">
        <v>35</v>
      </c>
      <c r="B451" s="14" t="s">
        <v>64</v>
      </c>
      <c r="D451" s="14" t="s">
        <v>1832</v>
      </c>
      <c r="E451" s="14" t="s">
        <v>390</v>
      </c>
      <c r="F451" s="14" t="s">
        <v>1398</v>
      </c>
      <c r="G451" s="14">
        <v>31012542</v>
      </c>
      <c r="H451" s="14" t="s">
        <v>166</v>
      </c>
      <c r="I451" s="14" t="s">
        <v>167</v>
      </c>
      <c r="J451" s="14" t="s">
        <v>168</v>
      </c>
      <c r="K451" s="14">
        <v>21.157830000000001</v>
      </c>
      <c r="L451" s="14">
        <v>92.149338</v>
      </c>
      <c r="M451" s="14">
        <v>0</v>
      </c>
      <c r="N451" s="14">
        <v>0</v>
      </c>
      <c r="P451" s="14" t="s">
        <v>99</v>
      </c>
      <c r="Q451" s="14" t="s">
        <v>107</v>
      </c>
      <c r="S451" s="14">
        <v>1</v>
      </c>
      <c r="T451" s="14">
        <v>1</v>
      </c>
      <c r="U451" s="14">
        <v>3</v>
      </c>
      <c r="W451" s="14">
        <v>1</v>
      </c>
      <c r="X451" s="14">
        <v>1</v>
      </c>
      <c r="Y451" s="14">
        <v>1</v>
      </c>
      <c r="Z451" s="14">
        <v>20</v>
      </c>
      <c r="AA451" s="14">
        <v>15</v>
      </c>
      <c r="AD451" s="14">
        <v>38</v>
      </c>
      <c r="AE451" s="14">
        <v>32</v>
      </c>
      <c r="AP451" s="14">
        <v>1</v>
      </c>
      <c r="AR451" s="14">
        <v>1</v>
      </c>
      <c r="AT451" s="14">
        <v>1</v>
      </c>
      <c r="AV451" s="14">
        <v>1</v>
      </c>
      <c r="AX451" s="14">
        <v>1</v>
      </c>
      <c r="AZ451" s="14">
        <v>1</v>
      </c>
      <c r="BB451" s="14">
        <v>1</v>
      </c>
    </row>
    <row r="452" spans="1:54">
      <c r="A452" s="14" t="s">
        <v>35</v>
      </c>
      <c r="B452" s="14" t="s">
        <v>64</v>
      </c>
      <c r="D452" s="14" t="s">
        <v>1832</v>
      </c>
      <c r="E452" s="14" t="s">
        <v>1249</v>
      </c>
      <c r="F452" s="14" t="s">
        <v>1399</v>
      </c>
      <c r="G452" s="14">
        <v>31012557</v>
      </c>
      <c r="H452" s="14" t="s">
        <v>166</v>
      </c>
      <c r="I452" s="14" t="s">
        <v>259</v>
      </c>
      <c r="J452" s="14" t="s">
        <v>168</v>
      </c>
      <c r="K452" s="14">
        <v>21.159247000000001</v>
      </c>
      <c r="L452" s="14">
        <v>92.150625000000005</v>
      </c>
      <c r="M452" s="14">
        <v>0</v>
      </c>
      <c r="N452" s="14">
        <v>0</v>
      </c>
      <c r="P452" s="14" t="s">
        <v>99</v>
      </c>
      <c r="Q452" s="14" t="s">
        <v>107</v>
      </c>
      <c r="S452" s="14">
        <v>1</v>
      </c>
      <c r="T452" s="14">
        <v>1</v>
      </c>
      <c r="U452" s="14">
        <v>3</v>
      </c>
      <c r="W452" s="14">
        <v>1</v>
      </c>
      <c r="X452" s="14">
        <v>1</v>
      </c>
      <c r="Y452" s="14">
        <v>1</v>
      </c>
      <c r="Z452" s="14">
        <v>18</v>
      </c>
      <c r="AA452" s="14">
        <v>17</v>
      </c>
      <c r="AD452" s="14">
        <v>39</v>
      </c>
      <c r="AE452" s="14">
        <v>31</v>
      </c>
      <c r="AP452" s="14">
        <v>1</v>
      </c>
      <c r="AR452" s="14">
        <v>1</v>
      </c>
      <c r="AT452" s="14">
        <v>1</v>
      </c>
      <c r="AV452" s="14">
        <v>1</v>
      </c>
      <c r="AX452" s="14">
        <v>1</v>
      </c>
      <c r="AZ452" s="14">
        <v>1</v>
      </c>
      <c r="BB452" s="14">
        <v>1</v>
      </c>
    </row>
    <row r="453" spans="1:54">
      <c r="A453" s="14" t="s">
        <v>35</v>
      </c>
      <c r="B453" s="14" t="s">
        <v>64</v>
      </c>
      <c r="D453" s="14" t="s">
        <v>1832</v>
      </c>
      <c r="E453" s="14" t="s">
        <v>356</v>
      </c>
      <c r="F453" s="14" t="s">
        <v>1400</v>
      </c>
      <c r="G453" s="14">
        <v>31012539</v>
      </c>
      <c r="H453" s="14" t="s">
        <v>166</v>
      </c>
      <c r="I453" s="14" t="s">
        <v>259</v>
      </c>
      <c r="J453" s="14" t="s">
        <v>168</v>
      </c>
      <c r="K453" s="14">
        <v>21.157257999999999</v>
      </c>
      <c r="L453" s="14">
        <v>92.149375000000006</v>
      </c>
      <c r="M453" s="14">
        <v>0</v>
      </c>
      <c r="N453" s="14">
        <v>0</v>
      </c>
      <c r="P453" s="14" t="s">
        <v>99</v>
      </c>
      <c r="Q453" s="14" t="s">
        <v>107</v>
      </c>
      <c r="S453" s="14">
        <v>1</v>
      </c>
      <c r="T453" s="14">
        <v>1</v>
      </c>
      <c r="U453" s="14">
        <v>3</v>
      </c>
      <c r="Y453" s="14">
        <v>1</v>
      </c>
      <c r="Z453" s="14">
        <v>18</v>
      </c>
      <c r="AA453" s="14">
        <v>17</v>
      </c>
      <c r="AD453" s="14">
        <v>36</v>
      </c>
      <c r="AE453" s="14">
        <v>34</v>
      </c>
      <c r="AP453" s="14">
        <v>1</v>
      </c>
      <c r="AR453" s="14">
        <v>1</v>
      </c>
      <c r="AT453" s="14">
        <v>1</v>
      </c>
      <c r="AV453" s="14">
        <v>1</v>
      </c>
      <c r="AX453" s="14">
        <v>1</v>
      </c>
      <c r="AZ453" s="14">
        <v>1</v>
      </c>
      <c r="BB453" s="14">
        <v>1</v>
      </c>
    </row>
    <row r="454" spans="1:54">
      <c r="A454" s="14" t="s">
        <v>35</v>
      </c>
      <c r="B454" s="14" t="s">
        <v>64</v>
      </c>
      <c r="D454" s="14" t="s">
        <v>1832</v>
      </c>
      <c r="E454" s="14" t="s">
        <v>223</v>
      </c>
      <c r="F454" s="14" t="s">
        <v>1401</v>
      </c>
      <c r="G454" s="14">
        <v>31012553</v>
      </c>
      <c r="H454" s="14" t="s">
        <v>166</v>
      </c>
      <c r="I454" s="14" t="s">
        <v>259</v>
      </c>
      <c r="J454" s="14" t="s">
        <v>168</v>
      </c>
      <c r="K454" s="14">
        <v>21.158719999999999</v>
      </c>
      <c r="L454" s="14">
        <v>92.152069999999995</v>
      </c>
      <c r="M454" s="14">
        <v>0</v>
      </c>
      <c r="N454" s="14">
        <v>0</v>
      </c>
      <c r="P454" s="14" t="s">
        <v>99</v>
      </c>
      <c r="Q454" s="14" t="s">
        <v>107</v>
      </c>
      <c r="S454" s="14">
        <v>1</v>
      </c>
      <c r="T454" s="14">
        <v>1</v>
      </c>
      <c r="U454" s="14">
        <v>3</v>
      </c>
      <c r="W454" s="14">
        <v>1</v>
      </c>
      <c r="X454" s="14">
        <v>1</v>
      </c>
      <c r="Y454" s="14">
        <v>1</v>
      </c>
      <c r="Z454" s="14">
        <v>20</v>
      </c>
      <c r="AA454" s="14">
        <v>15</v>
      </c>
      <c r="AD454" s="14">
        <v>38</v>
      </c>
      <c r="AE454" s="14">
        <v>32</v>
      </c>
      <c r="AP454" s="14">
        <v>1</v>
      </c>
      <c r="AR454" s="14">
        <v>1</v>
      </c>
      <c r="AT454" s="14">
        <v>1</v>
      </c>
      <c r="AV454" s="14">
        <v>1</v>
      </c>
      <c r="AX454" s="14">
        <v>1</v>
      </c>
      <c r="AZ454" s="14">
        <v>1</v>
      </c>
      <c r="BB454" s="14">
        <v>1</v>
      </c>
    </row>
    <row r="455" spans="1:54">
      <c r="A455" s="14" t="s">
        <v>35</v>
      </c>
      <c r="B455" s="14" t="s">
        <v>64</v>
      </c>
      <c r="D455" s="14" t="s">
        <v>1832</v>
      </c>
      <c r="E455" s="14" t="s">
        <v>1402</v>
      </c>
      <c r="F455" s="14" t="s">
        <v>1403</v>
      </c>
      <c r="G455" s="14">
        <v>31012544</v>
      </c>
      <c r="H455" s="14" t="s">
        <v>166</v>
      </c>
      <c r="I455" s="14" t="s">
        <v>259</v>
      </c>
      <c r="J455" s="14" t="s">
        <v>168</v>
      </c>
      <c r="K455" s="14">
        <v>21.158132999999999</v>
      </c>
      <c r="L455" s="14">
        <v>92.149083000000005</v>
      </c>
      <c r="M455" s="14">
        <v>0</v>
      </c>
      <c r="N455" s="14">
        <v>0</v>
      </c>
      <c r="P455" s="14" t="s">
        <v>99</v>
      </c>
      <c r="Q455" s="14" t="s">
        <v>107</v>
      </c>
      <c r="S455" s="14">
        <v>1</v>
      </c>
      <c r="T455" s="14">
        <v>1</v>
      </c>
      <c r="U455" s="14">
        <v>3</v>
      </c>
      <c r="Y455" s="14">
        <v>1</v>
      </c>
      <c r="Z455" s="14">
        <v>18</v>
      </c>
      <c r="AA455" s="14">
        <v>17</v>
      </c>
      <c r="AD455" s="14">
        <v>39</v>
      </c>
      <c r="AE455" s="14">
        <v>31</v>
      </c>
      <c r="AP455" s="14">
        <v>1</v>
      </c>
      <c r="AR455" s="14">
        <v>1</v>
      </c>
      <c r="AT455" s="14">
        <v>1</v>
      </c>
      <c r="AV455" s="14">
        <v>1</v>
      </c>
      <c r="AX455" s="14">
        <v>1</v>
      </c>
      <c r="AZ455" s="14">
        <v>1</v>
      </c>
      <c r="BB455" s="14">
        <v>1</v>
      </c>
    </row>
    <row r="456" spans="1:54">
      <c r="A456" s="14" t="s">
        <v>35</v>
      </c>
      <c r="B456" s="14" t="s">
        <v>64</v>
      </c>
      <c r="D456" s="14" t="s">
        <v>1832</v>
      </c>
      <c r="E456" s="14" t="s">
        <v>1404</v>
      </c>
      <c r="F456" s="14" t="s">
        <v>1405</v>
      </c>
      <c r="G456" s="14">
        <v>31012538</v>
      </c>
      <c r="H456" s="14" t="s">
        <v>166</v>
      </c>
      <c r="I456" s="14" t="s">
        <v>259</v>
      </c>
      <c r="J456" s="14" t="s">
        <v>168</v>
      </c>
      <c r="K456" s="14">
        <v>21.157225</v>
      </c>
      <c r="L456" s="14">
        <v>92.149586999999997</v>
      </c>
      <c r="M456" s="14">
        <v>0</v>
      </c>
      <c r="N456" s="14">
        <v>0</v>
      </c>
      <c r="P456" s="14" t="s">
        <v>99</v>
      </c>
      <c r="Q456" s="14" t="s">
        <v>107</v>
      </c>
      <c r="S456" s="14">
        <v>1</v>
      </c>
      <c r="T456" s="14">
        <v>1</v>
      </c>
      <c r="U456" s="14">
        <v>3</v>
      </c>
      <c r="Y456" s="14">
        <v>1</v>
      </c>
      <c r="Z456" s="14">
        <v>20</v>
      </c>
      <c r="AA456" s="14">
        <v>15</v>
      </c>
      <c r="AD456" s="14">
        <v>35</v>
      </c>
      <c r="AE456" s="14">
        <v>35</v>
      </c>
      <c r="AP456" s="14">
        <v>1</v>
      </c>
      <c r="AR456" s="14">
        <v>1</v>
      </c>
      <c r="AT456" s="14">
        <v>1</v>
      </c>
      <c r="AV456" s="14">
        <v>1</v>
      </c>
      <c r="AX456" s="14">
        <v>1</v>
      </c>
      <c r="AZ456" s="14">
        <v>1</v>
      </c>
      <c r="BB456" s="14">
        <v>1</v>
      </c>
    </row>
    <row r="457" spans="1:54">
      <c r="A457" s="14" t="s">
        <v>35</v>
      </c>
      <c r="B457" s="14" t="s">
        <v>64</v>
      </c>
      <c r="D457" s="14" t="s">
        <v>1832</v>
      </c>
      <c r="E457" s="14" t="s">
        <v>1165</v>
      </c>
      <c r="F457" s="14" t="s">
        <v>1406</v>
      </c>
      <c r="G457" s="14">
        <v>31012541</v>
      </c>
      <c r="H457" s="14" t="s">
        <v>166</v>
      </c>
      <c r="I457" s="14" t="s">
        <v>259</v>
      </c>
      <c r="J457" s="14" t="s">
        <v>168</v>
      </c>
      <c r="K457" s="14">
        <v>21.157668000000001</v>
      </c>
      <c r="L457" s="14">
        <v>92.151859999999999</v>
      </c>
      <c r="M457" s="14">
        <v>0</v>
      </c>
      <c r="N457" s="14">
        <v>0</v>
      </c>
      <c r="P457" s="14" t="s">
        <v>99</v>
      </c>
      <c r="Q457" s="14" t="s">
        <v>107</v>
      </c>
      <c r="S457" s="14">
        <v>1</v>
      </c>
      <c r="T457" s="14">
        <v>1</v>
      </c>
      <c r="U457" s="14">
        <v>3</v>
      </c>
      <c r="W457" s="14">
        <v>1</v>
      </c>
      <c r="X457" s="14">
        <v>1</v>
      </c>
      <c r="Y457" s="14">
        <v>1</v>
      </c>
      <c r="Z457" s="14">
        <v>19</v>
      </c>
      <c r="AA457" s="14">
        <v>16</v>
      </c>
      <c r="AD457" s="14">
        <v>37</v>
      </c>
      <c r="AE457" s="14">
        <v>33</v>
      </c>
      <c r="AP457" s="14">
        <v>1</v>
      </c>
      <c r="AR457" s="14">
        <v>1</v>
      </c>
      <c r="AT457" s="14">
        <v>1</v>
      </c>
      <c r="AV457" s="14">
        <v>1</v>
      </c>
      <c r="AX457" s="14">
        <v>1</v>
      </c>
      <c r="AZ457" s="14">
        <v>1</v>
      </c>
      <c r="BB457" s="14">
        <v>1</v>
      </c>
    </row>
    <row r="458" spans="1:54">
      <c r="A458" s="14" t="s">
        <v>35</v>
      </c>
      <c r="B458" s="14" t="s">
        <v>64</v>
      </c>
      <c r="D458" s="14" t="s">
        <v>1832</v>
      </c>
      <c r="E458" s="14" t="s">
        <v>225</v>
      </c>
      <c r="F458" s="14" t="s">
        <v>1407</v>
      </c>
      <c r="G458" s="14">
        <v>31012558</v>
      </c>
      <c r="H458" s="14" t="s">
        <v>166</v>
      </c>
      <c r="I458" s="14" t="s">
        <v>167</v>
      </c>
      <c r="J458" s="14" t="s">
        <v>168</v>
      </c>
      <c r="K458" s="14">
        <v>21.159517999999998</v>
      </c>
      <c r="L458" s="14">
        <v>92.151250000000005</v>
      </c>
      <c r="M458" s="14">
        <v>0</v>
      </c>
      <c r="N458" s="14">
        <v>0</v>
      </c>
      <c r="P458" s="14" t="s">
        <v>99</v>
      </c>
      <c r="Q458" s="14" t="s">
        <v>107</v>
      </c>
      <c r="S458" s="14">
        <v>1</v>
      </c>
      <c r="T458" s="14">
        <v>1</v>
      </c>
      <c r="U458" s="14">
        <v>3</v>
      </c>
      <c r="Y458" s="14">
        <v>1</v>
      </c>
      <c r="Z458" s="14">
        <v>19</v>
      </c>
      <c r="AA458" s="14">
        <v>16</v>
      </c>
      <c r="AD458" s="14">
        <v>38</v>
      </c>
      <c r="AE458" s="14">
        <v>32</v>
      </c>
      <c r="AP458" s="14">
        <v>1</v>
      </c>
      <c r="AR458" s="14">
        <v>1</v>
      </c>
      <c r="AT458" s="14">
        <v>1</v>
      </c>
      <c r="AV458" s="14">
        <v>1</v>
      </c>
      <c r="AX458" s="14">
        <v>1</v>
      </c>
      <c r="AZ458" s="14">
        <v>1</v>
      </c>
      <c r="BB458" s="14">
        <v>1</v>
      </c>
    </row>
    <row r="459" spans="1:54">
      <c r="A459" s="14" t="s">
        <v>35</v>
      </c>
      <c r="B459" s="14" t="s">
        <v>64</v>
      </c>
      <c r="D459" s="14" t="s">
        <v>1832</v>
      </c>
      <c r="E459" s="14" t="s">
        <v>985</v>
      </c>
      <c r="F459" s="14" t="s">
        <v>1408</v>
      </c>
      <c r="G459" s="14">
        <v>31012537</v>
      </c>
      <c r="H459" s="14" t="s">
        <v>166</v>
      </c>
      <c r="I459" s="14" t="s">
        <v>167</v>
      </c>
      <c r="J459" s="14" t="s">
        <v>168</v>
      </c>
      <c r="P459" s="14" t="s">
        <v>99</v>
      </c>
      <c r="Q459" s="14" t="s">
        <v>107</v>
      </c>
      <c r="S459" s="14">
        <v>1</v>
      </c>
      <c r="T459" s="14">
        <v>1</v>
      </c>
      <c r="U459" s="14">
        <v>3</v>
      </c>
      <c r="W459" s="14">
        <v>1</v>
      </c>
      <c r="X459" s="14">
        <v>1</v>
      </c>
      <c r="Y459" s="14">
        <v>1</v>
      </c>
      <c r="Z459" s="14">
        <v>20</v>
      </c>
      <c r="AA459" s="14">
        <v>15</v>
      </c>
      <c r="AD459" s="14">
        <v>37</v>
      </c>
      <c r="AE459" s="14">
        <v>33</v>
      </c>
      <c r="AP459" s="14">
        <v>1</v>
      </c>
      <c r="AR459" s="14">
        <v>1</v>
      </c>
      <c r="AT459" s="14">
        <v>1</v>
      </c>
      <c r="AV459" s="14">
        <v>1</v>
      </c>
      <c r="AX459" s="14">
        <v>1</v>
      </c>
      <c r="AZ459" s="14">
        <v>1</v>
      </c>
      <c r="BB459" s="14">
        <v>1</v>
      </c>
    </row>
    <row r="460" spans="1:54">
      <c r="A460" s="14" t="s">
        <v>35</v>
      </c>
      <c r="B460" s="14" t="s">
        <v>64</v>
      </c>
      <c r="D460" s="14" t="s">
        <v>1832</v>
      </c>
      <c r="E460" s="14" t="s">
        <v>988</v>
      </c>
      <c r="F460" s="14" t="s">
        <v>1409</v>
      </c>
      <c r="G460" s="14">
        <v>31012556</v>
      </c>
      <c r="H460" s="14" t="s">
        <v>166</v>
      </c>
      <c r="I460" s="14" t="s">
        <v>167</v>
      </c>
      <c r="J460" s="14" t="s">
        <v>168</v>
      </c>
      <c r="K460" s="14">
        <v>21.159143</v>
      </c>
      <c r="L460" s="14">
        <v>92.149182999999994</v>
      </c>
      <c r="M460" s="14">
        <v>0</v>
      </c>
      <c r="N460" s="14">
        <v>0</v>
      </c>
      <c r="P460" s="14" t="s">
        <v>99</v>
      </c>
      <c r="Q460" s="14" t="s">
        <v>107</v>
      </c>
      <c r="S460" s="14">
        <v>1</v>
      </c>
      <c r="T460" s="14">
        <v>1</v>
      </c>
      <c r="U460" s="14">
        <v>3</v>
      </c>
      <c r="W460" s="14">
        <v>1</v>
      </c>
      <c r="X460" s="14">
        <v>1</v>
      </c>
      <c r="Y460" s="14">
        <v>1</v>
      </c>
      <c r="Z460" s="14">
        <v>18</v>
      </c>
      <c r="AA460" s="14">
        <v>17</v>
      </c>
      <c r="AD460" s="14">
        <v>36</v>
      </c>
      <c r="AE460" s="14">
        <v>34</v>
      </c>
      <c r="AP460" s="14">
        <v>1</v>
      </c>
      <c r="AR460" s="14">
        <v>1</v>
      </c>
      <c r="AT460" s="14">
        <v>1</v>
      </c>
      <c r="AV460" s="14">
        <v>1</v>
      </c>
      <c r="AX460" s="14">
        <v>1</v>
      </c>
      <c r="AZ460" s="14">
        <v>1</v>
      </c>
      <c r="BB460" s="14">
        <v>1</v>
      </c>
    </row>
    <row r="461" spans="1:54">
      <c r="A461" s="14" t="s">
        <v>35</v>
      </c>
      <c r="B461" s="14" t="s">
        <v>64</v>
      </c>
      <c r="D461" s="14" t="s">
        <v>1832</v>
      </c>
      <c r="E461" s="14" t="s">
        <v>1410</v>
      </c>
      <c r="F461" s="14" t="s">
        <v>1411</v>
      </c>
      <c r="G461" s="14">
        <v>31012508</v>
      </c>
      <c r="H461" s="14" t="s">
        <v>166</v>
      </c>
      <c r="I461" s="14" t="s">
        <v>259</v>
      </c>
      <c r="J461" s="14" t="s">
        <v>168</v>
      </c>
      <c r="K461" s="14">
        <v>21.157368000000002</v>
      </c>
      <c r="L461" s="14">
        <v>92.151865000000001</v>
      </c>
      <c r="M461" s="14">
        <v>0</v>
      </c>
      <c r="N461" s="14">
        <v>0</v>
      </c>
      <c r="P461" s="14" t="s">
        <v>99</v>
      </c>
      <c r="Q461" s="14" t="s">
        <v>107</v>
      </c>
      <c r="S461" s="14">
        <v>1</v>
      </c>
      <c r="T461" s="14">
        <v>1</v>
      </c>
      <c r="U461" s="14">
        <v>3</v>
      </c>
      <c r="Y461" s="14">
        <v>1</v>
      </c>
      <c r="Z461" s="14">
        <v>21</v>
      </c>
      <c r="AA461" s="14">
        <v>14</v>
      </c>
      <c r="AD461" s="14">
        <v>35</v>
      </c>
      <c r="AE461" s="14">
        <v>35</v>
      </c>
      <c r="AP461" s="14">
        <v>1</v>
      </c>
      <c r="AR461" s="14">
        <v>1</v>
      </c>
      <c r="AT461" s="14">
        <v>1</v>
      </c>
      <c r="AV461" s="14">
        <v>1</v>
      </c>
      <c r="AX461" s="14">
        <v>1</v>
      </c>
      <c r="AZ461" s="14">
        <v>1</v>
      </c>
      <c r="BB461" s="14">
        <v>1</v>
      </c>
    </row>
    <row r="462" spans="1:54">
      <c r="A462" s="14" t="s">
        <v>35</v>
      </c>
      <c r="B462" s="14" t="s">
        <v>64</v>
      </c>
      <c r="D462" s="14" t="s">
        <v>1832</v>
      </c>
      <c r="E462" s="14" t="s">
        <v>361</v>
      </c>
      <c r="F462" s="14" t="s">
        <v>1412</v>
      </c>
      <c r="G462" s="14">
        <v>31012546</v>
      </c>
      <c r="H462" s="14" t="s">
        <v>166</v>
      </c>
      <c r="I462" s="14" t="s">
        <v>167</v>
      </c>
      <c r="J462" s="14" t="s">
        <v>168</v>
      </c>
      <c r="K462" s="14">
        <v>21.158327</v>
      </c>
      <c r="L462" s="14">
        <v>92.150603000000004</v>
      </c>
      <c r="M462" s="14">
        <v>0</v>
      </c>
      <c r="N462" s="14">
        <v>0</v>
      </c>
      <c r="P462" s="14" t="s">
        <v>99</v>
      </c>
      <c r="Q462" s="14" t="s">
        <v>107</v>
      </c>
      <c r="S462" s="14">
        <v>1</v>
      </c>
      <c r="T462" s="14">
        <v>1</v>
      </c>
      <c r="U462" s="14">
        <v>3</v>
      </c>
      <c r="Y462" s="14">
        <v>1</v>
      </c>
      <c r="Z462" s="14">
        <v>19</v>
      </c>
      <c r="AA462" s="14">
        <v>16</v>
      </c>
      <c r="AD462" s="14">
        <v>34</v>
      </c>
      <c r="AE462" s="14">
        <v>36</v>
      </c>
      <c r="AP462" s="14">
        <v>1</v>
      </c>
      <c r="AR462" s="14">
        <v>1</v>
      </c>
      <c r="AT462" s="14">
        <v>1</v>
      </c>
      <c r="AV462" s="14">
        <v>1</v>
      </c>
      <c r="AX462" s="14">
        <v>1</v>
      </c>
      <c r="AZ462" s="14">
        <v>1</v>
      </c>
      <c r="BB462" s="14">
        <v>1</v>
      </c>
    </row>
    <row r="463" spans="1:54">
      <c r="A463" s="14" t="s">
        <v>35</v>
      </c>
      <c r="B463" s="14" t="s">
        <v>64</v>
      </c>
      <c r="D463" s="14" t="s">
        <v>1832</v>
      </c>
      <c r="E463" s="14" t="s">
        <v>991</v>
      </c>
      <c r="F463" s="14" t="s">
        <v>1413</v>
      </c>
      <c r="G463" s="14">
        <v>31012531</v>
      </c>
      <c r="H463" s="14" t="s">
        <v>166</v>
      </c>
      <c r="I463" s="14" t="s">
        <v>259</v>
      </c>
      <c r="J463" s="14" t="s">
        <v>168</v>
      </c>
      <c r="K463" s="14">
        <v>21.156285</v>
      </c>
      <c r="L463" s="14">
        <v>92.151802000000004</v>
      </c>
      <c r="M463" s="14">
        <v>0</v>
      </c>
      <c r="N463" s="14">
        <v>0</v>
      </c>
      <c r="P463" s="14" t="s">
        <v>99</v>
      </c>
      <c r="Q463" s="14" t="s">
        <v>107</v>
      </c>
      <c r="S463" s="14">
        <v>1</v>
      </c>
      <c r="T463" s="14">
        <v>1</v>
      </c>
      <c r="U463" s="14">
        <v>3</v>
      </c>
      <c r="Y463" s="14">
        <v>1</v>
      </c>
      <c r="Z463" s="14">
        <v>19</v>
      </c>
      <c r="AA463" s="14">
        <v>16</v>
      </c>
      <c r="AD463" s="14">
        <v>35</v>
      </c>
      <c r="AE463" s="14">
        <v>35</v>
      </c>
      <c r="AP463" s="14">
        <v>1</v>
      </c>
      <c r="AR463" s="14">
        <v>1</v>
      </c>
      <c r="AT463" s="14">
        <v>1</v>
      </c>
      <c r="AV463" s="14">
        <v>1</v>
      </c>
      <c r="AX463" s="14">
        <v>1</v>
      </c>
      <c r="AZ463" s="14">
        <v>1</v>
      </c>
      <c r="BB463" s="14">
        <v>1</v>
      </c>
    </row>
    <row r="464" spans="1:54">
      <c r="A464" s="14" t="s">
        <v>35</v>
      </c>
      <c r="B464" s="14" t="s">
        <v>64</v>
      </c>
      <c r="D464" s="14" t="s">
        <v>1832</v>
      </c>
      <c r="E464" s="14" t="s">
        <v>1414</v>
      </c>
      <c r="F464" s="14" t="s">
        <v>1415</v>
      </c>
      <c r="G464" s="14">
        <v>31012532</v>
      </c>
      <c r="H464" s="14" t="s">
        <v>166</v>
      </c>
      <c r="I464" s="14" t="s">
        <v>259</v>
      </c>
      <c r="J464" s="14" t="s">
        <v>168</v>
      </c>
      <c r="K464" s="14">
        <v>21.156427999999998</v>
      </c>
      <c r="L464" s="14">
        <v>92.150142000000002</v>
      </c>
      <c r="M464" s="14">
        <v>0</v>
      </c>
      <c r="N464" s="14">
        <v>0</v>
      </c>
      <c r="P464" s="14" t="s">
        <v>99</v>
      </c>
      <c r="Q464" s="14" t="s">
        <v>107</v>
      </c>
      <c r="S464" s="14">
        <v>1</v>
      </c>
      <c r="T464" s="14">
        <v>1</v>
      </c>
      <c r="U464" s="14">
        <v>3</v>
      </c>
      <c r="Y464" s="14">
        <v>1</v>
      </c>
      <c r="Z464" s="14">
        <v>21</v>
      </c>
      <c r="AA464" s="14">
        <v>14</v>
      </c>
      <c r="AD464" s="14">
        <v>39</v>
      </c>
      <c r="AE464" s="14">
        <v>31</v>
      </c>
      <c r="AP464" s="14">
        <v>1</v>
      </c>
      <c r="AR464" s="14">
        <v>1</v>
      </c>
      <c r="AT464" s="14">
        <v>1</v>
      </c>
      <c r="AV464" s="14">
        <v>1</v>
      </c>
      <c r="AX464" s="14">
        <v>1</v>
      </c>
      <c r="AZ464" s="14">
        <v>1</v>
      </c>
      <c r="BB464" s="14">
        <v>1</v>
      </c>
    </row>
    <row r="465" spans="1:54">
      <c r="A465" s="14" t="s">
        <v>35</v>
      </c>
      <c r="B465" s="14" t="s">
        <v>64</v>
      </c>
      <c r="D465" s="14" t="s">
        <v>1832</v>
      </c>
      <c r="E465" s="14" t="s">
        <v>1416</v>
      </c>
      <c r="F465" s="14" t="s">
        <v>1417</v>
      </c>
      <c r="G465" s="14">
        <v>31012534</v>
      </c>
      <c r="H465" s="14" t="s">
        <v>166</v>
      </c>
      <c r="I465" s="14" t="s">
        <v>167</v>
      </c>
      <c r="J465" s="14" t="s">
        <v>168</v>
      </c>
      <c r="K465" s="14">
        <v>21.156832000000001</v>
      </c>
      <c r="L465" s="14">
        <v>92.150211999999996</v>
      </c>
      <c r="M465" s="14">
        <v>0</v>
      </c>
      <c r="N465" s="14">
        <v>0</v>
      </c>
      <c r="P465" s="14" t="s">
        <v>99</v>
      </c>
      <c r="Q465" s="14" t="s">
        <v>107</v>
      </c>
      <c r="S465" s="14">
        <v>1</v>
      </c>
      <c r="T465" s="14">
        <v>1</v>
      </c>
      <c r="U465" s="14">
        <v>3</v>
      </c>
      <c r="Y465" s="14">
        <v>1</v>
      </c>
      <c r="Z465" s="14">
        <v>18</v>
      </c>
      <c r="AA465" s="14">
        <v>17</v>
      </c>
      <c r="AD465" s="14">
        <v>38</v>
      </c>
      <c r="AE465" s="14">
        <v>32</v>
      </c>
      <c r="AP465" s="14">
        <v>1</v>
      </c>
      <c r="AR465" s="14">
        <v>1</v>
      </c>
      <c r="AT465" s="14">
        <v>1</v>
      </c>
      <c r="AV465" s="14">
        <v>1</v>
      </c>
      <c r="AX465" s="14">
        <v>1</v>
      </c>
      <c r="AZ465" s="14">
        <v>1</v>
      </c>
      <c r="BB465" s="14">
        <v>1</v>
      </c>
    </row>
    <row r="466" spans="1:54">
      <c r="A466" s="14" t="s">
        <v>35</v>
      </c>
      <c r="B466" s="14" t="s">
        <v>64</v>
      </c>
      <c r="D466" s="14" t="s">
        <v>1832</v>
      </c>
      <c r="E466" s="14" t="s">
        <v>1418</v>
      </c>
      <c r="F466" s="14" t="s">
        <v>1419</v>
      </c>
      <c r="G466" s="14">
        <v>31012530</v>
      </c>
      <c r="H466" s="14" t="s">
        <v>166</v>
      </c>
      <c r="I466" s="14" t="s">
        <v>259</v>
      </c>
      <c r="J466" s="14" t="s">
        <v>168</v>
      </c>
      <c r="K466" s="14">
        <v>21.156143</v>
      </c>
      <c r="L466" s="14">
        <v>92.148842999999999</v>
      </c>
      <c r="M466" s="14">
        <v>0</v>
      </c>
      <c r="N466" s="14">
        <v>0</v>
      </c>
      <c r="P466" s="14" t="s">
        <v>99</v>
      </c>
      <c r="Q466" s="14" t="s">
        <v>107</v>
      </c>
      <c r="S466" s="14">
        <v>1</v>
      </c>
      <c r="T466" s="14">
        <v>1</v>
      </c>
      <c r="U466" s="14">
        <v>3</v>
      </c>
      <c r="W466" s="14">
        <v>1</v>
      </c>
      <c r="X466" s="14">
        <v>1</v>
      </c>
      <c r="Y466" s="14">
        <v>1</v>
      </c>
      <c r="Z466" s="14">
        <v>18</v>
      </c>
      <c r="AA466" s="14">
        <v>17</v>
      </c>
      <c r="AD466" s="14">
        <v>36</v>
      </c>
      <c r="AE466" s="14">
        <v>34</v>
      </c>
      <c r="AP466" s="14">
        <v>1</v>
      </c>
      <c r="AR466" s="14">
        <v>1</v>
      </c>
      <c r="AT466" s="14">
        <v>1</v>
      </c>
      <c r="AV466" s="14">
        <v>1</v>
      </c>
      <c r="AX466" s="14">
        <v>1</v>
      </c>
      <c r="AZ466" s="14">
        <v>1</v>
      </c>
      <c r="BB466" s="14">
        <v>1</v>
      </c>
    </row>
    <row r="467" spans="1:54">
      <c r="A467" s="14" t="s">
        <v>35</v>
      </c>
      <c r="B467" s="14" t="s">
        <v>64</v>
      </c>
      <c r="D467" s="14" t="s">
        <v>1832</v>
      </c>
      <c r="E467" s="14" t="s">
        <v>227</v>
      </c>
      <c r="F467" s="14" t="s">
        <v>1420</v>
      </c>
      <c r="G467" s="14">
        <v>31012718</v>
      </c>
      <c r="H467" s="14" t="s">
        <v>166</v>
      </c>
      <c r="I467" s="14" t="s">
        <v>259</v>
      </c>
      <c r="J467" s="14" t="s">
        <v>168</v>
      </c>
      <c r="P467" s="14" t="s">
        <v>99</v>
      </c>
      <c r="Q467" s="14" t="s">
        <v>107</v>
      </c>
      <c r="S467" s="14">
        <v>1</v>
      </c>
      <c r="T467" s="14">
        <v>1</v>
      </c>
      <c r="U467" s="14">
        <v>3</v>
      </c>
      <c r="Y467" s="14">
        <v>1</v>
      </c>
      <c r="Z467" s="14">
        <v>18</v>
      </c>
      <c r="AA467" s="14">
        <v>17</v>
      </c>
      <c r="AD467" s="14">
        <v>34</v>
      </c>
      <c r="AE467" s="14">
        <v>36</v>
      </c>
      <c r="AP467" s="14">
        <v>1</v>
      </c>
      <c r="AR467" s="14">
        <v>1</v>
      </c>
      <c r="AT467" s="14">
        <v>1</v>
      </c>
      <c r="AV467" s="14">
        <v>1</v>
      </c>
      <c r="AX467" s="14">
        <v>1</v>
      </c>
      <c r="AZ467" s="14">
        <v>1</v>
      </c>
      <c r="BB467" s="14">
        <v>1</v>
      </c>
    </row>
    <row r="468" spans="1:54">
      <c r="A468" s="14" t="s">
        <v>35</v>
      </c>
      <c r="B468" s="14" t="s">
        <v>64</v>
      </c>
      <c r="D468" s="14" t="s">
        <v>1832</v>
      </c>
      <c r="E468" s="14" t="s">
        <v>367</v>
      </c>
      <c r="F468" s="14" t="s">
        <v>1421</v>
      </c>
      <c r="G468" s="14">
        <v>31012524</v>
      </c>
      <c r="H468" s="14" t="s">
        <v>166</v>
      </c>
      <c r="I468" s="14" t="s">
        <v>167</v>
      </c>
      <c r="J468" s="14" t="s">
        <v>168</v>
      </c>
      <c r="K468" s="14">
        <v>21.155525000000001</v>
      </c>
      <c r="L468" s="14">
        <v>92.151844999999994</v>
      </c>
      <c r="M468" s="14">
        <v>0</v>
      </c>
      <c r="N468" s="14">
        <v>0</v>
      </c>
      <c r="P468" s="14" t="s">
        <v>99</v>
      </c>
      <c r="Q468" s="14" t="s">
        <v>107</v>
      </c>
      <c r="S468" s="14">
        <v>1</v>
      </c>
      <c r="T468" s="14">
        <v>1</v>
      </c>
      <c r="U468" s="14">
        <v>3</v>
      </c>
      <c r="Y468" s="14">
        <v>1</v>
      </c>
      <c r="Z468" s="14">
        <v>18</v>
      </c>
      <c r="AA468" s="14">
        <v>17</v>
      </c>
      <c r="AD468" s="14">
        <v>37</v>
      </c>
      <c r="AE468" s="14">
        <v>33</v>
      </c>
      <c r="AP468" s="14">
        <v>1</v>
      </c>
      <c r="AR468" s="14">
        <v>1</v>
      </c>
      <c r="AT468" s="14">
        <v>1</v>
      </c>
      <c r="AV468" s="14">
        <v>1</v>
      </c>
      <c r="AX468" s="14">
        <v>1</v>
      </c>
      <c r="AZ468" s="14">
        <v>1</v>
      </c>
      <c r="BB468" s="14">
        <v>1</v>
      </c>
    </row>
    <row r="469" spans="1:54">
      <c r="A469" s="14" t="s">
        <v>35</v>
      </c>
      <c r="B469" s="14" t="s">
        <v>64</v>
      </c>
      <c r="D469" s="14" t="s">
        <v>1832</v>
      </c>
      <c r="E469" s="14" t="s">
        <v>684</v>
      </c>
      <c r="F469" s="14" t="s">
        <v>1422</v>
      </c>
      <c r="G469" s="14">
        <v>31012520</v>
      </c>
      <c r="H469" s="14" t="s">
        <v>166</v>
      </c>
      <c r="I469" s="14" t="s">
        <v>259</v>
      </c>
      <c r="J469" s="14" t="s">
        <v>168</v>
      </c>
      <c r="K469" s="14">
        <v>21.155200000000001</v>
      </c>
      <c r="L469" s="14">
        <v>92.152482000000006</v>
      </c>
      <c r="M469" s="14">
        <v>0</v>
      </c>
      <c r="N469" s="14">
        <v>0</v>
      </c>
      <c r="P469" s="14" t="s">
        <v>99</v>
      </c>
      <c r="Q469" s="14" t="s">
        <v>107</v>
      </c>
      <c r="S469" s="14">
        <v>1</v>
      </c>
      <c r="T469" s="14">
        <v>1</v>
      </c>
      <c r="U469" s="14">
        <v>3</v>
      </c>
      <c r="W469" s="14">
        <v>1</v>
      </c>
      <c r="X469" s="14">
        <v>1</v>
      </c>
      <c r="Y469" s="14">
        <v>1</v>
      </c>
      <c r="Z469" s="14">
        <v>20</v>
      </c>
      <c r="AA469" s="14">
        <v>15</v>
      </c>
      <c r="AD469" s="14">
        <v>36</v>
      </c>
      <c r="AE469" s="14">
        <v>34</v>
      </c>
      <c r="AP469" s="14">
        <v>1</v>
      </c>
      <c r="AR469" s="14">
        <v>1</v>
      </c>
      <c r="AT469" s="14">
        <v>1</v>
      </c>
      <c r="AV469" s="14">
        <v>1</v>
      </c>
      <c r="AX469" s="14">
        <v>1</v>
      </c>
      <c r="AZ469" s="14">
        <v>1</v>
      </c>
      <c r="BB469" s="14">
        <v>1</v>
      </c>
    </row>
    <row r="470" spans="1:54">
      <c r="A470" s="14" t="s">
        <v>35</v>
      </c>
      <c r="B470" s="14" t="s">
        <v>64</v>
      </c>
      <c r="D470" s="14" t="s">
        <v>1832</v>
      </c>
      <c r="E470" s="14" t="s">
        <v>229</v>
      </c>
      <c r="F470" s="14" t="s">
        <v>1423</v>
      </c>
      <c r="G470" s="14">
        <v>31012521</v>
      </c>
      <c r="H470" s="14" t="s">
        <v>166</v>
      </c>
      <c r="I470" s="14" t="s">
        <v>259</v>
      </c>
      <c r="J470" s="14" t="s">
        <v>168</v>
      </c>
      <c r="K470" s="14">
        <v>21.155328000000001</v>
      </c>
      <c r="L470" s="14">
        <v>92.149562000000003</v>
      </c>
      <c r="M470" s="14">
        <v>0</v>
      </c>
      <c r="N470" s="14">
        <v>0</v>
      </c>
      <c r="P470" s="14" t="s">
        <v>99</v>
      </c>
      <c r="Q470" s="14" t="s">
        <v>107</v>
      </c>
      <c r="S470" s="14">
        <v>1</v>
      </c>
      <c r="T470" s="14">
        <v>1</v>
      </c>
      <c r="U470" s="14">
        <v>3</v>
      </c>
      <c r="W470" s="14">
        <v>1</v>
      </c>
      <c r="X470" s="14">
        <v>1</v>
      </c>
      <c r="Y470" s="14">
        <v>1</v>
      </c>
      <c r="Z470" s="14">
        <v>19</v>
      </c>
      <c r="AA470" s="14">
        <v>16</v>
      </c>
      <c r="AD470" s="14">
        <v>35</v>
      </c>
      <c r="AE470" s="14">
        <v>35</v>
      </c>
      <c r="AP470" s="14">
        <v>1</v>
      </c>
      <c r="AR470" s="14">
        <v>1</v>
      </c>
      <c r="AT470" s="14">
        <v>1</v>
      </c>
      <c r="AV470" s="14">
        <v>1</v>
      </c>
      <c r="AX470" s="14">
        <v>1</v>
      </c>
      <c r="AZ470" s="14">
        <v>1</v>
      </c>
      <c r="BB470" s="14">
        <v>1</v>
      </c>
    </row>
    <row r="471" spans="1:54">
      <c r="A471" s="14" t="s">
        <v>35</v>
      </c>
      <c r="B471" s="14" t="s">
        <v>64</v>
      </c>
      <c r="D471" s="14" t="s">
        <v>1832</v>
      </c>
      <c r="E471" s="14" t="s">
        <v>687</v>
      </c>
      <c r="F471" s="14" t="s">
        <v>1424</v>
      </c>
      <c r="G471" s="14">
        <v>31012522</v>
      </c>
      <c r="H471" s="14" t="s">
        <v>166</v>
      </c>
      <c r="I471" s="14" t="s">
        <v>167</v>
      </c>
      <c r="J471" s="14" t="s">
        <v>168</v>
      </c>
      <c r="K471" s="14">
        <v>21.155427</v>
      </c>
      <c r="L471" s="14">
        <v>92.148662000000002</v>
      </c>
      <c r="M471" s="14">
        <v>0</v>
      </c>
      <c r="N471" s="14">
        <v>0</v>
      </c>
      <c r="P471" s="14" t="s">
        <v>99</v>
      </c>
      <c r="Q471" s="14" t="s">
        <v>107</v>
      </c>
      <c r="S471" s="14">
        <v>1</v>
      </c>
      <c r="T471" s="14">
        <v>1</v>
      </c>
      <c r="U471" s="14">
        <v>3</v>
      </c>
      <c r="W471" s="14">
        <v>1</v>
      </c>
      <c r="X471" s="14">
        <v>1</v>
      </c>
      <c r="Y471" s="14">
        <v>1</v>
      </c>
      <c r="Z471" s="14">
        <v>19</v>
      </c>
      <c r="AA471" s="14">
        <v>16</v>
      </c>
      <c r="AD471" s="14">
        <v>36</v>
      </c>
      <c r="AE471" s="14">
        <v>34</v>
      </c>
      <c r="AP471" s="14">
        <v>1</v>
      </c>
      <c r="AR471" s="14">
        <v>1</v>
      </c>
      <c r="AT471" s="14">
        <v>1</v>
      </c>
      <c r="AV471" s="14">
        <v>1</v>
      </c>
      <c r="AX471" s="14">
        <v>1</v>
      </c>
      <c r="AZ471" s="14">
        <v>1</v>
      </c>
      <c r="BB471" s="14">
        <v>1</v>
      </c>
    </row>
    <row r="472" spans="1:54">
      <c r="A472" s="14" t="s">
        <v>35</v>
      </c>
      <c r="B472" s="14" t="s">
        <v>64</v>
      </c>
      <c r="D472" s="14" t="s">
        <v>1832</v>
      </c>
      <c r="E472" s="14" t="s">
        <v>1425</v>
      </c>
      <c r="F472" s="14" t="s">
        <v>1426</v>
      </c>
      <c r="G472" s="14">
        <v>31012518</v>
      </c>
      <c r="H472" s="14" t="s">
        <v>166</v>
      </c>
      <c r="I472" s="14" t="s">
        <v>167</v>
      </c>
      <c r="J472" s="14" t="s">
        <v>168</v>
      </c>
      <c r="P472" s="14" t="s">
        <v>99</v>
      </c>
      <c r="Q472" s="14" t="s">
        <v>107</v>
      </c>
      <c r="S472" s="14">
        <v>1</v>
      </c>
      <c r="T472" s="14">
        <v>1</v>
      </c>
      <c r="U472" s="14">
        <v>3</v>
      </c>
      <c r="Y472" s="14">
        <v>1</v>
      </c>
      <c r="Z472" s="14">
        <v>18</v>
      </c>
      <c r="AA472" s="14">
        <v>17</v>
      </c>
      <c r="AD472" s="14">
        <v>35</v>
      </c>
      <c r="AE472" s="14">
        <v>35</v>
      </c>
      <c r="AP472" s="14">
        <v>1</v>
      </c>
      <c r="AR472" s="14">
        <v>1</v>
      </c>
      <c r="AT472" s="14">
        <v>1</v>
      </c>
      <c r="AV472" s="14">
        <v>1</v>
      </c>
      <c r="AX472" s="14">
        <v>1</v>
      </c>
      <c r="AZ472" s="14">
        <v>1</v>
      </c>
      <c r="BB472" s="14">
        <v>1</v>
      </c>
    </row>
    <row r="473" spans="1:54">
      <c r="A473" s="14" t="s">
        <v>35</v>
      </c>
      <c r="B473" s="14" t="s">
        <v>64</v>
      </c>
      <c r="D473" s="14" t="s">
        <v>1832</v>
      </c>
      <c r="E473" s="14" t="s">
        <v>1427</v>
      </c>
      <c r="F473" s="14" t="s">
        <v>1428</v>
      </c>
      <c r="G473" s="14">
        <v>31012515</v>
      </c>
      <c r="H473" s="14" t="s">
        <v>166</v>
      </c>
      <c r="I473" s="14" t="s">
        <v>167</v>
      </c>
      <c r="J473" s="14" t="s">
        <v>168</v>
      </c>
      <c r="K473" s="14">
        <v>21.154140999999999</v>
      </c>
      <c r="L473" s="14">
        <v>92.151712000000003</v>
      </c>
      <c r="M473" s="14">
        <v>0</v>
      </c>
      <c r="N473" s="14">
        <v>0</v>
      </c>
      <c r="P473" s="14" t="s">
        <v>99</v>
      </c>
      <c r="Q473" s="14" t="s">
        <v>107</v>
      </c>
      <c r="S473" s="14">
        <v>1</v>
      </c>
      <c r="T473" s="14">
        <v>1</v>
      </c>
      <c r="U473" s="14">
        <v>3</v>
      </c>
      <c r="Y473" s="14">
        <v>1</v>
      </c>
      <c r="Z473" s="14">
        <v>20</v>
      </c>
      <c r="AA473" s="14">
        <v>15</v>
      </c>
      <c r="AD473" s="14">
        <v>34</v>
      </c>
      <c r="AE473" s="14">
        <v>36</v>
      </c>
      <c r="AP473" s="14">
        <v>1</v>
      </c>
      <c r="AR473" s="14">
        <v>1</v>
      </c>
      <c r="AT473" s="14">
        <v>1</v>
      </c>
      <c r="AV473" s="14">
        <v>1</v>
      </c>
      <c r="AX473" s="14">
        <v>1</v>
      </c>
      <c r="AZ473" s="14">
        <v>1</v>
      </c>
      <c r="BB473" s="14">
        <v>1</v>
      </c>
    </row>
    <row r="474" spans="1:54">
      <c r="A474" s="14" t="s">
        <v>35</v>
      </c>
      <c r="B474" s="14" t="s">
        <v>64</v>
      </c>
      <c r="D474" s="14" t="s">
        <v>1832</v>
      </c>
      <c r="E474" s="14" t="s">
        <v>1429</v>
      </c>
      <c r="F474" s="14" t="s">
        <v>1430</v>
      </c>
      <c r="G474" s="14">
        <v>31012517</v>
      </c>
      <c r="H474" s="14" t="s">
        <v>166</v>
      </c>
      <c r="I474" s="14" t="s">
        <v>259</v>
      </c>
      <c r="J474" s="14" t="s">
        <v>168</v>
      </c>
      <c r="K474" s="14">
        <v>21.154544999999999</v>
      </c>
      <c r="L474" s="14">
        <v>92.150767999999999</v>
      </c>
      <c r="M474" s="14">
        <v>0</v>
      </c>
      <c r="N474" s="14">
        <v>0</v>
      </c>
      <c r="P474" s="14" t="s">
        <v>99</v>
      </c>
      <c r="Q474" s="14" t="s">
        <v>107</v>
      </c>
      <c r="S474" s="14">
        <v>1</v>
      </c>
      <c r="T474" s="14">
        <v>1</v>
      </c>
      <c r="U474" s="14">
        <v>3</v>
      </c>
      <c r="W474" s="14">
        <v>1</v>
      </c>
      <c r="X474" s="14">
        <v>1</v>
      </c>
      <c r="Y474" s="14">
        <v>1</v>
      </c>
      <c r="Z474" s="14">
        <v>18</v>
      </c>
      <c r="AA474" s="14">
        <v>17</v>
      </c>
      <c r="AD474" s="14">
        <v>36</v>
      </c>
      <c r="AE474" s="14">
        <v>34</v>
      </c>
      <c r="AP474" s="14">
        <v>1</v>
      </c>
      <c r="AR474" s="14">
        <v>1</v>
      </c>
      <c r="AT474" s="14">
        <v>1</v>
      </c>
      <c r="AV474" s="14">
        <v>1</v>
      </c>
      <c r="AX474" s="14">
        <v>1</v>
      </c>
      <c r="AZ474" s="14">
        <v>1</v>
      </c>
      <c r="BB474" s="14">
        <v>1</v>
      </c>
    </row>
    <row r="475" spans="1:54">
      <c r="A475" s="14" t="s">
        <v>35</v>
      </c>
      <c r="B475" s="14" t="s">
        <v>64</v>
      </c>
      <c r="D475" s="14" t="s">
        <v>1832</v>
      </c>
      <c r="E475" s="14" t="s">
        <v>378</v>
      </c>
      <c r="F475" s="14" t="s">
        <v>1431</v>
      </c>
      <c r="G475" s="14">
        <v>31012516</v>
      </c>
      <c r="H475" s="14" t="s">
        <v>166</v>
      </c>
      <c r="I475" s="14" t="s">
        <v>259</v>
      </c>
      <c r="J475" s="14" t="s">
        <v>168</v>
      </c>
      <c r="K475" s="14">
        <v>21.154177000000001</v>
      </c>
      <c r="L475" s="14">
        <v>92.150876999999994</v>
      </c>
      <c r="M475" s="14">
        <v>0</v>
      </c>
      <c r="N475" s="14">
        <v>0</v>
      </c>
      <c r="P475" s="14" t="s">
        <v>99</v>
      </c>
      <c r="Q475" s="14" t="s">
        <v>107</v>
      </c>
      <c r="S475" s="14">
        <v>1</v>
      </c>
      <c r="T475" s="14">
        <v>1</v>
      </c>
      <c r="U475" s="14">
        <v>3</v>
      </c>
      <c r="W475" s="14">
        <v>1</v>
      </c>
      <c r="X475" s="14">
        <v>1</v>
      </c>
      <c r="Y475" s="14">
        <v>1</v>
      </c>
      <c r="Z475" s="14">
        <v>19</v>
      </c>
      <c r="AA475" s="14">
        <v>16</v>
      </c>
      <c r="AD475" s="14">
        <v>36</v>
      </c>
      <c r="AE475" s="14">
        <v>34</v>
      </c>
      <c r="AP475" s="14">
        <v>1</v>
      </c>
      <c r="AR475" s="14">
        <v>1</v>
      </c>
      <c r="AT475" s="14">
        <v>1</v>
      </c>
      <c r="AV475" s="14">
        <v>1</v>
      </c>
      <c r="AX475" s="14">
        <v>1</v>
      </c>
      <c r="AZ475" s="14">
        <v>1</v>
      </c>
      <c r="BB475" s="14">
        <v>1</v>
      </c>
    </row>
    <row r="476" spans="1:54">
      <c r="A476" s="14" t="s">
        <v>35</v>
      </c>
      <c r="B476" s="14" t="s">
        <v>64</v>
      </c>
      <c r="D476" s="14" t="s">
        <v>1832</v>
      </c>
      <c r="E476" s="14" t="s">
        <v>384</v>
      </c>
      <c r="F476" s="14" t="s">
        <v>1432</v>
      </c>
      <c r="G476" s="14">
        <v>31012511</v>
      </c>
      <c r="H476" s="14" t="s">
        <v>166</v>
      </c>
      <c r="I476" s="14" t="s">
        <v>259</v>
      </c>
      <c r="J476" s="14" t="s">
        <v>168</v>
      </c>
      <c r="P476" s="14" t="s">
        <v>99</v>
      </c>
      <c r="Q476" s="14" t="s">
        <v>107</v>
      </c>
      <c r="S476" s="14">
        <v>1</v>
      </c>
      <c r="T476" s="14">
        <v>1</v>
      </c>
      <c r="U476" s="14">
        <v>3</v>
      </c>
      <c r="Y476" s="14">
        <v>1</v>
      </c>
      <c r="Z476" s="14">
        <v>19</v>
      </c>
      <c r="AA476" s="14">
        <v>16</v>
      </c>
      <c r="AD476" s="14">
        <v>36</v>
      </c>
      <c r="AE476" s="14">
        <v>34</v>
      </c>
      <c r="AP476" s="14">
        <v>1</v>
      </c>
      <c r="AR476" s="14">
        <v>1</v>
      </c>
      <c r="AT476" s="14">
        <v>1</v>
      </c>
      <c r="AV476" s="14">
        <v>1</v>
      </c>
      <c r="AX476" s="14">
        <v>1</v>
      </c>
      <c r="AZ476" s="14">
        <v>1</v>
      </c>
      <c r="BB476" s="14">
        <v>1</v>
      </c>
    </row>
    <row r="477" spans="1:54">
      <c r="A477" s="14" t="s">
        <v>35</v>
      </c>
      <c r="B477" s="14" t="s">
        <v>64</v>
      </c>
      <c r="D477" s="14" t="s">
        <v>1832</v>
      </c>
      <c r="E477" s="14" t="s">
        <v>205</v>
      </c>
      <c r="F477" s="14" t="s">
        <v>1433</v>
      </c>
      <c r="G477" s="14">
        <v>31012513</v>
      </c>
      <c r="H477" s="14" t="s">
        <v>166</v>
      </c>
      <c r="I477" s="14" t="s">
        <v>259</v>
      </c>
      <c r="J477" s="14" t="s">
        <v>168</v>
      </c>
      <c r="K477" s="14">
        <v>21.153379999999999</v>
      </c>
      <c r="L477" s="14">
        <v>92.150227999999998</v>
      </c>
      <c r="M477" s="14">
        <v>0</v>
      </c>
      <c r="N477" s="14">
        <v>0</v>
      </c>
      <c r="P477" s="14" t="s">
        <v>99</v>
      </c>
      <c r="Q477" s="14" t="s">
        <v>107</v>
      </c>
      <c r="S477" s="14">
        <v>1</v>
      </c>
      <c r="T477" s="14">
        <v>1</v>
      </c>
      <c r="U477" s="14">
        <v>3</v>
      </c>
      <c r="W477" s="14">
        <v>1</v>
      </c>
      <c r="X477" s="14">
        <v>1</v>
      </c>
      <c r="Y477" s="14">
        <v>1</v>
      </c>
      <c r="Z477" s="14">
        <v>18</v>
      </c>
      <c r="AA477" s="14">
        <v>17</v>
      </c>
      <c r="AD477" s="14">
        <v>36</v>
      </c>
      <c r="AE477" s="14">
        <v>34</v>
      </c>
      <c r="AP477" s="14">
        <v>1</v>
      </c>
      <c r="AR477" s="14">
        <v>1</v>
      </c>
      <c r="AT477" s="14">
        <v>1</v>
      </c>
      <c r="AV477" s="14">
        <v>1</v>
      </c>
      <c r="AX477" s="14">
        <v>1</v>
      </c>
      <c r="AZ477" s="14">
        <v>1</v>
      </c>
      <c r="BB477" s="14">
        <v>1</v>
      </c>
    </row>
    <row r="478" spans="1:54">
      <c r="A478" s="14" t="s">
        <v>35</v>
      </c>
      <c r="B478" s="14" t="s">
        <v>64</v>
      </c>
      <c r="D478" s="14" t="s">
        <v>1832</v>
      </c>
      <c r="E478" s="14" t="s">
        <v>775</v>
      </c>
      <c r="F478" s="14" t="s">
        <v>1434</v>
      </c>
      <c r="G478" s="14">
        <v>31012527</v>
      </c>
      <c r="H478" s="14" t="s">
        <v>166</v>
      </c>
      <c r="I478" s="14" t="s">
        <v>259</v>
      </c>
      <c r="J478" s="14" t="s">
        <v>168</v>
      </c>
      <c r="K478" s="14">
        <v>21.155830000000002</v>
      </c>
      <c r="L478" s="14">
        <v>92.147537</v>
      </c>
      <c r="M478" s="14">
        <v>0</v>
      </c>
      <c r="N478" s="14">
        <v>0</v>
      </c>
      <c r="P478" s="14" t="s">
        <v>99</v>
      </c>
      <c r="Q478" s="14" t="s">
        <v>107</v>
      </c>
      <c r="S478" s="14">
        <v>1</v>
      </c>
      <c r="T478" s="14">
        <v>1</v>
      </c>
      <c r="U478" s="14">
        <v>3</v>
      </c>
      <c r="W478" s="14">
        <v>1</v>
      </c>
      <c r="X478" s="14">
        <v>1</v>
      </c>
      <c r="Y478" s="14">
        <v>1</v>
      </c>
      <c r="Z478" s="14">
        <v>18</v>
      </c>
      <c r="AA478" s="14">
        <v>17</v>
      </c>
      <c r="AD478" s="14">
        <v>38</v>
      </c>
      <c r="AE478" s="14">
        <v>32</v>
      </c>
      <c r="AP478" s="14">
        <v>1</v>
      </c>
      <c r="AR478" s="14">
        <v>1</v>
      </c>
      <c r="AT478" s="14">
        <v>1</v>
      </c>
      <c r="AV478" s="14">
        <v>1</v>
      </c>
      <c r="AX478" s="14">
        <v>1</v>
      </c>
      <c r="AZ478" s="14">
        <v>1</v>
      </c>
      <c r="BB478" s="14">
        <v>1</v>
      </c>
    </row>
    <row r="479" spans="1:54">
      <c r="A479" s="14" t="s">
        <v>35</v>
      </c>
      <c r="B479" s="14" t="s">
        <v>64</v>
      </c>
      <c r="D479" s="14" t="s">
        <v>1832</v>
      </c>
      <c r="E479" s="14" t="s">
        <v>1435</v>
      </c>
      <c r="F479" s="14" t="s">
        <v>1436</v>
      </c>
      <c r="G479" s="14">
        <v>31012526</v>
      </c>
      <c r="H479" s="14" t="s">
        <v>166</v>
      </c>
      <c r="I479" s="14" t="s">
        <v>167</v>
      </c>
      <c r="J479" s="14" t="s">
        <v>168</v>
      </c>
      <c r="K479" s="14">
        <v>21.155812000000001</v>
      </c>
      <c r="L479" s="14">
        <v>92.146822</v>
      </c>
      <c r="M479" s="14">
        <v>0</v>
      </c>
      <c r="N479" s="14">
        <v>0</v>
      </c>
      <c r="P479" s="14" t="s">
        <v>99</v>
      </c>
      <c r="Q479" s="14" t="s">
        <v>107</v>
      </c>
      <c r="S479" s="14">
        <v>1</v>
      </c>
      <c r="T479" s="14">
        <v>1</v>
      </c>
      <c r="U479" s="14">
        <v>3</v>
      </c>
      <c r="Y479" s="14">
        <v>1</v>
      </c>
      <c r="Z479" s="14">
        <v>19</v>
      </c>
      <c r="AA479" s="14">
        <v>16</v>
      </c>
      <c r="AD479" s="14">
        <v>38</v>
      </c>
      <c r="AE479" s="14">
        <v>32</v>
      </c>
      <c r="AP479" s="14">
        <v>1</v>
      </c>
      <c r="AR479" s="14">
        <v>1</v>
      </c>
      <c r="AT479" s="14">
        <v>1</v>
      </c>
      <c r="AV479" s="14">
        <v>1</v>
      </c>
      <c r="AX479" s="14">
        <v>1</v>
      </c>
      <c r="AZ479" s="14">
        <v>1</v>
      </c>
      <c r="BB479" s="14">
        <v>1</v>
      </c>
    </row>
    <row r="480" spans="1:54">
      <c r="A480" s="14" t="s">
        <v>35</v>
      </c>
      <c r="B480" s="14" t="s">
        <v>64</v>
      </c>
      <c r="D480" s="14" t="s">
        <v>1832</v>
      </c>
      <c r="E480" s="14" t="s">
        <v>789</v>
      </c>
      <c r="F480" s="14" t="s">
        <v>1437</v>
      </c>
      <c r="G480" s="14">
        <v>31012529</v>
      </c>
      <c r="H480" s="14" t="s">
        <v>166</v>
      </c>
      <c r="I480" s="14" t="s">
        <v>167</v>
      </c>
      <c r="J480" s="14" t="s">
        <v>168</v>
      </c>
      <c r="K480" s="14">
        <v>21.156127000000001</v>
      </c>
      <c r="L480" s="14">
        <v>92.148662000000002</v>
      </c>
      <c r="M480" s="14">
        <v>0</v>
      </c>
      <c r="N480" s="14">
        <v>0</v>
      </c>
      <c r="P480" s="14" t="s">
        <v>99</v>
      </c>
      <c r="Q480" s="14" t="s">
        <v>107</v>
      </c>
      <c r="S480" s="14">
        <v>1</v>
      </c>
      <c r="T480" s="14">
        <v>1</v>
      </c>
      <c r="U480" s="14">
        <v>3</v>
      </c>
      <c r="W480" s="14">
        <v>1</v>
      </c>
      <c r="X480" s="14">
        <v>1</v>
      </c>
      <c r="Y480" s="14">
        <v>1</v>
      </c>
      <c r="Z480" s="14">
        <v>19</v>
      </c>
      <c r="AA480" s="14">
        <v>16</v>
      </c>
      <c r="AD480" s="14">
        <v>38</v>
      </c>
      <c r="AE480" s="14">
        <v>32</v>
      </c>
      <c r="AP480" s="14">
        <v>1</v>
      </c>
      <c r="AR480" s="14">
        <v>1</v>
      </c>
      <c r="AT480" s="14">
        <v>1</v>
      </c>
      <c r="AV480" s="14">
        <v>1</v>
      </c>
      <c r="AX480" s="14">
        <v>1</v>
      </c>
      <c r="AZ480" s="14">
        <v>1</v>
      </c>
      <c r="BB480" s="14">
        <v>1</v>
      </c>
    </row>
    <row r="481" spans="1:59">
      <c r="A481" s="14" t="s">
        <v>35</v>
      </c>
      <c r="B481" s="14" t="s">
        <v>64</v>
      </c>
      <c r="D481" s="14" t="s">
        <v>1832</v>
      </c>
      <c r="E481" s="14" t="s">
        <v>1438</v>
      </c>
      <c r="F481" s="14" t="s">
        <v>1439</v>
      </c>
      <c r="G481" s="14">
        <v>31012514</v>
      </c>
      <c r="H481" s="14" t="s">
        <v>166</v>
      </c>
      <c r="I481" s="14" t="s">
        <v>259</v>
      </c>
      <c r="J481" s="14" t="s">
        <v>168</v>
      </c>
      <c r="P481" s="14" t="s">
        <v>99</v>
      </c>
      <c r="Q481" s="14" t="s">
        <v>107</v>
      </c>
      <c r="S481" s="14">
        <v>1</v>
      </c>
      <c r="T481" s="14">
        <v>1</v>
      </c>
      <c r="U481" s="14">
        <v>3</v>
      </c>
      <c r="W481" s="14">
        <v>1</v>
      </c>
      <c r="X481" s="14">
        <v>1</v>
      </c>
      <c r="Y481" s="14">
        <v>1</v>
      </c>
      <c r="Z481" s="14">
        <v>19</v>
      </c>
      <c r="AA481" s="14">
        <v>16</v>
      </c>
      <c r="AD481" s="14">
        <v>38</v>
      </c>
      <c r="AE481" s="14">
        <v>32</v>
      </c>
      <c r="AP481" s="14">
        <v>1</v>
      </c>
      <c r="AR481" s="14">
        <v>1</v>
      </c>
      <c r="AT481" s="14">
        <v>1</v>
      </c>
      <c r="AV481" s="14">
        <v>1</v>
      </c>
      <c r="AX481" s="14">
        <v>1</v>
      </c>
      <c r="AZ481" s="14">
        <v>1</v>
      </c>
      <c r="BB481" s="14">
        <v>1</v>
      </c>
    </row>
    <row r="482" spans="1:59">
      <c r="A482" s="14" t="s">
        <v>35</v>
      </c>
      <c r="B482" s="14" t="s">
        <v>64</v>
      </c>
      <c r="D482" s="14" t="s">
        <v>1832</v>
      </c>
      <c r="E482" s="14" t="s">
        <v>407</v>
      </c>
      <c r="F482" s="14" t="s">
        <v>1440</v>
      </c>
      <c r="G482" s="14">
        <v>31012523</v>
      </c>
      <c r="H482" s="14" t="s">
        <v>166</v>
      </c>
      <c r="I482" s="14" t="s">
        <v>167</v>
      </c>
      <c r="J482" s="14" t="s">
        <v>168</v>
      </c>
      <c r="K482" s="14">
        <v>21.155477000000001</v>
      </c>
      <c r="L482" s="14">
        <v>92.145842000000002</v>
      </c>
      <c r="M482" s="14">
        <v>0</v>
      </c>
      <c r="N482" s="14">
        <v>0</v>
      </c>
      <c r="P482" s="14" t="s">
        <v>99</v>
      </c>
      <c r="Q482" s="14" t="s">
        <v>107</v>
      </c>
      <c r="S482" s="14">
        <v>1</v>
      </c>
      <c r="T482" s="14">
        <v>1</v>
      </c>
      <c r="U482" s="14">
        <v>3</v>
      </c>
      <c r="W482" s="14">
        <v>1</v>
      </c>
      <c r="X482" s="14">
        <v>1</v>
      </c>
      <c r="Y482" s="14">
        <v>1</v>
      </c>
      <c r="Z482" s="14">
        <v>19</v>
      </c>
      <c r="AA482" s="14">
        <v>16</v>
      </c>
      <c r="AD482" s="14">
        <v>40</v>
      </c>
      <c r="AE482" s="14">
        <v>30</v>
      </c>
      <c r="AP482" s="14">
        <v>1</v>
      </c>
      <c r="AR482" s="14">
        <v>1</v>
      </c>
      <c r="AT482" s="14">
        <v>1</v>
      </c>
      <c r="AV482" s="14">
        <v>1</v>
      </c>
      <c r="AX482" s="14">
        <v>1</v>
      </c>
      <c r="AZ482" s="14">
        <v>1</v>
      </c>
      <c r="BB482" s="14">
        <v>1</v>
      </c>
    </row>
    <row r="483" spans="1:59">
      <c r="A483" s="14" t="s">
        <v>35</v>
      </c>
      <c r="B483" s="14" t="s">
        <v>64</v>
      </c>
      <c r="D483" s="14" t="s">
        <v>1832</v>
      </c>
      <c r="E483" s="14" t="s">
        <v>800</v>
      </c>
      <c r="F483" s="14" t="s">
        <v>1441</v>
      </c>
      <c r="G483" s="14">
        <v>31012528</v>
      </c>
      <c r="H483" s="14" t="s">
        <v>166</v>
      </c>
      <c r="I483" s="14" t="s">
        <v>259</v>
      </c>
      <c r="J483" s="14" t="s">
        <v>168</v>
      </c>
      <c r="K483" s="14">
        <v>21.155930000000001</v>
      </c>
      <c r="L483" s="14">
        <v>92.145493000000002</v>
      </c>
      <c r="M483" s="14">
        <v>0</v>
      </c>
      <c r="N483" s="14">
        <v>0</v>
      </c>
      <c r="P483" s="14" t="s">
        <v>99</v>
      </c>
      <c r="Q483" s="14" t="s">
        <v>107</v>
      </c>
      <c r="S483" s="14">
        <v>1</v>
      </c>
      <c r="T483" s="14">
        <v>1</v>
      </c>
      <c r="U483" s="14">
        <v>3</v>
      </c>
      <c r="Y483" s="14">
        <v>1</v>
      </c>
      <c r="Z483" s="14">
        <v>18</v>
      </c>
      <c r="AA483" s="14">
        <v>17</v>
      </c>
      <c r="AD483" s="14">
        <v>36</v>
      </c>
      <c r="AE483" s="14">
        <v>34</v>
      </c>
      <c r="AP483" s="14">
        <v>1</v>
      </c>
      <c r="AR483" s="14">
        <v>1</v>
      </c>
      <c r="AT483" s="14">
        <v>1</v>
      </c>
      <c r="AV483" s="14">
        <v>1</v>
      </c>
      <c r="AX483" s="14">
        <v>1</v>
      </c>
      <c r="AZ483" s="14">
        <v>1</v>
      </c>
      <c r="BB483" s="14">
        <v>1</v>
      </c>
    </row>
    <row r="484" spans="1:59">
      <c r="A484" s="14" t="s">
        <v>35</v>
      </c>
      <c r="B484" s="14" t="s">
        <v>64</v>
      </c>
      <c r="D484" s="14" t="s">
        <v>1832</v>
      </c>
      <c r="E484" s="14" t="s">
        <v>802</v>
      </c>
      <c r="F484" s="14" t="s">
        <v>1442</v>
      </c>
      <c r="G484" s="14">
        <v>31012519</v>
      </c>
      <c r="H484" s="14" t="s">
        <v>166</v>
      </c>
      <c r="I484" s="14" t="s">
        <v>259</v>
      </c>
      <c r="J484" s="14" t="s">
        <v>168</v>
      </c>
      <c r="K484" s="14">
        <v>21.154941999999998</v>
      </c>
      <c r="L484" s="14">
        <v>92.144828000000004</v>
      </c>
      <c r="M484" s="14">
        <v>0</v>
      </c>
      <c r="N484" s="14">
        <v>0</v>
      </c>
      <c r="P484" s="14" t="s">
        <v>99</v>
      </c>
      <c r="Q484" s="14" t="s">
        <v>107</v>
      </c>
      <c r="S484" s="14">
        <v>1</v>
      </c>
      <c r="T484" s="14">
        <v>1</v>
      </c>
      <c r="U484" s="14">
        <v>3</v>
      </c>
      <c r="W484" s="14">
        <v>1</v>
      </c>
      <c r="X484" s="14">
        <v>1</v>
      </c>
      <c r="Y484" s="14">
        <v>1</v>
      </c>
      <c r="Z484" s="14">
        <v>18</v>
      </c>
      <c r="AA484" s="14">
        <v>17</v>
      </c>
      <c r="AD484" s="14">
        <v>37</v>
      </c>
      <c r="AE484" s="14">
        <v>33</v>
      </c>
      <c r="AP484" s="14">
        <v>1</v>
      </c>
      <c r="AR484" s="14">
        <v>1</v>
      </c>
      <c r="AT484" s="14">
        <v>1</v>
      </c>
      <c r="AV484" s="14">
        <v>1</v>
      </c>
      <c r="AX484" s="14">
        <v>1</v>
      </c>
      <c r="AZ484" s="14">
        <v>1</v>
      </c>
      <c r="BB484" s="14">
        <v>1</v>
      </c>
    </row>
    <row r="485" spans="1:59">
      <c r="A485" s="14" t="s">
        <v>35</v>
      </c>
      <c r="B485" s="14" t="s">
        <v>64</v>
      </c>
      <c r="D485" s="14" t="s">
        <v>1832</v>
      </c>
      <c r="E485" s="14" t="s">
        <v>410</v>
      </c>
      <c r="F485" s="14" t="s">
        <v>1443</v>
      </c>
      <c r="G485" s="14">
        <v>31012525</v>
      </c>
      <c r="H485" s="14" t="s">
        <v>166</v>
      </c>
      <c r="I485" s="14" t="s">
        <v>167</v>
      </c>
      <c r="J485" s="14" t="s">
        <v>168</v>
      </c>
      <c r="K485" s="14">
        <v>21.155684999999998</v>
      </c>
      <c r="L485" s="14">
        <v>92.144823000000002</v>
      </c>
      <c r="M485" s="14">
        <v>0</v>
      </c>
      <c r="N485" s="14">
        <v>0</v>
      </c>
      <c r="P485" s="14" t="s">
        <v>99</v>
      </c>
      <c r="Q485" s="14" t="s">
        <v>107</v>
      </c>
      <c r="S485" s="14">
        <v>1</v>
      </c>
      <c r="T485" s="14">
        <v>1</v>
      </c>
      <c r="U485" s="14">
        <v>3</v>
      </c>
      <c r="W485" s="14">
        <v>1</v>
      </c>
      <c r="X485" s="14">
        <v>1</v>
      </c>
      <c r="Y485" s="14">
        <v>1</v>
      </c>
      <c r="Z485" s="14">
        <v>18</v>
      </c>
      <c r="AA485" s="14">
        <v>17</v>
      </c>
      <c r="AD485" s="14">
        <v>39</v>
      </c>
      <c r="AE485" s="14">
        <v>31</v>
      </c>
      <c r="AP485" s="14">
        <v>1</v>
      </c>
      <c r="AR485" s="14">
        <v>1</v>
      </c>
      <c r="AT485" s="14">
        <v>1</v>
      </c>
      <c r="AV485" s="14">
        <v>1</v>
      </c>
      <c r="AX485" s="14">
        <v>1</v>
      </c>
      <c r="AZ485" s="14">
        <v>1</v>
      </c>
      <c r="BB485" s="14">
        <v>1</v>
      </c>
    </row>
    <row r="486" spans="1:59">
      <c r="A486" s="14" t="s">
        <v>51</v>
      </c>
      <c r="B486" s="14" t="s">
        <v>80</v>
      </c>
      <c r="D486" s="14" t="s">
        <v>1832</v>
      </c>
      <c r="E486" s="14" t="s">
        <v>568</v>
      </c>
      <c r="F486" s="14" t="s">
        <v>569</v>
      </c>
      <c r="G486" s="14">
        <v>31013234</v>
      </c>
      <c r="H486" s="14" t="s">
        <v>166</v>
      </c>
      <c r="I486" s="14" t="s">
        <v>167</v>
      </c>
      <c r="J486" s="14" t="s">
        <v>168</v>
      </c>
      <c r="P486" s="14" t="s">
        <v>99</v>
      </c>
      <c r="Q486" s="14" t="s">
        <v>109</v>
      </c>
      <c r="S486" s="14">
        <v>1</v>
      </c>
      <c r="T486" s="14">
        <v>1</v>
      </c>
      <c r="U486" s="14">
        <v>3</v>
      </c>
      <c r="V486" s="14">
        <v>0</v>
      </c>
      <c r="W486" s="14">
        <v>0</v>
      </c>
      <c r="X486" s="14">
        <v>0</v>
      </c>
      <c r="Y486" s="14">
        <v>0</v>
      </c>
      <c r="Z486" s="14">
        <v>14</v>
      </c>
      <c r="AA486" s="14">
        <v>21</v>
      </c>
      <c r="AB486" s="14">
        <v>0</v>
      </c>
      <c r="AC486" s="14">
        <v>0</v>
      </c>
      <c r="AD486" s="14">
        <v>40</v>
      </c>
      <c r="AE486" s="14">
        <v>30</v>
      </c>
      <c r="AF486" s="14">
        <v>0</v>
      </c>
      <c r="AG486" s="14">
        <v>0</v>
      </c>
      <c r="AH486" s="14">
        <v>0</v>
      </c>
      <c r="AI486" s="14">
        <v>0</v>
      </c>
      <c r="AJ486" s="14">
        <v>0</v>
      </c>
      <c r="AK486" s="14">
        <v>0</v>
      </c>
      <c r="AL486" s="14">
        <v>0</v>
      </c>
      <c r="AM486" s="14">
        <v>0</v>
      </c>
      <c r="AN486" s="14">
        <v>0</v>
      </c>
      <c r="AO486" s="14">
        <v>0</v>
      </c>
      <c r="AQ486" s="14">
        <v>2</v>
      </c>
      <c r="AR486" s="14">
        <v>1</v>
      </c>
      <c r="AS486" s="14">
        <v>0</v>
      </c>
      <c r="AT486" s="14">
        <v>0</v>
      </c>
      <c r="AU486" s="14">
        <v>2</v>
      </c>
      <c r="AV486" s="14">
        <v>1</v>
      </c>
      <c r="AW486" s="14">
        <v>0</v>
      </c>
      <c r="AX486" s="14">
        <v>0</v>
      </c>
      <c r="AY486" s="14">
        <v>2</v>
      </c>
      <c r="AZ486" s="14">
        <v>1</v>
      </c>
      <c r="BA486" s="14">
        <v>0</v>
      </c>
      <c r="BB486" s="14">
        <v>1</v>
      </c>
      <c r="BC486" s="14">
        <v>102</v>
      </c>
      <c r="BD486" s="14">
        <v>106</v>
      </c>
      <c r="BE486" s="14">
        <v>0</v>
      </c>
      <c r="BF486" s="14">
        <v>0</v>
      </c>
      <c r="BG486" s="14" t="s">
        <v>259</v>
      </c>
    </row>
    <row r="487" spans="1:59">
      <c r="A487" s="14" t="s">
        <v>51</v>
      </c>
      <c r="B487" s="14" t="s">
        <v>80</v>
      </c>
      <c r="D487" s="14" t="s">
        <v>1832</v>
      </c>
      <c r="E487" s="14" t="s">
        <v>568</v>
      </c>
      <c r="F487" s="14" t="s">
        <v>570</v>
      </c>
      <c r="G487" s="14">
        <v>31013244</v>
      </c>
      <c r="H487" s="14" t="s">
        <v>166</v>
      </c>
      <c r="I487" s="14" t="s">
        <v>167</v>
      </c>
      <c r="J487" s="14" t="s">
        <v>168</v>
      </c>
      <c r="P487" s="14" t="s">
        <v>99</v>
      </c>
      <c r="Q487" s="14" t="s">
        <v>109</v>
      </c>
      <c r="S487" s="14">
        <v>1</v>
      </c>
      <c r="T487" s="14">
        <v>1</v>
      </c>
      <c r="U487" s="14">
        <v>3</v>
      </c>
      <c r="V487" s="14">
        <v>0</v>
      </c>
      <c r="W487" s="14">
        <v>0</v>
      </c>
      <c r="X487" s="14">
        <v>0</v>
      </c>
      <c r="Y487" s="14">
        <v>0</v>
      </c>
      <c r="Z487" s="14">
        <v>12</v>
      </c>
      <c r="AA487" s="14">
        <v>23</v>
      </c>
      <c r="AB487" s="14">
        <v>0</v>
      </c>
      <c r="AC487" s="14">
        <v>0</v>
      </c>
      <c r="AD487" s="14">
        <v>35</v>
      </c>
      <c r="AE487" s="14">
        <v>35</v>
      </c>
      <c r="AF487" s="14">
        <v>0</v>
      </c>
      <c r="AG487" s="14">
        <v>0</v>
      </c>
      <c r="AH487" s="14">
        <v>0</v>
      </c>
      <c r="AI487" s="14">
        <v>0</v>
      </c>
      <c r="AJ487" s="14">
        <v>0</v>
      </c>
      <c r="AK487" s="14">
        <v>0</v>
      </c>
      <c r="AL487" s="14">
        <v>0</v>
      </c>
      <c r="AM487" s="14">
        <v>0</v>
      </c>
      <c r="AN487" s="14">
        <v>0</v>
      </c>
      <c r="AO487" s="14">
        <v>0</v>
      </c>
      <c r="AQ487" s="14">
        <v>1</v>
      </c>
      <c r="AR487" s="14">
        <v>2</v>
      </c>
      <c r="AS487" s="14">
        <v>0</v>
      </c>
      <c r="AT487" s="14">
        <v>0</v>
      </c>
      <c r="AU487" s="14">
        <v>1</v>
      </c>
      <c r="AV487" s="14">
        <v>2</v>
      </c>
      <c r="AW487" s="14">
        <v>0</v>
      </c>
      <c r="AX487" s="14">
        <v>0</v>
      </c>
      <c r="AY487" s="14">
        <v>1</v>
      </c>
      <c r="AZ487" s="14">
        <v>2</v>
      </c>
      <c r="BA487" s="14">
        <v>0</v>
      </c>
      <c r="BB487" s="14">
        <v>1</v>
      </c>
      <c r="BC487" s="14">
        <v>97</v>
      </c>
      <c r="BD487" s="14">
        <v>102</v>
      </c>
      <c r="BE487" s="14">
        <v>0</v>
      </c>
      <c r="BF487" s="14">
        <v>0</v>
      </c>
      <c r="BG487" s="14" t="s">
        <v>259</v>
      </c>
    </row>
    <row r="488" spans="1:59">
      <c r="A488" s="14" t="s">
        <v>51</v>
      </c>
      <c r="B488" s="14" t="s">
        <v>80</v>
      </c>
      <c r="D488" s="14" t="s">
        <v>1832</v>
      </c>
      <c r="E488" s="14" t="s">
        <v>568</v>
      </c>
      <c r="F488" s="14" t="s">
        <v>571</v>
      </c>
      <c r="G488" s="14">
        <v>31013246</v>
      </c>
      <c r="H488" s="14" t="s">
        <v>166</v>
      </c>
      <c r="I488" s="14" t="s">
        <v>167</v>
      </c>
      <c r="J488" s="14" t="s">
        <v>168</v>
      </c>
      <c r="P488" s="14" t="s">
        <v>99</v>
      </c>
      <c r="Q488" s="14" t="s">
        <v>109</v>
      </c>
      <c r="S488" s="14">
        <v>1</v>
      </c>
      <c r="T488" s="14">
        <v>1</v>
      </c>
      <c r="U488" s="14">
        <v>3</v>
      </c>
      <c r="V488" s="14">
        <v>0</v>
      </c>
      <c r="W488" s="14">
        <v>0</v>
      </c>
      <c r="X488" s="14">
        <v>0</v>
      </c>
      <c r="Y488" s="14">
        <v>0</v>
      </c>
      <c r="Z488" s="14">
        <v>23</v>
      </c>
      <c r="AA488" s="14">
        <v>12</v>
      </c>
      <c r="AB488" s="14">
        <v>0</v>
      </c>
      <c r="AC488" s="14">
        <v>0</v>
      </c>
      <c r="AD488" s="14">
        <v>38</v>
      </c>
      <c r="AE488" s="14">
        <v>32</v>
      </c>
      <c r="AF488" s="14">
        <v>0</v>
      </c>
      <c r="AG488" s="14">
        <v>0</v>
      </c>
      <c r="AH488" s="14">
        <v>0</v>
      </c>
      <c r="AI488" s="14">
        <v>0</v>
      </c>
      <c r="AJ488" s="14">
        <v>0</v>
      </c>
      <c r="AK488" s="14">
        <v>0</v>
      </c>
      <c r="AL488" s="14">
        <v>0</v>
      </c>
      <c r="AM488" s="14">
        <v>0</v>
      </c>
      <c r="AN488" s="14">
        <v>0</v>
      </c>
      <c r="AO488" s="14">
        <v>0</v>
      </c>
      <c r="AQ488" s="14">
        <v>2</v>
      </c>
      <c r="AR488" s="14">
        <v>2</v>
      </c>
      <c r="AS488" s="14">
        <v>0</v>
      </c>
      <c r="AT488" s="14">
        <v>0</v>
      </c>
      <c r="AU488" s="14">
        <v>2</v>
      </c>
      <c r="AV488" s="14">
        <v>2</v>
      </c>
      <c r="AW488" s="14">
        <v>0</v>
      </c>
      <c r="AX488" s="14">
        <v>0</v>
      </c>
      <c r="AY488" s="14">
        <v>2</v>
      </c>
      <c r="AZ488" s="14">
        <v>2</v>
      </c>
      <c r="BA488" s="14">
        <v>0</v>
      </c>
      <c r="BB488" s="14">
        <v>1</v>
      </c>
      <c r="BC488" s="14">
        <v>101</v>
      </c>
      <c r="BD488" s="14">
        <v>95</v>
      </c>
      <c r="BE488" s="14">
        <v>0</v>
      </c>
      <c r="BF488" s="14">
        <v>0</v>
      </c>
      <c r="BG488" s="14" t="s">
        <v>167</v>
      </c>
    </row>
    <row r="489" spans="1:59">
      <c r="A489" s="14" t="s">
        <v>51</v>
      </c>
      <c r="B489" s="14" t="s">
        <v>80</v>
      </c>
      <c r="D489" s="14" t="s">
        <v>1832</v>
      </c>
      <c r="E489" s="14" t="s">
        <v>572</v>
      </c>
      <c r="F489" s="14" t="s">
        <v>573</v>
      </c>
      <c r="G489" s="14">
        <v>31013224</v>
      </c>
      <c r="H489" s="14" t="s">
        <v>166</v>
      </c>
      <c r="I489" s="14" t="s">
        <v>167</v>
      </c>
      <c r="J489" s="14" t="s">
        <v>168</v>
      </c>
      <c r="P489" s="14" t="s">
        <v>99</v>
      </c>
      <c r="Q489" s="14" t="s">
        <v>109</v>
      </c>
      <c r="S489" s="14">
        <v>1</v>
      </c>
      <c r="T489" s="14">
        <v>1</v>
      </c>
      <c r="U489" s="14">
        <v>3</v>
      </c>
      <c r="V489" s="14">
        <v>1</v>
      </c>
      <c r="W489" s="14">
        <v>0</v>
      </c>
      <c r="X489" s="14">
        <v>0</v>
      </c>
      <c r="Y489" s="14">
        <v>0</v>
      </c>
      <c r="Z489" s="14">
        <v>19</v>
      </c>
      <c r="AA489" s="14">
        <v>16</v>
      </c>
      <c r="AB489" s="14">
        <v>0</v>
      </c>
      <c r="AC489" s="14">
        <v>0</v>
      </c>
      <c r="AD489" s="14">
        <v>47</v>
      </c>
      <c r="AE489" s="14">
        <v>23</v>
      </c>
      <c r="AF489" s="14">
        <v>0</v>
      </c>
      <c r="AG489" s="14">
        <v>0</v>
      </c>
      <c r="AH489" s="14">
        <v>0</v>
      </c>
      <c r="AI489" s="14">
        <v>0</v>
      </c>
      <c r="AJ489" s="14">
        <v>0</v>
      </c>
      <c r="AK489" s="14">
        <v>0</v>
      </c>
      <c r="AL489" s="14">
        <v>0</v>
      </c>
      <c r="AM489" s="14">
        <v>0</v>
      </c>
      <c r="AN489" s="14">
        <v>0</v>
      </c>
      <c r="AO489" s="14">
        <v>0</v>
      </c>
      <c r="AP489" s="14">
        <v>1</v>
      </c>
      <c r="AQ489" s="14">
        <v>1</v>
      </c>
      <c r="AR489" s="14">
        <v>1</v>
      </c>
      <c r="AS489" s="14">
        <v>0</v>
      </c>
      <c r="AT489" s="14">
        <v>1</v>
      </c>
      <c r="AU489" s="14">
        <v>1</v>
      </c>
      <c r="AV489" s="14">
        <v>1</v>
      </c>
      <c r="AW489" s="14">
        <v>0</v>
      </c>
      <c r="AX489" s="14">
        <v>1</v>
      </c>
      <c r="AY489" s="14">
        <v>1</v>
      </c>
      <c r="AZ489" s="14">
        <v>1</v>
      </c>
      <c r="BA489" s="14">
        <v>0</v>
      </c>
      <c r="BB489" s="14">
        <v>1</v>
      </c>
      <c r="BC489" s="14">
        <v>93</v>
      </c>
      <c r="BD489" s="14">
        <v>93</v>
      </c>
      <c r="BE489" s="14">
        <v>0</v>
      </c>
      <c r="BF489" s="14">
        <v>0</v>
      </c>
      <c r="BG489" s="14" t="s">
        <v>259</v>
      </c>
    </row>
    <row r="490" spans="1:59">
      <c r="A490" s="14" t="s">
        <v>51</v>
      </c>
      <c r="B490" s="14" t="s">
        <v>80</v>
      </c>
      <c r="D490" s="14" t="s">
        <v>1832</v>
      </c>
      <c r="E490" s="14" t="s">
        <v>572</v>
      </c>
      <c r="F490" s="14" t="s">
        <v>574</v>
      </c>
      <c r="G490" s="14">
        <v>31013225</v>
      </c>
      <c r="H490" s="14" t="s">
        <v>166</v>
      </c>
      <c r="I490" s="14" t="s">
        <v>167</v>
      </c>
      <c r="J490" s="14" t="s">
        <v>168</v>
      </c>
      <c r="P490" s="14" t="s">
        <v>99</v>
      </c>
      <c r="Q490" s="14" t="s">
        <v>109</v>
      </c>
      <c r="S490" s="14">
        <v>1</v>
      </c>
      <c r="T490" s="14">
        <v>1</v>
      </c>
      <c r="U490" s="14">
        <v>3</v>
      </c>
      <c r="V490" s="14">
        <v>1</v>
      </c>
      <c r="W490" s="14">
        <v>0</v>
      </c>
      <c r="X490" s="14">
        <v>0</v>
      </c>
      <c r="Y490" s="14">
        <v>0</v>
      </c>
      <c r="Z490" s="14">
        <v>16</v>
      </c>
      <c r="AA490" s="14">
        <v>19</v>
      </c>
      <c r="AB490" s="14">
        <v>0</v>
      </c>
      <c r="AC490" s="14">
        <v>0</v>
      </c>
      <c r="AD490" s="14">
        <v>41</v>
      </c>
      <c r="AE490" s="14">
        <v>29</v>
      </c>
      <c r="AF490" s="14">
        <v>0</v>
      </c>
      <c r="AG490" s="14">
        <v>0</v>
      </c>
      <c r="AH490" s="14">
        <v>0</v>
      </c>
      <c r="AI490" s="14">
        <v>0</v>
      </c>
      <c r="AJ490" s="14">
        <v>0</v>
      </c>
      <c r="AK490" s="14">
        <v>0</v>
      </c>
      <c r="AL490" s="14">
        <v>0</v>
      </c>
      <c r="AM490" s="14">
        <v>0</v>
      </c>
      <c r="AN490" s="14">
        <v>0</v>
      </c>
      <c r="AO490" s="14">
        <v>0</v>
      </c>
      <c r="AQ490" s="14">
        <v>2</v>
      </c>
      <c r="AR490" s="14">
        <v>2</v>
      </c>
      <c r="AS490" s="14">
        <v>0</v>
      </c>
      <c r="AT490" s="14">
        <v>0</v>
      </c>
      <c r="AU490" s="14">
        <v>2</v>
      </c>
      <c r="AV490" s="14">
        <v>2</v>
      </c>
      <c r="AW490" s="14">
        <v>0</v>
      </c>
      <c r="AX490" s="14">
        <v>0</v>
      </c>
      <c r="AY490" s="14">
        <v>2</v>
      </c>
      <c r="AZ490" s="14">
        <v>2</v>
      </c>
      <c r="BA490" s="14">
        <v>0</v>
      </c>
      <c r="BB490" s="14">
        <v>1</v>
      </c>
      <c r="BC490" s="14">
        <v>104</v>
      </c>
      <c r="BD490" s="14">
        <v>102</v>
      </c>
      <c r="BE490" s="14">
        <v>0</v>
      </c>
      <c r="BF490" s="14">
        <v>0</v>
      </c>
      <c r="BG490" s="14" t="s">
        <v>259</v>
      </c>
    </row>
    <row r="491" spans="1:59">
      <c r="A491" s="14" t="s">
        <v>51</v>
      </c>
      <c r="B491" s="14" t="s">
        <v>80</v>
      </c>
      <c r="D491" s="14" t="s">
        <v>1832</v>
      </c>
      <c r="E491" s="14" t="s">
        <v>575</v>
      </c>
      <c r="F491" s="14" t="s">
        <v>576</v>
      </c>
      <c r="G491" s="14">
        <v>31013264</v>
      </c>
      <c r="H491" s="14" t="s">
        <v>166</v>
      </c>
      <c r="I491" s="14" t="s">
        <v>167</v>
      </c>
      <c r="J491" s="14" t="s">
        <v>168</v>
      </c>
      <c r="P491" s="14" t="s">
        <v>99</v>
      </c>
      <c r="Q491" s="14" t="s">
        <v>109</v>
      </c>
      <c r="S491" s="14">
        <v>1</v>
      </c>
      <c r="T491" s="14">
        <v>1</v>
      </c>
      <c r="U491" s="14">
        <v>3</v>
      </c>
      <c r="V491" s="14">
        <v>0</v>
      </c>
      <c r="W491" s="14">
        <v>0</v>
      </c>
      <c r="X491" s="14">
        <v>0</v>
      </c>
      <c r="Y491" s="14">
        <v>0</v>
      </c>
      <c r="Z491" s="14">
        <v>19</v>
      </c>
      <c r="AA491" s="14">
        <v>16</v>
      </c>
      <c r="AB491" s="14">
        <v>0</v>
      </c>
      <c r="AC491" s="14">
        <v>0</v>
      </c>
      <c r="AD491" s="14">
        <v>30</v>
      </c>
      <c r="AE491" s="14">
        <v>40</v>
      </c>
      <c r="AF491" s="14">
        <v>0</v>
      </c>
      <c r="AG491" s="14">
        <v>0</v>
      </c>
      <c r="AH491" s="14">
        <v>0</v>
      </c>
      <c r="AI491" s="14">
        <v>0</v>
      </c>
      <c r="AJ491" s="14">
        <v>0</v>
      </c>
      <c r="AK491" s="14">
        <v>0</v>
      </c>
      <c r="AL491" s="14">
        <v>0</v>
      </c>
      <c r="AM491" s="14">
        <v>0</v>
      </c>
      <c r="AN491" s="14">
        <v>0</v>
      </c>
      <c r="AO491" s="14">
        <v>0</v>
      </c>
      <c r="AP491" s="14">
        <v>1</v>
      </c>
      <c r="AQ491" s="14">
        <v>1</v>
      </c>
      <c r="AR491" s="14">
        <v>1</v>
      </c>
      <c r="AS491" s="14">
        <v>0</v>
      </c>
      <c r="AT491" s="14">
        <v>1</v>
      </c>
      <c r="AU491" s="14">
        <v>1</v>
      </c>
      <c r="AV491" s="14">
        <v>1</v>
      </c>
      <c r="AW491" s="14">
        <v>0</v>
      </c>
      <c r="AX491" s="14">
        <v>1</v>
      </c>
      <c r="AY491" s="14">
        <v>1</v>
      </c>
      <c r="AZ491" s="14">
        <v>1</v>
      </c>
      <c r="BA491" s="14">
        <v>0</v>
      </c>
      <c r="BB491" s="14">
        <v>1</v>
      </c>
      <c r="BC491" s="14">
        <v>92</v>
      </c>
      <c r="BD491" s="14">
        <v>96</v>
      </c>
      <c r="BE491" s="14">
        <v>0</v>
      </c>
      <c r="BF491" s="14">
        <v>0</v>
      </c>
      <c r="BG491" s="14" t="s">
        <v>167</v>
      </c>
    </row>
    <row r="492" spans="1:59">
      <c r="A492" s="14" t="s">
        <v>51</v>
      </c>
      <c r="B492" s="14" t="s">
        <v>80</v>
      </c>
      <c r="D492" s="14" t="s">
        <v>1832</v>
      </c>
      <c r="E492" s="14" t="s">
        <v>575</v>
      </c>
      <c r="F492" s="14" t="s">
        <v>577</v>
      </c>
      <c r="G492" s="14">
        <v>31013503</v>
      </c>
      <c r="H492" s="14" t="s">
        <v>166</v>
      </c>
      <c r="I492" s="14" t="s">
        <v>167</v>
      </c>
      <c r="J492" s="14" t="s">
        <v>168</v>
      </c>
      <c r="P492" s="14" t="s">
        <v>99</v>
      </c>
      <c r="Q492" s="14" t="s">
        <v>109</v>
      </c>
      <c r="S492" s="14">
        <v>1</v>
      </c>
      <c r="T492" s="14">
        <v>1</v>
      </c>
      <c r="U492" s="14">
        <v>3</v>
      </c>
      <c r="V492" s="14">
        <v>0</v>
      </c>
      <c r="W492" s="14">
        <v>0</v>
      </c>
      <c r="X492" s="14">
        <v>0</v>
      </c>
      <c r="Y492" s="14">
        <v>0</v>
      </c>
      <c r="Z492" s="14">
        <v>21</v>
      </c>
      <c r="AA492" s="14">
        <v>14</v>
      </c>
      <c r="AB492" s="14">
        <v>0</v>
      </c>
      <c r="AC492" s="14">
        <v>0</v>
      </c>
      <c r="AD492" s="14">
        <v>32</v>
      </c>
      <c r="AE492" s="14">
        <v>38</v>
      </c>
      <c r="AF492" s="14">
        <v>0</v>
      </c>
      <c r="AG492" s="14">
        <v>0</v>
      </c>
      <c r="AH492" s="14">
        <v>0</v>
      </c>
      <c r="AI492" s="14">
        <v>0</v>
      </c>
      <c r="AJ492" s="14">
        <v>0</v>
      </c>
      <c r="AK492" s="14">
        <v>0</v>
      </c>
      <c r="AL492" s="14">
        <v>0</v>
      </c>
      <c r="AM492" s="14">
        <v>0</v>
      </c>
      <c r="AN492" s="14">
        <v>0</v>
      </c>
      <c r="AO492" s="14">
        <v>0</v>
      </c>
      <c r="AQ492" s="14">
        <v>2</v>
      </c>
      <c r="AR492" s="14">
        <v>2</v>
      </c>
      <c r="AS492" s="14">
        <v>0</v>
      </c>
      <c r="AT492" s="14">
        <v>0</v>
      </c>
      <c r="AU492" s="14">
        <v>2</v>
      </c>
      <c r="AV492" s="14">
        <v>2</v>
      </c>
      <c r="AW492" s="14">
        <v>0</v>
      </c>
      <c r="AX492" s="14">
        <v>0</v>
      </c>
      <c r="AY492" s="14">
        <v>2</v>
      </c>
      <c r="AZ492" s="14">
        <v>2</v>
      </c>
      <c r="BA492" s="14">
        <v>0</v>
      </c>
      <c r="BB492" s="14">
        <v>1</v>
      </c>
      <c r="BC492" s="14">
        <v>98</v>
      </c>
      <c r="BD492" s="14">
        <v>99</v>
      </c>
      <c r="BE492" s="14">
        <v>0</v>
      </c>
      <c r="BF492" s="14">
        <v>0</v>
      </c>
      <c r="BG492" s="14" t="s">
        <v>167</v>
      </c>
    </row>
    <row r="493" spans="1:59">
      <c r="A493" s="14" t="s">
        <v>51</v>
      </c>
      <c r="B493" s="14" t="s">
        <v>80</v>
      </c>
      <c r="D493" s="14" t="s">
        <v>1832</v>
      </c>
      <c r="E493" s="14" t="s">
        <v>578</v>
      </c>
      <c r="F493" s="14" t="s">
        <v>579</v>
      </c>
      <c r="G493" s="14">
        <v>31013269</v>
      </c>
      <c r="H493" s="14" t="s">
        <v>166</v>
      </c>
      <c r="I493" s="14" t="s">
        <v>167</v>
      </c>
      <c r="J493" s="14" t="s">
        <v>168</v>
      </c>
      <c r="P493" s="14" t="s">
        <v>99</v>
      </c>
      <c r="Q493" s="14" t="s">
        <v>109</v>
      </c>
      <c r="S493" s="14">
        <v>1</v>
      </c>
      <c r="T493" s="14">
        <v>1</v>
      </c>
      <c r="U493" s="14">
        <v>3</v>
      </c>
      <c r="V493" s="14">
        <v>0</v>
      </c>
      <c r="W493" s="14">
        <v>0</v>
      </c>
      <c r="X493" s="14">
        <v>0</v>
      </c>
      <c r="Y493" s="14">
        <v>0</v>
      </c>
      <c r="Z493" s="14">
        <v>17</v>
      </c>
      <c r="AA493" s="14">
        <v>18</v>
      </c>
      <c r="AB493" s="14">
        <v>0</v>
      </c>
      <c r="AC493" s="14">
        <v>0</v>
      </c>
      <c r="AD493" s="14">
        <v>35</v>
      </c>
      <c r="AE493" s="14">
        <v>35</v>
      </c>
      <c r="AF493" s="14">
        <v>0</v>
      </c>
      <c r="AG493" s="14">
        <v>0</v>
      </c>
      <c r="AH493" s="14">
        <v>0</v>
      </c>
      <c r="AI493" s="14">
        <v>0</v>
      </c>
      <c r="AJ493" s="14">
        <v>0</v>
      </c>
      <c r="AK493" s="14">
        <v>0</v>
      </c>
      <c r="AL493" s="14">
        <v>0</v>
      </c>
      <c r="AM493" s="14">
        <v>0</v>
      </c>
      <c r="AN493" s="14">
        <v>0</v>
      </c>
      <c r="AO493" s="14">
        <v>0</v>
      </c>
      <c r="AQ493" s="14">
        <v>2</v>
      </c>
      <c r="AR493" s="14">
        <v>1</v>
      </c>
      <c r="AS493" s="14">
        <v>0</v>
      </c>
      <c r="AT493" s="14">
        <v>0</v>
      </c>
      <c r="AU493" s="14">
        <v>2</v>
      </c>
      <c r="AV493" s="14">
        <v>1</v>
      </c>
      <c r="AW493" s="14">
        <v>0</v>
      </c>
      <c r="AX493" s="14">
        <v>0</v>
      </c>
      <c r="AY493" s="14">
        <v>2</v>
      </c>
      <c r="AZ493" s="14">
        <v>1</v>
      </c>
      <c r="BA493" s="14">
        <v>0</v>
      </c>
      <c r="BB493" s="14">
        <v>1</v>
      </c>
      <c r="BC493" s="14">
        <v>93</v>
      </c>
      <c r="BD493" s="14">
        <v>94</v>
      </c>
      <c r="BE493" s="14">
        <v>0</v>
      </c>
      <c r="BF493" s="14">
        <v>0</v>
      </c>
      <c r="BG493" s="14" t="s">
        <v>167</v>
      </c>
    </row>
    <row r="494" spans="1:59">
      <c r="A494" s="14" t="s">
        <v>36</v>
      </c>
      <c r="B494" s="14" t="s">
        <v>65</v>
      </c>
      <c r="D494" s="14" t="s">
        <v>1832</v>
      </c>
      <c r="E494" s="14" t="s">
        <v>580</v>
      </c>
      <c r="F494" s="14" t="s">
        <v>581</v>
      </c>
      <c r="G494" s="14">
        <v>31013242</v>
      </c>
      <c r="H494" s="14" t="s">
        <v>166</v>
      </c>
      <c r="I494" s="14" t="s">
        <v>167</v>
      </c>
      <c r="J494" s="14" t="s">
        <v>168</v>
      </c>
      <c r="K494" s="14">
        <v>21.197441652849999</v>
      </c>
      <c r="L494" s="14">
        <v>92.166892691920296</v>
      </c>
      <c r="M494" s="14">
        <v>-40.0233596437457</v>
      </c>
      <c r="N494" s="14">
        <v>4</v>
      </c>
      <c r="P494" s="14" t="s">
        <v>99</v>
      </c>
      <c r="Q494" s="14" t="s">
        <v>109</v>
      </c>
      <c r="S494" s="14">
        <v>1</v>
      </c>
      <c r="T494" s="14">
        <v>1</v>
      </c>
      <c r="U494" s="14">
        <v>3</v>
      </c>
      <c r="V494" s="14">
        <v>0</v>
      </c>
      <c r="W494" s="14">
        <v>0</v>
      </c>
      <c r="X494" s="14">
        <v>0</v>
      </c>
      <c r="Y494" s="14">
        <v>0</v>
      </c>
      <c r="Z494" s="14">
        <v>16</v>
      </c>
      <c r="AA494" s="14">
        <v>19</v>
      </c>
      <c r="AB494" s="14">
        <v>0</v>
      </c>
      <c r="AC494" s="14">
        <v>0</v>
      </c>
      <c r="AD494" s="14">
        <v>31</v>
      </c>
      <c r="AE494" s="14">
        <v>39</v>
      </c>
      <c r="AF494" s="14">
        <v>0</v>
      </c>
      <c r="AG494" s="14">
        <v>0</v>
      </c>
      <c r="AH494" s="14">
        <v>0</v>
      </c>
      <c r="AI494" s="14">
        <v>0</v>
      </c>
      <c r="AJ494" s="14">
        <v>0</v>
      </c>
      <c r="AK494" s="14">
        <v>0</v>
      </c>
      <c r="AL494" s="14">
        <v>0</v>
      </c>
      <c r="AM494" s="14">
        <v>0</v>
      </c>
      <c r="AN494" s="14">
        <v>0</v>
      </c>
      <c r="AO494" s="14">
        <v>0</v>
      </c>
      <c r="AQ494" s="14">
        <v>1</v>
      </c>
      <c r="AR494" s="14">
        <v>1</v>
      </c>
      <c r="AS494" s="14">
        <v>0</v>
      </c>
      <c r="AT494" s="14">
        <v>0</v>
      </c>
      <c r="AU494" s="14">
        <v>1</v>
      </c>
      <c r="AV494" s="14">
        <v>1</v>
      </c>
      <c r="AW494" s="14">
        <v>0</v>
      </c>
      <c r="AX494" s="14">
        <v>0</v>
      </c>
      <c r="AY494" s="14">
        <v>1</v>
      </c>
      <c r="AZ494" s="14">
        <v>1</v>
      </c>
      <c r="BA494" s="14">
        <v>0</v>
      </c>
      <c r="BB494" s="14">
        <v>1</v>
      </c>
      <c r="BC494" s="14">
        <v>92</v>
      </c>
      <c r="BD494" s="14">
        <v>94</v>
      </c>
      <c r="BE494" s="14">
        <v>0</v>
      </c>
      <c r="BF494" s="14">
        <v>0</v>
      </c>
      <c r="BG494" s="14" t="s">
        <v>167</v>
      </c>
    </row>
    <row r="495" spans="1:59">
      <c r="A495" s="14" t="s">
        <v>36</v>
      </c>
      <c r="B495" s="14" t="s">
        <v>65</v>
      </c>
      <c r="D495" s="14" t="s">
        <v>1832</v>
      </c>
      <c r="E495" s="14" t="s">
        <v>582</v>
      </c>
      <c r="F495" s="14" t="s">
        <v>583</v>
      </c>
      <c r="G495" s="14">
        <v>31013237</v>
      </c>
      <c r="H495" s="14" t="s">
        <v>166</v>
      </c>
      <c r="I495" s="14" t="s">
        <v>167</v>
      </c>
      <c r="J495" s="14" t="s">
        <v>168</v>
      </c>
      <c r="K495" s="14">
        <v>21.198241758599998</v>
      </c>
      <c r="L495" s="14">
        <v>92.167159519199998</v>
      </c>
      <c r="M495" s="14">
        <v>-44.671374179799997</v>
      </c>
      <c r="N495" s="14" t="s">
        <v>261</v>
      </c>
      <c r="P495" s="14" t="s">
        <v>99</v>
      </c>
      <c r="Q495" s="14" t="s">
        <v>109</v>
      </c>
      <c r="S495" s="14">
        <v>1</v>
      </c>
      <c r="T495" s="14">
        <v>1</v>
      </c>
      <c r="U495" s="14">
        <v>3</v>
      </c>
      <c r="V495" s="14">
        <v>1</v>
      </c>
      <c r="W495" s="14">
        <v>0</v>
      </c>
      <c r="X495" s="14">
        <v>0</v>
      </c>
      <c r="Y495" s="14">
        <v>0</v>
      </c>
      <c r="Z495" s="14">
        <v>15</v>
      </c>
      <c r="AA495" s="14">
        <v>20</v>
      </c>
      <c r="AB495" s="14">
        <v>0</v>
      </c>
      <c r="AC495" s="14">
        <v>0</v>
      </c>
      <c r="AD495" s="14">
        <v>25</v>
      </c>
      <c r="AE495" s="14">
        <v>47</v>
      </c>
      <c r="AF495" s="14">
        <v>0</v>
      </c>
      <c r="AG495" s="14">
        <v>0</v>
      </c>
      <c r="AH495" s="14">
        <v>0</v>
      </c>
      <c r="AI495" s="14">
        <v>0</v>
      </c>
      <c r="AJ495" s="14">
        <v>0</v>
      </c>
      <c r="AK495" s="14">
        <v>0</v>
      </c>
      <c r="AL495" s="14">
        <v>0</v>
      </c>
      <c r="AM495" s="14">
        <v>0</v>
      </c>
      <c r="AN495" s="14">
        <v>0</v>
      </c>
      <c r="AO495" s="14">
        <v>0</v>
      </c>
      <c r="AQ495" s="14">
        <v>1</v>
      </c>
      <c r="AR495" s="14">
        <v>1</v>
      </c>
      <c r="AS495" s="14">
        <v>0</v>
      </c>
      <c r="AT495" s="14">
        <v>0</v>
      </c>
      <c r="AU495" s="14">
        <v>1</v>
      </c>
      <c r="AV495" s="14">
        <v>1</v>
      </c>
      <c r="AW495" s="14">
        <v>0</v>
      </c>
      <c r="AX495" s="14">
        <v>0</v>
      </c>
      <c r="AY495" s="14">
        <v>1</v>
      </c>
      <c r="AZ495" s="14">
        <v>1</v>
      </c>
      <c r="BA495" s="14">
        <v>0</v>
      </c>
      <c r="BB495" s="14">
        <v>1</v>
      </c>
      <c r="BC495" s="14">
        <v>96</v>
      </c>
      <c r="BD495" s="14">
        <v>107</v>
      </c>
      <c r="BE495" s="14">
        <v>0</v>
      </c>
      <c r="BF495" s="14">
        <v>0</v>
      </c>
      <c r="BG495" s="14" t="s">
        <v>167</v>
      </c>
    </row>
    <row r="496" spans="1:59">
      <c r="A496" s="14" t="s">
        <v>36</v>
      </c>
      <c r="B496" s="14" t="s">
        <v>65</v>
      </c>
      <c r="D496" s="14" t="s">
        <v>1832</v>
      </c>
      <c r="E496" s="14" t="s">
        <v>584</v>
      </c>
      <c r="F496" s="14" t="s">
        <v>585</v>
      </c>
      <c r="G496" s="14">
        <v>31013238</v>
      </c>
      <c r="H496" s="14" t="s">
        <v>166</v>
      </c>
      <c r="I496" s="14" t="s">
        <v>167</v>
      </c>
      <c r="J496" s="14" t="s">
        <v>168</v>
      </c>
      <c r="K496" s="14">
        <v>21.1954461866349</v>
      </c>
      <c r="L496" s="14">
        <v>92.166427050902897</v>
      </c>
      <c r="M496" s="14">
        <v>-44.192666588157401</v>
      </c>
      <c r="N496" s="14">
        <v>4</v>
      </c>
      <c r="P496" s="14" t="s">
        <v>99</v>
      </c>
      <c r="Q496" s="14" t="s">
        <v>109</v>
      </c>
      <c r="S496" s="14">
        <v>1</v>
      </c>
      <c r="T496" s="14">
        <v>1</v>
      </c>
      <c r="U496" s="14">
        <v>3</v>
      </c>
      <c r="V496" s="14">
        <v>0</v>
      </c>
      <c r="W496" s="14">
        <v>0</v>
      </c>
      <c r="X496" s="14">
        <v>0</v>
      </c>
      <c r="Y496" s="14">
        <v>0</v>
      </c>
      <c r="Z496" s="14">
        <v>20</v>
      </c>
      <c r="AA496" s="14">
        <v>15</v>
      </c>
      <c r="AB496" s="14">
        <v>0</v>
      </c>
      <c r="AC496" s="14">
        <v>0</v>
      </c>
      <c r="AD496" s="14">
        <v>41</v>
      </c>
      <c r="AE496" s="14">
        <v>29</v>
      </c>
      <c r="AF496" s="14">
        <v>0</v>
      </c>
      <c r="AG496" s="14">
        <v>0</v>
      </c>
      <c r="AH496" s="14">
        <v>0</v>
      </c>
      <c r="AI496" s="14">
        <v>0</v>
      </c>
      <c r="AJ496" s="14">
        <v>0</v>
      </c>
      <c r="AK496" s="14">
        <v>0</v>
      </c>
      <c r="AL496" s="14">
        <v>0</v>
      </c>
      <c r="AM496" s="14">
        <v>0</v>
      </c>
      <c r="AN496" s="14">
        <v>0</v>
      </c>
      <c r="AO496" s="14">
        <v>0</v>
      </c>
      <c r="AQ496" s="14">
        <v>1</v>
      </c>
      <c r="AR496" s="14">
        <v>2</v>
      </c>
      <c r="AS496" s="14">
        <v>0</v>
      </c>
      <c r="AT496" s="14">
        <v>0</v>
      </c>
      <c r="AU496" s="14">
        <v>1</v>
      </c>
      <c r="AV496" s="14">
        <v>2</v>
      </c>
      <c r="AW496" s="14">
        <v>0</v>
      </c>
      <c r="AX496" s="14">
        <v>0</v>
      </c>
      <c r="AY496" s="14">
        <v>1</v>
      </c>
      <c r="AZ496" s="14">
        <v>2</v>
      </c>
      <c r="BA496" s="14">
        <v>0</v>
      </c>
      <c r="BB496" s="14">
        <v>1</v>
      </c>
      <c r="BC496" s="14">
        <v>101</v>
      </c>
      <c r="BD496" s="14">
        <v>102</v>
      </c>
      <c r="BE496" s="14">
        <v>0</v>
      </c>
      <c r="BF496" s="14">
        <v>0</v>
      </c>
      <c r="BG496" s="14" t="s">
        <v>259</v>
      </c>
    </row>
    <row r="497" spans="1:59">
      <c r="A497" s="14" t="s">
        <v>36</v>
      </c>
      <c r="B497" s="14" t="s">
        <v>65</v>
      </c>
      <c r="D497" s="14" t="s">
        <v>1832</v>
      </c>
      <c r="E497" s="14" t="s">
        <v>586</v>
      </c>
      <c r="F497" s="14" t="s">
        <v>587</v>
      </c>
      <c r="G497" s="14">
        <v>31013282</v>
      </c>
      <c r="H497" s="14" t="s">
        <v>166</v>
      </c>
      <c r="I497" s="14" t="s">
        <v>167</v>
      </c>
      <c r="J497" s="14" t="s">
        <v>168</v>
      </c>
      <c r="K497" s="14">
        <v>21.196179600000001</v>
      </c>
      <c r="L497" s="14">
        <v>92.168186800000001</v>
      </c>
      <c r="M497" s="14" t="s">
        <v>261</v>
      </c>
      <c r="N497" s="14" t="s">
        <v>261</v>
      </c>
      <c r="P497" s="14" t="s">
        <v>99</v>
      </c>
      <c r="Q497" s="14" t="s">
        <v>109</v>
      </c>
      <c r="S497" s="14">
        <v>1</v>
      </c>
      <c r="T497" s="14">
        <v>1</v>
      </c>
      <c r="U497" s="14">
        <v>3</v>
      </c>
      <c r="V497" s="14">
        <v>0</v>
      </c>
      <c r="W497" s="14">
        <v>0</v>
      </c>
      <c r="X497" s="14">
        <v>0</v>
      </c>
      <c r="Y497" s="14">
        <v>0</v>
      </c>
      <c r="Z497" s="14">
        <v>20</v>
      </c>
      <c r="AA497" s="14">
        <v>15</v>
      </c>
      <c r="AB497" s="14">
        <v>0</v>
      </c>
      <c r="AC497" s="14">
        <v>0</v>
      </c>
      <c r="AD497" s="14">
        <v>25</v>
      </c>
      <c r="AE497" s="14">
        <v>45</v>
      </c>
      <c r="AF497" s="14">
        <v>0</v>
      </c>
      <c r="AG497" s="14">
        <v>0</v>
      </c>
      <c r="AH497" s="14">
        <v>0</v>
      </c>
      <c r="AI497" s="14">
        <v>0</v>
      </c>
      <c r="AJ497" s="14">
        <v>0</v>
      </c>
      <c r="AK497" s="14">
        <v>0</v>
      </c>
      <c r="AL497" s="14">
        <v>0</v>
      </c>
      <c r="AM497" s="14">
        <v>0</v>
      </c>
      <c r="AN497" s="14">
        <v>0</v>
      </c>
      <c r="AO497" s="14">
        <v>0</v>
      </c>
      <c r="AQ497" s="14">
        <v>1</v>
      </c>
      <c r="AR497" s="14">
        <v>2</v>
      </c>
      <c r="AS497" s="14">
        <v>0</v>
      </c>
      <c r="AT497" s="14">
        <v>0</v>
      </c>
      <c r="AU497" s="14">
        <v>1</v>
      </c>
      <c r="AV497" s="14">
        <v>2</v>
      </c>
      <c r="AW497" s="14">
        <v>0</v>
      </c>
      <c r="AX497" s="14">
        <v>0</v>
      </c>
      <c r="AY497" s="14">
        <v>1</v>
      </c>
      <c r="AZ497" s="14">
        <v>2</v>
      </c>
      <c r="BA497" s="14">
        <v>0</v>
      </c>
      <c r="BB497" s="14">
        <v>1</v>
      </c>
      <c r="BC497" s="14">
        <v>101</v>
      </c>
      <c r="BD497" s="14">
        <v>111</v>
      </c>
      <c r="BE497" s="14">
        <v>0</v>
      </c>
      <c r="BF497" s="14">
        <v>0</v>
      </c>
      <c r="BG497" s="14" t="s">
        <v>259</v>
      </c>
    </row>
    <row r="498" spans="1:59">
      <c r="A498" s="14" t="s">
        <v>36</v>
      </c>
      <c r="B498" s="14" t="s">
        <v>65</v>
      </c>
      <c r="D498" s="14" t="s">
        <v>1832</v>
      </c>
      <c r="E498" s="14" t="s">
        <v>588</v>
      </c>
      <c r="F498" s="14" t="s">
        <v>589</v>
      </c>
      <c r="G498" s="14">
        <v>31013281</v>
      </c>
      <c r="H498" s="14" t="s">
        <v>166</v>
      </c>
      <c r="I498" s="14" t="s">
        <v>167</v>
      </c>
      <c r="J498" s="14" t="s">
        <v>168</v>
      </c>
      <c r="K498" s="14">
        <v>21.197955422007901</v>
      </c>
      <c r="L498" s="14">
        <v>92.167689195814106</v>
      </c>
      <c r="M498" s="14">
        <v>-35.032103515736701</v>
      </c>
      <c r="N498" s="14">
        <v>4</v>
      </c>
      <c r="P498" s="14" t="s">
        <v>99</v>
      </c>
      <c r="Q498" s="14" t="s">
        <v>109</v>
      </c>
      <c r="S498" s="14">
        <v>1</v>
      </c>
      <c r="T498" s="14">
        <v>1</v>
      </c>
      <c r="U498" s="14">
        <v>3</v>
      </c>
      <c r="V498" s="14">
        <v>0</v>
      </c>
      <c r="W498" s="14">
        <v>0</v>
      </c>
      <c r="X498" s="14">
        <v>0</v>
      </c>
      <c r="Y498" s="14">
        <v>0</v>
      </c>
      <c r="Z498" s="14">
        <v>18</v>
      </c>
      <c r="AA498" s="14">
        <v>18</v>
      </c>
      <c r="AB498" s="14">
        <v>0</v>
      </c>
      <c r="AC498" s="14">
        <v>0</v>
      </c>
      <c r="AD498" s="14">
        <v>37</v>
      </c>
      <c r="AE498" s="14">
        <v>34</v>
      </c>
      <c r="AF498" s="14">
        <v>0</v>
      </c>
      <c r="AG498" s="14">
        <v>0</v>
      </c>
      <c r="AH498" s="14">
        <v>0</v>
      </c>
      <c r="AI498" s="14">
        <v>0</v>
      </c>
      <c r="AJ498" s="14">
        <v>0</v>
      </c>
      <c r="AK498" s="14">
        <v>0</v>
      </c>
      <c r="AL498" s="14">
        <v>0</v>
      </c>
      <c r="AM498" s="14">
        <v>0</v>
      </c>
      <c r="AN498" s="14">
        <v>0</v>
      </c>
      <c r="AO498" s="14">
        <v>0</v>
      </c>
      <c r="AQ498" s="14">
        <v>1</v>
      </c>
      <c r="AR498" s="14">
        <v>1</v>
      </c>
      <c r="AS498" s="14">
        <v>0</v>
      </c>
      <c r="AT498" s="14">
        <v>0</v>
      </c>
      <c r="AU498" s="14">
        <v>1</v>
      </c>
      <c r="AV498" s="14">
        <v>1</v>
      </c>
      <c r="AW498" s="14">
        <v>0</v>
      </c>
      <c r="AX498" s="14">
        <v>0</v>
      </c>
      <c r="AY498" s="14">
        <v>1</v>
      </c>
      <c r="AZ498" s="14">
        <v>1</v>
      </c>
      <c r="BA498" s="14">
        <v>0</v>
      </c>
      <c r="BB498" s="14">
        <v>1</v>
      </c>
      <c r="BC498" s="14">
        <v>90</v>
      </c>
      <c r="BD498" s="14">
        <v>85</v>
      </c>
      <c r="BE498" s="14">
        <v>0</v>
      </c>
      <c r="BF498" s="14">
        <v>0</v>
      </c>
      <c r="BG498" s="14" t="s">
        <v>259</v>
      </c>
    </row>
    <row r="499" spans="1:59">
      <c r="A499" s="14" t="s">
        <v>36</v>
      </c>
      <c r="B499" s="14" t="s">
        <v>65</v>
      </c>
      <c r="D499" s="14" t="s">
        <v>1832</v>
      </c>
      <c r="E499" s="14" t="s">
        <v>590</v>
      </c>
      <c r="F499" s="14" t="s">
        <v>591</v>
      </c>
      <c r="G499" s="14">
        <v>31013236</v>
      </c>
      <c r="H499" s="14" t="s">
        <v>166</v>
      </c>
      <c r="I499" s="14" t="s">
        <v>167</v>
      </c>
      <c r="J499" s="14" t="s">
        <v>168</v>
      </c>
      <c r="K499" s="14">
        <v>21.197260458029302</v>
      </c>
      <c r="L499" s="14">
        <v>92.168199766994604</v>
      </c>
      <c r="M499" s="14">
        <v>-21.3594001491374</v>
      </c>
      <c r="N499" s="14">
        <v>4</v>
      </c>
      <c r="P499" s="14" t="s">
        <v>99</v>
      </c>
      <c r="Q499" s="14" t="s">
        <v>109</v>
      </c>
      <c r="S499" s="14">
        <v>1</v>
      </c>
      <c r="T499" s="14">
        <v>1</v>
      </c>
      <c r="U499" s="14">
        <v>3</v>
      </c>
      <c r="V499" s="14">
        <v>0</v>
      </c>
      <c r="W499" s="14">
        <v>0</v>
      </c>
      <c r="X499" s="14">
        <v>0</v>
      </c>
      <c r="Y499" s="14">
        <v>0</v>
      </c>
      <c r="Z499" s="14">
        <v>18</v>
      </c>
      <c r="AA499" s="14">
        <v>18</v>
      </c>
      <c r="AB499" s="14">
        <v>0</v>
      </c>
      <c r="AC499" s="14">
        <v>0</v>
      </c>
      <c r="AD499" s="14">
        <v>28</v>
      </c>
      <c r="AE499" s="14">
        <v>41</v>
      </c>
      <c r="AF499" s="14">
        <v>0</v>
      </c>
      <c r="AG499" s="14">
        <v>0</v>
      </c>
      <c r="AH499" s="14">
        <v>0</v>
      </c>
      <c r="AI499" s="14">
        <v>0</v>
      </c>
      <c r="AJ499" s="14">
        <v>0</v>
      </c>
      <c r="AK499" s="14">
        <v>0</v>
      </c>
      <c r="AL499" s="14">
        <v>0</v>
      </c>
      <c r="AM499" s="14">
        <v>0</v>
      </c>
      <c r="AN499" s="14">
        <v>0</v>
      </c>
      <c r="AO499" s="14">
        <v>0</v>
      </c>
      <c r="AQ499" s="14">
        <v>1</v>
      </c>
      <c r="AR499" s="14">
        <v>1</v>
      </c>
      <c r="AS499" s="14">
        <v>0</v>
      </c>
      <c r="AT499" s="14">
        <v>0</v>
      </c>
      <c r="AU499" s="14">
        <v>1</v>
      </c>
      <c r="AV499" s="14">
        <v>1</v>
      </c>
      <c r="AW499" s="14">
        <v>0</v>
      </c>
      <c r="AX499" s="14">
        <v>0</v>
      </c>
      <c r="AY499" s="14">
        <v>1</v>
      </c>
      <c r="AZ499" s="14">
        <v>1</v>
      </c>
      <c r="BA499" s="14">
        <v>0</v>
      </c>
      <c r="BB499" s="14">
        <v>1</v>
      </c>
      <c r="BC499" s="14">
        <v>102</v>
      </c>
      <c r="BD499" s="14">
        <v>107</v>
      </c>
      <c r="BE499" s="14">
        <v>0</v>
      </c>
      <c r="BF499" s="14">
        <v>0</v>
      </c>
      <c r="BG499" s="14" t="s">
        <v>259</v>
      </c>
    </row>
    <row r="500" spans="1:59">
      <c r="A500" s="14" t="s">
        <v>36</v>
      </c>
      <c r="B500" s="14" t="s">
        <v>65</v>
      </c>
      <c r="D500" s="14" t="s">
        <v>1832</v>
      </c>
      <c r="E500" s="14" t="s">
        <v>592</v>
      </c>
      <c r="F500" s="14" t="s">
        <v>593</v>
      </c>
      <c r="G500" s="14">
        <v>31013247</v>
      </c>
      <c r="H500" s="14" t="s">
        <v>166</v>
      </c>
      <c r="I500" s="14" t="s">
        <v>167</v>
      </c>
      <c r="J500" s="14" t="s">
        <v>168</v>
      </c>
      <c r="K500" s="14">
        <v>21.1965755460811</v>
      </c>
      <c r="L500" s="14">
        <v>92.166684345978993</v>
      </c>
      <c r="M500" s="14">
        <v>-31.3082278200622</v>
      </c>
      <c r="N500" s="14">
        <v>4</v>
      </c>
      <c r="P500" s="14" t="s">
        <v>99</v>
      </c>
      <c r="Q500" s="14" t="s">
        <v>109</v>
      </c>
      <c r="S500" s="14">
        <v>1</v>
      </c>
      <c r="T500" s="14">
        <v>1</v>
      </c>
      <c r="U500" s="14">
        <v>3</v>
      </c>
      <c r="V500" s="14">
        <v>0</v>
      </c>
      <c r="W500" s="14">
        <v>0</v>
      </c>
      <c r="X500" s="14">
        <v>0</v>
      </c>
      <c r="Y500" s="14">
        <v>0</v>
      </c>
      <c r="Z500" s="14">
        <v>21</v>
      </c>
      <c r="AA500" s="14">
        <v>14</v>
      </c>
      <c r="AB500" s="14">
        <v>0</v>
      </c>
      <c r="AC500" s="14">
        <v>0</v>
      </c>
      <c r="AD500" s="14">
        <v>30</v>
      </c>
      <c r="AE500" s="14">
        <v>40</v>
      </c>
      <c r="AF500" s="14">
        <v>0</v>
      </c>
      <c r="AG500" s="14">
        <v>0</v>
      </c>
      <c r="AH500" s="14">
        <v>0</v>
      </c>
      <c r="AI500" s="14">
        <v>0</v>
      </c>
      <c r="AJ500" s="14">
        <v>0</v>
      </c>
      <c r="AK500" s="14">
        <v>0</v>
      </c>
      <c r="AL500" s="14">
        <v>0</v>
      </c>
      <c r="AM500" s="14">
        <v>0</v>
      </c>
      <c r="AN500" s="14">
        <v>0</v>
      </c>
      <c r="AO500" s="14">
        <v>0</v>
      </c>
      <c r="AQ500" s="14">
        <v>1</v>
      </c>
      <c r="AR500" s="14">
        <v>1</v>
      </c>
      <c r="AS500" s="14">
        <v>0</v>
      </c>
      <c r="AT500" s="14">
        <v>0</v>
      </c>
      <c r="AU500" s="14">
        <v>1</v>
      </c>
      <c r="AV500" s="14">
        <v>1</v>
      </c>
      <c r="AW500" s="14">
        <v>0</v>
      </c>
      <c r="AX500" s="14">
        <v>0</v>
      </c>
      <c r="AY500" s="14">
        <v>1</v>
      </c>
      <c r="AZ500" s="14">
        <v>1</v>
      </c>
      <c r="BA500" s="14">
        <v>0</v>
      </c>
      <c r="BB500" s="14">
        <v>1</v>
      </c>
      <c r="BC500" s="14">
        <v>101</v>
      </c>
      <c r="BD500" s="14">
        <v>101</v>
      </c>
      <c r="BE500" s="14">
        <v>0</v>
      </c>
      <c r="BF500" s="14">
        <v>0</v>
      </c>
      <c r="BG500" s="14" t="s">
        <v>167</v>
      </c>
    </row>
    <row r="501" spans="1:59">
      <c r="A501" s="14" t="s">
        <v>36</v>
      </c>
      <c r="B501" s="14" t="s">
        <v>65</v>
      </c>
      <c r="D501" s="14" t="s">
        <v>1832</v>
      </c>
      <c r="E501" s="14" t="s">
        <v>594</v>
      </c>
      <c r="F501" s="14" t="s">
        <v>595</v>
      </c>
      <c r="G501" s="14">
        <v>31013229</v>
      </c>
      <c r="H501" s="14" t="s">
        <v>166</v>
      </c>
      <c r="I501" s="14" t="s">
        <v>167</v>
      </c>
      <c r="J501" s="14" t="s">
        <v>168</v>
      </c>
      <c r="K501" s="14">
        <v>21.197251892825498</v>
      </c>
      <c r="L501" s="14">
        <v>92.163106643880894</v>
      </c>
      <c r="M501" s="14">
        <v>-31.343530525880801</v>
      </c>
      <c r="N501" s="14">
        <v>4</v>
      </c>
      <c r="P501" s="14" t="s">
        <v>99</v>
      </c>
      <c r="Q501" s="14" t="s">
        <v>109</v>
      </c>
      <c r="S501" s="14">
        <v>1</v>
      </c>
      <c r="T501" s="14">
        <v>1</v>
      </c>
      <c r="U501" s="14">
        <v>3</v>
      </c>
      <c r="V501" s="14">
        <v>0</v>
      </c>
      <c r="W501" s="14">
        <v>0</v>
      </c>
      <c r="X501" s="14">
        <v>0</v>
      </c>
      <c r="Y501" s="14">
        <v>0</v>
      </c>
      <c r="Z501" s="14">
        <v>18</v>
      </c>
      <c r="AA501" s="14">
        <v>17</v>
      </c>
      <c r="AB501" s="14">
        <v>0</v>
      </c>
      <c r="AC501" s="14">
        <v>0</v>
      </c>
      <c r="AD501" s="14">
        <v>31</v>
      </c>
      <c r="AE501" s="14">
        <v>39</v>
      </c>
      <c r="AF501" s="14">
        <v>0</v>
      </c>
      <c r="AG501" s="14">
        <v>0</v>
      </c>
      <c r="AH501" s="14">
        <v>0</v>
      </c>
      <c r="AI501" s="14">
        <v>0</v>
      </c>
      <c r="AJ501" s="14">
        <v>0</v>
      </c>
      <c r="AK501" s="14">
        <v>0</v>
      </c>
      <c r="AL501" s="14">
        <v>0</v>
      </c>
      <c r="AM501" s="14">
        <v>0</v>
      </c>
      <c r="AN501" s="14">
        <v>0</v>
      </c>
      <c r="AO501" s="14">
        <v>0</v>
      </c>
      <c r="AQ501" s="14">
        <v>1</v>
      </c>
      <c r="AR501" s="14">
        <v>2</v>
      </c>
      <c r="AS501" s="14">
        <v>0</v>
      </c>
      <c r="AT501" s="14">
        <v>0</v>
      </c>
      <c r="AU501" s="14">
        <v>1</v>
      </c>
      <c r="AV501" s="14">
        <v>2</v>
      </c>
      <c r="AW501" s="14">
        <v>0</v>
      </c>
      <c r="AX501" s="14">
        <v>0</v>
      </c>
      <c r="AY501" s="14">
        <v>1</v>
      </c>
      <c r="AZ501" s="14">
        <v>2</v>
      </c>
      <c r="BA501" s="14">
        <v>0</v>
      </c>
      <c r="BB501" s="14">
        <v>1</v>
      </c>
      <c r="BC501" s="14">
        <v>101</v>
      </c>
      <c r="BD501" s="14">
        <v>104</v>
      </c>
      <c r="BE501" s="14">
        <v>0</v>
      </c>
      <c r="BF501" s="14">
        <v>0</v>
      </c>
      <c r="BG501" s="14" t="s">
        <v>167</v>
      </c>
    </row>
    <row r="502" spans="1:59">
      <c r="A502" s="14" t="s">
        <v>36</v>
      </c>
      <c r="B502" s="14" t="s">
        <v>65</v>
      </c>
      <c r="D502" s="14" t="s">
        <v>1832</v>
      </c>
      <c r="E502" s="14" t="s">
        <v>596</v>
      </c>
      <c r="F502" s="14" t="s">
        <v>597</v>
      </c>
      <c r="G502" s="14">
        <v>31013239</v>
      </c>
      <c r="H502" s="14" t="s">
        <v>166</v>
      </c>
      <c r="I502" s="14" t="s">
        <v>167</v>
      </c>
      <c r="J502" s="14" t="s">
        <v>168</v>
      </c>
      <c r="K502" s="14">
        <v>21.195251444755499</v>
      </c>
      <c r="L502" s="14">
        <v>92.163028968557498</v>
      </c>
      <c r="M502" s="14">
        <v>-23.496650666278299</v>
      </c>
      <c r="N502" s="14">
        <v>4</v>
      </c>
      <c r="P502" s="14" t="s">
        <v>99</v>
      </c>
      <c r="Q502" s="14" t="s">
        <v>109</v>
      </c>
      <c r="S502" s="14">
        <v>1</v>
      </c>
      <c r="T502" s="14">
        <v>1</v>
      </c>
      <c r="U502" s="14">
        <v>3</v>
      </c>
      <c r="V502" s="14">
        <v>0</v>
      </c>
      <c r="W502" s="14">
        <v>0</v>
      </c>
      <c r="X502" s="14">
        <v>0</v>
      </c>
      <c r="Y502" s="14">
        <v>0</v>
      </c>
      <c r="Z502" s="14">
        <v>15</v>
      </c>
      <c r="AA502" s="14">
        <v>20</v>
      </c>
      <c r="AB502" s="14">
        <v>0</v>
      </c>
      <c r="AC502" s="14">
        <v>0</v>
      </c>
      <c r="AD502" s="14">
        <v>35</v>
      </c>
      <c r="AE502" s="14">
        <v>36</v>
      </c>
      <c r="AF502" s="14">
        <v>0</v>
      </c>
      <c r="AG502" s="14">
        <v>0</v>
      </c>
      <c r="AH502" s="14">
        <v>0</v>
      </c>
      <c r="AI502" s="14">
        <v>0</v>
      </c>
      <c r="AJ502" s="14">
        <v>0</v>
      </c>
      <c r="AK502" s="14">
        <v>0</v>
      </c>
      <c r="AL502" s="14">
        <v>0</v>
      </c>
      <c r="AM502" s="14">
        <v>0</v>
      </c>
      <c r="AN502" s="14">
        <v>0</v>
      </c>
      <c r="AO502" s="14">
        <v>0</v>
      </c>
      <c r="AQ502" s="14">
        <v>1</v>
      </c>
      <c r="AR502" s="14">
        <v>1</v>
      </c>
      <c r="AS502" s="14">
        <v>0</v>
      </c>
      <c r="AT502" s="14">
        <v>0</v>
      </c>
      <c r="AU502" s="14">
        <v>1</v>
      </c>
      <c r="AV502" s="14">
        <v>1</v>
      </c>
      <c r="AW502" s="14">
        <v>0</v>
      </c>
      <c r="AX502" s="14">
        <v>0</v>
      </c>
      <c r="AY502" s="14">
        <v>1</v>
      </c>
      <c r="AZ502" s="14">
        <v>1</v>
      </c>
      <c r="BA502" s="14">
        <v>0</v>
      </c>
      <c r="BB502" s="14">
        <v>1</v>
      </c>
      <c r="BC502" s="14">
        <v>97</v>
      </c>
      <c r="BD502" s="14">
        <v>97</v>
      </c>
      <c r="BE502" s="14">
        <v>0</v>
      </c>
      <c r="BF502" s="14">
        <v>0</v>
      </c>
      <c r="BG502" s="14" t="s">
        <v>167</v>
      </c>
    </row>
    <row r="503" spans="1:59">
      <c r="A503" s="14" t="s">
        <v>36</v>
      </c>
      <c r="B503" s="14" t="s">
        <v>65</v>
      </c>
      <c r="D503" s="14" t="s">
        <v>1832</v>
      </c>
      <c r="E503" s="14" t="s">
        <v>598</v>
      </c>
      <c r="F503" s="14" t="s">
        <v>599</v>
      </c>
      <c r="G503" s="14">
        <v>31013241</v>
      </c>
      <c r="H503" s="14" t="s">
        <v>166</v>
      </c>
      <c r="I503" s="14" t="s">
        <v>167</v>
      </c>
      <c r="J503" s="14" t="s">
        <v>168</v>
      </c>
      <c r="K503" s="14">
        <v>21.198587818940801</v>
      </c>
      <c r="L503" s="14">
        <v>92.1607274685514</v>
      </c>
      <c r="M503" s="14">
        <v>-48.0909097709457</v>
      </c>
      <c r="N503" s="14">
        <v>4</v>
      </c>
      <c r="P503" s="14" t="s">
        <v>99</v>
      </c>
      <c r="Q503" s="14" t="s">
        <v>109</v>
      </c>
      <c r="S503" s="14">
        <v>1</v>
      </c>
      <c r="T503" s="14">
        <v>1</v>
      </c>
      <c r="U503" s="14">
        <v>3</v>
      </c>
      <c r="V503" s="14">
        <v>0</v>
      </c>
      <c r="W503" s="14">
        <v>0</v>
      </c>
      <c r="X503" s="14">
        <v>0</v>
      </c>
      <c r="Y503" s="14">
        <v>0</v>
      </c>
      <c r="Z503" s="14">
        <v>20</v>
      </c>
      <c r="AA503" s="14">
        <v>15</v>
      </c>
      <c r="AB503" s="14">
        <v>0</v>
      </c>
      <c r="AC503" s="14">
        <v>0</v>
      </c>
      <c r="AD503" s="14">
        <v>39</v>
      </c>
      <c r="AE503" s="14">
        <v>31</v>
      </c>
      <c r="AF503" s="14">
        <v>0</v>
      </c>
      <c r="AG503" s="14">
        <v>0</v>
      </c>
      <c r="AH503" s="14">
        <v>0</v>
      </c>
      <c r="AI503" s="14">
        <v>0</v>
      </c>
      <c r="AJ503" s="14">
        <v>0</v>
      </c>
      <c r="AK503" s="14">
        <v>0</v>
      </c>
      <c r="AL503" s="14">
        <v>0</v>
      </c>
      <c r="AM503" s="14">
        <v>0</v>
      </c>
      <c r="AN503" s="14">
        <v>0</v>
      </c>
      <c r="AO503" s="14">
        <v>0</v>
      </c>
      <c r="AQ503" s="14">
        <v>1</v>
      </c>
      <c r="AR503" s="14">
        <v>2</v>
      </c>
      <c r="AS503" s="14">
        <v>0</v>
      </c>
      <c r="AT503" s="14">
        <v>0</v>
      </c>
      <c r="AU503" s="14">
        <v>1</v>
      </c>
      <c r="AV503" s="14">
        <v>2</v>
      </c>
      <c r="AW503" s="14">
        <v>0</v>
      </c>
      <c r="AX503" s="14">
        <v>0</v>
      </c>
      <c r="AY503" s="14">
        <v>1</v>
      </c>
      <c r="AZ503" s="14">
        <v>2</v>
      </c>
      <c r="BA503" s="14">
        <v>0</v>
      </c>
      <c r="BB503" s="14">
        <v>1</v>
      </c>
      <c r="BC503" s="14">
        <v>95</v>
      </c>
      <c r="BD503" s="14">
        <v>97</v>
      </c>
      <c r="BE503" s="14">
        <v>0</v>
      </c>
      <c r="BF503" s="14">
        <v>0</v>
      </c>
      <c r="BG503" s="14" t="s">
        <v>259</v>
      </c>
    </row>
    <row r="504" spans="1:59">
      <c r="A504" s="14" t="s">
        <v>36</v>
      </c>
      <c r="B504" s="14" t="s">
        <v>65</v>
      </c>
      <c r="D504" s="14" t="s">
        <v>1832</v>
      </c>
      <c r="E504" s="14" t="s">
        <v>600</v>
      </c>
      <c r="F504" s="14" t="s">
        <v>601</v>
      </c>
      <c r="G504" s="14">
        <v>31013235</v>
      </c>
      <c r="H504" s="14" t="s">
        <v>166</v>
      </c>
      <c r="I504" s="14" t="s">
        <v>167</v>
      </c>
      <c r="J504" s="14" t="s">
        <v>168</v>
      </c>
      <c r="K504" s="14">
        <v>21.1992068164278</v>
      </c>
      <c r="L504" s="14">
        <v>92.161248118331997</v>
      </c>
      <c r="M504" s="14">
        <v>-34.1334025751936</v>
      </c>
      <c r="N504" s="14">
        <v>4</v>
      </c>
      <c r="P504" s="14" t="s">
        <v>99</v>
      </c>
      <c r="Q504" s="14" t="s">
        <v>109</v>
      </c>
      <c r="S504" s="14">
        <v>1</v>
      </c>
      <c r="T504" s="14">
        <v>1</v>
      </c>
      <c r="U504" s="14">
        <v>3</v>
      </c>
      <c r="V504" s="14">
        <v>0</v>
      </c>
      <c r="W504" s="14">
        <v>0</v>
      </c>
      <c r="X504" s="14">
        <v>0</v>
      </c>
      <c r="Y504" s="14">
        <v>0</v>
      </c>
      <c r="Z504" s="14">
        <v>20</v>
      </c>
      <c r="AA504" s="14">
        <v>15</v>
      </c>
      <c r="AB504" s="14">
        <v>0</v>
      </c>
      <c r="AC504" s="14">
        <v>0</v>
      </c>
      <c r="AD504" s="14">
        <v>26</v>
      </c>
      <c r="AE504" s="14">
        <v>44</v>
      </c>
      <c r="AF504" s="14">
        <v>0</v>
      </c>
      <c r="AG504" s="14">
        <v>0</v>
      </c>
      <c r="AH504" s="14">
        <v>0</v>
      </c>
      <c r="AI504" s="14">
        <v>0</v>
      </c>
      <c r="AJ504" s="14">
        <v>0</v>
      </c>
      <c r="AK504" s="14">
        <v>0</v>
      </c>
      <c r="AL504" s="14">
        <v>0</v>
      </c>
      <c r="AM504" s="14">
        <v>0</v>
      </c>
      <c r="AN504" s="14">
        <v>0</v>
      </c>
      <c r="AO504" s="14">
        <v>0</v>
      </c>
      <c r="AQ504" s="14">
        <v>1</v>
      </c>
      <c r="AR504" s="14">
        <v>2</v>
      </c>
      <c r="AS504" s="14">
        <v>0</v>
      </c>
      <c r="AT504" s="14">
        <v>0</v>
      </c>
      <c r="AU504" s="14">
        <v>1</v>
      </c>
      <c r="AV504" s="14">
        <v>2</v>
      </c>
      <c r="AW504" s="14">
        <v>0</v>
      </c>
      <c r="AX504" s="14">
        <v>0</v>
      </c>
      <c r="AY504" s="14">
        <v>1</v>
      </c>
      <c r="AZ504" s="14">
        <v>2</v>
      </c>
      <c r="BA504" s="14">
        <v>0</v>
      </c>
      <c r="BB504" s="14">
        <v>1</v>
      </c>
      <c r="BC504" s="14">
        <v>98</v>
      </c>
      <c r="BD504" s="14">
        <v>98</v>
      </c>
      <c r="BE504" s="14">
        <v>0</v>
      </c>
      <c r="BF504" s="14">
        <v>0</v>
      </c>
      <c r="BG504" s="14" t="s">
        <v>167</v>
      </c>
    </row>
    <row r="505" spans="1:59">
      <c r="A505" s="14" t="s">
        <v>36</v>
      </c>
      <c r="B505" s="14" t="s">
        <v>65</v>
      </c>
      <c r="D505" s="14" t="s">
        <v>1832</v>
      </c>
      <c r="E505" s="14" t="s">
        <v>602</v>
      </c>
      <c r="F505" s="14" t="s">
        <v>603</v>
      </c>
      <c r="G505" s="14">
        <v>31013271</v>
      </c>
      <c r="H505" s="14" t="s">
        <v>166</v>
      </c>
      <c r="I505" s="14" t="s">
        <v>167</v>
      </c>
      <c r="J505" s="14" t="s">
        <v>168</v>
      </c>
      <c r="K505" s="14">
        <v>21.198983410531699</v>
      </c>
      <c r="L505" s="14">
        <v>92.160563589917402</v>
      </c>
      <c r="M505" s="14">
        <v>-50.187152600333697</v>
      </c>
      <c r="N505" s="14">
        <v>4</v>
      </c>
      <c r="P505" s="14" t="s">
        <v>99</v>
      </c>
      <c r="Q505" s="14" t="s">
        <v>109</v>
      </c>
      <c r="S505" s="14">
        <v>1</v>
      </c>
      <c r="T505" s="14">
        <v>1</v>
      </c>
      <c r="U505" s="14">
        <v>3</v>
      </c>
      <c r="V505" s="14">
        <v>0</v>
      </c>
      <c r="W505" s="14">
        <v>0</v>
      </c>
      <c r="X505" s="14">
        <v>0</v>
      </c>
      <c r="Y505" s="14">
        <v>0</v>
      </c>
      <c r="Z505" s="14">
        <v>18</v>
      </c>
      <c r="AA505" s="14">
        <v>18</v>
      </c>
      <c r="AB505" s="14">
        <v>0</v>
      </c>
      <c r="AC505" s="14">
        <v>0</v>
      </c>
      <c r="AD505" s="14">
        <v>35</v>
      </c>
      <c r="AE505" s="14">
        <v>35</v>
      </c>
      <c r="AF505" s="14">
        <v>0</v>
      </c>
      <c r="AG505" s="14">
        <v>0</v>
      </c>
      <c r="AH505" s="14">
        <v>0</v>
      </c>
      <c r="AI505" s="14">
        <v>0</v>
      </c>
      <c r="AJ505" s="14">
        <v>0</v>
      </c>
      <c r="AK505" s="14">
        <v>0</v>
      </c>
      <c r="AL505" s="14">
        <v>0</v>
      </c>
      <c r="AM505" s="14">
        <v>0</v>
      </c>
      <c r="AN505" s="14">
        <v>0</v>
      </c>
      <c r="AO505" s="14">
        <v>0</v>
      </c>
      <c r="AQ505" s="14">
        <v>1</v>
      </c>
      <c r="AR505" s="14">
        <v>1</v>
      </c>
      <c r="AS505" s="14">
        <v>0</v>
      </c>
      <c r="AT505" s="14">
        <v>0</v>
      </c>
      <c r="AU505" s="14">
        <v>1</v>
      </c>
      <c r="AV505" s="14">
        <v>1</v>
      </c>
      <c r="AW505" s="14">
        <v>0</v>
      </c>
      <c r="AX505" s="14">
        <v>0</v>
      </c>
      <c r="AY505" s="14">
        <v>1</v>
      </c>
      <c r="AZ505" s="14">
        <v>1</v>
      </c>
      <c r="BA505" s="14">
        <v>0</v>
      </c>
      <c r="BB505" s="14">
        <v>1</v>
      </c>
      <c r="BC505" s="14">
        <v>101</v>
      </c>
      <c r="BD505" s="14">
        <v>99</v>
      </c>
      <c r="BE505" s="14">
        <v>0</v>
      </c>
      <c r="BF505" s="14">
        <v>0</v>
      </c>
      <c r="BG505" s="14" t="s">
        <v>259</v>
      </c>
    </row>
    <row r="506" spans="1:59">
      <c r="A506" s="14" t="s">
        <v>36</v>
      </c>
      <c r="B506" s="14" t="s">
        <v>65</v>
      </c>
      <c r="D506" s="14" t="s">
        <v>1832</v>
      </c>
      <c r="E506" s="14" t="s">
        <v>604</v>
      </c>
      <c r="F506" s="14" t="s">
        <v>605</v>
      </c>
      <c r="G506" s="14">
        <v>31013232</v>
      </c>
      <c r="H506" s="14" t="s">
        <v>166</v>
      </c>
      <c r="I506" s="14" t="s">
        <v>167</v>
      </c>
      <c r="J506" s="14" t="s">
        <v>168</v>
      </c>
      <c r="K506" s="14">
        <v>21.197675424304698</v>
      </c>
      <c r="L506" s="14">
        <v>92.163670544674801</v>
      </c>
      <c r="M506" s="14">
        <v>-39.6165297155746</v>
      </c>
      <c r="N506" s="14">
        <v>4</v>
      </c>
      <c r="P506" s="14" t="s">
        <v>99</v>
      </c>
      <c r="Q506" s="14" t="s">
        <v>109</v>
      </c>
      <c r="S506" s="14">
        <v>1</v>
      </c>
      <c r="T506" s="14">
        <v>1</v>
      </c>
      <c r="U506" s="14">
        <v>3</v>
      </c>
      <c r="V506" s="14">
        <v>0</v>
      </c>
      <c r="W506" s="14">
        <v>0</v>
      </c>
      <c r="X506" s="14">
        <v>0</v>
      </c>
      <c r="Y506" s="14">
        <v>0</v>
      </c>
      <c r="Z506" s="14">
        <v>20</v>
      </c>
      <c r="AA506" s="14">
        <v>15</v>
      </c>
      <c r="AB506" s="14">
        <v>0</v>
      </c>
      <c r="AC506" s="14">
        <v>0</v>
      </c>
      <c r="AD506" s="14">
        <v>35</v>
      </c>
      <c r="AE506" s="14">
        <v>35</v>
      </c>
      <c r="AF506" s="14">
        <v>0</v>
      </c>
      <c r="AG506" s="14">
        <v>0</v>
      </c>
      <c r="AH506" s="14">
        <v>0</v>
      </c>
      <c r="AI506" s="14">
        <v>0</v>
      </c>
      <c r="AJ506" s="14">
        <v>0</v>
      </c>
      <c r="AK506" s="14">
        <v>0</v>
      </c>
      <c r="AL506" s="14">
        <v>0</v>
      </c>
      <c r="AM506" s="14">
        <v>0</v>
      </c>
      <c r="AN506" s="14">
        <v>0</v>
      </c>
      <c r="AO506" s="14">
        <v>0</v>
      </c>
      <c r="AQ506" s="14">
        <v>1</v>
      </c>
      <c r="AR506" s="14">
        <v>1</v>
      </c>
      <c r="AS506" s="14">
        <v>0</v>
      </c>
      <c r="AT506" s="14">
        <v>0</v>
      </c>
      <c r="AU506" s="14">
        <v>1</v>
      </c>
      <c r="AV506" s="14">
        <v>1</v>
      </c>
      <c r="AW506" s="14">
        <v>0</v>
      </c>
      <c r="AX506" s="14">
        <v>0</v>
      </c>
      <c r="AY506" s="14">
        <v>1</v>
      </c>
      <c r="AZ506" s="14">
        <v>1</v>
      </c>
      <c r="BA506" s="14">
        <v>0</v>
      </c>
      <c r="BB506" s="14">
        <v>1</v>
      </c>
      <c r="BC506" s="14">
        <v>106</v>
      </c>
      <c r="BD506" s="14">
        <v>97</v>
      </c>
      <c r="BE506" s="14">
        <v>0</v>
      </c>
      <c r="BF506" s="14">
        <v>0</v>
      </c>
      <c r="BG506" s="14" t="s">
        <v>167</v>
      </c>
    </row>
    <row r="507" spans="1:59">
      <c r="A507" s="14" t="s">
        <v>36</v>
      </c>
      <c r="B507" s="14" t="s">
        <v>65</v>
      </c>
      <c r="D507" s="14" t="s">
        <v>1832</v>
      </c>
      <c r="E507" s="14" t="s">
        <v>606</v>
      </c>
      <c r="F507" s="14" t="s">
        <v>607</v>
      </c>
      <c r="G507" s="14">
        <v>31013243</v>
      </c>
      <c r="H507" s="14" t="s">
        <v>166</v>
      </c>
      <c r="I507" s="14" t="s">
        <v>167</v>
      </c>
      <c r="J507" s="14" t="s">
        <v>168</v>
      </c>
      <c r="K507" s="14">
        <v>21.1968788548654</v>
      </c>
      <c r="L507" s="14">
        <v>92.164913975360903</v>
      </c>
      <c r="M507" s="14">
        <v>-47.632405715920399</v>
      </c>
      <c r="N507" s="14">
        <v>4</v>
      </c>
      <c r="P507" s="14" t="s">
        <v>99</v>
      </c>
      <c r="Q507" s="14" t="s">
        <v>109</v>
      </c>
      <c r="S507" s="14">
        <v>1</v>
      </c>
      <c r="T507" s="14">
        <v>1</v>
      </c>
      <c r="U507" s="14">
        <v>3</v>
      </c>
      <c r="V507" s="14">
        <v>1</v>
      </c>
      <c r="W507" s="14">
        <v>0</v>
      </c>
      <c r="X507" s="14">
        <v>0</v>
      </c>
      <c r="Y507" s="14">
        <v>0</v>
      </c>
      <c r="Z507" s="14">
        <v>35</v>
      </c>
      <c r="AA507" s="14">
        <v>30</v>
      </c>
      <c r="AB507" s="14">
        <v>0</v>
      </c>
      <c r="AC507" s="14">
        <v>0</v>
      </c>
      <c r="AD507" s="14">
        <v>15</v>
      </c>
      <c r="AE507" s="14">
        <v>20</v>
      </c>
      <c r="AF507" s="14">
        <v>0</v>
      </c>
      <c r="AG507" s="14">
        <v>0</v>
      </c>
      <c r="AH507" s="14">
        <v>0</v>
      </c>
      <c r="AI507" s="14">
        <v>0</v>
      </c>
      <c r="AJ507" s="14">
        <v>0</v>
      </c>
      <c r="AK507" s="14">
        <v>0</v>
      </c>
      <c r="AL507" s="14">
        <v>0</v>
      </c>
      <c r="AM507" s="14">
        <v>0</v>
      </c>
      <c r="AN507" s="14">
        <v>0</v>
      </c>
      <c r="AO507" s="14">
        <v>0</v>
      </c>
      <c r="AQ507" s="14">
        <v>1</v>
      </c>
      <c r="AR507" s="14">
        <v>2</v>
      </c>
      <c r="AS507" s="14">
        <v>0</v>
      </c>
      <c r="AT507" s="14">
        <v>0</v>
      </c>
      <c r="AU507" s="14">
        <v>1</v>
      </c>
      <c r="AV507" s="14">
        <v>2</v>
      </c>
      <c r="AW507" s="14">
        <v>0</v>
      </c>
      <c r="AX507" s="14">
        <v>0</v>
      </c>
      <c r="AY507" s="14">
        <v>1</v>
      </c>
      <c r="AZ507" s="14">
        <v>2</v>
      </c>
      <c r="BA507" s="14">
        <v>0</v>
      </c>
      <c r="BB507" s="14">
        <v>1</v>
      </c>
      <c r="BC507" s="14">
        <v>101</v>
      </c>
      <c r="BD507" s="14">
        <v>99</v>
      </c>
      <c r="BE507" s="14">
        <v>0</v>
      </c>
      <c r="BF507" s="14">
        <v>0</v>
      </c>
      <c r="BG507" s="14" t="s">
        <v>167</v>
      </c>
    </row>
    <row r="508" spans="1:59">
      <c r="A508" s="14" t="s">
        <v>36</v>
      </c>
      <c r="B508" s="14" t="s">
        <v>65</v>
      </c>
      <c r="D508" s="14" t="s">
        <v>1832</v>
      </c>
      <c r="E508" s="14" t="s">
        <v>608</v>
      </c>
      <c r="F508" s="14" t="s">
        <v>609</v>
      </c>
      <c r="G508" s="14">
        <v>31013267</v>
      </c>
      <c r="H508" s="14" t="s">
        <v>166</v>
      </c>
      <c r="I508" s="14" t="s">
        <v>167</v>
      </c>
      <c r="J508" s="14" t="s">
        <v>168</v>
      </c>
      <c r="K508" s="14">
        <v>21.198050789540002</v>
      </c>
      <c r="L508" s="14">
        <v>92.165060218767493</v>
      </c>
      <c r="M508" s="14">
        <v>-38.897747261069703</v>
      </c>
      <c r="N508" s="14">
        <v>4</v>
      </c>
      <c r="P508" s="14" t="s">
        <v>99</v>
      </c>
      <c r="Q508" s="14" t="s">
        <v>109</v>
      </c>
      <c r="S508" s="14">
        <v>1</v>
      </c>
      <c r="T508" s="14">
        <v>1</v>
      </c>
      <c r="U508" s="14">
        <v>3</v>
      </c>
      <c r="V508" s="14">
        <v>0</v>
      </c>
      <c r="W508" s="14">
        <v>0</v>
      </c>
      <c r="X508" s="14">
        <v>0</v>
      </c>
      <c r="Y508" s="14">
        <v>0</v>
      </c>
      <c r="Z508" s="14">
        <v>18</v>
      </c>
      <c r="AA508" s="14">
        <v>17</v>
      </c>
      <c r="AB508" s="14">
        <v>0</v>
      </c>
      <c r="AC508" s="14">
        <v>0</v>
      </c>
      <c r="AD508" s="14">
        <v>35</v>
      </c>
      <c r="AE508" s="14">
        <v>35</v>
      </c>
      <c r="AF508" s="14">
        <v>0</v>
      </c>
      <c r="AG508" s="14">
        <v>0</v>
      </c>
      <c r="AH508" s="14">
        <v>0</v>
      </c>
      <c r="AI508" s="14">
        <v>0</v>
      </c>
      <c r="AJ508" s="14">
        <v>0</v>
      </c>
      <c r="AK508" s="14">
        <v>0</v>
      </c>
      <c r="AL508" s="14">
        <v>0</v>
      </c>
      <c r="AM508" s="14">
        <v>0</v>
      </c>
      <c r="AN508" s="14">
        <v>0</v>
      </c>
      <c r="AO508" s="14">
        <v>0</v>
      </c>
      <c r="AQ508" s="14">
        <v>1</v>
      </c>
      <c r="AR508" s="14">
        <v>2</v>
      </c>
      <c r="AS508" s="14">
        <v>0</v>
      </c>
      <c r="AT508" s="14">
        <v>0</v>
      </c>
      <c r="AU508" s="14">
        <v>1</v>
      </c>
      <c r="AV508" s="14">
        <v>2</v>
      </c>
      <c r="AW508" s="14">
        <v>0</v>
      </c>
      <c r="AX508" s="14">
        <v>0</v>
      </c>
      <c r="AY508" s="14">
        <v>1</v>
      </c>
      <c r="AZ508" s="14">
        <v>2</v>
      </c>
      <c r="BA508" s="14">
        <v>0</v>
      </c>
      <c r="BB508" s="14">
        <v>1</v>
      </c>
      <c r="BC508" s="14">
        <v>97</v>
      </c>
      <c r="BD508" s="14">
        <v>99</v>
      </c>
      <c r="BE508" s="14">
        <v>0</v>
      </c>
      <c r="BF508" s="14">
        <v>0</v>
      </c>
      <c r="BG508" s="14" t="s">
        <v>167</v>
      </c>
    </row>
    <row r="509" spans="1:59">
      <c r="A509" s="14" t="s">
        <v>36</v>
      </c>
      <c r="B509" s="14" t="s">
        <v>65</v>
      </c>
      <c r="D509" s="14" t="s">
        <v>1832</v>
      </c>
      <c r="E509" s="14" t="s">
        <v>610</v>
      </c>
      <c r="F509" s="14" t="s">
        <v>611</v>
      </c>
      <c r="G509" s="14">
        <v>31013285</v>
      </c>
      <c r="H509" s="14" t="s">
        <v>166</v>
      </c>
      <c r="I509" s="14" t="s">
        <v>167</v>
      </c>
      <c r="J509" s="14" t="s">
        <v>168</v>
      </c>
      <c r="K509" s="14">
        <v>21.199439616673601</v>
      </c>
      <c r="L509" s="14">
        <v>92.160839481687304</v>
      </c>
      <c r="M509" s="14">
        <v>-45.681042462804498</v>
      </c>
      <c r="N509" s="14">
        <v>4</v>
      </c>
      <c r="P509" s="14" t="s">
        <v>99</v>
      </c>
      <c r="Q509" s="14" t="s">
        <v>109</v>
      </c>
      <c r="S509" s="14">
        <v>1</v>
      </c>
      <c r="T509" s="14">
        <v>1</v>
      </c>
      <c r="U509" s="14">
        <v>3</v>
      </c>
      <c r="V509" s="14">
        <v>0</v>
      </c>
      <c r="W509" s="14">
        <v>0</v>
      </c>
      <c r="X509" s="14">
        <v>0</v>
      </c>
      <c r="Y509" s="14">
        <v>0</v>
      </c>
      <c r="Z509" s="14">
        <v>15</v>
      </c>
      <c r="AA509" s="14">
        <v>20</v>
      </c>
      <c r="AB509" s="14">
        <v>0</v>
      </c>
      <c r="AC509" s="14">
        <v>0</v>
      </c>
      <c r="AD509" s="14">
        <v>42</v>
      </c>
      <c r="AE509" s="14">
        <v>28</v>
      </c>
      <c r="AF509" s="14">
        <v>0</v>
      </c>
      <c r="AG509" s="14">
        <v>0</v>
      </c>
      <c r="AH509" s="14">
        <v>0</v>
      </c>
      <c r="AI509" s="14">
        <v>0</v>
      </c>
      <c r="AJ509" s="14">
        <v>0</v>
      </c>
      <c r="AK509" s="14">
        <v>0</v>
      </c>
      <c r="AL509" s="14">
        <v>0</v>
      </c>
      <c r="AM509" s="14">
        <v>0</v>
      </c>
      <c r="AN509" s="14">
        <v>0</v>
      </c>
      <c r="AO509" s="14">
        <v>0</v>
      </c>
      <c r="AQ509" s="14">
        <v>1</v>
      </c>
      <c r="AR509" s="14">
        <v>1</v>
      </c>
      <c r="AS509" s="14">
        <v>0</v>
      </c>
      <c r="AT509" s="14">
        <v>0</v>
      </c>
      <c r="AU509" s="14">
        <v>1</v>
      </c>
      <c r="AV509" s="14">
        <v>1</v>
      </c>
      <c r="AW509" s="14">
        <v>0</v>
      </c>
      <c r="AX509" s="14">
        <v>0</v>
      </c>
      <c r="AY509" s="14">
        <v>1</v>
      </c>
      <c r="AZ509" s="14">
        <v>1</v>
      </c>
      <c r="BA509" s="14">
        <v>0</v>
      </c>
      <c r="BB509" s="14">
        <v>1</v>
      </c>
      <c r="BC509" s="14">
        <v>96</v>
      </c>
      <c r="BD509" s="14">
        <v>110</v>
      </c>
      <c r="BE509" s="14">
        <v>0</v>
      </c>
      <c r="BF509" s="14">
        <v>0</v>
      </c>
      <c r="BG509" s="14" t="s">
        <v>259</v>
      </c>
    </row>
    <row r="510" spans="1:59">
      <c r="A510" s="14" t="s">
        <v>36</v>
      </c>
      <c r="B510" s="14" t="s">
        <v>65</v>
      </c>
      <c r="D510" s="14" t="s">
        <v>1832</v>
      </c>
      <c r="E510" s="14" t="s">
        <v>612</v>
      </c>
      <c r="F510" s="14" t="s">
        <v>613</v>
      </c>
      <c r="G510" s="14">
        <v>31013501</v>
      </c>
      <c r="H510" s="14" t="s">
        <v>166</v>
      </c>
      <c r="I510" s="14" t="s">
        <v>167</v>
      </c>
      <c r="J510" s="14" t="s">
        <v>168</v>
      </c>
      <c r="K510" s="14">
        <v>21.196936600000001</v>
      </c>
      <c r="L510" s="14">
        <v>92.166978</v>
      </c>
      <c r="M510" s="14">
        <v>-55.8823428428</v>
      </c>
      <c r="N510" s="14" t="s">
        <v>261</v>
      </c>
      <c r="P510" s="14" t="s">
        <v>99</v>
      </c>
      <c r="Q510" s="14" t="s">
        <v>109</v>
      </c>
      <c r="S510" s="14">
        <v>1</v>
      </c>
      <c r="T510" s="14">
        <v>1</v>
      </c>
      <c r="U510" s="14">
        <v>3</v>
      </c>
      <c r="V510" s="14">
        <v>0</v>
      </c>
      <c r="W510" s="14">
        <v>0</v>
      </c>
      <c r="X510" s="14">
        <v>0</v>
      </c>
      <c r="Y510" s="14">
        <v>0</v>
      </c>
      <c r="Z510" s="14">
        <v>16</v>
      </c>
      <c r="AA510" s="14">
        <v>19</v>
      </c>
      <c r="AB510" s="14">
        <v>0</v>
      </c>
      <c r="AC510" s="14">
        <v>0</v>
      </c>
      <c r="AD510" s="14">
        <v>37</v>
      </c>
      <c r="AE510" s="14">
        <v>33</v>
      </c>
      <c r="AF510" s="14">
        <v>0</v>
      </c>
      <c r="AG510" s="14">
        <v>0</v>
      </c>
      <c r="AH510" s="14">
        <v>0</v>
      </c>
      <c r="AI510" s="14">
        <v>0</v>
      </c>
      <c r="AJ510" s="14">
        <v>0</v>
      </c>
      <c r="AK510" s="14">
        <v>0</v>
      </c>
      <c r="AL510" s="14">
        <v>0</v>
      </c>
      <c r="AM510" s="14">
        <v>0</v>
      </c>
      <c r="AN510" s="14">
        <v>0</v>
      </c>
      <c r="AO510" s="14">
        <v>0</v>
      </c>
      <c r="AQ510" s="14">
        <v>1</v>
      </c>
      <c r="AR510" s="14">
        <v>1</v>
      </c>
      <c r="AS510" s="14">
        <v>0</v>
      </c>
      <c r="AT510" s="14">
        <v>0</v>
      </c>
      <c r="AU510" s="14">
        <v>1</v>
      </c>
      <c r="AV510" s="14">
        <v>1</v>
      </c>
      <c r="AW510" s="14">
        <v>0</v>
      </c>
      <c r="AX510" s="14">
        <v>0</v>
      </c>
      <c r="AY510" s="14">
        <v>1</v>
      </c>
      <c r="AZ510" s="14">
        <v>1</v>
      </c>
      <c r="BA510" s="14">
        <v>0</v>
      </c>
      <c r="BB510" s="14">
        <v>1</v>
      </c>
      <c r="BC510" s="14">
        <v>100</v>
      </c>
      <c r="BD510" s="14">
        <v>101</v>
      </c>
      <c r="BE510" s="14">
        <v>0</v>
      </c>
      <c r="BF510" s="14">
        <v>0</v>
      </c>
      <c r="BG510" s="14" t="s">
        <v>167</v>
      </c>
    </row>
    <row r="511" spans="1:59">
      <c r="A511" s="14" t="s">
        <v>36</v>
      </c>
      <c r="B511" s="14" t="s">
        <v>65</v>
      </c>
      <c r="D511" s="14" t="s">
        <v>1832</v>
      </c>
      <c r="E511" s="14" t="s">
        <v>614</v>
      </c>
      <c r="F511" s="14" t="s">
        <v>615</v>
      </c>
      <c r="G511" s="14">
        <v>31013226</v>
      </c>
      <c r="H511" s="14" t="s">
        <v>166</v>
      </c>
      <c r="I511" s="14" t="s">
        <v>167</v>
      </c>
      <c r="J511" s="14" t="s">
        <v>168</v>
      </c>
      <c r="K511" s="14">
        <v>21.198909551715101</v>
      </c>
      <c r="L511" s="14">
        <v>92.166971985781203</v>
      </c>
      <c r="M511" s="14">
        <v>-58.626958952421397</v>
      </c>
      <c r="N511" s="14">
        <v>4</v>
      </c>
      <c r="P511" s="14" t="s">
        <v>99</v>
      </c>
      <c r="Q511" s="14" t="s">
        <v>109</v>
      </c>
      <c r="S511" s="14">
        <v>1</v>
      </c>
      <c r="T511" s="14">
        <v>1</v>
      </c>
      <c r="U511" s="14">
        <v>3</v>
      </c>
      <c r="V511" s="14">
        <v>1</v>
      </c>
      <c r="W511" s="14">
        <v>0</v>
      </c>
      <c r="X511" s="14">
        <v>0</v>
      </c>
      <c r="Y511" s="14">
        <v>0</v>
      </c>
      <c r="Z511" s="14">
        <v>12</v>
      </c>
      <c r="AA511" s="14">
        <v>23</v>
      </c>
      <c r="AB511" s="14">
        <v>0</v>
      </c>
      <c r="AC511" s="14">
        <v>0</v>
      </c>
      <c r="AD511" s="14">
        <v>25</v>
      </c>
      <c r="AE511" s="14">
        <v>45</v>
      </c>
      <c r="AF511" s="14">
        <v>0</v>
      </c>
      <c r="AG511" s="14">
        <v>0</v>
      </c>
      <c r="AH511" s="14">
        <v>0</v>
      </c>
      <c r="AI511" s="14">
        <v>0</v>
      </c>
      <c r="AJ511" s="14">
        <v>0</v>
      </c>
      <c r="AK511" s="14">
        <v>0</v>
      </c>
      <c r="AL511" s="14">
        <v>0</v>
      </c>
      <c r="AM511" s="14">
        <v>0</v>
      </c>
      <c r="AN511" s="14">
        <v>0</v>
      </c>
      <c r="AO511" s="14">
        <v>0</v>
      </c>
      <c r="AQ511" s="14">
        <v>1</v>
      </c>
      <c r="AR511" s="14">
        <v>1</v>
      </c>
      <c r="AS511" s="14">
        <v>0</v>
      </c>
      <c r="AT511" s="14">
        <v>0</v>
      </c>
      <c r="AU511" s="14">
        <v>1</v>
      </c>
      <c r="AV511" s="14">
        <v>1</v>
      </c>
      <c r="AW511" s="14">
        <v>0</v>
      </c>
      <c r="AX511" s="14">
        <v>0</v>
      </c>
      <c r="AY511" s="14">
        <v>1</v>
      </c>
      <c r="AZ511" s="14">
        <v>1</v>
      </c>
      <c r="BA511" s="14">
        <v>0</v>
      </c>
      <c r="BB511" s="14">
        <v>1</v>
      </c>
      <c r="BC511" s="14">
        <v>95</v>
      </c>
      <c r="BD511" s="14">
        <v>101</v>
      </c>
      <c r="BE511" s="14">
        <v>0</v>
      </c>
      <c r="BF511" s="14">
        <v>0</v>
      </c>
      <c r="BG511" s="14" t="s">
        <v>259</v>
      </c>
    </row>
    <row r="512" spans="1:59">
      <c r="A512" s="14" t="s">
        <v>36</v>
      </c>
      <c r="B512" s="14" t="s">
        <v>65</v>
      </c>
      <c r="D512" s="14" t="s">
        <v>1832</v>
      </c>
      <c r="E512" s="14" t="s">
        <v>616</v>
      </c>
      <c r="F512" s="14" t="s">
        <v>617</v>
      </c>
      <c r="G512" s="14">
        <v>31013248</v>
      </c>
      <c r="H512" s="14" t="s">
        <v>166</v>
      </c>
      <c r="I512" s="14" t="s">
        <v>167</v>
      </c>
      <c r="J512" s="14" t="s">
        <v>168</v>
      </c>
      <c r="K512" s="14">
        <v>21.196015046926298</v>
      </c>
      <c r="L512" s="14">
        <v>92.163942273771994</v>
      </c>
      <c r="M512" s="14">
        <v>-47.9338922608788</v>
      </c>
      <c r="N512" s="14">
        <v>4</v>
      </c>
      <c r="P512" s="14" t="s">
        <v>99</v>
      </c>
      <c r="Q512" s="14" t="s">
        <v>109</v>
      </c>
      <c r="S512" s="14">
        <v>1</v>
      </c>
      <c r="T512" s="14">
        <v>1</v>
      </c>
      <c r="U512" s="14">
        <v>3</v>
      </c>
      <c r="V512" s="14">
        <v>0</v>
      </c>
      <c r="W512" s="14">
        <v>0</v>
      </c>
      <c r="X512" s="14">
        <v>0</v>
      </c>
      <c r="Y512" s="14">
        <v>0</v>
      </c>
      <c r="Z512" s="14">
        <v>21</v>
      </c>
      <c r="AA512" s="14">
        <v>14</v>
      </c>
      <c r="AB512" s="14">
        <v>0</v>
      </c>
      <c r="AC512" s="14">
        <v>0</v>
      </c>
      <c r="AD512" s="14">
        <v>38</v>
      </c>
      <c r="AE512" s="14">
        <v>34</v>
      </c>
      <c r="AF512" s="14">
        <v>0</v>
      </c>
      <c r="AG512" s="14">
        <v>0</v>
      </c>
      <c r="AH512" s="14">
        <v>0</v>
      </c>
      <c r="AI512" s="14">
        <v>0</v>
      </c>
      <c r="AJ512" s="14">
        <v>0</v>
      </c>
      <c r="AK512" s="14">
        <v>0</v>
      </c>
      <c r="AL512" s="14">
        <v>0</v>
      </c>
      <c r="AM512" s="14">
        <v>0</v>
      </c>
      <c r="AN512" s="14">
        <v>0</v>
      </c>
      <c r="AO512" s="14">
        <v>0</v>
      </c>
      <c r="AQ512" s="14">
        <v>1</v>
      </c>
      <c r="AR512" s="14">
        <v>2</v>
      </c>
      <c r="AS512" s="14">
        <v>0</v>
      </c>
      <c r="AT512" s="14">
        <v>0</v>
      </c>
      <c r="AU512" s="14">
        <v>1</v>
      </c>
      <c r="AV512" s="14">
        <v>2</v>
      </c>
      <c r="AW512" s="14">
        <v>0</v>
      </c>
      <c r="AX512" s="14">
        <v>0</v>
      </c>
      <c r="AY512" s="14">
        <v>1</v>
      </c>
      <c r="AZ512" s="14">
        <v>2</v>
      </c>
      <c r="BA512" s="14">
        <v>0</v>
      </c>
      <c r="BB512" s="14">
        <v>1</v>
      </c>
      <c r="BC512" s="14">
        <v>98</v>
      </c>
      <c r="BD512" s="14">
        <v>97</v>
      </c>
      <c r="BE512" s="14">
        <v>0</v>
      </c>
      <c r="BF512" s="14">
        <v>0</v>
      </c>
      <c r="BG512" s="14" t="s">
        <v>167</v>
      </c>
    </row>
    <row r="513" spans="1:59">
      <c r="A513" s="14" t="s">
        <v>36</v>
      </c>
      <c r="B513" s="14" t="s">
        <v>65</v>
      </c>
      <c r="D513" s="14" t="s">
        <v>1832</v>
      </c>
      <c r="E513" s="14" t="s">
        <v>618</v>
      </c>
      <c r="F513" s="14" t="s">
        <v>619</v>
      </c>
      <c r="G513" s="14">
        <v>31013287</v>
      </c>
      <c r="H513" s="14" t="s">
        <v>166</v>
      </c>
      <c r="I513" s="14" t="s">
        <v>167</v>
      </c>
      <c r="J513" s="14" t="s">
        <v>168</v>
      </c>
      <c r="K513" s="14">
        <v>21.196525716763201</v>
      </c>
      <c r="L513" s="14">
        <v>92.163976344291996</v>
      </c>
      <c r="M513" s="14">
        <v>-32.5318106365538</v>
      </c>
      <c r="N513" s="14">
        <v>4</v>
      </c>
      <c r="P513" s="14" t="s">
        <v>99</v>
      </c>
      <c r="Q513" s="14" t="s">
        <v>109</v>
      </c>
      <c r="S513" s="14">
        <v>1</v>
      </c>
      <c r="T513" s="14">
        <v>1</v>
      </c>
      <c r="U513" s="14">
        <v>3</v>
      </c>
      <c r="V513" s="14">
        <v>1</v>
      </c>
      <c r="W513" s="14">
        <v>0</v>
      </c>
      <c r="X513" s="14">
        <v>0</v>
      </c>
      <c r="Y513" s="14">
        <v>0</v>
      </c>
      <c r="Z513" s="14">
        <v>11</v>
      </c>
      <c r="AA513" s="14">
        <v>26</v>
      </c>
      <c r="AB513" s="14">
        <v>0</v>
      </c>
      <c r="AC513" s="14">
        <v>0</v>
      </c>
      <c r="AD513" s="14">
        <v>35</v>
      </c>
      <c r="AE513" s="14">
        <v>35</v>
      </c>
      <c r="AF513" s="14">
        <v>0</v>
      </c>
      <c r="AG513" s="14">
        <v>0</v>
      </c>
      <c r="AH513" s="14">
        <v>0</v>
      </c>
      <c r="AI513" s="14">
        <v>0</v>
      </c>
      <c r="AJ513" s="14">
        <v>0</v>
      </c>
      <c r="AK513" s="14">
        <v>0</v>
      </c>
      <c r="AL513" s="14">
        <v>0</v>
      </c>
      <c r="AM513" s="14">
        <v>0</v>
      </c>
      <c r="AN513" s="14">
        <v>0</v>
      </c>
      <c r="AO513" s="14">
        <v>0</v>
      </c>
      <c r="AQ513" s="14">
        <v>1</v>
      </c>
      <c r="AR513" s="14">
        <v>2</v>
      </c>
      <c r="AS513" s="14">
        <v>0</v>
      </c>
      <c r="AT513" s="14">
        <v>0</v>
      </c>
      <c r="AU513" s="14">
        <v>1</v>
      </c>
      <c r="AV513" s="14">
        <v>2</v>
      </c>
      <c r="AW513" s="14">
        <v>0</v>
      </c>
      <c r="AX513" s="14">
        <v>0</v>
      </c>
      <c r="AY513" s="14">
        <v>1</v>
      </c>
      <c r="AZ513" s="14">
        <v>2</v>
      </c>
      <c r="BA513" s="14">
        <v>0</v>
      </c>
      <c r="BB513" s="14">
        <v>1</v>
      </c>
      <c r="BC513" s="14">
        <v>103</v>
      </c>
      <c r="BD513" s="14">
        <v>109</v>
      </c>
      <c r="BE513" s="14">
        <v>0</v>
      </c>
      <c r="BF513" s="14">
        <v>0</v>
      </c>
      <c r="BG513" s="14" t="s">
        <v>259</v>
      </c>
    </row>
    <row r="514" spans="1:59">
      <c r="A514" s="14" t="s">
        <v>36</v>
      </c>
      <c r="B514" s="14" t="s">
        <v>65</v>
      </c>
      <c r="D514" s="14" t="s">
        <v>1832</v>
      </c>
      <c r="E514" s="14" t="s">
        <v>620</v>
      </c>
      <c r="F514" s="14" t="s">
        <v>621</v>
      </c>
      <c r="G514" s="14">
        <v>31013273</v>
      </c>
      <c r="H514" s="14" t="s">
        <v>166</v>
      </c>
      <c r="I514" s="14" t="s">
        <v>167</v>
      </c>
      <c r="J514" s="14" t="s">
        <v>168</v>
      </c>
      <c r="K514" s="14">
        <v>21.197176639431699</v>
      </c>
      <c r="L514" s="14">
        <v>92.163937204381298</v>
      </c>
      <c r="M514" s="14">
        <v>-44.134330221207698</v>
      </c>
      <c r="N514" s="14">
        <v>4</v>
      </c>
      <c r="P514" s="14" t="s">
        <v>99</v>
      </c>
      <c r="Q514" s="14" t="s">
        <v>109</v>
      </c>
      <c r="S514" s="14">
        <v>1</v>
      </c>
      <c r="T514" s="14">
        <v>1</v>
      </c>
      <c r="U514" s="14">
        <v>3</v>
      </c>
      <c r="V514" s="14">
        <v>0</v>
      </c>
      <c r="W514" s="14">
        <v>0</v>
      </c>
      <c r="X514" s="14">
        <v>0</v>
      </c>
      <c r="Y514" s="14">
        <v>0</v>
      </c>
      <c r="Z514" s="14">
        <v>18</v>
      </c>
      <c r="AA514" s="14">
        <v>18</v>
      </c>
      <c r="AB514" s="14">
        <v>0</v>
      </c>
      <c r="AC514" s="14">
        <v>0</v>
      </c>
      <c r="AD514" s="14">
        <v>35</v>
      </c>
      <c r="AE514" s="14">
        <v>35</v>
      </c>
      <c r="AF514" s="14">
        <v>0</v>
      </c>
      <c r="AG514" s="14">
        <v>0</v>
      </c>
      <c r="AH514" s="14">
        <v>0</v>
      </c>
      <c r="AI514" s="14">
        <v>0</v>
      </c>
      <c r="AJ514" s="14">
        <v>0</v>
      </c>
      <c r="AK514" s="14">
        <v>0</v>
      </c>
      <c r="AL514" s="14">
        <v>0</v>
      </c>
      <c r="AM514" s="14">
        <v>0</v>
      </c>
      <c r="AN514" s="14">
        <v>0</v>
      </c>
      <c r="AO514" s="14">
        <v>0</v>
      </c>
      <c r="AQ514" s="14">
        <v>1</v>
      </c>
      <c r="AR514" s="14">
        <v>2</v>
      </c>
      <c r="AS514" s="14">
        <v>0</v>
      </c>
      <c r="AT514" s="14">
        <v>0</v>
      </c>
      <c r="AU514" s="14">
        <v>1</v>
      </c>
      <c r="AV514" s="14">
        <v>2</v>
      </c>
      <c r="AW514" s="14">
        <v>0</v>
      </c>
      <c r="AX514" s="14">
        <v>0</v>
      </c>
      <c r="AY514" s="14">
        <v>1</v>
      </c>
      <c r="AZ514" s="14">
        <v>2</v>
      </c>
      <c r="BA514" s="14">
        <v>0</v>
      </c>
      <c r="BB514" s="14">
        <v>1</v>
      </c>
      <c r="BC514" s="14">
        <v>99</v>
      </c>
      <c r="BD514" s="14">
        <v>102</v>
      </c>
      <c r="BE514" s="14">
        <v>0</v>
      </c>
      <c r="BF514" s="14">
        <v>0</v>
      </c>
      <c r="BG514" s="14" t="s">
        <v>259</v>
      </c>
    </row>
    <row r="515" spans="1:59">
      <c r="A515" s="14" t="s">
        <v>36</v>
      </c>
      <c r="B515" s="14" t="s">
        <v>65</v>
      </c>
      <c r="D515" s="14" t="s">
        <v>1832</v>
      </c>
      <c r="E515" s="14" t="s">
        <v>622</v>
      </c>
      <c r="F515" s="14" t="s">
        <v>623</v>
      </c>
      <c r="G515" s="14">
        <v>31013240</v>
      </c>
      <c r="H515" s="14" t="s">
        <v>166</v>
      </c>
      <c r="I515" s="14" t="s">
        <v>167</v>
      </c>
      <c r="J515" s="14" t="s">
        <v>168</v>
      </c>
      <c r="K515" s="14">
        <v>21.196317714513899</v>
      </c>
      <c r="L515" s="14">
        <v>92.164301231863504</v>
      </c>
      <c r="M515" s="14">
        <v>-38.088480017678698</v>
      </c>
      <c r="N515" s="14">
        <v>4</v>
      </c>
      <c r="P515" s="14" t="s">
        <v>99</v>
      </c>
      <c r="Q515" s="14" t="s">
        <v>109</v>
      </c>
      <c r="S515" s="14">
        <v>1</v>
      </c>
      <c r="T515" s="14">
        <v>1</v>
      </c>
      <c r="U515" s="14">
        <v>3</v>
      </c>
      <c r="V515" s="14">
        <v>0</v>
      </c>
      <c r="W515" s="14">
        <v>0</v>
      </c>
      <c r="X515" s="14">
        <v>0</v>
      </c>
      <c r="Y515" s="14">
        <v>0</v>
      </c>
      <c r="Z515" s="14">
        <v>14</v>
      </c>
      <c r="AA515" s="14">
        <v>21</v>
      </c>
      <c r="AB515" s="14">
        <v>0</v>
      </c>
      <c r="AC515" s="14">
        <v>0</v>
      </c>
      <c r="AD515" s="14">
        <v>27</v>
      </c>
      <c r="AE515" s="14">
        <v>44</v>
      </c>
      <c r="AF515" s="14">
        <v>0</v>
      </c>
      <c r="AG515" s="14">
        <v>0</v>
      </c>
      <c r="AH515" s="14">
        <v>0</v>
      </c>
      <c r="AI515" s="14">
        <v>0</v>
      </c>
      <c r="AJ515" s="14">
        <v>0</v>
      </c>
      <c r="AK515" s="14">
        <v>0</v>
      </c>
      <c r="AL515" s="14">
        <v>0</v>
      </c>
      <c r="AM515" s="14">
        <v>0</v>
      </c>
      <c r="AN515" s="14">
        <v>0</v>
      </c>
      <c r="AO515" s="14">
        <v>0</v>
      </c>
      <c r="AQ515" s="14">
        <v>2</v>
      </c>
      <c r="AR515" s="14">
        <v>2</v>
      </c>
      <c r="AS515" s="14">
        <v>0</v>
      </c>
      <c r="AT515" s="14">
        <v>0</v>
      </c>
      <c r="AU515" s="14">
        <v>2</v>
      </c>
      <c r="AV515" s="14">
        <v>2</v>
      </c>
      <c r="AW515" s="14">
        <v>0</v>
      </c>
      <c r="AX515" s="14">
        <v>0</v>
      </c>
      <c r="AY515" s="14">
        <v>2</v>
      </c>
      <c r="AZ515" s="14">
        <v>2</v>
      </c>
      <c r="BA515" s="14">
        <v>0</v>
      </c>
      <c r="BB515" s="14">
        <v>1</v>
      </c>
      <c r="BC515" s="14">
        <v>100</v>
      </c>
      <c r="BD515" s="14">
        <v>100</v>
      </c>
      <c r="BE515" s="14">
        <v>0</v>
      </c>
      <c r="BF515" s="14">
        <v>0</v>
      </c>
      <c r="BG515" s="14" t="s">
        <v>167</v>
      </c>
    </row>
    <row r="516" spans="1:59">
      <c r="A516" s="14" t="s">
        <v>36</v>
      </c>
      <c r="B516" s="14" t="s">
        <v>65</v>
      </c>
      <c r="D516" s="14" t="s">
        <v>1832</v>
      </c>
      <c r="E516" s="14" t="s">
        <v>624</v>
      </c>
      <c r="F516" s="14" t="s">
        <v>625</v>
      </c>
      <c r="G516" s="14">
        <v>31013288</v>
      </c>
      <c r="H516" s="14" t="s">
        <v>166</v>
      </c>
      <c r="I516" s="14" t="s">
        <v>167</v>
      </c>
      <c r="J516" s="14" t="s">
        <v>168</v>
      </c>
      <c r="K516" s="14">
        <v>21.197820862279698</v>
      </c>
      <c r="L516" s="14">
        <v>92.163040021456894</v>
      </c>
      <c r="M516" s="14">
        <v>-47.065354024730802</v>
      </c>
      <c r="N516" s="14">
        <v>4</v>
      </c>
      <c r="P516" s="14" t="s">
        <v>99</v>
      </c>
      <c r="Q516" s="14" t="s">
        <v>109</v>
      </c>
      <c r="S516" s="14">
        <v>1</v>
      </c>
      <c r="T516" s="14">
        <v>1</v>
      </c>
      <c r="U516" s="14">
        <v>3</v>
      </c>
      <c r="V516" s="14">
        <v>0</v>
      </c>
      <c r="W516" s="14">
        <v>0</v>
      </c>
      <c r="X516" s="14">
        <v>0</v>
      </c>
      <c r="Y516" s="14">
        <v>0</v>
      </c>
      <c r="Z516" s="14">
        <v>19</v>
      </c>
      <c r="AA516" s="14">
        <v>16</v>
      </c>
      <c r="AB516" s="14">
        <v>0</v>
      </c>
      <c r="AC516" s="14">
        <v>0</v>
      </c>
      <c r="AD516" s="14">
        <v>36</v>
      </c>
      <c r="AE516" s="14">
        <v>34</v>
      </c>
      <c r="AF516" s="14">
        <v>0</v>
      </c>
      <c r="AG516" s="14">
        <v>0</v>
      </c>
      <c r="AH516" s="14">
        <v>0</v>
      </c>
      <c r="AI516" s="14">
        <v>0</v>
      </c>
      <c r="AJ516" s="14">
        <v>0</v>
      </c>
      <c r="AK516" s="14">
        <v>0</v>
      </c>
      <c r="AL516" s="14">
        <v>0</v>
      </c>
      <c r="AM516" s="14">
        <v>0</v>
      </c>
      <c r="AN516" s="14">
        <v>0</v>
      </c>
      <c r="AO516" s="14">
        <v>0</v>
      </c>
      <c r="AQ516" s="14">
        <v>1</v>
      </c>
      <c r="AR516" s="14">
        <v>2</v>
      </c>
      <c r="AS516" s="14">
        <v>0</v>
      </c>
      <c r="AT516" s="14">
        <v>0</v>
      </c>
      <c r="AU516" s="14">
        <v>1</v>
      </c>
      <c r="AV516" s="14">
        <v>2</v>
      </c>
      <c r="AW516" s="14">
        <v>0</v>
      </c>
      <c r="AX516" s="14">
        <v>0</v>
      </c>
      <c r="AY516" s="14">
        <v>1</v>
      </c>
      <c r="AZ516" s="14">
        <v>2</v>
      </c>
      <c r="BA516" s="14">
        <v>0</v>
      </c>
      <c r="BB516" s="14">
        <v>1</v>
      </c>
      <c r="BC516" s="14">
        <v>95</v>
      </c>
      <c r="BD516" s="14">
        <v>98</v>
      </c>
      <c r="BE516" s="14">
        <v>0</v>
      </c>
      <c r="BF516" s="14">
        <v>0</v>
      </c>
      <c r="BG516" s="14" t="s">
        <v>167</v>
      </c>
    </row>
    <row r="517" spans="1:59">
      <c r="A517" s="14" t="s">
        <v>36</v>
      </c>
      <c r="B517" s="14" t="s">
        <v>65</v>
      </c>
      <c r="D517" s="14" t="s">
        <v>1832</v>
      </c>
      <c r="E517" s="14" t="s">
        <v>626</v>
      </c>
      <c r="F517" s="14" t="s">
        <v>627</v>
      </c>
      <c r="G517" s="14">
        <v>31013284</v>
      </c>
      <c r="H517" s="14" t="s">
        <v>166</v>
      </c>
      <c r="I517" s="14" t="s">
        <v>167</v>
      </c>
      <c r="J517" s="14" t="s">
        <v>168</v>
      </c>
      <c r="P517" s="14" t="s">
        <v>99</v>
      </c>
      <c r="Q517" s="14" t="s">
        <v>109</v>
      </c>
      <c r="S517" s="14">
        <v>1</v>
      </c>
      <c r="T517" s="14">
        <v>1</v>
      </c>
      <c r="U517" s="14">
        <v>3</v>
      </c>
      <c r="V517" s="14">
        <v>0</v>
      </c>
      <c r="W517" s="14">
        <v>0</v>
      </c>
      <c r="X517" s="14">
        <v>0</v>
      </c>
      <c r="Y517" s="14">
        <v>0</v>
      </c>
      <c r="Z517" s="14">
        <v>21</v>
      </c>
      <c r="AA517" s="14">
        <v>14</v>
      </c>
      <c r="AB517" s="14">
        <v>0</v>
      </c>
      <c r="AC517" s="14">
        <v>0</v>
      </c>
      <c r="AD517" s="14">
        <v>31</v>
      </c>
      <c r="AE517" s="14">
        <v>39</v>
      </c>
      <c r="AF517" s="14">
        <v>0</v>
      </c>
      <c r="AG517" s="14">
        <v>0</v>
      </c>
      <c r="AH517" s="14">
        <v>0</v>
      </c>
      <c r="AI517" s="14">
        <v>0</v>
      </c>
      <c r="AJ517" s="14">
        <v>0</v>
      </c>
      <c r="AK517" s="14">
        <v>0</v>
      </c>
      <c r="AL517" s="14">
        <v>0</v>
      </c>
      <c r="AM517" s="14">
        <v>0</v>
      </c>
      <c r="AN517" s="14">
        <v>0</v>
      </c>
      <c r="AO517" s="14">
        <v>0</v>
      </c>
      <c r="AQ517" s="14">
        <v>1</v>
      </c>
      <c r="AR517" s="14">
        <v>2</v>
      </c>
      <c r="AS517" s="14">
        <v>0</v>
      </c>
      <c r="AT517" s="14">
        <v>1</v>
      </c>
      <c r="AU517" s="14">
        <v>1</v>
      </c>
      <c r="AV517" s="14">
        <v>2</v>
      </c>
      <c r="AW517" s="14">
        <v>0</v>
      </c>
      <c r="AX517" s="14">
        <v>1</v>
      </c>
      <c r="AY517" s="14">
        <v>1</v>
      </c>
      <c r="AZ517" s="14">
        <v>2</v>
      </c>
      <c r="BA517" s="14">
        <v>0</v>
      </c>
      <c r="BB517" s="14">
        <v>1</v>
      </c>
      <c r="BC517" s="14">
        <v>100</v>
      </c>
      <c r="BD517" s="14">
        <v>102</v>
      </c>
      <c r="BE517" s="14">
        <v>0</v>
      </c>
      <c r="BF517" s="14">
        <v>0</v>
      </c>
      <c r="BG517" s="14" t="s">
        <v>167</v>
      </c>
    </row>
    <row r="518" spans="1:59">
      <c r="A518" s="14" t="s">
        <v>37</v>
      </c>
      <c r="B518" s="14" t="s">
        <v>66</v>
      </c>
      <c r="D518" s="14" t="s">
        <v>1832</v>
      </c>
      <c r="E518" s="14" t="s">
        <v>628</v>
      </c>
      <c r="F518" s="14" t="s">
        <v>629</v>
      </c>
      <c r="G518" s="14">
        <v>31013245</v>
      </c>
      <c r="H518" s="14" t="s">
        <v>166</v>
      </c>
      <c r="I518" s="14" t="s">
        <v>167</v>
      </c>
      <c r="J518" s="14" t="s">
        <v>168</v>
      </c>
      <c r="K518" s="14">
        <v>21.199437003500002</v>
      </c>
      <c r="L518" s="14">
        <v>92.154933700499996</v>
      </c>
      <c r="M518" s="14" t="s">
        <v>261</v>
      </c>
      <c r="N518" s="14" t="s">
        <v>261</v>
      </c>
      <c r="P518" s="14" t="s">
        <v>99</v>
      </c>
      <c r="Q518" s="14" t="s">
        <v>109</v>
      </c>
      <c r="S518" s="14">
        <v>1</v>
      </c>
      <c r="T518" s="14">
        <v>1</v>
      </c>
      <c r="U518" s="14">
        <v>3</v>
      </c>
      <c r="V518" s="14">
        <v>0</v>
      </c>
      <c r="W518" s="14">
        <v>0</v>
      </c>
      <c r="X518" s="14">
        <v>0</v>
      </c>
      <c r="Y518" s="14">
        <v>0</v>
      </c>
      <c r="Z518" s="14">
        <v>22</v>
      </c>
      <c r="AA518" s="14">
        <v>13</v>
      </c>
      <c r="AB518" s="14">
        <v>0</v>
      </c>
      <c r="AC518" s="14">
        <v>0</v>
      </c>
      <c r="AD518" s="14">
        <v>30</v>
      </c>
      <c r="AE518" s="14">
        <v>44</v>
      </c>
      <c r="AF518" s="14">
        <v>0</v>
      </c>
      <c r="AG518" s="14">
        <v>0</v>
      </c>
      <c r="AH518" s="14">
        <v>0</v>
      </c>
      <c r="AI518" s="14">
        <v>0</v>
      </c>
      <c r="AJ518" s="14">
        <v>0</v>
      </c>
      <c r="AK518" s="14">
        <v>0</v>
      </c>
      <c r="AL518" s="14">
        <v>0</v>
      </c>
      <c r="AM518" s="14">
        <v>0</v>
      </c>
      <c r="AN518" s="14">
        <v>0</v>
      </c>
      <c r="AO518" s="14">
        <v>0</v>
      </c>
      <c r="AQ518" s="14">
        <v>1</v>
      </c>
      <c r="AR518" s="14">
        <v>2</v>
      </c>
      <c r="AS518" s="14">
        <v>0</v>
      </c>
      <c r="AT518" s="14">
        <v>0</v>
      </c>
      <c r="AU518" s="14">
        <v>1</v>
      </c>
      <c r="AV518" s="14">
        <v>2</v>
      </c>
      <c r="AW518" s="14">
        <v>0</v>
      </c>
      <c r="AX518" s="14">
        <v>0</v>
      </c>
      <c r="AY518" s="14">
        <v>1</v>
      </c>
      <c r="AZ518" s="14">
        <v>2</v>
      </c>
      <c r="BA518" s="14">
        <v>0</v>
      </c>
      <c r="BB518" s="14">
        <v>1</v>
      </c>
      <c r="BC518" s="14">
        <v>102</v>
      </c>
      <c r="BD518" s="14">
        <v>97</v>
      </c>
      <c r="BE518" s="14">
        <v>0</v>
      </c>
      <c r="BF518" s="14">
        <v>0</v>
      </c>
      <c r="BG518" s="14" t="s">
        <v>167</v>
      </c>
    </row>
    <row r="519" spans="1:59">
      <c r="A519" s="14" t="s">
        <v>37</v>
      </c>
      <c r="B519" s="14" t="s">
        <v>66</v>
      </c>
      <c r="D519" s="14" t="s">
        <v>1832</v>
      </c>
      <c r="E519" s="14" t="s">
        <v>630</v>
      </c>
      <c r="F519" s="14" t="s">
        <v>631</v>
      </c>
      <c r="G519" s="14">
        <v>31013259</v>
      </c>
      <c r="H519" s="14" t="s">
        <v>166</v>
      </c>
      <c r="I519" s="14" t="s">
        <v>167</v>
      </c>
      <c r="J519" s="14" t="s">
        <v>168</v>
      </c>
      <c r="P519" s="14" t="s">
        <v>99</v>
      </c>
      <c r="Q519" s="14" t="s">
        <v>109</v>
      </c>
      <c r="S519" s="14">
        <v>1</v>
      </c>
      <c r="T519" s="14">
        <v>1</v>
      </c>
      <c r="U519" s="14">
        <v>3</v>
      </c>
      <c r="V519" s="14">
        <v>0</v>
      </c>
      <c r="W519" s="14">
        <v>0</v>
      </c>
      <c r="X519" s="14">
        <v>0</v>
      </c>
      <c r="Y519" s="14">
        <v>0</v>
      </c>
      <c r="Z519" s="14">
        <v>15</v>
      </c>
      <c r="AA519" s="14">
        <v>20</v>
      </c>
      <c r="AB519" s="14">
        <v>0</v>
      </c>
      <c r="AC519" s="14">
        <v>0</v>
      </c>
      <c r="AD519" s="14">
        <v>26</v>
      </c>
      <c r="AE519" s="14">
        <v>44</v>
      </c>
      <c r="AF519" s="14">
        <v>0</v>
      </c>
      <c r="AG519" s="14">
        <v>0</v>
      </c>
      <c r="AH519" s="14">
        <v>0</v>
      </c>
      <c r="AI519" s="14">
        <v>0</v>
      </c>
      <c r="AJ519" s="14">
        <v>0</v>
      </c>
      <c r="AK519" s="14">
        <v>0</v>
      </c>
      <c r="AL519" s="14">
        <v>0</v>
      </c>
      <c r="AM519" s="14">
        <v>0</v>
      </c>
      <c r="AN519" s="14">
        <v>0</v>
      </c>
      <c r="AO519" s="14">
        <v>0</v>
      </c>
      <c r="AP519" s="14">
        <v>1</v>
      </c>
      <c r="AQ519" s="14">
        <v>1</v>
      </c>
      <c r="AR519" s="14">
        <v>1</v>
      </c>
      <c r="AS519" s="14">
        <v>0</v>
      </c>
      <c r="AT519" s="14">
        <v>0</v>
      </c>
      <c r="AU519" s="14">
        <v>1</v>
      </c>
      <c r="AV519" s="14">
        <v>1</v>
      </c>
      <c r="AW519" s="14">
        <v>0</v>
      </c>
      <c r="AX519" s="14">
        <v>0</v>
      </c>
      <c r="AY519" s="14">
        <v>1</v>
      </c>
      <c r="AZ519" s="14">
        <v>1</v>
      </c>
      <c r="BA519" s="14">
        <v>0</v>
      </c>
      <c r="BB519" s="14">
        <v>1</v>
      </c>
      <c r="BC519" s="14">
        <v>99</v>
      </c>
      <c r="BD519" s="14">
        <v>108</v>
      </c>
      <c r="BE519" s="14">
        <v>0</v>
      </c>
      <c r="BF519" s="14">
        <v>0</v>
      </c>
      <c r="BG519" s="14" t="s">
        <v>259</v>
      </c>
    </row>
    <row r="520" spans="1:59">
      <c r="A520" s="14" t="s">
        <v>37</v>
      </c>
      <c r="B520" s="14" t="s">
        <v>66</v>
      </c>
      <c r="D520" s="14" t="s">
        <v>1832</v>
      </c>
      <c r="E520" s="14" t="s">
        <v>632</v>
      </c>
      <c r="F520" s="14" t="s">
        <v>633</v>
      </c>
      <c r="G520" s="14">
        <v>31013495</v>
      </c>
      <c r="H520" s="14" t="s">
        <v>166</v>
      </c>
      <c r="I520" s="14" t="s">
        <v>167</v>
      </c>
      <c r="J520" s="14" t="s">
        <v>168</v>
      </c>
      <c r="K520" s="14">
        <v>21.1982119</v>
      </c>
      <c r="L520" s="14">
        <v>92.157024100000001</v>
      </c>
      <c r="M520" s="14">
        <v>-45.340540148099997</v>
      </c>
      <c r="N520" s="14" t="s">
        <v>261</v>
      </c>
      <c r="P520" s="14" t="s">
        <v>99</v>
      </c>
      <c r="Q520" s="14" t="s">
        <v>109</v>
      </c>
      <c r="S520" s="14">
        <v>1</v>
      </c>
      <c r="T520" s="14">
        <v>1</v>
      </c>
      <c r="U520" s="14">
        <v>3</v>
      </c>
      <c r="V520" s="14">
        <v>0</v>
      </c>
      <c r="W520" s="14">
        <v>0</v>
      </c>
      <c r="X520" s="14">
        <v>0</v>
      </c>
      <c r="Y520" s="14">
        <v>0</v>
      </c>
      <c r="Z520" s="14">
        <v>14</v>
      </c>
      <c r="AA520" s="14">
        <v>22</v>
      </c>
      <c r="AB520" s="14">
        <v>0</v>
      </c>
      <c r="AC520" s="14">
        <v>0</v>
      </c>
      <c r="AD520" s="14">
        <v>29</v>
      </c>
      <c r="AE520" s="14">
        <v>43</v>
      </c>
      <c r="AF520" s="14">
        <v>0</v>
      </c>
      <c r="AG520" s="14">
        <v>0</v>
      </c>
      <c r="AH520" s="14">
        <v>0</v>
      </c>
      <c r="AI520" s="14">
        <v>0</v>
      </c>
      <c r="AJ520" s="14">
        <v>0</v>
      </c>
      <c r="AK520" s="14">
        <v>0</v>
      </c>
      <c r="AL520" s="14">
        <v>0</v>
      </c>
      <c r="AM520" s="14">
        <v>0</v>
      </c>
      <c r="AN520" s="14">
        <v>0</v>
      </c>
      <c r="AO520" s="14">
        <v>0</v>
      </c>
      <c r="AQ520" s="14">
        <v>2</v>
      </c>
      <c r="AR520" s="14">
        <v>2</v>
      </c>
      <c r="AS520" s="14">
        <v>0</v>
      </c>
      <c r="AT520" s="14">
        <v>0</v>
      </c>
      <c r="AU520" s="14">
        <v>2</v>
      </c>
      <c r="AV520" s="14">
        <v>2</v>
      </c>
      <c r="AW520" s="14">
        <v>0</v>
      </c>
      <c r="AX520" s="14">
        <v>0</v>
      </c>
      <c r="AY520" s="14">
        <v>2</v>
      </c>
      <c r="AZ520" s="14">
        <v>2</v>
      </c>
      <c r="BA520" s="14">
        <v>0</v>
      </c>
      <c r="BB520" s="14">
        <v>1</v>
      </c>
      <c r="BC520" s="14">
        <v>94</v>
      </c>
      <c r="BD520" s="14">
        <v>95</v>
      </c>
      <c r="BE520" s="14">
        <v>0</v>
      </c>
      <c r="BF520" s="14">
        <v>0</v>
      </c>
      <c r="BG520" s="14" t="s">
        <v>167</v>
      </c>
    </row>
    <row r="521" spans="1:59">
      <c r="A521" s="14" t="s">
        <v>37</v>
      </c>
      <c r="B521" s="14" t="s">
        <v>66</v>
      </c>
      <c r="D521" s="14" t="s">
        <v>1832</v>
      </c>
      <c r="E521" s="14" t="s">
        <v>634</v>
      </c>
      <c r="F521" s="14" t="s">
        <v>635</v>
      </c>
      <c r="G521" s="14">
        <v>31013497</v>
      </c>
      <c r="H521" s="14" t="s">
        <v>166</v>
      </c>
      <c r="I521" s="14" t="s">
        <v>167</v>
      </c>
      <c r="J521" s="14" t="s">
        <v>168</v>
      </c>
      <c r="K521" s="14">
        <v>21.1979279</v>
      </c>
      <c r="L521" s="14">
        <v>92.156737800000002</v>
      </c>
      <c r="M521" s="14">
        <v>-38.116827986499999</v>
      </c>
      <c r="N521" s="14" t="s">
        <v>261</v>
      </c>
      <c r="P521" s="14" t="s">
        <v>99</v>
      </c>
      <c r="Q521" s="14" t="s">
        <v>109</v>
      </c>
      <c r="S521" s="14">
        <v>1</v>
      </c>
      <c r="T521" s="14">
        <v>1</v>
      </c>
      <c r="U521" s="14">
        <v>3</v>
      </c>
      <c r="V521" s="14">
        <v>0</v>
      </c>
      <c r="W521" s="14">
        <v>0</v>
      </c>
      <c r="X521" s="14">
        <v>0</v>
      </c>
      <c r="Y521" s="14">
        <v>0</v>
      </c>
      <c r="Z521" s="14">
        <v>20</v>
      </c>
      <c r="AA521" s="14">
        <v>15</v>
      </c>
      <c r="AB521" s="14">
        <v>0</v>
      </c>
      <c r="AC521" s="14">
        <v>0</v>
      </c>
      <c r="AD521" s="14">
        <v>39</v>
      </c>
      <c r="AE521" s="14">
        <v>31</v>
      </c>
      <c r="AF521" s="14">
        <v>0</v>
      </c>
      <c r="AG521" s="14">
        <v>0</v>
      </c>
      <c r="AH521" s="14">
        <v>0</v>
      </c>
      <c r="AI521" s="14">
        <v>0</v>
      </c>
      <c r="AJ521" s="14">
        <v>0</v>
      </c>
      <c r="AK521" s="14">
        <v>0</v>
      </c>
      <c r="AL521" s="14">
        <v>0</v>
      </c>
      <c r="AM521" s="14">
        <v>0</v>
      </c>
      <c r="AN521" s="14">
        <v>0</v>
      </c>
      <c r="AO521" s="14">
        <v>0</v>
      </c>
      <c r="AQ521" s="14">
        <v>1</v>
      </c>
      <c r="AR521" s="14">
        <v>1</v>
      </c>
      <c r="AS521" s="14">
        <v>0</v>
      </c>
      <c r="AT521" s="14">
        <v>0</v>
      </c>
      <c r="AU521" s="14">
        <v>1</v>
      </c>
      <c r="AV521" s="14">
        <v>1</v>
      </c>
      <c r="AW521" s="14">
        <v>0</v>
      </c>
      <c r="AX521" s="14">
        <v>0</v>
      </c>
      <c r="AY521" s="14">
        <v>1</v>
      </c>
      <c r="AZ521" s="14">
        <v>1</v>
      </c>
      <c r="BA521" s="14">
        <v>0</v>
      </c>
      <c r="BB521" s="14">
        <v>1</v>
      </c>
      <c r="BC521" s="14">
        <v>92</v>
      </c>
      <c r="BD521" s="14">
        <v>93</v>
      </c>
      <c r="BE521" s="14">
        <v>0</v>
      </c>
      <c r="BF521" s="14">
        <v>0</v>
      </c>
      <c r="BG521" s="14" t="s">
        <v>167</v>
      </c>
    </row>
    <row r="522" spans="1:59">
      <c r="A522" s="14" t="s">
        <v>37</v>
      </c>
      <c r="B522" s="14" t="s">
        <v>66</v>
      </c>
      <c r="D522" s="14" t="s">
        <v>1832</v>
      </c>
      <c r="E522" s="14" t="s">
        <v>636</v>
      </c>
      <c r="F522" s="14" t="s">
        <v>637</v>
      </c>
      <c r="G522" s="14">
        <v>31013498</v>
      </c>
      <c r="H522" s="14" t="s">
        <v>166</v>
      </c>
      <c r="I522" s="14" t="s">
        <v>167</v>
      </c>
      <c r="J522" s="14" t="s">
        <v>168</v>
      </c>
      <c r="K522" s="14">
        <v>21.1981678</v>
      </c>
      <c r="L522" s="14">
        <v>92.157939600000006</v>
      </c>
      <c r="M522" s="14">
        <v>-44.013079992599998</v>
      </c>
      <c r="N522" s="14" t="s">
        <v>261</v>
      </c>
      <c r="P522" s="14" t="s">
        <v>99</v>
      </c>
      <c r="Q522" s="14" t="s">
        <v>109</v>
      </c>
      <c r="S522" s="14">
        <v>1</v>
      </c>
      <c r="T522" s="14">
        <v>1</v>
      </c>
      <c r="U522" s="14">
        <v>3</v>
      </c>
      <c r="V522" s="14">
        <v>0</v>
      </c>
      <c r="W522" s="14">
        <v>0</v>
      </c>
      <c r="X522" s="14">
        <v>0</v>
      </c>
      <c r="Y522" s="14">
        <v>0</v>
      </c>
      <c r="Z522" s="14">
        <v>20</v>
      </c>
      <c r="AA522" s="14">
        <v>15</v>
      </c>
      <c r="AB522" s="14">
        <v>0</v>
      </c>
      <c r="AC522" s="14">
        <v>0</v>
      </c>
      <c r="AD522" s="14">
        <v>37</v>
      </c>
      <c r="AE522" s="14">
        <v>33</v>
      </c>
      <c r="AF522" s="14">
        <v>0</v>
      </c>
      <c r="AG522" s="14">
        <v>0</v>
      </c>
      <c r="AH522" s="14">
        <v>0</v>
      </c>
      <c r="AI522" s="14">
        <v>0</v>
      </c>
      <c r="AJ522" s="14">
        <v>0</v>
      </c>
      <c r="AK522" s="14">
        <v>0</v>
      </c>
      <c r="AL522" s="14">
        <v>0</v>
      </c>
      <c r="AM522" s="14">
        <v>0</v>
      </c>
      <c r="AN522" s="14">
        <v>0</v>
      </c>
      <c r="AO522" s="14">
        <v>0</v>
      </c>
      <c r="AQ522" s="14">
        <v>2</v>
      </c>
      <c r="AR522" s="14">
        <v>1</v>
      </c>
      <c r="AS522" s="14">
        <v>0</v>
      </c>
      <c r="AT522" s="14">
        <v>0</v>
      </c>
      <c r="AU522" s="14">
        <v>2</v>
      </c>
      <c r="AV522" s="14">
        <v>1</v>
      </c>
      <c r="AW522" s="14">
        <v>0</v>
      </c>
      <c r="AX522" s="14">
        <v>0</v>
      </c>
      <c r="AY522" s="14">
        <v>2</v>
      </c>
      <c r="AZ522" s="14">
        <v>1</v>
      </c>
      <c r="BA522" s="14">
        <v>0</v>
      </c>
      <c r="BB522" s="14">
        <v>1</v>
      </c>
      <c r="BC522" s="14">
        <v>97</v>
      </c>
      <c r="BD522" s="14">
        <v>98</v>
      </c>
      <c r="BE522" s="14">
        <v>0</v>
      </c>
      <c r="BF522" s="14">
        <v>0</v>
      </c>
      <c r="BG522" s="14" t="s">
        <v>167</v>
      </c>
    </row>
    <row r="523" spans="1:59">
      <c r="A523" s="14" t="s">
        <v>37</v>
      </c>
      <c r="B523" s="14" t="s">
        <v>66</v>
      </c>
      <c r="D523" s="14" t="s">
        <v>1832</v>
      </c>
      <c r="E523" s="14" t="s">
        <v>638</v>
      </c>
      <c r="F523" s="14" t="s">
        <v>639</v>
      </c>
      <c r="G523" s="14">
        <v>31013499</v>
      </c>
      <c r="H523" s="14" t="s">
        <v>166</v>
      </c>
      <c r="I523" s="14" t="s">
        <v>167</v>
      </c>
      <c r="J523" s="14" t="s">
        <v>168</v>
      </c>
      <c r="K523" s="14">
        <v>21.198158500000002</v>
      </c>
      <c r="L523" s="14">
        <v>92.158005099999997</v>
      </c>
      <c r="M523" s="14">
        <v>-40.030790463499997</v>
      </c>
      <c r="N523" s="14" t="s">
        <v>261</v>
      </c>
      <c r="P523" s="14" t="s">
        <v>99</v>
      </c>
      <c r="Q523" s="14" t="s">
        <v>109</v>
      </c>
      <c r="S523" s="14">
        <v>1</v>
      </c>
      <c r="T523" s="14">
        <v>1</v>
      </c>
      <c r="U523" s="14">
        <v>3</v>
      </c>
      <c r="V523" s="14">
        <v>0</v>
      </c>
      <c r="W523" s="14">
        <v>0</v>
      </c>
      <c r="X523" s="14">
        <v>0</v>
      </c>
      <c r="Y523" s="14">
        <v>0</v>
      </c>
      <c r="Z523" s="14">
        <v>18</v>
      </c>
      <c r="AA523" s="14">
        <v>17</v>
      </c>
      <c r="AB523" s="14">
        <v>0</v>
      </c>
      <c r="AC523" s="14">
        <v>0</v>
      </c>
      <c r="AD523" s="14">
        <v>42</v>
      </c>
      <c r="AE523" s="14">
        <v>28</v>
      </c>
      <c r="AF523" s="14">
        <v>0</v>
      </c>
      <c r="AG523" s="14">
        <v>0</v>
      </c>
      <c r="AH523" s="14">
        <v>0</v>
      </c>
      <c r="AI523" s="14">
        <v>0</v>
      </c>
      <c r="AJ523" s="14">
        <v>0</v>
      </c>
      <c r="AK523" s="14">
        <v>0</v>
      </c>
      <c r="AL523" s="14">
        <v>0</v>
      </c>
      <c r="AM523" s="14">
        <v>0</v>
      </c>
      <c r="AN523" s="14">
        <v>0</v>
      </c>
      <c r="AO523" s="14">
        <v>0</v>
      </c>
      <c r="AQ523" s="14">
        <v>1</v>
      </c>
      <c r="AR523" s="14">
        <v>2</v>
      </c>
      <c r="AS523" s="14">
        <v>0</v>
      </c>
      <c r="AT523" s="14">
        <v>0</v>
      </c>
      <c r="AU523" s="14">
        <v>1</v>
      </c>
      <c r="AV523" s="14">
        <v>2</v>
      </c>
      <c r="AW523" s="14">
        <v>0</v>
      </c>
      <c r="AX523" s="14">
        <v>0</v>
      </c>
      <c r="AY523" s="14">
        <v>1</v>
      </c>
      <c r="AZ523" s="14">
        <v>2</v>
      </c>
      <c r="BA523" s="14">
        <v>0</v>
      </c>
      <c r="BB523" s="14">
        <v>1</v>
      </c>
      <c r="BC523" s="14">
        <v>99</v>
      </c>
      <c r="BD523" s="14">
        <v>100</v>
      </c>
      <c r="BE523" s="14">
        <v>0</v>
      </c>
      <c r="BF523" s="14">
        <v>0</v>
      </c>
      <c r="BG523" s="14" t="s">
        <v>167</v>
      </c>
    </row>
    <row r="524" spans="1:59">
      <c r="A524" s="14" t="s">
        <v>37</v>
      </c>
      <c r="B524" s="14" t="s">
        <v>66</v>
      </c>
      <c r="D524" s="14" t="s">
        <v>1832</v>
      </c>
      <c r="E524" s="14" t="s">
        <v>640</v>
      </c>
      <c r="F524" s="14" t="s">
        <v>641</v>
      </c>
      <c r="G524" s="14">
        <v>31013283</v>
      </c>
      <c r="H524" s="14" t="s">
        <v>166</v>
      </c>
      <c r="I524" s="14" t="s">
        <v>167</v>
      </c>
      <c r="J524" s="14" t="s">
        <v>168</v>
      </c>
      <c r="P524" s="14" t="s">
        <v>99</v>
      </c>
      <c r="Q524" s="14" t="s">
        <v>109</v>
      </c>
      <c r="S524" s="14">
        <v>1</v>
      </c>
      <c r="T524" s="14">
        <v>1</v>
      </c>
      <c r="U524" s="14">
        <v>3</v>
      </c>
      <c r="V524" s="14">
        <v>0</v>
      </c>
      <c r="W524" s="14">
        <v>0</v>
      </c>
      <c r="X524" s="14">
        <v>0</v>
      </c>
      <c r="Y524" s="14">
        <v>0</v>
      </c>
      <c r="Z524" s="14">
        <v>21</v>
      </c>
      <c r="AA524" s="14">
        <v>14</v>
      </c>
      <c r="AB524" s="14">
        <v>0</v>
      </c>
      <c r="AC524" s="14">
        <v>0</v>
      </c>
      <c r="AD524" s="14">
        <v>39</v>
      </c>
      <c r="AE524" s="14">
        <v>31</v>
      </c>
      <c r="AF524" s="14">
        <v>0</v>
      </c>
      <c r="AG524" s="14">
        <v>0</v>
      </c>
      <c r="AH524" s="14">
        <v>0</v>
      </c>
      <c r="AI524" s="14">
        <v>0</v>
      </c>
      <c r="AJ524" s="14">
        <v>0</v>
      </c>
      <c r="AK524" s="14">
        <v>0</v>
      </c>
      <c r="AL524" s="14">
        <v>0</v>
      </c>
      <c r="AM524" s="14">
        <v>0</v>
      </c>
      <c r="AN524" s="14">
        <v>0</v>
      </c>
      <c r="AO524" s="14">
        <v>0</v>
      </c>
      <c r="AQ524" s="14">
        <v>1</v>
      </c>
      <c r="AR524" s="14">
        <v>2</v>
      </c>
      <c r="AS524" s="14">
        <v>0</v>
      </c>
      <c r="AT524" s="14">
        <v>0</v>
      </c>
      <c r="AU524" s="14">
        <v>1</v>
      </c>
      <c r="AV524" s="14">
        <v>2</v>
      </c>
      <c r="AW524" s="14">
        <v>0</v>
      </c>
      <c r="AX524" s="14">
        <v>0</v>
      </c>
      <c r="AY524" s="14">
        <v>1</v>
      </c>
      <c r="AZ524" s="14">
        <v>2</v>
      </c>
      <c r="BA524" s="14">
        <v>0</v>
      </c>
      <c r="BB524" s="14">
        <v>1</v>
      </c>
      <c r="BC524" s="14">
        <v>99</v>
      </c>
      <c r="BD524" s="14">
        <v>96</v>
      </c>
      <c r="BE524" s="14">
        <v>0</v>
      </c>
      <c r="BF524" s="14">
        <v>0</v>
      </c>
      <c r="BG524" s="14" t="s">
        <v>167</v>
      </c>
    </row>
    <row r="525" spans="1:59">
      <c r="A525" s="14" t="s">
        <v>37</v>
      </c>
      <c r="B525" s="14" t="s">
        <v>66</v>
      </c>
      <c r="D525" s="14" t="s">
        <v>1832</v>
      </c>
      <c r="E525" s="14" t="s">
        <v>642</v>
      </c>
      <c r="F525" s="14" t="s">
        <v>643</v>
      </c>
      <c r="G525" s="14">
        <v>31013274</v>
      </c>
      <c r="H525" s="14" t="s">
        <v>166</v>
      </c>
      <c r="I525" s="14" t="s">
        <v>167</v>
      </c>
      <c r="J525" s="14" t="s">
        <v>168</v>
      </c>
      <c r="K525" s="14">
        <v>21.198443729786501</v>
      </c>
      <c r="L525" s="14">
        <v>92.159243431082999</v>
      </c>
      <c r="M525" s="14">
        <v>-41.581150330501899</v>
      </c>
      <c r="N525" s="14">
        <v>4</v>
      </c>
      <c r="P525" s="14" t="s">
        <v>99</v>
      </c>
      <c r="Q525" s="14" t="s">
        <v>109</v>
      </c>
      <c r="S525" s="14">
        <v>1</v>
      </c>
      <c r="T525" s="14">
        <v>1</v>
      </c>
      <c r="U525" s="14">
        <v>3</v>
      </c>
      <c r="V525" s="14">
        <v>1</v>
      </c>
      <c r="W525" s="14">
        <v>0</v>
      </c>
      <c r="X525" s="14">
        <v>0</v>
      </c>
      <c r="Y525" s="14">
        <v>0</v>
      </c>
      <c r="Z525" s="14">
        <v>17</v>
      </c>
      <c r="AA525" s="14">
        <v>18</v>
      </c>
      <c r="AB525" s="14">
        <v>0</v>
      </c>
      <c r="AC525" s="14">
        <v>0</v>
      </c>
      <c r="AD525" s="14">
        <v>34</v>
      </c>
      <c r="AE525" s="14">
        <v>36</v>
      </c>
      <c r="AF525" s="14">
        <v>0</v>
      </c>
      <c r="AG525" s="14">
        <v>0</v>
      </c>
      <c r="AH525" s="14">
        <v>0</v>
      </c>
      <c r="AI525" s="14">
        <v>0</v>
      </c>
      <c r="AJ525" s="14">
        <v>0</v>
      </c>
      <c r="AK525" s="14">
        <v>0</v>
      </c>
      <c r="AL525" s="14">
        <v>0</v>
      </c>
      <c r="AM525" s="14">
        <v>0</v>
      </c>
      <c r="AN525" s="14">
        <v>0</v>
      </c>
      <c r="AO525" s="14">
        <v>0</v>
      </c>
      <c r="AQ525" s="14">
        <v>1</v>
      </c>
      <c r="AR525" s="14">
        <v>2</v>
      </c>
      <c r="AS525" s="14">
        <v>0</v>
      </c>
      <c r="AT525" s="14">
        <v>0</v>
      </c>
      <c r="AU525" s="14">
        <v>1</v>
      </c>
      <c r="AV525" s="14">
        <v>2</v>
      </c>
      <c r="AW525" s="14">
        <v>0</v>
      </c>
      <c r="AX525" s="14">
        <v>0</v>
      </c>
      <c r="AY525" s="14">
        <v>1</v>
      </c>
      <c r="AZ525" s="14">
        <v>2</v>
      </c>
      <c r="BA525" s="14">
        <v>0</v>
      </c>
      <c r="BB525" s="14">
        <v>1</v>
      </c>
      <c r="BC525" s="14">
        <v>98</v>
      </c>
      <c r="BD525" s="14">
        <v>103</v>
      </c>
      <c r="BE525" s="14">
        <v>0</v>
      </c>
      <c r="BF525" s="14">
        <v>0</v>
      </c>
      <c r="BG525" s="14" t="s">
        <v>167</v>
      </c>
    </row>
    <row r="526" spans="1:59">
      <c r="A526" s="14" t="s">
        <v>37</v>
      </c>
      <c r="B526" s="14" t="s">
        <v>66</v>
      </c>
      <c r="D526" s="14" t="s">
        <v>1832</v>
      </c>
      <c r="E526" s="14" t="s">
        <v>644</v>
      </c>
      <c r="F526" s="14" t="s">
        <v>645</v>
      </c>
      <c r="G526" s="14">
        <v>31013292</v>
      </c>
      <c r="H526" s="14" t="s">
        <v>166</v>
      </c>
      <c r="I526" s="14" t="s">
        <v>167</v>
      </c>
      <c r="J526" s="14" t="s">
        <v>168</v>
      </c>
      <c r="K526" s="14">
        <v>21.198680281531999</v>
      </c>
      <c r="L526" s="14">
        <v>92.157358568432201</v>
      </c>
      <c r="M526" s="14">
        <v>-46.701291743060303</v>
      </c>
      <c r="N526" s="14">
        <v>4</v>
      </c>
      <c r="P526" s="14" t="s">
        <v>99</v>
      </c>
      <c r="Q526" s="14" t="s">
        <v>109</v>
      </c>
      <c r="S526" s="14">
        <v>1</v>
      </c>
      <c r="T526" s="14">
        <v>1</v>
      </c>
      <c r="U526" s="14">
        <v>3</v>
      </c>
      <c r="V526" s="14">
        <v>1</v>
      </c>
      <c r="W526" s="14">
        <v>0</v>
      </c>
      <c r="X526" s="14">
        <v>0</v>
      </c>
      <c r="Y526" s="14">
        <v>0</v>
      </c>
      <c r="Z526" s="14">
        <v>19</v>
      </c>
      <c r="AA526" s="14">
        <v>16</v>
      </c>
      <c r="AB526" s="14">
        <v>0</v>
      </c>
      <c r="AC526" s="14">
        <v>0</v>
      </c>
      <c r="AD526" s="14">
        <v>37</v>
      </c>
      <c r="AE526" s="14">
        <v>35</v>
      </c>
      <c r="AF526" s="14">
        <v>0</v>
      </c>
      <c r="AG526" s="14">
        <v>0</v>
      </c>
      <c r="AH526" s="14">
        <v>0</v>
      </c>
      <c r="AI526" s="14">
        <v>0</v>
      </c>
      <c r="AJ526" s="14">
        <v>0</v>
      </c>
      <c r="AK526" s="14">
        <v>0</v>
      </c>
      <c r="AL526" s="14">
        <v>0</v>
      </c>
      <c r="AM526" s="14">
        <v>0</v>
      </c>
      <c r="AN526" s="14">
        <v>0</v>
      </c>
      <c r="AO526" s="14">
        <v>0</v>
      </c>
      <c r="AQ526" s="14">
        <v>1</v>
      </c>
      <c r="AR526" s="14">
        <v>2</v>
      </c>
      <c r="AS526" s="14">
        <v>0</v>
      </c>
      <c r="AT526" s="14">
        <v>0</v>
      </c>
      <c r="AU526" s="14">
        <v>1</v>
      </c>
      <c r="AV526" s="14">
        <v>2</v>
      </c>
      <c r="AW526" s="14">
        <v>0</v>
      </c>
      <c r="AX526" s="14">
        <v>0</v>
      </c>
      <c r="AY526" s="14">
        <v>1</v>
      </c>
      <c r="AZ526" s="14">
        <v>2</v>
      </c>
      <c r="BA526" s="14">
        <v>0</v>
      </c>
      <c r="BB526" s="14">
        <v>1</v>
      </c>
      <c r="BC526" s="14">
        <v>102</v>
      </c>
      <c r="BD526" s="14">
        <v>109</v>
      </c>
      <c r="BE526" s="14">
        <v>0</v>
      </c>
      <c r="BF526" s="14">
        <v>0</v>
      </c>
      <c r="BG526" s="14" t="s">
        <v>167</v>
      </c>
    </row>
    <row r="527" spans="1:59">
      <c r="A527" s="14" t="s">
        <v>37</v>
      </c>
      <c r="B527" s="14" t="s">
        <v>66</v>
      </c>
      <c r="D527" s="14" t="s">
        <v>1832</v>
      </c>
      <c r="E527" s="14" t="s">
        <v>646</v>
      </c>
      <c r="F527" s="14" t="s">
        <v>647</v>
      </c>
      <c r="G527" s="14">
        <v>31013254</v>
      </c>
      <c r="H527" s="14" t="s">
        <v>166</v>
      </c>
      <c r="I527" s="14" t="s">
        <v>167</v>
      </c>
      <c r="J527" s="14" t="s">
        <v>168</v>
      </c>
      <c r="K527" s="14">
        <v>21.199737180896499</v>
      </c>
      <c r="L527" s="14">
        <v>92.155992954485001</v>
      </c>
      <c r="M527" s="14">
        <v>-42.399549628356802</v>
      </c>
      <c r="N527" s="14">
        <v>4</v>
      </c>
      <c r="P527" s="14" t="s">
        <v>99</v>
      </c>
      <c r="Q527" s="14" t="s">
        <v>109</v>
      </c>
      <c r="S527" s="14">
        <v>1</v>
      </c>
      <c r="T527" s="14">
        <v>1</v>
      </c>
      <c r="U527" s="14">
        <v>3</v>
      </c>
      <c r="V527" s="14">
        <v>0</v>
      </c>
      <c r="W527" s="14">
        <v>0</v>
      </c>
      <c r="X527" s="14">
        <v>0</v>
      </c>
      <c r="Y527" s="14">
        <v>0</v>
      </c>
      <c r="Z527" s="14">
        <v>22</v>
      </c>
      <c r="AA527" s="14">
        <v>13</v>
      </c>
      <c r="AB527" s="14">
        <v>0</v>
      </c>
      <c r="AC527" s="14">
        <v>0</v>
      </c>
      <c r="AD527" s="14">
        <v>33</v>
      </c>
      <c r="AE527" s="14">
        <v>37</v>
      </c>
      <c r="AF527" s="14">
        <v>0</v>
      </c>
      <c r="AG527" s="14">
        <v>0</v>
      </c>
      <c r="AH527" s="14">
        <v>0</v>
      </c>
      <c r="AI527" s="14">
        <v>0</v>
      </c>
      <c r="AJ527" s="14">
        <v>0</v>
      </c>
      <c r="AK527" s="14">
        <v>0</v>
      </c>
      <c r="AL527" s="14">
        <v>0</v>
      </c>
      <c r="AM527" s="14">
        <v>0</v>
      </c>
      <c r="AN527" s="14">
        <v>0</v>
      </c>
      <c r="AO527" s="14">
        <v>0</v>
      </c>
      <c r="AQ527" s="14">
        <v>1</v>
      </c>
      <c r="AR527" s="14">
        <v>2</v>
      </c>
      <c r="AS527" s="14">
        <v>0</v>
      </c>
      <c r="AT527" s="14">
        <v>0</v>
      </c>
      <c r="AU527" s="14">
        <v>1</v>
      </c>
      <c r="AV527" s="14">
        <v>2</v>
      </c>
      <c r="AW527" s="14">
        <v>0</v>
      </c>
      <c r="AX527" s="14">
        <v>0</v>
      </c>
      <c r="AY527" s="14">
        <v>1</v>
      </c>
      <c r="AZ527" s="14">
        <v>2</v>
      </c>
      <c r="BA527" s="14">
        <v>0</v>
      </c>
      <c r="BB527" s="14">
        <v>1</v>
      </c>
      <c r="BC527" s="14">
        <v>101</v>
      </c>
      <c r="BD527" s="14">
        <v>107</v>
      </c>
      <c r="BE527" s="14">
        <v>0</v>
      </c>
      <c r="BF527" s="14">
        <v>0</v>
      </c>
      <c r="BG527" s="14" t="s">
        <v>167</v>
      </c>
    </row>
    <row r="528" spans="1:59">
      <c r="A528" s="14" t="s">
        <v>37</v>
      </c>
      <c r="B528" s="14" t="s">
        <v>66</v>
      </c>
      <c r="D528" s="14" t="s">
        <v>1832</v>
      </c>
      <c r="E528" s="14" t="s">
        <v>648</v>
      </c>
      <c r="F528" s="14" t="s">
        <v>649</v>
      </c>
      <c r="G528" s="14">
        <v>31013256</v>
      </c>
      <c r="H528" s="14" t="s">
        <v>166</v>
      </c>
      <c r="I528" s="14" t="s">
        <v>167</v>
      </c>
      <c r="J528" s="14" t="s">
        <v>168</v>
      </c>
      <c r="P528" s="14" t="s">
        <v>99</v>
      </c>
      <c r="Q528" s="14" t="s">
        <v>109</v>
      </c>
      <c r="S528" s="14">
        <v>1</v>
      </c>
      <c r="T528" s="14">
        <v>1</v>
      </c>
      <c r="U528" s="14">
        <v>3</v>
      </c>
      <c r="V528" s="14">
        <v>0</v>
      </c>
      <c r="W528" s="14">
        <v>0</v>
      </c>
      <c r="X528" s="14">
        <v>0</v>
      </c>
      <c r="Y528" s="14">
        <v>0</v>
      </c>
      <c r="Z528" s="14">
        <v>14</v>
      </c>
      <c r="AA528" s="14">
        <v>21</v>
      </c>
      <c r="AB528" s="14">
        <v>0</v>
      </c>
      <c r="AC528" s="14">
        <v>0</v>
      </c>
      <c r="AD528" s="14">
        <v>31</v>
      </c>
      <c r="AE528" s="14">
        <v>39</v>
      </c>
      <c r="AF528" s="14">
        <v>0</v>
      </c>
      <c r="AG528" s="14">
        <v>0</v>
      </c>
      <c r="AH528" s="14">
        <v>0</v>
      </c>
      <c r="AI528" s="14">
        <v>0</v>
      </c>
      <c r="AJ528" s="14">
        <v>0</v>
      </c>
      <c r="AK528" s="14">
        <v>0</v>
      </c>
      <c r="AL528" s="14">
        <v>0</v>
      </c>
      <c r="AM528" s="14">
        <v>0</v>
      </c>
      <c r="AN528" s="14">
        <v>0</v>
      </c>
      <c r="AO528" s="14">
        <v>0</v>
      </c>
      <c r="AQ528" s="14">
        <v>1</v>
      </c>
      <c r="AR528" s="14">
        <v>1</v>
      </c>
      <c r="AS528" s="14">
        <v>0</v>
      </c>
      <c r="AT528" s="14">
        <v>0</v>
      </c>
      <c r="AU528" s="14">
        <v>1</v>
      </c>
      <c r="AV528" s="14">
        <v>1</v>
      </c>
      <c r="AW528" s="14">
        <v>0</v>
      </c>
      <c r="AX528" s="14">
        <v>0</v>
      </c>
      <c r="AY528" s="14">
        <v>1</v>
      </c>
      <c r="AZ528" s="14">
        <v>1</v>
      </c>
      <c r="BA528" s="14">
        <v>0</v>
      </c>
      <c r="BB528" s="14">
        <v>1</v>
      </c>
      <c r="BC528" s="14">
        <v>91</v>
      </c>
      <c r="BD528" s="14">
        <v>94</v>
      </c>
      <c r="BE528" s="14">
        <v>0</v>
      </c>
      <c r="BF528" s="14">
        <v>0</v>
      </c>
      <c r="BG528" s="14" t="s">
        <v>167</v>
      </c>
    </row>
    <row r="529" spans="1:59">
      <c r="A529" s="14" t="s">
        <v>37</v>
      </c>
      <c r="B529" s="14" t="s">
        <v>66</v>
      </c>
      <c r="D529" s="14" t="s">
        <v>1832</v>
      </c>
      <c r="E529" s="14" t="s">
        <v>650</v>
      </c>
      <c r="F529" s="14" t="s">
        <v>651</v>
      </c>
      <c r="G529" s="14">
        <v>31013276</v>
      </c>
      <c r="H529" s="14" t="s">
        <v>166</v>
      </c>
      <c r="I529" s="14" t="s">
        <v>167</v>
      </c>
      <c r="J529" s="14" t="s">
        <v>168</v>
      </c>
      <c r="K529" s="14">
        <v>21.200255121361</v>
      </c>
      <c r="L529" s="14">
        <v>92.153154521474505</v>
      </c>
      <c r="M529" s="14">
        <v>-37.400271966833003</v>
      </c>
      <c r="N529" s="14">
        <v>4</v>
      </c>
      <c r="P529" s="14" t="s">
        <v>99</v>
      </c>
      <c r="Q529" s="14" t="s">
        <v>109</v>
      </c>
      <c r="S529" s="14">
        <v>1</v>
      </c>
      <c r="T529" s="14">
        <v>1</v>
      </c>
      <c r="U529" s="14">
        <v>3</v>
      </c>
      <c r="V529" s="14">
        <v>0</v>
      </c>
      <c r="W529" s="14">
        <v>0</v>
      </c>
      <c r="X529" s="14">
        <v>0</v>
      </c>
      <c r="Y529" s="14">
        <v>0</v>
      </c>
      <c r="Z529" s="14">
        <v>11</v>
      </c>
      <c r="AA529" s="14">
        <v>24</v>
      </c>
      <c r="AB529" s="14">
        <v>0</v>
      </c>
      <c r="AC529" s="14">
        <v>0</v>
      </c>
      <c r="AD529" s="14">
        <v>32</v>
      </c>
      <c r="AE529" s="14">
        <v>38</v>
      </c>
      <c r="AF529" s="14">
        <v>0</v>
      </c>
      <c r="AG529" s="14">
        <v>0</v>
      </c>
      <c r="AH529" s="14">
        <v>0</v>
      </c>
      <c r="AI529" s="14">
        <v>0</v>
      </c>
      <c r="AJ529" s="14">
        <v>0</v>
      </c>
      <c r="AK529" s="14">
        <v>0</v>
      </c>
      <c r="AL529" s="14">
        <v>0</v>
      </c>
      <c r="AM529" s="14">
        <v>0</v>
      </c>
      <c r="AN529" s="14">
        <v>0</v>
      </c>
      <c r="AO529" s="14">
        <v>0</v>
      </c>
      <c r="AQ529" s="14">
        <v>1</v>
      </c>
      <c r="AR529" s="14">
        <v>1</v>
      </c>
      <c r="AS529" s="14">
        <v>0</v>
      </c>
      <c r="AT529" s="14">
        <v>0</v>
      </c>
      <c r="AU529" s="14">
        <v>1</v>
      </c>
      <c r="AV529" s="14">
        <v>1</v>
      </c>
      <c r="AW529" s="14">
        <v>0</v>
      </c>
      <c r="AX529" s="14">
        <v>0</v>
      </c>
      <c r="AY529" s="14">
        <v>1</v>
      </c>
      <c r="AZ529" s="14">
        <v>1</v>
      </c>
      <c r="BA529" s="14">
        <v>0</v>
      </c>
      <c r="BB529" s="14">
        <v>1</v>
      </c>
      <c r="BC529" s="14">
        <v>100</v>
      </c>
      <c r="BD529" s="14">
        <v>100</v>
      </c>
      <c r="BE529" s="14">
        <v>0</v>
      </c>
      <c r="BF529" s="14">
        <v>0</v>
      </c>
      <c r="BG529" s="14" t="s">
        <v>167</v>
      </c>
    </row>
    <row r="530" spans="1:59">
      <c r="A530" s="14" t="s">
        <v>37</v>
      </c>
      <c r="B530" s="14" t="s">
        <v>66</v>
      </c>
      <c r="D530" s="14" t="s">
        <v>1832</v>
      </c>
      <c r="E530" s="14" t="s">
        <v>652</v>
      </c>
      <c r="F530" s="14" t="s">
        <v>653</v>
      </c>
      <c r="G530" s="14">
        <v>31013272</v>
      </c>
      <c r="H530" s="14" t="s">
        <v>166</v>
      </c>
      <c r="I530" s="14" t="s">
        <v>167</v>
      </c>
      <c r="J530" s="14" t="s">
        <v>168</v>
      </c>
      <c r="K530" s="14">
        <v>21.2001198491301</v>
      </c>
      <c r="L530" s="14">
        <v>92.153284285258806</v>
      </c>
      <c r="M530" s="14">
        <v>-38.474949198324403</v>
      </c>
      <c r="N530" s="14">
        <v>4</v>
      </c>
      <c r="P530" s="14" t="s">
        <v>99</v>
      </c>
      <c r="Q530" s="14" t="s">
        <v>109</v>
      </c>
      <c r="S530" s="14">
        <v>1</v>
      </c>
      <c r="T530" s="14">
        <v>1</v>
      </c>
      <c r="U530" s="14">
        <v>3</v>
      </c>
      <c r="V530" s="14">
        <v>0</v>
      </c>
      <c r="W530" s="14">
        <v>0</v>
      </c>
      <c r="X530" s="14">
        <v>0</v>
      </c>
      <c r="Y530" s="14">
        <v>0</v>
      </c>
      <c r="Z530" s="14">
        <v>15</v>
      </c>
      <c r="AA530" s="14">
        <v>20</v>
      </c>
      <c r="AB530" s="14">
        <v>0</v>
      </c>
      <c r="AC530" s="14">
        <v>0</v>
      </c>
      <c r="AD530" s="14">
        <v>34</v>
      </c>
      <c r="AE530" s="14">
        <v>36</v>
      </c>
      <c r="AF530" s="14">
        <v>0</v>
      </c>
      <c r="AG530" s="14">
        <v>0</v>
      </c>
      <c r="AH530" s="14">
        <v>0</v>
      </c>
      <c r="AI530" s="14">
        <v>0</v>
      </c>
      <c r="AJ530" s="14">
        <v>0</v>
      </c>
      <c r="AK530" s="14">
        <v>0</v>
      </c>
      <c r="AL530" s="14">
        <v>0</v>
      </c>
      <c r="AM530" s="14">
        <v>0</v>
      </c>
      <c r="AN530" s="14">
        <v>0</v>
      </c>
      <c r="AO530" s="14">
        <v>0</v>
      </c>
      <c r="AQ530" s="14">
        <v>1</v>
      </c>
      <c r="AR530" s="14">
        <v>2</v>
      </c>
      <c r="AS530" s="14">
        <v>0</v>
      </c>
      <c r="AT530" s="14">
        <v>0</v>
      </c>
      <c r="AU530" s="14">
        <v>1</v>
      </c>
      <c r="AV530" s="14">
        <v>2</v>
      </c>
      <c r="AW530" s="14">
        <v>0</v>
      </c>
      <c r="AX530" s="14">
        <v>0</v>
      </c>
      <c r="AY530" s="14">
        <v>1</v>
      </c>
      <c r="AZ530" s="14">
        <v>2</v>
      </c>
      <c r="BA530" s="14">
        <v>0</v>
      </c>
      <c r="BB530" s="14">
        <v>1</v>
      </c>
      <c r="BC530" s="14">
        <v>97</v>
      </c>
      <c r="BD530" s="14">
        <v>107</v>
      </c>
      <c r="BE530" s="14">
        <v>0</v>
      </c>
      <c r="BF530" s="14">
        <v>0</v>
      </c>
      <c r="BG530" s="14" t="s">
        <v>167</v>
      </c>
    </row>
    <row r="531" spans="1:59">
      <c r="A531" s="14" t="s">
        <v>37</v>
      </c>
      <c r="B531" s="14" t="s">
        <v>66</v>
      </c>
      <c r="D531" s="14" t="s">
        <v>1832</v>
      </c>
      <c r="E531" s="14" t="s">
        <v>654</v>
      </c>
      <c r="F531" s="14" t="s">
        <v>655</v>
      </c>
      <c r="G531" s="14">
        <v>31013249</v>
      </c>
      <c r="H531" s="14" t="s">
        <v>166</v>
      </c>
      <c r="I531" s="14" t="s">
        <v>167</v>
      </c>
      <c r="J531" s="14" t="s">
        <v>168</v>
      </c>
      <c r="P531" s="14" t="s">
        <v>99</v>
      </c>
      <c r="Q531" s="14" t="s">
        <v>109</v>
      </c>
      <c r="S531" s="14">
        <v>1</v>
      </c>
      <c r="T531" s="14">
        <v>1</v>
      </c>
      <c r="U531" s="14">
        <v>3</v>
      </c>
      <c r="V531" s="14">
        <v>0</v>
      </c>
      <c r="W531" s="14">
        <v>0</v>
      </c>
      <c r="X531" s="14">
        <v>0</v>
      </c>
      <c r="Y531" s="14">
        <v>0</v>
      </c>
      <c r="Z531" s="14">
        <v>14</v>
      </c>
      <c r="AA531" s="14">
        <v>21</v>
      </c>
      <c r="AB531" s="14">
        <v>0</v>
      </c>
      <c r="AC531" s="14">
        <v>0</v>
      </c>
      <c r="AD531" s="14">
        <v>28</v>
      </c>
      <c r="AE531" s="14">
        <v>42</v>
      </c>
      <c r="AF531" s="14">
        <v>0</v>
      </c>
      <c r="AG531" s="14">
        <v>0</v>
      </c>
      <c r="AH531" s="14">
        <v>0</v>
      </c>
      <c r="AI531" s="14">
        <v>0</v>
      </c>
      <c r="AJ531" s="14">
        <v>0</v>
      </c>
      <c r="AK531" s="14">
        <v>0</v>
      </c>
      <c r="AL531" s="14">
        <v>0</v>
      </c>
      <c r="AM531" s="14">
        <v>0</v>
      </c>
      <c r="AN531" s="14">
        <v>0</v>
      </c>
      <c r="AO531" s="14">
        <v>0</v>
      </c>
      <c r="AQ531" s="14">
        <v>1</v>
      </c>
      <c r="AR531" s="14">
        <v>2</v>
      </c>
      <c r="AS531" s="14">
        <v>0</v>
      </c>
      <c r="AT531" s="14">
        <v>0</v>
      </c>
      <c r="AU531" s="14">
        <v>1</v>
      </c>
      <c r="AV531" s="14">
        <v>2</v>
      </c>
      <c r="AW531" s="14">
        <v>0</v>
      </c>
      <c r="AX531" s="14">
        <v>0</v>
      </c>
      <c r="AY531" s="14">
        <v>1</v>
      </c>
      <c r="AZ531" s="14">
        <v>2</v>
      </c>
      <c r="BA531" s="14">
        <v>0</v>
      </c>
      <c r="BB531" s="14">
        <v>1</v>
      </c>
      <c r="BC531" s="14">
        <v>96</v>
      </c>
      <c r="BD531" s="14">
        <v>100</v>
      </c>
      <c r="BE531" s="14">
        <v>0</v>
      </c>
      <c r="BF531" s="14">
        <v>0</v>
      </c>
      <c r="BG531" s="14" t="s">
        <v>167</v>
      </c>
    </row>
    <row r="532" spans="1:59">
      <c r="A532" s="14" t="s">
        <v>37</v>
      </c>
      <c r="B532" s="14" t="s">
        <v>66</v>
      </c>
      <c r="D532" s="14" t="s">
        <v>1832</v>
      </c>
      <c r="E532" s="14" t="s">
        <v>656</v>
      </c>
      <c r="F532" s="14" t="s">
        <v>657</v>
      </c>
      <c r="G532" s="14">
        <v>31013250</v>
      </c>
      <c r="H532" s="14" t="s">
        <v>166</v>
      </c>
      <c r="I532" s="14" t="s">
        <v>167</v>
      </c>
      <c r="J532" s="14" t="s">
        <v>168</v>
      </c>
      <c r="P532" s="14" t="s">
        <v>99</v>
      </c>
      <c r="Q532" s="14" t="s">
        <v>109</v>
      </c>
      <c r="S532" s="14">
        <v>1</v>
      </c>
      <c r="T532" s="14">
        <v>1</v>
      </c>
      <c r="U532" s="14">
        <v>3</v>
      </c>
      <c r="V532" s="14">
        <v>1</v>
      </c>
      <c r="W532" s="14">
        <v>0</v>
      </c>
      <c r="X532" s="14">
        <v>0</v>
      </c>
      <c r="Y532" s="14">
        <v>0</v>
      </c>
      <c r="Z532" s="14">
        <v>18</v>
      </c>
      <c r="AA532" s="14">
        <v>17</v>
      </c>
      <c r="AB532" s="14">
        <v>0</v>
      </c>
      <c r="AC532" s="14">
        <v>0</v>
      </c>
      <c r="AD532" s="14">
        <v>25</v>
      </c>
      <c r="AE532" s="14">
        <v>45</v>
      </c>
      <c r="AF532" s="14">
        <v>0</v>
      </c>
      <c r="AG532" s="14">
        <v>0</v>
      </c>
      <c r="AH532" s="14">
        <v>0</v>
      </c>
      <c r="AI532" s="14">
        <v>0</v>
      </c>
      <c r="AJ532" s="14">
        <v>0</v>
      </c>
      <c r="AK532" s="14">
        <v>0</v>
      </c>
      <c r="AL532" s="14">
        <v>0</v>
      </c>
      <c r="AM532" s="14">
        <v>0</v>
      </c>
      <c r="AN532" s="14">
        <v>0</v>
      </c>
      <c r="AO532" s="14">
        <v>0</v>
      </c>
      <c r="AQ532" s="14">
        <v>1</v>
      </c>
      <c r="AR532" s="14">
        <v>1</v>
      </c>
      <c r="AS532" s="14">
        <v>0</v>
      </c>
      <c r="AT532" s="14">
        <v>0</v>
      </c>
      <c r="AU532" s="14">
        <v>1</v>
      </c>
      <c r="AV532" s="14">
        <v>1</v>
      </c>
      <c r="AW532" s="14">
        <v>0</v>
      </c>
      <c r="AX532" s="14">
        <v>0</v>
      </c>
      <c r="AY532" s="14">
        <v>1</v>
      </c>
      <c r="AZ532" s="14">
        <v>1</v>
      </c>
      <c r="BA532" s="14">
        <v>0</v>
      </c>
      <c r="BB532" s="14">
        <v>1</v>
      </c>
      <c r="BC532" s="14">
        <v>99</v>
      </c>
      <c r="BD532" s="14">
        <v>105</v>
      </c>
      <c r="BE532" s="14">
        <v>0</v>
      </c>
      <c r="BF532" s="14">
        <v>0</v>
      </c>
      <c r="BG532" s="14" t="s">
        <v>167</v>
      </c>
    </row>
    <row r="533" spans="1:59">
      <c r="A533" s="14" t="s">
        <v>37</v>
      </c>
      <c r="B533" s="14" t="s">
        <v>66</v>
      </c>
      <c r="D533" s="14" t="s">
        <v>1832</v>
      </c>
      <c r="E533" s="14" t="s">
        <v>658</v>
      </c>
      <c r="F533" s="14" t="s">
        <v>659</v>
      </c>
      <c r="G533" s="14">
        <v>31013291</v>
      </c>
      <c r="H533" s="14" t="s">
        <v>166</v>
      </c>
      <c r="I533" s="14" t="s">
        <v>167</v>
      </c>
      <c r="J533" s="14" t="s">
        <v>168</v>
      </c>
      <c r="P533" s="14" t="s">
        <v>99</v>
      </c>
      <c r="Q533" s="14" t="s">
        <v>109</v>
      </c>
      <c r="S533" s="14">
        <v>1</v>
      </c>
      <c r="T533" s="14">
        <v>1</v>
      </c>
      <c r="U533" s="14">
        <v>3</v>
      </c>
      <c r="V533" s="14">
        <v>0</v>
      </c>
      <c r="W533" s="14">
        <v>0</v>
      </c>
      <c r="X533" s="14">
        <v>0</v>
      </c>
      <c r="Y533" s="14">
        <v>0</v>
      </c>
      <c r="Z533" s="14">
        <v>18</v>
      </c>
      <c r="AA533" s="14">
        <v>17</v>
      </c>
      <c r="AB533" s="14">
        <v>0</v>
      </c>
      <c r="AC533" s="14">
        <v>0</v>
      </c>
      <c r="AD533" s="14">
        <v>39</v>
      </c>
      <c r="AE533" s="14">
        <v>35</v>
      </c>
      <c r="AF533" s="14">
        <v>0</v>
      </c>
      <c r="AG533" s="14">
        <v>0</v>
      </c>
      <c r="AH533" s="14">
        <v>0</v>
      </c>
      <c r="AI533" s="14">
        <v>0</v>
      </c>
      <c r="AJ533" s="14">
        <v>0</v>
      </c>
      <c r="AK533" s="14">
        <v>0</v>
      </c>
      <c r="AL533" s="14">
        <v>0</v>
      </c>
      <c r="AM533" s="14">
        <v>0</v>
      </c>
      <c r="AN533" s="14">
        <v>0</v>
      </c>
      <c r="AO533" s="14">
        <v>0</v>
      </c>
      <c r="AQ533" s="14">
        <v>1</v>
      </c>
      <c r="AR533" s="14">
        <v>1</v>
      </c>
      <c r="AS533" s="14">
        <v>0</v>
      </c>
      <c r="AT533" s="14">
        <v>0</v>
      </c>
      <c r="AU533" s="14">
        <v>1</v>
      </c>
      <c r="AV533" s="14">
        <v>1</v>
      </c>
      <c r="AW533" s="14">
        <v>0</v>
      </c>
      <c r="AX533" s="14">
        <v>0</v>
      </c>
      <c r="AY533" s="14">
        <v>1</v>
      </c>
      <c r="AZ533" s="14">
        <v>1</v>
      </c>
      <c r="BA533" s="14">
        <v>0</v>
      </c>
      <c r="BB533" s="14">
        <v>1</v>
      </c>
      <c r="BC533" s="14">
        <v>101</v>
      </c>
      <c r="BD533" s="14">
        <v>104</v>
      </c>
      <c r="BE533" s="14">
        <v>0</v>
      </c>
      <c r="BF533" s="14">
        <v>0</v>
      </c>
      <c r="BG533" s="14" t="s">
        <v>167</v>
      </c>
    </row>
    <row r="534" spans="1:59">
      <c r="A534" s="14" t="s">
        <v>37</v>
      </c>
      <c r="B534" s="14" t="s">
        <v>66</v>
      </c>
      <c r="D534" s="14" t="s">
        <v>1832</v>
      </c>
      <c r="E534" s="14" t="s">
        <v>660</v>
      </c>
      <c r="F534" s="14" t="s">
        <v>661</v>
      </c>
      <c r="G534" s="14">
        <v>31013263</v>
      </c>
      <c r="H534" s="14" t="s">
        <v>166</v>
      </c>
      <c r="I534" s="14" t="s">
        <v>167</v>
      </c>
      <c r="J534" s="14" t="s">
        <v>168</v>
      </c>
      <c r="K534" s="14">
        <v>21.195033986488099</v>
      </c>
      <c r="L534" s="14">
        <v>92.155080270611506</v>
      </c>
      <c r="M534" s="14">
        <v>-52.170083148976403</v>
      </c>
      <c r="N534" s="14">
        <v>4</v>
      </c>
      <c r="P534" s="14" t="s">
        <v>99</v>
      </c>
      <c r="Q534" s="14" t="s">
        <v>109</v>
      </c>
      <c r="S534" s="14">
        <v>1</v>
      </c>
      <c r="T534" s="14">
        <v>1</v>
      </c>
      <c r="U534" s="14">
        <v>3</v>
      </c>
      <c r="V534" s="14">
        <v>0</v>
      </c>
      <c r="W534" s="14">
        <v>0</v>
      </c>
      <c r="X534" s="14">
        <v>0</v>
      </c>
      <c r="Y534" s="14">
        <v>0</v>
      </c>
      <c r="Z534" s="14">
        <v>23</v>
      </c>
      <c r="AA534" s="14">
        <v>12</v>
      </c>
      <c r="AB534" s="14">
        <v>0</v>
      </c>
      <c r="AC534" s="14">
        <v>0</v>
      </c>
      <c r="AD534" s="14">
        <v>25</v>
      </c>
      <c r="AE534" s="14">
        <v>45</v>
      </c>
      <c r="AF534" s="14">
        <v>0</v>
      </c>
      <c r="AG534" s="14">
        <v>0</v>
      </c>
      <c r="AH534" s="14">
        <v>0</v>
      </c>
      <c r="AI534" s="14">
        <v>0</v>
      </c>
      <c r="AJ534" s="14">
        <v>0</v>
      </c>
      <c r="AK534" s="14">
        <v>0</v>
      </c>
      <c r="AL534" s="14">
        <v>0</v>
      </c>
      <c r="AM534" s="14">
        <v>0</v>
      </c>
      <c r="AN534" s="14">
        <v>0</v>
      </c>
      <c r="AO534" s="14">
        <v>0</v>
      </c>
      <c r="AQ534" s="14">
        <v>1</v>
      </c>
      <c r="AR534" s="14">
        <v>1</v>
      </c>
      <c r="AS534" s="14">
        <v>0</v>
      </c>
      <c r="AT534" s="14">
        <v>0</v>
      </c>
      <c r="AU534" s="14">
        <v>1</v>
      </c>
      <c r="AV534" s="14">
        <v>1</v>
      </c>
      <c r="AW534" s="14">
        <v>0</v>
      </c>
      <c r="AX534" s="14">
        <v>0</v>
      </c>
      <c r="AY534" s="14">
        <v>1</v>
      </c>
      <c r="AZ534" s="14">
        <v>1</v>
      </c>
      <c r="BA534" s="14">
        <v>0</v>
      </c>
      <c r="BB534" s="14">
        <v>1</v>
      </c>
      <c r="BC534" s="14">
        <v>97</v>
      </c>
      <c r="BD534" s="14">
        <v>103</v>
      </c>
      <c r="BE534" s="14">
        <v>0</v>
      </c>
      <c r="BF534" s="14">
        <v>0</v>
      </c>
      <c r="BG534" s="14" t="s">
        <v>167</v>
      </c>
    </row>
    <row r="535" spans="1:59">
      <c r="A535" s="14" t="s">
        <v>37</v>
      </c>
      <c r="B535" s="14" t="s">
        <v>66</v>
      </c>
      <c r="D535" s="14" t="s">
        <v>1832</v>
      </c>
      <c r="E535" s="14" t="s">
        <v>169</v>
      </c>
      <c r="F535" s="14" t="s">
        <v>662</v>
      </c>
      <c r="G535" s="14">
        <v>31013260</v>
      </c>
      <c r="H535" s="14" t="s">
        <v>166</v>
      </c>
      <c r="I535" s="14" t="s">
        <v>167</v>
      </c>
      <c r="J535" s="14" t="s">
        <v>168</v>
      </c>
      <c r="K535" s="14">
        <v>21.194953277696399</v>
      </c>
      <c r="L535" s="14">
        <v>92.155583278167697</v>
      </c>
      <c r="M535" s="14">
        <v>-30.764585334157101</v>
      </c>
      <c r="N535" s="14">
        <v>4</v>
      </c>
      <c r="P535" s="14" t="s">
        <v>99</v>
      </c>
      <c r="Q535" s="14" t="s">
        <v>109</v>
      </c>
      <c r="S535" s="14">
        <v>1</v>
      </c>
      <c r="T535" s="14">
        <v>1</v>
      </c>
      <c r="U535" s="14">
        <v>3</v>
      </c>
      <c r="V535" s="14">
        <v>0</v>
      </c>
      <c r="W535" s="14">
        <v>0</v>
      </c>
      <c r="X535" s="14">
        <v>0</v>
      </c>
      <c r="Y535" s="14">
        <v>0</v>
      </c>
      <c r="Z535" s="14">
        <v>18</v>
      </c>
      <c r="AA535" s="14">
        <v>17</v>
      </c>
      <c r="AB535" s="14">
        <v>0</v>
      </c>
      <c r="AC535" s="14">
        <v>0</v>
      </c>
      <c r="AD535" s="14">
        <v>36</v>
      </c>
      <c r="AE535" s="14">
        <v>34</v>
      </c>
      <c r="AF535" s="14">
        <v>0</v>
      </c>
      <c r="AG535" s="14">
        <v>0</v>
      </c>
      <c r="AH535" s="14">
        <v>0</v>
      </c>
      <c r="AI535" s="14">
        <v>0</v>
      </c>
      <c r="AJ535" s="14">
        <v>0</v>
      </c>
      <c r="AK535" s="14">
        <v>0</v>
      </c>
      <c r="AL535" s="14">
        <v>0</v>
      </c>
      <c r="AM535" s="14">
        <v>0</v>
      </c>
      <c r="AN535" s="14">
        <v>0</v>
      </c>
      <c r="AO535" s="14">
        <v>0</v>
      </c>
      <c r="AQ535" s="14">
        <v>1</v>
      </c>
      <c r="AR535" s="14">
        <v>1</v>
      </c>
      <c r="AS535" s="14">
        <v>0</v>
      </c>
      <c r="AT535" s="14">
        <v>0</v>
      </c>
      <c r="AU535" s="14">
        <v>1</v>
      </c>
      <c r="AV535" s="14">
        <v>1</v>
      </c>
      <c r="AW535" s="14">
        <v>0</v>
      </c>
      <c r="AX535" s="14">
        <v>0</v>
      </c>
      <c r="AY535" s="14">
        <v>1</v>
      </c>
      <c r="AZ535" s="14">
        <v>1</v>
      </c>
      <c r="BA535" s="14">
        <v>0</v>
      </c>
      <c r="BB535" s="14">
        <v>1</v>
      </c>
      <c r="BC535" s="14">
        <v>101</v>
      </c>
      <c r="BD535" s="14">
        <v>104</v>
      </c>
      <c r="BE535" s="14">
        <v>0</v>
      </c>
      <c r="BF535" s="14">
        <v>0</v>
      </c>
      <c r="BG535" s="14" t="s">
        <v>167</v>
      </c>
    </row>
    <row r="536" spans="1:59">
      <c r="A536" s="14" t="s">
        <v>37</v>
      </c>
      <c r="B536" s="14" t="s">
        <v>66</v>
      </c>
      <c r="D536" s="14" t="s">
        <v>1832</v>
      </c>
      <c r="E536" s="14" t="s">
        <v>663</v>
      </c>
      <c r="F536" s="14" t="s">
        <v>664</v>
      </c>
      <c r="G536" s="14">
        <v>31013262</v>
      </c>
      <c r="H536" s="14" t="s">
        <v>166</v>
      </c>
      <c r="I536" s="14" t="s">
        <v>167</v>
      </c>
      <c r="J536" s="14" t="s">
        <v>168</v>
      </c>
      <c r="K536" s="14">
        <v>21.1952342066642</v>
      </c>
      <c r="L536" s="14">
        <v>92.154481624333997</v>
      </c>
      <c r="M536" s="14">
        <v>-37.944784279647401</v>
      </c>
      <c r="N536" s="14">
        <v>4</v>
      </c>
      <c r="P536" s="14" t="s">
        <v>99</v>
      </c>
      <c r="Q536" s="14" t="s">
        <v>109</v>
      </c>
      <c r="S536" s="14">
        <v>1</v>
      </c>
      <c r="T536" s="14">
        <v>1</v>
      </c>
      <c r="U536" s="14">
        <v>3</v>
      </c>
      <c r="V536" s="14">
        <v>0</v>
      </c>
      <c r="W536" s="14">
        <v>0</v>
      </c>
      <c r="X536" s="14">
        <v>0</v>
      </c>
      <c r="Y536" s="14">
        <v>0</v>
      </c>
      <c r="Z536" s="14">
        <v>14</v>
      </c>
      <c r="AA536" s="14">
        <v>21</v>
      </c>
      <c r="AB536" s="14">
        <v>0</v>
      </c>
      <c r="AC536" s="14">
        <v>0</v>
      </c>
      <c r="AD536" s="14">
        <v>23</v>
      </c>
      <c r="AE536" s="14">
        <v>47</v>
      </c>
      <c r="AF536" s="14">
        <v>0</v>
      </c>
      <c r="AG536" s="14">
        <v>0</v>
      </c>
      <c r="AH536" s="14">
        <v>0</v>
      </c>
      <c r="AI536" s="14">
        <v>0</v>
      </c>
      <c r="AJ536" s="14">
        <v>0</v>
      </c>
      <c r="AK536" s="14">
        <v>0</v>
      </c>
      <c r="AL536" s="14">
        <v>0</v>
      </c>
      <c r="AM536" s="14">
        <v>0</v>
      </c>
      <c r="AN536" s="14">
        <v>0</v>
      </c>
      <c r="AO536" s="14">
        <v>0</v>
      </c>
      <c r="AQ536" s="14">
        <v>1</v>
      </c>
      <c r="AR536" s="14">
        <v>2</v>
      </c>
      <c r="AS536" s="14">
        <v>0</v>
      </c>
      <c r="AT536" s="14">
        <v>0</v>
      </c>
      <c r="AU536" s="14">
        <v>1</v>
      </c>
      <c r="AV536" s="14">
        <v>2</v>
      </c>
      <c r="AW536" s="14">
        <v>0</v>
      </c>
      <c r="AX536" s="14">
        <v>0</v>
      </c>
      <c r="AY536" s="14">
        <v>1</v>
      </c>
      <c r="AZ536" s="14">
        <v>2</v>
      </c>
      <c r="BA536" s="14">
        <v>0</v>
      </c>
      <c r="BB536" s="14">
        <v>1</v>
      </c>
      <c r="BC536" s="14">
        <v>98</v>
      </c>
      <c r="BD536" s="14">
        <v>94</v>
      </c>
      <c r="BE536" s="14">
        <v>0</v>
      </c>
      <c r="BF536" s="14">
        <v>0</v>
      </c>
      <c r="BG536" s="14" t="s">
        <v>167</v>
      </c>
    </row>
    <row r="537" spans="1:59">
      <c r="A537" s="14" t="s">
        <v>37</v>
      </c>
      <c r="B537" s="14" t="s">
        <v>66</v>
      </c>
      <c r="D537" s="14" t="s">
        <v>1832</v>
      </c>
      <c r="E537" s="14" t="s">
        <v>665</v>
      </c>
      <c r="F537" s="14" t="s">
        <v>666</v>
      </c>
      <c r="G537" s="14">
        <v>31013290</v>
      </c>
      <c r="H537" s="14" t="s">
        <v>166</v>
      </c>
      <c r="I537" s="14" t="s">
        <v>167</v>
      </c>
      <c r="J537" s="14" t="s">
        <v>168</v>
      </c>
      <c r="K537" s="14">
        <v>21.1942563565845</v>
      </c>
      <c r="L537" s="14">
        <v>92.155316399733806</v>
      </c>
      <c r="M537" s="14">
        <v>-38.613464357822998</v>
      </c>
      <c r="N537" s="14">
        <v>4</v>
      </c>
      <c r="P537" s="14" t="s">
        <v>99</v>
      </c>
      <c r="Q537" s="14" t="s">
        <v>109</v>
      </c>
      <c r="S537" s="14">
        <v>1</v>
      </c>
      <c r="T537" s="14">
        <v>1</v>
      </c>
      <c r="U537" s="14">
        <v>3</v>
      </c>
      <c r="V537" s="14">
        <v>0</v>
      </c>
      <c r="W537" s="14">
        <v>0</v>
      </c>
      <c r="X537" s="14">
        <v>0</v>
      </c>
      <c r="Y537" s="14">
        <v>0</v>
      </c>
      <c r="Z537" s="14">
        <v>22</v>
      </c>
      <c r="AA537" s="14">
        <v>14</v>
      </c>
      <c r="AB537" s="14">
        <v>0</v>
      </c>
      <c r="AC537" s="14">
        <v>0</v>
      </c>
      <c r="AD537" s="14">
        <v>36</v>
      </c>
      <c r="AE537" s="14">
        <v>31</v>
      </c>
      <c r="AF537" s="14">
        <v>0</v>
      </c>
      <c r="AG537" s="14">
        <v>0</v>
      </c>
      <c r="AH537" s="14">
        <v>0</v>
      </c>
      <c r="AI537" s="14">
        <v>0</v>
      </c>
      <c r="AJ537" s="14">
        <v>0</v>
      </c>
      <c r="AK537" s="14">
        <v>0</v>
      </c>
      <c r="AL537" s="14">
        <v>0</v>
      </c>
      <c r="AM537" s="14">
        <v>0</v>
      </c>
      <c r="AN537" s="14">
        <v>0</v>
      </c>
      <c r="AO537" s="14">
        <v>0</v>
      </c>
      <c r="AQ537" s="14">
        <v>1</v>
      </c>
      <c r="AR537" s="14">
        <v>2</v>
      </c>
      <c r="AS537" s="14">
        <v>0</v>
      </c>
      <c r="AT537" s="14">
        <v>0</v>
      </c>
      <c r="AU537" s="14">
        <v>1</v>
      </c>
      <c r="AV537" s="14">
        <v>2</v>
      </c>
      <c r="AW537" s="14">
        <v>0</v>
      </c>
      <c r="AX537" s="14">
        <v>0</v>
      </c>
      <c r="AY537" s="14">
        <v>1</v>
      </c>
      <c r="AZ537" s="14">
        <v>2</v>
      </c>
      <c r="BA537" s="14">
        <v>0</v>
      </c>
      <c r="BB537" s="14">
        <v>1</v>
      </c>
      <c r="BC537" s="14">
        <v>99</v>
      </c>
      <c r="BD537" s="14">
        <v>106</v>
      </c>
      <c r="BE537" s="14">
        <v>0</v>
      </c>
      <c r="BF537" s="14">
        <v>0</v>
      </c>
      <c r="BG537" s="14" t="s">
        <v>167</v>
      </c>
    </row>
    <row r="538" spans="1:59">
      <c r="A538" s="14" t="s">
        <v>37</v>
      </c>
      <c r="B538" s="14" t="s">
        <v>66</v>
      </c>
      <c r="D538" s="14" t="s">
        <v>1832</v>
      </c>
      <c r="E538" s="14" t="s">
        <v>667</v>
      </c>
      <c r="F538" s="14" t="s">
        <v>668</v>
      </c>
      <c r="G538" s="14">
        <v>31013266</v>
      </c>
      <c r="H538" s="14" t="s">
        <v>166</v>
      </c>
      <c r="I538" s="14" t="s">
        <v>167</v>
      </c>
      <c r="J538" s="14" t="s">
        <v>168</v>
      </c>
      <c r="K538" s="14">
        <v>21.1936204890414</v>
      </c>
      <c r="L538" s="14">
        <v>92.155051192731904</v>
      </c>
      <c r="M538" s="14">
        <v>-28.7535854411076</v>
      </c>
      <c r="N538" s="14">
        <v>4</v>
      </c>
      <c r="P538" s="14" t="s">
        <v>99</v>
      </c>
      <c r="Q538" s="14" t="s">
        <v>109</v>
      </c>
      <c r="S538" s="14">
        <v>1</v>
      </c>
      <c r="T538" s="14">
        <v>1</v>
      </c>
      <c r="U538" s="14">
        <v>3</v>
      </c>
      <c r="V538" s="14">
        <v>0</v>
      </c>
      <c r="W538" s="14">
        <v>0</v>
      </c>
      <c r="X538" s="14">
        <v>0</v>
      </c>
      <c r="Y538" s="14">
        <v>0</v>
      </c>
      <c r="Z538" s="14">
        <v>14</v>
      </c>
      <c r="AA538" s="14">
        <v>21</v>
      </c>
      <c r="AB538" s="14">
        <v>0</v>
      </c>
      <c r="AC538" s="14">
        <v>0</v>
      </c>
      <c r="AD538" s="14">
        <v>35</v>
      </c>
      <c r="AE538" s="14">
        <v>35</v>
      </c>
      <c r="AF538" s="14">
        <v>0</v>
      </c>
      <c r="AG538" s="14">
        <v>0</v>
      </c>
      <c r="AH538" s="14">
        <v>0</v>
      </c>
      <c r="AI538" s="14">
        <v>0</v>
      </c>
      <c r="AJ538" s="14">
        <v>0</v>
      </c>
      <c r="AK538" s="14">
        <v>0</v>
      </c>
      <c r="AL538" s="14">
        <v>0</v>
      </c>
      <c r="AM538" s="14">
        <v>0</v>
      </c>
      <c r="AN538" s="14">
        <v>0</v>
      </c>
      <c r="AO538" s="14">
        <v>0</v>
      </c>
      <c r="AQ538" s="14">
        <v>1</v>
      </c>
      <c r="AR538" s="14">
        <v>2</v>
      </c>
      <c r="AS538" s="14">
        <v>0</v>
      </c>
      <c r="AT538" s="14">
        <v>0</v>
      </c>
      <c r="AU538" s="14">
        <v>1</v>
      </c>
      <c r="AV538" s="14">
        <v>2</v>
      </c>
      <c r="AW538" s="14">
        <v>0</v>
      </c>
      <c r="AX538" s="14">
        <v>0</v>
      </c>
      <c r="AY538" s="14">
        <v>1</v>
      </c>
      <c r="AZ538" s="14">
        <v>2</v>
      </c>
      <c r="BA538" s="14">
        <v>0</v>
      </c>
      <c r="BB538" s="14">
        <v>1</v>
      </c>
      <c r="BC538" s="14">
        <v>92</v>
      </c>
      <c r="BD538" s="14">
        <v>92</v>
      </c>
      <c r="BE538" s="14">
        <v>0</v>
      </c>
      <c r="BF538" s="14">
        <v>0</v>
      </c>
      <c r="BG538" s="14" t="s">
        <v>167</v>
      </c>
    </row>
    <row r="539" spans="1:59">
      <c r="A539" s="14" t="s">
        <v>38</v>
      </c>
      <c r="B539" s="14" t="s">
        <v>67</v>
      </c>
      <c r="D539" s="14" t="s">
        <v>1832</v>
      </c>
      <c r="E539" s="14" t="s">
        <v>669</v>
      </c>
      <c r="F539" s="14" t="s">
        <v>670</v>
      </c>
      <c r="G539" s="14">
        <v>31013315</v>
      </c>
      <c r="H539" s="14" t="s">
        <v>166</v>
      </c>
      <c r="I539" s="14" t="s">
        <v>167</v>
      </c>
      <c r="J539" s="14" t="s">
        <v>168</v>
      </c>
      <c r="K539" s="14">
        <v>21.1930771928651</v>
      </c>
      <c r="L539" s="14">
        <v>92.159512006724299</v>
      </c>
      <c r="M539" s="14">
        <v>-39.173711356215797</v>
      </c>
      <c r="N539" s="14">
        <v>4</v>
      </c>
      <c r="P539" s="14" t="s">
        <v>99</v>
      </c>
      <c r="Q539" s="14" t="s">
        <v>109</v>
      </c>
      <c r="S539" s="14">
        <v>1</v>
      </c>
      <c r="T539" s="14">
        <v>1</v>
      </c>
      <c r="U539" s="14">
        <v>3</v>
      </c>
      <c r="V539" s="14">
        <v>0</v>
      </c>
      <c r="W539" s="14">
        <v>0</v>
      </c>
      <c r="X539" s="14">
        <v>0</v>
      </c>
      <c r="Y539" s="14">
        <v>0</v>
      </c>
      <c r="Z539" s="14">
        <v>20</v>
      </c>
      <c r="AA539" s="14">
        <v>15</v>
      </c>
      <c r="AB539" s="14">
        <v>0</v>
      </c>
      <c r="AC539" s="14">
        <v>0</v>
      </c>
      <c r="AD539" s="14">
        <v>31</v>
      </c>
      <c r="AE539" s="14">
        <v>39</v>
      </c>
      <c r="AF539" s="14">
        <v>0</v>
      </c>
      <c r="AG539" s="14">
        <v>0</v>
      </c>
      <c r="AH539" s="14">
        <v>0</v>
      </c>
      <c r="AI539" s="14">
        <v>0</v>
      </c>
      <c r="AJ539" s="14">
        <v>0</v>
      </c>
      <c r="AK539" s="14">
        <v>0</v>
      </c>
      <c r="AL539" s="14">
        <v>0</v>
      </c>
      <c r="AM539" s="14">
        <v>0</v>
      </c>
      <c r="AN539" s="14">
        <v>0</v>
      </c>
      <c r="AO539" s="14">
        <v>0</v>
      </c>
      <c r="AQ539" s="14">
        <v>1</v>
      </c>
      <c r="AR539" s="14">
        <v>1</v>
      </c>
      <c r="AS539" s="14">
        <v>0</v>
      </c>
      <c r="AT539" s="14">
        <v>0</v>
      </c>
      <c r="AU539" s="14">
        <v>1</v>
      </c>
      <c r="AV539" s="14">
        <v>1</v>
      </c>
      <c r="AW539" s="14">
        <v>0</v>
      </c>
      <c r="AX539" s="14">
        <v>0</v>
      </c>
      <c r="AY539" s="14">
        <v>1</v>
      </c>
      <c r="AZ539" s="14">
        <v>1</v>
      </c>
      <c r="BA539" s="14">
        <v>0</v>
      </c>
      <c r="BB539" s="14">
        <v>1</v>
      </c>
      <c r="BC539" s="14">
        <v>86</v>
      </c>
      <c r="BD539" s="14">
        <v>92</v>
      </c>
      <c r="BE539" s="14">
        <v>0</v>
      </c>
      <c r="BF539" s="14">
        <v>0</v>
      </c>
      <c r="BG539" s="14" t="s">
        <v>167</v>
      </c>
    </row>
    <row r="540" spans="1:59">
      <c r="A540" s="14" t="s">
        <v>38</v>
      </c>
      <c r="B540" s="14" t="s">
        <v>67</v>
      </c>
      <c r="D540" s="14" t="s">
        <v>1832</v>
      </c>
      <c r="E540" s="14" t="s">
        <v>671</v>
      </c>
      <c r="F540" s="14" t="s">
        <v>672</v>
      </c>
      <c r="G540" s="14">
        <v>31013312</v>
      </c>
      <c r="H540" s="14" t="s">
        <v>166</v>
      </c>
      <c r="I540" s="14" t="s">
        <v>167</v>
      </c>
      <c r="J540" s="14" t="s">
        <v>168</v>
      </c>
      <c r="K540" s="14">
        <v>21.189932361699999</v>
      </c>
      <c r="L540" s="14">
        <v>92.159827988399996</v>
      </c>
      <c r="M540" s="14">
        <v>-43.551812659799999</v>
      </c>
      <c r="N540" s="14" t="s">
        <v>261</v>
      </c>
      <c r="P540" s="14" t="s">
        <v>99</v>
      </c>
      <c r="Q540" s="14" t="s">
        <v>109</v>
      </c>
      <c r="S540" s="14">
        <v>1</v>
      </c>
      <c r="T540" s="14">
        <v>1</v>
      </c>
      <c r="U540" s="14">
        <v>3</v>
      </c>
      <c r="V540" s="14">
        <v>0</v>
      </c>
      <c r="W540" s="14">
        <v>0</v>
      </c>
      <c r="X540" s="14">
        <v>0</v>
      </c>
      <c r="Y540" s="14">
        <v>0</v>
      </c>
      <c r="Z540" s="14">
        <v>19</v>
      </c>
      <c r="AA540" s="14">
        <v>16</v>
      </c>
      <c r="AB540" s="14">
        <v>0</v>
      </c>
      <c r="AC540" s="14">
        <v>0</v>
      </c>
      <c r="AD540" s="14">
        <v>32</v>
      </c>
      <c r="AE540" s="14">
        <v>38</v>
      </c>
      <c r="AF540" s="14">
        <v>0</v>
      </c>
      <c r="AG540" s="14">
        <v>0</v>
      </c>
      <c r="AH540" s="14">
        <v>0</v>
      </c>
      <c r="AI540" s="14">
        <v>0</v>
      </c>
      <c r="AJ540" s="14">
        <v>0</v>
      </c>
      <c r="AK540" s="14">
        <v>0</v>
      </c>
      <c r="AL540" s="14">
        <v>0</v>
      </c>
      <c r="AM540" s="14">
        <v>0</v>
      </c>
      <c r="AN540" s="14">
        <v>0</v>
      </c>
      <c r="AO540" s="14">
        <v>0</v>
      </c>
      <c r="AQ540" s="14">
        <v>1</v>
      </c>
      <c r="AR540" s="14">
        <v>1</v>
      </c>
      <c r="AS540" s="14">
        <v>0</v>
      </c>
      <c r="AT540" s="14">
        <v>0</v>
      </c>
      <c r="AU540" s="14">
        <v>1</v>
      </c>
      <c r="AV540" s="14">
        <v>1</v>
      </c>
      <c r="AW540" s="14">
        <v>0</v>
      </c>
      <c r="AX540" s="14">
        <v>0</v>
      </c>
      <c r="AY540" s="14">
        <v>1</v>
      </c>
      <c r="AZ540" s="14">
        <v>1</v>
      </c>
      <c r="BA540" s="14">
        <v>0</v>
      </c>
      <c r="BB540" s="14">
        <v>1</v>
      </c>
      <c r="BC540" s="14">
        <v>88</v>
      </c>
      <c r="BD540" s="14">
        <v>93</v>
      </c>
      <c r="BE540" s="14">
        <v>0</v>
      </c>
      <c r="BF540" s="14">
        <v>0</v>
      </c>
      <c r="BG540" s="14" t="s">
        <v>167</v>
      </c>
    </row>
    <row r="541" spans="1:59">
      <c r="A541" s="14" t="s">
        <v>38</v>
      </c>
      <c r="B541" s="14" t="s">
        <v>67</v>
      </c>
      <c r="D541" s="14" t="s">
        <v>1832</v>
      </c>
      <c r="E541" s="14" t="s">
        <v>673</v>
      </c>
      <c r="F541" s="14" t="s">
        <v>674</v>
      </c>
      <c r="G541" s="14">
        <v>31013313</v>
      </c>
      <c r="H541" s="14" t="s">
        <v>166</v>
      </c>
      <c r="I541" s="14" t="s">
        <v>167</v>
      </c>
      <c r="J541" s="14" t="s">
        <v>168</v>
      </c>
      <c r="K541" s="14">
        <v>21.190659604237599</v>
      </c>
      <c r="L541" s="14">
        <v>92.160998512185898</v>
      </c>
      <c r="M541" s="14">
        <v>-45.3013893810855</v>
      </c>
      <c r="N541" s="14">
        <v>4</v>
      </c>
      <c r="P541" s="14" t="s">
        <v>99</v>
      </c>
      <c r="Q541" s="14" t="s">
        <v>109</v>
      </c>
      <c r="S541" s="14">
        <v>1</v>
      </c>
      <c r="T541" s="14">
        <v>1</v>
      </c>
      <c r="U541" s="14">
        <v>3</v>
      </c>
      <c r="V541" s="14">
        <v>0</v>
      </c>
      <c r="W541" s="14">
        <v>0</v>
      </c>
      <c r="X541" s="14">
        <v>0</v>
      </c>
      <c r="Y541" s="14">
        <v>0</v>
      </c>
      <c r="Z541" s="14">
        <v>15</v>
      </c>
      <c r="AA541" s="14">
        <v>20</v>
      </c>
      <c r="AB541" s="14">
        <v>0</v>
      </c>
      <c r="AC541" s="14">
        <v>0</v>
      </c>
      <c r="AD541" s="14">
        <v>33</v>
      </c>
      <c r="AE541" s="14">
        <v>37</v>
      </c>
      <c r="AF541" s="14">
        <v>0</v>
      </c>
      <c r="AG541" s="14">
        <v>0</v>
      </c>
      <c r="AH541" s="14">
        <v>0</v>
      </c>
      <c r="AI541" s="14">
        <v>0</v>
      </c>
      <c r="AJ541" s="14">
        <v>0</v>
      </c>
      <c r="AK541" s="14">
        <v>0</v>
      </c>
      <c r="AL541" s="14">
        <v>0</v>
      </c>
      <c r="AM541" s="14">
        <v>0</v>
      </c>
      <c r="AN541" s="14">
        <v>0</v>
      </c>
      <c r="AO541" s="14">
        <v>0</v>
      </c>
      <c r="AQ541" s="14">
        <v>2</v>
      </c>
      <c r="AR541" s="14">
        <v>1</v>
      </c>
      <c r="AS541" s="14">
        <v>0</v>
      </c>
      <c r="AT541" s="14">
        <v>0</v>
      </c>
      <c r="AU541" s="14">
        <v>2</v>
      </c>
      <c r="AV541" s="14">
        <v>1</v>
      </c>
      <c r="AW541" s="14">
        <v>0</v>
      </c>
      <c r="AX541" s="14">
        <v>0</v>
      </c>
      <c r="AY541" s="14">
        <v>2</v>
      </c>
      <c r="AZ541" s="14">
        <v>1</v>
      </c>
      <c r="BA541" s="14">
        <v>0</v>
      </c>
      <c r="BB541" s="14">
        <v>1</v>
      </c>
      <c r="BC541" s="14">
        <v>91</v>
      </c>
      <c r="BD541" s="14">
        <v>94</v>
      </c>
      <c r="BE541" s="14">
        <v>0</v>
      </c>
      <c r="BF541" s="14">
        <v>0</v>
      </c>
      <c r="BG541" s="14" t="s">
        <v>167</v>
      </c>
    </row>
    <row r="542" spans="1:59">
      <c r="A542" s="14" t="s">
        <v>38</v>
      </c>
      <c r="B542" s="14" t="s">
        <v>67</v>
      </c>
      <c r="D542" s="14" t="s">
        <v>1832</v>
      </c>
      <c r="E542" s="14" t="s">
        <v>675</v>
      </c>
      <c r="F542" s="14" t="s">
        <v>676</v>
      </c>
      <c r="G542" s="14">
        <v>31013310</v>
      </c>
      <c r="H542" s="14" t="s">
        <v>166</v>
      </c>
      <c r="I542" s="14" t="s">
        <v>167</v>
      </c>
      <c r="J542" s="14" t="s">
        <v>168</v>
      </c>
      <c r="K542" s="14">
        <v>21.190642827620199</v>
      </c>
      <c r="L542" s="14">
        <v>92.161722263559298</v>
      </c>
      <c r="M542" s="14">
        <v>-41.092510265845299</v>
      </c>
      <c r="N542" s="14">
        <v>4</v>
      </c>
      <c r="P542" s="14" t="s">
        <v>99</v>
      </c>
      <c r="Q542" s="14" t="s">
        <v>109</v>
      </c>
      <c r="S542" s="14">
        <v>1</v>
      </c>
      <c r="T542" s="14">
        <v>1</v>
      </c>
      <c r="U542" s="14">
        <v>3</v>
      </c>
      <c r="V542" s="14">
        <v>0</v>
      </c>
      <c r="W542" s="14">
        <v>0</v>
      </c>
      <c r="X542" s="14">
        <v>0</v>
      </c>
      <c r="Y542" s="14">
        <v>0</v>
      </c>
      <c r="Z542" s="14">
        <v>17</v>
      </c>
      <c r="AA542" s="14">
        <v>18</v>
      </c>
      <c r="AB542" s="14">
        <v>0</v>
      </c>
      <c r="AC542" s="14">
        <v>0</v>
      </c>
      <c r="AD542" s="14">
        <v>41</v>
      </c>
      <c r="AE542" s="14">
        <v>29</v>
      </c>
      <c r="AF542" s="14">
        <v>0</v>
      </c>
      <c r="AG542" s="14">
        <v>0</v>
      </c>
      <c r="AH542" s="14">
        <v>0</v>
      </c>
      <c r="AI542" s="14">
        <v>0</v>
      </c>
      <c r="AJ542" s="14">
        <v>0</v>
      </c>
      <c r="AK542" s="14">
        <v>0</v>
      </c>
      <c r="AL542" s="14">
        <v>0</v>
      </c>
      <c r="AM542" s="14">
        <v>0</v>
      </c>
      <c r="AN542" s="14">
        <v>0</v>
      </c>
      <c r="AO542" s="14">
        <v>0</v>
      </c>
      <c r="AQ542" s="14">
        <v>1</v>
      </c>
      <c r="AR542" s="14">
        <v>1</v>
      </c>
      <c r="AS542" s="14">
        <v>0</v>
      </c>
      <c r="AT542" s="14">
        <v>0</v>
      </c>
      <c r="AU542" s="14">
        <v>1</v>
      </c>
      <c r="AV542" s="14">
        <v>1</v>
      </c>
      <c r="AW542" s="14">
        <v>0</v>
      </c>
      <c r="AX542" s="14">
        <v>0</v>
      </c>
      <c r="AY542" s="14">
        <v>1</v>
      </c>
      <c r="AZ542" s="14">
        <v>1</v>
      </c>
      <c r="BA542" s="14">
        <v>0</v>
      </c>
      <c r="BB542" s="14">
        <v>1</v>
      </c>
      <c r="BC542" s="14">
        <v>87</v>
      </c>
      <c r="BD542" s="14">
        <v>91</v>
      </c>
      <c r="BE542" s="14">
        <v>0</v>
      </c>
      <c r="BF542" s="14">
        <v>0</v>
      </c>
      <c r="BG542" s="14" t="s">
        <v>167</v>
      </c>
    </row>
    <row r="543" spans="1:59">
      <c r="A543" s="14" t="s">
        <v>38</v>
      </c>
      <c r="B543" s="14" t="s">
        <v>67</v>
      </c>
      <c r="D543" s="14" t="s">
        <v>1832</v>
      </c>
      <c r="E543" s="14" t="s">
        <v>677</v>
      </c>
      <c r="F543" s="14" t="s">
        <v>678</v>
      </c>
      <c r="G543" s="14">
        <v>31013347</v>
      </c>
      <c r="H543" s="14" t="s">
        <v>166</v>
      </c>
      <c r="I543" s="14" t="s">
        <v>167</v>
      </c>
      <c r="J543" s="14" t="s">
        <v>168</v>
      </c>
      <c r="K543" s="14">
        <v>21.190922690171799</v>
      </c>
      <c r="L543" s="14">
        <v>92.161583264712206</v>
      </c>
      <c r="M543" s="14">
        <v>-50.448240994715803</v>
      </c>
      <c r="N543" s="14">
        <v>4</v>
      </c>
      <c r="P543" s="14" t="s">
        <v>99</v>
      </c>
      <c r="Q543" s="14" t="s">
        <v>109</v>
      </c>
      <c r="S543" s="14">
        <v>1</v>
      </c>
      <c r="T543" s="14">
        <v>1</v>
      </c>
      <c r="U543" s="14">
        <v>3</v>
      </c>
      <c r="V543" s="14">
        <v>0</v>
      </c>
      <c r="W543" s="14">
        <v>0</v>
      </c>
      <c r="X543" s="14">
        <v>0</v>
      </c>
      <c r="Y543" s="14">
        <v>0</v>
      </c>
      <c r="Z543" s="14">
        <v>23</v>
      </c>
      <c r="AA543" s="14">
        <v>12</v>
      </c>
      <c r="AB543" s="14">
        <v>0</v>
      </c>
      <c r="AC543" s="14">
        <v>0</v>
      </c>
      <c r="AD543" s="14">
        <v>31</v>
      </c>
      <c r="AE543" s="14">
        <v>39</v>
      </c>
      <c r="AF543" s="14">
        <v>0</v>
      </c>
      <c r="AG543" s="14">
        <v>0</v>
      </c>
      <c r="AH543" s="14">
        <v>0</v>
      </c>
      <c r="AI543" s="14">
        <v>0</v>
      </c>
      <c r="AJ543" s="14">
        <v>0</v>
      </c>
      <c r="AK543" s="14">
        <v>0</v>
      </c>
      <c r="AL543" s="14">
        <v>0</v>
      </c>
      <c r="AM543" s="14">
        <v>0</v>
      </c>
      <c r="AN543" s="14">
        <v>0</v>
      </c>
      <c r="AO543" s="14">
        <v>0</v>
      </c>
      <c r="AQ543" s="14">
        <v>1</v>
      </c>
      <c r="AR543" s="14">
        <v>2</v>
      </c>
      <c r="AS543" s="14">
        <v>0</v>
      </c>
      <c r="AT543" s="14">
        <v>0</v>
      </c>
      <c r="AU543" s="14">
        <v>1</v>
      </c>
      <c r="AV543" s="14">
        <v>2</v>
      </c>
      <c r="AW543" s="14">
        <v>0</v>
      </c>
      <c r="AX543" s="14">
        <v>0</v>
      </c>
      <c r="AY543" s="14">
        <v>1</v>
      </c>
      <c r="AZ543" s="14">
        <v>2</v>
      </c>
      <c r="BA543" s="14">
        <v>0</v>
      </c>
      <c r="BB543" s="14">
        <v>1</v>
      </c>
      <c r="BC543" s="14">
        <v>99</v>
      </c>
      <c r="BD543" s="14">
        <v>99</v>
      </c>
      <c r="BE543" s="14">
        <v>0</v>
      </c>
      <c r="BF543" s="14">
        <v>0</v>
      </c>
      <c r="BG543" s="14" t="s">
        <v>167</v>
      </c>
    </row>
    <row r="544" spans="1:59">
      <c r="A544" s="14" t="s">
        <v>38</v>
      </c>
      <c r="B544" s="14" t="s">
        <v>67</v>
      </c>
      <c r="D544" s="14" t="s">
        <v>1832</v>
      </c>
      <c r="E544" s="14" t="s">
        <v>679</v>
      </c>
      <c r="F544" s="14" t="s">
        <v>680</v>
      </c>
      <c r="G544" s="14">
        <v>31013294</v>
      </c>
      <c r="H544" s="14" t="s">
        <v>166</v>
      </c>
      <c r="I544" s="14" t="s">
        <v>167</v>
      </c>
      <c r="J544" s="14" t="s">
        <v>168</v>
      </c>
      <c r="K544" s="14">
        <v>21.189059761821099</v>
      </c>
      <c r="L544" s="14">
        <v>92.160064494232202</v>
      </c>
      <c r="M544" s="14">
        <v>-42.439191469642303</v>
      </c>
      <c r="N544" s="14">
        <v>4</v>
      </c>
      <c r="P544" s="14" t="s">
        <v>99</v>
      </c>
      <c r="Q544" s="14" t="s">
        <v>109</v>
      </c>
      <c r="S544" s="14">
        <v>1</v>
      </c>
      <c r="T544" s="14">
        <v>1</v>
      </c>
      <c r="U544" s="14">
        <v>3</v>
      </c>
      <c r="V544" s="14">
        <v>1</v>
      </c>
      <c r="W544" s="14">
        <v>0</v>
      </c>
      <c r="X544" s="14">
        <v>0</v>
      </c>
      <c r="Y544" s="14">
        <v>0</v>
      </c>
      <c r="Z544" s="14">
        <v>17</v>
      </c>
      <c r="AA544" s="14">
        <v>18</v>
      </c>
      <c r="AB544" s="14">
        <v>0</v>
      </c>
      <c r="AC544" s="14">
        <v>0</v>
      </c>
      <c r="AD544" s="14">
        <v>32</v>
      </c>
      <c r="AE544" s="14">
        <v>38</v>
      </c>
      <c r="AF544" s="14">
        <v>0</v>
      </c>
      <c r="AG544" s="14">
        <v>0</v>
      </c>
      <c r="AH544" s="14">
        <v>0</v>
      </c>
      <c r="AI544" s="14">
        <v>0</v>
      </c>
      <c r="AJ544" s="14">
        <v>0</v>
      </c>
      <c r="AK544" s="14">
        <v>0</v>
      </c>
      <c r="AL544" s="14">
        <v>0</v>
      </c>
      <c r="AM544" s="14">
        <v>0</v>
      </c>
      <c r="AN544" s="14">
        <v>0</v>
      </c>
      <c r="AO544" s="14">
        <v>0</v>
      </c>
      <c r="AP544" s="14">
        <v>1</v>
      </c>
      <c r="AR544" s="14">
        <v>1</v>
      </c>
      <c r="AS544" s="14">
        <v>0</v>
      </c>
      <c r="AT544" s="14">
        <v>1</v>
      </c>
      <c r="AV544" s="14">
        <v>1</v>
      </c>
      <c r="AW544" s="14">
        <v>0</v>
      </c>
      <c r="AX544" s="14">
        <v>1</v>
      </c>
      <c r="AZ544" s="14">
        <v>1</v>
      </c>
      <c r="BA544" s="14">
        <v>0</v>
      </c>
      <c r="BB544" s="14">
        <v>1</v>
      </c>
      <c r="BC544" s="14">
        <v>90</v>
      </c>
      <c r="BD544" s="14">
        <v>93</v>
      </c>
      <c r="BE544" s="14">
        <v>0</v>
      </c>
      <c r="BF544" s="14">
        <v>0</v>
      </c>
      <c r="BG544" s="14" t="s">
        <v>167</v>
      </c>
    </row>
    <row r="545" spans="1:59">
      <c r="A545" s="14" t="s">
        <v>38</v>
      </c>
      <c r="B545" s="14" t="s">
        <v>67</v>
      </c>
      <c r="D545" s="14" t="s">
        <v>1832</v>
      </c>
      <c r="E545" s="14" t="s">
        <v>681</v>
      </c>
      <c r="F545" s="14" t="s">
        <v>682</v>
      </c>
      <c r="G545" s="14">
        <v>31013297</v>
      </c>
      <c r="H545" s="14" t="s">
        <v>166</v>
      </c>
      <c r="I545" s="14" t="s">
        <v>167</v>
      </c>
      <c r="J545" s="14" t="s">
        <v>168</v>
      </c>
      <c r="K545" s="14">
        <v>21.188985199928599</v>
      </c>
      <c r="L545" s="14">
        <v>92.161226712427904</v>
      </c>
      <c r="M545" s="14">
        <v>-41.677629610361599</v>
      </c>
      <c r="N545" s="14">
        <v>4</v>
      </c>
      <c r="P545" s="14" t="s">
        <v>99</v>
      </c>
      <c r="Q545" s="14" t="s">
        <v>109</v>
      </c>
      <c r="S545" s="14">
        <v>1</v>
      </c>
      <c r="T545" s="14">
        <v>1</v>
      </c>
      <c r="U545" s="14">
        <v>3</v>
      </c>
      <c r="V545" s="14">
        <v>1</v>
      </c>
      <c r="W545" s="14">
        <v>0</v>
      </c>
      <c r="X545" s="14">
        <v>0</v>
      </c>
      <c r="Y545" s="14">
        <v>0</v>
      </c>
      <c r="Z545" s="14">
        <v>13</v>
      </c>
      <c r="AA545" s="14">
        <v>22</v>
      </c>
      <c r="AB545" s="14">
        <v>0</v>
      </c>
      <c r="AC545" s="14">
        <v>0</v>
      </c>
      <c r="AD545" s="14">
        <v>35</v>
      </c>
      <c r="AE545" s="14">
        <v>35</v>
      </c>
      <c r="AF545" s="14">
        <v>0</v>
      </c>
      <c r="AG545" s="14">
        <v>0</v>
      </c>
      <c r="AH545" s="14">
        <v>0</v>
      </c>
      <c r="AI545" s="14">
        <v>0</v>
      </c>
      <c r="AJ545" s="14">
        <v>0</v>
      </c>
      <c r="AK545" s="14">
        <v>0</v>
      </c>
      <c r="AL545" s="14">
        <v>0</v>
      </c>
      <c r="AM545" s="14">
        <v>0</v>
      </c>
      <c r="AN545" s="14">
        <v>0</v>
      </c>
      <c r="AO545" s="14">
        <v>0</v>
      </c>
      <c r="AQ545" s="14">
        <v>1</v>
      </c>
      <c r="AR545" s="14">
        <v>1</v>
      </c>
      <c r="AS545" s="14">
        <v>0</v>
      </c>
      <c r="AT545" s="14">
        <v>0</v>
      </c>
      <c r="AU545" s="14">
        <v>1</v>
      </c>
      <c r="AV545" s="14">
        <v>1</v>
      </c>
      <c r="AW545" s="14">
        <v>0</v>
      </c>
      <c r="AX545" s="14">
        <v>0</v>
      </c>
      <c r="AY545" s="14">
        <v>1</v>
      </c>
      <c r="AZ545" s="14">
        <v>1</v>
      </c>
      <c r="BA545" s="14">
        <v>0</v>
      </c>
      <c r="BB545" s="14">
        <v>1</v>
      </c>
      <c r="BC545" s="14">
        <v>80</v>
      </c>
      <c r="BD545" s="14">
        <v>86</v>
      </c>
      <c r="BE545" s="14">
        <v>0</v>
      </c>
      <c r="BF545" s="14">
        <v>0</v>
      </c>
      <c r="BG545" s="14" t="s">
        <v>167</v>
      </c>
    </row>
    <row r="546" spans="1:59">
      <c r="A546" s="14" t="s">
        <v>38</v>
      </c>
      <c r="B546" s="14" t="s">
        <v>67</v>
      </c>
      <c r="D546" s="14" t="s">
        <v>1832</v>
      </c>
      <c r="E546" s="14" t="s">
        <v>227</v>
      </c>
      <c r="F546" s="14" t="s">
        <v>683</v>
      </c>
      <c r="G546" s="14">
        <v>31013298</v>
      </c>
      <c r="H546" s="14" t="s">
        <v>166</v>
      </c>
      <c r="I546" s="14" t="s">
        <v>167</v>
      </c>
      <c r="J546" s="14" t="s">
        <v>168</v>
      </c>
      <c r="K546" s="14">
        <v>21.188767034748398</v>
      </c>
      <c r="L546" s="14">
        <v>92.161171473082703</v>
      </c>
      <c r="M546" s="14">
        <v>-35.250024336553899</v>
      </c>
      <c r="N546" s="14">
        <v>4</v>
      </c>
      <c r="P546" s="14" t="s">
        <v>99</v>
      </c>
      <c r="Q546" s="14" t="s">
        <v>109</v>
      </c>
      <c r="S546" s="14">
        <v>1</v>
      </c>
      <c r="T546" s="14">
        <v>1</v>
      </c>
      <c r="U546" s="14">
        <v>3</v>
      </c>
      <c r="V546" s="14">
        <v>0</v>
      </c>
      <c r="W546" s="14">
        <v>0</v>
      </c>
      <c r="X546" s="14">
        <v>0</v>
      </c>
      <c r="Y546" s="14">
        <v>0</v>
      </c>
      <c r="Z546" s="14">
        <v>15</v>
      </c>
      <c r="AA546" s="14">
        <v>20</v>
      </c>
      <c r="AB546" s="14">
        <v>0</v>
      </c>
      <c r="AC546" s="14">
        <v>0</v>
      </c>
      <c r="AD546" s="14">
        <v>30</v>
      </c>
      <c r="AE546" s="14">
        <v>40</v>
      </c>
      <c r="AF546" s="14">
        <v>0</v>
      </c>
      <c r="AG546" s="14">
        <v>0</v>
      </c>
      <c r="AH546" s="14">
        <v>0</v>
      </c>
      <c r="AI546" s="14">
        <v>0</v>
      </c>
      <c r="AJ546" s="14">
        <v>0</v>
      </c>
      <c r="AK546" s="14">
        <v>0</v>
      </c>
      <c r="AL546" s="14">
        <v>0</v>
      </c>
      <c r="AM546" s="14">
        <v>0</v>
      </c>
      <c r="AN546" s="14">
        <v>0</v>
      </c>
      <c r="AO546" s="14">
        <v>0</v>
      </c>
      <c r="AP546" s="14">
        <v>1</v>
      </c>
      <c r="AQ546" s="14">
        <v>1</v>
      </c>
      <c r="AR546" s="14">
        <v>1</v>
      </c>
      <c r="AS546" s="14">
        <v>0</v>
      </c>
      <c r="AT546" s="14">
        <v>1</v>
      </c>
      <c r="AU546" s="14">
        <v>1</v>
      </c>
      <c r="AV546" s="14">
        <v>1</v>
      </c>
      <c r="AW546" s="14">
        <v>0</v>
      </c>
      <c r="AX546" s="14">
        <v>1</v>
      </c>
      <c r="AY546" s="14">
        <v>1</v>
      </c>
      <c r="AZ546" s="14">
        <v>1</v>
      </c>
      <c r="BA546" s="14">
        <v>0</v>
      </c>
      <c r="BB546" s="14">
        <v>1</v>
      </c>
      <c r="BC546" s="14">
        <v>84</v>
      </c>
      <c r="BD546" s="14">
        <v>88</v>
      </c>
      <c r="BE546" s="14">
        <v>0</v>
      </c>
      <c r="BF546" s="14">
        <v>0</v>
      </c>
      <c r="BG546" s="14" t="s">
        <v>167</v>
      </c>
    </row>
    <row r="547" spans="1:59">
      <c r="A547" s="14" t="s">
        <v>38</v>
      </c>
      <c r="B547" s="14" t="s">
        <v>67</v>
      </c>
      <c r="D547" s="14" t="s">
        <v>1832</v>
      </c>
      <c r="E547" s="14" t="s">
        <v>684</v>
      </c>
      <c r="F547" s="14" t="s">
        <v>685</v>
      </c>
      <c r="G547" s="14">
        <v>31013299</v>
      </c>
      <c r="H547" s="14" t="s">
        <v>166</v>
      </c>
      <c r="I547" s="14" t="s">
        <v>167</v>
      </c>
      <c r="J547" s="14" t="s">
        <v>168</v>
      </c>
      <c r="K547" s="14">
        <v>21.187689823937699</v>
      </c>
      <c r="L547" s="14">
        <v>92.161888145927804</v>
      </c>
      <c r="M547" s="14">
        <v>-39.195337159071997</v>
      </c>
      <c r="N547" s="14">
        <v>4</v>
      </c>
      <c r="P547" s="14" t="s">
        <v>99</v>
      </c>
      <c r="Q547" s="14" t="s">
        <v>109</v>
      </c>
      <c r="S547" s="14">
        <v>1</v>
      </c>
      <c r="T547" s="14">
        <v>1</v>
      </c>
      <c r="U547" s="14">
        <v>3</v>
      </c>
      <c r="V547" s="14">
        <v>1</v>
      </c>
      <c r="W547" s="14">
        <v>0</v>
      </c>
      <c r="X547" s="14">
        <v>0</v>
      </c>
      <c r="Y547" s="14">
        <v>0</v>
      </c>
      <c r="Z547" s="14">
        <v>20</v>
      </c>
      <c r="AA547" s="14">
        <v>15</v>
      </c>
      <c r="AB547" s="14">
        <v>0</v>
      </c>
      <c r="AC547" s="14">
        <v>0</v>
      </c>
      <c r="AD547" s="14">
        <v>33</v>
      </c>
      <c r="AE547" s="14">
        <v>37</v>
      </c>
      <c r="AF547" s="14">
        <v>0</v>
      </c>
      <c r="AG547" s="14">
        <v>0</v>
      </c>
      <c r="AH547" s="14">
        <v>0</v>
      </c>
      <c r="AI547" s="14">
        <v>0</v>
      </c>
      <c r="AJ547" s="14">
        <v>0</v>
      </c>
      <c r="AK547" s="14">
        <v>0</v>
      </c>
      <c r="AL547" s="14">
        <v>0</v>
      </c>
      <c r="AM547" s="14">
        <v>0</v>
      </c>
      <c r="AN547" s="14">
        <v>0</v>
      </c>
      <c r="AO547" s="14">
        <v>0</v>
      </c>
      <c r="AQ547" s="14">
        <v>1</v>
      </c>
      <c r="AR547" s="14">
        <v>1</v>
      </c>
      <c r="AS547" s="14">
        <v>0</v>
      </c>
      <c r="AT547" s="14">
        <v>0</v>
      </c>
      <c r="AU547" s="14">
        <v>1</v>
      </c>
      <c r="AV547" s="14">
        <v>1</v>
      </c>
      <c r="AW547" s="14">
        <v>0</v>
      </c>
      <c r="AX547" s="14">
        <v>0</v>
      </c>
      <c r="AY547" s="14">
        <v>1</v>
      </c>
      <c r="AZ547" s="14">
        <v>1</v>
      </c>
      <c r="BA547" s="14">
        <v>0</v>
      </c>
      <c r="BB547" s="14">
        <v>1</v>
      </c>
      <c r="BC547" s="14">
        <v>83</v>
      </c>
      <c r="BD547" s="14">
        <v>84</v>
      </c>
      <c r="BE547" s="14">
        <v>0</v>
      </c>
      <c r="BF547" s="14">
        <v>0</v>
      </c>
      <c r="BG547" s="14" t="s">
        <v>259</v>
      </c>
    </row>
    <row r="548" spans="1:59">
      <c r="A548" s="14" t="s">
        <v>38</v>
      </c>
      <c r="B548" s="14" t="s">
        <v>67</v>
      </c>
      <c r="D548" s="14" t="s">
        <v>1832</v>
      </c>
      <c r="E548" s="14" t="s">
        <v>229</v>
      </c>
      <c r="F548" s="14" t="s">
        <v>686</v>
      </c>
      <c r="G548" s="14">
        <v>31013305</v>
      </c>
      <c r="H548" s="14" t="s">
        <v>166</v>
      </c>
      <c r="I548" s="14" t="s">
        <v>167</v>
      </c>
      <c r="J548" s="14" t="s">
        <v>168</v>
      </c>
      <c r="K548" s="14">
        <v>21.187345447022899</v>
      </c>
      <c r="L548" s="14">
        <v>92.160718680761093</v>
      </c>
      <c r="M548" s="14">
        <v>-50.310966874682698</v>
      </c>
      <c r="N548" s="14">
        <v>1.5</v>
      </c>
      <c r="P548" s="14" t="s">
        <v>99</v>
      </c>
      <c r="Q548" s="14" t="s">
        <v>109</v>
      </c>
      <c r="S548" s="14">
        <v>1</v>
      </c>
      <c r="T548" s="14">
        <v>1</v>
      </c>
      <c r="U548" s="14">
        <v>3</v>
      </c>
      <c r="V548" s="14">
        <v>0</v>
      </c>
      <c r="W548" s="14">
        <v>0</v>
      </c>
      <c r="X548" s="14">
        <v>0</v>
      </c>
      <c r="Y548" s="14">
        <v>0</v>
      </c>
      <c r="Z548" s="14">
        <v>20</v>
      </c>
      <c r="AA548" s="14">
        <v>15</v>
      </c>
      <c r="AB548" s="14">
        <v>0</v>
      </c>
      <c r="AC548" s="14">
        <v>0</v>
      </c>
      <c r="AD548" s="14">
        <v>30</v>
      </c>
      <c r="AE548" s="14">
        <v>40</v>
      </c>
      <c r="AF548" s="14">
        <v>0</v>
      </c>
      <c r="AG548" s="14">
        <v>0</v>
      </c>
      <c r="AH548" s="14">
        <v>0</v>
      </c>
      <c r="AI548" s="14">
        <v>0</v>
      </c>
      <c r="AJ548" s="14">
        <v>0</v>
      </c>
      <c r="AK548" s="14">
        <v>0</v>
      </c>
      <c r="AL548" s="14">
        <v>0</v>
      </c>
      <c r="AM548" s="14">
        <v>0</v>
      </c>
      <c r="AN548" s="14">
        <v>0</v>
      </c>
      <c r="AO548" s="14">
        <v>0</v>
      </c>
      <c r="AQ548" s="14">
        <v>1</v>
      </c>
      <c r="AR548" s="14">
        <v>1</v>
      </c>
      <c r="AS548" s="14">
        <v>0</v>
      </c>
      <c r="AT548" s="14">
        <v>0</v>
      </c>
      <c r="AU548" s="14">
        <v>1</v>
      </c>
      <c r="AV548" s="14">
        <v>1</v>
      </c>
      <c r="AW548" s="14">
        <v>0</v>
      </c>
      <c r="AX548" s="14">
        <v>0</v>
      </c>
      <c r="AY548" s="14">
        <v>1</v>
      </c>
      <c r="AZ548" s="14">
        <v>1</v>
      </c>
      <c r="BA548" s="14">
        <v>0</v>
      </c>
      <c r="BB548" s="14">
        <v>1</v>
      </c>
      <c r="BC548" s="14">
        <v>95</v>
      </c>
      <c r="BD548" s="14">
        <v>99</v>
      </c>
      <c r="BE548" s="14">
        <v>0</v>
      </c>
      <c r="BF548" s="14">
        <v>0</v>
      </c>
      <c r="BG548" s="14" t="s">
        <v>167</v>
      </c>
    </row>
    <row r="549" spans="1:59">
      <c r="A549" s="14" t="s">
        <v>38</v>
      </c>
      <c r="B549" s="14" t="s">
        <v>67</v>
      </c>
      <c r="D549" s="14" t="s">
        <v>1832</v>
      </c>
      <c r="E549" s="14" t="s">
        <v>687</v>
      </c>
      <c r="F549" s="14" t="s">
        <v>688</v>
      </c>
      <c r="G549" s="14">
        <v>31013300</v>
      </c>
      <c r="H549" s="14" t="s">
        <v>166</v>
      </c>
      <c r="I549" s="14" t="s">
        <v>167</v>
      </c>
      <c r="J549" s="14" t="s">
        <v>168</v>
      </c>
      <c r="K549" s="14">
        <v>21.187571082600002</v>
      </c>
      <c r="L549" s="14">
        <v>92.160834395699993</v>
      </c>
      <c r="M549" s="14">
        <v>-43.570615945299998</v>
      </c>
      <c r="N549" s="14" t="s">
        <v>261</v>
      </c>
      <c r="P549" s="14" t="s">
        <v>99</v>
      </c>
      <c r="Q549" s="14" t="s">
        <v>109</v>
      </c>
      <c r="S549" s="14">
        <v>1</v>
      </c>
      <c r="T549" s="14">
        <v>1</v>
      </c>
      <c r="U549" s="14">
        <v>3</v>
      </c>
      <c r="V549" s="14">
        <v>0</v>
      </c>
      <c r="W549" s="14">
        <v>0</v>
      </c>
      <c r="X549" s="14">
        <v>0</v>
      </c>
      <c r="Y549" s="14">
        <v>0</v>
      </c>
      <c r="Z549" s="14">
        <v>19</v>
      </c>
      <c r="AA549" s="14">
        <v>16</v>
      </c>
      <c r="AB549" s="14">
        <v>0</v>
      </c>
      <c r="AC549" s="14">
        <v>0</v>
      </c>
      <c r="AD549" s="14">
        <v>38</v>
      </c>
      <c r="AE549" s="14">
        <v>32</v>
      </c>
      <c r="AF549" s="14">
        <v>0</v>
      </c>
      <c r="AG549" s="14">
        <v>0</v>
      </c>
      <c r="AH549" s="14">
        <v>0</v>
      </c>
      <c r="AI549" s="14">
        <v>0</v>
      </c>
      <c r="AJ549" s="14">
        <v>0</v>
      </c>
      <c r="AK549" s="14">
        <v>0</v>
      </c>
      <c r="AL549" s="14">
        <v>0</v>
      </c>
      <c r="AM549" s="14">
        <v>0</v>
      </c>
      <c r="AN549" s="14">
        <v>0</v>
      </c>
      <c r="AO549" s="14">
        <v>0</v>
      </c>
      <c r="AQ549" s="14">
        <v>1</v>
      </c>
      <c r="AR549" s="14">
        <v>2</v>
      </c>
      <c r="AS549" s="14">
        <v>0</v>
      </c>
      <c r="AT549" s="14">
        <v>0</v>
      </c>
      <c r="AU549" s="14">
        <v>1</v>
      </c>
      <c r="AV549" s="14">
        <v>2</v>
      </c>
      <c r="AW549" s="14">
        <v>0</v>
      </c>
      <c r="AX549" s="14">
        <v>0</v>
      </c>
      <c r="AY549" s="14">
        <v>1</v>
      </c>
      <c r="AZ549" s="14">
        <v>2</v>
      </c>
      <c r="BA549" s="14">
        <v>0</v>
      </c>
      <c r="BB549" s="14">
        <v>1</v>
      </c>
      <c r="BC549" s="14">
        <v>86</v>
      </c>
      <c r="BD549" s="14">
        <v>89</v>
      </c>
      <c r="BE549" s="14">
        <v>0</v>
      </c>
      <c r="BF549" s="14">
        <v>0</v>
      </c>
      <c r="BG549" s="14" t="s">
        <v>167</v>
      </c>
    </row>
    <row r="550" spans="1:59">
      <c r="A550" s="14" t="s">
        <v>38</v>
      </c>
      <c r="B550" s="14" t="s">
        <v>67</v>
      </c>
      <c r="D550" s="14" t="s">
        <v>1832</v>
      </c>
      <c r="E550" s="14" t="s">
        <v>373</v>
      </c>
      <c r="F550" s="14" t="s">
        <v>689</v>
      </c>
      <c r="G550" s="14">
        <v>31013304</v>
      </c>
      <c r="H550" s="14" t="s">
        <v>166</v>
      </c>
      <c r="I550" s="14" t="s">
        <v>167</v>
      </c>
      <c r="J550" s="14" t="s">
        <v>168</v>
      </c>
      <c r="K550" s="14">
        <v>21.187163819784701</v>
      </c>
      <c r="L550" s="14">
        <v>92.162710073868993</v>
      </c>
      <c r="M550" s="14">
        <v>-42.677251163208901</v>
      </c>
      <c r="N550" s="14">
        <v>4</v>
      </c>
      <c r="P550" s="14" t="s">
        <v>99</v>
      </c>
      <c r="Q550" s="14" t="s">
        <v>109</v>
      </c>
      <c r="S550" s="14">
        <v>1</v>
      </c>
      <c r="T550" s="14">
        <v>1</v>
      </c>
      <c r="U550" s="14">
        <v>3</v>
      </c>
      <c r="V550" s="14">
        <v>0</v>
      </c>
      <c r="W550" s="14">
        <v>0</v>
      </c>
      <c r="X550" s="14">
        <v>0</v>
      </c>
      <c r="Y550" s="14">
        <v>0</v>
      </c>
      <c r="Z550" s="14">
        <v>17</v>
      </c>
      <c r="AA550" s="14">
        <v>18</v>
      </c>
      <c r="AB550" s="14">
        <v>0</v>
      </c>
      <c r="AC550" s="14">
        <v>0</v>
      </c>
      <c r="AD550" s="14">
        <v>31</v>
      </c>
      <c r="AE550" s="14">
        <v>39</v>
      </c>
      <c r="AF550" s="14">
        <v>0</v>
      </c>
      <c r="AG550" s="14">
        <v>0</v>
      </c>
      <c r="AH550" s="14">
        <v>0</v>
      </c>
      <c r="AI550" s="14">
        <v>0</v>
      </c>
      <c r="AJ550" s="14">
        <v>0</v>
      </c>
      <c r="AK550" s="14">
        <v>0</v>
      </c>
      <c r="AL550" s="14">
        <v>0</v>
      </c>
      <c r="AM550" s="14">
        <v>0</v>
      </c>
      <c r="AN550" s="14">
        <v>0</v>
      </c>
      <c r="AO550" s="14">
        <v>0</v>
      </c>
      <c r="AP550" s="14">
        <v>1</v>
      </c>
      <c r="AR550" s="14">
        <v>1</v>
      </c>
      <c r="AS550" s="14">
        <v>0</v>
      </c>
      <c r="AT550" s="14">
        <v>1</v>
      </c>
      <c r="AV550" s="14">
        <v>1</v>
      </c>
      <c r="AW550" s="14">
        <v>0</v>
      </c>
      <c r="AX550" s="14">
        <v>1</v>
      </c>
      <c r="AZ550" s="14">
        <v>1</v>
      </c>
      <c r="BA550" s="14">
        <v>0</v>
      </c>
      <c r="BB550" s="14">
        <v>1</v>
      </c>
      <c r="BC550" s="14">
        <v>93</v>
      </c>
      <c r="BD550" s="14">
        <v>99</v>
      </c>
      <c r="BE550" s="14">
        <v>0</v>
      </c>
      <c r="BF550" s="14">
        <v>0</v>
      </c>
      <c r="BG550" s="14" t="s">
        <v>167</v>
      </c>
    </row>
    <row r="551" spans="1:59">
      <c r="A551" s="14" t="s">
        <v>38</v>
      </c>
      <c r="B551" s="14" t="s">
        <v>67</v>
      </c>
      <c r="D551" s="14" t="s">
        <v>1832</v>
      </c>
      <c r="E551" s="14" t="s">
        <v>376</v>
      </c>
      <c r="F551" s="14" t="s">
        <v>690</v>
      </c>
      <c r="G551" s="14">
        <v>31013308</v>
      </c>
      <c r="H551" s="14" t="s">
        <v>166</v>
      </c>
      <c r="I551" s="14" t="s">
        <v>167</v>
      </c>
      <c r="J551" s="14" t="s">
        <v>168</v>
      </c>
      <c r="K551" s="14">
        <v>21.187680983573198</v>
      </c>
      <c r="L551" s="14">
        <v>92.161823488614701</v>
      </c>
      <c r="M551" s="14">
        <v>-54.424884898709998</v>
      </c>
      <c r="N551" s="14">
        <v>4</v>
      </c>
      <c r="P551" s="14" t="s">
        <v>99</v>
      </c>
      <c r="Q551" s="14" t="s">
        <v>109</v>
      </c>
      <c r="S551" s="14">
        <v>1</v>
      </c>
      <c r="T551" s="14">
        <v>1</v>
      </c>
      <c r="U551" s="14">
        <v>3</v>
      </c>
      <c r="V551" s="14">
        <v>1</v>
      </c>
      <c r="W551" s="14">
        <v>0</v>
      </c>
      <c r="X551" s="14">
        <v>0</v>
      </c>
      <c r="Y551" s="14">
        <v>0</v>
      </c>
      <c r="Z551" s="14">
        <v>18</v>
      </c>
      <c r="AA551" s="14">
        <v>17</v>
      </c>
      <c r="AB551" s="14">
        <v>0</v>
      </c>
      <c r="AC551" s="14">
        <v>0</v>
      </c>
      <c r="AD551" s="14">
        <v>29</v>
      </c>
      <c r="AE551" s="14">
        <v>41</v>
      </c>
      <c r="AF551" s="14">
        <v>0</v>
      </c>
      <c r="AG551" s="14">
        <v>0</v>
      </c>
      <c r="AH551" s="14">
        <v>0</v>
      </c>
      <c r="AI551" s="14">
        <v>0</v>
      </c>
      <c r="AJ551" s="14">
        <v>0</v>
      </c>
      <c r="AK551" s="14">
        <v>0</v>
      </c>
      <c r="AL551" s="14">
        <v>0</v>
      </c>
      <c r="AM551" s="14">
        <v>0</v>
      </c>
      <c r="AN551" s="14">
        <v>0</v>
      </c>
      <c r="AO551" s="14">
        <v>0</v>
      </c>
      <c r="AQ551" s="14">
        <v>1</v>
      </c>
      <c r="AR551" s="14">
        <v>3</v>
      </c>
      <c r="AS551" s="14">
        <v>0</v>
      </c>
      <c r="AT551" s="14">
        <v>0</v>
      </c>
      <c r="AU551" s="14">
        <v>1</v>
      </c>
      <c r="AV551" s="14">
        <v>2</v>
      </c>
      <c r="AW551" s="14">
        <v>0</v>
      </c>
      <c r="AX551" s="14">
        <v>0</v>
      </c>
      <c r="AY551" s="14">
        <v>1</v>
      </c>
      <c r="AZ551" s="14">
        <v>2</v>
      </c>
      <c r="BA551" s="14">
        <v>0</v>
      </c>
      <c r="BB551" s="14">
        <v>1</v>
      </c>
      <c r="BC551" s="14">
        <v>99</v>
      </c>
      <c r="BD551" s="14">
        <v>104</v>
      </c>
      <c r="BE551" s="14">
        <v>0</v>
      </c>
      <c r="BF551" s="14">
        <v>0</v>
      </c>
      <c r="BG551" s="14" t="s">
        <v>259</v>
      </c>
    </row>
    <row r="552" spans="1:59">
      <c r="A552" s="14" t="s">
        <v>38</v>
      </c>
      <c r="B552" s="14" t="s">
        <v>67</v>
      </c>
      <c r="D552" s="14" t="s">
        <v>1832</v>
      </c>
      <c r="E552" s="14" t="s">
        <v>691</v>
      </c>
      <c r="F552" s="14" t="s">
        <v>692</v>
      </c>
      <c r="G552" s="14">
        <v>31013309</v>
      </c>
      <c r="H552" s="14" t="s">
        <v>166</v>
      </c>
      <c r="I552" s="14" t="s">
        <v>167</v>
      </c>
      <c r="J552" s="14" t="s">
        <v>168</v>
      </c>
      <c r="K552" s="14">
        <v>21.189215577568799</v>
      </c>
      <c r="L552" s="14">
        <v>92.164474568442003</v>
      </c>
      <c r="M552" s="14">
        <v>-44.2426607016369</v>
      </c>
      <c r="N552" s="14">
        <v>4</v>
      </c>
      <c r="P552" s="14" t="s">
        <v>99</v>
      </c>
      <c r="Q552" s="14" t="s">
        <v>109</v>
      </c>
      <c r="S552" s="14">
        <v>1</v>
      </c>
      <c r="T552" s="14">
        <v>1</v>
      </c>
      <c r="U552" s="14">
        <v>3</v>
      </c>
      <c r="V552" s="14">
        <v>0</v>
      </c>
      <c r="W552" s="14">
        <v>0</v>
      </c>
      <c r="X552" s="14">
        <v>0</v>
      </c>
      <c r="Y552" s="14">
        <v>0</v>
      </c>
      <c r="Z552" s="14">
        <v>18</v>
      </c>
      <c r="AA552" s="14">
        <v>17</v>
      </c>
      <c r="AB552" s="14">
        <v>0</v>
      </c>
      <c r="AC552" s="14">
        <v>0</v>
      </c>
      <c r="AD552" s="14">
        <v>42</v>
      </c>
      <c r="AE552" s="14">
        <v>28</v>
      </c>
      <c r="AF552" s="14">
        <v>0</v>
      </c>
      <c r="AG552" s="14">
        <v>0</v>
      </c>
      <c r="AH552" s="14">
        <v>0</v>
      </c>
      <c r="AI552" s="14">
        <v>0</v>
      </c>
      <c r="AJ552" s="14">
        <v>0</v>
      </c>
      <c r="AK552" s="14">
        <v>0</v>
      </c>
      <c r="AL552" s="14">
        <v>0</v>
      </c>
      <c r="AM552" s="14">
        <v>0</v>
      </c>
      <c r="AN552" s="14">
        <v>0</v>
      </c>
      <c r="AO552" s="14">
        <v>0</v>
      </c>
      <c r="AQ552" s="14">
        <v>1</v>
      </c>
      <c r="AR552" s="14">
        <v>3</v>
      </c>
      <c r="AS552" s="14">
        <v>0</v>
      </c>
      <c r="AT552" s="14">
        <v>0</v>
      </c>
      <c r="AU552" s="14">
        <v>1</v>
      </c>
      <c r="AV552" s="14">
        <v>3</v>
      </c>
      <c r="AW552" s="14">
        <v>0</v>
      </c>
      <c r="AX552" s="14">
        <v>0</v>
      </c>
      <c r="AY552" s="14">
        <v>1</v>
      </c>
      <c r="AZ552" s="14">
        <v>3</v>
      </c>
      <c r="BA552" s="14">
        <v>0</v>
      </c>
      <c r="BB552" s="14">
        <v>1</v>
      </c>
      <c r="BC552" s="14">
        <v>90</v>
      </c>
      <c r="BD552" s="14">
        <v>94</v>
      </c>
      <c r="BE552" s="14">
        <v>0</v>
      </c>
      <c r="BF552" s="14">
        <v>0</v>
      </c>
      <c r="BG552" s="14" t="s">
        <v>259</v>
      </c>
    </row>
    <row r="553" spans="1:59">
      <c r="A553" s="14" t="s">
        <v>38</v>
      </c>
      <c r="B553" s="14" t="s">
        <v>67</v>
      </c>
      <c r="D553" s="14" t="s">
        <v>1832</v>
      </c>
      <c r="E553" s="14" t="s">
        <v>693</v>
      </c>
      <c r="F553" s="14" t="s">
        <v>694</v>
      </c>
      <c r="G553" s="14">
        <v>31013334</v>
      </c>
      <c r="H553" s="14" t="s">
        <v>166</v>
      </c>
      <c r="I553" s="14" t="s">
        <v>167</v>
      </c>
      <c r="J553" s="14" t="s">
        <v>168</v>
      </c>
      <c r="K553" s="14">
        <v>21.1900126089729</v>
      </c>
      <c r="L553" s="14">
        <v>92.156586356747198</v>
      </c>
      <c r="M553" s="14">
        <v>-42.217878563002998</v>
      </c>
      <c r="N553" s="14">
        <v>4</v>
      </c>
      <c r="P553" s="14" t="s">
        <v>99</v>
      </c>
      <c r="Q553" s="14" t="s">
        <v>109</v>
      </c>
      <c r="S553" s="14">
        <v>1</v>
      </c>
      <c r="T553" s="14">
        <v>1</v>
      </c>
      <c r="U553" s="14">
        <v>3</v>
      </c>
      <c r="V553" s="14">
        <v>0</v>
      </c>
      <c r="W553" s="14">
        <v>0</v>
      </c>
      <c r="X553" s="14">
        <v>0</v>
      </c>
      <c r="Y553" s="14">
        <v>0</v>
      </c>
      <c r="Z553" s="14">
        <v>21</v>
      </c>
      <c r="AA553" s="14">
        <v>14</v>
      </c>
      <c r="AB553" s="14">
        <v>0</v>
      </c>
      <c r="AC553" s="14">
        <v>0</v>
      </c>
      <c r="AD553" s="14">
        <v>34</v>
      </c>
      <c r="AE553" s="14">
        <v>36</v>
      </c>
      <c r="AF553" s="14">
        <v>0</v>
      </c>
      <c r="AG553" s="14">
        <v>0</v>
      </c>
      <c r="AH553" s="14">
        <v>0</v>
      </c>
      <c r="AI553" s="14">
        <v>0</v>
      </c>
      <c r="AJ553" s="14">
        <v>0</v>
      </c>
      <c r="AK553" s="14">
        <v>0</v>
      </c>
      <c r="AL553" s="14">
        <v>0</v>
      </c>
      <c r="AM553" s="14">
        <v>0</v>
      </c>
      <c r="AN553" s="14">
        <v>0</v>
      </c>
      <c r="AO553" s="14">
        <v>0</v>
      </c>
      <c r="AQ553" s="14">
        <v>1</v>
      </c>
      <c r="AR553" s="14">
        <v>2</v>
      </c>
      <c r="AS553" s="14">
        <v>0</v>
      </c>
      <c r="AT553" s="14">
        <v>0</v>
      </c>
      <c r="AU553" s="14">
        <v>1</v>
      </c>
      <c r="AV553" s="14">
        <v>2</v>
      </c>
      <c r="AW553" s="14">
        <v>0</v>
      </c>
      <c r="AX553" s="14">
        <v>0</v>
      </c>
      <c r="AY553" s="14">
        <v>1</v>
      </c>
      <c r="AZ553" s="14">
        <v>2</v>
      </c>
      <c r="BA553" s="14">
        <v>0</v>
      </c>
      <c r="BB553" s="14">
        <v>1</v>
      </c>
      <c r="BC553" s="14">
        <v>97</v>
      </c>
      <c r="BD553" s="14">
        <v>101</v>
      </c>
      <c r="BE553" s="14">
        <v>0</v>
      </c>
      <c r="BF553" s="14">
        <v>0</v>
      </c>
      <c r="BG553" s="14" t="s">
        <v>259</v>
      </c>
    </row>
    <row r="554" spans="1:59">
      <c r="A554" s="14" t="s">
        <v>38</v>
      </c>
      <c r="B554" s="14" t="s">
        <v>67</v>
      </c>
      <c r="D554" s="14" t="s">
        <v>1832</v>
      </c>
      <c r="E554" s="14" t="s">
        <v>695</v>
      </c>
      <c r="F554" s="14" t="s">
        <v>696</v>
      </c>
      <c r="G554" s="14">
        <v>31013343</v>
      </c>
      <c r="H554" s="14" t="s">
        <v>166</v>
      </c>
      <c r="I554" s="14" t="s">
        <v>167</v>
      </c>
      <c r="J554" s="14" t="s">
        <v>168</v>
      </c>
      <c r="K554" s="14">
        <v>21.189941242973301</v>
      </c>
      <c r="L554" s="14">
        <v>92.156053834358303</v>
      </c>
      <c r="M554" s="14">
        <v>-46.938861026764897</v>
      </c>
      <c r="N554" s="14">
        <v>4</v>
      </c>
      <c r="P554" s="14" t="s">
        <v>99</v>
      </c>
      <c r="Q554" s="14" t="s">
        <v>109</v>
      </c>
      <c r="S554" s="14">
        <v>1</v>
      </c>
      <c r="T554" s="14">
        <v>1</v>
      </c>
      <c r="U554" s="14">
        <v>3</v>
      </c>
      <c r="V554" s="14">
        <v>0</v>
      </c>
      <c r="W554" s="14">
        <v>0</v>
      </c>
      <c r="X554" s="14">
        <v>0</v>
      </c>
      <c r="Y554" s="14">
        <v>0</v>
      </c>
      <c r="Z554" s="14">
        <v>18</v>
      </c>
      <c r="AA554" s="14">
        <v>17</v>
      </c>
      <c r="AB554" s="14">
        <v>0</v>
      </c>
      <c r="AC554" s="14">
        <v>0</v>
      </c>
      <c r="AD554" s="14">
        <v>39</v>
      </c>
      <c r="AE554" s="14">
        <v>31</v>
      </c>
      <c r="AF554" s="14">
        <v>0</v>
      </c>
      <c r="AG554" s="14">
        <v>0</v>
      </c>
      <c r="AH554" s="14">
        <v>0</v>
      </c>
      <c r="AI554" s="14">
        <v>0</v>
      </c>
      <c r="AJ554" s="14">
        <v>0</v>
      </c>
      <c r="AK554" s="14">
        <v>0</v>
      </c>
      <c r="AL554" s="14">
        <v>0</v>
      </c>
      <c r="AM554" s="14">
        <v>0</v>
      </c>
      <c r="AN554" s="14">
        <v>0</v>
      </c>
      <c r="AO554" s="14">
        <v>0</v>
      </c>
      <c r="AQ554" s="14">
        <v>1</v>
      </c>
      <c r="AR554" s="14">
        <v>1</v>
      </c>
      <c r="AS554" s="14">
        <v>0</v>
      </c>
      <c r="AT554" s="14">
        <v>1</v>
      </c>
      <c r="AU554" s="14">
        <v>1</v>
      </c>
      <c r="AV554" s="14">
        <v>1</v>
      </c>
      <c r="AW554" s="14">
        <v>0</v>
      </c>
      <c r="AX554" s="14">
        <v>1</v>
      </c>
      <c r="AY554" s="14">
        <v>1</v>
      </c>
      <c r="AZ554" s="14">
        <v>1</v>
      </c>
      <c r="BA554" s="14">
        <v>0</v>
      </c>
      <c r="BB554" s="14">
        <v>1</v>
      </c>
      <c r="BC554" s="14">
        <v>92</v>
      </c>
      <c r="BD554" s="14">
        <v>98</v>
      </c>
      <c r="BE554" s="14">
        <v>0</v>
      </c>
      <c r="BF554" s="14">
        <v>0</v>
      </c>
      <c r="BG554" s="14" t="s">
        <v>259</v>
      </c>
    </row>
    <row r="555" spans="1:59">
      <c r="A555" s="14" t="s">
        <v>38</v>
      </c>
      <c r="B555" s="14" t="s">
        <v>67</v>
      </c>
      <c r="D555" s="14" t="s">
        <v>1832</v>
      </c>
      <c r="E555" s="14" t="s">
        <v>697</v>
      </c>
      <c r="F555" s="14" t="s">
        <v>698</v>
      </c>
      <c r="G555" s="14">
        <v>31013332</v>
      </c>
      <c r="H555" s="14" t="s">
        <v>166</v>
      </c>
      <c r="I555" s="14" t="s">
        <v>167</v>
      </c>
      <c r="J555" s="14" t="s">
        <v>168</v>
      </c>
      <c r="K555" s="14">
        <v>21.189618589807299</v>
      </c>
      <c r="L555" s="14">
        <v>92.156354770862905</v>
      </c>
      <c r="M555" s="14">
        <v>-55.902641478004199</v>
      </c>
      <c r="N555" s="14">
        <v>4</v>
      </c>
      <c r="P555" s="14" t="s">
        <v>99</v>
      </c>
      <c r="Q555" s="14" t="s">
        <v>109</v>
      </c>
      <c r="S555" s="14">
        <v>1</v>
      </c>
      <c r="T555" s="14">
        <v>1</v>
      </c>
      <c r="U555" s="14">
        <v>3</v>
      </c>
      <c r="V555" s="14">
        <v>0</v>
      </c>
      <c r="W555" s="14">
        <v>0</v>
      </c>
      <c r="X555" s="14">
        <v>0</v>
      </c>
      <c r="Y555" s="14">
        <v>0</v>
      </c>
      <c r="Z555" s="14">
        <v>13</v>
      </c>
      <c r="AA555" s="14">
        <v>22</v>
      </c>
      <c r="AB555" s="14">
        <v>0</v>
      </c>
      <c r="AC555" s="14">
        <v>0</v>
      </c>
      <c r="AD555" s="14">
        <v>36</v>
      </c>
      <c r="AE555" s="14">
        <v>34</v>
      </c>
      <c r="AF555" s="14">
        <v>0</v>
      </c>
      <c r="AG555" s="14">
        <v>0</v>
      </c>
      <c r="AH555" s="14">
        <v>0</v>
      </c>
      <c r="AI555" s="14">
        <v>0</v>
      </c>
      <c r="AJ555" s="14">
        <v>0</v>
      </c>
      <c r="AK555" s="14">
        <v>0</v>
      </c>
      <c r="AL555" s="14">
        <v>0</v>
      </c>
      <c r="AM555" s="14">
        <v>0</v>
      </c>
      <c r="AN555" s="14">
        <v>0</v>
      </c>
      <c r="AO555" s="14">
        <v>0</v>
      </c>
      <c r="AP555" s="14">
        <v>1</v>
      </c>
      <c r="AQ555" s="14">
        <v>1</v>
      </c>
      <c r="AR555" s="14">
        <v>1</v>
      </c>
      <c r="AS555" s="14">
        <v>0</v>
      </c>
      <c r="AT555" s="14">
        <v>1</v>
      </c>
      <c r="AU555" s="14">
        <v>1</v>
      </c>
      <c r="AV555" s="14">
        <v>1</v>
      </c>
      <c r="AW555" s="14">
        <v>0</v>
      </c>
      <c r="AX555" s="14">
        <v>1</v>
      </c>
      <c r="AY555" s="14">
        <v>1</v>
      </c>
      <c r="AZ555" s="14">
        <v>1</v>
      </c>
      <c r="BA555" s="14">
        <v>0</v>
      </c>
      <c r="BB555" s="14">
        <v>1</v>
      </c>
      <c r="BC555" s="14">
        <v>98</v>
      </c>
      <c r="BD555" s="14">
        <v>98</v>
      </c>
      <c r="BE555" s="14">
        <v>0</v>
      </c>
      <c r="BF555" s="14">
        <v>0</v>
      </c>
      <c r="BG555" s="14" t="s">
        <v>259</v>
      </c>
    </row>
    <row r="556" spans="1:59">
      <c r="A556" s="14" t="s">
        <v>38</v>
      </c>
      <c r="B556" s="14" t="s">
        <v>67</v>
      </c>
      <c r="D556" s="14" t="s">
        <v>1832</v>
      </c>
      <c r="E556" s="14" t="s">
        <v>699</v>
      </c>
      <c r="F556" s="14" t="s">
        <v>700</v>
      </c>
      <c r="G556" s="14">
        <v>31013307</v>
      </c>
      <c r="H556" s="14" t="s">
        <v>166</v>
      </c>
      <c r="I556" s="14" t="s">
        <v>167</v>
      </c>
      <c r="J556" s="14" t="s">
        <v>168</v>
      </c>
      <c r="K556" s="14">
        <v>21.188767352900001</v>
      </c>
      <c r="L556" s="14">
        <v>92.159632179799999</v>
      </c>
      <c r="M556" s="14">
        <v>-47.221673680499997</v>
      </c>
      <c r="N556" s="14" t="s">
        <v>261</v>
      </c>
      <c r="P556" s="14" t="s">
        <v>99</v>
      </c>
      <c r="Q556" s="14" t="s">
        <v>109</v>
      </c>
      <c r="S556" s="14">
        <v>1</v>
      </c>
      <c r="T556" s="14">
        <v>1</v>
      </c>
      <c r="U556" s="14">
        <v>3</v>
      </c>
      <c r="V556" s="14">
        <v>0</v>
      </c>
      <c r="W556" s="14">
        <v>0</v>
      </c>
      <c r="X556" s="14">
        <v>0</v>
      </c>
      <c r="Y556" s="14">
        <v>0</v>
      </c>
      <c r="Z556" s="14">
        <v>17</v>
      </c>
      <c r="AA556" s="14">
        <v>18</v>
      </c>
      <c r="AB556" s="14">
        <v>0</v>
      </c>
      <c r="AC556" s="14">
        <v>0</v>
      </c>
      <c r="AD556" s="14">
        <v>34</v>
      </c>
      <c r="AE556" s="14">
        <v>36</v>
      </c>
      <c r="AF556" s="14">
        <v>0</v>
      </c>
      <c r="AG556" s="14">
        <v>0</v>
      </c>
      <c r="AH556" s="14">
        <v>0</v>
      </c>
      <c r="AI556" s="14">
        <v>0</v>
      </c>
      <c r="AJ556" s="14">
        <v>0</v>
      </c>
      <c r="AK556" s="14">
        <v>0</v>
      </c>
      <c r="AL556" s="14">
        <v>0</v>
      </c>
      <c r="AM556" s="14">
        <v>0</v>
      </c>
      <c r="AN556" s="14">
        <v>0</v>
      </c>
      <c r="AO556" s="14">
        <v>0</v>
      </c>
      <c r="AQ556" s="14">
        <v>1</v>
      </c>
      <c r="AR556" s="14">
        <v>1</v>
      </c>
      <c r="AS556" s="14">
        <v>0</v>
      </c>
      <c r="AT556" s="14">
        <v>0</v>
      </c>
      <c r="AU556" s="14">
        <v>1</v>
      </c>
      <c r="AV556" s="14">
        <v>1</v>
      </c>
      <c r="AW556" s="14">
        <v>0</v>
      </c>
      <c r="AX556" s="14">
        <v>0</v>
      </c>
      <c r="AY556" s="14">
        <v>1</v>
      </c>
      <c r="AZ556" s="14">
        <v>1</v>
      </c>
      <c r="BA556" s="14">
        <v>0</v>
      </c>
      <c r="BB556" s="14">
        <v>1</v>
      </c>
      <c r="BC556" s="14">
        <v>90</v>
      </c>
      <c r="BD556" s="14">
        <v>95</v>
      </c>
      <c r="BE556" s="14">
        <v>0</v>
      </c>
      <c r="BF556" s="14">
        <v>0</v>
      </c>
      <c r="BG556" s="14" t="s">
        <v>259</v>
      </c>
    </row>
    <row r="557" spans="1:59">
      <c r="A557" s="14" t="s">
        <v>38</v>
      </c>
      <c r="B557" s="14" t="s">
        <v>67</v>
      </c>
      <c r="D557" s="14" t="s">
        <v>1832</v>
      </c>
      <c r="E557" s="14" t="s">
        <v>701</v>
      </c>
      <c r="F557" s="14" t="s">
        <v>702</v>
      </c>
      <c r="G557" s="14">
        <v>31013302</v>
      </c>
      <c r="H557" s="14" t="s">
        <v>166</v>
      </c>
      <c r="I557" s="14" t="s">
        <v>167</v>
      </c>
      <c r="J557" s="14" t="s">
        <v>168</v>
      </c>
      <c r="K557" s="14">
        <v>21.188791506800001</v>
      </c>
      <c r="L557" s="14">
        <v>92.159555191400003</v>
      </c>
      <c r="M557" s="14">
        <v>-38.2197141153</v>
      </c>
      <c r="N557" s="14" t="s">
        <v>261</v>
      </c>
      <c r="P557" s="14" t="s">
        <v>99</v>
      </c>
      <c r="Q557" s="14" t="s">
        <v>109</v>
      </c>
      <c r="S557" s="14">
        <v>1</v>
      </c>
      <c r="T557" s="14">
        <v>1</v>
      </c>
      <c r="U557" s="14">
        <v>3</v>
      </c>
      <c r="V557" s="14">
        <v>0</v>
      </c>
      <c r="W557" s="14">
        <v>0</v>
      </c>
      <c r="X557" s="14">
        <v>0</v>
      </c>
      <c r="Y557" s="14">
        <v>0</v>
      </c>
      <c r="Z557" s="14">
        <v>16</v>
      </c>
      <c r="AA557" s="14">
        <v>19</v>
      </c>
      <c r="AB557" s="14">
        <v>0</v>
      </c>
      <c r="AC557" s="14">
        <v>0</v>
      </c>
      <c r="AD557" s="14">
        <v>33</v>
      </c>
      <c r="AE557" s="14">
        <v>37</v>
      </c>
      <c r="AF557" s="14">
        <v>0</v>
      </c>
      <c r="AG557" s="14">
        <v>0</v>
      </c>
      <c r="AH557" s="14">
        <v>0</v>
      </c>
      <c r="AI557" s="14">
        <v>0</v>
      </c>
      <c r="AJ557" s="14">
        <v>0</v>
      </c>
      <c r="AK557" s="14">
        <v>0</v>
      </c>
      <c r="AL557" s="14">
        <v>0</v>
      </c>
      <c r="AM557" s="14">
        <v>0</v>
      </c>
      <c r="AN557" s="14">
        <v>0</v>
      </c>
      <c r="AO557" s="14">
        <v>0</v>
      </c>
      <c r="AQ557" s="14">
        <v>1</v>
      </c>
      <c r="AR557" s="14">
        <v>2</v>
      </c>
      <c r="AS557" s="14">
        <v>0</v>
      </c>
      <c r="AT557" s="14">
        <v>0</v>
      </c>
      <c r="AU557" s="14">
        <v>1</v>
      </c>
      <c r="AV557" s="14">
        <v>2</v>
      </c>
      <c r="AW557" s="14">
        <v>0</v>
      </c>
      <c r="AX557" s="14">
        <v>0</v>
      </c>
      <c r="AY557" s="14">
        <v>1</v>
      </c>
      <c r="AZ557" s="14">
        <v>2</v>
      </c>
      <c r="BA557" s="14">
        <v>0</v>
      </c>
      <c r="BB557" s="14">
        <v>1</v>
      </c>
      <c r="BC557" s="14">
        <v>91</v>
      </c>
      <c r="BD557" s="14">
        <v>93</v>
      </c>
      <c r="BE557" s="14">
        <v>0</v>
      </c>
      <c r="BF557" s="14">
        <v>0</v>
      </c>
      <c r="BG557" s="14" t="s">
        <v>167</v>
      </c>
    </row>
    <row r="558" spans="1:59">
      <c r="A558" s="14" t="s">
        <v>38</v>
      </c>
      <c r="B558" s="14" t="s">
        <v>67</v>
      </c>
      <c r="D558" s="14" t="s">
        <v>1832</v>
      </c>
      <c r="E558" s="14" t="s">
        <v>703</v>
      </c>
      <c r="F558" s="14" t="s">
        <v>704</v>
      </c>
      <c r="G558" s="14">
        <v>31013303</v>
      </c>
      <c r="H558" s="14" t="s">
        <v>166</v>
      </c>
      <c r="I558" s="14" t="s">
        <v>167</v>
      </c>
      <c r="J558" s="14" t="s">
        <v>168</v>
      </c>
      <c r="K558" s="14">
        <v>21.187363482399999</v>
      </c>
      <c r="L558" s="14">
        <v>92.158664401699994</v>
      </c>
      <c r="M558" s="14">
        <v>-37.850012403599997</v>
      </c>
      <c r="N558" s="14" t="s">
        <v>261</v>
      </c>
      <c r="P558" s="14" t="s">
        <v>99</v>
      </c>
      <c r="Q558" s="14" t="s">
        <v>109</v>
      </c>
      <c r="S558" s="14">
        <v>1</v>
      </c>
      <c r="T558" s="14">
        <v>1</v>
      </c>
      <c r="U558" s="14">
        <v>3</v>
      </c>
      <c r="V558" s="14">
        <v>1</v>
      </c>
      <c r="W558" s="14">
        <v>0</v>
      </c>
      <c r="X558" s="14">
        <v>0</v>
      </c>
      <c r="Y558" s="14">
        <v>0</v>
      </c>
      <c r="Z558" s="14">
        <v>20</v>
      </c>
      <c r="AA558" s="14">
        <v>15</v>
      </c>
      <c r="AB558" s="14">
        <v>0</v>
      </c>
      <c r="AC558" s="14">
        <v>0</v>
      </c>
      <c r="AD558" s="14">
        <v>38</v>
      </c>
      <c r="AE558" s="14">
        <v>32</v>
      </c>
      <c r="AF558" s="14">
        <v>0</v>
      </c>
      <c r="AG558" s="14">
        <v>0</v>
      </c>
      <c r="AH558" s="14">
        <v>0</v>
      </c>
      <c r="AI558" s="14">
        <v>0</v>
      </c>
      <c r="AJ558" s="14">
        <v>0</v>
      </c>
      <c r="AK558" s="14">
        <v>0</v>
      </c>
      <c r="AL558" s="14">
        <v>0</v>
      </c>
      <c r="AM558" s="14">
        <v>0</v>
      </c>
      <c r="AN558" s="14">
        <v>0</v>
      </c>
      <c r="AO558" s="14">
        <v>0</v>
      </c>
      <c r="AQ558" s="14">
        <v>1</v>
      </c>
      <c r="AR558" s="14">
        <v>2</v>
      </c>
      <c r="AS558" s="14">
        <v>0</v>
      </c>
      <c r="AT558" s="14">
        <v>0</v>
      </c>
      <c r="AU558" s="14">
        <v>1</v>
      </c>
      <c r="AV558" s="14">
        <v>2</v>
      </c>
      <c r="AW558" s="14">
        <v>0</v>
      </c>
      <c r="AX558" s="14">
        <v>0</v>
      </c>
      <c r="AY558" s="14">
        <v>1</v>
      </c>
      <c r="AZ558" s="14">
        <v>2</v>
      </c>
      <c r="BA558" s="14">
        <v>0</v>
      </c>
      <c r="BB558" s="14">
        <v>1</v>
      </c>
      <c r="BC558" s="14">
        <v>92</v>
      </c>
      <c r="BD558" s="14">
        <v>98</v>
      </c>
      <c r="BE558" s="14">
        <v>0</v>
      </c>
      <c r="BF558" s="14">
        <v>0</v>
      </c>
      <c r="BG558" s="14" t="s">
        <v>259</v>
      </c>
    </row>
    <row r="559" spans="1:59">
      <c r="A559" s="14" t="s">
        <v>38</v>
      </c>
      <c r="B559" s="14" t="s">
        <v>67</v>
      </c>
      <c r="D559" s="14" t="s">
        <v>1832</v>
      </c>
      <c r="E559" s="14" t="s">
        <v>705</v>
      </c>
      <c r="F559" s="14" t="s">
        <v>706</v>
      </c>
      <c r="G559" s="14">
        <v>31013342</v>
      </c>
      <c r="H559" s="14" t="s">
        <v>166</v>
      </c>
      <c r="I559" s="14" t="s">
        <v>167</v>
      </c>
      <c r="J559" s="14" t="s">
        <v>168</v>
      </c>
      <c r="K559" s="14">
        <v>21.186520018626901</v>
      </c>
      <c r="L559" s="14">
        <v>92.160831325647905</v>
      </c>
      <c r="M559" s="14">
        <v>-53.710247130247502</v>
      </c>
      <c r="N559" s="14">
        <v>4</v>
      </c>
      <c r="P559" s="14" t="s">
        <v>99</v>
      </c>
      <c r="Q559" s="14" t="s">
        <v>109</v>
      </c>
      <c r="S559" s="14">
        <v>1</v>
      </c>
      <c r="T559" s="14">
        <v>1</v>
      </c>
      <c r="U559" s="14">
        <v>3</v>
      </c>
      <c r="V559" s="14">
        <v>0</v>
      </c>
      <c r="W559" s="14">
        <v>0</v>
      </c>
      <c r="X559" s="14">
        <v>0</v>
      </c>
      <c r="Y559" s="14">
        <v>0</v>
      </c>
      <c r="Z559" s="14">
        <v>22</v>
      </c>
      <c r="AA559" s="14">
        <v>13</v>
      </c>
      <c r="AB559" s="14">
        <v>0</v>
      </c>
      <c r="AC559" s="14">
        <v>0</v>
      </c>
      <c r="AD559" s="14">
        <v>29</v>
      </c>
      <c r="AE559" s="14">
        <v>41</v>
      </c>
      <c r="AF559" s="14">
        <v>0</v>
      </c>
      <c r="AG559" s="14">
        <v>0</v>
      </c>
      <c r="AH559" s="14">
        <v>0</v>
      </c>
      <c r="AI559" s="14">
        <v>0</v>
      </c>
      <c r="AJ559" s="14">
        <v>0</v>
      </c>
      <c r="AK559" s="14">
        <v>0</v>
      </c>
      <c r="AL559" s="14">
        <v>0</v>
      </c>
      <c r="AM559" s="14">
        <v>0</v>
      </c>
      <c r="AN559" s="14">
        <v>0</v>
      </c>
      <c r="AO559" s="14">
        <v>0</v>
      </c>
      <c r="AQ559" s="14">
        <v>2</v>
      </c>
      <c r="AR559" s="14">
        <v>3</v>
      </c>
      <c r="AS559" s="14">
        <v>0</v>
      </c>
      <c r="AT559" s="14">
        <v>0</v>
      </c>
      <c r="AU559" s="14">
        <v>1</v>
      </c>
      <c r="AV559" s="14">
        <v>3</v>
      </c>
      <c r="AW559" s="14">
        <v>0</v>
      </c>
      <c r="AX559" s="14">
        <v>0</v>
      </c>
      <c r="AY559" s="14">
        <v>1</v>
      </c>
      <c r="AZ559" s="14">
        <v>3</v>
      </c>
      <c r="BA559" s="14">
        <v>0</v>
      </c>
      <c r="BB559" s="14">
        <v>1</v>
      </c>
      <c r="BC559" s="14">
        <v>100</v>
      </c>
      <c r="BD559" s="14">
        <v>103</v>
      </c>
      <c r="BE559" s="14">
        <v>0</v>
      </c>
      <c r="BF559" s="14">
        <v>0</v>
      </c>
      <c r="BG559" s="14" t="s">
        <v>259</v>
      </c>
    </row>
    <row r="560" spans="1:59">
      <c r="A560" s="14" t="s">
        <v>38</v>
      </c>
      <c r="B560" s="14" t="s">
        <v>67</v>
      </c>
      <c r="D560" s="14" t="s">
        <v>1832</v>
      </c>
      <c r="E560" s="14" t="s">
        <v>707</v>
      </c>
      <c r="F560" s="14" t="s">
        <v>708</v>
      </c>
      <c r="G560" s="14">
        <v>31013329</v>
      </c>
      <c r="H560" s="14" t="s">
        <v>166</v>
      </c>
      <c r="I560" s="14" t="s">
        <v>167</v>
      </c>
      <c r="J560" s="14" t="s">
        <v>168</v>
      </c>
      <c r="K560" s="14">
        <v>21.186612367171598</v>
      </c>
      <c r="L560" s="14">
        <v>92.158604254767098</v>
      </c>
      <c r="M560" s="14">
        <v>-31.1870650490083</v>
      </c>
      <c r="N560" s="14">
        <v>4</v>
      </c>
      <c r="P560" s="14" t="s">
        <v>99</v>
      </c>
      <c r="Q560" s="14" t="s">
        <v>109</v>
      </c>
      <c r="S560" s="14">
        <v>1</v>
      </c>
      <c r="T560" s="14">
        <v>1</v>
      </c>
      <c r="U560" s="14">
        <v>3</v>
      </c>
      <c r="V560" s="14">
        <v>0</v>
      </c>
      <c r="W560" s="14">
        <v>0</v>
      </c>
      <c r="X560" s="14">
        <v>0</v>
      </c>
      <c r="Y560" s="14">
        <v>0</v>
      </c>
      <c r="Z560" s="14">
        <v>17</v>
      </c>
      <c r="AA560" s="14">
        <v>18</v>
      </c>
      <c r="AB560" s="14">
        <v>0</v>
      </c>
      <c r="AC560" s="14">
        <v>0</v>
      </c>
      <c r="AD560" s="14">
        <v>32</v>
      </c>
      <c r="AE560" s="14">
        <v>38</v>
      </c>
      <c r="AF560" s="14">
        <v>0</v>
      </c>
      <c r="AG560" s="14">
        <v>0</v>
      </c>
      <c r="AH560" s="14">
        <v>0</v>
      </c>
      <c r="AI560" s="14">
        <v>0</v>
      </c>
      <c r="AJ560" s="14">
        <v>0</v>
      </c>
      <c r="AK560" s="14">
        <v>0</v>
      </c>
      <c r="AL560" s="14">
        <v>0</v>
      </c>
      <c r="AM560" s="14">
        <v>0</v>
      </c>
      <c r="AN560" s="14">
        <v>0</v>
      </c>
      <c r="AO560" s="14">
        <v>0</v>
      </c>
      <c r="AP560" s="14">
        <v>1</v>
      </c>
      <c r="AR560" s="14">
        <v>1</v>
      </c>
      <c r="AS560" s="14">
        <v>0</v>
      </c>
      <c r="AT560" s="14">
        <v>1</v>
      </c>
      <c r="AV560" s="14">
        <v>1</v>
      </c>
      <c r="AW560" s="14">
        <v>0</v>
      </c>
      <c r="AX560" s="14">
        <v>1</v>
      </c>
      <c r="AZ560" s="14">
        <v>1</v>
      </c>
      <c r="BA560" s="14">
        <v>0</v>
      </c>
      <c r="BB560" s="14">
        <v>1</v>
      </c>
      <c r="BC560" s="14">
        <v>98</v>
      </c>
      <c r="BD560" s="14">
        <v>97</v>
      </c>
      <c r="BE560" s="14">
        <v>0</v>
      </c>
      <c r="BF560" s="14">
        <v>0</v>
      </c>
      <c r="BG560" s="14" t="s">
        <v>259</v>
      </c>
    </row>
    <row r="561" spans="1:59">
      <c r="A561" s="14" t="s">
        <v>33</v>
      </c>
      <c r="B561" s="14" t="s">
        <v>62</v>
      </c>
      <c r="D561" s="14" t="s">
        <v>1832</v>
      </c>
      <c r="E561" s="14" t="s">
        <v>709</v>
      </c>
      <c r="F561" s="14" t="s">
        <v>710</v>
      </c>
      <c r="G561" s="14">
        <v>31013345</v>
      </c>
      <c r="H561" s="14" t="s">
        <v>166</v>
      </c>
      <c r="I561" s="14" t="s">
        <v>167</v>
      </c>
      <c r="J561" s="14" t="s">
        <v>168</v>
      </c>
      <c r="K561" s="14">
        <v>21.189514349</v>
      </c>
      <c r="L561" s="14">
        <v>92.155187932800004</v>
      </c>
      <c r="M561" s="14">
        <v>-33.260925382099998</v>
      </c>
      <c r="N561" s="14" t="s">
        <v>261</v>
      </c>
      <c r="P561" s="14" t="s">
        <v>99</v>
      </c>
      <c r="Q561" s="14" t="s">
        <v>109</v>
      </c>
      <c r="S561" s="14">
        <v>1</v>
      </c>
      <c r="T561" s="14">
        <v>1</v>
      </c>
      <c r="U561" s="14">
        <v>3</v>
      </c>
      <c r="V561" s="14">
        <v>0</v>
      </c>
      <c r="W561" s="14">
        <v>0</v>
      </c>
      <c r="X561" s="14">
        <v>0</v>
      </c>
      <c r="Y561" s="14">
        <v>0</v>
      </c>
      <c r="Z561" s="14">
        <v>20</v>
      </c>
      <c r="AA561" s="14">
        <v>15</v>
      </c>
      <c r="AB561" s="14">
        <v>0</v>
      </c>
      <c r="AC561" s="14">
        <v>0</v>
      </c>
      <c r="AD561" s="14">
        <v>35</v>
      </c>
      <c r="AE561" s="14">
        <v>35</v>
      </c>
      <c r="AF561" s="14">
        <v>0</v>
      </c>
      <c r="AG561" s="14">
        <v>0</v>
      </c>
      <c r="AH561" s="14">
        <v>0</v>
      </c>
      <c r="AI561" s="14">
        <v>0</v>
      </c>
      <c r="AJ561" s="14">
        <v>0</v>
      </c>
      <c r="AK561" s="14">
        <v>0</v>
      </c>
      <c r="AL561" s="14">
        <v>0</v>
      </c>
      <c r="AM561" s="14">
        <v>0</v>
      </c>
      <c r="AN561" s="14">
        <v>0</v>
      </c>
      <c r="AO561" s="14">
        <v>0</v>
      </c>
      <c r="AQ561" s="14">
        <v>1</v>
      </c>
      <c r="AR561" s="14">
        <v>1</v>
      </c>
      <c r="AS561" s="14">
        <v>0</v>
      </c>
      <c r="AT561" s="14">
        <v>0</v>
      </c>
      <c r="AU561" s="14">
        <v>1</v>
      </c>
      <c r="AV561" s="14">
        <v>1</v>
      </c>
      <c r="AW561" s="14">
        <v>0</v>
      </c>
      <c r="AX561" s="14">
        <v>0</v>
      </c>
      <c r="AY561" s="14">
        <v>1</v>
      </c>
      <c r="AZ561" s="14">
        <v>1</v>
      </c>
      <c r="BA561" s="14">
        <v>0</v>
      </c>
      <c r="BB561" s="14">
        <v>1</v>
      </c>
      <c r="BC561" s="14">
        <v>97</v>
      </c>
      <c r="BD561" s="14">
        <v>101</v>
      </c>
      <c r="BE561" s="14">
        <v>0</v>
      </c>
      <c r="BF561" s="14">
        <v>0</v>
      </c>
      <c r="BG561" s="14" t="s">
        <v>259</v>
      </c>
    </row>
    <row r="562" spans="1:59">
      <c r="A562" s="14" t="s">
        <v>33</v>
      </c>
      <c r="B562" s="14" t="s">
        <v>62</v>
      </c>
      <c r="D562" s="14" t="s">
        <v>1832</v>
      </c>
      <c r="E562" s="14" t="s">
        <v>711</v>
      </c>
      <c r="F562" s="14" t="s">
        <v>712</v>
      </c>
      <c r="G562" s="14">
        <v>31013326</v>
      </c>
      <c r="H562" s="14" t="s">
        <v>166</v>
      </c>
      <c r="I562" s="14" t="s">
        <v>167</v>
      </c>
      <c r="J562" s="14" t="s">
        <v>168</v>
      </c>
      <c r="K562" s="14">
        <v>21.188803082457</v>
      </c>
      <c r="L562" s="14">
        <v>92.154434156133505</v>
      </c>
      <c r="M562" s="14">
        <v>-47.287844557416598</v>
      </c>
      <c r="N562" s="14">
        <v>4</v>
      </c>
      <c r="P562" s="14" t="s">
        <v>99</v>
      </c>
      <c r="Q562" s="14" t="s">
        <v>109</v>
      </c>
      <c r="S562" s="14">
        <v>1</v>
      </c>
      <c r="T562" s="14">
        <v>1</v>
      </c>
      <c r="U562" s="14">
        <v>3</v>
      </c>
      <c r="V562" s="14">
        <v>1</v>
      </c>
      <c r="W562" s="14">
        <v>0</v>
      </c>
      <c r="X562" s="14">
        <v>0</v>
      </c>
      <c r="Y562" s="14">
        <v>0</v>
      </c>
      <c r="Z562" s="14">
        <v>20</v>
      </c>
      <c r="AA562" s="14">
        <v>15</v>
      </c>
      <c r="AB562" s="14">
        <v>0</v>
      </c>
      <c r="AC562" s="14">
        <v>0</v>
      </c>
      <c r="AD562" s="14">
        <v>38</v>
      </c>
      <c r="AE562" s="14">
        <v>32</v>
      </c>
      <c r="AF562" s="14">
        <v>0</v>
      </c>
      <c r="AG562" s="14">
        <v>0</v>
      </c>
      <c r="AH562" s="14">
        <v>0</v>
      </c>
      <c r="AI562" s="14">
        <v>0</v>
      </c>
      <c r="AJ562" s="14">
        <v>0</v>
      </c>
      <c r="AK562" s="14">
        <v>0</v>
      </c>
      <c r="AL562" s="14">
        <v>0</v>
      </c>
      <c r="AM562" s="14">
        <v>0</v>
      </c>
      <c r="AN562" s="14">
        <v>0</v>
      </c>
      <c r="AO562" s="14">
        <v>0</v>
      </c>
      <c r="AQ562" s="14">
        <v>1</v>
      </c>
      <c r="AR562" s="14">
        <v>2</v>
      </c>
      <c r="AS562" s="14">
        <v>0</v>
      </c>
      <c r="AT562" s="14">
        <v>0</v>
      </c>
      <c r="AU562" s="14">
        <v>1</v>
      </c>
      <c r="AV562" s="14">
        <v>2</v>
      </c>
      <c r="AW562" s="14">
        <v>0</v>
      </c>
      <c r="AX562" s="14">
        <v>0</v>
      </c>
      <c r="AY562" s="14">
        <v>1</v>
      </c>
      <c r="AZ562" s="14">
        <v>2</v>
      </c>
      <c r="BA562" s="14">
        <v>0</v>
      </c>
      <c r="BB562" s="14">
        <v>1</v>
      </c>
      <c r="BC562" s="14">
        <v>92</v>
      </c>
      <c r="BD562" s="14">
        <v>92</v>
      </c>
      <c r="BE562" s="14">
        <v>0</v>
      </c>
      <c r="BF562" s="14">
        <v>0</v>
      </c>
      <c r="BG562" s="14" t="s">
        <v>259</v>
      </c>
    </row>
    <row r="563" spans="1:59">
      <c r="A563" s="14" t="s">
        <v>33</v>
      </c>
      <c r="B563" s="14" t="s">
        <v>62</v>
      </c>
      <c r="D563" s="14" t="s">
        <v>1832</v>
      </c>
      <c r="E563" s="14" t="s">
        <v>713</v>
      </c>
      <c r="F563" s="14" t="s">
        <v>714</v>
      </c>
      <c r="G563" s="14">
        <v>31013327</v>
      </c>
      <c r="H563" s="14" t="s">
        <v>166</v>
      </c>
      <c r="I563" s="14" t="s">
        <v>167</v>
      </c>
      <c r="J563" s="14" t="s">
        <v>168</v>
      </c>
      <c r="K563" s="14">
        <v>21.190523106200001</v>
      </c>
      <c r="L563" s="14">
        <v>92.155196678199999</v>
      </c>
      <c r="M563" s="14">
        <v>-34.421147048900004</v>
      </c>
      <c r="N563" s="14" t="s">
        <v>261</v>
      </c>
      <c r="P563" s="14" t="s">
        <v>99</v>
      </c>
      <c r="Q563" s="14" t="s">
        <v>109</v>
      </c>
      <c r="S563" s="14">
        <v>1</v>
      </c>
      <c r="T563" s="14">
        <v>1</v>
      </c>
      <c r="U563" s="14">
        <v>3</v>
      </c>
      <c r="V563" s="14">
        <v>0</v>
      </c>
      <c r="W563" s="14">
        <v>0</v>
      </c>
      <c r="X563" s="14">
        <v>0</v>
      </c>
      <c r="Y563" s="14">
        <v>0</v>
      </c>
      <c r="Z563" s="14">
        <v>15</v>
      </c>
      <c r="AA563" s="14">
        <v>20</v>
      </c>
      <c r="AB563" s="14">
        <v>0</v>
      </c>
      <c r="AC563" s="14">
        <v>0</v>
      </c>
      <c r="AD563" s="14">
        <v>33</v>
      </c>
      <c r="AE563" s="14">
        <v>37</v>
      </c>
      <c r="AF563" s="14">
        <v>0</v>
      </c>
      <c r="AG563" s="14">
        <v>0</v>
      </c>
      <c r="AH563" s="14">
        <v>0</v>
      </c>
      <c r="AI563" s="14">
        <v>0</v>
      </c>
      <c r="AJ563" s="14">
        <v>0</v>
      </c>
      <c r="AK563" s="14">
        <v>0</v>
      </c>
      <c r="AL563" s="14">
        <v>0</v>
      </c>
      <c r="AM563" s="14">
        <v>0</v>
      </c>
      <c r="AN563" s="14">
        <v>0</v>
      </c>
      <c r="AO563" s="14">
        <v>0</v>
      </c>
      <c r="AQ563" s="14">
        <v>1</v>
      </c>
      <c r="AR563" s="14">
        <v>1</v>
      </c>
      <c r="AS563" s="14">
        <v>0</v>
      </c>
      <c r="AT563" s="14">
        <v>0</v>
      </c>
      <c r="AU563" s="14">
        <v>1</v>
      </c>
      <c r="AV563" s="14">
        <v>1</v>
      </c>
      <c r="AW563" s="14">
        <v>0</v>
      </c>
      <c r="AX563" s="14">
        <v>0</v>
      </c>
      <c r="AY563" s="14">
        <v>1</v>
      </c>
      <c r="AZ563" s="14">
        <v>1</v>
      </c>
      <c r="BA563" s="14">
        <v>0</v>
      </c>
      <c r="BB563" s="14">
        <v>1</v>
      </c>
      <c r="BC563" s="14">
        <v>100</v>
      </c>
      <c r="BD563" s="14">
        <v>100</v>
      </c>
      <c r="BE563" s="14">
        <v>0</v>
      </c>
      <c r="BF563" s="14">
        <v>0</v>
      </c>
      <c r="BG563" s="14" t="s">
        <v>259</v>
      </c>
    </row>
    <row r="564" spans="1:59">
      <c r="A564" s="14" t="s">
        <v>33</v>
      </c>
      <c r="B564" s="14" t="s">
        <v>62</v>
      </c>
      <c r="D564" s="14" t="s">
        <v>1832</v>
      </c>
      <c r="E564" s="14" t="s">
        <v>715</v>
      </c>
      <c r="F564" s="14" t="s">
        <v>716</v>
      </c>
      <c r="G564" s="14">
        <v>31013321</v>
      </c>
      <c r="H564" s="14" t="s">
        <v>166</v>
      </c>
      <c r="I564" s="14" t="s">
        <v>167</v>
      </c>
      <c r="J564" s="14" t="s">
        <v>168</v>
      </c>
      <c r="K564" s="14">
        <v>21.189787142529301</v>
      </c>
      <c r="L564" s="14">
        <v>92.152612637483401</v>
      </c>
      <c r="M564" s="14">
        <v>-40.748785886188401</v>
      </c>
      <c r="N564" s="14">
        <v>4</v>
      </c>
      <c r="P564" s="14" t="s">
        <v>99</v>
      </c>
      <c r="Q564" s="14" t="s">
        <v>109</v>
      </c>
      <c r="S564" s="14">
        <v>1</v>
      </c>
      <c r="T564" s="14">
        <v>1</v>
      </c>
      <c r="U564" s="14">
        <v>3</v>
      </c>
      <c r="V564" s="14">
        <v>0</v>
      </c>
      <c r="W564" s="14">
        <v>0</v>
      </c>
      <c r="X564" s="14">
        <v>0</v>
      </c>
      <c r="Y564" s="14">
        <v>0</v>
      </c>
      <c r="Z564" s="14">
        <v>15</v>
      </c>
      <c r="AA564" s="14">
        <v>20</v>
      </c>
      <c r="AB564" s="14">
        <v>0</v>
      </c>
      <c r="AC564" s="14">
        <v>0</v>
      </c>
      <c r="AD564" s="14">
        <v>33</v>
      </c>
      <c r="AE564" s="14">
        <v>37</v>
      </c>
      <c r="AF564" s="14">
        <v>0</v>
      </c>
      <c r="AG564" s="14">
        <v>0</v>
      </c>
      <c r="AH564" s="14">
        <v>0</v>
      </c>
      <c r="AI564" s="14">
        <v>0</v>
      </c>
      <c r="AJ564" s="14">
        <v>0</v>
      </c>
      <c r="AK564" s="14">
        <v>0</v>
      </c>
      <c r="AL564" s="14">
        <v>0</v>
      </c>
      <c r="AM564" s="14">
        <v>0</v>
      </c>
      <c r="AN564" s="14">
        <v>0</v>
      </c>
      <c r="AO564" s="14">
        <v>0</v>
      </c>
      <c r="AQ564" s="14">
        <v>1</v>
      </c>
      <c r="AR564" s="14">
        <v>2</v>
      </c>
      <c r="AS564" s="14">
        <v>0</v>
      </c>
      <c r="AT564" s="14">
        <v>0</v>
      </c>
      <c r="AU564" s="14">
        <v>1</v>
      </c>
      <c r="AV564" s="14">
        <v>2</v>
      </c>
      <c r="AW564" s="14">
        <v>0</v>
      </c>
      <c r="AX564" s="14">
        <v>0</v>
      </c>
      <c r="AY564" s="14">
        <v>1</v>
      </c>
      <c r="AZ564" s="14">
        <v>2</v>
      </c>
      <c r="BA564" s="14">
        <v>0</v>
      </c>
      <c r="BB564" s="14">
        <v>1</v>
      </c>
      <c r="BC564" s="14">
        <v>89</v>
      </c>
      <c r="BD564" s="14">
        <v>87</v>
      </c>
      <c r="BE564" s="14">
        <v>0</v>
      </c>
      <c r="BF564" s="14">
        <v>0</v>
      </c>
      <c r="BG564" s="14" t="s">
        <v>167</v>
      </c>
    </row>
    <row r="565" spans="1:59">
      <c r="A565" s="14" t="s">
        <v>33</v>
      </c>
      <c r="B565" s="14" t="s">
        <v>62</v>
      </c>
      <c r="D565" s="14" t="s">
        <v>1832</v>
      </c>
      <c r="E565" s="14" t="s">
        <v>717</v>
      </c>
      <c r="F565" s="14" t="s">
        <v>718</v>
      </c>
      <c r="G565" s="14">
        <v>31013336</v>
      </c>
      <c r="H565" s="14" t="s">
        <v>166</v>
      </c>
      <c r="I565" s="14" t="s">
        <v>167</v>
      </c>
      <c r="J565" s="14" t="s">
        <v>168</v>
      </c>
      <c r="K565" s="14">
        <v>21.187774286703</v>
      </c>
      <c r="L565" s="14">
        <v>92.154047281315798</v>
      </c>
      <c r="M565" s="14">
        <v>-31.8679111801194</v>
      </c>
      <c r="N565" s="14">
        <v>4</v>
      </c>
      <c r="P565" s="14" t="s">
        <v>99</v>
      </c>
      <c r="Q565" s="14" t="s">
        <v>109</v>
      </c>
      <c r="S565" s="14">
        <v>1</v>
      </c>
      <c r="T565" s="14">
        <v>1</v>
      </c>
      <c r="U565" s="14">
        <v>3</v>
      </c>
      <c r="V565" s="14">
        <v>0</v>
      </c>
      <c r="W565" s="14">
        <v>0</v>
      </c>
      <c r="X565" s="14">
        <v>0</v>
      </c>
      <c r="Y565" s="14">
        <v>0</v>
      </c>
      <c r="Z565" s="14">
        <v>19</v>
      </c>
      <c r="AA565" s="14">
        <v>16</v>
      </c>
      <c r="AB565" s="14">
        <v>0</v>
      </c>
      <c r="AC565" s="14">
        <v>0</v>
      </c>
      <c r="AD565" s="14">
        <v>38</v>
      </c>
      <c r="AE565" s="14">
        <v>32</v>
      </c>
      <c r="AF565" s="14">
        <v>0</v>
      </c>
      <c r="AG565" s="14">
        <v>0</v>
      </c>
      <c r="AH565" s="14">
        <v>0</v>
      </c>
      <c r="AI565" s="14">
        <v>0</v>
      </c>
      <c r="AJ565" s="14">
        <v>0</v>
      </c>
      <c r="AK565" s="14">
        <v>0</v>
      </c>
      <c r="AL565" s="14">
        <v>0</v>
      </c>
      <c r="AM565" s="14">
        <v>0</v>
      </c>
      <c r="AN565" s="14">
        <v>0</v>
      </c>
      <c r="AO565" s="14">
        <v>0</v>
      </c>
      <c r="AQ565" s="14">
        <v>1</v>
      </c>
      <c r="AR565" s="14">
        <v>1</v>
      </c>
      <c r="AS565" s="14">
        <v>2</v>
      </c>
      <c r="AT565" s="14">
        <v>0</v>
      </c>
      <c r="AU565" s="14">
        <v>1</v>
      </c>
      <c r="AV565" s="14">
        <v>1</v>
      </c>
      <c r="AW565" s="14">
        <v>2</v>
      </c>
      <c r="AX565" s="14">
        <v>0</v>
      </c>
      <c r="AY565" s="14">
        <v>1</v>
      </c>
      <c r="AZ565" s="14">
        <v>1</v>
      </c>
      <c r="BA565" s="14">
        <v>2</v>
      </c>
      <c r="BB565" s="14">
        <v>1</v>
      </c>
      <c r="BC565" s="14">
        <v>98</v>
      </c>
      <c r="BD565" s="14">
        <v>97</v>
      </c>
      <c r="BE565" s="14">
        <v>0</v>
      </c>
      <c r="BF565" s="14">
        <v>0</v>
      </c>
      <c r="BG565" s="14" t="s">
        <v>259</v>
      </c>
    </row>
    <row r="566" spans="1:59">
      <c r="A566" s="14" t="s">
        <v>33</v>
      </c>
      <c r="B566" s="14" t="s">
        <v>62</v>
      </c>
      <c r="D566" s="14" t="s">
        <v>1832</v>
      </c>
      <c r="E566" s="14" t="s">
        <v>719</v>
      </c>
      <c r="F566" s="14" t="s">
        <v>720</v>
      </c>
      <c r="G566" s="14">
        <v>31013333</v>
      </c>
      <c r="H566" s="14" t="s">
        <v>166</v>
      </c>
      <c r="I566" s="14" t="s">
        <v>167</v>
      </c>
      <c r="J566" s="14" t="s">
        <v>168</v>
      </c>
      <c r="K566" s="14">
        <v>21.188946041425901</v>
      </c>
      <c r="L566" s="14">
        <v>92.152225453285894</v>
      </c>
      <c r="M566" s="14">
        <v>-44.806400529030299</v>
      </c>
      <c r="N566" s="14">
        <v>4</v>
      </c>
      <c r="P566" s="14" t="s">
        <v>99</v>
      </c>
      <c r="Q566" s="14" t="s">
        <v>109</v>
      </c>
      <c r="S566" s="14">
        <v>1</v>
      </c>
      <c r="T566" s="14">
        <v>1</v>
      </c>
      <c r="U566" s="14">
        <v>3</v>
      </c>
      <c r="V566" s="14">
        <v>0</v>
      </c>
      <c r="W566" s="14">
        <v>0</v>
      </c>
      <c r="X566" s="14">
        <v>0</v>
      </c>
      <c r="Y566" s="14">
        <v>0</v>
      </c>
      <c r="Z566" s="14">
        <v>17</v>
      </c>
      <c r="AA566" s="14">
        <v>18</v>
      </c>
      <c r="AB566" s="14">
        <v>0</v>
      </c>
      <c r="AC566" s="14">
        <v>0</v>
      </c>
      <c r="AD566" s="14">
        <v>35</v>
      </c>
      <c r="AE566" s="14">
        <v>35</v>
      </c>
      <c r="AF566" s="14">
        <v>0</v>
      </c>
      <c r="AG566" s="14">
        <v>0</v>
      </c>
      <c r="AH566" s="14">
        <v>0</v>
      </c>
      <c r="AI566" s="14">
        <v>0</v>
      </c>
      <c r="AJ566" s="14">
        <v>0</v>
      </c>
      <c r="AK566" s="14">
        <v>0</v>
      </c>
      <c r="AL566" s="14">
        <v>0</v>
      </c>
      <c r="AM566" s="14">
        <v>0</v>
      </c>
      <c r="AN566" s="14">
        <v>0</v>
      </c>
      <c r="AO566" s="14">
        <v>0</v>
      </c>
      <c r="AQ566" s="14">
        <v>1</v>
      </c>
      <c r="AR566" s="14">
        <v>2</v>
      </c>
      <c r="AS566" s="14">
        <v>0</v>
      </c>
      <c r="AT566" s="14">
        <v>0</v>
      </c>
      <c r="AU566" s="14">
        <v>1</v>
      </c>
      <c r="AV566" s="14">
        <v>2</v>
      </c>
      <c r="AW566" s="14">
        <v>0</v>
      </c>
      <c r="AX566" s="14">
        <v>0</v>
      </c>
      <c r="AY566" s="14">
        <v>1</v>
      </c>
      <c r="AZ566" s="14">
        <v>2</v>
      </c>
      <c r="BA566" s="14">
        <v>0</v>
      </c>
      <c r="BB566" s="14">
        <v>1</v>
      </c>
      <c r="BC566" s="14">
        <v>99</v>
      </c>
      <c r="BD566" s="14">
        <v>101</v>
      </c>
      <c r="BE566" s="14">
        <v>0</v>
      </c>
      <c r="BF566" s="14">
        <v>0</v>
      </c>
      <c r="BG566" s="14" t="s">
        <v>259</v>
      </c>
    </row>
    <row r="567" spans="1:59">
      <c r="A567" s="14" t="s">
        <v>33</v>
      </c>
      <c r="B567" s="14" t="s">
        <v>62</v>
      </c>
      <c r="D567" s="14" t="s">
        <v>1832</v>
      </c>
      <c r="E567" s="14" t="s">
        <v>344</v>
      </c>
      <c r="F567" s="14" t="s">
        <v>721</v>
      </c>
      <c r="G567" s="14">
        <v>31013328</v>
      </c>
      <c r="H567" s="14" t="s">
        <v>166</v>
      </c>
      <c r="I567" s="14" t="s">
        <v>167</v>
      </c>
      <c r="J567" s="14" t="s">
        <v>168</v>
      </c>
      <c r="K567" s="14">
        <v>21.192419556066099</v>
      </c>
      <c r="L567" s="14">
        <v>92.151610292075901</v>
      </c>
      <c r="M567" s="14">
        <v>-45.062026192624799</v>
      </c>
      <c r="N567" s="14">
        <v>4</v>
      </c>
      <c r="P567" s="14" t="s">
        <v>99</v>
      </c>
      <c r="Q567" s="14" t="s">
        <v>109</v>
      </c>
      <c r="S567" s="14">
        <v>1</v>
      </c>
      <c r="T567" s="14">
        <v>1</v>
      </c>
      <c r="U567" s="14">
        <v>3</v>
      </c>
      <c r="V567" s="14">
        <v>1</v>
      </c>
      <c r="W567" s="14">
        <v>0</v>
      </c>
      <c r="X567" s="14">
        <v>0</v>
      </c>
      <c r="Y567" s="14">
        <v>0</v>
      </c>
      <c r="Z567" s="14">
        <v>20</v>
      </c>
      <c r="AA567" s="14">
        <v>15</v>
      </c>
      <c r="AB567" s="14">
        <v>0</v>
      </c>
      <c r="AC567" s="14">
        <v>0</v>
      </c>
      <c r="AD567" s="14">
        <v>27</v>
      </c>
      <c r="AE567" s="14">
        <v>43</v>
      </c>
      <c r="AF567" s="14">
        <v>0</v>
      </c>
      <c r="AG567" s="14">
        <v>0</v>
      </c>
      <c r="AH567" s="14">
        <v>0</v>
      </c>
      <c r="AI567" s="14">
        <v>0</v>
      </c>
      <c r="AJ567" s="14">
        <v>0</v>
      </c>
      <c r="AK567" s="14">
        <v>0</v>
      </c>
      <c r="AL567" s="14">
        <v>0</v>
      </c>
      <c r="AM567" s="14">
        <v>0</v>
      </c>
      <c r="AN567" s="14">
        <v>0</v>
      </c>
      <c r="AO567" s="14">
        <v>0</v>
      </c>
      <c r="AQ567" s="14">
        <v>1</v>
      </c>
      <c r="AR567" s="14">
        <v>1</v>
      </c>
      <c r="AS567" s="14">
        <v>0</v>
      </c>
      <c r="AT567" s="14">
        <v>0</v>
      </c>
      <c r="AU567" s="14">
        <v>1</v>
      </c>
      <c r="AV567" s="14">
        <v>1</v>
      </c>
      <c r="AW567" s="14">
        <v>0</v>
      </c>
      <c r="AX567" s="14">
        <v>0</v>
      </c>
      <c r="AY567" s="14">
        <v>1</v>
      </c>
      <c r="AZ567" s="14">
        <v>1</v>
      </c>
      <c r="BA567" s="14">
        <v>0</v>
      </c>
      <c r="BB567" s="14">
        <v>1</v>
      </c>
      <c r="BC567" s="14">
        <v>101</v>
      </c>
      <c r="BD567" s="14">
        <v>98</v>
      </c>
      <c r="BE567" s="14">
        <v>0</v>
      </c>
      <c r="BF567" s="14">
        <v>0</v>
      </c>
      <c r="BG567" s="14" t="s">
        <v>259</v>
      </c>
    </row>
    <row r="568" spans="1:59">
      <c r="A568" s="14" t="s">
        <v>33</v>
      </c>
      <c r="B568" s="14" t="s">
        <v>62</v>
      </c>
      <c r="D568" s="14" t="s">
        <v>1832</v>
      </c>
      <c r="E568" s="14" t="s">
        <v>722</v>
      </c>
      <c r="F568" s="14" t="s">
        <v>723</v>
      </c>
      <c r="G568" s="14">
        <v>31013322</v>
      </c>
      <c r="H568" s="14" t="s">
        <v>166</v>
      </c>
      <c r="I568" s="14" t="s">
        <v>167</v>
      </c>
      <c r="J568" s="14" t="s">
        <v>168</v>
      </c>
      <c r="K568" s="14">
        <v>21.1892159569604</v>
      </c>
      <c r="L568" s="14">
        <v>92.152391139110605</v>
      </c>
      <c r="M568" s="14">
        <v>-35.208951918609102</v>
      </c>
      <c r="N568" s="14">
        <v>4</v>
      </c>
      <c r="P568" s="14" t="s">
        <v>99</v>
      </c>
      <c r="Q568" s="14" t="s">
        <v>109</v>
      </c>
      <c r="S568" s="14">
        <v>1</v>
      </c>
      <c r="T568" s="14">
        <v>1</v>
      </c>
      <c r="U568" s="14">
        <v>3</v>
      </c>
      <c r="V568" s="14">
        <v>0</v>
      </c>
      <c r="W568" s="14">
        <v>0</v>
      </c>
      <c r="X568" s="14">
        <v>0</v>
      </c>
      <c r="Y568" s="14">
        <v>0</v>
      </c>
      <c r="Z568" s="14">
        <v>15</v>
      </c>
      <c r="AA568" s="14">
        <v>20</v>
      </c>
      <c r="AB568" s="14">
        <v>0</v>
      </c>
      <c r="AC568" s="14">
        <v>0</v>
      </c>
      <c r="AD568" s="14">
        <v>28</v>
      </c>
      <c r="AE568" s="14">
        <v>42</v>
      </c>
      <c r="AF568" s="14">
        <v>0</v>
      </c>
      <c r="AG568" s="14">
        <v>0</v>
      </c>
      <c r="AH568" s="14">
        <v>0</v>
      </c>
      <c r="AI568" s="14">
        <v>0</v>
      </c>
      <c r="AJ568" s="14">
        <v>0</v>
      </c>
      <c r="AK568" s="14">
        <v>0</v>
      </c>
      <c r="AL568" s="14">
        <v>0</v>
      </c>
      <c r="AM568" s="14">
        <v>0</v>
      </c>
      <c r="AN568" s="14">
        <v>0</v>
      </c>
      <c r="AO568" s="14">
        <v>0</v>
      </c>
      <c r="AQ568" s="14">
        <v>1</v>
      </c>
      <c r="AR568" s="14">
        <v>1</v>
      </c>
      <c r="AS568" s="14">
        <v>0</v>
      </c>
      <c r="AT568" s="14">
        <v>0</v>
      </c>
      <c r="AU568" s="14">
        <v>1</v>
      </c>
      <c r="AV568" s="14">
        <v>1</v>
      </c>
      <c r="AW568" s="14">
        <v>0</v>
      </c>
      <c r="AX568" s="14">
        <v>0</v>
      </c>
      <c r="AY568" s="14">
        <v>1</v>
      </c>
      <c r="AZ568" s="14">
        <v>1</v>
      </c>
      <c r="BA568" s="14">
        <v>0</v>
      </c>
      <c r="BB568" s="14">
        <v>1</v>
      </c>
      <c r="BC568" s="14">
        <v>87</v>
      </c>
      <c r="BD568" s="14">
        <v>92</v>
      </c>
      <c r="BE568" s="14">
        <v>0</v>
      </c>
      <c r="BF568" s="14">
        <v>0</v>
      </c>
      <c r="BG568" s="14" t="s">
        <v>259</v>
      </c>
    </row>
    <row r="569" spans="1:59">
      <c r="A569" s="14" t="s">
        <v>33</v>
      </c>
      <c r="B569" s="14" t="s">
        <v>62</v>
      </c>
      <c r="D569" s="14" t="s">
        <v>1832</v>
      </c>
      <c r="E569" s="14" t="s">
        <v>724</v>
      </c>
      <c r="F569" s="14" t="s">
        <v>725</v>
      </c>
      <c r="G569" s="14">
        <v>31013323</v>
      </c>
      <c r="H569" s="14" t="s">
        <v>166</v>
      </c>
      <c r="I569" s="14" t="s">
        <v>167</v>
      </c>
      <c r="J569" s="14" t="s">
        <v>168</v>
      </c>
      <c r="K569" s="14">
        <v>21.1894807432951</v>
      </c>
      <c r="L569" s="14">
        <v>92.153882558971304</v>
      </c>
      <c r="M569" s="14">
        <v>-43.616028416584598</v>
      </c>
      <c r="N569" s="14">
        <v>4</v>
      </c>
      <c r="P569" s="14" t="s">
        <v>99</v>
      </c>
      <c r="Q569" s="14" t="s">
        <v>109</v>
      </c>
      <c r="S569" s="14">
        <v>1</v>
      </c>
      <c r="T569" s="14">
        <v>1</v>
      </c>
      <c r="U569" s="14">
        <v>3</v>
      </c>
      <c r="V569" s="14">
        <v>0</v>
      </c>
      <c r="W569" s="14">
        <v>0</v>
      </c>
      <c r="X569" s="14">
        <v>0</v>
      </c>
      <c r="Y569" s="14">
        <v>0</v>
      </c>
      <c r="Z569" s="14">
        <v>23</v>
      </c>
      <c r="AA569" s="14">
        <v>12</v>
      </c>
      <c r="AB569" s="14">
        <v>0</v>
      </c>
      <c r="AC569" s="14">
        <v>0</v>
      </c>
      <c r="AD569" s="14">
        <v>37</v>
      </c>
      <c r="AE569" s="14">
        <v>34</v>
      </c>
      <c r="AF569" s="14">
        <v>0</v>
      </c>
      <c r="AG569" s="14">
        <v>0</v>
      </c>
      <c r="AH569" s="14">
        <v>0</v>
      </c>
      <c r="AI569" s="14">
        <v>0</v>
      </c>
      <c r="AJ569" s="14">
        <v>0</v>
      </c>
      <c r="AK569" s="14">
        <v>0</v>
      </c>
      <c r="AL569" s="14">
        <v>0</v>
      </c>
      <c r="AM569" s="14">
        <v>0</v>
      </c>
      <c r="AN569" s="14">
        <v>0</v>
      </c>
      <c r="AO569" s="14">
        <v>0</v>
      </c>
      <c r="AQ569" s="14">
        <v>1</v>
      </c>
      <c r="AR569" s="14">
        <v>2</v>
      </c>
      <c r="AS569" s="14">
        <v>0</v>
      </c>
      <c r="AT569" s="14">
        <v>0</v>
      </c>
      <c r="AU569" s="14">
        <v>1</v>
      </c>
      <c r="AV569" s="14">
        <v>2</v>
      </c>
      <c r="AW569" s="14">
        <v>0</v>
      </c>
      <c r="AX569" s="14">
        <v>0</v>
      </c>
      <c r="AY569" s="14">
        <v>1</v>
      </c>
      <c r="AZ569" s="14">
        <v>2</v>
      </c>
      <c r="BA569" s="14">
        <v>0</v>
      </c>
      <c r="BB569" s="14">
        <v>1</v>
      </c>
      <c r="BC569" s="14">
        <v>92</v>
      </c>
      <c r="BD569" s="14">
        <v>86</v>
      </c>
      <c r="BE569" s="14">
        <v>0</v>
      </c>
      <c r="BF569" s="14">
        <v>0</v>
      </c>
      <c r="BG569" s="14" t="s">
        <v>167</v>
      </c>
    </row>
    <row r="570" spans="1:59">
      <c r="A570" s="14" t="s">
        <v>33</v>
      </c>
      <c r="B570" s="14" t="s">
        <v>62</v>
      </c>
      <c r="D570" s="14" t="s">
        <v>1832</v>
      </c>
      <c r="E570" s="14" t="s">
        <v>726</v>
      </c>
      <c r="F570" s="14" t="s">
        <v>727</v>
      </c>
      <c r="G570" s="14">
        <v>31013331</v>
      </c>
      <c r="H570" s="14" t="s">
        <v>166</v>
      </c>
      <c r="I570" s="14" t="s">
        <v>167</v>
      </c>
      <c r="J570" s="14" t="s">
        <v>168</v>
      </c>
      <c r="K570" s="14">
        <v>21.1873577202051</v>
      </c>
      <c r="L570" s="14">
        <v>92.1545215008707</v>
      </c>
      <c r="M570" s="14">
        <v>-43.726563310643797</v>
      </c>
      <c r="N570" s="14">
        <v>4</v>
      </c>
      <c r="P570" s="14" t="s">
        <v>99</v>
      </c>
      <c r="Q570" s="14" t="s">
        <v>109</v>
      </c>
      <c r="S570" s="14">
        <v>1</v>
      </c>
      <c r="T570" s="14">
        <v>1</v>
      </c>
      <c r="U570" s="14">
        <v>3</v>
      </c>
      <c r="V570" s="14">
        <v>0</v>
      </c>
      <c r="W570" s="14">
        <v>0</v>
      </c>
      <c r="X570" s="14">
        <v>0</v>
      </c>
      <c r="Y570" s="14">
        <v>0</v>
      </c>
      <c r="Z570" s="14">
        <v>16</v>
      </c>
      <c r="AA570" s="14">
        <v>19</v>
      </c>
      <c r="AB570" s="14">
        <v>0</v>
      </c>
      <c r="AC570" s="14">
        <v>0</v>
      </c>
      <c r="AD570" s="14">
        <v>38</v>
      </c>
      <c r="AE570" s="14">
        <v>32</v>
      </c>
      <c r="AF570" s="14">
        <v>0</v>
      </c>
      <c r="AG570" s="14">
        <v>0</v>
      </c>
      <c r="AH570" s="14">
        <v>0</v>
      </c>
      <c r="AI570" s="14">
        <v>0</v>
      </c>
      <c r="AJ570" s="14">
        <v>0</v>
      </c>
      <c r="AK570" s="14">
        <v>0</v>
      </c>
      <c r="AL570" s="14">
        <v>0</v>
      </c>
      <c r="AM570" s="14">
        <v>0</v>
      </c>
      <c r="AN570" s="14">
        <v>0</v>
      </c>
      <c r="AO570" s="14">
        <v>0</v>
      </c>
      <c r="AQ570" s="14">
        <v>1</v>
      </c>
      <c r="AR570" s="14">
        <v>1</v>
      </c>
      <c r="AS570" s="14">
        <v>0</v>
      </c>
      <c r="AT570" s="14">
        <v>0</v>
      </c>
      <c r="AU570" s="14">
        <v>1</v>
      </c>
      <c r="AV570" s="14">
        <v>1</v>
      </c>
      <c r="AW570" s="14">
        <v>0</v>
      </c>
      <c r="AX570" s="14">
        <v>0</v>
      </c>
      <c r="AY570" s="14">
        <v>1</v>
      </c>
      <c r="AZ570" s="14">
        <v>1</v>
      </c>
      <c r="BA570" s="14">
        <v>0</v>
      </c>
      <c r="BB570" s="14">
        <v>1</v>
      </c>
      <c r="BC570" s="14">
        <v>101</v>
      </c>
      <c r="BD570" s="14">
        <v>100</v>
      </c>
      <c r="BE570" s="14">
        <v>0</v>
      </c>
      <c r="BF570" s="14">
        <v>0</v>
      </c>
      <c r="BG570" s="14" t="s">
        <v>167</v>
      </c>
    </row>
    <row r="571" spans="1:59">
      <c r="A571" s="14" t="s">
        <v>33</v>
      </c>
      <c r="B571" s="14" t="s">
        <v>62</v>
      </c>
      <c r="D571" s="14" t="s">
        <v>1832</v>
      </c>
      <c r="E571" s="14" t="s">
        <v>728</v>
      </c>
      <c r="F571" s="14" t="s">
        <v>729</v>
      </c>
      <c r="G571" s="14">
        <v>31013319</v>
      </c>
      <c r="H571" s="14" t="s">
        <v>166</v>
      </c>
      <c r="I571" s="14" t="s">
        <v>167</v>
      </c>
      <c r="J571" s="14" t="s">
        <v>168</v>
      </c>
      <c r="K571" s="14">
        <v>21.187814221655799</v>
      </c>
      <c r="L571" s="14">
        <v>92.154306448641705</v>
      </c>
      <c r="M571" s="14">
        <v>-33.323008034823303</v>
      </c>
      <c r="N571" s="14">
        <v>4</v>
      </c>
      <c r="P571" s="14" t="s">
        <v>99</v>
      </c>
      <c r="Q571" s="14" t="s">
        <v>109</v>
      </c>
      <c r="S571" s="14">
        <v>1</v>
      </c>
      <c r="T571" s="14">
        <v>1</v>
      </c>
      <c r="U571" s="14">
        <v>3</v>
      </c>
      <c r="V571" s="14">
        <v>0</v>
      </c>
      <c r="W571" s="14">
        <v>0</v>
      </c>
      <c r="X571" s="14">
        <v>0</v>
      </c>
      <c r="Y571" s="14">
        <v>0</v>
      </c>
      <c r="Z571" s="14">
        <v>20</v>
      </c>
      <c r="AA571" s="14">
        <v>15</v>
      </c>
      <c r="AB571" s="14">
        <v>0</v>
      </c>
      <c r="AC571" s="14">
        <v>0</v>
      </c>
      <c r="AD571" s="14">
        <v>43</v>
      </c>
      <c r="AE571" s="14">
        <v>28</v>
      </c>
      <c r="AF571" s="14">
        <v>0</v>
      </c>
      <c r="AG571" s="14">
        <v>0</v>
      </c>
      <c r="AH571" s="14">
        <v>0</v>
      </c>
      <c r="AI571" s="14">
        <v>0</v>
      </c>
      <c r="AJ571" s="14">
        <v>0</v>
      </c>
      <c r="AK571" s="14">
        <v>0</v>
      </c>
      <c r="AL571" s="14">
        <v>0</v>
      </c>
      <c r="AM571" s="14">
        <v>0</v>
      </c>
      <c r="AN571" s="14">
        <v>0</v>
      </c>
      <c r="AO571" s="14">
        <v>0</v>
      </c>
      <c r="AQ571" s="14">
        <v>1</v>
      </c>
      <c r="AR571" s="14">
        <v>2</v>
      </c>
      <c r="AS571" s="14">
        <v>0</v>
      </c>
      <c r="AT571" s="14">
        <v>0</v>
      </c>
      <c r="AU571" s="14">
        <v>1</v>
      </c>
      <c r="AV571" s="14">
        <v>2</v>
      </c>
      <c r="AW571" s="14">
        <v>0</v>
      </c>
      <c r="AX571" s="14">
        <v>0</v>
      </c>
      <c r="AY571" s="14">
        <v>1</v>
      </c>
      <c r="AZ571" s="14">
        <v>2</v>
      </c>
      <c r="BA571" s="14">
        <v>0</v>
      </c>
      <c r="BB571" s="14">
        <v>1</v>
      </c>
      <c r="BC571" s="14">
        <v>89</v>
      </c>
      <c r="BD571" s="14">
        <v>93</v>
      </c>
      <c r="BE571" s="14">
        <v>0</v>
      </c>
      <c r="BF571" s="14">
        <v>0</v>
      </c>
      <c r="BG571" s="14" t="s">
        <v>259</v>
      </c>
    </row>
    <row r="572" spans="1:59">
      <c r="A572" s="14" t="s">
        <v>33</v>
      </c>
      <c r="B572" s="14" t="s">
        <v>62</v>
      </c>
      <c r="D572" s="14" t="s">
        <v>1832</v>
      </c>
      <c r="E572" s="14" t="s">
        <v>730</v>
      </c>
      <c r="F572" s="14" t="s">
        <v>731</v>
      </c>
      <c r="G572" s="14">
        <v>31013325</v>
      </c>
      <c r="H572" s="14" t="s">
        <v>166</v>
      </c>
      <c r="I572" s="14" t="s">
        <v>167</v>
      </c>
      <c r="J572" s="14" t="s">
        <v>168</v>
      </c>
      <c r="K572" s="14">
        <v>21.190349743054298</v>
      </c>
      <c r="L572" s="14">
        <v>92.154686477753799</v>
      </c>
      <c r="M572" s="14">
        <v>-34.627290862176999</v>
      </c>
      <c r="N572" s="14">
        <v>4</v>
      </c>
      <c r="P572" s="14" t="s">
        <v>99</v>
      </c>
      <c r="Q572" s="14" t="s">
        <v>109</v>
      </c>
      <c r="S572" s="14">
        <v>1</v>
      </c>
      <c r="T572" s="14">
        <v>1</v>
      </c>
      <c r="U572" s="14">
        <v>3</v>
      </c>
      <c r="V572" s="14">
        <v>0</v>
      </c>
      <c r="W572" s="14">
        <v>0</v>
      </c>
      <c r="X572" s="14">
        <v>0</v>
      </c>
      <c r="Y572" s="14">
        <v>0</v>
      </c>
      <c r="Z572" s="14">
        <v>18</v>
      </c>
      <c r="AA572" s="14">
        <v>17</v>
      </c>
      <c r="AB572" s="14">
        <v>0</v>
      </c>
      <c r="AC572" s="14">
        <v>0</v>
      </c>
      <c r="AD572" s="14">
        <v>36</v>
      </c>
      <c r="AE572" s="14">
        <v>34</v>
      </c>
      <c r="AF572" s="14">
        <v>0</v>
      </c>
      <c r="AG572" s="14">
        <v>0</v>
      </c>
      <c r="AH572" s="14">
        <v>0</v>
      </c>
      <c r="AI572" s="14">
        <v>0</v>
      </c>
      <c r="AJ572" s="14">
        <v>0</v>
      </c>
      <c r="AK572" s="14">
        <v>0</v>
      </c>
      <c r="AL572" s="14">
        <v>0</v>
      </c>
      <c r="AM572" s="14">
        <v>0</v>
      </c>
      <c r="AN572" s="14">
        <v>0</v>
      </c>
      <c r="AO572" s="14">
        <v>0</v>
      </c>
      <c r="AQ572" s="14">
        <v>1</v>
      </c>
      <c r="AR572" s="14">
        <v>2</v>
      </c>
      <c r="AS572" s="14">
        <v>0</v>
      </c>
      <c r="AT572" s="14">
        <v>0</v>
      </c>
      <c r="AU572" s="14">
        <v>1</v>
      </c>
      <c r="AV572" s="14">
        <v>2</v>
      </c>
      <c r="AW572" s="14">
        <v>0</v>
      </c>
      <c r="AX572" s="14">
        <v>0</v>
      </c>
      <c r="AY572" s="14">
        <v>1</v>
      </c>
      <c r="AZ572" s="14">
        <v>2</v>
      </c>
      <c r="BA572" s="14">
        <v>0</v>
      </c>
      <c r="BB572" s="14">
        <v>1</v>
      </c>
      <c r="BC572" s="14">
        <v>90</v>
      </c>
      <c r="BD572" s="14">
        <v>87</v>
      </c>
      <c r="BE572" s="14">
        <v>0</v>
      </c>
      <c r="BF572" s="14">
        <v>0</v>
      </c>
      <c r="BG572" s="14" t="s">
        <v>259</v>
      </c>
    </row>
    <row r="573" spans="1:59">
      <c r="A573" s="14" t="s">
        <v>33</v>
      </c>
      <c r="B573" s="14" t="s">
        <v>62</v>
      </c>
      <c r="D573" s="14" t="s">
        <v>1832</v>
      </c>
      <c r="E573" s="14" t="s">
        <v>732</v>
      </c>
      <c r="F573" s="14" t="s">
        <v>733</v>
      </c>
      <c r="G573" s="14">
        <v>31013356</v>
      </c>
      <c r="H573" s="14" t="s">
        <v>166</v>
      </c>
      <c r="I573" s="14" t="s">
        <v>167</v>
      </c>
      <c r="J573" s="14" t="s">
        <v>168</v>
      </c>
      <c r="K573" s="14">
        <v>21.186321584254401</v>
      </c>
      <c r="L573" s="14">
        <v>92.154941425566605</v>
      </c>
      <c r="M573" s="14">
        <v>-45.042611247224599</v>
      </c>
      <c r="N573" s="14">
        <v>4</v>
      </c>
      <c r="P573" s="14" t="s">
        <v>99</v>
      </c>
      <c r="Q573" s="14" t="s">
        <v>109</v>
      </c>
      <c r="S573" s="14">
        <v>1</v>
      </c>
      <c r="T573" s="14">
        <v>1</v>
      </c>
      <c r="U573" s="14">
        <v>3</v>
      </c>
      <c r="V573" s="14">
        <v>1</v>
      </c>
      <c r="W573" s="14">
        <v>0</v>
      </c>
      <c r="X573" s="14">
        <v>0</v>
      </c>
      <c r="Y573" s="14">
        <v>0</v>
      </c>
      <c r="Z573" s="14">
        <v>20</v>
      </c>
      <c r="AA573" s="14">
        <v>15</v>
      </c>
      <c r="AB573" s="14">
        <v>0</v>
      </c>
      <c r="AC573" s="14">
        <v>0</v>
      </c>
      <c r="AD573" s="14">
        <v>65</v>
      </c>
      <c r="AE573" s="14">
        <v>5</v>
      </c>
      <c r="AF573" s="14">
        <v>0</v>
      </c>
      <c r="AG573" s="14">
        <v>0</v>
      </c>
      <c r="AH573" s="14">
        <v>0</v>
      </c>
      <c r="AI573" s="14">
        <v>0</v>
      </c>
      <c r="AJ573" s="14">
        <v>0</v>
      </c>
      <c r="AK573" s="14">
        <v>0</v>
      </c>
      <c r="AL573" s="14">
        <v>0</v>
      </c>
      <c r="AM573" s="14">
        <v>0</v>
      </c>
      <c r="AN573" s="14">
        <v>0</v>
      </c>
      <c r="AO573" s="14">
        <v>0</v>
      </c>
      <c r="AQ573" s="14">
        <v>1</v>
      </c>
      <c r="AR573" s="14">
        <v>1</v>
      </c>
      <c r="AS573" s="14">
        <v>0</v>
      </c>
      <c r="AT573" s="14">
        <v>0</v>
      </c>
      <c r="AU573" s="14">
        <v>1</v>
      </c>
      <c r="AV573" s="14">
        <v>1</v>
      </c>
      <c r="AW573" s="14">
        <v>0</v>
      </c>
      <c r="AX573" s="14">
        <v>0</v>
      </c>
      <c r="AY573" s="14">
        <v>1</v>
      </c>
      <c r="AZ573" s="14">
        <v>1</v>
      </c>
      <c r="BA573" s="14">
        <v>0</v>
      </c>
      <c r="BB573" s="14">
        <v>1</v>
      </c>
      <c r="BC573" s="14">
        <v>101</v>
      </c>
      <c r="BD573" s="14">
        <v>100</v>
      </c>
      <c r="BE573" s="14">
        <v>0</v>
      </c>
      <c r="BF573" s="14">
        <v>0</v>
      </c>
      <c r="BG573" s="14" t="s">
        <v>259</v>
      </c>
    </row>
    <row r="574" spans="1:59">
      <c r="A574" s="14" t="s">
        <v>33</v>
      </c>
      <c r="B574" s="14" t="s">
        <v>62</v>
      </c>
      <c r="D574" s="14" t="s">
        <v>1832</v>
      </c>
      <c r="E574" s="14" t="s">
        <v>734</v>
      </c>
      <c r="F574" s="14" t="s">
        <v>735</v>
      </c>
      <c r="G574" s="14">
        <v>31013375</v>
      </c>
      <c r="H574" s="14" t="s">
        <v>166</v>
      </c>
      <c r="I574" s="14" t="s">
        <v>167</v>
      </c>
      <c r="J574" s="14" t="s">
        <v>168</v>
      </c>
      <c r="K574" s="14">
        <v>21.186825750991801</v>
      </c>
      <c r="L574" s="14">
        <v>92.151853338663102</v>
      </c>
      <c r="M574" s="14">
        <v>-53.828813432463598</v>
      </c>
      <c r="N574" s="14">
        <v>4</v>
      </c>
      <c r="P574" s="14" t="s">
        <v>99</v>
      </c>
      <c r="Q574" s="14" t="s">
        <v>109</v>
      </c>
      <c r="S574" s="14">
        <v>1</v>
      </c>
      <c r="T574" s="14">
        <v>1</v>
      </c>
      <c r="U574" s="14">
        <v>3</v>
      </c>
      <c r="V574" s="14">
        <v>0</v>
      </c>
      <c r="W574" s="14">
        <v>0</v>
      </c>
      <c r="X574" s="14">
        <v>0</v>
      </c>
      <c r="Y574" s="14">
        <v>0</v>
      </c>
      <c r="Z574" s="14">
        <v>20</v>
      </c>
      <c r="AA574" s="14">
        <v>15</v>
      </c>
      <c r="AB574" s="14">
        <v>0</v>
      </c>
      <c r="AC574" s="14">
        <v>0</v>
      </c>
      <c r="AD574" s="14">
        <v>32</v>
      </c>
      <c r="AE574" s="14">
        <v>38</v>
      </c>
      <c r="AF574" s="14">
        <v>0</v>
      </c>
      <c r="AG574" s="14">
        <v>0</v>
      </c>
      <c r="AH574" s="14">
        <v>0</v>
      </c>
      <c r="AI574" s="14">
        <v>0</v>
      </c>
      <c r="AJ574" s="14">
        <v>0</v>
      </c>
      <c r="AK574" s="14">
        <v>0</v>
      </c>
      <c r="AL574" s="14">
        <v>0</v>
      </c>
      <c r="AM574" s="14">
        <v>0</v>
      </c>
      <c r="AN574" s="14">
        <v>0</v>
      </c>
      <c r="AO574" s="14">
        <v>0</v>
      </c>
      <c r="AQ574" s="14">
        <v>1</v>
      </c>
      <c r="AR574" s="14">
        <v>1</v>
      </c>
      <c r="AS574" s="14">
        <v>0</v>
      </c>
      <c r="AT574" s="14">
        <v>0</v>
      </c>
      <c r="AU574" s="14">
        <v>1</v>
      </c>
      <c r="AV574" s="14">
        <v>1</v>
      </c>
      <c r="AW574" s="14">
        <v>0</v>
      </c>
      <c r="AX574" s="14">
        <v>0</v>
      </c>
      <c r="AY574" s="14">
        <v>1</v>
      </c>
      <c r="AZ574" s="14">
        <v>1</v>
      </c>
      <c r="BA574" s="14">
        <v>0</v>
      </c>
      <c r="BB574" s="14">
        <v>1</v>
      </c>
      <c r="BC574" s="14">
        <v>92</v>
      </c>
      <c r="BD574" s="14">
        <v>92</v>
      </c>
      <c r="BE574" s="14">
        <v>0</v>
      </c>
      <c r="BF574" s="14">
        <v>0</v>
      </c>
      <c r="BG574" s="14" t="s">
        <v>259</v>
      </c>
    </row>
    <row r="575" spans="1:59">
      <c r="A575" s="14" t="s">
        <v>33</v>
      </c>
      <c r="B575" s="14" t="s">
        <v>62</v>
      </c>
      <c r="D575" s="14" t="s">
        <v>1832</v>
      </c>
      <c r="E575" s="14" t="s">
        <v>736</v>
      </c>
      <c r="F575" s="14" t="s">
        <v>737</v>
      </c>
      <c r="G575" s="14">
        <v>31013349</v>
      </c>
      <c r="H575" s="14" t="s">
        <v>166</v>
      </c>
      <c r="I575" s="14" t="s">
        <v>167</v>
      </c>
      <c r="J575" s="14" t="s">
        <v>168</v>
      </c>
      <c r="K575" s="14">
        <v>21.1871525185548</v>
      </c>
      <c r="L575" s="14">
        <v>92.157639875545001</v>
      </c>
      <c r="M575" s="14">
        <v>-40.353243169775702</v>
      </c>
      <c r="N575" s="14">
        <v>4</v>
      </c>
      <c r="P575" s="14" t="s">
        <v>99</v>
      </c>
      <c r="Q575" s="14" t="s">
        <v>109</v>
      </c>
      <c r="S575" s="14">
        <v>1</v>
      </c>
      <c r="T575" s="14">
        <v>1</v>
      </c>
      <c r="U575" s="14">
        <v>3</v>
      </c>
      <c r="V575" s="14">
        <v>1</v>
      </c>
      <c r="W575" s="14">
        <v>0</v>
      </c>
      <c r="X575" s="14">
        <v>0</v>
      </c>
      <c r="Y575" s="14">
        <v>0</v>
      </c>
      <c r="Z575" s="14">
        <v>20</v>
      </c>
      <c r="AA575" s="14">
        <v>15</v>
      </c>
      <c r="AB575" s="14">
        <v>0</v>
      </c>
      <c r="AC575" s="14">
        <v>0</v>
      </c>
      <c r="AD575" s="14">
        <v>28</v>
      </c>
      <c r="AE575" s="14">
        <v>42</v>
      </c>
      <c r="AF575" s="14">
        <v>0</v>
      </c>
      <c r="AG575" s="14">
        <v>0</v>
      </c>
      <c r="AH575" s="14">
        <v>0</v>
      </c>
      <c r="AI575" s="14">
        <v>0</v>
      </c>
      <c r="AJ575" s="14">
        <v>0</v>
      </c>
      <c r="AK575" s="14">
        <v>0</v>
      </c>
      <c r="AL575" s="14">
        <v>0</v>
      </c>
      <c r="AM575" s="14">
        <v>0</v>
      </c>
      <c r="AN575" s="14">
        <v>0</v>
      </c>
      <c r="AO575" s="14">
        <v>0</v>
      </c>
      <c r="AQ575" s="14">
        <v>1</v>
      </c>
      <c r="AR575" s="14">
        <v>2</v>
      </c>
      <c r="AS575" s="14">
        <v>0</v>
      </c>
      <c r="AT575" s="14">
        <v>0</v>
      </c>
      <c r="AU575" s="14">
        <v>1</v>
      </c>
      <c r="AV575" s="14">
        <v>2</v>
      </c>
      <c r="AW575" s="14">
        <v>0</v>
      </c>
      <c r="AX575" s="14">
        <v>0</v>
      </c>
      <c r="AY575" s="14">
        <v>1</v>
      </c>
      <c r="AZ575" s="14">
        <v>2</v>
      </c>
      <c r="BA575" s="14">
        <v>0</v>
      </c>
      <c r="BB575" s="14">
        <v>1</v>
      </c>
      <c r="BC575" s="14">
        <v>99</v>
      </c>
      <c r="BD575" s="14">
        <v>101</v>
      </c>
      <c r="BE575" s="14">
        <v>0</v>
      </c>
      <c r="BF575" s="14">
        <v>0</v>
      </c>
      <c r="BG575" s="14" t="s">
        <v>167</v>
      </c>
    </row>
    <row r="576" spans="1:59">
      <c r="A576" s="14" t="s">
        <v>33</v>
      </c>
      <c r="B576" s="14" t="s">
        <v>62</v>
      </c>
      <c r="D576" s="14" t="s">
        <v>1832</v>
      </c>
      <c r="E576" s="14" t="s">
        <v>738</v>
      </c>
      <c r="F576" s="14" t="s">
        <v>739</v>
      </c>
      <c r="G576" s="14">
        <v>31013348</v>
      </c>
      <c r="H576" s="14" t="s">
        <v>166</v>
      </c>
      <c r="I576" s="14" t="s">
        <v>167</v>
      </c>
      <c r="J576" s="14" t="s">
        <v>168</v>
      </c>
      <c r="K576" s="14">
        <v>21.188139164697699</v>
      </c>
      <c r="L576" s="14">
        <v>92.158390190348797</v>
      </c>
      <c r="M576" s="14">
        <v>-47.287230911256501</v>
      </c>
      <c r="N576" s="14">
        <v>4</v>
      </c>
      <c r="P576" s="14" t="s">
        <v>99</v>
      </c>
      <c r="Q576" s="14" t="s">
        <v>109</v>
      </c>
      <c r="S576" s="14">
        <v>1</v>
      </c>
      <c r="T576" s="14">
        <v>1</v>
      </c>
      <c r="U576" s="14">
        <v>3</v>
      </c>
      <c r="V576" s="14">
        <v>1</v>
      </c>
      <c r="W576" s="14">
        <v>0</v>
      </c>
      <c r="X576" s="14">
        <v>0</v>
      </c>
      <c r="Y576" s="14">
        <v>0</v>
      </c>
      <c r="Z576" s="14">
        <v>15</v>
      </c>
      <c r="AA576" s="14">
        <v>20</v>
      </c>
      <c r="AB576" s="14">
        <v>0</v>
      </c>
      <c r="AC576" s="14">
        <v>0</v>
      </c>
      <c r="AD576" s="14">
        <v>33</v>
      </c>
      <c r="AE576" s="14">
        <v>37</v>
      </c>
      <c r="AF576" s="14">
        <v>0</v>
      </c>
      <c r="AG576" s="14">
        <v>0</v>
      </c>
      <c r="AH576" s="14">
        <v>0</v>
      </c>
      <c r="AI576" s="14">
        <v>0</v>
      </c>
      <c r="AJ576" s="14">
        <v>0</v>
      </c>
      <c r="AK576" s="14">
        <v>0</v>
      </c>
      <c r="AL576" s="14">
        <v>0</v>
      </c>
      <c r="AM576" s="14">
        <v>0</v>
      </c>
      <c r="AN576" s="14">
        <v>0</v>
      </c>
      <c r="AO576" s="14">
        <v>0</v>
      </c>
      <c r="AQ576" s="14">
        <v>1</v>
      </c>
      <c r="AR576" s="14">
        <v>2</v>
      </c>
      <c r="AS576" s="14">
        <v>0</v>
      </c>
      <c r="AT576" s="14">
        <v>0</v>
      </c>
      <c r="AU576" s="14">
        <v>1</v>
      </c>
      <c r="AV576" s="14">
        <v>2</v>
      </c>
      <c r="AW576" s="14">
        <v>0</v>
      </c>
      <c r="AX576" s="14">
        <v>0</v>
      </c>
      <c r="AY576" s="14">
        <v>1</v>
      </c>
      <c r="AZ576" s="14">
        <v>2</v>
      </c>
      <c r="BA576" s="14">
        <v>0</v>
      </c>
      <c r="BB576" s="14">
        <v>1</v>
      </c>
      <c r="BC576" s="14">
        <v>95</v>
      </c>
      <c r="BD576" s="14">
        <v>98</v>
      </c>
      <c r="BE576" s="14">
        <v>0</v>
      </c>
      <c r="BF576" s="14">
        <v>0</v>
      </c>
      <c r="BG576" s="14" t="s">
        <v>167</v>
      </c>
    </row>
    <row r="577" spans="1:59">
      <c r="A577" s="14" t="s">
        <v>33</v>
      </c>
      <c r="B577" s="14" t="s">
        <v>62</v>
      </c>
      <c r="D577" s="14" t="s">
        <v>1832</v>
      </c>
      <c r="E577" s="14" t="s">
        <v>740</v>
      </c>
      <c r="F577" s="14" t="s">
        <v>741</v>
      </c>
      <c r="G577" s="14">
        <v>31013339</v>
      </c>
      <c r="H577" s="14" t="s">
        <v>166</v>
      </c>
      <c r="I577" s="14" t="s">
        <v>167</v>
      </c>
      <c r="J577" s="14" t="s">
        <v>168</v>
      </c>
      <c r="K577" s="14">
        <v>21.188383700886099</v>
      </c>
      <c r="L577" s="14">
        <v>92.157592356603402</v>
      </c>
      <c r="M577" s="14">
        <v>-16.9938556597799</v>
      </c>
      <c r="N577" s="14">
        <v>4</v>
      </c>
      <c r="P577" s="14" t="s">
        <v>99</v>
      </c>
      <c r="Q577" s="14" t="s">
        <v>109</v>
      </c>
      <c r="S577" s="14">
        <v>1</v>
      </c>
      <c r="T577" s="14">
        <v>1</v>
      </c>
      <c r="U577" s="14">
        <v>3</v>
      </c>
      <c r="V577" s="14">
        <v>0</v>
      </c>
      <c r="W577" s="14">
        <v>0</v>
      </c>
      <c r="X577" s="14">
        <v>0</v>
      </c>
      <c r="Y577" s="14">
        <v>0</v>
      </c>
      <c r="Z577" s="14">
        <v>20</v>
      </c>
      <c r="AA577" s="14">
        <v>15</v>
      </c>
      <c r="AB577" s="14">
        <v>0</v>
      </c>
      <c r="AC577" s="14">
        <v>0</v>
      </c>
      <c r="AD577" s="14">
        <v>27</v>
      </c>
      <c r="AE577" s="14">
        <v>43</v>
      </c>
      <c r="AF577" s="14">
        <v>0</v>
      </c>
      <c r="AG577" s="14">
        <v>0</v>
      </c>
      <c r="AH577" s="14">
        <v>0</v>
      </c>
      <c r="AI577" s="14">
        <v>0</v>
      </c>
      <c r="AJ577" s="14">
        <v>0</v>
      </c>
      <c r="AK577" s="14">
        <v>0</v>
      </c>
      <c r="AL577" s="14">
        <v>0</v>
      </c>
      <c r="AM577" s="14">
        <v>0</v>
      </c>
      <c r="AN577" s="14">
        <v>0</v>
      </c>
      <c r="AO577" s="14">
        <v>0</v>
      </c>
      <c r="AQ577" s="14">
        <v>1</v>
      </c>
      <c r="AR577" s="14">
        <v>1</v>
      </c>
      <c r="AS577" s="14">
        <v>0</v>
      </c>
      <c r="AT577" s="14">
        <v>0</v>
      </c>
      <c r="AU577" s="14">
        <v>1</v>
      </c>
      <c r="AV577" s="14">
        <v>1</v>
      </c>
      <c r="AW577" s="14">
        <v>0</v>
      </c>
      <c r="AX577" s="14">
        <v>0</v>
      </c>
      <c r="AY577" s="14">
        <v>1</v>
      </c>
      <c r="AZ577" s="14">
        <v>1</v>
      </c>
      <c r="BA577" s="14">
        <v>0</v>
      </c>
      <c r="BB577" s="14">
        <v>1</v>
      </c>
      <c r="BC577" s="14">
        <v>104</v>
      </c>
      <c r="BD577" s="14">
        <v>102</v>
      </c>
      <c r="BE577" s="14">
        <v>0</v>
      </c>
      <c r="BF577" s="14">
        <v>0</v>
      </c>
      <c r="BG577" s="14" t="s">
        <v>259</v>
      </c>
    </row>
    <row r="578" spans="1:59">
      <c r="A578" s="14" t="s">
        <v>33</v>
      </c>
      <c r="B578" s="14" t="s">
        <v>62</v>
      </c>
      <c r="D578" s="14" t="s">
        <v>1832</v>
      </c>
      <c r="E578" s="14" t="s">
        <v>742</v>
      </c>
      <c r="F578" s="14" t="s">
        <v>743</v>
      </c>
      <c r="G578" s="14">
        <v>31013350</v>
      </c>
      <c r="H578" s="14" t="s">
        <v>166</v>
      </c>
      <c r="I578" s="14" t="s">
        <v>167</v>
      </c>
      <c r="J578" s="14" t="s">
        <v>168</v>
      </c>
      <c r="K578" s="14">
        <v>21.187989999999999</v>
      </c>
      <c r="L578" s="14">
        <v>92.157150000000001</v>
      </c>
      <c r="M578" s="14">
        <v>0</v>
      </c>
      <c r="N578" s="14">
        <v>0</v>
      </c>
      <c r="P578" s="14" t="s">
        <v>99</v>
      </c>
      <c r="Q578" s="14" t="s">
        <v>109</v>
      </c>
      <c r="S578" s="14">
        <v>1</v>
      </c>
      <c r="T578" s="14">
        <v>1</v>
      </c>
      <c r="U578" s="14">
        <v>3</v>
      </c>
      <c r="V578" s="14">
        <v>1</v>
      </c>
      <c r="W578" s="14">
        <v>0</v>
      </c>
      <c r="X578" s="14">
        <v>0</v>
      </c>
      <c r="Y578" s="14">
        <v>0</v>
      </c>
      <c r="Z578" s="14">
        <v>14</v>
      </c>
      <c r="AA578" s="14">
        <v>21</v>
      </c>
      <c r="AB578" s="14">
        <v>0</v>
      </c>
      <c r="AC578" s="14">
        <v>0</v>
      </c>
      <c r="AD578" s="14">
        <v>38</v>
      </c>
      <c r="AE578" s="14">
        <v>32</v>
      </c>
      <c r="AF578" s="14">
        <v>0</v>
      </c>
      <c r="AG578" s="14">
        <v>0</v>
      </c>
      <c r="AH578" s="14">
        <v>0</v>
      </c>
      <c r="AI578" s="14">
        <v>0</v>
      </c>
      <c r="AJ578" s="14">
        <v>0</v>
      </c>
      <c r="AK578" s="14">
        <v>0</v>
      </c>
      <c r="AL578" s="14">
        <v>0</v>
      </c>
      <c r="AM578" s="14">
        <v>0</v>
      </c>
      <c r="AN578" s="14">
        <v>0</v>
      </c>
      <c r="AO578" s="14">
        <v>0</v>
      </c>
      <c r="AP578" s="14">
        <v>1</v>
      </c>
      <c r="AR578" s="14">
        <v>2</v>
      </c>
      <c r="AS578" s="14">
        <v>0</v>
      </c>
      <c r="AT578" s="14">
        <v>1</v>
      </c>
      <c r="AV578" s="14">
        <v>2</v>
      </c>
      <c r="AW578" s="14">
        <v>0</v>
      </c>
      <c r="AX578" s="14">
        <v>1</v>
      </c>
      <c r="AZ578" s="14">
        <v>2</v>
      </c>
      <c r="BA578" s="14">
        <v>0</v>
      </c>
      <c r="BB578" s="14">
        <v>1</v>
      </c>
      <c r="BC578" s="14">
        <v>97</v>
      </c>
      <c r="BD578" s="14">
        <v>101</v>
      </c>
      <c r="BE578" s="14">
        <v>0</v>
      </c>
      <c r="BF578" s="14">
        <v>0</v>
      </c>
      <c r="BG578" s="14" t="s">
        <v>167</v>
      </c>
    </row>
    <row r="579" spans="1:59">
      <c r="A579" s="14" t="s">
        <v>33</v>
      </c>
      <c r="B579" s="14" t="s">
        <v>62</v>
      </c>
      <c r="D579" s="14" t="s">
        <v>1832</v>
      </c>
      <c r="E579" s="14" t="s">
        <v>744</v>
      </c>
      <c r="F579" s="14" t="s">
        <v>745</v>
      </c>
      <c r="G579" s="14">
        <v>31013316</v>
      </c>
      <c r="H579" s="14" t="s">
        <v>166</v>
      </c>
      <c r="I579" s="14" t="s">
        <v>167</v>
      </c>
      <c r="J579" s="14" t="s">
        <v>168</v>
      </c>
      <c r="K579" s="14">
        <v>21.188530731185601</v>
      </c>
      <c r="L579" s="14">
        <v>92.156975791271506</v>
      </c>
      <c r="M579" s="14">
        <v>-41.411772026485203</v>
      </c>
      <c r="N579" s="14">
        <v>4</v>
      </c>
      <c r="P579" s="14" t="s">
        <v>99</v>
      </c>
      <c r="Q579" s="14" t="s">
        <v>109</v>
      </c>
      <c r="S579" s="14">
        <v>1</v>
      </c>
      <c r="T579" s="14">
        <v>1</v>
      </c>
      <c r="U579" s="14">
        <v>3</v>
      </c>
      <c r="V579" s="14">
        <v>0</v>
      </c>
      <c r="W579" s="14">
        <v>0</v>
      </c>
      <c r="X579" s="14">
        <v>0</v>
      </c>
      <c r="Y579" s="14">
        <v>0</v>
      </c>
      <c r="Z579" s="14">
        <v>20</v>
      </c>
      <c r="AA579" s="14">
        <v>15</v>
      </c>
      <c r="AB579" s="14">
        <v>0</v>
      </c>
      <c r="AC579" s="14">
        <v>0</v>
      </c>
      <c r="AD579" s="14">
        <v>39</v>
      </c>
      <c r="AE579" s="14">
        <v>31</v>
      </c>
      <c r="AF579" s="14">
        <v>0</v>
      </c>
      <c r="AG579" s="14">
        <v>0</v>
      </c>
      <c r="AH579" s="14">
        <v>0</v>
      </c>
      <c r="AI579" s="14">
        <v>0</v>
      </c>
      <c r="AJ579" s="14">
        <v>0</v>
      </c>
      <c r="AK579" s="14">
        <v>0</v>
      </c>
      <c r="AL579" s="14">
        <v>0</v>
      </c>
      <c r="AM579" s="14">
        <v>0</v>
      </c>
      <c r="AN579" s="14">
        <v>0</v>
      </c>
      <c r="AO579" s="14">
        <v>0</v>
      </c>
      <c r="AQ579" s="14">
        <v>1</v>
      </c>
      <c r="AR579" s="14">
        <v>1</v>
      </c>
      <c r="AS579" s="14">
        <v>0</v>
      </c>
      <c r="AT579" s="14">
        <v>0</v>
      </c>
      <c r="AU579" s="14">
        <v>1</v>
      </c>
      <c r="AV579" s="14">
        <v>1</v>
      </c>
      <c r="AW579" s="14">
        <v>0</v>
      </c>
      <c r="AX579" s="14">
        <v>0</v>
      </c>
      <c r="AY579" s="14">
        <v>1</v>
      </c>
      <c r="AZ579" s="14">
        <v>1</v>
      </c>
      <c r="BA579" s="14">
        <v>0</v>
      </c>
      <c r="BB579" s="14">
        <v>1</v>
      </c>
      <c r="BC579" s="14">
        <v>88</v>
      </c>
      <c r="BD579" s="14">
        <v>87</v>
      </c>
      <c r="BE579" s="14">
        <v>0</v>
      </c>
      <c r="BF579" s="14">
        <v>0</v>
      </c>
      <c r="BG579" s="14" t="s">
        <v>167</v>
      </c>
    </row>
    <row r="580" spans="1:59">
      <c r="A580" s="14" t="s">
        <v>33</v>
      </c>
      <c r="B580" s="14" t="s">
        <v>62</v>
      </c>
      <c r="D580" s="14" t="s">
        <v>1832</v>
      </c>
      <c r="E580" s="14" t="s">
        <v>746</v>
      </c>
      <c r="F580" s="14" t="s">
        <v>747</v>
      </c>
      <c r="G580" s="14">
        <v>31013352</v>
      </c>
      <c r="H580" s="14" t="s">
        <v>166</v>
      </c>
      <c r="I580" s="14" t="s">
        <v>167</v>
      </c>
      <c r="J580" s="14" t="s">
        <v>168</v>
      </c>
      <c r="K580" s="14">
        <v>21.188851284538899</v>
      </c>
      <c r="L580" s="14">
        <v>92.155734896450397</v>
      </c>
      <c r="M580" s="14">
        <v>-10.846871675863101</v>
      </c>
      <c r="N580" s="14">
        <v>4</v>
      </c>
      <c r="P580" s="14" t="s">
        <v>99</v>
      </c>
      <c r="Q580" s="14" t="s">
        <v>109</v>
      </c>
      <c r="S580" s="14">
        <v>1</v>
      </c>
      <c r="T580" s="14">
        <v>1</v>
      </c>
      <c r="U580" s="14">
        <v>3</v>
      </c>
      <c r="V580" s="14">
        <v>0</v>
      </c>
      <c r="W580" s="14">
        <v>0</v>
      </c>
      <c r="X580" s="14">
        <v>0</v>
      </c>
      <c r="Y580" s="14">
        <v>0</v>
      </c>
      <c r="Z580" s="14">
        <v>17</v>
      </c>
      <c r="AA580" s="14">
        <v>18</v>
      </c>
      <c r="AB580" s="14">
        <v>0</v>
      </c>
      <c r="AC580" s="14">
        <v>0</v>
      </c>
      <c r="AD580" s="14">
        <v>32</v>
      </c>
      <c r="AE580" s="14">
        <v>38</v>
      </c>
      <c r="AF580" s="14">
        <v>0</v>
      </c>
      <c r="AG580" s="14">
        <v>0</v>
      </c>
      <c r="AH580" s="14">
        <v>0</v>
      </c>
      <c r="AI580" s="14">
        <v>0</v>
      </c>
      <c r="AJ580" s="14">
        <v>0</v>
      </c>
      <c r="AK580" s="14">
        <v>0</v>
      </c>
      <c r="AL580" s="14">
        <v>0</v>
      </c>
      <c r="AM580" s="14">
        <v>0</v>
      </c>
      <c r="AN580" s="14">
        <v>0</v>
      </c>
      <c r="AO580" s="14">
        <v>0</v>
      </c>
      <c r="AQ580" s="14">
        <v>2</v>
      </c>
      <c r="AR580" s="14">
        <v>1</v>
      </c>
      <c r="AS580" s="14">
        <v>0</v>
      </c>
      <c r="AT580" s="14">
        <v>0</v>
      </c>
      <c r="AU580" s="14">
        <v>2</v>
      </c>
      <c r="AV580" s="14">
        <v>1</v>
      </c>
      <c r="AW580" s="14">
        <v>0</v>
      </c>
      <c r="AX580" s="14">
        <v>0</v>
      </c>
      <c r="AY580" s="14">
        <v>2</v>
      </c>
      <c r="AZ580" s="14">
        <v>1</v>
      </c>
      <c r="BA580" s="14">
        <v>0</v>
      </c>
      <c r="BB580" s="14">
        <v>1</v>
      </c>
      <c r="BC580" s="14">
        <v>96</v>
      </c>
      <c r="BD580" s="14">
        <v>99</v>
      </c>
      <c r="BE580" s="14">
        <v>0</v>
      </c>
      <c r="BF580" s="14">
        <v>0</v>
      </c>
      <c r="BG580" s="14" t="s">
        <v>259</v>
      </c>
    </row>
    <row r="581" spans="1:59">
      <c r="A581" s="14" t="s">
        <v>33</v>
      </c>
      <c r="B581" s="14" t="s">
        <v>62</v>
      </c>
      <c r="D581" s="14" t="s">
        <v>1832</v>
      </c>
      <c r="E581" s="14" t="s">
        <v>748</v>
      </c>
      <c r="F581" s="14" t="s">
        <v>749</v>
      </c>
      <c r="G581" s="14">
        <v>31013338</v>
      </c>
      <c r="H581" s="14" t="s">
        <v>166</v>
      </c>
      <c r="I581" s="14" t="s">
        <v>167</v>
      </c>
      <c r="J581" s="14" t="s">
        <v>168</v>
      </c>
      <c r="K581" s="14">
        <v>21.187907866887699</v>
      </c>
      <c r="L581" s="14">
        <v>92.156693915659801</v>
      </c>
      <c r="M581" s="14">
        <v>-40.101137579160103</v>
      </c>
      <c r="N581" s="14">
        <v>4</v>
      </c>
      <c r="P581" s="14" t="s">
        <v>99</v>
      </c>
      <c r="Q581" s="14" t="s">
        <v>109</v>
      </c>
      <c r="S581" s="14">
        <v>1</v>
      </c>
      <c r="T581" s="14">
        <v>1</v>
      </c>
      <c r="U581" s="14">
        <v>3</v>
      </c>
      <c r="V581" s="14">
        <v>0</v>
      </c>
      <c r="W581" s="14">
        <v>0</v>
      </c>
      <c r="X581" s="14">
        <v>0</v>
      </c>
      <c r="Y581" s="14">
        <v>0</v>
      </c>
      <c r="Z581" s="14">
        <v>20</v>
      </c>
      <c r="AA581" s="14">
        <v>15</v>
      </c>
      <c r="AB581" s="14">
        <v>0</v>
      </c>
      <c r="AC581" s="14">
        <v>0</v>
      </c>
      <c r="AD581" s="14">
        <v>31</v>
      </c>
      <c r="AE581" s="14">
        <v>39</v>
      </c>
      <c r="AF581" s="14">
        <v>0</v>
      </c>
      <c r="AG581" s="14">
        <v>0</v>
      </c>
      <c r="AH581" s="14">
        <v>0</v>
      </c>
      <c r="AI581" s="14">
        <v>0</v>
      </c>
      <c r="AJ581" s="14">
        <v>0</v>
      </c>
      <c r="AK581" s="14">
        <v>0</v>
      </c>
      <c r="AL581" s="14">
        <v>0</v>
      </c>
      <c r="AM581" s="14">
        <v>0</v>
      </c>
      <c r="AN581" s="14">
        <v>0</v>
      </c>
      <c r="AO581" s="14">
        <v>0</v>
      </c>
      <c r="AQ581" s="14">
        <v>1</v>
      </c>
      <c r="AR581" s="14">
        <v>2</v>
      </c>
      <c r="AS581" s="14">
        <v>0</v>
      </c>
      <c r="AT581" s="14">
        <v>0</v>
      </c>
      <c r="AU581" s="14">
        <v>1</v>
      </c>
      <c r="AV581" s="14">
        <v>2</v>
      </c>
      <c r="AW581" s="14">
        <v>0</v>
      </c>
      <c r="AX581" s="14">
        <v>0</v>
      </c>
      <c r="AY581" s="14">
        <v>1</v>
      </c>
      <c r="AZ581" s="14">
        <v>2</v>
      </c>
      <c r="BA581" s="14">
        <v>0</v>
      </c>
      <c r="BB581" s="14">
        <v>1</v>
      </c>
      <c r="BC581" s="14">
        <v>103</v>
      </c>
      <c r="BD581" s="14">
        <v>103</v>
      </c>
      <c r="BE581" s="14">
        <v>0</v>
      </c>
      <c r="BF581" s="14">
        <v>0</v>
      </c>
      <c r="BG581" s="14" t="s">
        <v>259</v>
      </c>
    </row>
    <row r="582" spans="1:59">
      <c r="A582" s="14" t="s">
        <v>33</v>
      </c>
      <c r="B582" s="14" t="s">
        <v>62</v>
      </c>
      <c r="D582" s="14" t="s">
        <v>1832</v>
      </c>
      <c r="E582" s="14" t="s">
        <v>750</v>
      </c>
      <c r="F582" s="14" t="s">
        <v>751</v>
      </c>
      <c r="G582" s="14">
        <v>31013341</v>
      </c>
      <c r="H582" s="14" t="s">
        <v>166</v>
      </c>
      <c r="I582" s="14" t="s">
        <v>167</v>
      </c>
      <c r="J582" s="14" t="s">
        <v>168</v>
      </c>
      <c r="K582" s="14">
        <v>21.189319366108901</v>
      </c>
      <c r="L582" s="14">
        <v>92.157613196650701</v>
      </c>
      <c r="M582" s="14">
        <v>-43.434115853108899</v>
      </c>
      <c r="N582" s="14">
        <v>4</v>
      </c>
      <c r="P582" s="14" t="s">
        <v>99</v>
      </c>
      <c r="Q582" s="14" t="s">
        <v>109</v>
      </c>
      <c r="S582" s="14">
        <v>1</v>
      </c>
      <c r="T582" s="14">
        <v>1</v>
      </c>
      <c r="U582" s="14">
        <v>3</v>
      </c>
      <c r="V582" s="14">
        <v>1</v>
      </c>
      <c r="W582" s="14">
        <v>0</v>
      </c>
      <c r="X582" s="14">
        <v>0</v>
      </c>
      <c r="Y582" s="14">
        <v>0</v>
      </c>
      <c r="Z582" s="14">
        <v>16</v>
      </c>
      <c r="AA582" s="14">
        <v>19</v>
      </c>
      <c r="AB582" s="14">
        <v>0</v>
      </c>
      <c r="AC582" s="14">
        <v>0</v>
      </c>
      <c r="AD582" s="14">
        <v>30</v>
      </c>
      <c r="AE582" s="14">
        <v>40</v>
      </c>
      <c r="AF582" s="14">
        <v>0</v>
      </c>
      <c r="AG582" s="14">
        <v>0</v>
      </c>
      <c r="AH582" s="14">
        <v>0</v>
      </c>
      <c r="AI582" s="14">
        <v>0</v>
      </c>
      <c r="AJ582" s="14">
        <v>0</v>
      </c>
      <c r="AK582" s="14">
        <v>0</v>
      </c>
      <c r="AL582" s="14">
        <v>0</v>
      </c>
      <c r="AM582" s="14">
        <v>0</v>
      </c>
      <c r="AN582" s="14">
        <v>0</v>
      </c>
      <c r="AO582" s="14">
        <v>0</v>
      </c>
      <c r="AP582" s="14">
        <v>1</v>
      </c>
      <c r="AR582" s="14">
        <v>2</v>
      </c>
      <c r="AS582" s="14">
        <v>0</v>
      </c>
      <c r="AT582" s="14">
        <v>1</v>
      </c>
      <c r="AV582" s="14">
        <v>2</v>
      </c>
      <c r="AW582" s="14">
        <v>0</v>
      </c>
      <c r="AX582" s="14">
        <v>1</v>
      </c>
      <c r="AZ582" s="14">
        <v>2</v>
      </c>
      <c r="BA582" s="14">
        <v>0</v>
      </c>
      <c r="BB582" s="14">
        <v>1</v>
      </c>
      <c r="BC582" s="14">
        <v>93</v>
      </c>
      <c r="BD582" s="14">
        <v>93</v>
      </c>
      <c r="BE582" s="14">
        <v>0</v>
      </c>
      <c r="BF582" s="14">
        <v>0</v>
      </c>
      <c r="BG582" s="14" t="s">
        <v>167</v>
      </c>
    </row>
    <row r="583" spans="1:59">
      <c r="A583" s="14" t="s">
        <v>33</v>
      </c>
      <c r="B583" s="14" t="s">
        <v>62</v>
      </c>
      <c r="D583" s="14" t="s">
        <v>1832</v>
      </c>
      <c r="E583" s="14" t="s">
        <v>752</v>
      </c>
      <c r="F583" s="14" t="s">
        <v>753</v>
      </c>
      <c r="G583" s="14">
        <v>31013320</v>
      </c>
      <c r="H583" s="14" t="s">
        <v>166</v>
      </c>
      <c r="I583" s="14" t="s">
        <v>167</v>
      </c>
      <c r="J583" s="14" t="s">
        <v>168</v>
      </c>
      <c r="K583" s="14">
        <v>21.1876505157263</v>
      </c>
      <c r="L583" s="14">
        <v>92.155915388631598</v>
      </c>
      <c r="M583" s="14">
        <v>-35.109329495019701</v>
      </c>
      <c r="N583" s="14">
        <v>4</v>
      </c>
      <c r="P583" s="14" t="s">
        <v>99</v>
      </c>
      <c r="Q583" s="14" t="s">
        <v>109</v>
      </c>
      <c r="S583" s="14">
        <v>1</v>
      </c>
      <c r="T583" s="14">
        <v>1</v>
      </c>
      <c r="U583" s="14">
        <v>3</v>
      </c>
      <c r="V583" s="14">
        <v>0</v>
      </c>
      <c r="W583" s="14">
        <v>0</v>
      </c>
      <c r="X583" s="14">
        <v>0</v>
      </c>
      <c r="Y583" s="14">
        <v>0</v>
      </c>
      <c r="Z583" s="14">
        <v>20</v>
      </c>
      <c r="AA583" s="14">
        <v>15</v>
      </c>
      <c r="AB583" s="14">
        <v>0</v>
      </c>
      <c r="AC583" s="14">
        <v>0</v>
      </c>
      <c r="AD583" s="14">
        <v>31</v>
      </c>
      <c r="AE583" s="14">
        <v>39</v>
      </c>
      <c r="AF583" s="14">
        <v>0</v>
      </c>
      <c r="AG583" s="14">
        <v>0</v>
      </c>
      <c r="AH583" s="14">
        <v>0</v>
      </c>
      <c r="AI583" s="14">
        <v>0</v>
      </c>
      <c r="AJ583" s="14">
        <v>0</v>
      </c>
      <c r="AK583" s="14">
        <v>0</v>
      </c>
      <c r="AL583" s="14">
        <v>0</v>
      </c>
      <c r="AM583" s="14">
        <v>0</v>
      </c>
      <c r="AN583" s="14">
        <v>0</v>
      </c>
      <c r="AO583" s="14">
        <v>0</v>
      </c>
      <c r="AP583" s="14">
        <v>1</v>
      </c>
      <c r="AR583" s="14">
        <v>2</v>
      </c>
      <c r="AS583" s="14">
        <v>0</v>
      </c>
      <c r="AT583" s="14">
        <v>0</v>
      </c>
      <c r="AV583" s="14">
        <v>2</v>
      </c>
      <c r="AW583" s="14">
        <v>0</v>
      </c>
      <c r="AX583" s="14">
        <v>0</v>
      </c>
      <c r="AZ583" s="14">
        <v>2</v>
      </c>
      <c r="BA583" s="14">
        <v>0</v>
      </c>
      <c r="BB583" s="14">
        <v>1</v>
      </c>
      <c r="BC583" s="14">
        <v>87</v>
      </c>
      <c r="BD583" s="14">
        <v>91</v>
      </c>
      <c r="BE583" s="14">
        <v>0</v>
      </c>
      <c r="BF583" s="14">
        <v>0</v>
      </c>
      <c r="BG583" s="14" t="s">
        <v>259</v>
      </c>
    </row>
    <row r="584" spans="1:59">
      <c r="A584" s="14" t="s">
        <v>33</v>
      </c>
      <c r="B584" s="14" t="s">
        <v>62</v>
      </c>
      <c r="D584" s="14" t="s">
        <v>1832</v>
      </c>
      <c r="E584" s="14" t="s">
        <v>754</v>
      </c>
      <c r="F584" s="14" t="s">
        <v>755</v>
      </c>
      <c r="G584" s="14">
        <v>31013317</v>
      </c>
      <c r="H584" s="14" t="s">
        <v>166</v>
      </c>
      <c r="I584" s="14" t="s">
        <v>167</v>
      </c>
      <c r="J584" s="14" t="s">
        <v>168</v>
      </c>
      <c r="K584" s="14">
        <v>21.188399166650701</v>
      </c>
      <c r="L584" s="14">
        <v>92.155483336914102</v>
      </c>
      <c r="M584" s="14">
        <v>-55.4483773401668</v>
      </c>
      <c r="N584" s="14">
        <v>4</v>
      </c>
      <c r="P584" s="14" t="s">
        <v>99</v>
      </c>
      <c r="Q584" s="14" t="s">
        <v>109</v>
      </c>
      <c r="S584" s="14">
        <v>1</v>
      </c>
      <c r="T584" s="14">
        <v>1</v>
      </c>
      <c r="U584" s="14">
        <v>3</v>
      </c>
      <c r="V584" s="14">
        <v>1</v>
      </c>
      <c r="W584" s="14">
        <v>0</v>
      </c>
      <c r="X584" s="14">
        <v>0</v>
      </c>
      <c r="Y584" s="14">
        <v>0</v>
      </c>
      <c r="Z584" s="14">
        <v>13</v>
      </c>
      <c r="AA584" s="14">
        <v>22</v>
      </c>
      <c r="AB584" s="14">
        <v>0</v>
      </c>
      <c r="AC584" s="14">
        <v>0</v>
      </c>
      <c r="AD584" s="14">
        <v>36</v>
      </c>
      <c r="AE584" s="14">
        <v>34</v>
      </c>
      <c r="AF584" s="14">
        <v>0</v>
      </c>
      <c r="AG584" s="14">
        <v>0</v>
      </c>
      <c r="AH584" s="14">
        <v>0</v>
      </c>
      <c r="AI584" s="14">
        <v>0</v>
      </c>
      <c r="AJ584" s="14">
        <v>0</v>
      </c>
      <c r="AK584" s="14">
        <v>0</v>
      </c>
      <c r="AL584" s="14">
        <v>0</v>
      </c>
      <c r="AM584" s="14">
        <v>0</v>
      </c>
      <c r="AN584" s="14">
        <v>0</v>
      </c>
      <c r="AO584" s="14">
        <v>0</v>
      </c>
      <c r="AQ584" s="14">
        <v>1</v>
      </c>
      <c r="AR584" s="14">
        <v>2</v>
      </c>
      <c r="AS584" s="14">
        <v>0</v>
      </c>
      <c r="AT584" s="14">
        <v>0</v>
      </c>
      <c r="AU584" s="14">
        <v>1</v>
      </c>
      <c r="AV584" s="14">
        <v>2</v>
      </c>
      <c r="AW584" s="14">
        <v>0</v>
      </c>
      <c r="AX584" s="14">
        <v>0</v>
      </c>
      <c r="AY584" s="14">
        <v>1</v>
      </c>
      <c r="AZ584" s="14">
        <v>2</v>
      </c>
      <c r="BA584" s="14">
        <v>0</v>
      </c>
      <c r="BB584" s="14">
        <v>1</v>
      </c>
      <c r="BC584" s="14">
        <v>88</v>
      </c>
      <c r="BD584" s="14">
        <v>86</v>
      </c>
      <c r="BE584" s="14">
        <v>0</v>
      </c>
      <c r="BF584" s="14">
        <v>0</v>
      </c>
      <c r="BG584" s="14" t="s">
        <v>259</v>
      </c>
    </row>
    <row r="585" spans="1:59">
      <c r="A585" s="14" t="s">
        <v>33</v>
      </c>
      <c r="B585" s="14" t="s">
        <v>62</v>
      </c>
      <c r="D585" s="14" t="s">
        <v>1832</v>
      </c>
      <c r="E585" s="14" t="s">
        <v>756</v>
      </c>
      <c r="F585" s="14" t="s">
        <v>757</v>
      </c>
      <c r="G585" s="14">
        <v>31013318</v>
      </c>
      <c r="H585" s="14" t="s">
        <v>166</v>
      </c>
      <c r="I585" s="14" t="s">
        <v>167</v>
      </c>
      <c r="J585" s="14" t="s">
        <v>168</v>
      </c>
      <c r="K585" s="14">
        <v>21.187969021683799</v>
      </c>
      <c r="L585" s="14">
        <v>92.155670745922606</v>
      </c>
      <c r="M585" s="14">
        <v>-35.9728563034787</v>
      </c>
      <c r="N585" s="14">
        <v>4</v>
      </c>
      <c r="P585" s="14" t="s">
        <v>99</v>
      </c>
      <c r="Q585" s="14" t="s">
        <v>109</v>
      </c>
      <c r="S585" s="14">
        <v>1</v>
      </c>
      <c r="T585" s="14">
        <v>1</v>
      </c>
      <c r="U585" s="14">
        <v>3</v>
      </c>
      <c r="V585" s="14">
        <v>1</v>
      </c>
      <c r="W585" s="14">
        <v>0</v>
      </c>
      <c r="X585" s="14">
        <v>0</v>
      </c>
      <c r="Y585" s="14">
        <v>0</v>
      </c>
      <c r="Z585" s="14">
        <v>20</v>
      </c>
      <c r="AA585" s="14">
        <v>15</v>
      </c>
      <c r="AB585" s="14">
        <v>0</v>
      </c>
      <c r="AC585" s="14">
        <v>0</v>
      </c>
      <c r="AD585" s="14">
        <v>35</v>
      </c>
      <c r="AE585" s="14">
        <v>35</v>
      </c>
      <c r="AF585" s="14">
        <v>0</v>
      </c>
      <c r="AG585" s="14">
        <v>0</v>
      </c>
      <c r="AH585" s="14">
        <v>0</v>
      </c>
      <c r="AI585" s="14">
        <v>0</v>
      </c>
      <c r="AJ585" s="14">
        <v>0</v>
      </c>
      <c r="AK585" s="14">
        <v>0</v>
      </c>
      <c r="AL585" s="14">
        <v>0</v>
      </c>
      <c r="AM585" s="14">
        <v>0</v>
      </c>
      <c r="AN585" s="14">
        <v>0</v>
      </c>
      <c r="AO585" s="14">
        <v>0</v>
      </c>
      <c r="AQ585" s="14">
        <v>1</v>
      </c>
      <c r="AR585" s="14">
        <v>1</v>
      </c>
      <c r="AS585" s="14">
        <v>0</v>
      </c>
      <c r="AT585" s="14">
        <v>0</v>
      </c>
      <c r="AU585" s="14">
        <v>1</v>
      </c>
      <c r="AV585" s="14">
        <v>1</v>
      </c>
      <c r="AW585" s="14">
        <v>0</v>
      </c>
      <c r="AX585" s="14">
        <v>0</v>
      </c>
      <c r="AY585" s="14">
        <v>1</v>
      </c>
      <c r="AZ585" s="14">
        <v>1</v>
      </c>
      <c r="BA585" s="14">
        <v>0</v>
      </c>
      <c r="BB585" s="14">
        <v>1</v>
      </c>
      <c r="BC585" s="14">
        <v>88</v>
      </c>
      <c r="BD585" s="14">
        <v>90</v>
      </c>
      <c r="BE585" s="14">
        <v>0</v>
      </c>
      <c r="BF585" s="14">
        <v>0</v>
      </c>
      <c r="BG585" s="14" t="s">
        <v>259</v>
      </c>
    </row>
    <row r="586" spans="1:59">
      <c r="A586" s="14" t="s">
        <v>33</v>
      </c>
      <c r="B586" s="14" t="s">
        <v>62</v>
      </c>
      <c r="D586" s="14" t="s">
        <v>1832</v>
      </c>
      <c r="E586" s="14" t="s">
        <v>758</v>
      </c>
      <c r="F586" s="14" t="s">
        <v>759</v>
      </c>
      <c r="G586" s="14">
        <v>31013346</v>
      </c>
      <c r="H586" s="14" t="s">
        <v>166</v>
      </c>
      <c r="I586" s="14" t="s">
        <v>167</v>
      </c>
      <c r="J586" s="14" t="s">
        <v>168</v>
      </c>
      <c r="K586" s="14">
        <v>21.188036160136999</v>
      </c>
      <c r="L586" s="14">
        <v>92.156054544815802</v>
      </c>
      <c r="M586" s="14">
        <v>-33.602231317319301</v>
      </c>
      <c r="N586" s="14">
        <v>4</v>
      </c>
      <c r="P586" s="14" t="s">
        <v>99</v>
      </c>
      <c r="Q586" s="14" t="s">
        <v>109</v>
      </c>
      <c r="S586" s="14">
        <v>1</v>
      </c>
      <c r="T586" s="14">
        <v>1</v>
      </c>
      <c r="U586" s="14">
        <v>3</v>
      </c>
      <c r="V586" s="14">
        <v>1</v>
      </c>
      <c r="W586" s="14">
        <v>0</v>
      </c>
      <c r="X586" s="14">
        <v>0</v>
      </c>
      <c r="Y586" s="14">
        <v>0</v>
      </c>
      <c r="Z586" s="14">
        <v>15</v>
      </c>
      <c r="AA586" s="14">
        <v>20</v>
      </c>
      <c r="AB586" s="14">
        <v>0</v>
      </c>
      <c r="AC586" s="14">
        <v>0</v>
      </c>
      <c r="AD586" s="14">
        <v>37</v>
      </c>
      <c r="AE586" s="14">
        <v>33</v>
      </c>
      <c r="AF586" s="14">
        <v>0</v>
      </c>
      <c r="AG586" s="14">
        <v>0</v>
      </c>
      <c r="AH586" s="14">
        <v>0</v>
      </c>
      <c r="AI586" s="14">
        <v>0</v>
      </c>
      <c r="AJ586" s="14">
        <v>0</v>
      </c>
      <c r="AK586" s="14">
        <v>0</v>
      </c>
      <c r="AL586" s="14">
        <v>0</v>
      </c>
      <c r="AM586" s="14">
        <v>0</v>
      </c>
      <c r="AN586" s="14">
        <v>0</v>
      </c>
      <c r="AO586" s="14">
        <v>0</v>
      </c>
      <c r="AQ586" s="14">
        <v>1</v>
      </c>
      <c r="AR586" s="14">
        <v>1</v>
      </c>
      <c r="AS586" s="14">
        <v>0</v>
      </c>
      <c r="AT586" s="14">
        <v>0</v>
      </c>
      <c r="AU586" s="14">
        <v>1</v>
      </c>
      <c r="AV586" s="14">
        <v>1</v>
      </c>
      <c r="AW586" s="14">
        <v>0</v>
      </c>
      <c r="AX586" s="14">
        <v>0</v>
      </c>
      <c r="AY586" s="14">
        <v>1</v>
      </c>
      <c r="AZ586" s="14">
        <v>1</v>
      </c>
      <c r="BA586" s="14">
        <v>0</v>
      </c>
      <c r="BB586" s="14">
        <v>1</v>
      </c>
      <c r="BC586" s="14">
        <v>91</v>
      </c>
      <c r="BD586" s="14">
        <v>91</v>
      </c>
      <c r="BE586" s="14">
        <v>0</v>
      </c>
      <c r="BF586" s="14">
        <v>0</v>
      </c>
      <c r="BG586" s="14" t="s">
        <v>167</v>
      </c>
    </row>
    <row r="587" spans="1:59">
      <c r="A587" s="14" t="s">
        <v>33</v>
      </c>
      <c r="B587" s="14" t="s">
        <v>62</v>
      </c>
      <c r="D587" s="14" t="s">
        <v>1832</v>
      </c>
      <c r="E587" s="14" t="s">
        <v>760</v>
      </c>
      <c r="F587" s="14" t="s">
        <v>761</v>
      </c>
      <c r="G587" s="14">
        <v>31013355</v>
      </c>
      <c r="H587" s="14" t="s">
        <v>166</v>
      </c>
      <c r="I587" s="14" t="s">
        <v>167</v>
      </c>
      <c r="J587" s="14" t="s">
        <v>168</v>
      </c>
      <c r="K587" s="14">
        <v>21.1866910499004</v>
      </c>
      <c r="L587" s="14">
        <v>92.155760512341701</v>
      </c>
      <c r="M587" s="14">
        <v>-51.274869483086498</v>
      </c>
      <c r="N587" s="14">
        <v>4</v>
      </c>
      <c r="P587" s="14" t="s">
        <v>99</v>
      </c>
      <c r="Q587" s="14" t="s">
        <v>109</v>
      </c>
      <c r="S587" s="14">
        <v>1</v>
      </c>
      <c r="T587" s="14">
        <v>1</v>
      </c>
      <c r="U587" s="14">
        <v>3</v>
      </c>
      <c r="V587" s="14">
        <v>0</v>
      </c>
      <c r="W587" s="14">
        <v>0</v>
      </c>
      <c r="X587" s="14">
        <v>0</v>
      </c>
      <c r="Y587" s="14">
        <v>0</v>
      </c>
      <c r="Z587" s="14">
        <v>15</v>
      </c>
      <c r="AA587" s="14">
        <v>20</v>
      </c>
      <c r="AB587" s="14">
        <v>0</v>
      </c>
      <c r="AC587" s="14">
        <v>0</v>
      </c>
      <c r="AD587" s="14">
        <v>38</v>
      </c>
      <c r="AE587" s="14">
        <v>32</v>
      </c>
      <c r="AF587" s="14">
        <v>0</v>
      </c>
      <c r="AG587" s="14">
        <v>0</v>
      </c>
      <c r="AH587" s="14">
        <v>0</v>
      </c>
      <c r="AI587" s="14">
        <v>0</v>
      </c>
      <c r="AJ587" s="14">
        <v>0</v>
      </c>
      <c r="AK587" s="14">
        <v>0</v>
      </c>
      <c r="AL587" s="14">
        <v>0</v>
      </c>
      <c r="AM587" s="14">
        <v>0</v>
      </c>
      <c r="AN587" s="14">
        <v>0</v>
      </c>
      <c r="AO587" s="14">
        <v>0</v>
      </c>
      <c r="AQ587" s="14">
        <v>1</v>
      </c>
      <c r="AR587" s="14">
        <v>1</v>
      </c>
      <c r="AS587" s="14">
        <v>0</v>
      </c>
      <c r="AT587" s="14">
        <v>0</v>
      </c>
      <c r="AU587" s="14">
        <v>1</v>
      </c>
      <c r="AV587" s="14">
        <v>1</v>
      </c>
      <c r="AW587" s="14">
        <v>0</v>
      </c>
      <c r="AX587" s="14">
        <v>0</v>
      </c>
      <c r="AY587" s="14">
        <v>1</v>
      </c>
      <c r="AZ587" s="14">
        <v>1</v>
      </c>
      <c r="BA587" s="14">
        <v>0</v>
      </c>
      <c r="BB587" s="14">
        <v>1</v>
      </c>
      <c r="BC587" s="14">
        <v>93</v>
      </c>
      <c r="BD587" s="14">
        <v>100</v>
      </c>
      <c r="BE587" s="14">
        <v>0</v>
      </c>
      <c r="BF587" s="14">
        <v>0</v>
      </c>
      <c r="BG587" s="14" t="s">
        <v>259</v>
      </c>
    </row>
    <row r="588" spans="1:59">
      <c r="A588" s="14" t="s">
        <v>33</v>
      </c>
      <c r="B588" s="14" t="s">
        <v>62</v>
      </c>
      <c r="D588" s="14" t="s">
        <v>1832</v>
      </c>
      <c r="E588" s="14" t="s">
        <v>762</v>
      </c>
      <c r="F588" s="14" t="s">
        <v>763</v>
      </c>
      <c r="G588" s="14">
        <v>31013279</v>
      </c>
      <c r="H588" s="14" t="s">
        <v>166</v>
      </c>
      <c r="I588" s="14" t="s">
        <v>167</v>
      </c>
      <c r="J588" s="14" t="s">
        <v>168</v>
      </c>
      <c r="K588" s="14">
        <v>21.193609007396901</v>
      </c>
      <c r="L588" s="14">
        <v>92.152035033015096</v>
      </c>
      <c r="M588" s="14">
        <v>-39.007604041695501</v>
      </c>
      <c r="N588" s="14">
        <v>4</v>
      </c>
      <c r="P588" s="14" t="s">
        <v>99</v>
      </c>
      <c r="Q588" s="14" t="s">
        <v>109</v>
      </c>
      <c r="S588" s="14">
        <v>1</v>
      </c>
      <c r="T588" s="14">
        <v>1</v>
      </c>
      <c r="U588" s="14">
        <v>3</v>
      </c>
      <c r="V588" s="14">
        <v>0</v>
      </c>
      <c r="W588" s="14">
        <v>0</v>
      </c>
      <c r="X588" s="14">
        <v>0</v>
      </c>
      <c r="Y588" s="14">
        <v>0</v>
      </c>
      <c r="Z588" s="14">
        <v>17</v>
      </c>
      <c r="AA588" s="14">
        <v>18</v>
      </c>
      <c r="AB588" s="14">
        <v>0</v>
      </c>
      <c r="AC588" s="14">
        <v>0</v>
      </c>
      <c r="AD588" s="14">
        <v>26</v>
      </c>
      <c r="AE588" s="14">
        <v>44</v>
      </c>
      <c r="AF588" s="14">
        <v>0</v>
      </c>
      <c r="AG588" s="14">
        <v>0</v>
      </c>
      <c r="AH588" s="14">
        <v>0</v>
      </c>
      <c r="AI588" s="14">
        <v>0</v>
      </c>
      <c r="AJ588" s="14">
        <v>0</v>
      </c>
      <c r="AK588" s="14">
        <v>0</v>
      </c>
      <c r="AL588" s="14">
        <v>0</v>
      </c>
      <c r="AM588" s="14">
        <v>0</v>
      </c>
      <c r="AN588" s="14">
        <v>0</v>
      </c>
      <c r="AO588" s="14">
        <v>0</v>
      </c>
      <c r="AQ588" s="14">
        <v>1</v>
      </c>
      <c r="AR588" s="14">
        <v>1</v>
      </c>
      <c r="AS588" s="14">
        <v>0</v>
      </c>
      <c r="AT588" s="14">
        <v>0</v>
      </c>
      <c r="AU588" s="14">
        <v>1</v>
      </c>
      <c r="AV588" s="14">
        <v>1</v>
      </c>
      <c r="AW588" s="14">
        <v>0</v>
      </c>
      <c r="AX588" s="14">
        <v>0</v>
      </c>
      <c r="AY588" s="14">
        <v>1</v>
      </c>
      <c r="AZ588" s="14">
        <v>1</v>
      </c>
      <c r="BA588" s="14">
        <v>0</v>
      </c>
      <c r="BB588" s="14">
        <v>1</v>
      </c>
      <c r="BC588" s="14">
        <v>97</v>
      </c>
      <c r="BD588" s="14">
        <v>97</v>
      </c>
      <c r="BE588" s="14">
        <v>0</v>
      </c>
      <c r="BF588" s="14">
        <v>0</v>
      </c>
      <c r="BG588" s="14" t="s">
        <v>259</v>
      </c>
    </row>
    <row r="589" spans="1:59">
      <c r="A589" s="14" t="s">
        <v>33</v>
      </c>
      <c r="B589" s="14" t="s">
        <v>62</v>
      </c>
      <c r="D589" s="14" t="s">
        <v>1832</v>
      </c>
      <c r="E589" s="14" t="s">
        <v>764</v>
      </c>
      <c r="F589" s="14" t="s">
        <v>765</v>
      </c>
      <c r="G589" s="14">
        <v>31013277</v>
      </c>
      <c r="H589" s="14" t="s">
        <v>166</v>
      </c>
      <c r="I589" s="14" t="s">
        <v>167</v>
      </c>
      <c r="J589" s="14" t="s">
        <v>168</v>
      </c>
      <c r="K589" s="14">
        <v>21.192531899999999</v>
      </c>
      <c r="L589" s="14">
        <v>92.152839299999997</v>
      </c>
      <c r="M589" s="14" t="s">
        <v>261</v>
      </c>
      <c r="N589" s="14" t="s">
        <v>261</v>
      </c>
      <c r="P589" s="14" t="s">
        <v>99</v>
      </c>
      <c r="Q589" s="14" t="s">
        <v>109</v>
      </c>
      <c r="S589" s="14">
        <v>1</v>
      </c>
      <c r="T589" s="14">
        <v>1</v>
      </c>
      <c r="U589" s="14">
        <v>3</v>
      </c>
      <c r="V589" s="14">
        <v>1</v>
      </c>
      <c r="W589" s="14">
        <v>0</v>
      </c>
      <c r="X589" s="14">
        <v>0</v>
      </c>
      <c r="Y589" s="14">
        <v>0</v>
      </c>
      <c r="Z589" s="14">
        <v>18</v>
      </c>
      <c r="AA589" s="14">
        <v>17</v>
      </c>
      <c r="AB589" s="14">
        <v>0</v>
      </c>
      <c r="AC589" s="14">
        <v>0</v>
      </c>
      <c r="AD589" s="14">
        <v>29</v>
      </c>
      <c r="AE589" s="14">
        <v>41</v>
      </c>
      <c r="AF589" s="14">
        <v>0</v>
      </c>
      <c r="AG589" s="14">
        <v>0</v>
      </c>
      <c r="AH589" s="14">
        <v>0</v>
      </c>
      <c r="AI589" s="14">
        <v>0</v>
      </c>
      <c r="AJ589" s="14">
        <v>0</v>
      </c>
      <c r="AK589" s="14">
        <v>0</v>
      </c>
      <c r="AL589" s="14">
        <v>0</v>
      </c>
      <c r="AM589" s="14">
        <v>0</v>
      </c>
      <c r="AN589" s="14">
        <v>0</v>
      </c>
      <c r="AO589" s="14">
        <v>0</v>
      </c>
      <c r="AQ589" s="14">
        <v>1</v>
      </c>
      <c r="AR589" s="14">
        <v>1</v>
      </c>
      <c r="AS589" s="14">
        <v>0</v>
      </c>
      <c r="AT589" s="14">
        <v>0</v>
      </c>
      <c r="AU589" s="14">
        <v>1</v>
      </c>
      <c r="AV589" s="14">
        <v>1</v>
      </c>
      <c r="AW589" s="14">
        <v>0</v>
      </c>
      <c r="AX589" s="14">
        <v>0</v>
      </c>
      <c r="AY589" s="14">
        <v>1</v>
      </c>
      <c r="AZ589" s="14">
        <v>1</v>
      </c>
      <c r="BA589" s="14">
        <v>0</v>
      </c>
      <c r="BB589" s="14">
        <v>1</v>
      </c>
      <c r="BC589" s="14">
        <v>97</v>
      </c>
      <c r="BD589" s="14">
        <v>101</v>
      </c>
      <c r="BE589" s="14">
        <v>0</v>
      </c>
      <c r="BF589" s="14">
        <v>0</v>
      </c>
      <c r="BG589" s="14" t="s">
        <v>259</v>
      </c>
    </row>
    <row r="590" spans="1:59">
      <c r="A590" s="14" t="s">
        <v>33</v>
      </c>
      <c r="B590" s="14" t="s">
        <v>62</v>
      </c>
      <c r="D590" s="14" t="s">
        <v>1832</v>
      </c>
      <c r="E590" s="14" t="s">
        <v>766</v>
      </c>
      <c r="F590" s="14" t="s">
        <v>767</v>
      </c>
      <c r="G590" s="14">
        <v>31013286</v>
      </c>
      <c r="H590" s="14" t="s">
        <v>166</v>
      </c>
      <c r="I590" s="14" t="s">
        <v>167</v>
      </c>
      <c r="J590" s="14" t="s">
        <v>168</v>
      </c>
      <c r="K590" s="14">
        <v>21.1946400175215</v>
      </c>
      <c r="L590" s="14">
        <v>92.152803953567599</v>
      </c>
      <c r="M590" s="14">
        <v>-42.534293653647801</v>
      </c>
      <c r="N590" s="14">
        <v>4</v>
      </c>
      <c r="P590" s="14" t="s">
        <v>99</v>
      </c>
      <c r="Q590" s="14" t="s">
        <v>109</v>
      </c>
      <c r="S590" s="14">
        <v>1</v>
      </c>
      <c r="T590" s="14">
        <v>1</v>
      </c>
      <c r="U590" s="14">
        <v>3</v>
      </c>
      <c r="V590" s="14">
        <v>0</v>
      </c>
      <c r="W590" s="14">
        <v>0</v>
      </c>
      <c r="X590" s="14">
        <v>0</v>
      </c>
      <c r="Y590" s="14">
        <v>0</v>
      </c>
      <c r="Z590" s="14">
        <v>15</v>
      </c>
      <c r="AA590" s="14">
        <v>20</v>
      </c>
      <c r="AB590" s="14">
        <v>0</v>
      </c>
      <c r="AC590" s="14">
        <v>0</v>
      </c>
      <c r="AD590" s="14">
        <v>37</v>
      </c>
      <c r="AE590" s="14">
        <v>35</v>
      </c>
      <c r="AF590" s="14">
        <v>0</v>
      </c>
      <c r="AG590" s="14">
        <v>0</v>
      </c>
      <c r="AH590" s="14">
        <v>0</v>
      </c>
      <c r="AI590" s="14">
        <v>0</v>
      </c>
      <c r="AJ590" s="14">
        <v>0</v>
      </c>
      <c r="AK590" s="14">
        <v>0</v>
      </c>
      <c r="AL590" s="14">
        <v>0</v>
      </c>
      <c r="AM590" s="14">
        <v>0</v>
      </c>
      <c r="AN590" s="14">
        <v>0</v>
      </c>
      <c r="AO590" s="14">
        <v>0</v>
      </c>
      <c r="AQ590" s="14">
        <v>1</v>
      </c>
      <c r="AR590" s="14">
        <v>1</v>
      </c>
      <c r="AS590" s="14">
        <v>0</v>
      </c>
      <c r="AT590" s="14">
        <v>0</v>
      </c>
      <c r="AU590" s="14">
        <v>1</v>
      </c>
      <c r="AV590" s="14">
        <v>1</v>
      </c>
      <c r="AW590" s="14">
        <v>0</v>
      </c>
      <c r="AX590" s="14">
        <v>0</v>
      </c>
      <c r="AY590" s="14">
        <v>1</v>
      </c>
      <c r="AZ590" s="14">
        <v>1</v>
      </c>
      <c r="BA590" s="14">
        <v>0</v>
      </c>
      <c r="BB590" s="14">
        <v>1</v>
      </c>
      <c r="BC590" s="14">
        <v>99</v>
      </c>
      <c r="BD590" s="14">
        <v>98</v>
      </c>
      <c r="BE590" s="14">
        <v>0</v>
      </c>
      <c r="BF590" s="14">
        <v>0</v>
      </c>
      <c r="BG590" s="14" t="s">
        <v>259</v>
      </c>
    </row>
    <row r="591" spans="1:59">
      <c r="A591" s="14" t="s">
        <v>33</v>
      </c>
      <c r="B591" s="14" t="s">
        <v>62</v>
      </c>
      <c r="D591" s="14" t="s">
        <v>1832</v>
      </c>
      <c r="E591" s="14" t="s">
        <v>768</v>
      </c>
      <c r="F591" s="14" t="s">
        <v>769</v>
      </c>
      <c r="G591" s="14">
        <v>31013451</v>
      </c>
      <c r="H591" s="14" t="s">
        <v>166</v>
      </c>
      <c r="I591" s="14" t="s">
        <v>167</v>
      </c>
      <c r="J591" s="14" t="s">
        <v>168</v>
      </c>
      <c r="K591" s="14">
        <v>21.187901199999999</v>
      </c>
      <c r="L591" s="14">
        <v>92.152507999999997</v>
      </c>
      <c r="M591" s="14">
        <v>-26.054330396699999</v>
      </c>
      <c r="N591" s="14" t="s">
        <v>261</v>
      </c>
      <c r="P591" s="14" t="s">
        <v>99</v>
      </c>
      <c r="Q591" s="14" t="s">
        <v>109</v>
      </c>
      <c r="S591" s="14">
        <v>1</v>
      </c>
      <c r="T591" s="14">
        <v>1</v>
      </c>
      <c r="U591" s="14">
        <v>3</v>
      </c>
      <c r="V591" s="14">
        <v>0</v>
      </c>
      <c r="W591" s="14">
        <v>0</v>
      </c>
      <c r="X591" s="14">
        <v>0</v>
      </c>
      <c r="Y591" s="14">
        <v>0</v>
      </c>
      <c r="Z591" s="14">
        <v>20</v>
      </c>
      <c r="AA591" s="14">
        <v>15</v>
      </c>
      <c r="AB591" s="14">
        <v>0</v>
      </c>
      <c r="AC591" s="14">
        <v>0</v>
      </c>
      <c r="AD591" s="14">
        <v>42</v>
      </c>
      <c r="AE591" s="14">
        <v>28</v>
      </c>
      <c r="AF591" s="14">
        <v>0</v>
      </c>
      <c r="AG591" s="14">
        <v>0</v>
      </c>
      <c r="AH591" s="14">
        <v>0</v>
      </c>
      <c r="AI591" s="14">
        <v>0</v>
      </c>
      <c r="AJ591" s="14">
        <v>0</v>
      </c>
      <c r="AK591" s="14">
        <v>0</v>
      </c>
      <c r="AL591" s="14">
        <v>0</v>
      </c>
      <c r="AM591" s="14">
        <v>0</v>
      </c>
      <c r="AN591" s="14">
        <v>0</v>
      </c>
      <c r="AO591" s="14">
        <v>0</v>
      </c>
      <c r="AQ591" s="14">
        <v>1</v>
      </c>
      <c r="AR591" s="14">
        <v>1</v>
      </c>
      <c r="AS591" s="14">
        <v>0</v>
      </c>
      <c r="AT591" s="14">
        <v>0</v>
      </c>
      <c r="AU591" s="14">
        <v>1</v>
      </c>
      <c r="AV591" s="14">
        <v>1</v>
      </c>
      <c r="AW591" s="14">
        <v>0</v>
      </c>
      <c r="AX591" s="14">
        <v>0</v>
      </c>
      <c r="AY591" s="14">
        <v>1</v>
      </c>
      <c r="AZ591" s="14">
        <v>1</v>
      </c>
      <c r="BA591" s="14">
        <v>0</v>
      </c>
      <c r="BB591" s="14">
        <v>1</v>
      </c>
      <c r="BC591" s="14">
        <v>96</v>
      </c>
      <c r="BD591" s="14">
        <v>101</v>
      </c>
      <c r="BE591" s="14">
        <v>0</v>
      </c>
      <c r="BF591" s="14">
        <v>0</v>
      </c>
      <c r="BG591" s="14" t="s">
        <v>167</v>
      </c>
    </row>
    <row r="592" spans="1:59">
      <c r="A592" s="14" t="s">
        <v>142</v>
      </c>
      <c r="B592" s="14" t="s">
        <v>143</v>
      </c>
      <c r="D592" s="14" t="s">
        <v>1832</v>
      </c>
      <c r="E592" s="14" t="s">
        <v>770</v>
      </c>
      <c r="F592" s="14" t="s">
        <v>771</v>
      </c>
      <c r="G592" s="14">
        <v>31013353</v>
      </c>
      <c r="H592" s="14" t="s">
        <v>166</v>
      </c>
      <c r="I592" s="14" t="s">
        <v>167</v>
      </c>
      <c r="J592" s="14" t="s">
        <v>168</v>
      </c>
      <c r="K592" s="14">
        <v>21.1858648089162</v>
      </c>
      <c r="L592" s="14">
        <v>92.1575959275457</v>
      </c>
      <c r="M592" s="14">
        <v>-47.082947801337298</v>
      </c>
      <c r="N592" s="14">
        <v>4</v>
      </c>
      <c r="P592" s="14" t="s">
        <v>99</v>
      </c>
      <c r="Q592" s="14" t="s">
        <v>109</v>
      </c>
      <c r="S592" s="14">
        <v>1</v>
      </c>
      <c r="T592" s="14">
        <v>1</v>
      </c>
      <c r="U592" s="14">
        <v>3</v>
      </c>
      <c r="V592" s="14">
        <v>0</v>
      </c>
      <c r="W592" s="14">
        <v>0</v>
      </c>
      <c r="X592" s="14">
        <v>0</v>
      </c>
      <c r="Y592" s="14">
        <v>0</v>
      </c>
      <c r="Z592" s="14">
        <v>11</v>
      </c>
      <c r="AA592" s="14">
        <v>24</v>
      </c>
      <c r="AB592" s="14">
        <v>0</v>
      </c>
      <c r="AC592" s="14">
        <v>0</v>
      </c>
      <c r="AD592" s="14">
        <v>31</v>
      </c>
      <c r="AE592" s="14">
        <v>39</v>
      </c>
      <c r="AF592" s="14">
        <v>0</v>
      </c>
      <c r="AG592" s="14">
        <v>0</v>
      </c>
      <c r="AH592" s="14">
        <v>0</v>
      </c>
      <c r="AI592" s="14">
        <v>0</v>
      </c>
      <c r="AJ592" s="14">
        <v>0</v>
      </c>
      <c r="AK592" s="14">
        <v>0</v>
      </c>
      <c r="AL592" s="14">
        <v>0</v>
      </c>
      <c r="AM592" s="14">
        <v>0</v>
      </c>
      <c r="AN592" s="14">
        <v>0</v>
      </c>
      <c r="AO592" s="14">
        <v>0</v>
      </c>
      <c r="AQ592" s="14">
        <v>1</v>
      </c>
      <c r="AR592" s="14">
        <v>1</v>
      </c>
      <c r="AS592" s="14">
        <v>0</v>
      </c>
      <c r="AT592" s="14">
        <v>0</v>
      </c>
      <c r="AU592" s="14">
        <v>1</v>
      </c>
      <c r="AV592" s="14">
        <v>1</v>
      </c>
      <c r="AW592" s="14">
        <v>0</v>
      </c>
      <c r="AX592" s="14">
        <v>0</v>
      </c>
      <c r="AY592" s="14">
        <v>1</v>
      </c>
      <c r="AZ592" s="14">
        <v>1</v>
      </c>
      <c r="BA592" s="14">
        <v>0</v>
      </c>
      <c r="BB592" s="14">
        <v>1</v>
      </c>
      <c r="BC592" s="14">
        <v>99</v>
      </c>
      <c r="BD592" s="14">
        <v>103</v>
      </c>
      <c r="BE592" s="14">
        <v>0</v>
      </c>
      <c r="BF592" s="14">
        <v>0</v>
      </c>
      <c r="BG592" s="14" t="s">
        <v>167</v>
      </c>
    </row>
    <row r="593" spans="1:59">
      <c r="A593" s="14" t="s">
        <v>54</v>
      </c>
      <c r="B593" s="14" t="s">
        <v>83</v>
      </c>
      <c r="D593" s="14" t="s">
        <v>1832</v>
      </c>
      <c r="E593" s="14" t="s">
        <v>713</v>
      </c>
      <c r="F593" s="14" t="s">
        <v>772</v>
      </c>
      <c r="G593" s="14">
        <v>31013358</v>
      </c>
      <c r="H593" s="14" t="s">
        <v>166</v>
      </c>
      <c r="I593" s="14" t="s">
        <v>167</v>
      </c>
      <c r="J593" s="14" t="s">
        <v>168</v>
      </c>
      <c r="P593" s="14" t="s">
        <v>99</v>
      </c>
      <c r="Q593" s="14" t="s">
        <v>109</v>
      </c>
      <c r="S593" s="14">
        <v>1</v>
      </c>
      <c r="T593" s="14">
        <v>1</v>
      </c>
      <c r="U593" s="14">
        <v>3</v>
      </c>
      <c r="V593" s="14">
        <v>0</v>
      </c>
      <c r="W593" s="14">
        <v>0</v>
      </c>
      <c r="X593" s="14">
        <v>0</v>
      </c>
      <c r="Y593" s="14">
        <v>0</v>
      </c>
      <c r="Z593" s="14">
        <v>19</v>
      </c>
      <c r="AA593" s="14">
        <v>16</v>
      </c>
      <c r="AB593" s="14">
        <v>0</v>
      </c>
      <c r="AC593" s="14">
        <v>0</v>
      </c>
      <c r="AD593" s="14">
        <v>32</v>
      </c>
      <c r="AE593" s="14">
        <v>38</v>
      </c>
      <c r="AF593" s="14">
        <v>0</v>
      </c>
      <c r="AG593" s="14">
        <v>0</v>
      </c>
      <c r="AH593" s="14">
        <v>0</v>
      </c>
      <c r="AI593" s="14">
        <v>0</v>
      </c>
      <c r="AJ593" s="14">
        <v>0</v>
      </c>
      <c r="AK593" s="14">
        <v>0</v>
      </c>
      <c r="AL593" s="14">
        <v>0</v>
      </c>
      <c r="AM593" s="14">
        <v>0</v>
      </c>
      <c r="AN593" s="14">
        <v>0</v>
      </c>
      <c r="AO593" s="14">
        <v>0</v>
      </c>
      <c r="AQ593" s="14">
        <v>1</v>
      </c>
      <c r="AR593" s="14">
        <v>1</v>
      </c>
      <c r="AS593" s="14">
        <v>0</v>
      </c>
      <c r="AT593" s="14">
        <v>0</v>
      </c>
      <c r="AU593" s="14">
        <v>1</v>
      </c>
      <c r="AV593" s="14">
        <v>1</v>
      </c>
      <c r="AW593" s="14">
        <v>0</v>
      </c>
      <c r="AX593" s="14">
        <v>0</v>
      </c>
      <c r="AY593" s="14">
        <v>1</v>
      </c>
      <c r="AZ593" s="14">
        <v>1</v>
      </c>
      <c r="BA593" s="14">
        <v>0</v>
      </c>
      <c r="BB593" s="14">
        <v>1</v>
      </c>
      <c r="BC593" s="14">
        <v>77</v>
      </c>
      <c r="BD593" s="14">
        <v>74</v>
      </c>
      <c r="BE593" s="14">
        <v>0</v>
      </c>
      <c r="BF593" s="14">
        <v>0</v>
      </c>
      <c r="BG593" s="14" t="s">
        <v>167</v>
      </c>
    </row>
    <row r="594" spans="1:59">
      <c r="A594" s="14" t="s">
        <v>54</v>
      </c>
      <c r="B594" s="14" t="s">
        <v>83</v>
      </c>
      <c r="D594" s="14" t="s">
        <v>1832</v>
      </c>
      <c r="E594" s="14" t="s">
        <v>773</v>
      </c>
      <c r="F594" s="14" t="s">
        <v>774</v>
      </c>
      <c r="G594" s="14">
        <v>31013357</v>
      </c>
      <c r="H594" s="14" t="s">
        <v>166</v>
      </c>
      <c r="I594" s="14" t="s">
        <v>167</v>
      </c>
      <c r="J594" s="14" t="s">
        <v>168</v>
      </c>
      <c r="K594" s="14">
        <v>21.183301391185498</v>
      </c>
      <c r="L594" s="14">
        <v>92.147548632080003</v>
      </c>
      <c r="M594" s="14">
        <v>-41.665798805184103</v>
      </c>
      <c r="N594" s="14">
        <v>4</v>
      </c>
      <c r="P594" s="14" t="s">
        <v>99</v>
      </c>
      <c r="Q594" s="14" t="s">
        <v>109</v>
      </c>
      <c r="S594" s="14">
        <v>1</v>
      </c>
      <c r="T594" s="14">
        <v>1</v>
      </c>
      <c r="U594" s="14">
        <v>3</v>
      </c>
      <c r="V594" s="14">
        <v>0</v>
      </c>
      <c r="W594" s="14">
        <v>0</v>
      </c>
      <c r="X594" s="14">
        <v>0</v>
      </c>
      <c r="Y594" s="14">
        <v>0</v>
      </c>
      <c r="Z594" s="14">
        <v>11</v>
      </c>
      <c r="AA594" s="14">
        <v>24</v>
      </c>
      <c r="AB594" s="14">
        <v>0</v>
      </c>
      <c r="AC594" s="14">
        <v>0</v>
      </c>
      <c r="AD594" s="14">
        <v>33</v>
      </c>
      <c r="AE594" s="14">
        <v>37</v>
      </c>
      <c r="AF594" s="14">
        <v>0</v>
      </c>
      <c r="AG594" s="14">
        <v>0</v>
      </c>
      <c r="AH594" s="14">
        <v>0</v>
      </c>
      <c r="AI594" s="14">
        <v>0</v>
      </c>
      <c r="AJ594" s="14">
        <v>0</v>
      </c>
      <c r="AK594" s="14">
        <v>0</v>
      </c>
      <c r="AL594" s="14">
        <v>0</v>
      </c>
      <c r="AM594" s="14">
        <v>0</v>
      </c>
      <c r="AN594" s="14">
        <v>0</v>
      </c>
      <c r="AO594" s="14">
        <v>0</v>
      </c>
      <c r="AP594" s="14">
        <v>1</v>
      </c>
      <c r="AR594" s="14">
        <v>2</v>
      </c>
      <c r="AS594" s="14">
        <v>0</v>
      </c>
      <c r="AT594" s="14">
        <v>1</v>
      </c>
      <c r="AV594" s="14">
        <v>2</v>
      </c>
      <c r="AW594" s="14">
        <v>0</v>
      </c>
      <c r="AX594" s="14">
        <v>1</v>
      </c>
      <c r="AZ594" s="14">
        <v>2</v>
      </c>
      <c r="BA594" s="14">
        <v>0</v>
      </c>
      <c r="BB594" s="14">
        <v>1</v>
      </c>
      <c r="BC594" s="14">
        <v>72</v>
      </c>
      <c r="BD594" s="14">
        <v>69</v>
      </c>
      <c r="BE594" s="14">
        <v>0</v>
      </c>
      <c r="BF594" s="14">
        <v>0</v>
      </c>
      <c r="BG594" s="14" t="s">
        <v>167</v>
      </c>
    </row>
    <row r="595" spans="1:59">
      <c r="A595" s="14" t="s">
        <v>54</v>
      </c>
      <c r="B595" s="14" t="s">
        <v>83</v>
      </c>
      <c r="D595" s="14" t="s">
        <v>1832</v>
      </c>
      <c r="E595" s="14" t="s">
        <v>775</v>
      </c>
      <c r="F595" s="14" t="s">
        <v>776</v>
      </c>
      <c r="G595" s="14">
        <v>31013428</v>
      </c>
      <c r="H595" s="14" t="s">
        <v>166</v>
      </c>
      <c r="I595" s="14" t="s">
        <v>167</v>
      </c>
      <c r="J595" s="14" t="s">
        <v>168</v>
      </c>
      <c r="K595" s="14">
        <v>21.177537195203101</v>
      </c>
      <c r="L595" s="14">
        <v>92.154634048968404</v>
      </c>
      <c r="M595" s="14">
        <v>-46.047990607135503</v>
      </c>
      <c r="N595" s="14">
        <v>4</v>
      </c>
      <c r="P595" s="14" t="s">
        <v>99</v>
      </c>
      <c r="Q595" s="14" t="s">
        <v>109</v>
      </c>
      <c r="S595" s="14">
        <v>1</v>
      </c>
      <c r="T595" s="14">
        <v>1</v>
      </c>
      <c r="U595" s="14">
        <v>3</v>
      </c>
      <c r="V595" s="14">
        <v>0</v>
      </c>
      <c r="W595" s="14">
        <v>0</v>
      </c>
      <c r="X595" s="14">
        <v>0</v>
      </c>
      <c r="Y595" s="14">
        <v>0</v>
      </c>
      <c r="Z595" s="14">
        <v>19</v>
      </c>
      <c r="AA595" s="14">
        <v>13</v>
      </c>
      <c r="AB595" s="14">
        <v>0</v>
      </c>
      <c r="AC595" s="14">
        <v>0</v>
      </c>
      <c r="AD595" s="14">
        <v>43</v>
      </c>
      <c r="AE595" s="14">
        <v>32</v>
      </c>
      <c r="AF595" s="14">
        <v>0</v>
      </c>
      <c r="AG595" s="14">
        <v>0</v>
      </c>
      <c r="AH595" s="14">
        <v>0</v>
      </c>
      <c r="AI595" s="14">
        <v>0</v>
      </c>
      <c r="AJ595" s="14">
        <v>0</v>
      </c>
      <c r="AK595" s="14">
        <v>0</v>
      </c>
      <c r="AL595" s="14">
        <v>0</v>
      </c>
      <c r="AM595" s="14">
        <v>0</v>
      </c>
      <c r="AN595" s="14">
        <v>0</v>
      </c>
      <c r="AO595" s="14">
        <v>0</v>
      </c>
      <c r="AP595" s="14">
        <v>1</v>
      </c>
      <c r="AR595" s="14">
        <v>3</v>
      </c>
      <c r="AS595" s="14">
        <v>0</v>
      </c>
      <c r="AT595" s="14">
        <v>1</v>
      </c>
      <c r="AV595" s="14">
        <v>2</v>
      </c>
      <c r="AW595" s="14">
        <v>0</v>
      </c>
      <c r="AX595" s="14">
        <v>1</v>
      </c>
      <c r="AZ595" s="14">
        <v>2</v>
      </c>
      <c r="BA595" s="14">
        <v>0</v>
      </c>
      <c r="BB595" s="14">
        <v>1</v>
      </c>
      <c r="BC595" s="14">
        <v>98</v>
      </c>
      <c r="BD595" s="14">
        <v>99</v>
      </c>
      <c r="BE595" s="14">
        <v>0</v>
      </c>
      <c r="BF595" s="14">
        <v>0</v>
      </c>
      <c r="BG595" s="14" t="s">
        <v>167</v>
      </c>
    </row>
    <row r="596" spans="1:59">
      <c r="A596" s="14" t="s">
        <v>54</v>
      </c>
      <c r="B596" s="14" t="s">
        <v>83</v>
      </c>
      <c r="D596" s="14" t="s">
        <v>1832</v>
      </c>
      <c r="E596" s="14" t="s">
        <v>777</v>
      </c>
      <c r="F596" s="14" t="s">
        <v>778</v>
      </c>
      <c r="G596" s="14">
        <v>31013422</v>
      </c>
      <c r="H596" s="14" t="s">
        <v>166</v>
      </c>
      <c r="I596" s="14" t="s">
        <v>167</v>
      </c>
      <c r="J596" s="14" t="s">
        <v>168</v>
      </c>
      <c r="K596" s="14">
        <v>21.179376966675001</v>
      </c>
      <c r="L596" s="14">
        <v>92.148198968264197</v>
      </c>
      <c r="M596" s="14">
        <v>-37.178781082326402</v>
      </c>
      <c r="N596" s="14">
        <v>4</v>
      </c>
      <c r="P596" s="14" t="s">
        <v>99</v>
      </c>
      <c r="Q596" s="14" t="s">
        <v>109</v>
      </c>
      <c r="S596" s="14">
        <v>1</v>
      </c>
      <c r="T596" s="14">
        <v>1</v>
      </c>
      <c r="U596" s="14">
        <v>3</v>
      </c>
      <c r="V596" s="14">
        <v>0</v>
      </c>
      <c r="W596" s="14">
        <v>0</v>
      </c>
      <c r="X596" s="14">
        <v>0</v>
      </c>
      <c r="Y596" s="14">
        <v>0</v>
      </c>
      <c r="Z596" s="14">
        <v>10</v>
      </c>
      <c r="AA596" s="14">
        <v>26</v>
      </c>
      <c r="AB596" s="14">
        <v>0</v>
      </c>
      <c r="AC596" s="14">
        <v>0</v>
      </c>
      <c r="AD596" s="14">
        <v>29</v>
      </c>
      <c r="AE596" s="14">
        <v>43</v>
      </c>
      <c r="AF596" s="14">
        <v>0</v>
      </c>
      <c r="AG596" s="14">
        <v>0</v>
      </c>
      <c r="AH596" s="14">
        <v>0</v>
      </c>
      <c r="AI596" s="14">
        <v>0</v>
      </c>
      <c r="AJ596" s="14">
        <v>0</v>
      </c>
      <c r="AK596" s="14">
        <v>0</v>
      </c>
      <c r="AL596" s="14">
        <v>0</v>
      </c>
      <c r="AM596" s="14">
        <v>0</v>
      </c>
      <c r="AN596" s="14">
        <v>0</v>
      </c>
      <c r="AO596" s="14">
        <v>0</v>
      </c>
      <c r="AQ596" s="14">
        <v>1</v>
      </c>
      <c r="AR596" s="14">
        <v>1</v>
      </c>
      <c r="AS596" s="14">
        <v>0</v>
      </c>
      <c r="AT596" s="14">
        <v>0</v>
      </c>
      <c r="AU596" s="14">
        <v>1</v>
      </c>
      <c r="AV596" s="14">
        <v>1</v>
      </c>
      <c r="AW596" s="14">
        <v>0</v>
      </c>
      <c r="AX596" s="14">
        <v>0</v>
      </c>
      <c r="AY596" s="14">
        <v>1</v>
      </c>
      <c r="AZ596" s="14">
        <v>1</v>
      </c>
      <c r="BA596" s="14">
        <v>0</v>
      </c>
      <c r="BB596" s="14">
        <v>1</v>
      </c>
      <c r="BC596" s="14">
        <v>93</v>
      </c>
      <c r="BD596" s="14">
        <v>95</v>
      </c>
      <c r="BE596" s="14">
        <v>0</v>
      </c>
      <c r="BF596" s="14">
        <v>0</v>
      </c>
      <c r="BG596" s="14" t="s">
        <v>259</v>
      </c>
    </row>
    <row r="597" spans="1:59">
      <c r="A597" s="14" t="s">
        <v>54</v>
      </c>
      <c r="B597" s="14" t="s">
        <v>83</v>
      </c>
      <c r="D597" s="14" t="s">
        <v>1832</v>
      </c>
      <c r="E597" s="14" t="s">
        <v>779</v>
      </c>
      <c r="F597" s="14" t="s">
        <v>780</v>
      </c>
      <c r="G597" s="14">
        <v>31013426</v>
      </c>
      <c r="H597" s="14" t="s">
        <v>166</v>
      </c>
      <c r="I597" s="14" t="s">
        <v>167</v>
      </c>
      <c r="J597" s="14" t="s">
        <v>168</v>
      </c>
      <c r="K597" s="14">
        <v>21.179825147782299</v>
      </c>
      <c r="L597" s="14">
        <v>92.147488513911796</v>
      </c>
      <c r="M597" s="14">
        <v>-36.613724472493097</v>
      </c>
      <c r="N597" s="14">
        <v>4</v>
      </c>
      <c r="P597" s="14" t="s">
        <v>99</v>
      </c>
      <c r="Q597" s="14" t="s">
        <v>109</v>
      </c>
      <c r="S597" s="14">
        <v>1</v>
      </c>
      <c r="T597" s="14">
        <v>1</v>
      </c>
      <c r="U597" s="14">
        <v>3</v>
      </c>
      <c r="V597" s="14">
        <v>0</v>
      </c>
      <c r="W597" s="14">
        <v>0</v>
      </c>
      <c r="X597" s="14">
        <v>0</v>
      </c>
      <c r="Y597" s="14">
        <v>0</v>
      </c>
      <c r="Z597" s="14">
        <v>11</v>
      </c>
      <c r="AA597" s="14">
        <v>24</v>
      </c>
      <c r="AB597" s="14">
        <v>0</v>
      </c>
      <c r="AC597" s="14">
        <v>0</v>
      </c>
      <c r="AD597" s="14">
        <v>33</v>
      </c>
      <c r="AE597" s="14">
        <v>37</v>
      </c>
      <c r="AF597" s="14">
        <v>0</v>
      </c>
      <c r="AG597" s="14">
        <v>0</v>
      </c>
      <c r="AH597" s="14">
        <v>0</v>
      </c>
      <c r="AI597" s="14">
        <v>0</v>
      </c>
      <c r="AJ597" s="14">
        <v>0</v>
      </c>
      <c r="AK597" s="14">
        <v>0</v>
      </c>
      <c r="AL597" s="14">
        <v>0</v>
      </c>
      <c r="AM597" s="14">
        <v>0</v>
      </c>
      <c r="AN597" s="14">
        <v>0</v>
      </c>
      <c r="AO597" s="14">
        <v>0</v>
      </c>
      <c r="AQ597" s="14">
        <v>2</v>
      </c>
      <c r="AR597" s="14">
        <v>3</v>
      </c>
      <c r="AS597" s="14">
        <v>0</v>
      </c>
      <c r="AT597" s="14">
        <v>0</v>
      </c>
      <c r="AU597" s="14">
        <v>2</v>
      </c>
      <c r="AV597" s="14">
        <v>3</v>
      </c>
      <c r="AW597" s="14">
        <v>0</v>
      </c>
      <c r="AX597" s="14">
        <v>0</v>
      </c>
      <c r="AY597" s="14">
        <v>2</v>
      </c>
      <c r="AZ597" s="14">
        <v>3</v>
      </c>
      <c r="BA597" s="14">
        <v>0</v>
      </c>
      <c r="BB597" s="14">
        <v>1</v>
      </c>
      <c r="BC597" s="14">
        <v>99</v>
      </c>
      <c r="BD597" s="14">
        <v>100</v>
      </c>
      <c r="BE597" s="14">
        <v>0</v>
      </c>
      <c r="BF597" s="14">
        <v>0</v>
      </c>
      <c r="BG597" s="14" t="s">
        <v>167</v>
      </c>
    </row>
    <row r="598" spans="1:59">
      <c r="A598" s="14" t="s">
        <v>54</v>
      </c>
      <c r="B598" s="14" t="s">
        <v>83</v>
      </c>
      <c r="D598" s="14" t="s">
        <v>1832</v>
      </c>
      <c r="E598" s="14" t="s">
        <v>781</v>
      </c>
      <c r="F598" s="14" t="s">
        <v>782</v>
      </c>
      <c r="G598" s="14">
        <v>31013420</v>
      </c>
      <c r="H598" s="14" t="s">
        <v>166</v>
      </c>
      <c r="I598" s="14" t="s">
        <v>167</v>
      </c>
      <c r="J598" s="14" t="s">
        <v>168</v>
      </c>
      <c r="K598" s="14">
        <v>21.181022270995101</v>
      </c>
      <c r="L598" s="14">
        <v>92.148096210657698</v>
      </c>
      <c r="M598" s="14">
        <v>-23.8737100553451</v>
      </c>
      <c r="N598" s="14">
        <v>4</v>
      </c>
      <c r="P598" s="14" t="s">
        <v>99</v>
      </c>
      <c r="Q598" s="14" t="s">
        <v>109</v>
      </c>
      <c r="S598" s="14">
        <v>1</v>
      </c>
      <c r="T598" s="14">
        <v>1</v>
      </c>
      <c r="U598" s="14">
        <v>3</v>
      </c>
      <c r="V598" s="14">
        <v>0</v>
      </c>
      <c r="W598" s="14">
        <v>0</v>
      </c>
      <c r="X598" s="14">
        <v>0</v>
      </c>
      <c r="Y598" s="14">
        <v>0</v>
      </c>
      <c r="Z598" s="14">
        <v>20</v>
      </c>
      <c r="AA598" s="14">
        <v>15</v>
      </c>
      <c r="AB598" s="14">
        <v>0</v>
      </c>
      <c r="AC598" s="14">
        <v>0</v>
      </c>
      <c r="AD598" s="14">
        <v>30</v>
      </c>
      <c r="AE598" s="14">
        <v>40</v>
      </c>
      <c r="AF598" s="14">
        <v>0</v>
      </c>
      <c r="AG598" s="14">
        <v>0</v>
      </c>
      <c r="AH598" s="14">
        <v>0</v>
      </c>
      <c r="AI598" s="14">
        <v>0</v>
      </c>
      <c r="AJ598" s="14">
        <v>0</v>
      </c>
      <c r="AK598" s="14">
        <v>0</v>
      </c>
      <c r="AL598" s="14">
        <v>0</v>
      </c>
      <c r="AM598" s="14">
        <v>0</v>
      </c>
      <c r="AN598" s="14">
        <v>0</v>
      </c>
      <c r="AO598" s="14">
        <v>0</v>
      </c>
      <c r="AQ598" s="14">
        <v>1</v>
      </c>
      <c r="AR598" s="14">
        <v>2</v>
      </c>
      <c r="AS598" s="14">
        <v>0</v>
      </c>
      <c r="AT598" s="14">
        <v>0</v>
      </c>
      <c r="AU598" s="14">
        <v>1</v>
      </c>
      <c r="AV598" s="14">
        <v>2</v>
      </c>
      <c r="AW598" s="14">
        <v>0</v>
      </c>
      <c r="AX598" s="14">
        <v>0</v>
      </c>
      <c r="AY598" s="14">
        <v>1</v>
      </c>
      <c r="AZ598" s="14">
        <v>2</v>
      </c>
      <c r="BA598" s="14">
        <v>0</v>
      </c>
      <c r="BB598" s="14">
        <v>1</v>
      </c>
      <c r="BC598" s="14">
        <v>106</v>
      </c>
      <c r="BD598" s="14">
        <v>107</v>
      </c>
      <c r="BE598" s="14">
        <v>0</v>
      </c>
      <c r="BF598" s="14">
        <v>0</v>
      </c>
      <c r="BG598" s="14" t="s">
        <v>259</v>
      </c>
    </row>
    <row r="599" spans="1:59">
      <c r="A599" s="14" t="s">
        <v>54</v>
      </c>
      <c r="B599" s="14" t="s">
        <v>83</v>
      </c>
      <c r="D599" s="14" t="s">
        <v>1832</v>
      </c>
      <c r="E599" s="14" t="s">
        <v>783</v>
      </c>
      <c r="F599" s="14" t="s">
        <v>784</v>
      </c>
      <c r="G599" s="14">
        <v>31013421</v>
      </c>
      <c r="H599" s="14" t="s">
        <v>166</v>
      </c>
      <c r="I599" s="14" t="s">
        <v>167</v>
      </c>
      <c r="J599" s="14" t="s">
        <v>168</v>
      </c>
      <c r="K599" s="14">
        <v>21.1818604535517</v>
      </c>
      <c r="L599" s="14">
        <v>92.148283153774102</v>
      </c>
      <c r="M599" s="14">
        <v>-53.824995701955501</v>
      </c>
      <c r="N599" s="14">
        <v>4</v>
      </c>
      <c r="P599" s="14" t="s">
        <v>99</v>
      </c>
      <c r="Q599" s="14" t="s">
        <v>109</v>
      </c>
      <c r="S599" s="14">
        <v>1</v>
      </c>
      <c r="T599" s="14">
        <v>1</v>
      </c>
      <c r="U599" s="14">
        <v>3</v>
      </c>
      <c r="V599" s="14">
        <v>0</v>
      </c>
      <c r="W599" s="14">
        <v>0</v>
      </c>
      <c r="X599" s="14">
        <v>0</v>
      </c>
      <c r="Y599" s="14">
        <v>0</v>
      </c>
      <c r="Z599" s="14">
        <v>14</v>
      </c>
      <c r="AA599" s="14">
        <v>21</v>
      </c>
      <c r="AB599" s="14">
        <v>0</v>
      </c>
      <c r="AC599" s="14">
        <v>0</v>
      </c>
      <c r="AD599" s="14">
        <v>32</v>
      </c>
      <c r="AE599" s="14">
        <v>38</v>
      </c>
      <c r="AF599" s="14">
        <v>0</v>
      </c>
      <c r="AG599" s="14">
        <v>0</v>
      </c>
      <c r="AH599" s="14">
        <v>0</v>
      </c>
      <c r="AI599" s="14">
        <v>0</v>
      </c>
      <c r="AJ599" s="14">
        <v>0</v>
      </c>
      <c r="AK599" s="14">
        <v>0</v>
      </c>
      <c r="AL599" s="14">
        <v>0</v>
      </c>
      <c r="AM599" s="14">
        <v>0</v>
      </c>
      <c r="AN599" s="14">
        <v>0</v>
      </c>
      <c r="AO599" s="14">
        <v>0</v>
      </c>
      <c r="AQ599" s="14">
        <v>1</v>
      </c>
      <c r="AR599" s="14">
        <v>2</v>
      </c>
      <c r="AS599" s="14">
        <v>0</v>
      </c>
      <c r="AT599" s="14">
        <v>0</v>
      </c>
      <c r="AU599" s="14">
        <v>1</v>
      </c>
      <c r="AV599" s="14">
        <v>2</v>
      </c>
      <c r="AW599" s="14">
        <v>0</v>
      </c>
      <c r="AX599" s="14">
        <v>0</v>
      </c>
      <c r="AY599" s="14">
        <v>1</v>
      </c>
      <c r="AZ599" s="14">
        <v>2</v>
      </c>
      <c r="BA599" s="14">
        <v>0</v>
      </c>
      <c r="BB599" s="14">
        <v>1</v>
      </c>
      <c r="BC599" s="14">
        <v>108</v>
      </c>
      <c r="BD599" s="14">
        <v>109</v>
      </c>
      <c r="BE599" s="14">
        <v>0</v>
      </c>
      <c r="BF599" s="14">
        <v>0</v>
      </c>
      <c r="BG599" s="14" t="s">
        <v>259</v>
      </c>
    </row>
    <row r="600" spans="1:59">
      <c r="A600" s="14" t="s">
        <v>54</v>
      </c>
      <c r="B600" s="14" t="s">
        <v>83</v>
      </c>
      <c r="D600" s="14" t="s">
        <v>1832</v>
      </c>
      <c r="E600" s="14" t="s">
        <v>746</v>
      </c>
      <c r="F600" s="14" t="s">
        <v>785</v>
      </c>
      <c r="G600" s="14">
        <v>31013425</v>
      </c>
      <c r="H600" s="14" t="s">
        <v>166</v>
      </c>
      <c r="I600" s="14" t="s">
        <v>167</v>
      </c>
      <c r="J600" s="14" t="s">
        <v>168</v>
      </c>
      <c r="K600" s="14">
        <v>21.177855756149501</v>
      </c>
      <c r="L600" s="14">
        <v>92.149470679223299</v>
      </c>
      <c r="M600" s="14">
        <v>-47.063642356802397</v>
      </c>
      <c r="N600" s="14">
        <v>4</v>
      </c>
      <c r="P600" s="14" t="s">
        <v>99</v>
      </c>
      <c r="Q600" s="14" t="s">
        <v>109</v>
      </c>
      <c r="S600" s="14">
        <v>1</v>
      </c>
      <c r="T600" s="14">
        <v>1</v>
      </c>
      <c r="U600" s="14">
        <v>3</v>
      </c>
      <c r="V600" s="14">
        <v>1</v>
      </c>
      <c r="W600" s="14">
        <v>0</v>
      </c>
      <c r="X600" s="14">
        <v>0</v>
      </c>
      <c r="Y600" s="14">
        <v>0</v>
      </c>
      <c r="Z600" s="14">
        <v>15</v>
      </c>
      <c r="AA600" s="14">
        <v>22</v>
      </c>
      <c r="AB600" s="14">
        <v>0</v>
      </c>
      <c r="AC600" s="14">
        <v>0</v>
      </c>
      <c r="AD600" s="14">
        <v>26</v>
      </c>
      <c r="AE600" s="14">
        <v>41</v>
      </c>
      <c r="AF600" s="14">
        <v>0</v>
      </c>
      <c r="AG600" s="14">
        <v>0</v>
      </c>
      <c r="AH600" s="14">
        <v>0</v>
      </c>
      <c r="AI600" s="14">
        <v>0</v>
      </c>
      <c r="AJ600" s="14">
        <v>0</v>
      </c>
      <c r="AK600" s="14">
        <v>0</v>
      </c>
      <c r="AL600" s="14">
        <v>0</v>
      </c>
      <c r="AM600" s="14">
        <v>0</v>
      </c>
      <c r="AN600" s="14">
        <v>0</v>
      </c>
      <c r="AO600" s="14">
        <v>0</v>
      </c>
      <c r="AQ600" s="14">
        <v>2</v>
      </c>
      <c r="AR600" s="14">
        <v>2</v>
      </c>
      <c r="AS600" s="14">
        <v>0</v>
      </c>
      <c r="AT600" s="14">
        <v>0</v>
      </c>
      <c r="AU600" s="14">
        <v>2</v>
      </c>
      <c r="AV600" s="14">
        <v>2</v>
      </c>
      <c r="AW600" s="14">
        <v>0</v>
      </c>
      <c r="AX600" s="14">
        <v>0</v>
      </c>
      <c r="AY600" s="14">
        <v>2</v>
      </c>
      <c r="AZ600" s="14">
        <v>2</v>
      </c>
      <c r="BA600" s="14">
        <v>0</v>
      </c>
      <c r="BB600" s="14">
        <v>1</v>
      </c>
      <c r="BC600" s="14">
        <v>63</v>
      </c>
      <c r="BD600" s="14">
        <v>64</v>
      </c>
      <c r="BE600" s="14">
        <v>0</v>
      </c>
      <c r="BF600" s="14">
        <v>0</v>
      </c>
      <c r="BG600" s="14" t="s">
        <v>259</v>
      </c>
    </row>
    <row r="601" spans="1:59">
      <c r="A601" s="14" t="s">
        <v>54</v>
      </c>
      <c r="B601" s="14" t="s">
        <v>83</v>
      </c>
      <c r="D601" s="14" t="s">
        <v>1832</v>
      </c>
      <c r="E601" s="14" t="s">
        <v>748</v>
      </c>
      <c r="F601" s="14" t="s">
        <v>786</v>
      </c>
      <c r="G601" s="14">
        <v>31013455</v>
      </c>
      <c r="H601" s="14" t="s">
        <v>166</v>
      </c>
      <c r="I601" s="14" t="s">
        <v>167</v>
      </c>
      <c r="J601" s="14" t="s">
        <v>168</v>
      </c>
      <c r="K601" s="14">
        <v>21.175342700000002</v>
      </c>
      <c r="L601" s="14">
        <v>92.154410100000007</v>
      </c>
      <c r="M601" s="14">
        <v>-28.022296238100001</v>
      </c>
      <c r="N601" s="14" t="s">
        <v>261</v>
      </c>
      <c r="P601" s="14" t="s">
        <v>99</v>
      </c>
      <c r="Q601" s="14" t="s">
        <v>109</v>
      </c>
      <c r="S601" s="14">
        <v>1</v>
      </c>
      <c r="T601" s="14">
        <v>1</v>
      </c>
      <c r="U601" s="14">
        <v>3</v>
      </c>
      <c r="V601" s="14">
        <v>0</v>
      </c>
      <c r="W601" s="14">
        <v>0</v>
      </c>
      <c r="X601" s="14">
        <v>0</v>
      </c>
      <c r="Y601" s="14">
        <v>0</v>
      </c>
      <c r="Z601" s="14">
        <v>17</v>
      </c>
      <c r="AA601" s="14">
        <v>18</v>
      </c>
      <c r="AB601" s="14">
        <v>0</v>
      </c>
      <c r="AC601" s="14">
        <v>0</v>
      </c>
      <c r="AD601" s="14">
        <v>33</v>
      </c>
      <c r="AE601" s="14">
        <v>37</v>
      </c>
      <c r="AF601" s="14">
        <v>0</v>
      </c>
      <c r="AG601" s="14">
        <v>0</v>
      </c>
      <c r="AH601" s="14">
        <v>0</v>
      </c>
      <c r="AI601" s="14">
        <v>0</v>
      </c>
      <c r="AJ601" s="14">
        <v>0</v>
      </c>
      <c r="AK601" s="14">
        <v>0</v>
      </c>
      <c r="AL601" s="14">
        <v>0</v>
      </c>
      <c r="AM601" s="14">
        <v>0</v>
      </c>
      <c r="AN601" s="14">
        <v>0</v>
      </c>
      <c r="AO601" s="14">
        <v>0</v>
      </c>
      <c r="AQ601" s="14">
        <v>1</v>
      </c>
      <c r="AR601" s="14">
        <v>1</v>
      </c>
      <c r="AS601" s="14">
        <v>0</v>
      </c>
      <c r="AT601" s="14">
        <v>0</v>
      </c>
      <c r="AU601" s="14">
        <v>1</v>
      </c>
      <c r="AV601" s="14">
        <v>1</v>
      </c>
      <c r="AW601" s="14">
        <v>0</v>
      </c>
      <c r="AX601" s="14">
        <v>0</v>
      </c>
      <c r="AY601" s="14">
        <v>1</v>
      </c>
      <c r="AZ601" s="14">
        <v>1</v>
      </c>
      <c r="BA601" s="14">
        <v>0</v>
      </c>
      <c r="BB601" s="14">
        <v>1</v>
      </c>
      <c r="BC601" s="14">
        <v>90</v>
      </c>
      <c r="BD601" s="14">
        <v>93</v>
      </c>
      <c r="BE601" s="14">
        <v>0</v>
      </c>
      <c r="BF601" s="14">
        <v>0</v>
      </c>
      <c r="BG601" s="14" t="s">
        <v>167</v>
      </c>
    </row>
    <row r="602" spans="1:59">
      <c r="A602" s="14" t="s">
        <v>54</v>
      </c>
      <c r="B602" s="14" t="s">
        <v>83</v>
      </c>
      <c r="D602" s="14" t="s">
        <v>1832</v>
      </c>
      <c r="E602" s="14" t="s">
        <v>787</v>
      </c>
      <c r="F602" s="14" t="s">
        <v>788</v>
      </c>
      <c r="G602" s="14">
        <v>31013427</v>
      </c>
      <c r="H602" s="14" t="s">
        <v>166</v>
      </c>
      <c r="I602" s="14" t="s">
        <v>167</v>
      </c>
      <c r="J602" s="14" t="s">
        <v>168</v>
      </c>
      <c r="K602" s="14">
        <v>21.178047439929401</v>
      </c>
      <c r="L602" s="14">
        <v>92.1555935928087</v>
      </c>
      <c r="M602" s="14">
        <v>-40.221144043328401</v>
      </c>
      <c r="N602" s="14">
        <v>4</v>
      </c>
      <c r="P602" s="14" t="s">
        <v>99</v>
      </c>
      <c r="Q602" s="14" t="s">
        <v>109</v>
      </c>
      <c r="S602" s="14">
        <v>1</v>
      </c>
      <c r="T602" s="14">
        <v>1</v>
      </c>
      <c r="U602" s="14">
        <v>3</v>
      </c>
      <c r="V602" s="14">
        <v>1</v>
      </c>
      <c r="W602" s="14">
        <v>0</v>
      </c>
      <c r="X602" s="14">
        <v>0</v>
      </c>
      <c r="Y602" s="14">
        <v>0</v>
      </c>
      <c r="Z602" s="14">
        <v>14</v>
      </c>
      <c r="AA602" s="14">
        <v>21</v>
      </c>
      <c r="AB602" s="14">
        <v>0</v>
      </c>
      <c r="AC602" s="14">
        <v>0</v>
      </c>
      <c r="AD602" s="14">
        <v>26</v>
      </c>
      <c r="AE602" s="14">
        <v>44</v>
      </c>
      <c r="AF602" s="14">
        <v>0</v>
      </c>
      <c r="AG602" s="14">
        <v>0</v>
      </c>
      <c r="AH602" s="14">
        <v>0</v>
      </c>
      <c r="AI602" s="14">
        <v>0</v>
      </c>
      <c r="AJ602" s="14">
        <v>0</v>
      </c>
      <c r="AK602" s="14">
        <v>0</v>
      </c>
      <c r="AL602" s="14">
        <v>0</v>
      </c>
      <c r="AM602" s="14">
        <v>0</v>
      </c>
      <c r="AN602" s="14">
        <v>0</v>
      </c>
      <c r="AO602" s="14">
        <v>0</v>
      </c>
      <c r="AQ602" s="14">
        <v>1</v>
      </c>
      <c r="AR602" s="14">
        <v>1</v>
      </c>
      <c r="AS602" s="14">
        <v>0</v>
      </c>
      <c r="AT602" s="14">
        <v>0</v>
      </c>
      <c r="AU602" s="14">
        <v>1</v>
      </c>
      <c r="AV602" s="14">
        <v>1</v>
      </c>
      <c r="AW602" s="14">
        <v>0</v>
      </c>
      <c r="AX602" s="14">
        <v>0</v>
      </c>
      <c r="AY602" s="14">
        <v>1</v>
      </c>
      <c r="AZ602" s="14">
        <v>1</v>
      </c>
      <c r="BA602" s="14">
        <v>0</v>
      </c>
      <c r="BB602" s="14">
        <v>1</v>
      </c>
      <c r="BC602" s="14">
        <v>95</v>
      </c>
      <c r="BD602" s="14">
        <v>98</v>
      </c>
      <c r="BE602" s="14">
        <v>0</v>
      </c>
      <c r="BF602" s="14">
        <v>0</v>
      </c>
      <c r="BG602" s="14" t="s">
        <v>167</v>
      </c>
    </row>
    <row r="603" spans="1:59">
      <c r="A603" s="14" t="s">
        <v>54</v>
      </c>
      <c r="B603" s="14" t="s">
        <v>83</v>
      </c>
      <c r="D603" s="14" t="s">
        <v>1832</v>
      </c>
      <c r="E603" s="14" t="s">
        <v>789</v>
      </c>
      <c r="F603" s="14" t="s">
        <v>790</v>
      </c>
      <c r="G603" s="14">
        <v>31013449</v>
      </c>
      <c r="H603" s="14" t="s">
        <v>166</v>
      </c>
      <c r="I603" s="14" t="s">
        <v>167</v>
      </c>
      <c r="J603" s="14" t="s">
        <v>168</v>
      </c>
      <c r="K603" s="14">
        <v>21.177905371297499</v>
      </c>
      <c r="L603" s="14">
        <v>92.154741823931602</v>
      </c>
      <c r="M603" s="14">
        <v>-40.045840852358502</v>
      </c>
      <c r="N603" s="14">
        <v>4</v>
      </c>
      <c r="P603" s="14" t="s">
        <v>99</v>
      </c>
      <c r="Q603" s="14" t="s">
        <v>109</v>
      </c>
      <c r="S603" s="14">
        <v>1</v>
      </c>
      <c r="T603" s="14">
        <v>1</v>
      </c>
      <c r="U603" s="14">
        <v>3</v>
      </c>
      <c r="V603" s="14">
        <v>0</v>
      </c>
      <c r="W603" s="14">
        <v>0</v>
      </c>
      <c r="X603" s="14">
        <v>0</v>
      </c>
      <c r="Y603" s="14">
        <v>0</v>
      </c>
      <c r="Z603" s="14">
        <v>18</v>
      </c>
      <c r="AA603" s="14">
        <v>17</v>
      </c>
      <c r="AB603" s="14">
        <v>0</v>
      </c>
      <c r="AC603" s="14">
        <v>0</v>
      </c>
      <c r="AD603" s="14">
        <v>34</v>
      </c>
      <c r="AE603" s="14">
        <v>36</v>
      </c>
      <c r="AF603" s="14">
        <v>0</v>
      </c>
      <c r="AG603" s="14">
        <v>0</v>
      </c>
      <c r="AH603" s="14">
        <v>0</v>
      </c>
      <c r="AI603" s="14">
        <v>0</v>
      </c>
      <c r="AJ603" s="14">
        <v>0</v>
      </c>
      <c r="AK603" s="14">
        <v>0</v>
      </c>
      <c r="AL603" s="14">
        <v>0</v>
      </c>
      <c r="AM603" s="14">
        <v>0</v>
      </c>
      <c r="AN603" s="14">
        <v>0</v>
      </c>
      <c r="AO603" s="14">
        <v>0</v>
      </c>
      <c r="AQ603" s="14">
        <v>1</v>
      </c>
      <c r="AR603" s="14">
        <v>1</v>
      </c>
      <c r="AS603" s="14">
        <v>0</v>
      </c>
      <c r="AT603" s="14">
        <v>0</v>
      </c>
      <c r="AU603" s="14">
        <v>1</v>
      </c>
      <c r="AV603" s="14">
        <v>1</v>
      </c>
      <c r="AW603" s="14">
        <v>0</v>
      </c>
      <c r="AX603" s="14">
        <v>0</v>
      </c>
      <c r="AY603" s="14">
        <v>1</v>
      </c>
      <c r="AZ603" s="14">
        <v>1</v>
      </c>
      <c r="BA603" s="14">
        <v>0</v>
      </c>
      <c r="BB603" s="14">
        <v>1</v>
      </c>
      <c r="BC603" s="14">
        <v>87</v>
      </c>
      <c r="BD603" s="14">
        <v>88</v>
      </c>
      <c r="BE603" s="14">
        <v>0</v>
      </c>
      <c r="BF603" s="14">
        <v>0</v>
      </c>
      <c r="BG603" s="14" t="s">
        <v>167</v>
      </c>
    </row>
    <row r="604" spans="1:59">
      <c r="A604" s="14" t="s">
        <v>54</v>
      </c>
      <c r="B604" s="14" t="s">
        <v>83</v>
      </c>
      <c r="D604" s="14" t="s">
        <v>1832</v>
      </c>
      <c r="E604" s="14" t="s">
        <v>791</v>
      </c>
      <c r="F604" s="14" t="s">
        <v>792</v>
      </c>
      <c r="G604" s="14">
        <v>31013448</v>
      </c>
      <c r="H604" s="14" t="s">
        <v>166</v>
      </c>
      <c r="I604" s="14" t="s">
        <v>167</v>
      </c>
      <c r="J604" s="14" t="s">
        <v>168</v>
      </c>
      <c r="K604" s="14">
        <v>21.178005008721801</v>
      </c>
      <c r="L604" s="14">
        <v>92.153522915705494</v>
      </c>
      <c r="M604" s="14">
        <v>-38.884725985332302</v>
      </c>
      <c r="N604" s="14">
        <v>4</v>
      </c>
      <c r="P604" s="14" t="s">
        <v>99</v>
      </c>
      <c r="Q604" s="14" t="s">
        <v>109</v>
      </c>
      <c r="S604" s="14">
        <v>1</v>
      </c>
      <c r="T604" s="14">
        <v>1</v>
      </c>
      <c r="U604" s="14">
        <v>3</v>
      </c>
      <c r="V604" s="14">
        <v>1</v>
      </c>
      <c r="W604" s="14">
        <v>0</v>
      </c>
      <c r="X604" s="14">
        <v>0</v>
      </c>
      <c r="Y604" s="14">
        <v>0</v>
      </c>
      <c r="Z604" s="14">
        <v>21</v>
      </c>
      <c r="AA604" s="14">
        <v>11</v>
      </c>
      <c r="AB604" s="14">
        <v>0</v>
      </c>
      <c r="AC604" s="14">
        <v>0</v>
      </c>
      <c r="AD604" s="14">
        <v>45</v>
      </c>
      <c r="AE604" s="14">
        <v>29</v>
      </c>
      <c r="AF604" s="14">
        <v>0</v>
      </c>
      <c r="AG604" s="14">
        <v>0</v>
      </c>
      <c r="AH604" s="14">
        <v>0</v>
      </c>
      <c r="AI604" s="14">
        <v>0</v>
      </c>
      <c r="AJ604" s="14">
        <v>0</v>
      </c>
      <c r="AK604" s="14">
        <v>0</v>
      </c>
      <c r="AL604" s="14">
        <v>0</v>
      </c>
      <c r="AM604" s="14">
        <v>0</v>
      </c>
      <c r="AN604" s="14">
        <v>0</v>
      </c>
      <c r="AO604" s="14">
        <v>0</v>
      </c>
      <c r="AQ604" s="14">
        <v>1</v>
      </c>
      <c r="AR604" s="14">
        <v>1</v>
      </c>
      <c r="AS604" s="14">
        <v>0</v>
      </c>
      <c r="AT604" s="14">
        <v>0</v>
      </c>
      <c r="AU604" s="14">
        <v>1</v>
      </c>
      <c r="AV604" s="14">
        <v>1</v>
      </c>
      <c r="AW604" s="14">
        <v>0</v>
      </c>
      <c r="AX604" s="14">
        <v>0</v>
      </c>
      <c r="AY604" s="14">
        <v>1</v>
      </c>
      <c r="AZ604" s="14">
        <v>1</v>
      </c>
      <c r="BA604" s="14">
        <v>0</v>
      </c>
      <c r="BB604" s="14">
        <v>1</v>
      </c>
      <c r="BC604" s="14">
        <v>107</v>
      </c>
      <c r="BD604" s="14">
        <v>108</v>
      </c>
      <c r="BE604" s="14">
        <v>0</v>
      </c>
      <c r="BF604" s="14">
        <v>0</v>
      </c>
      <c r="BG604" s="14" t="s">
        <v>167</v>
      </c>
    </row>
    <row r="605" spans="1:59">
      <c r="A605" s="14" t="s">
        <v>54</v>
      </c>
      <c r="B605" s="14" t="s">
        <v>83</v>
      </c>
      <c r="D605" s="14" t="s">
        <v>1832</v>
      </c>
      <c r="E605" s="14" t="s">
        <v>207</v>
      </c>
      <c r="F605" s="14" t="s">
        <v>793</v>
      </c>
      <c r="G605" s="14">
        <v>31013492</v>
      </c>
      <c r="H605" s="14" t="s">
        <v>166</v>
      </c>
      <c r="I605" s="14" t="s">
        <v>167</v>
      </c>
      <c r="J605" s="14" t="s">
        <v>168</v>
      </c>
      <c r="K605" s="14">
        <v>21.181406031720702</v>
      </c>
      <c r="L605" s="14">
        <v>92.150582620492202</v>
      </c>
      <c r="M605" s="14">
        <v>-43.819678168741802</v>
      </c>
      <c r="N605" s="14">
        <v>4</v>
      </c>
      <c r="P605" s="14" t="s">
        <v>99</v>
      </c>
      <c r="Q605" s="14" t="s">
        <v>109</v>
      </c>
      <c r="S605" s="14">
        <v>1</v>
      </c>
      <c r="T605" s="14">
        <v>1</v>
      </c>
      <c r="U605" s="14">
        <v>3</v>
      </c>
      <c r="V605" s="14">
        <v>0</v>
      </c>
      <c r="W605" s="14">
        <v>0</v>
      </c>
      <c r="X605" s="14">
        <v>0</v>
      </c>
      <c r="Y605" s="14">
        <v>0</v>
      </c>
      <c r="Z605" s="14">
        <v>20</v>
      </c>
      <c r="AA605" s="14">
        <v>18</v>
      </c>
      <c r="AB605" s="14">
        <v>0</v>
      </c>
      <c r="AC605" s="14">
        <v>0</v>
      </c>
      <c r="AD605" s="14">
        <v>44</v>
      </c>
      <c r="AE605" s="14">
        <v>26</v>
      </c>
      <c r="AF605" s="14">
        <v>0</v>
      </c>
      <c r="AG605" s="14">
        <v>0</v>
      </c>
      <c r="AH605" s="14">
        <v>0</v>
      </c>
      <c r="AI605" s="14">
        <v>0</v>
      </c>
      <c r="AJ605" s="14">
        <v>0</v>
      </c>
      <c r="AK605" s="14">
        <v>0</v>
      </c>
      <c r="AL605" s="14">
        <v>0</v>
      </c>
      <c r="AM605" s="14">
        <v>0</v>
      </c>
      <c r="AN605" s="14">
        <v>0</v>
      </c>
      <c r="AO605" s="14">
        <v>0</v>
      </c>
      <c r="AQ605" s="14">
        <v>1</v>
      </c>
      <c r="AR605" s="14">
        <v>2</v>
      </c>
      <c r="AS605" s="14">
        <v>0</v>
      </c>
      <c r="AT605" s="14">
        <v>0</v>
      </c>
      <c r="AU605" s="14">
        <v>1</v>
      </c>
      <c r="AV605" s="14">
        <v>2</v>
      </c>
      <c r="AW605" s="14">
        <v>0</v>
      </c>
      <c r="AX605" s="14">
        <v>0</v>
      </c>
      <c r="AY605" s="14">
        <v>1</v>
      </c>
      <c r="AZ605" s="14">
        <v>2</v>
      </c>
      <c r="BA605" s="14">
        <v>0</v>
      </c>
      <c r="BB605" s="14">
        <v>1</v>
      </c>
      <c r="BC605" s="14">
        <v>100</v>
      </c>
      <c r="BD605" s="14">
        <v>101</v>
      </c>
      <c r="BE605" s="14">
        <v>0</v>
      </c>
      <c r="BF605" s="14">
        <v>0</v>
      </c>
      <c r="BG605" s="14" t="s">
        <v>259</v>
      </c>
    </row>
    <row r="606" spans="1:59">
      <c r="A606" s="14" t="s">
        <v>54</v>
      </c>
      <c r="B606" s="14" t="s">
        <v>83</v>
      </c>
      <c r="D606" s="14" t="s">
        <v>1832</v>
      </c>
      <c r="E606" s="14" t="s">
        <v>209</v>
      </c>
      <c r="F606" s="14" t="s">
        <v>794</v>
      </c>
      <c r="G606" s="14">
        <v>31013467</v>
      </c>
      <c r="H606" s="14" t="s">
        <v>166</v>
      </c>
      <c r="I606" s="14" t="s">
        <v>167</v>
      </c>
      <c r="J606" s="14" t="s">
        <v>168</v>
      </c>
      <c r="K606" s="14">
        <v>21.181243270438401</v>
      </c>
      <c r="L606" s="14">
        <v>92.149238934295298</v>
      </c>
      <c r="M606" s="14">
        <v>-42.926300875434798</v>
      </c>
      <c r="N606" s="14">
        <v>4</v>
      </c>
      <c r="P606" s="14" t="s">
        <v>99</v>
      </c>
      <c r="Q606" s="14" t="s">
        <v>109</v>
      </c>
      <c r="S606" s="14">
        <v>1</v>
      </c>
      <c r="T606" s="14">
        <v>1</v>
      </c>
      <c r="U606" s="14">
        <v>3</v>
      </c>
      <c r="V606" s="14">
        <v>0</v>
      </c>
      <c r="W606" s="14">
        <v>0</v>
      </c>
      <c r="X606" s="14">
        <v>0</v>
      </c>
      <c r="Y606" s="14">
        <v>0</v>
      </c>
      <c r="Z606" s="14">
        <v>26</v>
      </c>
      <c r="AA606" s="14">
        <v>15</v>
      </c>
      <c r="AB606" s="14">
        <v>0</v>
      </c>
      <c r="AC606" s="14">
        <v>0</v>
      </c>
      <c r="AD606" s="14">
        <v>35</v>
      </c>
      <c r="AE606" s="14">
        <v>34</v>
      </c>
      <c r="AF606" s="14">
        <v>0</v>
      </c>
      <c r="AG606" s="14">
        <v>0</v>
      </c>
      <c r="AH606" s="14">
        <v>0</v>
      </c>
      <c r="AI606" s="14">
        <v>0</v>
      </c>
      <c r="AJ606" s="14">
        <v>0</v>
      </c>
      <c r="AK606" s="14">
        <v>0</v>
      </c>
      <c r="AL606" s="14">
        <v>0</v>
      </c>
      <c r="AM606" s="14">
        <v>0</v>
      </c>
      <c r="AN606" s="14">
        <v>0</v>
      </c>
      <c r="AO606" s="14">
        <v>0</v>
      </c>
      <c r="AQ606" s="14">
        <v>1</v>
      </c>
      <c r="AR606" s="14">
        <v>1</v>
      </c>
      <c r="AS606" s="14">
        <v>0</v>
      </c>
      <c r="AT606" s="14">
        <v>0</v>
      </c>
      <c r="AU606" s="14">
        <v>1</v>
      </c>
      <c r="AV606" s="14">
        <v>1</v>
      </c>
      <c r="AW606" s="14">
        <v>0</v>
      </c>
      <c r="AX606" s="14">
        <v>0</v>
      </c>
      <c r="AY606" s="14">
        <v>1</v>
      </c>
      <c r="AZ606" s="14">
        <v>1</v>
      </c>
      <c r="BA606" s="14">
        <v>0</v>
      </c>
      <c r="BB606" s="14">
        <v>1</v>
      </c>
      <c r="BC606" s="14">
        <v>97</v>
      </c>
      <c r="BD606" s="14">
        <v>98</v>
      </c>
      <c r="BE606" s="14">
        <v>0</v>
      </c>
      <c r="BF606" s="14">
        <v>0</v>
      </c>
      <c r="BG606" s="14" t="s">
        <v>167</v>
      </c>
    </row>
    <row r="607" spans="1:59">
      <c r="A607" s="14" t="s">
        <v>54</v>
      </c>
      <c r="B607" s="14" t="s">
        <v>83</v>
      </c>
      <c r="D607" s="14" t="s">
        <v>1832</v>
      </c>
      <c r="E607" s="14" t="s">
        <v>201</v>
      </c>
      <c r="F607" s="14" t="s">
        <v>795</v>
      </c>
      <c r="G607" s="14">
        <v>31013478</v>
      </c>
      <c r="H607" s="14" t="s">
        <v>166</v>
      </c>
      <c r="I607" s="14" t="s">
        <v>167</v>
      </c>
      <c r="J607" s="14" t="s">
        <v>168</v>
      </c>
      <c r="K607" s="14">
        <v>21.179400711553502</v>
      </c>
      <c r="L607" s="14">
        <v>92.148688768891702</v>
      </c>
      <c r="M607" s="14">
        <v>-36.523769029010801</v>
      </c>
      <c r="N607" s="14">
        <v>4</v>
      </c>
      <c r="P607" s="14" t="s">
        <v>99</v>
      </c>
      <c r="Q607" s="14" t="s">
        <v>109</v>
      </c>
      <c r="S607" s="14">
        <v>1</v>
      </c>
      <c r="T607" s="14">
        <v>1</v>
      </c>
      <c r="U607" s="14">
        <v>3</v>
      </c>
      <c r="V607" s="14">
        <v>0</v>
      </c>
      <c r="W607" s="14">
        <v>0</v>
      </c>
      <c r="X607" s="14">
        <v>0</v>
      </c>
      <c r="Y607" s="14">
        <v>0</v>
      </c>
      <c r="Z607" s="14">
        <v>16</v>
      </c>
      <c r="AA607" s="14">
        <v>21</v>
      </c>
      <c r="AB607" s="14">
        <v>0</v>
      </c>
      <c r="AC607" s="14">
        <v>0</v>
      </c>
      <c r="AD607" s="14">
        <v>23</v>
      </c>
      <c r="AE607" s="14">
        <v>37</v>
      </c>
      <c r="AF607" s="14">
        <v>0</v>
      </c>
      <c r="AG607" s="14">
        <v>0</v>
      </c>
      <c r="AH607" s="14">
        <v>0</v>
      </c>
      <c r="AI607" s="14">
        <v>0</v>
      </c>
      <c r="AJ607" s="14">
        <v>0</v>
      </c>
      <c r="AK607" s="14">
        <v>0</v>
      </c>
      <c r="AL607" s="14">
        <v>0</v>
      </c>
      <c r="AM607" s="14">
        <v>0</v>
      </c>
      <c r="AN607" s="14">
        <v>0</v>
      </c>
      <c r="AO607" s="14">
        <v>0</v>
      </c>
      <c r="AQ607" s="14">
        <v>1</v>
      </c>
      <c r="AR607" s="14">
        <v>1</v>
      </c>
      <c r="AS607" s="14">
        <v>0</v>
      </c>
      <c r="AT607" s="14">
        <v>0</v>
      </c>
      <c r="AU607" s="14">
        <v>1</v>
      </c>
      <c r="AV607" s="14">
        <v>1</v>
      </c>
      <c r="AW607" s="14">
        <v>0</v>
      </c>
      <c r="AX607" s="14">
        <v>0</v>
      </c>
      <c r="AY607" s="14">
        <v>1</v>
      </c>
      <c r="AZ607" s="14">
        <v>1</v>
      </c>
      <c r="BA607" s="14">
        <v>0</v>
      </c>
      <c r="BB607" s="14">
        <v>1</v>
      </c>
      <c r="BC607" s="14">
        <v>91</v>
      </c>
      <c r="BD607" s="14">
        <v>92</v>
      </c>
      <c r="BE607" s="14">
        <v>0</v>
      </c>
      <c r="BF607" s="14">
        <v>0</v>
      </c>
      <c r="BG607" s="14" t="s">
        <v>167</v>
      </c>
    </row>
    <row r="608" spans="1:59">
      <c r="A608" s="14" t="s">
        <v>54</v>
      </c>
      <c r="B608" s="14" t="s">
        <v>83</v>
      </c>
      <c r="D608" s="14" t="s">
        <v>1832</v>
      </c>
      <c r="E608" s="14" t="s">
        <v>796</v>
      </c>
      <c r="F608" s="14" t="s">
        <v>797</v>
      </c>
      <c r="G608" s="14">
        <v>31013476</v>
      </c>
      <c r="H608" s="14" t="s">
        <v>166</v>
      </c>
      <c r="I608" s="14" t="s">
        <v>167</v>
      </c>
      <c r="J608" s="14" t="s">
        <v>168</v>
      </c>
      <c r="K608" s="14">
        <v>21.179377971031101</v>
      </c>
      <c r="L608" s="14">
        <v>92.150725085349507</v>
      </c>
      <c r="M608" s="14">
        <v>-42.609148636259597</v>
      </c>
      <c r="N608" s="14">
        <v>4</v>
      </c>
      <c r="P608" s="14" t="s">
        <v>99</v>
      </c>
      <c r="Q608" s="14" t="s">
        <v>109</v>
      </c>
      <c r="S608" s="14">
        <v>1</v>
      </c>
      <c r="T608" s="14">
        <v>1</v>
      </c>
      <c r="U608" s="14">
        <v>3</v>
      </c>
      <c r="V608" s="14">
        <v>0</v>
      </c>
      <c r="W608" s="14">
        <v>0</v>
      </c>
      <c r="X608" s="14">
        <v>0</v>
      </c>
      <c r="Y608" s="14">
        <v>0</v>
      </c>
      <c r="Z608" s="14">
        <v>23</v>
      </c>
      <c r="AA608" s="14">
        <v>15</v>
      </c>
      <c r="AB608" s="14">
        <v>0</v>
      </c>
      <c r="AC608" s="14">
        <v>0</v>
      </c>
      <c r="AD608" s="14">
        <v>31</v>
      </c>
      <c r="AE608" s="14">
        <v>39</v>
      </c>
      <c r="AF608" s="14">
        <v>0</v>
      </c>
      <c r="AG608" s="14">
        <v>0</v>
      </c>
      <c r="AH608" s="14">
        <v>0</v>
      </c>
      <c r="AI608" s="14">
        <v>0</v>
      </c>
      <c r="AJ608" s="14">
        <v>0</v>
      </c>
      <c r="AK608" s="14">
        <v>0</v>
      </c>
      <c r="AL608" s="14">
        <v>0</v>
      </c>
      <c r="AM608" s="14">
        <v>0</v>
      </c>
      <c r="AN608" s="14">
        <v>0</v>
      </c>
      <c r="AO608" s="14">
        <v>0</v>
      </c>
      <c r="AQ608" s="14">
        <v>1</v>
      </c>
      <c r="AR608" s="14">
        <v>2</v>
      </c>
      <c r="AS608" s="14">
        <v>0</v>
      </c>
      <c r="AT608" s="14">
        <v>0</v>
      </c>
      <c r="AU608" s="14">
        <v>1</v>
      </c>
      <c r="AV608" s="14">
        <v>2</v>
      </c>
      <c r="AW608" s="14">
        <v>0</v>
      </c>
      <c r="AX608" s="14">
        <v>0</v>
      </c>
      <c r="AY608" s="14">
        <v>1</v>
      </c>
      <c r="AZ608" s="14">
        <v>2</v>
      </c>
      <c r="BA608" s="14">
        <v>0</v>
      </c>
      <c r="BB608" s="14">
        <v>1</v>
      </c>
      <c r="BC608" s="14">
        <v>95</v>
      </c>
      <c r="BD608" s="14">
        <v>97</v>
      </c>
      <c r="BE608" s="14">
        <v>0</v>
      </c>
      <c r="BF608" s="14">
        <v>0</v>
      </c>
      <c r="BG608" s="14" t="s">
        <v>259</v>
      </c>
    </row>
    <row r="609" spans="1:59">
      <c r="A609" s="14" t="s">
        <v>54</v>
      </c>
      <c r="B609" s="14" t="s">
        <v>83</v>
      </c>
      <c r="D609" s="14" t="s">
        <v>1832</v>
      </c>
      <c r="E609" s="14" t="s">
        <v>798</v>
      </c>
      <c r="F609" s="14" t="s">
        <v>799</v>
      </c>
      <c r="G609" s="14">
        <v>31013472</v>
      </c>
      <c r="H609" s="14" t="s">
        <v>166</v>
      </c>
      <c r="I609" s="14" t="s">
        <v>167</v>
      </c>
      <c r="J609" s="14" t="s">
        <v>168</v>
      </c>
      <c r="K609" s="14">
        <v>21.1799004699165</v>
      </c>
      <c r="L609" s="14">
        <v>92.151341597319202</v>
      </c>
      <c r="M609" s="14">
        <v>-38.161822661690699</v>
      </c>
      <c r="N609" s="14">
        <v>4</v>
      </c>
      <c r="P609" s="14" t="s">
        <v>99</v>
      </c>
      <c r="Q609" s="14" t="s">
        <v>109</v>
      </c>
      <c r="S609" s="14">
        <v>1</v>
      </c>
      <c r="T609" s="14">
        <v>1</v>
      </c>
      <c r="U609" s="14">
        <v>3</v>
      </c>
      <c r="V609" s="14">
        <v>0</v>
      </c>
      <c r="W609" s="14">
        <v>0</v>
      </c>
      <c r="X609" s="14">
        <v>0</v>
      </c>
      <c r="Y609" s="14">
        <v>0</v>
      </c>
      <c r="Z609" s="14">
        <v>16</v>
      </c>
      <c r="AA609" s="14">
        <v>19</v>
      </c>
      <c r="AB609" s="14">
        <v>0</v>
      </c>
      <c r="AC609" s="14">
        <v>0</v>
      </c>
      <c r="AD609" s="14">
        <v>34</v>
      </c>
      <c r="AE609" s="14">
        <v>36</v>
      </c>
      <c r="AF609" s="14">
        <v>0</v>
      </c>
      <c r="AG609" s="14">
        <v>0</v>
      </c>
      <c r="AH609" s="14">
        <v>0</v>
      </c>
      <c r="AI609" s="14">
        <v>0</v>
      </c>
      <c r="AJ609" s="14">
        <v>0</v>
      </c>
      <c r="AK609" s="14">
        <v>0</v>
      </c>
      <c r="AL609" s="14">
        <v>0</v>
      </c>
      <c r="AM609" s="14">
        <v>0</v>
      </c>
      <c r="AN609" s="14">
        <v>0</v>
      </c>
      <c r="AO609" s="14">
        <v>0</v>
      </c>
      <c r="AQ609" s="14">
        <v>1</v>
      </c>
      <c r="AR609" s="14">
        <v>1</v>
      </c>
      <c r="AS609" s="14">
        <v>0</v>
      </c>
      <c r="AT609" s="14">
        <v>0</v>
      </c>
      <c r="AU609" s="14">
        <v>1</v>
      </c>
      <c r="AV609" s="14">
        <v>1</v>
      </c>
      <c r="AW609" s="14">
        <v>0</v>
      </c>
      <c r="AX609" s="14">
        <v>0</v>
      </c>
      <c r="AY609" s="14">
        <v>1</v>
      </c>
      <c r="AZ609" s="14">
        <v>1</v>
      </c>
      <c r="BA609" s="14">
        <v>0</v>
      </c>
      <c r="BB609" s="14">
        <v>1</v>
      </c>
      <c r="BC609" s="14">
        <v>95</v>
      </c>
      <c r="BD609" s="14">
        <v>96</v>
      </c>
      <c r="BE609" s="14">
        <v>0</v>
      </c>
      <c r="BF609" s="14">
        <v>0</v>
      </c>
      <c r="BG609" s="14" t="s">
        <v>167</v>
      </c>
    </row>
    <row r="610" spans="1:59">
      <c r="A610" s="14" t="s">
        <v>54</v>
      </c>
      <c r="B610" s="14" t="s">
        <v>83</v>
      </c>
      <c r="D610" s="14" t="s">
        <v>1832</v>
      </c>
      <c r="E610" s="14" t="s">
        <v>800</v>
      </c>
      <c r="F610" s="14" t="s">
        <v>801</v>
      </c>
      <c r="G610" s="14">
        <v>31013493</v>
      </c>
      <c r="H610" s="14" t="s">
        <v>166</v>
      </c>
      <c r="I610" s="14" t="s">
        <v>167</v>
      </c>
      <c r="J610" s="14" t="s">
        <v>168</v>
      </c>
      <c r="K610" s="14">
        <v>21.180205000000001</v>
      </c>
      <c r="L610" s="14">
        <v>92.152692900000005</v>
      </c>
      <c r="M610" s="14">
        <v>-32.586609496599998</v>
      </c>
      <c r="N610" s="14" t="s">
        <v>261</v>
      </c>
      <c r="P610" s="14" t="s">
        <v>99</v>
      </c>
      <c r="Q610" s="14" t="s">
        <v>109</v>
      </c>
      <c r="S610" s="14">
        <v>1</v>
      </c>
      <c r="T610" s="14">
        <v>1</v>
      </c>
      <c r="U610" s="14">
        <v>3</v>
      </c>
      <c r="V610" s="14">
        <v>0</v>
      </c>
      <c r="W610" s="14">
        <v>0</v>
      </c>
      <c r="X610" s="14">
        <v>0</v>
      </c>
      <c r="Y610" s="14">
        <v>0</v>
      </c>
      <c r="Z610" s="14">
        <v>18</v>
      </c>
      <c r="AA610" s="14">
        <v>21</v>
      </c>
      <c r="AB610" s="14">
        <v>0</v>
      </c>
      <c r="AC610" s="14">
        <v>0</v>
      </c>
      <c r="AD610" s="14">
        <v>28</v>
      </c>
      <c r="AE610" s="14">
        <v>38</v>
      </c>
      <c r="AF610" s="14">
        <v>0</v>
      </c>
      <c r="AG610" s="14">
        <v>0</v>
      </c>
      <c r="AH610" s="14">
        <v>0</v>
      </c>
      <c r="AI610" s="14">
        <v>0</v>
      </c>
      <c r="AJ610" s="14">
        <v>0</v>
      </c>
      <c r="AK610" s="14">
        <v>0</v>
      </c>
      <c r="AL610" s="14">
        <v>0</v>
      </c>
      <c r="AM610" s="14">
        <v>0</v>
      </c>
      <c r="AN610" s="14">
        <v>0</v>
      </c>
      <c r="AO610" s="14">
        <v>0</v>
      </c>
      <c r="AQ610" s="14">
        <v>1</v>
      </c>
      <c r="AR610" s="14">
        <v>2</v>
      </c>
      <c r="AS610" s="14">
        <v>0</v>
      </c>
      <c r="AT610" s="14">
        <v>0</v>
      </c>
      <c r="AU610" s="14">
        <v>1</v>
      </c>
      <c r="AV610" s="14">
        <v>2</v>
      </c>
      <c r="AW610" s="14">
        <v>0</v>
      </c>
      <c r="AX610" s="14">
        <v>0</v>
      </c>
      <c r="AY610" s="14">
        <v>1</v>
      </c>
      <c r="AZ610" s="14">
        <v>2</v>
      </c>
      <c r="BA610" s="14">
        <v>0</v>
      </c>
      <c r="BB610" s="14">
        <v>1</v>
      </c>
      <c r="BC610" s="14">
        <v>102</v>
      </c>
      <c r="BD610" s="14">
        <v>105</v>
      </c>
      <c r="BE610" s="14">
        <v>0</v>
      </c>
      <c r="BF610" s="14">
        <v>0</v>
      </c>
      <c r="BG610" s="14" t="s">
        <v>167</v>
      </c>
    </row>
    <row r="611" spans="1:59">
      <c r="A611" s="14" t="s">
        <v>54</v>
      </c>
      <c r="B611" s="14" t="s">
        <v>83</v>
      </c>
      <c r="D611" s="14" t="s">
        <v>1832</v>
      </c>
      <c r="E611" s="14" t="s">
        <v>802</v>
      </c>
      <c r="F611" s="14" t="s">
        <v>803</v>
      </c>
      <c r="G611" s="14">
        <v>31013494</v>
      </c>
      <c r="H611" s="14" t="s">
        <v>166</v>
      </c>
      <c r="I611" s="14" t="s">
        <v>167</v>
      </c>
      <c r="J611" s="14" t="s">
        <v>168</v>
      </c>
      <c r="K611" s="14">
        <v>21.1791052912994</v>
      </c>
      <c r="L611" s="14">
        <v>92.152336625466702</v>
      </c>
      <c r="M611" s="14">
        <v>-47.709786551861598</v>
      </c>
      <c r="N611" s="14">
        <v>4</v>
      </c>
      <c r="P611" s="14" t="s">
        <v>99</v>
      </c>
      <c r="Q611" s="14" t="s">
        <v>109</v>
      </c>
      <c r="S611" s="14">
        <v>1</v>
      </c>
      <c r="T611" s="14">
        <v>1</v>
      </c>
      <c r="U611" s="14">
        <v>3</v>
      </c>
      <c r="V611" s="14">
        <v>0</v>
      </c>
      <c r="W611" s="14">
        <v>0</v>
      </c>
      <c r="X611" s="14">
        <v>0</v>
      </c>
      <c r="Y611" s="14">
        <v>0</v>
      </c>
      <c r="Z611" s="14">
        <v>18</v>
      </c>
      <c r="AA611" s="14">
        <v>20</v>
      </c>
      <c r="AB611" s="14">
        <v>0</v>
      </c>
      <c r="AC611" s="14">
        <v>0</v>
      </c>
      <c r="AD611" s="14">
        <v>30</v>
      </c>
      <c r="AE611" s="14">
        <v>38</v>
      </c>
      <c r="AF611" s="14">
        <v>0</v>
      </c>
      <c r="AG611" s="14">
        <v>0</v>
      </c>
      <c r="AH611" s="14">
        <v>0</v>
      </c>
      <c r="AI611" s="14">
        <v>0</v>
      </c>
      <c r="AJ611" s="14">
        <v>0</v>
      </c>
      <c r="AK611" s="14">
        <v>0</v>
      </c>
      <c r="AL611" s="14">
        <v>0</v>
      </c>
      <c r="AM611" s="14">
        <v>0</v>
      </c>
      <c r="AN611" s="14">
        <v>0</v>
      </c>
      <c r="AO611" s="14">
        <v>0</v>
      </c>
      <c r="AQ611" s="14">
        <v>1</v>
      </c>
      <c r="AR611" s="14">
        <v>1</v>
      </c>
      <c r="AS611" s="14">
        <v>0</v>
      </c>
      <c r="AT611" s="14">
        <v>0</v>
      </c>
      <c r="AU611" s="14">
        <v>1</v>
      </c>
      <c r="AV611" s="14">
        <v>1</v>
      </c>
      <c r="AW611" s="14">
        <v>0</v>
      </c>
      <c r="AX611" s="14">
        <v>0</v>
      </c>
      <c r="AY611" s="14">
        <v>1</v>
      </c>
      <c r="AZ611" s="14">
        <v>1</v>
      </c>
      <c r="BA611" s="14">
        <v>0</v>
      </c>
      <c r="BB611" s="14">
        <v>1</v>
      </c>
      <c r="BC611" s="14">
        <v>95</v>
      </c>
      <c r="BD611" s="14">
        <v>96</v>
      </c>
      <c r="BE611" s="14">
        <v>0</v>
      </c>
      <c r="BF611" s="14">
        <v>0</v>
      </c>
      <c r="BG611" s="14" t="s">
        <v>167</v>
      </c>
    </row>
    <row r="612" spans="1:59">
      <c r="A612" s="14" t="s">
        <v>54</v>
      </c>
      <c r="B612" s="14" t="s">
        <v>83</v>
      </c>
      <c r="D612" s="14" t="s">
        <v>1832</v>
      </c>
      <c r="E612" s="14" t="s">
        <v>804</v>
      </c>
      <c r="F612" s="14" t="s">
        <v>805</v>
      </c>
      <c r="G612" s="14">
        <v>31013462</v>
      </c>
      <c r="H612" s="14" t="s">
        <v>166</v>
      </c>
      <c r="I612" s="14" t="s">
        <v>167</v>
      </c>
      <c r="J612" s="14" t="s">
        <v>168</v>
      </c>
      <c r="K612" s="14">
        <v>21.181298371092801</v>
      </c>
      <c r="L612" s="14">
        <v>92.150969228667705</v>
      </c>
      <c r="M612" s="14">
        <v>-32.319618701773798</v>
      </c>
      <c r="N612" s="14">
        <v>4</v>
      </c>
      <c r="P612" s="14" t="s">
        <v>99</v>
      </c>
      <c r="Q612" s="14" t="s">
        <v>109</v>
      </c>
      <c r="S612" s="14">
        <v>1</v>
      </c>
      <c r="T612" s="14">
        <v>1</v>
      </c>
      <c r="U612" s="14">
        <v>3</v>
      </c>
      <c r="V612" s="14">
        <v>0</v>
      </c>
      <c r="W612" s="14">
        <v>0</v>
      </c>
      <c r="X612" s="14">
        <v>0</v>
      </c>
      <c r="Y612" s="14">
        <v>0</v>
      </c>
      <c r="Z612" s="14">
        <v>12</v>
      </c>
      <c r="AA612" s="14">
        <v>23</v>
      </c>
      <c r="AB612" s="14">
        <v>0</v>
      </c>
      <c r="AC612" s="14">
        <v>0</v>
      </c>
      <c r="AD612" s="14">
        <v>37</v>
      </c>
      <c r="AE612" s="14">
        <v>33</v>
      </c>
      <c r="AF612" s="14">
        <v>0</v>
      </c>
      <c r="AG612" s="14">
        <v>0</v>
      </c>
      <c r="AH612" s="14">
        <v>0</v>
      </c>
      <c r="AI612" s="14">
        <v>0</v>
      </c>
      <c r="AJ612" s="14">
        <v>0</v>
      </c>
      <c r="AK612" s="14">
        <v>0</v>
      </c>
      <c r="AL612" s="14">
        <v>0</v>
      </c>
      <c r="AM612" s="14">
        <v>0</v>
      </c>
      <c r="AN612" s="14">
        <v>0</v>
      </c>
      <c r="AO612" s="14">
        <v>0</v>
      </c>
      <c r="AQ612" s="14">
        <v>1</v>
      </c>
      <c r="AR612" s="14">
        <v>2</v>
      </c>
      <c r="AS612" s="14">
        <v>0</v>
      </c>
      <c r="AT612" s="14">
        <v>0</v>
      </c>
      <c r="AU612" s="14">
        <v>1</v>
      </c>
      <c r="AV612" s="14">
        <v>2</v>
      </c>
      <c r="AW612" s="14">
        <v>0</v>
      </c>
      <c r="AX612" s="14">
        <v>0</v>
      </c>
      <c r="AY612" s="14">
        <v>1</v>
      </c>
      <c r="AZ612" s="14">
        <v>2</v>
      </c>
      <c r="BA612" s="14">
        <v>0</v>
      </c>
      <c r="BB612" s="14">
        <v>1</v>
      </c>
      <c r="BC612" s="14">
        <v>99</v>
      </c>
      <c r="BD612" s="14">
        <v>100</v>
      </c>
      <c r="BE612" s="14">
        <v>0</v>
      </c>
      <c r="BF612" s="14">
        <v>0</v>
      </c>
      <c r="BG612" s="14" t="s">
        <v>259</v>
      </c>
    </row>
    <row r="613" spans="1:59">
      <c r="A613" s="14" t="s">
        <v>54</v>
      </c>
      <c r="B613" s="14" t="s">
        <v>83</v>
      </c>
      <c r="D613" s="14" t="s">
        <v>1832</v>
      </c>
      <c r="E613" s="14" t="s">
        <v>806</v>
      </c>
      <c r="F613" s="14" t="s">
        <v>807</v>
      </c>
      <c r="G613" s="14">
        <v>31013442</v>
      </c>
      <c r="H613" s="14" t="s">
        <v>166</v>
      </c>
      <c r="I613" s="14" t="s">
        <v>167</v>
      </c>
      <c r="J613" s="14" t="s">
        <v>168</v>
      </c>
      <c r="K613" s="14">
        <v>21.1832282946046</v>
      </c>
      <c r="L613" s="14">
        <v>92.1484781737134</v>
      </c>
      <c r="M613" s="14">
        <v>-32.676411432461201</v>
      </c>
      <c r="N613" s="14">
        <v>4</v>
      </c>
      <c r="P613" s="14" t="s">
        <v>99</v>
      </c>
      <c r="Q613" s="14" t="s">
        <v>109</v>
      </c>
      <c r="S613" s="14">
        <v>1</v>
      </c>
      <c r="T613" s="14">
        <v>1</v>
      </c>
      <c r="U613" s="14">
        <v>3</v>
      </c>
      <c r="V613" s="14">
        <v>0</v>
      </c>
      <c r="W613" s="14">
        <v>0</v>
      </c>
      <c r="X613" s="14">
        <v>0</v>
      </c>
      <c r="Y613" s="14">
        <v>0</v>
      </c>
      <c r="Z613" s="14">
        <v>20</v>
      </c>
      <c r="AA613" s="14">
        <v>12</v>
      </c>
      <c r="AB613" s="14">
        <v>0</v>
      </c>
      <c r="AC613" s="14">
        <v>0</v>
      </c>
      <c r="AD613" s="14">
        <v>39</v>
      </c>
      <c r="AE613" s="14">
        <v>34</v>
      </c>
      <c r="AF613" s="14">
        <v>0</v>
      </c>
      <c r="AG613" s="14">
        <v>0</v>
      </c>
      <c r="AH613" s="14">
        <v>0</v>
      </c>
      <c r="AI613" s="14">
        <v>0</v>
      </c>
      <c r="AJ613" s="14">
        <v>0</v>
      </c>
      <c r="AK613" s="14">
        <v>0</v>
      </c>
      <c r="AL613" s="14">
        <v>0</v>
      </c>
      <c r="AM613" s="14">
        <v>0</v>
      </c>
      <c r="AN613" s="14">
        <v>0</v>
      </c>
      <c r="AO613" s="14">
        <v>0</v>
      </c>
      <c r="AQ613" s="14">
        <v>1</v>
      </c>
      <c r="AR613" s="14">
        <v>2</v>
      </c>
      <c r="AS613" s="14">
        <v>0</v>
      </c>
      <c r="AT613" s="14">
        <v>0</v>
      </c>
      <c r="AU613" s="14">
        <v>1</v>
      </c>
      <c r="AV613" s="14">
        <v>2</v>
      </c>
      <c r="AW613" s="14">
        <v>0</v>
      </c>
      <c r="AX613" s="14">
        <v>0</v>
      </c>
      <c r="AY613" s="14">
        <v>1</v>
      </c>
      <c r="AZ613" s="14">
        <v>2</v>
      </c>
      <c r="BA613" s="14">
        <v>0</v>
      </c>
      <c r="BB613" s="14">
        <v>1</v>
      </c>
      <c r="BC613" s="14">
        <v>105</v>
      </c>
      <c r="BD613" s="14">
        <v>108</v>
      </c>
      <c r="BE613" s="14">
        <v>0</v>
      </c>
      <c r="BF613" s="14">
        <v>0</v>
      </c>
      <c r="BG613" s="14" t="s">
        <v>167</v>
      </c>
    </row>
    <row r="614" spans="1:59">
      <c r="A614" s="14" t="s">
        <v>54</v>
      </c>
      <c r="B614" s="14" t="s">
        <v>83</v>
      </c>
      <c r="D614" s="14" t="s">
        <v>1832</v>
      </c>
      <c r="E614" s="14" t="s">
        <v>808</v>
      </c>
      <c r="F614" s="14" t="s">
        <v>809</v>
      </c>
      <c r="G614" s="14">
        <v>31013386</v>
      </c>
      <c r="H614" s="14" t="s">
        <v>166</v>
      </c>
      <c r="I614" s="14" t="s">
        <v>167</v>
      </c>
      <c r="J614" s="14" t="s">
        <v>168</v>
      </c>
      <c r="K614" s="14">
        <v>21.183994803338301</v>
      </c>
      <c r="L614" s="14">
        <v>92.148885568882704</v>
      </c>
      <c r="M614" s="14">
        <v>-49.234990668338199</v>
      </c>
      <c r="N614" s="14">
        <v>4</v>
      </c>
      <c r="P614" s="14" t="s">
        <v>99</v>
      </c>
      <c r="Q614" s="14" t="s">
        <v>109</v>
      </c>
      <c r="S614" s="14">
        <v>1</v>
      </c>
      <c r="T614" s="14">
        <v>1</v>
      </c>
      <c r="U614" s="14">
        <v>3</v>
      </c>
      <c r="V614" s="14">
        <v>1</v>
      </c>
      <c r="W614" s="14">
        <v>0</v>
      </c>
      <c r="X614" s="14">
        <v>0</v>
      </c>
      <c r="Y614" s="14">
        <v>0</v>
      </c>
      <c r="Z614" s="14">
        <v>20</v>
      </c>
      <c r="AA614" s="14">
        <v>15</v>
      </c>
      <c r="AB614" s="14">
        <v>0</v>
      </c>
      <c r="AC614" s="14">
        <v>0</v>
      </c>
      <c r="AD614" s="14">
        <v>37</v>
      </c>
      <c r="AE614" s="14">
        <v>33</v>
      </c>
      <c r="AF614" s="14">
        <v>0</v>
      </c>
      <c r="AG614" s="14">
        <v>0</v>
      </c>
      <c r="AH614" s="14">
        <v>0</v>
      </c>
      <c r="AI614" s="14">
        <v>0</v>
      </c>
      <c r="AJ614" s="14">
        <v>0</v>
      </c>
      <c r="AK614" s="14">
        <v>0</v>
      </c>
      <c r="AL614" s="14">
        <v>0</v>
      </c>
      <c r="AM614" s="14">
        <v>0</v>
      </c>
      <c r="AN614" s="14">
        <v>0</v>
      </c>
      <c r="AO614" s="14">
        <v>0</v>
      </c>
      <c r="AQ614" s="14">
        <v>1</v>
      </c>
      <c r="AR614" s="14">
        <v>1</v>
      </c>
      <c r="AS614" s="14">
        <v>0</v>
      </c>
      <c r="AT614" s="14">
        <v>0</v>
      </c>
      <c r="AU614" s="14">
        <v>1</v>
      </c>
      <c r="AV614" s="14">
        <v>1</v>
      </c>
      <c r="AW614" s="14">
        <v>0</v>
      </c>
      <c r="AX614" s="14">
        <v>0</v>
      </c>
      <c r="AY614" s="14">
        <v>1</v>
      </c>
      <c r="AZ614" s="14">
        <v>1</v>
      </c>
      <c r="BA614" s="14">
        <v>0</v>
      </c>
      <c r="BB614" s="14">
        <v>1</v>
      </c>
      <c r="BC614" s="14">
        <v>84</v>
      </c>
      <c r="BD614" s="14">
        <v>82</v>
      </c>
      <c r="BE614" s="14">
        <v>0</v>
      </c>
      <c r="BF614" s="14">
        <v>0</v>
      </c>
      <c r="BG614" s="14" t="s">
        <v>259</v>
      </c>
    </row>
    <row r="615" spans="1:59">
      <c r="A615" s="14" t="s">
        <v>54</v>
      </c>
      <c r="B615" s="14" t="s">
        <v>83</v>
      </c>
      <c r="D615" s="14" t="s">
        <v>1832</v>
      </c>
      <c r="E615" s="14" t="s">
        <v>810</v>
      </c>
      <c r="F615" s="14" t="s">
        <v>811</v>
      </c>
      <c r="G615" s="14">
        <v>31013446</v>
      </c>
      <c r="H615" s="14" t="s">
        <v>166</v>
      </c>
      <c r="I615" s="14" t="s">
        <v>167</v>
      </c>
      <c r="J615" s="14" t="s">
        <v>168</v>
      </c>
      <c r="K615" s="14">
        <v>21.1820509</v>
      </c>
      <c r="L615" s="14">
        <v>92.153132499999998</v>
      </c>
      <c r="M615" s="14">
        <v>-38.552547798900001</v>
      </c>
      <c r="N615" s="14" t="s">
        <v>261</v>
      </c>
      <c r="P615" s="14" t="s">
        <v>99</v>
      </c>
      <c r="Q615" s="14" t="s">
        <v>109</v>
      </c>
      <c r="S615" s="14">
        <v>1</v>
      </c>
      <c r="T615" s="14">
        <v>1</v>
      </c>
      <c r="U615" s="14">
        <v>3</v>
      </c>
      <c r="V615" s="14">
        <v>0</v>
      </c>
      <c r="W615" s="14">
        <v>0</v>
      </c>
      <c r="X615" s="14">
        <v>0</v>
      </c>
      <c r="Y615" s="14">
        <v>0</v>
      </c>
      <c r="Z615" s="14">
        <v>23</v>
      </c>
      <c r="AA615" s="14">
        <v>10</v>
      </c>
      <c r="AB615" s="14">
        <v>0</v>
      </c>
      <c r="AC615" s="14">
        <v>0</v>
      </c>
      <c r="AD615" s="14">
        <v>37</v>
      </c>
      <c r="AE615" s="14">
        <v>37</v>
      </c>
      <c r="AF615" s="14">
        <v>0</v>
      </c>
      <c r="AG615" s="14">
        <v>0</v>
      </c>
      <c r="AH615" s="14">
        <v>0</v>
      </c>
      <c r="AI615" s="14">
        <v>0</v>
      </c>
      <c r="AJ615" s="14">
        <v>0</v>
      </c>
      <c r="AK615" s="14">
        <v>0</v>
      </c>
      <c r="AL615" s="14">
        <v>0</v>
      </c>
      <c r="AM615" s="14">
        <v>0</v>
      </c>
      <c r="AN615" s="14">
        <v>0</v>
      </c>
      <c r="AO615" s="14">
        <v>0</v>
      </c>
      <c r="AQ615" s="14">
        <v>1</v>
      </c>
      <c r="AR615" s="14">
        <v>2</v>
      </c>
      <c r="AS615" s="14">
        <v>0</v>
      </c>
      <c r="AT615" s="14">
        <v>0</v>
      </c>
      <c r="AU615" s="14">
        <v>1</v>
      </c>
      <c r="AV615" s="14">
        <v>1</v>
      </c>
      <c r="AW615" s="14">
        <v>0</v>
      </c>
      <c r="AX615" s="14">
        <v>0</v>
      </c>
      <c r="AY615" s="14">
        <v>1</v>
      </c>
      <c r="AZ615" s="14">
        <v>1</v>
      </c>
      <c r="BA615" s="14">
        <v>0</v>
      </c>
      <c r="BB615" s="14">
        <v>1</v>
      </c>
      <c r="BC615" s="14">
        <v>93</v>
      </c>
      <c r="BD615" s="14">
        <v>98</v>
      </c>
      <c r="BE615" s="14">
        <v>0</v>
      </c>
      <c r="BF615" s="14">
        <v>0</v>
      </c>
      <c r="BG615" s="14" t="s">
        <v>167</v>
      </c>
    </row>
    <row r="616" spans="1:59">
      <c r="A616" s="14" t="s">
        <v>54</v>
      </c>
      <c r="B616" s="14" t="s">
        <v>83</v>
      </c>
      <c r="D616" s="14" t="s">
        <v>1832</v>
      </c>
      <c r="E616" s="14" t="s">
        <v>812</v>
      </c>
      <c r="F616" s="14" t="s">
        <v>813</v>
      </c>
      <c r="G616" s="14">
        <v>31013366</v>
      </c>
      <c r="H616" s="14" t="s">
        <v>166</v>
      </c>
      <c r="I616" s="14" t="s">
        <v>167</v>
      </c>
      <c r="J616" s="14" t="s">
        <v>168</v>
      </c>
      <c r="K616" s="14">
        <v>21.183189746892801</v>
      </c>
      <c r="L616" s="14">
        <v>92.151776014636795</v>
      </c>
      <c r="M616" s="14">
        <v>-37.412811960193402</v>
      </c>
      <c r="N616" s="14">
        <v>4</v>
      </c>
      <c r="P616" s="14" t="s">
        <v>99</v>
      </c>
      <c r="Q616" s="14" t="s">
        <v>109</v>
      </c>
      <c r="S616" s="14">
        <v>1</v>
      </c>
      <c r="T616" s="14">
        <v>1</v>
      </c>
      <c r="U616" s="14">
        <v>3</v>
      </c>
      <c r="V616" s="14">
        <v>0</v>
      </c>
      <c r="W616" s="14">
        <v>0</v>
      </c>
      <c r="X616" s="14">
        <v>0</v>
      </c>
      <c r="Y616" s="14">
        <v>0</v>
      </c>
      <c r="Z616" s="14">
        <v>14</v>
      </c>
      <c r="AA616" s="14">
        <v>21</v>
      </c>
      <c r="AB616" s="14">
        <v>0</v>
      </c>
      <c r="AC616" s="14">
        <v>0</v>
      </c>
      <c r="AD616" s="14">
        <v>30</v>
      </c>
      <c r="AE616" s="14">
        <v>40</v>
      </c>
      <c r="AF616" s="14">
        <v>0</v>
      </c>
      <c r="AG616" s="14">
        <v>0</v>
      </c>
      <c r="AH616" s="14">
        <v>0</v>
      </c>
      <c r="AI616" s="14">
        <v>0</v>
      </c>
      <c r="AJ616" s="14">
        <v>0</v>
      </c>
      <c r="AK616" s="14">
        <v>0</v>
      </c>
      <c r="AL616" s="14">
        <v>0</v>
      </c>
      <c r="AM616" s="14">
        <v>0</v>
      </c>
      <c r="AN616" s="14">
        <v>0</v>
      </c>
      <c r="AO616" s="14">
        <v>0</v>
      </c>
      <c r="AP616" s="14">
        <v>1</v>
      </c>
      <c r="AQ616" s="14">
        <v>1</v>
      </c>
      <c r="AR616" s="14">
        <v>1</v>
      </c>
      <c r="AS616" s="14">
        <v>0</v>
      </c>
      <c r="AT616" s="14">
        <v>1</v>
      </c>
      <c r="AU616" s="14">
        <v>1</v>
      </c>
      <c r="AV616" s="14">
        <v>1</v>
      </c>
      <c r="AW616" s="14">
        <v>0</v>
      </c>
      <c r="AX616" s="14">
        <v>1</v>
      </c>
      <c r="AY616" s="14">
        <v>1</v>
      </c>
      <c r="AZ616" s="14">
        <v>1</v>
      </c>
      <c r="BA616" s="14">
        <v>0</v>
      </c>
      <c r="BB616" s="14">
        <v>1</v>
      </c>
      <c r="BC616" s="14">
        <v>84</v>
      </c>
      <c r="BD616" s="14">
        <v>83</v>
      </c>
      <c r="BE616" s="14">
        <v>0</v>
      </c>
      <c r="BF616" s="14">
        <v>0</v>
      </c>
      <c r="BG616" s="14" t="s">
        <v>167</v>
      </c>
    </row>
    <row r="617" spans="1:59">
      <c r="A617" s="14" t="s">
        <v>54</v>
      </c>
      <c r="B617" s="14" t="s">
        <v>83</v>
      </c>
      <c r="D617" s="14" t="s">
        <v>1832</v>
      </c>
      <c r="E617" s="14" t="s">
        <v>814</v>
      </c>
      <c r="F617" s="14" t="s">
        <v>815</v>
      </c>
      <c r="G617" s="14">
        <v>31013381</v>
      </c>
      <c r="H617" s="14" t="s">
        <v>166</v>
      </c>
      <c r="I617" s="14" t="s">
        <v>167</v>
      </c>
      <c r="J617" s="14" t="s">
        <v>168</v>
      </c>
      <c r="K617" s="14">
        <v>21.182989677297801</v>
      </c>
      <c r="L617" s="14">
        <v>92.152328918660999</v>
      </c>
      <c r="M617" s="14">
        <v>-39.663960993667096</v>
      </c>
      <c r="N617" s="14">
        <v>4</v>
      </c>
      <c r="P617" s="14" t="s">
        <v>99</v>
      </c>
      <c r="Q617" s="14" t="s">
        <v>109</v>
      </c>
      <c r="S617" s="14">
        <v>1</v>
      </c>
      <c r="T617" s="14">
        <v>1</v>
      </c>
      <c r="U617" s="14">
        <v>3</v>
      </c>
      <c r="V617" s="14">
        <v>0</v>
      </c>
      <c r="W617" s="14">
        <v>0</v>
      </c>
      <c r="X617" s="14">
        <v>0</v>
      </c>
      <c r="Y617" s="14">
        <v>0</v>
      </c>
      <c r="Z617" s="14">
        <v>24</v>
      </c>
      <c r="AA617" s="14">
        <v>11</v>
      </c>
      <c r="AB617" s="14">
        <v>0</v>
      </c>
      <c r="AC617" s="14">
        <v>0</v>
      </c>
      <c r="AD617" s="14">
        <v>29</v>
      </c>
      <c r="AE617" s="14">
        <v>41</v>
      </c>
      <c r="AF617" s="14">
        <v>0</v>
      </c>
      <c r="AG617" s="14">
        <v>0</v>
      </c>
      <c r="AH617" s="14">
        <v>0</v>
      </c>
      <c r="AI617" s="14">
        <v>0</v>
      </c>
      <c r="AJ617" s="14">
        <v>0</v>
      </c>
      <c r="AK617" s="14">
        <v>0</v>
      </c>
      <c r="AL617" s="14">
        <v>0</v>
      </c>
      <c r="AM617" s="14">
        <v>0</v>
      </c>
      <c r="AN617" s="14">
        <v>0</v>
      </c>
      <c r="AO617" s="14">
        <v>0</v>
      </c>
      <c r="AQ617" s="14">
        <v>1</v>
      </c>
      <c r="AR617" s="14">
        <v>1</v>
      </c>
      <c r="AS617" s="14">
        <v>0</v>
      </c>
      <c r="AT617" s="14">
        <v>0</v>
      </c>
      <c r="AU617" s="14">
        <v>1</v>
      </c>
      <c r="AV617" s="14">
        <v>1</v>
      </c>
      <c r="AW617" s="14">
        <v>0</v>
      </c>
      <c r="AX617" s="14">
        <v>0</v>
      </c>
      <c r="AY617" s="14">
        <v>1</v>
      </c>
      <c r="AZ617" s="14">
        <v>1</v>
      </c>
      <c r="BA617" s="14">
        <v>0</v>
      </c>
      <c r="BB617" s="14">
        <v>1</v>
      </c>
      <c r="BC617" s="14">
        <v>78</v>
      </c>
      <c r="BD617" s="14">
        <v>76</v>
      </c>
      <c r="BE617" s="14">
        <v>0</v>
      </c>
      <c r="BF617" s="14">
        <v>0</v>
      </c>
      <c r="BG617" s="14" t="s">
        <v>167</v>
      </c>
    </row>
    <row r="618" spans="1:59">
      <c r="A618" s="14" t="s">
        <v>54</v>
      </c>
      <c r="B618" s="14" t="s">
        <v>83</v>
      </c>
      <c r="D618" s="14" t="s">
        <v>1832</v>
      </c>
      <c r="E618" s="14" t="s">
        <v>816</v>
      </c>
      <c r="F618" s="14" t="s">
        <v>817</v>
      </c>
      <c r="G618" s="14">
        <v>31013385</v>
      </c>
      <c r="H618" s="14" t="s">
        <v>166</v>
      </c>
      <c r="I618" s="14" t="s">
        <v>167</v>
      </c>
      <c r="J618" s="14" t="s">
        <v>168</v>
      </c>
      <c r="K618" s="14">
        <v>21.183510704876198</v>
      </c>
      <c r="L618" s="14">
        <v>92.150332186018503</v>
      </c>
      <c r="M618" s="14">
        <v>-41.468430511522598</v>
      </c>
      <c r="N618" s="14">
        <v>4</v>
      </c>
      <c r="P618" s="14" t="s">
        <v>99</v>
      </c>
      <c r="Q618" s="14" t="s">
        <v>109</v>
      </c>
      <c r="S618" s="14">
        <v>1</v>
      </c>
      <c r="T618" s="14">
        <v>1</v>
      </c>
      <c r="U618" s="14">
        <v>3</v>
      </c>
      <c r="V618" s="14">
        <v>1</v>
      </c>
      <c r="W618" s="14">
        <v>0</v>
      </c>
      <c r="X618" s="14">
        <v>0</v>
      </c>
      <c r="Y618" s="14">
        <v>0</v>
      </c>
      <c r="Z618" s="14">
        <v>23</v>
      </c>
      <c r="AA618" s="14">
        <v>12</v>
      </c>
      <c r="AB618" s="14">
        <v>0</v>
      </c>
      <c r="AC618" s="14">
        <v>0</v>
      </c>
      <c r="AD618" s="14">
        <v>33</v>
      </c>
      <c r="AE618" s="14">
        <v>37</v>
      </c>
      <c r="AF618" s="14">
        <v>0</v>
      </c>
      <c r="AG618" s="14">
        <v>0</v>
      </c>
      <c r="AH618" s="14">
        <v>0</v>
      </c>
      <c r="AI618" s="14">
        <v>0</v>
      </c>
      <c r="AJ618" s="14">
        <v>0</v>
      </c>
      <c r="AK618" s="14">
        <v>0</v>
      </c>
      <c r="AL618" s="14">
        <v>0</v>
      </c>
      <c r="AM618" s="14">
        <v>0</v>
      </c>
      <c r="AN618" s="14">
        <v>0</v>
      </c>
      <c r="AO618" s="14">
        <v>0</v>
      </c>
      <c r="AP618" s="14">
        <v>1</v>
      </c>
      <c r="AR618" s="14">
        <v>1</v>
      </c>
      <c r="AS618" s="14">
        <v>0</v>
      </c>
      <c r="AT618" s="14">
        <v>1</v>
      </c>
      <c r="AV618" s="14">
        <v>1</v>
      </c>
      <c r="AW618" s="14">
        <v>0</v>
      </c>
      <c r="AX618" s="14">
        <v>1</v>
      </c>
      <c r="AZ618" s="14">
        <v>1</v>
      </c>
      <c r="BA618" s="14">
        <v>0</v>
      </c>
      <c r="BB618" s="14">
        <v>1</v>
      </c>
      <c r="BC618" s="14">
        <v>71</v>
      </c>
      <c r="BD618" s="14">
        <v>69</v>
      </c>
      <c r="BE618" s="14">
        <v>0</v>
      </c>
      <c r="BF618" s="14">
        <v>0</v>
      </c>
      <c r="BG618" s="14" t="s">
        <v>167</v>
      </c>
    </row>
    <row r="619" spans="1:59">
      <c r="A619" s="14" t="s">
        <v>54</v>
      </c>
      <c r="B619" s="14" t="s">
        <v>83</v>
      </c>
      <c r="D619" s="14" t="s">
        <v>1832</v>
      </c>
      <c r="E619" s="14" t="s">
        <v>818</v>
      </c>
      <c r="F619" s="14" t="s">
        <v>819</v>
      </c>
      <c r="G619" s="14">
        <v>31013367</v>
      </c>
      <c r="H619" s="14" t="s">
        <v>166</v>
      </c>
      <c r="I619" s="14" t="s">
        <v>167</v>
      </c>
      <c r="J619" s="14" t="s">
        <v>168</v>
      </c>
      <c r="K619" s="14">
        <v>21.182886147144501</v>
      </c>
      <c r="L619" s="14">
        <v>92.1504094546885</v>
      </c>
      <c r="M619" s="14">
        <v>-48.104386550129298</v>
      </c>
      <c r="N619" s="14">
        <v>4</v>
      </c>
      <c r="P619" s="14" t="s">
        <v>99</v>
      </c>
      <c r="Q619" s="14" t="s">
        <v>109</v>
      </c>
      <c r="S619" s="14">
        <v>1</v>
      </c>
      <c r="T619" s="14">
        <v>1</v>
      </c>
      <c r="U619" s="14">
        <v>3</v>
      </c>
      <c r="V619" s="14">
        <v>0</v>
      </c>
      <c r="W619" s="14">
        <v>0</v>
      </c>
      <c r="X619" s="14">
        <v>0</v>
      </c>
      <c r="Y619" s="14">
        <v>0</v>
      </c>
      <c r="Z619" s="14">
        <v>13</v>
      </c>
      <c r="AA619" s="14">
        <v>22</v>
      </c>
      <c r="AB619" s="14">
        <v>0</v>
      </c>
      <c r="AC619" s="14">
        <v>0</v>
      </c>
      <c r="AD619" s="14">
        <v>34</v>
      </c>
      <c r="AE619" s="14">
        <v>36</v>
      </c>
      <c r="AF619" s="14">
        <v>0</v>
      </c>
      <c r="AG619" s="14">
        <v>0</v>
      </c>
      <c r="AH619" s="14">
        <v>0</v>
      </c>
      <c r="AI619" s="14">
        <v>0</v>
      </c>
      <c r="AJ619" s="14">
        <v>0</v>
      </c>
      <c r="AK619" s="14">
        <v>0</v>
      </c>
      <c r="AL619" s="14">
        <v>0</v>
      </c>
      <c r="AM619" s="14">
        <v>0</v>
      </c>
      <c r="AN619" s="14">
        <v>0</v>
      </c>
      <c r="AO619" s="14">
        <v>0</v>
      </c>
      <c r="AP619" s="14">
        <v>1</v>
      </c>
      <c r="AQ619" s="14">
        <v>1</v>
      </c>
      <c r="AR619" s="14">
        <v>1</v>
      </c>
      <c r="AS619" s="14">
        <v>0</v>
      </c>
      <c r="AT619" s="14">
        <v>1</v>
      </c>
      <c r="AU619" s="14">
        <v>1</v>
      </c>
      <c r="AV619" s="14">
        <v>1</v>
      </c>
      <c r="AW619" s="14">
        <v>0</v>
      </c>
      <c r="AX619" s="14">
        <v>1</v>
      </c>
      <c r="AY619" s="14">
        <v>1</v>
      </c>
      <c r="AZ619" s="14">
        <v>1</v>
      </c>
      <c r="BA619" s="14">
        <v>0</v>
      </c>
      <c r="BB619" s="14">
        <v>1</v>
      </c>
      <c r="BC619" s="14">
        <v>90</v>
      </c>
      <c r="BD619" s="14">
        <v>88</v>
      </c>
      <c r="BE619" s="14">
        <v>0</v>
      </c>
      <c r="BF619" s="14">
        <v>0</v>
      </c>
      <c r="BG619" s="14" t="s">
        <v>167</v>
      </c>
    </row>
    <row r="620" spans="1:59">
      <c r="A620" s="14" t="s">
        <v>56</v>
      </c>
      <c r="B620" s="14" t="s">
        <v>85</v>
      </c>
      <c r="D620" s="14" t="s">
        <v>1832</v>
      </c>
      <c r="E620" s="14" t="s">
        <v>820</v>
      </c>
      <c r="F620" s="14" t="s">
        <v>821</v>
      </c>
      <c r="G620" s="14">
        <v>31013330</v>
      </c>
      <c r="H620" s="14" t="s">
        <v>166</v>
      </c>
      <c r="I620" s="14" t="s">
        <v>167</v>
      </c>
      <c r="J620" s="14" t="s">
        <v>168</v>
      </c>
      <c r="K620" s="14">
        <v>21.1917944484108</v>
      </c>
      <c r="L620" s="14">
        <v>92.150004808752797</v>
      </c>
      <c r="M620" s="14">
        <v>-21.1744435960047</v>
      </c>
      <c r="N620" s="14">
        <v>4</v>
      </c>
      <c r="P620" s="14" t="s">
        <v>99</v>
      </c>
      <c r="Q620" s="14" t="s">
        <v>109</v>
      </c>
      <c r="S620" s="14">
        <v>1</v>
      </c>
      <c r="T620" s="14">
        <v>1</v>
      </c>
      <c r="U620" s="14">
        <v>3</v>
      </c>
      <c r="V620" s="14">
        <v>1</v>
      </c>
      <c r="W620" s="14">
        <v>0</v>
      </c>
      <c r="X620" s="14">
        <v>0</v>
      </c>
      <c r="Y620" s="14">
        <v>0</v>
      </c>
      <c r="Z620" s="14">
        <v>23</v>
      </c>
      <c r="AA620" s="14">
        <v>12</v>
      </c>
      <c r="AB620" s="14">
        <v>0</v>
      </c>
      <c r="AC620" s="14">
        <v>0</v>
      </c>
      <c r="AD620" s="14">
        <v>44</v>
      </c>
      <c r="AE620" s="14">
        <v>24</v>
      </c>
      <c r="AF620" s="14">
        <v>0</v>
      </c>
      <c r="AG620" s="14">
        <v>0</v>
      </c>
      <c r="AH620" s="14">
        <v>0</v>
      </c>
      <c r="AI620" s="14">
        <v>0</v>
      </c>
      <c r="AJ620" s="14">
        <v>0</v>
      </c>
      <c r="AK620" s="14">
        <v>0</v>
      </c>
      <c r="AL620" s="14">
        <v>0</v>
      </c>
      <c r="AM620" s="14">
        <v>0</v>
      </c>
      <c r="AN620" s="14">
        <v>0</v>
      </c>
      <c r="AO620" s="14">
        <v>0</v>
      </c>
      <c r="AP620" s="14">
        <v>1</v>
      </c>
      <c r="AQ620" s="14">
        <v>1</v>
      </c>
      <c r="AR620" s="14">
        <v>2</v>
      </c>
      <c r="AS620" s="14">
        <v>0</v>
      </c>
      <c r="AT620" s="14">
        <v>1</v>
      </c>
      <c r="AU620" s="14">
        <v>1</v>
      </c>
      <c r="AV620" s="14">
        <v>2</v>
      </c>
      <c r="AW620" s="14">
        <v>0</v>
      </c>
      <c r="AX620" s="14">
        <v>1</v>
      </c>
      <c r="AY620" s="14">
        <v>1</v>
      </c>
      <c r="AZ620" s="14">
        <v>2</v>
      </c>
      <c r="BA620" s="14">
        <v>0</v>
      </c>
      <c r="BB620" s="14">
        <v>1</v>
      </c>
      <c r="BC620" s="14">
        <v>92</v>
      </c>
      <c r="BD620" s="14">
        <v>97</v>
      </c>
      <c r="BE620" s="14">
        <v>0</v>
      </c>
      <c r="BF620" s="14">
        <v>0</v>
      </c>
      <c r="BG620" s="14" t="s">
        <v>259</v>
      </c>
    </row>
    <row r="621" spans="1:59">
      <c r="A621" s="14" t="s">
        <v>56</v>
      </c>
      <c r="B621" s="14" t="s">
        <v>85</v>
      </c>
      <c r="D621" s="14" t="s">
        <v>1832</v>
      </c>
      <c r="E621" s="14" t="s">
        <v>822</v>
      </c>
      <c r="F621" s="14" t="s">
        <v>823</v>
      </c>
      <c r="G621" s="14">
        <v>31013377</v>
      </c>
      <c r="H621" s="14" t="s">
        <v>166</v>
      </c>
      <c r="I621" s="14" t="s">
        <v>167</v>
      </c>
      <c r="J621" s="14" t="s">
        <v>168</v>
      </c>
      <c r="K621" s="14">
        <v>21.188393234124401</v>
      </c>
      <c r="L621" s="14">
        <v>92.150796057141704</v>
      </c>
      <c r="M621" s="14">
        <v>-42.533770839485001</v>
      </c>
      <c r="N621" s="14">
        <v>4</v>
      </c>
      <c r="P621" s="14" t="s">
        <v>99</v>
      </c>
      <c r="Q621" s="14" t="s">
        <v>109</v>
      </c>
      <c r="S621" s="14">
        <v>1</v>
      </c>
      <c r="T621" s="14">
        <v>1</v>
      </c>
      <c r="U621" s="14">
        <v>3</v>
      </c>
      <c r="V621" s="14">
        <v>1</v>
      </c>
      <c r="W621" s="14">
        <v>0</v>
      </c>
      <c r="X621" s="14">
        <v>0</v>
      </c>
      <c r="Y621" s="14">
        <v>0</v>
      </c>
      <c r="Z621" s="14">
        <v>10</v>
      </c>
      <c r="AA621" s="14">
        <v>25</v>
      </c>
      <c r="AB621" s="14">
        <v>0</v>
      </c>
      <c r="AC621" s="14">
        <v>0</v>
      </c>
      <c r="AD621" s="14">
        <v>34</v>
      </c>
      <c r="AE621" s="14">
        <v>36</v>
      </c>
      <c r="AF621" s="14">
        <v>0</v>
      </c>
      <c r="AG621" s="14">
        <v>0</v>
      </c>
      <c r="AH621" s="14">
        <v>0</v>
      </c>
      <c r="AI621" s="14">
        <v>0</v>
      </c>
      <c r="AJ621" s="14">
        <v>0</v>
      </c>
      <c r="AK621" s="14">
        <v>0</v>
      </c>
      <c r="AL621" s="14">
        <v>0</v>
      </c>
      <c r="AM621" s="14">
        <v>0</v>
      </c>
      <c r="AN621" s="14">
        <v>0</v>
      </c>
      <c r="AO621" s="14">
        <v>0</v>
      </c>
      <c r="AP621" s="14">
        <v>1</v>
      </c>
      <c r="AQ621" s="14">
        <v>1</v>
      </c>
      <c r="AR621" s="14">
        <v>3</v>
      </c>
      <c r="AS621" s="14">
        <v>0</v>
      </c>
      <c r="AT621" s="14">
        <v>1</v>
      </c>
      <c r="AU621" s="14">
        <v>1</v>
      </c>
      <c r="AV621" s="14">
        <v>3</v>
      </c>
      <c r="AW621" s="14">
        <v>0</v>
      </c>
      <c r="AX621" s="14">
        <v>1</v>
      </c>
      <c r="AY621" s="14">
        <v>1</v>
      </c>
      <c r="AZ621" s="14">
        <v>3</v>
      </c>
      <c r="BA621" s="14">
        <v>0</v>
      </c>
      <c r="BB621" s="14">
        <v>1</v>
      </c>
      <c r="BC621" s="14">
        <v>61</v>
      </c>
      <c r="BD621" s="14">
        <v>63</v>
      </c>
      <c r="BE621" s="14">
        <v>0</v>
      </c>
      <c r="BF621" s="14">
        <v>0</v>
      </c>
      <c r="BG621" s="14" t="s">
        <v>167</v>
      </c>
    </row>
    <row r="622" spans="1:59">
      <c r="A622" s="14" t="s">
        <v>56</v>
      </c>
      <c r="B622" s="14" t="s">
        <v>85</v>
      </c>
      <c r="D622" s="14" t="s">
        <v>1832</v>
      </c>
      <c r="E622" s="14" t="s">
        <v>824</v>
      </c>
      <c r="F622" s="14" t="s">
        <v>825</v>
      </c>
      <c r="G622" s="14">
        <v>31013408</v>
      </c>
      <c r="H622" s="14" t="s">
        <v>166</v>
      </c>
      <c r="I622" s="14" t="s">
        <v>167</v>
      </c>
      <c r="J622" s="14" t="s">
        <v>168</v>
      </c>
      <c r="K622" s="14">
        <v>21.188503437647899</v>
      </c>
      <c r="L622" s="14">
        <v>92.149871418467001</v>
      </c>
      <c r="M622" s="14">
        <v>-30.4699729186718</v>
      </c>
      <c r="N622" s="14">
        <v>4</v>
      </c>
      <c r="P622" s="14" t="s">
        <v>99</v>
      </c>
      <c r="Q622" s="14" t="s">
        <v>109</v>
      </c>
      <c r="S622" s="14">
        <v>1</v>
      </c>
      <c r="T622" s="14">
        <v>1</v>
      </c>
      <c r="U622" s="14">
        <v>3</v>
      </c>
      <c r="V622" s="14">
        <v>0</v>
      </c>
      <c r="W622" s="14">
        <v>0</v>
      </c>
      <c r="X622" s="14">
        <v>0</v>
      </c>
      <c r="Y622" s="14">
        <v>0</v>
      </c>
      <c r="Z622" s="14">
        <v>42</v>
      </c>
      <c r="AA622" s="14">
        <v>35</v>
      </c>
      <c r="AB622" s="14">
        <v>0</v>
      </c>
      <c r="AC622" s="14">
        <v>0</v>
      </c>
      <c r="AD622" s="14">
        <v>17</v>
      </c>
      <c r="AE622" s="14">
        <v>18</v>
      </c>
      <c r="AF622" s="14">
        <v>0</v>
      </c>
      <c r="AG622" s="14">
        <v>0</v>
      </c>
      <c r="AH622" s="14">
        <v>0</v>
      </c>
      <c r="AI622" s="14">
        <v>0</v>
      </c>
      <c r="AJ622" s="14">
        <v>0</v>
      </c>
      <c r="AK622" s="14">
        <v>0</v>
      </c>
      <c r="AL622" s="14">
        <v>0</v>
      </c>
      <c r="AM622" s="14">
        <v>0</v>
      </c>
      <c r="AN622" s="14">
        <v>0</v>
      </c>
      <c r="AO622" s="14">
        <v>0</v>
      </c>
      <c r="AP622" s="14">
        <v>0</v>
      </c>
      <c r="AQ622" s="14">
        <v>1</v>
      </c>
      <c r="AR622" s="14">
        <v>2</v>
      </c>
      <c r="AS622" s="14">
        <v>0</v>
      </c>
      <c r="AT622" s="14">
        <v>0</v>
      </c>
      <c r="AU622" s="14">
        <v>1</v>
      </c>
      <c r="AV622" s="14">
        <v>2</v>
      </c>
      <c r="AW622" s="14">
        <v>0</v>
      </c>
      <c r="AX622" s="14">
        <v>0</v>
      </c>
      <c r="AY622" s="14">
        <v>1</v>
      </c>
      <c r="AZ622" s="14">
        <v>2</v>
      </c>
      <c r="BA622" s="14">
        <v>0</v>
      </c>
      <c r="BB622" s="14">
        <v>1</v>
      </c>
      <c r="BC622" s="14">
        <v>59</v>
      </c>
      <c r="BD622" s="14">
        <v>60</v>
      </c>
      <c r="BE622" s="14">
        <v>0</v>
      </c>
      <c r="BF622" s="14">
        <v>0</v>
      </c>
      <c r="BG622" s="14" t="s">
        <v>167</v>
      </c>
    </row>
    <row r="623" spans="1:59">
      <c r="A623" s="14" t="s">
        <v>56</v>
      </c>
      <c r="B623" s="14" t="s">
        <v>85</v>
      </c>
      <c r="D623" s="14" t="s">
        <v>1832</v>
      </c>
      <c r="E623" s="14" t="s">
        <v>421</v>
      </c>
      <c r="F623" s="14" t="s">
        <v>826</v>
      </c>
      <c r="G623" s="14">
        <v>31013404</v>
      </c>
      <c r="H623" s="14" t="s">
        <v>166</v>
      </c>
      <c r="I623" s="14" t="s">
        <v>167</v>
      </c>
      <c r="J623" s="14" t="s">
        <v>168</v>
      </c>
      <c r="K623" s="14">
        <v>21.1882205469716</v>
      </c>
      <c r="L623" s="14">
        <v>92.149043761701193</v>
      </c>
      <c r="M623" s="14">
        <v>-33.6188387256759</v>
      </c>
      <c r="N623" s="14">
        <v>4</v>
      </c>
      <c r="P623" s="14" t="s">
        <v>99</v>
      </c>
      <c r="Q623" s="14" t="s">
        <v>109</v>
      </c>
      <c r="S623" s="14">
        <v>1</v>
      </c>
      <c r="T623" s="14">
        <v>1</v>
      </c>
      <c r="U623" s="14">
        <v>3</v>
      </c>
      <c r="V623" s="14">
        <v>0</v>
      </c>
      <c r="W623" s="14">
        <v>0</v>
      </c>
      <c r="X623" s="14">
        <v>0</v>
      </c>
      <c r="Y623" s="14">
        <v>0</v>
      </c>
      <c r="Z623" s="14">
        <v>16</v>
      </c>
      <c r="AA623" s="14">
        <v>20</v>
      </c>
      <c r="AB623" s="14">
        <v>0</v>
      </c>
      <c r="AC623" s="14">
        <v>0</v>
      </c>
      <c r="AD623" s="14">
        <v>46</v>
      </c>
      <c r="AE623" s="14">
        <v>24</v>
      </c>
      <c r="AF623" s="14">
        <v>0</v>
      </c>
      <c r="AG623" s="14">
        <v>0</v>
      </c>
      <c r="AH623" s="14">
        <v>0</v>
      </c>
      <c r="AI623" s="14">
        <v>0</v>
      </c>
      <c r="AJ623" s="14">
        <v>0</v>
      </c>
      <c r="AK623" s="14">
        <v>0</v>
      </c>
      <c r="AL623" s="14">
        <v>0</v>
      </c>
      <c r="AM623" s="14">
        <v>0</v>
      </c>
      <c r="AN623" s="14">
        <v>0</v>
      </c>
      <c r="AO623" s="14">
        <v>0</v>
      </c>
      <c r="AP623" s="14">
        <v>0</v>
      </c>
      <c r="AQ623" s="14">
        <v>1</v>
      </c>
      <c r="AR623" s="14">
        <v>2</v>
      </c>
      <c r="AS623" s="14">
        <v>0</v>
      </c>
      <c r="AT623" s="14">
        <v>0</v>
      </c>
      <c r="AU623" s="14">
        <v>1</v>
      </c>
      <c r="AV623" s="14">
        <v>2</v>
      </c>
      <c r="AW623" s="14">
        <v>0</v>
      </c>
      <c r="AX623" s="14">
        <v>0</v>
      </c>
      <c r="AY623" s="14">
        <v>1</v>
      </c>
      <c r="AZ623" s="14">
        <v>2</v>
      </c>
      <c r="BA623" s="14">
        <v>0</v>
      </c>
      <c r="BB623" s="14">
        <v>1</v>
      </c>
      <c r="BC623" s="14">
        <v>51</v>
      </c>
      <c r="BD623" s="14">
        <v>51</v>
      </c>
      <c r="BE623" s="14">
        <v>0</v>
      </c>
      <c r="BF623" s="14">
        <v>0</v>
      </c>
      <c r="BG623" s="14" t="s">
        <v>167</v>
      </c>
    </row>
    <row r="624" spans="1:59">
      <c r="A624" s="14" t="s">
        <v>56</v>
      </c>
      <c r="B624" s="14" t="s">
        <v>85</v>
      </c>
      <c r="D624" s="14" t="s">
        <v>1832</v>
      </c>
      <c r="E624" s="14" t="s">
        <v>827</v>
      </c>
      <c r="F624" s="14" t="s">
        <v>828</v>
      </c>
      <c r="G624" s="14">
        <v>31013378</v>
      </c>
      <c r="H624" s="14" t="s">
        <v>166</v>
      </c>
      <c r="I624" s="14" t="s">
        <v>167</v>
      </c>
      <c r="J624" s="14" t="s">
        <v>168</v>
      </c>
      <c r="K624" s="14">
        <v>21.1872783474406</v>
      </c>
      <c r="L624" s="14">
        <v>92.149875500528395</v>
      </c>
      <c r="M624" s="14">
        <v>-33.162324754227001</v>
      </c>
      <c r="N624" s="14">
        <v>4</v>
      </c>
      <c r="P624" s="14" t="s">
        <v>99</v>
      </c>
      <c r="Q624" s="14" t="s">
        <v>109</v>
      </c>
      <c r="S624" s="14">
        <v>1</v>
      </c>
      <c r="T624" s="14">
        <v>1</v>
      </c>
      <c r="U624" s="14">
        <v>3</v>
      </c>
      <c r="V624" s="14">
        <v>1</v>
      </c>
      <c r="W624" s="14">
        <v>0</v>
      </c>
      <c r="X624" s="14">
        <v>0</v>
      </c>
      <c r="Y624" s="14">
        <v>0</v>
      </c>
      <c r="Z624" s="14">
        <v>14</v>
      </c>
      <c r="AA624" s="14">
        <v>21</v>
      </c>
      <c r="AB624" s="14">
        <v>0</v>
      </c>
      <c r="AC624" s="14">
        <v>0</v>
      </c>
      <c r="AD624" s="14">
        <v>41</v>
      </c>
      <c r="AE624" s="14">
        <v>29</v>
      </c>
      <c r="AF624" s="14">
        <v>0</v>
      </c>
      <c r="AG624" s="14">
        <v>0</v>
      </c>
      <c r="AH624" s="14">
        <v>0</v>
      </c>
      <c r="AI624" s="14">
        <v>0</v>
      </c>
      <c r="AJ624" s="14">
        <v>0</v>
      </c>
      <c r="AK624" s="14">
        <v>0</v>
      </c>
      <c r="AL624" s="14">
        <v>0</v>
      </c>
      <c r="AM624" s="14">
        <v>0</v>
      </c>
      <c r="AN624" s="14">
        <v>0</v>
      </c>
      <c r="AO624" s="14">
        <v>0</v>
      </c>
      <c r="AP624" s="14">
        <v>0</v>
      </c>
      <c r="AQ624" s="14">
        <v>1</v>
      </c>
      <c r="AR624" s="14">
        <v>2</v>
      </c>
      <c r="AS624" s="14">
        <v>0</v>
      </c>
      <c r="AT624" s="14">
        <v>0</v>
      </c>
      <c r="AU624" s="14">
        <v>1</v>
      </c>
      <c r="AV624" s="14">
        <v>2</v>
      </c>
      <c r="AW624" s="14">
        <v>0</v>
      </c>
      <c r="AX624" s="14">
        <v>0</v>
      </c>
      <c r="AY624" s="14">
        <v>1</v>
      </c>
      <c r="AZ624" s="14">
        <v>2</v>
      </c>
      <c r="BA624" s="14">
        <v>0</v>
      </c>
      <c r="BB624" s="14">
        <v>1</v>
      </c>
      <c r="BC624" s="14">
        <v>80</v>
      </c>
      <c r="BD624" s="14">
        <v>82</v>
      </c>
      <c r="BE624" s="14">
        <v>0</v>
      </c>
      <c r="BF624" s="14">
        <v>0</v>
      </c>
      <c r="BG624" s="14" t="s">
        <v>167</v>
      </c>
    </row>
    <row r="625" spans="1:59">
      <c r="A625" s="14" t="s">
        <v>56</v>
      </c>
      <c r="B625" s="14" t="s">
        <v>85</v>
      </c>
      <c r="D625" s="14" t="s">
        <v>1832</v>
      </c>
      <c r="E625" s="14" t="s">
        <v>829</v>
      </c>
      <c r="F625" s="14" t="s">
        <v>830</v>
      </c>
      <c r="G625" s="14">
        <v>31013389</v>
      </c>
      <c r="H625" s="14" t="s">
        <v>166</v>
      </c>
      <c r="I625" s="14" t="s">
        <v>167</v>
      </c>
      <c r="J625" s="14" t="s">
        <v>168</v>
      </c>
      <c r="K625" s="14">
        <v>21.187745340017301</v>
      </c>
      <c r="L625" s="14">
        <v>92.149325003010901</v>
      </c>
      <c r="M625" s="14">
        <v>-47.329821425059897</v>
      </c>
      <c r="N625" s="14">
        <v>4</v>
      </c>
      <c r="P625" s="14" t="s">
        <v>99</v>
      </c>
      <c r="Q625" s="14" t="s">
        <v>109</v>
      </c>
      <c r="S625" s="14">
        <v>1</v>
      </c>
      <c r="T625" s="14">
        <v>1</v>
      </c>
      <c r="U625" s="14">
        <v>3</v>
      </c>
      <c r="V625" s="14">
        <v>1</v>
      </c>
      <c r="W625" s="14">
        <v>0</v>
      </c>
      <c r="X625" s="14">
        <v>0</v>
      </c>
      <c r="Y625" s="14">
        <v>0</v>
      </c>
      <c r="Z625" s="14">
        <v>22</v>
      </c>
      <c r="AA625" s="14">
        <v>13</v>
      </c>
      <c r="AB625" s="14">
        <v>0</v>
      </c>
      <c r="AC625" s="14">
        <v>0</v>
      </c>
      <c r="AD625" s="14">
        <v>27</v>
      </c>
      <c r="AE625" s="14">
        <v>43</v>
      </c>
      <c r="AF625" s="14">
        <v>0</v>
      </c>
      <c r="AG625" s="14">
        <v>0</v>
      </c>
      <c r="AH625" s="14">
        <v>0</v>
      </c>
      <c r="AI625" s="14">
        <v>0</v>
      </c>
      <c r="AJ625" s="14">
        <v>0</v>
      </c>
      <c r="AK625" s="14">
        <v>0</v>
      </c>
      <c r="AL625" s="14">
        <v>0</v>
      </c>
      <c r="AM625" s="14">
        <v>0</v>
      </c>
      <c r="AN625" s="14">
        <v>0</v>
      </c>
      <c r="AO625" s="14">
        <v>0</v>
      </c>
      <c r="AP625" s="14">
        <v>0</v>
      </c>
      <c r="AQ625" s="14">
        <v>1</v>
      </c>
      <c r="AR625" s="14">
        <v>1</v>
      </c>
      <c r="AS625" s="14">
        <v>0</v>
      </c>
      <c r="AT625" s="14">
        <v>0</v>
      </c>
      <c r="AU625" s="14">
        <v>1</v>
      </c>
      <c r="AV625" s="14">
        <v>1</v>
      </c>
      <c r="AW625" s="14">
        <v>0</v>
      </c>
      <c r="AX625" s="14">
        <v>0</v>
      </c>
      <c r="AY625" s="14">
        <v>1</v>
      </c>
      <c r="AZ625" s="14">
        <v>1</v>
      </c>
      <c r="BA625" s="14">
        <v>0</v>
      </c>
      <c r="BB625" s="14">
        <v>1</v>
      </c>
      <c r="BC625" s="14">
        <v>96</v>
      </c>
      <c r="BD625" s="14">
        <v>95</v>
      </c>
      <c r="BE625" s="14">
        <v>0</v>
      </c>
      <c r="BF625" s="14">
        <v>0</v>
      </c>
      <c r="BG625" s="14" t="s">
        <v>167</v>
      </c>
    </row>
    <row r="626" spans="1:59">
      <c r="A626" s="14" t="s">
        <v>56</v>
      </c>
      <c r="B626" s="14" t="s">
        <v>85</v>
      </c>
      <c r="D626" s="14" t="s">
        <v>1832</v>
      </c>
      <c r="E626" s="14" t="s">
        <v>831</v>
      </c>
      <c r="F626" s="14" t="s">
        <v>832</v>
      </c>
      <c r="G626" s="14">
        <v>31013379</v>
      </c>
      <c r="H626" s="14" t="s">
        <v>166</v>
      </c>
      <c r="I626" s="14" t="s">
        <v>167</v>
      </c>
      <c r="J626" s="14" t="s">
        <v>168</v>
      </c>
      <c r="K626" s="14">
        <v>21.186731518111198</v>
      </c>
      <c r="L626" s="14">
        <v>92.149683603927102</v>
      </c>
      <c r="M626" s="14">
        <v>-45.699601613966003</v>
      </c>
      <c r="N626" s="14">
        <v>4</v>
      </c>
      <c r="P626" s="14" t="s">
        <v>99</v>
      </c>
      <c r="Q626" s="14" t="s">
        <v>109</v>
      </c>
      <c r="S626" s="14">
        <v>1</v>
      </c>
      <c r="T626" s="14">
        <v>1</v>
      </c>
      <c r="U626" s="14">
        <v>3</v>
      </c>
      <c r="V626" s="14">
        <v>0</v>
      </c>
      <c r="W626" s="14">
        <v>0</v>
      </c>
      <c r="X626" s="14">
        <v>0</v>
      </c>
      <c r="Y626" s="14">
        <v>0</v>
      </c>
      <c r="Z626" s="14">
        <v>20</v>
      </c>
      <c r="AA626" s="14">
        <v>15</v>
      </c>
      <c r="AB626" s="14">
        <v>0</v>
      </c>
      <c r="AC626" s="14">
        <v>0</v>
      </c>
      <c r="AD626" s="14">
        <v>36</v>
      </c>
      <c r="AE626" s="14">
        <v>34</v>
      </c>
      <c r="AF626" s="14">
        <v>0</v>
      </c>
      <c r="AG626" s="14">
        <v>0</v>
      </c>
      <c r="AH626" s="14">
        <v>0</v>
      </c>
      <c r="AI626" s="14">
        <v>0</v>
      </c>
      <c r="AJ626" s="14">
        <v>0</v>
      </c>
      <c r="AK626" s="14">
        <v>0</v>
      </c>
      <c r="AL626" s="14">
        <v>0</v>
      </c>
      <c r="AM626" s="14">
        <v>0</v>
      </c>
      <c r="AN626" s="14">
        <v>0</v>
      </c>
      <c r="AO626" s="14">
        <v>0</v>
      </c>
      <c r="AP626" s="14">
        <v>1</v>
      </c>
      <c r="AQ626" s="14">
        <v>0</v>
      </c>
      <c r="AR626" s="14">
        <v>1</v>
      </c>
      <c r="AS626" s="14">
        <v>0</v>
      </c>
      <c r="AT626" s="14">
        <v>1</v>
      </c>
      <c r="AU626" s="14">
        <v>0</v>
      </c>
      <c r="AV626" s="14">
        <v>1</v>
      </c>
      <c r="AW626" s="14">
        <v>0</v>
      </c>
      <c r="AX626" s="14">
        <v>1</v>
      </c>
      <c r="AY626" s="14">
        <v>0</v>
      </c>
      <c r="AZ626" s="14">
        <v>1</v>
      </c>
      <c r="BA626" s="14">
        <v>0</v>
      </c>
      <c r="BB626" s="14">
        <v>1</v>
      </c>
      <c r="BC626" s="14">
        <v>84</v>
      </c>
      <c r="BD626" s="14">
        <v>84</v>
      </c>
      <c r="BE626" s="14">
        <v>0</v>
      </c>
      <c r="BF626" s="14">
        <v>0</v>
      </c>
      <c r="BG626" s="14" t="s">
        <v>167</v>
      </c>
    </row>
    <row r="627" spans="1:59">
      <c r="A627" s="14" t="s">
        <v>56</v>
      </c>
      <c r="B627" s="14" t="s">
        <v>85</v>
      </c>
      <c r="D627" s="14" t="s">
        <v>1832</v>
      </c>
      <c r="E627" s="14" t="s">
        <v>833</v>
      </c>
      <c r="F627" s="14" t="s">
        <v>834</v>
      </c>
      <c r="G627" s="14">
        <v>31013402</v>
      </c>
      <c r="H627" s="14" t="s">
        <v>166</v>
      </c>
      <c r="I627" s="14" t="s">
        <v>167</v>
      </c>
      <c r="J627" s="14" t="s">
        <v>168</v>
      </c>
      <c r="K627" s="14">
        <v>21.185705674678498</v>
      </c>
      <c r="L627" s="14">
        <v>92.150784836437197</v>
      </c>
      <c r="M627" s="14">
        <v>-57.884280103908701</v>
      </c>
      <c r="N627" s="14">
        <v>4</v>
      </c>
      <c r="P627" s="14" t="s">
        <v>99</v>
      </c>
      <c r="Q627" s="14" t="s">
        <v>109</v>
      </c>
      <c r="S627" s="14">
        <v>1</v>
      </c>
      <c r="T627" s="14">
        <v>1</v>
      </c>
      <c r="U627" s="14">
        <v>3</v>
      </c>
      <c r="V627" s="14">
        <v>1</v>
      </c>
      <c r="W627" s="14">
        <v>0</v>
      </c>
      <c r="X627" s="14">
        <v>0</v>
      </c>
      <c r="Y627" s="14">
        <v>0</v>
      </c>
      <c r="Z627" s="14">
        <v>17</v>
      </c>
      <c r="AA627" s="14">
        <v>18</v>
      </c>
      <c r="AB627" s="14">
        <v>0</v>
      </c>
      <c r="AC627" s="14">
        <v>0</v>
      </c>
      <c r="AD627" s="14">
        <v>32</v>
      </c>
      <c r="AE627" s="14">
        <v>33</v>
      </c>
      <c r="AF627" s="14">
        <v>0</v>
      </c>
      <c r="AG627" s="14">
        <v>0</v>
      </c>
      <c r="AH627" s="14">
        <v>0</v>
      </c>
      <c r="AI627" s="14">
        <v>0</v>
      </c>
      <c r="AJ627" s="14">
        <v>0</v>
      </c>
      <c r="AK627" s="14">
        <v>0</v>
      </c>
      <c r="AL627" s="14">
        <v>0</v>
      </c>
      <c r="AM627" s="14">
        <v>0</v>
      </c>
      <c r="AN627" s="14">
        <v>0</v>
      </c>
      <c r="AO627" s="14">
        <v>0</v>
      </c>
      <c r="AP627" s="14">
        <v>1</v>
      </c>
      <c r="AQ627" s="14">
        <v>1</v>
      </c>
      <c r="AR627" s="14">
        <v>2</v>
      </c>
      <c r="AS627" s="14">
        <v>0</v>
      </c>
      <c r="AT627" s="14">
        <v>1</v>
      </c>
      <c r="AU627" s="14">
        <v>1</v>
      </c>
      <c r="AV627" s="14">
        <v>2</v>
      </c>
      <c r="AW627" s="14">
        <v>0</v>
      </c>
      <c r="AX627" s="14">
        <v>1</v>
      </c>
      <c r="AY627" s="14">
        <v>1</v>
      </c>
      <c r="AZ627" s="14">
        <v>2</v>
      </c>
      <c r="BA627" s="14">
        <v>0</v>
      </c>
      <c r="BB627" s="14">
        <v>1</v>
      </c>
      <c r="BC627" s="14">
        <v>93</v>
      </c>
      <c r="BD627" s="14">
        <v>95</v>
      </c>
      <c r="BE627" s="14">
        <v>0</v>
      </c>
      <c r="BF627" s="14">
        <v>0</v>
      </c>
      <c r="BG627" s="14" t="s">
        <v>167</v>
      </c>
    </row>
    <row r="628" spans="1:59">
      <c r="A628" s="14" t="s">
        <v>56</v>
      </c>
      <c r="B628" s="14" t="s">
        <v>85</v>
      </c>
      <c r="D628" s="14" t="s">
        <v>1832</v>
      </c>
      <c r="E628" s="14" t="s">
        <v>835</v>
      </c>
      <c r="F628" s="14" t="s">
        <v>836</v>
      </c>
      <c r="G628" s="14">
        <v>31013403</v>
      </c>
      <c r="H628" s="14" t="s">
        <v>166</v>
      </c>
      <c r="I628" s="14" t="s">
        <v>167</v>
      </c>
      <c r="J628" s="14" t="s">
        <v>168</v>
      </c>
      <c r="K628" s="14">
        <v>21.185756542376101</v>
      </c>
      <c r="L628" s="14">
        <v>92.150748999753702</v>
      </c>
      <c r="M628" s="14">
        <v>-34.280152570153497</v>
      </c>
      <c r="N628" s="14">
        <v>4</v>
      </c>
      <c r="P628" s="14" t="s">
        <v>99</v>
      </c>
      <c r="Q628" s="14" t="s">
        <v>109</v>
      </c>
      <c r="S628" s="14">
        <v>1</v>
      </c>
      <c r="T628" s="14">
        <v>1</v>
      </c>
      <c r="U628" s="14">
        <v>3</v>
      </c>
      <c r="V628" s="14">
        <v>1</v>
      </c>
      <c r="W628" s="14">
        <v>0</v>
      </c>
      <c r="X628" s="14">
        <v>0</v>
      </c>
      <c r="Y628" s="14">
        <v>0</v>
      </c>
      <c r="Z628" s="14">
        <v>19</v>
      </c>
      <c r="AA628" s="14">
        <v>17</v>
      </c>
      <c r="AB628" s="14">
        <v>0</v>
      </c>
      <c r="AC628" s="14">
        <v>0</v>
      </c>
      <c r="AD628" s="14">
        <v>42</v>
      </c>
      <c r="AE628" s="14">
        <v>28</v>
      </c>
      <c r="AF628" s="14">
        <v>0</v>
      </c>
      <c r="AG628" s="14">
        <v>0</v>
      </c>
      <c r="AH628" s="14">
        <v>0</v>
      </c>
      <c r="AI628" s="14">
        <v>0</v>
      </c>
      <c r="AJ628" s="14">
        <v>0</v>
      </c>
      <c r="AK628" s="14">
        <v>0</v>
      </c>
      <c r="AL628" s="14">
        <v>0</v>
      </c>
      <c r="AM628" s="14">
        <v>0</v>
      </c>
      <c r="AN628" s="14">
        <v>0</v>
      </c>
      <c r="AO628" s="14">
        <v>0</v>
      </c>
      <c r="AP628" s="14">
        <v>1</v>
      </c>
      <c r="AQ628" s="14">
        <v>1</v>
      </c>
      <c r="AR628" s="14">
        <v>2</v>
      </c>
      <c r="AS628" s="14">
        <v>0</v>
      </c>
      <c r="AT628" s="14">
        <v>1</v>
      </c>
      <c r="AU628" s="14">
        <v>1</v>
      </c>
      <c r="AV628" s="14">
        <v>2</v>
      </c>
      <c r="AW628" s="14">
        <v>0</v>
      </c>
      <c r="AX628" s="14">
        <v>1</v>
      </c>
      <c r="AY628" s="14">
        <v>1</v>
      </c>
      <c r="AZ628" s="14">
        <v>2</v>
      </c>
      <c r="BA628" s="14">
        <v>0</v>
      </c>
      <c r="BB628" s="14">
        <v>1</v>
      </c>
      <c r="BC628" s="14">
        <v>91</v>
      </c>
      <c r="BD628" s="14">
        <v>91</v>
      </c>
      <c r="BE628" s="14">
        <v>0</v>
      </c>
      <c r="BF628" s="14">
        <v>0</v>
      </c>
      <c r="BG628" s="14" t="s">
        <v>167</v>
      </c>
    </row>
    <row r="629" spans="1:59">
      <c r="A629" s="14" t="s">
        <v>56</v>
      </c>
      <c r="B629" s="14" t="s">
        <v>85</v>
      </c>
      <c r="D629" s="14" t="s">
        <v>1832</v>
      </c>
      <c r="E629" s="14" t="s">
        <v>837</v>
      </c>
      <c r="F629" s="14" t="s">
        <v>838</v>
      </c>
      <c r="G629" s="14">
        <v>31013413</v>
      </c>
      <c r="H629" s="14" t="s">
        <v>166</v>
      </c>
      <c r="I629" s="14" t="s">
        <v>167</v>
      </c>
      <c r="J629" s="14" t="s">
        <v>168</v>
      </c>
      <c r="K629" s="14">
        <v>21.186605738992501</v>
      </c>
      <c r="L629" s="14">
        <v>92.150325874447105</v>
      </c>
      <c r="M629" s="14">
        <v>-22.532010148317401</v>
      </c>
      <c r="N629" s="14">
        <v>4</v>
      </c>
      <c r="P629" s="14" t="s">
        <v>99</v>
      </c>
      <c r="Q629" s="14" t="s">
        <v>109</v>
      </c>
      <c r="S629" s="14">
        <v>1</v>
      </c>
      <c r="T629" s="14">
        <v>1</v>
      </c>
      <c r="U629" s="14">
        <v>3</v>
      </c>
      <c r="V629" s="14">
        <v>0</v>
      </c>
      <c r="W629" s="14">
        <v>0</v>
      </c>
      <c r="X629" s="14">
        <v>0</v>
      </c>
      <c r="Y629" s="14">
        <v>0</v>
      </c>
      <c r="Z629" s="14">
        <v>19</v>
      </c>
      <c r="AA629" s="14">
        <v>18</v>
      </c>
      <c r="AB629" s="14">
        <v>0</v>
      </c>
      <c r="AC629" s="14">
        <v>0</v>
      </c>
      <c r="AD629" s="14">
        <v>30</v>
      </c>
      <c r="AE629" s="14">
        <v>38</v>
      </c>
      <c r="AF629" s="14">
        <v>0</v>
      </c>
      <c r="AG629" s="14">
        <v>0</v>
      </c>
      <c r="AH629" s="14">
        <v>0</v>
      </c>
      <c r="AI629" s="14">
        <v>0</v>
      </c>
      <c r="AJ629" s="14">
        <v>0</v>
      </c>
      <c r="AK629" s="14">
        <v>0</v>
      </c>
      <c r="AL629" s="14">
        <v>0</v>
      </c>
      <c r="AM629" s="14">
        <v>0</v>
      </c>
      <c r="AN629" s="14">
        <v>0</v>
      </c>
      <c r="AO629" s="14">
        <v>0</v>
      </c>
      <c r="AP629" s="14">
        <v>0</v>
      </c>
      <c r="AQ629" s="14">
        <v>1</v>
      </c>
      <c r="AR629" s="14">
        <v>2</v>
      </c>
      <c r="AS629" s="14">
        <v>0</v>
      </c>
      <c r="AT629" s="14">
        <v>0</v>
      </c>
      <c r="AU629" s="14">
        <v>1</v>
      </c>
      <c r="AV629" s="14">
        <v>2</v>
      </c>
      <c r="AW629" s="14">
        <v>0</v>
      </c>
      <c r="AX629" s="14">
        <v>0</v>
      </c>
      <c r="AY629" s="14">
        <v>1</v>
      </c>
      <c r="AZ629" s="14">
        <v>2</v>
      </c>
      <c r="BA629" s="14">
        <v>0</v>
      </c>
      <c r="BB629" s="14">
        <v>1</v>
      </c>
      <c r="BC629" s="14">
        <v>68</v>
      </c>
      <c r="BD629" s="14">
        <v>70</v>
      </c>
      <c r="BE629" s="14">
        <v>0</v>
      </c>
      <c r="BF629" s="14">
        <v>0</v>
      </c>
      <c r="BG629" s="14" t="s">
        <v>167</v>
      </c>
    </row>
    <row r="630" spans="1:59">
      <c r="A630" s="14" t="s">
        <v>56</v>
      </c>
      <c r="B630" s="14" t="s">
        <v>85</v>
      </c>
      <c r="D630" s="14" t="s">
        <v>1832</v>
      </c>
      <c r="E630" s="14" t="s">
        <v>839</v>
      </c>
      <c r="F630" s="14" t="s">
        <v>840</v>
      </c>
      <c r="G630" s="14">
        <v>31013384</v>
      </c>
      <c r="H630" s="14" t="s">
        <v>166</v>
      </c>
      <c r="I630" s="14" t="s">
        <v>167</v>
      </c>
      <c r="J630" s="14" t="s">
        <v>168</v>
      </c>
      <c r="K630" s="14">
        <v>21.1865843294391</v>
      </c>
      <c r="L630" s="14">
        <v>92.150203387972397</v>
      </c>
      <c r="M630" s="14">
        <v>-25.9828078796535</v>
      </c>
      <c r="N630" s="14">
        <v>4</v>
      </c>
      <c r="P630" s="14" t="s">
        <v>99</v>
      </c>
      <c r="Q630" s="14" t="s">
        <v>109</v>
      </c>
      <c r="S630" s="14">
        <v>1</v>
      </c>
      <c r="T630" s="14">
        <v>1</v>
      </c>
      <c r="U630" s="14">
        <v>3</v>
      </c>
      <c r="V630" s="14">
        <v>0</v>
      </c>
      <c r="W630" s="14">
        <v>0</v>
      </c>
      <c r="X630" s="14">
        <v>0</v>
      </c>
      <c r="Y630" s="14">
        <v>0</v>
      </c>
      <c r="Z630" s="14">
        <v>14</v>
      </c>
      <c r="AA630" s="14">
        <v>21</v>
      </c>
      <c r="AB630" s="14">
        <v>0</v>
      </c>
      <c r="AC630" s="14">
        <v>0</v>
      </c>
      <c r="AD630" s="14">
        <v>38</v>
      </c>
      <c r="AE630" s="14">
        <v>32</v>
      </c>
      <c r="AF630" s="14">
        <v>0</v>
      </c>
      <c r="AG630" s="14">
        <v>0</v>
      </c>
      <c r="AH630" s="14">
        <v>0</v>
      </c>
      <c r="AI630" s="14">
        <v>0</v>
      </c>
      <c r="AJ630" s="14">
        <v>0</v>
      </c>
      <c r="AK630" s="14">
        <v>0</v>
      </c>
      <c r="AL630" s="14">
        <v>0</v>
      </c>
      <c r="AM630" s="14">
        <v>0</v>
      </c>
      <c r="AN630" s="14">
        <v>0</v>
      </c>
      <c r="AO630" s="14">
        <v>0</v>
      </c>
      <c r="AP630" s="14">
        <v>1</v>
      </c>
      <c r="AQ630" s="14">
        <v>1</v>
      </c>
      <c r="AR630" s="14">
        <v>2</v>
      </c>
      <c r="AS630" s="14">
        <v>0</v>
      </c>
      <c r="AT630" s="14">
        <v>1</v>
      </c>
      <c r="AU630" s="14">
        <v>1</v>
      </c>
      <c r="AV630" s="14">
        <v>2</v>
      </c>
      <c r="AW630" s="14">
        <v>0</v>
      </c>
      <c r="AX630" s="14">
        <v>1</v>
      </c>
      <c r="AY630" s="14">
        <v>1</v>
      </c>
      <c r="AZ630" s="14">
        <v>2</v>
      </c>
      <c r="BA630" s="14">
        <v>0</v>
      </c>
      <c r="BB630" s="14">
        <v>1</v>
      </c>
      <c r="BC630" s="14">
        <v>74</v>
      </c>
      <c r="BD630" s="14">
        <v>74</v>
      </c>
      <c r="BE630" s="14">
        <v>0</v>
      </c>
      <c r="BF630" s="14">
        <v>0</v>
      </c>
      <c r="BG630" s="14" t="s">
        <v>167</v>
      </c>
    </row>
    <row r="631" spans="1:59">
      <c r="A631" s="14" t="s">
        <v>56</v>
      </c>
      <c r="B631" s="14" t="s">
        <v>85</v>
      </c>
      <c r="D631" s="14" t="s">
        <v>1832</v>
      </c>
      <c r="E631" s="14" t="s">
        <v>841</v>
      </c>
      <c r="F631" s="14" t="s">
        <v>842</v>
      </c>
      <c r="G631" s="14">
        <v>31013418</v>
      </c>
      <c r="H631" s="14" t="s">
        <v>166</v>
      </c>
      <c r="I631" s="14" t="s">
        <v>167</v>
      </c>
      <c r="J631" s="14" t="s">
        <v>168</v>
      </c>
      <c r="K631" s="14">
        <v>21.187258179910501</v>
      </c>
      <c r="L631" s="14">
        <v>92.150414345156605</v>
      </c>
      <c r="M631" s="14">
        <v>-40.467034681465996</v>
      </c>
      <c r="N631" s="14">
        <v>4</v>
      </c>
      <c r="P631" s="14" t="s">
        <v>99</v>
      </c>
      <c r="Q631" s="14" t="s">
        <v>109</v>
      </c>
      <c r="S631" s="14">
        <v>1</v>
      </c>
      <c r="T631" s="14">
        <v>1</v>
      </c>
      <c r="U631" s="14">
        <v>3</v>
      </c>
      <c r="V631" s="14">
        <v>1</v>
      </c>
      <c r="W631" s="14">
        <v>0</v>
      </c>
      <c r="X631" s="14">
        <v>0</v>
      </c>
      <c r="Y631" s="14">
        <v>0</v>
      </c>
      <c r="Z631" s="14">
        <v>17</v>
      </c>
      <c r="AA631" s="14">
        <v>19</v>
      </c>
      <c r="AB631" s="14">
        <v>0</v>
      </c>
      <c r="AC631" s="14">
        <v>0</v>
      </c>
      <c r="AD631" s="14">
        <v>30</v>
      </c>
      <c r="AE631" s="14">
        <v>38</v>
      </c>
      <c r="AF631" s="14">
        <v>0</v>
      </c>
      <c r="AG631" s="14">
        <v>0</v>
      </c>
      <c r="AH631" s="14">
        <v>0</v>
      </c>
      <c r="AI631" s="14">
        <v>0</v>
      </c>
      <c r="AJ631" s="14">
        <v>0</v>
      </c>
      <c r="AK631" s="14">
        <v>0</v>
      </c>
      <c r="AL631" s="14">
        <v>0</v>
      </c>
      <c r="AM631" s="14">
        <v>0</v>
      </c>
      <c r="AN631" s="14">
        <v>0</v>
      </c>
      <c r="AO631" s="14">
        <v>0</v>
      </c>
      <c r="AP631" s="14">
        <v>0</v>
      </c>
      <c r="AQ631" s="14">
        <v>1</v>
      </c>
      <c r="AR631" s="14">
        <v>3</v>
      </c>
      <c r="AS631" s="14">
        <v>0</v>
      </c>
      <c r="AT631" s="14">
        <v>0</v>
      </c>
      <c r="AU631" s="14">
        <v>1</v>
      </c>
      <c r="AV631" s="14">
        <v>3</v>
      </c>
      <c r="AW631" s="14">
        <v>0</v>
      </c>
      <c r="AX631" s="14">
        <v>0</v>
      </c>
      <c r="AY631" s="14">
        <v>1</v>
      </c>
      <c r="AZ631" s="14">
        <v>3</v>
      </c>
      <c r="BA631" s="14">
        <v>0</v>
      </c>
      <c r="BB631" s="14">
        <v>1</v>
      </c>
      <c r="BC631" s="14">
        <v>68</v>
      </c>
      <c r="BD631" s="14">
        <v>70</v>
      </c>
      <c r="BE631" s="14">
        <v>0</v>
      </c>
      <c r="BF631" s="14">
        <v>0</v>
      </c>
      <c r="BG631" s="14" t="s">
        <v>167</v>
      </c>
    </row>
    <row r="632" spans="1:59">
      <c r="A632" s="14" t="s">
        <v>56</v>
      </c>
      <c r="B632" s="14" t="s">
        <v>85</v>
      </c>
      <c r="D632" s="14" t="s">
        <v>1832</v>
      </c>
      <c r="E632" s="14" t="s">
        <v>843</v>
      </c>
      <c r="F632" s="14" t="s">
        <v>844</v>
      </c>
      <c r="G632" s="14">
        <v>31013361</v>
      </c>
      <c r="H632" s="14" t="s">
        <v>166</v>
      </c>
      <c r="I632" s="14" t="s">
        <v>167</v>
      </c>
      <c r="J632" s="14" t="s">
        <v>168</v>
      </c>
      <c r="K632" s="14">
        <v>21.183899135197802</v>
      </c>
      <c r="L632" s="14">
        <v>92.145536859581696</v>
      </c>
      <c r="M632" s="14">
        <v>-48.514509363568799</v>
      </c>
      <c r="N632" s="14">
        <v>4</v>
      </c>
      <c r="P632" s="14" t="s">
        <v>99</v>
      </c>
      <c r="Q632" s="14" t="s">
        <v>109</v>
      </c>
      <c r="S632" s="14">
        <v>1</v>
      </c>
      <c r="T632" s="14">
        <v>1</v>
      </c>
      <c r="U632" s="14">
        <v>3</v>
      </c>
      <c r="V632" s="14">
        <v>1</v>
      </c>
      <c r="W632" s="14">
        <v>0</v>
      </c>
      <c r="X632" s="14">
        <v>0</v>
      </c>
      <c r="Y632" s="14">
        <v>0</v>
      </c>
      <c r="Z632" s="14">
        <v>16</v>
      </c>
      <c r="AA632" s="14">
        <v>19</v>
      </c>
      <c r="AB632" s="14">
        <v>0</v>
      </c>
      <c r="AC632" s="14">
        <v>0</v>
      </c>
      <c r="AD632" s="14">
        <v>37</v>
      </c>
      <c r="AE632" s="14">
        <v>33</v>
      </c>
      <c r="AF632" s="14">
        <v>0</v>
      </c>
      <c r="AG632" s="14">
        <v>0</v>
      </c>
      <c r="AH632" s="14">
        <v>0</v>
      </c>
      <c r="AI632" s="14">
        <v>0</v>
      </c>
      <c r="AJ632" s="14">
        <v>0</v>
      </c>
      <c r="AK632" s="14">
        <v>0</v>
      </c>
      <c r="AL632" s="14">
        <v>0</v>
      </c>
      <c r="AM632" s="14">
        <v>0</v>
      </c>
      <c r="AN632" s="14">
        <v>0</v>
      </c>
      <c r="AO632" s="14">
        <v>0</v>
      </c>
      <c r="AP632" s="14">
        <v>1</v>
      </c>
      <c r="AQ632" s="14">
        <v>1</v>
      </c>
      <c r="AR632" s="14">
        <v>2</v>
      </c>
      <c r="AS632" s="14">
        <v>0</v>
      </c>
      <c r="AT632" s="14">
        <v>1</v>
      </c>
      <c r="AU632" s="14">
        <v>1</v>
      </c>
      <c r="AV632" s="14">
        <v>2</v>
      </c>
      <c r="AW632" s="14">
        <v>0</v>
      </c>
      <c r="AX632" s="14">
        <v>1</v>
      </c>
      <c r="AY632" s="14">
        <v>1</v>
      </c>
      <c r="AZ632" s="14">
        <v>2</v>
      </c>
      <c r="BA632" s="14">
        <v>0</v>
      </c>
      <c r="BB632" s="14">
        <v>1</v>
      </c>
      <c r="BC632" s="14">
        <v>81</v>
      </c>
      <c r="BD632" s="14">
        <v>79</v>
      </c>
      <c r="BE632" s="14">
        <v>0</v>
      </c>
      <c r="BF632" s="14">
        <v>0</v>
      </c>
      <c r="BG632" s="14" t="s">
        <v>259</v>
      </c>
    </row>
    <row r="633" spans="1:59">
      <c r="A633" s="14" t="s">
        <v>56</v>
      </c>
      <c r="B633" s="14" t="s">
        <v>85</v>
      </c>
      <c r="D633" s="14" t="s">
        <v>1832</v>
      </c>
      <c r="E633" s="14" t="s">
        <v>845</v>
      </c>
      <c r="F633" s="14" t="s">
        <v>846</v>
      </c>
      <c r="G633" s="14">
        <v>31013362</v>
      </c>
      <c r="H633" s="14" t="s">
        <v>166</v>
      </c>
      <c r="I633" s="14" t="s">
        <v>167</v>
      </c>
      <c r="J633" s="14" t="s">
        <v>168</v>
      </c>
      <c r="K633" s="14">
        <v>21.1877212490886</v>
      </c>
      <c r="L633" s="14">
        <v>92.148043534393594</v>
      </c>
      <c r="M633" s="14">
        <v>-44.595226439574098</v>
      </c>
      <c r="N633" s="14">
        <v>4</v>
      </c>
      <c r="P633" s="14" t="s">
        <v>99</v>
      </c>
      <c r="Q633" s="14" t="s">
        <v>109</v>
      </c>
      <c r="S633" s="14">
        <v>1</v>
      </c>
      <c r="T633" s="14">
        <v>1</v>
      </c>
      <c r="U633" s="14">
        <v>3</v>
      </c>
      <c r="V633" s="14">
        <v>0</v>
      </c>
      <c r="W633" s="14">
        <v>0</v>
      </c>
      <c r="X633" s="14">
        <v>0</v>
      </c>
      <c r="Y633" s="14">
        <v>0</v>
      </c>
      <c r="Z633" s="14">
        <v>22</v>
      </c>
      <c r="AA633" s="14">
        <v>16</v>
      </c>
      <c r="AB633" s="14">
        <v>0</v>
      </c>
      <c r="AC633" s="14">
        <v>0</v>
      </c>
      <c r="AD633" s="14">
        <v>23</v>
      </c>
      <c r="AE633" s="14">
        <v>47</v>
      </c>
      <c r="AF633" s="14">
        <v>0</v>
      </c>
      <c r="AG633" s="14">
        <v>0</v>
      </c>
      <c r="AH633" s="14">
        <v>0</v>
      </c>
      <c r="AI633" s="14">
        <v>0</v>
      </c>
      <c r="AJ633" s="14">
        <v>0</v>
      </c>
      <c r="AK633" s="14">
        <v>0</v>
      </c>
      <c r="AL633" s="14">
        <v>0</v>
      </c>
      <c r="AM633" s="14">
        <v>0</v>
      </c>
      <c r="AN633" s="14">
        <v>0</v>
      </c>
      <c r="AO633" s="14">
        <v>0</v>
      </c>
      <c r="AP633" s="14">
        <v>1</v>
      </c>
      <c r="AQ633" s="14">
        <v>1</v>
      </c>
      <c r="AR633" s="14">
        <v>2</v>
      </c>
      <c r="AS633" s="14">
        <v>0</v>
      </c>
      <c r="AT633" s="14">
        <v>1</v>
      </c>
      <c r="AU633" s="14">
        <v>1</v>
      </c>
      <c r="AV633" s="14">
        <v>2</v>
      </c>
      <c r="AW633" s="14">
        <v>0</v>
      </c>
      <c r="AX633" s="14">
        <v>1</v>
      </c>
      <c r="AY633" s="14">
        <v>1</v>
      </c>
      <c r="AZ633" s="14">
        <v>2</v>
      </c>
      <c r="BA633" s="14">
        <v>0</v>
      </c>
      <c r="BB633" s="14">
        <v>1</v>
      </c>
      <c r="BC633" s="14">
        <v>63</v>
      </c>
      <c r="BD633" s="14">
        <v>62</v>
      </c>
      <c r="BE633" s="14">
        <v>0</v>
      </c>
      <c r="BF633" s="14">
        <v>0</v>
      </c>
      <c r="BG633" s="14" t="s">
        <v>259</v>
      </c>
    </row>
    <row r="634" spans="1:59">
      <c r="A634" s="14" t="s">
        <v>56</v>
      </c>
      <c r="B634" s="14" t="s">
        <v>85</v>
      </c>
      <c r="D634" s="14" t="s">
        <v>1832</v>
      </c>
      <c r="E634" s="14" t="s">
        <v>847</v>
      </c>
      <c r="F634" s="14" t="s">
        <v>848</v>
      </c>
      <c r="G634" s="14">
        <v>31013363</v>
      </c>
      <c r="H634" s="14" t="s">
        <v>166</v>
      </c>
      <c r="I634" s="14" t="s">
        <v>167</v>
      </c>
      <c r="J634" s="14" t="s">
        <v>168</v>
      </c>
      <c r="K634" s="14">
        <v>21.187165293215202</v>
      </c>
      <c r="L634" s="14">
        <v>92.147530770894406</v>
      </c>
      <c r="M634" s="14">
        <v>-39.540971415740202</v>
      </c>
      <c r="N634" s="14">
        <v>4</v>
      </c>
      <c r="P634" s="14" t="s">
        <v>99</v>
      </c>
      <c r="Q634" s="14" t="s">
        <v>109</v>
      </c>
      <c r="S634" s="14">
        <v>1</v>
      </c>
      <c r="T634" s="14">
        <v>1</v>
      </c>
      <c r="U634" s="14">
        <v>3</v>
      </c>
      <c r="V634" s="14">
        <v>0</v>
      </c>
      <c r="W634" s="14">
        <v>0</v>
      </c>
      <c r="X634" s="14">
        <v>0</v>
      </c>
      <c r="Y634" s="14">
        <v>0</v>
      </c>
      <c r="Z634" s="14">
        <v>18</v>
      </c>
      <c r="AA634" s="14">
        <v>20</v>
      </c>
      <c r="AB634" s="14">
        <v>0</v>
      </c>
      <c r="AC634" s="14">
        <v>0</v>
      </c>
      <c r="AD634" s="14">
        <v>38</v>
      </c>
      <c r="AE634" s="14">
        <v>26</v>
      </c>
      <c r="AF634" s="14">
        <v>0</v>
      </c>
      <c r="AG634" s="14">
        <v>0</v>
      </c>
      <c r="AH634" s="14">
        <v>0</v>
      </c>
      <c r="AI634" s="14">
        <v>0</v>
      </c>
      <c r="AJ634" s="14">
        <v>0</v>
      </c>
      <c r="AK634" s="14">
        <v>0</v>
      </c>
      <c r="AL634" s="14">
        <v>0</v>
      </c>
      <c r="AM634" s="14">
        <v>0</v>
      </c>
      <c r="AN634" s="14">
        <v>0</v>
      </c>
      <c r="AO634" s="14">
        <v>0</v>
      </c>
      <c r="AP634" s="14">
        <v>1</v>
      </c>
      <c r="AQ634" s="14">
        <v>1</v>
      </c>
      <c r="AR634" s="14">
        <v>3</v>
      </c>
      <c r="AS634" s="14">
        <v>0</v>
      </c>
      <c r="AT634" s="14">
        <v>1</v>
      </c>
      <c r="AU634" s="14">
        <v>1</v>
      </c>
      <c r="AV634" s="14">
        <v>3</v>
      </c>
      <c r="AW634" s="14">
        <v>0</v>
      </c>
      <c r="AX634" s="14">
        <v>1</v>
      </c>
      <c r="AY634" s="14">
        <v>1</v>
      </c>
      <c r="AZ634" s="14">
        <v>3</v>
      </c>
      <c r="BA634" s="14">
        <v>0</v>
      </c>
      <c r="BB634" s="14">
        <v>1</v>
      </c>
      <c r="BC634" s="14">
        <v>80</v>
      </c>
      <c r="BD634" s="14">
        <v>80</v>
      </c>
      <c r="BE634" s="14">
        <v>0</v>
      </c>
      <c r="BF634" s="14">
        <v>0</v>
      </c>
      <c r="BG634" s="14" t="s">
        <v>167</v>
      </c>
    </row>
    <row r="635" spans="1:59">
      <c r="A635" s="14" t="s">
        <v>56</v>
      </c>
      <c r="B635" s="14" t="s">
        <v>85</v>
      </c>
      <c r="D635" s="14" t="s">
        <v>1832</v>
      </c>
      <c r="E635" s="14" t="s">
        <v>849</v>
      </c>
      <c r="F635" s="14" t="s">
        <v>850</v>
      </c>
      <c r="G635" s="14">
        <v>31013411</v>
      </c>
      <c r="H635" s="14" t="s">
        <v>166</v>
      </c>
      <c r="I635" s="14" t="s">
        <v>167</v>
      </c>
      <c r="J635" s="14" t="s">
        <v>168</v>
      </c>
      <c r="K635" s="14">
        <v>21.1880497065093</v>
      </c>
      <c r="L635" s="14">
        <v>92.147028185467306</v>
      </c>
      <c r="M635" s="14">
        <v>-68.085055135779001</v>
      </c>
      <c r="N635" s="14">
        <v>4</v>
      </c>
      <c r="P635" s="14" t="s">
        <v>99</v>
      </c>
      <c r="Q635" s="14" t="s">
        <v>109</v>
      </c>
      <c r="S635" s="14">
        <v>1</v>
      </c>
      <c r="T635" s="14">
        <v>1</v>
      </c>
      <c r="U635" s="14">
        <v>3</v>
      </c>
      <c r="V635" s="14">
        <v>0</v>
      </c>
      <c r="W635" s="14">
        <v>0</v>
      </c>
      <c r="X635" s="14">
        <v>0</v>
      </c>
      <c r="Y635" s="14">
        <v>0</v>
      </c>
      <c r="Z635" s="14">
        <v>19</v>
      </c>
      <c r="AA635" s="14">
        <v>17</v>
      </c>
      <c r="AB635" s="14">
        <v>0</v>
      </c>
      <c r="AC635" s="14">
        <v>0</v>
      </c>
      <c r="AD635" s="14">
        <v>30</v>
      </c>
      <c r="AE635" s="14">
        <v>30</v>
      </c>
      <c r="AF635" s="14">
        <v>0</v>
      </c>
      <c r="AG635" s="14">
        <v>0</v>
      </c>
      <c r="AH635" s="14">
        <v>0</v>
      </c>
      <c r="AI635" s="14">
        <v>0</v>
      </c>
      <c r="AJ635" s="14">
        <v>0</v>
      </c>
      <c r="AK635" s="14">
        <v>0</v>
      </c>
      <c r="AL635" s="14">
        <v>0</v>
      </c>
      <c r="AM635" s="14">
        <v>0</v>
      </c>
      <c r="AN635" s="14">
        <v>0</v>
      </c>
      <c r="AO635" s="14">
        <v>0</v>
      </c>
      <c r="AP635" s="14">
        <v>0</v>
      </c>
      <c r="AQ635" s="14">
        <v>1</v>
      </c>
      <c r="AR635" s="14">
        <v>1</v>
      </c>
      <c r="AS635" s="14">
        <v>0</v>
      </c>
      <c r="AT635" s="14">
        <v>0</v>
      </c>
      <c r="AU635" s="14">
        <v>1</v>
      </c>
      <c r="AV635" s="14">
        <v>1</v>
      </c>
      <c r="AW635" s="14">
        <v>0</v>
      </c>
      <c r="AX635" s="14">
        <v>0</v>
      </c>
      <c r="AY635" s="14">
        <v>1</v>
      </c>
      <c r="AZ635" s="14">
        <v>1</v>
      </c>
      <c r="BA635" s="14">
        <v>0</v>
      </c>
      <c r="BB635" s="14">
        <v>1</v>
      </c>
      <c r="BC635" s="14">
        <v>58</v>
      </c>
      <c r="BD635" s="14">
        <v>59</v>
      </c>
      <c r="BE635" s="14">
        <v>0</v>
      </c>
      <c r="BF635" s="14">
        <v>0</v>
      </c>
      <c r="BG635" s="14" t="s">
        <v>259</v>
      </c>
    </row>
    <row r="636" spans="1:59">
      <c r="A636" s="14" t="s">
        <v>56</v>
      </c>
      <c r="B636" s="14" t="s">
        <v>85</v>
      </c>
      <c r="D636" s="14" t="s">
        <v>1832</v>
      </c>
      <c r="E636" s="14" t="s">
        <v>851</v>
      </c>
      <c r="F636" s="14" t="s">
        <v>852</v>
      </c>
      <c r="G636" s="14">
        <v>31013373</v>
      </c>
      <c r="H636" s="14" t="s">
        <v>166</v>
      </c>
      <c r="I636" s="14" t="s">
        <v>167</v>
      </c>
      <c r="J636" s="14" t="s">
        <v>168</v>
      </c>
      <c r="K636" s="14">
        <v>21.185893925468001</v>
      </c>
      <c r="L636" s="14">
        <v>92.147235943130298</v>
      </c>
      <c r="M636" s="14">
        <v>-12.841525768150101</v>
      </c>
      <c r="N636" s="14">
        <v>4</v>
      </c>
      <c r="P636" s="14" t="s">
        <v>99</v>
      </c>
      <c r="Q636" s="14" t="s">
        <v>109</v>
      </c>
      <c r="S636" s="14">
        <v>1</v>
      </c>
      <c r="T636" s="14">
        <v>1</v>
      </c>
      <c r="U636" s="14">
        <v>3</v>
      </c>
      <c r="V636" s="14">
        <v>0</v>
      </c>
      <c r="W636" s="14">
        <v>0</v>
      </c>
      <c r="X636" s="14">
        <v>0</v>
      </c>
      <c r="Y636" s="14">
        <v>0</v>
      </c>
      <c r="Z636" s="14">
        <v>16</v>
      </c>
      <c r="AA636" s="14">
        <v>19</v>
      </c>
      <c r="AB636" s="14">
        <v>0</v>
      </c>
      <c r="AC636" s="14">
        <v>0</v>
      </c>
      <c r="AD636" s="14">
        <v>32</v>
      </c>
      <c r="AE636" s="14">
        <v>38</v>
      </c>
      <c r="AF636" s="14">
        <v>0</v>
      </c>
      <c r="AG636" s="14">
        <v>0</v>
      </c>
      <c r="AH636" s="14">
        <v>0</v>
      </c>
      <c r="AI636" s="14">
        <v>0</v>
      </c>
      <c r="AJ636" s="14">
        <v>0</v>
      </c>
      <c r="AK636" s="14">
        <v>0</v>
      </c>
      <c r="AL636" s="14">
        <v>0</v>
      </c>
      <c r="AM636" s="14">
        <v>0</v>
      </c>
      <c r="AN636" s="14">
        <v>0</v>
      </c>
      <c r="AO636" s="14">
        <v>0</v>
      </c>
      <c r="AP636" s="14">
        <v>1</v>
      </c>
      <c r="AQ636" s="14">
        <v>1</v>
      </c>
      <c r="AR636" s="14">
        <v>2</v>
      </c>
      <c r="AS636" s="14">
        <v>0</v>
      </c>
      <c r="AT636" s="14">
        <v>1</v>
      </c>
      <c r="AU636" s="14">
        <v>0</v>
      </c>
      <c r="AV636" s="14">
        <v>2</v>
      </c>
      <c r="AW636" s="14">
        <v>0</v>
      </c>
      <c r="AX636" s="14">
        <v>1</v>
      </c>
      <c r="AY636" s="14">
        <v>0</v>
      </c>
      <c r="AZ636" s="14">
        <v>2</v>
      </c>
      <c r="BA636" s="14">
        <v>0</v>
      </c>
      <c r="BB636" s="14">
        <v>1</v>
      </c>
      <c r="BC636" s="14">
        <v>83</v>
      </c>
      <c r="BD636" s="14">
        <v>85</v>
      </c>
      <c r="BE636" s="14">
        <v>0</v>
      </c>
      <c r="BF636" s="14">
        <v>0</v>
      </c>
      <c r="BG636" s="14" t="s">
        <v>167</v>
      </c>
    </row>
    <row r="637" spans="1:59">
      <c r="A637" s="14" t="s">
        <v>56</v>
      </c>
      <c r="B637" s="14" t="s">
        <v>85</v>
      </c>
      <c r="D637" s="14" t="s">
        <v>1832</v>
      </c>
      <c r="E637" s="14" t="s">
        <v>853</v>
      </c>
      <c r="F637" s="14" t="s">
        <v>854</v>
      </c>
      <c r="G637" s="14">
        <v>31013391</v>
      </c>
      <c r="H637" s="14" t="s">
        <v>166</v>
      </c>
      <c r="I637" s="14" t="s">
        <v>167</v>
      </c>
      <c r="J637" s="14" t="s">
        <v>168</v>
      </c>
      <c r="K637" s="14">
        <v>21.185383348812898</v>
      </c>
      <c r="L637" s="14">
        <v>92.1486603289557</v>
      </c>
      <c r="M637" s="14">
        <v>-28.280920881029601</v>
      </c>
      <c r="N637" s="14">
        <v>4</v>
      </c>
      <c r="P637" s="14" t="s">
        <v>99</v>
      </c>
      <c r="Q637" s="14" t="s">
        <v>109</v>
      </c>
      <c r="S637" s="14">
        <v>1</v>
      </c>
      <c r="T637" s="14">
        <v>1</v>
      </c>
      <c r="U637" s="14">
        <v>3</v>
      </c>
      <c r="V637" s="14">
        <v>0</v>
      </c>
      <c r="W637" s="14">
        <v>0</v>
      </c>
      <c r="X637" s="14">
        <v>0</v>
      </c>
      <c r="Y637" s="14">
        <v>0</v>
      </c>
      <c r="Z637" s="14">
        <v>20</v>
      </c>
      <c r="AA637" s="14">
        <v>15</v>
      </c>
      <c r="AB637" s="14">
        <v>0</v>
      </c>
      <c r="AC637" s="14">
        <v>0</v>
      </c>
      <c r="AD637" s="14">
        <v>42</v>
      </c>
      <c r="AE637" s="14">
        <v>28</v>
      </c>
      <c r="AF637" s="14">
        <v>0</v>
      </c>
      <c r="AG637" s="14">
        <v>0</v>
      </c>
      <c r="AH637" s="14">
        <v>0</v>
      </c>
      <c r="AI637" s="14">
        <v>0</v>
      </c>
      <c r="AJ637" s="14">
        <v>0</v>
      </c>
      <c r="AK637" s="14">
        <v>0</v>
      </c>
      <c r="AL637" s="14">
        <v>0</v>
      </c>
      <c r="AM637" s="14">
        <v>0</v>
      </c>
      <c r="AN637" s="14">
        <v>0</v>
      </c>
      <c r="AO637" s="14">
        <v>0</v>
      </c>
      <c r="AP637" s="14">
        <v>0</v>
      </c>
      <c r="AQ637" s="14">
        <v>1</v>
      </c>
      <c r="AR637" s="14">
        <v>1</v>
      </c>
      <c r="AS637" s="14">
        <v>0</v>
      </c>
      <c r="AT637" s="14">
        <v>0</v>
      </c>
      <c r="AU637" s="14">
        <v>1</v>
      </c>
      <c r="AV637" s="14">
        <v>1</v>
      </c>
      <c r="AW637" s="14">
        <v>0</v>
      </c>
      <c r="AX637" s="14">
        <v>0</v>
      </c>
      <c r="AY637" s="14">
        <v>1</v>
      </c>
      <c r="AZ637" s="14">
        <v>1</v>
      </c>
      <c r="BA637" s="14">
        <v>0</v>
      </c>
      <c r="BB637" s="14">
        <v>1</v>
      </c>
      <c r="BC637" s="14">
        <v>76</v>
      </c>
      <c r="BD637" s="14">
        <v>78</v>
      </c>
      <c r="BE637" s="14">
        <v>0</v>
      </c>
      <c r="BF637" s="14">
        <v>0</v>
      </c>
      <c r="BG637" s="14" t="s">
        <v>167</v>
      </c>
    </row>
    <row r="638" spans="1:59">
      <c r="A638" s="14" t="s">
        <v>56</v>
      </c>
      <c r="B638" s="14" t="s">
        <v>85</v>
      </c>
      <c r="D638" s="14" t="s">
        <v>1832</v>
      </c>
      <c r="E638" s="14" t="s">
        <v>855</v>
      </c>
      <c r="F638" s="14" t="s">
        <v>856</v>
      </c>
      <c r="G638" s="14">
        <v>31013412</v>
      </c>
      <c r="H638" s="14" t="s">
        <v>166</v>
      </c>
      <c r="I638" s="14" t="s">
        <v>167</v>
      </c>
      <c r="J638" s="14" t="s">
        <v>168</v>
      </c>
      <c r="K638" s="14">
        <v>21.184660600442498</v>
      </c>
      <c r="L638" s="14">
        <v>92.147385082309896</v>
      </c>
      <c r="M638" s="14">
        <v>-43.941530617579502</v>
      </c>
      <c r="N638" s="14">
        <v>4</v>
      </c>
      <c r="P638" s="14" t="s">
        <v>99</v>
      </c>
      <c r="Q638" s="14" t="s">
        <v>109</v>
      </c>
      <c r="S638" s="14">
        <v>1</v>
      </c>
      <c r="T638" s="14">
        <v>1</v>
      </c>
      <c r="U638" s="14">
        <v>3</v>
      </c>
      <c r="V638" s="14">
        <v>0</v>
      </c>
      <c r="W638" s="14">
        <v>0</v>
      </c>
      <c r="X638" s="14">
        <v>0</v>
      </c>
      <c r="Y638" s="14">
        <v>0</v>
      </c>
      <c r="Z638" s="14">
        <v>18</v>
      </c>
      <c r="AA638" s="14">
        <v>18</v>
      </c>
      <c r="AB638" s="14">
        <v>0</v>
      </c>
      <c r="AC638" s="14">
        <v>0</v>
      </c>
      <c r="AD638" s="14">
        <v>30</v>
      </c>
      <c r="AE638" s="14">
        <v>37</v>
      </c>
      <c r="AF638" s="14">
        <v>0</v>
      </c>
      <c r="AG638" s="14">
        <v>0</v>
      </c>
      <c r="AH638" s="14">
        <v>0</v>
      </c>
      <c r="AI638" s="14">
        <v>0</v>
      </c>
      <c r="AJ638" s="14">
        <v>0</v>
      </c>
      <c r="AK638" s="14">
        <v>0</v>
      </c>
      <c r="AL638" s="14">
        <v>0</v>
      </c>
      <c r="AM638" s="14">
        <v>0</v>
      </c>
      <c r="AN638" s="14">
        <v>0</v>
      </c>
      <c r="AO638" s="14">
        <v>0</v>
      </c>
      <c r="AP638" s="14">
        <v>1</v>
      </c>
      <c r="AQ638" s="14">
        <v>0</v>
      </c>
      <c r="AR638" s="14">
        <v>2</v>
      </c>
      <c r="AS638" s="14">
        <v>0</v>
      </c>
      <c r="AT638" s="14">
        <v>1</v>
      </c>
      <c r="AU638" s="14">
        <v>0</v>
      </c>
      <c r="AV638" s="14">
        <v>2</v>
      </c>
      <c r="AW638" s="14">
        <v>0</v>
      </c>
      <c r="AX638" s="14">
        <v>1</v>
      </c>
      <c r="AY638" s="14">
        <v>0</v>
      </c>
      <c r="AZ638" s="14">
        <v>2</v>
      </c>
      <c r="BA638" s="14">
        <v>0</v>
      </c>
      <c r="BB638" s="14">
        <v>1</v>
      </c>
      <c r="BC638" s="14">
        <v>88</v>
      </c>
      <c r="BD638" s="14">
        <v>87</v>
      </c>
      <c r="BE638" s="14">
        <v>0</v>
      </c>
      <c r="BF638" s="14">
        <v>0</v>
      </c>
      <c r="BG638" s="14" t="s">
        <v>167</v>
      </c>
    </row>
    <row r="639" spans="1:59">
      <c r="A639" s="14" t="s">
        <v>56</v>
      </c>
      <c r="B639" s="14" t="s">
        <v>85</v>
      </c>
      <c r="D639" s="14" t="s">
        <v>1832</v>
      </c>
      <c r="E639" s="14" t="s">
        <v>857</v>
      </c>
      <c r="F639" s="14" t="s">
        <v>858</v>
      </c>
      <c r="G639" s="14">
        <v>31013374</v>
      </c>
      <c r="H639" s="14" t="s">
        <v>166</v>
      </c>
      <c r="I639" s="14" t="s">
        <v>167</v>
      </c>
      <c r="J639" s="14" t="s">
        <v>168</v>
      </c>
      <c r="K639" s="14">
        <v>21.186124447622099</v>
      </c>
      <c r="L639" s="14">
        <v>92.148002531459994</v>
      </c>
      <c r="M639" s="14">
        <v>-43.898876376438501</v>
      </c>
      <c r="N639" s="14">
        <v>4</v>
      </c>
      <c r="P639" s="14" t="s">
        <v>99</v>
      </c>
      <c r="Q639" s="14" t="s">
        <v>109</v>
      </c>
      <c r="S639" s="14">
        <v>1</v>
      </c>
      <c r="T639" s="14">
        <v>1</v>
      </c>
      <c r="U639" s="14">
        <v>3</v>
      </c>
      <c r="V639" s="14">
        <v>0</v>
      </c>
      <c r="W639" s="14">
        <v>0</v>
      </c>
      <c r="X639" s="14">
        <v>0</v>
      </c>
      <c r="Y639" s="14">
        <v>0</v>
      </c>
      <c r="Z639" s="14">
        <v>21</v>
      </c>
      <c r="AA639" s="14">
        <v>14</v>
      </c>
      <c r="AB639" s="14">
        <v>0</v>
      </c>
      <c r="AC639" s="14">
        <v>0</v>
      </c>
      <c r="AD639" s="14">
        <v>30</v>
      </c>
      <c r="AE639" s="14">
        <v>40</v>
      </c>
      <c r="AF639" s="14">
        <v>0</v>
      </c>
      <c r="AG639" s="14">
        <v>0</v>
      </c>
      <c r="AH639" s="14">
        <v>0</v>
      </c>
      <c r="AI639" s="14">
        <v>0</v>
      </c>
      <c r="AJ639" s="14">
        <v>0</v>
      </c>
      <c r="AK639" s="14">
        <v>0</v>
      </c>
      <c r="AL639" s="14">
        <v>0</v>
      </c>
      <c r="AM639" s="14">
        <v>0</v>
      </c>
      <c r="AN639" s="14">
        <v>0</v>
      </c>
      <c r="AO639" s="14">
        <v>0</v>
      </c>
      <c r="AP639" s="14">
        <v>1</v>
      </c>
      <c r="AQ639" s="14">
        <v>1</v>
      </c>
      <c r="AR639" s="14">
        <v>2</v>
      </c>
      <c r="AS639" s="14">
        <v>0</v>
      </c>
      <c r="AT639" s="14">
        <v>1</v>
      </c>
      <c r="AU639" s="14">
        <v>1</v>
      </c>
      <c r="AV639" s="14">
        <v>2</v>
      </c>
      <c r="AW639" s="14">
        <v>0</v>
      </c>
      <c r="AX639" s="14">
        <v>1</v>
      </c>
      <c r="AY639" s="14">
        <v>1</v>
      </c>
      <c r="AZ639" s="14">
        <v>2</v>
      </c>
      <c r="BA639" s="14">
        <v>0</v>
      </c>
      <c r="BB639" s="14">
        <v>1</v>
      </c>
      <c r="BC639" s="14">
        <v>59</v>
      </c>
      <c r="BD639" s="14">
        <v>59</v>
      </c>
      <c r="BE639" s="14">
        <v>0</v>
      </c>
      <c r="BF639" s="14">
        <v>0</v>
      </c>
      <c r="BG639" s="14" t="s">
        <v>259</v>
      </c>
    </row>
    <row r="640" spans="1:59">
      <c r="A640" s="14" t="s">
        <v>56</v>
      </c>
      <c r="B640" s="14" t="s">
        <v>85</v>
      </c>
      <c r="D640" s="14" t="s">
        <v>1832</v>
      </c>
      <c r="E640" s="14" t="s">
        <v>859</v>
      </c>
      <c r="F640" s="14" t="s">
        <v>860</v>
      </c>
      <c r="G640" s="14">
        <v>31013409</v>
      </c>
      <c r="H640" s="14" t="s">
        <v>166</v>
      </c>
      <c r="I640" s="14" t="s">
        <v>167</v>
      </c>
      <c r="J640" s="14" t="s">
        <v>168</v>
      </c>
      <c r="K640" s="14">
        <v>21.186059008075901</v>
      </c>
      <c r="L640" s="14">
        <v>92.148293352743707</v>
      </c>
      <c r="M640" s="14">
        <v>-45.441412369069297</v>
      </c>
      <c r="N640" s="14">
        <v>4</v>
      </c>
      <c r="P640" s="14" t="s">
        <v>99</v>
      </c>
      <c r="Q640" s="14" t="s">
        <v>109</v>
      </c>
      <c r="S640" s="14">
        <v>1</v>
      </c>
      <c r="T640" s="14">
        <v>1</v>
      </c>
      <c r="U640" s="14">
        <v>3</v>
      </c>
      <c r="V640" s="14">
        <v>1</v>
      </c>
      <c r="W640" s="14">
        <v>0</v>
      </c>
      <c r="X640" s="14">
        <v>0</v>
      </c>
      <c r="Y640" s="14">
        <v>0</v>
      </c>
      <c r="Z640" s="14">
        <v>18</v>
      </c>
      <c r="AA640" s="14">
        <v>18</v>
      </c>
      <c r="AB640" s="14">
        <v>0</v>
      </c>
      <c r="AC640" s="14">
        <v>0</v>
      </c>
      <c r="AD640" s="14">
        <v>30</v>
      </c>
      <c r="AE640" s="14">
        <v>38</v>
      </c>
      <c r="AF640" s="14">
        <v>0</v>
      </c>
      <c r="AG640" s="14">
        <v>0</v>
      </c>
      <c r="AH640" s="14">
        <v>0</v>
      </c>
      <c r="AI640" s="14">
        <v>0</v>
      </c>
      <c r="AJ640" s="14">
        <v>0</v>
      </c>
      <c r="AK640" s="14">
        <v>0</v>
      </c>
      <c r="AL640" s="14">
        <v>0</v>
      </c>
      <c r="AM640" s="14">
        <v>0</v>
      </c>
      <c r="AN640" s="14">
        <v>0</v>
      </c>
      <c r="AO640" s="14">
        <v>0</v>
      </c>
      <c r="AP640" s="14">
        <v>1</v>
      </c>
      <c r="AQ640" s="14">
        <v>1</v>
      </c>
      <c r="AR640" s="14">
        <v>1</v>
      </c>
      <c r="AS640" s="14">
        <v>0</v>
      </c>
      <c r="AT640" s="14">
        <v>1</v>
      </c>
      <c r="AU640" s="14">
        <v>1</v>
      </c>
      <c r="AV640" s="14">
        <v>1</v>
      </c>
      <c r="AW640" s="14">
        <v>0</v>
      </c>
      <c r="AX640" s="14">
        <v>1</v>
      </c>
      <c r="AY640" s="14">
        <v>1</v>
      </c>
      <c r="AZ640" s="14">
        <v>1</v>
      </c>
      <c r="BA640" s="14">
        <v>0</v>
      </c>
      <c r="BB640" s="14">
        <v>1</v>
      </c>
      <c r="BC640" s="14">
        <v>78</v>
      </c>
      <c r="BD640" s="14">
        <v>79</v>
      </c>
      <c r="BE640" s="14">
        <v>0</v>
      </c>
      <c r="BF640" s="14">
        <v>0</v>
      </c>
      <c r="BG640" s="14" t="s">
        <v>259</v>
      </c>
    </row>
    <row r="641" spans="1:59">
      <c r="A641" s="14" t="s">
        <v>56</v>
      </c>
      <c r="B641" s="14" t="s">
        <v>85</v>
      </c>
      <c r="D641" s="14" t="s">
        <v>1832</v>
      </c>
      <c r="E641" s="14" t="s">
        <v>861</v>
      </c>
      <c r="F641" s="14" t="s">
        <v>862</v>
      </c>
      <c r="G641" s="14">
        <v>31013504</v>
      </c>
      <c r="H641" s="14" t="s">
        <v>166</v>
      </c>
      <c r="I641" s="14" t="s">
        <v>167</v>
      </c>
      <c r="J641" s="14" t="s">
        <v>168</v>
      </c>
      <c r="K641" s="14">
        <v>21.184332300000001</v>
      </c>
      <c r="L641" s="14">
        <v>92.147557800000001</v>
      </c>
      <c r="M641" s="14">
        <v>-51.781986662000001</v>
      </c>
      <c r="N641" s="14" t="s">
        <v>261</v>
      </c>
      <c r="P641" s="14" t="s">
        <v>99</v>
      </c>
      <c r="Q641" s="14" t="s">
        <v>109</v>
      </c>
      <c r="S641" s="14">
        <v>1</v>
      </c>
      <c r="T641" s="14">
        <v>1</v>
      </c>
      <c r="U641" s="14">
        <v>3</v>
      </c>
      <c r="V641" s="14">
        <v>0</v>
      </c>
      <c r="W641" s="14">
        <v>0</v>
      </c>
      <c r="X641" s="14">
        <v>0</v>
      </c>
      <c r="Y641" s="14">
        <v>0</v>
      </c>
      <c r="Z641" s="14">
        <v>18</v>
      </c>
      <c r="AA641" s="14">
        <v>20</v>
      </c>
      <c r="AB641" s="14">
        <v>0</v>
      </c>
      <c r="AC641" s="14">
        <v>0</v>
      </c>
      <c r="AD641" s="14">
        <v>27</v>
      </c>
      <c r="AE641" s="14">
        <v>40</v>
      </c>
      <c r="AF641" s="14">
        <v>0</v>
      </c>
      <c r="AG641" s="14">
        <v>0</v>
      </c>
      <c r="AH641" s="14">
        <v>0</v>
      </c>
      <c r="AI641" s="14">
        <v>0</v>
      </c>
      <c r="AJ641" s="14">
        <v>0</v>
      </c>
      <c r="AK641" s="14">
        <v>0</v>
      </c>
      <c r="AL641" s="14">
        <v>0</v>
      </c>
      <c r="AM641" s="14">
        <v>0</v>
      </c>
      <c r="AN641" s="14">
        <v>0</v>
      </c>
      <c r="AO641" s="14">
        <v>0</v>
      </c>
      <c r="AP641" s="14">
        <v>1</v>
      </c>
      <c r="AQ641" s="14">
        <v>1</v>
      </c>
      <c r="AR641" s="14">
        <v>2</v>
      </c>
      <c r="AS641" s="14">
        <v>0</v>
      </c>
      <c r="AT641" s="14">
        <v>1</v>
      </c>
      <c r="AU641" s="14">
        <v>1</v>
      </c>
      <c r="AV641" s="14">
        <v>2</v>
      </c>
      <c r="AW641" s="14">
        <v>0</v>
      </c>
      <c r="AX641" s="14">
        <v>1</v>
      </c>
      <c r="AY641" s="14">
        <v>1</v>
      </c>
      <c r="AZ641" s="14">
        <v>2</v>
      </c>
      <c r="BA641" s="14">
        <v>0</v>
      </c>
      <c r="BB641" s="14">
        <v>1</v>
      </c>
      <c r="BC641" s="14">
        <v>101</v>
      </c>
      <c r="BD641" s="14">
        <v>104</v>
      </c>
      <c r="BE641" s="14">
        <v>0</v>
      </c>
      <c r="BF641" s="14">
        <v>0</v>
      </c>
      <c r="BG641" s="14" t="s">
        <v>167</v>
      </c>
    </row>
    <row r="642" spans="1:59">
      <c r="A642" s="14" t="s">
        <v>56</v>
      </c>
      <c r="B642" s="14" t="s">
        <v>85</v>
      </c>
      <c r="D642" s="14" t="s">
        <v>1832</v>
      </c>
      <c r="E642" s="14" t="s">
        <v>863</v>
      </c>
      <c r="F642" s="14" t="s">
        <v>864</v>
      </c>
      <c r="G642" s="14">
        <v>31013410</v>
      </c>
      <c r="H642" s="14" t="s">
        <v>166</v>
      </c>
      <c r="I642" s="14" t="s">
        <v>167</v>
      </c>
      <c r="J642" s="14" t="s">
        <v>168</v>
      </c>
      <c r="K642" s="14">
        <v>21.184920681988</v>
      </c>
      <c r="L642" s="14">
        <v>92.147251602445095</v>
      </c>
      <c r="M642" s="14">
        <v>-22.8473245894128</v>
      </c>
      <c r="N642" s="14">
        <v>4</v>
      </c>
      <c r="P642" s="14" t="s">
        <v>99</v>
      </c>
      <c r="Q642" s="14" t="s">
        <v>109</v>
      </c>
      <c r="S642" s="14">
        <v>1</v>
      </c>
      <c r="T642" s="14">
        <v>1</v>
      </c>
      <c r="U642" s="14">
        <v>3</v>
      </c>
      <c r="V642" s="14">
        <v>0</v>
      </c>
      <c r="W642" s="14">
        <v>0</v>
      </c>
      <c r="X642" s="14">
        <v>0</v>
      </c>
      <c r="Y642" s="14">
        <v>0</v>
      </c>
      <c r="Z642" s="14">
        <v>18</v>
      </c>
      <c r="AA642" s="14">
        <v>18</v>
      </c>
      <c r="AB642" s="14">
        <v>0</v>
      </c>
      <c r="AC642" s="14">
        <v>0</v>
      </c>
      <c r="AD642" s="14">
        <v>32</v>
      </c>
      <c r="AE642" s="14">
        <v>36</v>
      </c>
      <c r="AF642" s="14">
        <v>0</v>
      </c>
      <c r="AG642" s="14">
        <v>0</v>
      </c>
      <c r="AH642" s="14">
        <v>0</v>
      </c>
      <c r="AI642" s="14">
        <v>0</v>
      </c>
      <c r="AJ642" s="14">
        <v>0</v>
      </c>
      <c r="AK642" s="14">
        <v>0</v>
      </c>
      <c r="AL642" s="14">
        <v>0</v>
      </c>
      <c r="AM642" s="14">
        <v>0</v>
      </c>
      <c r="AN642" s="14">
        <v>0</v>
      </c>
      <c r="AO642" s="14">
        <v>0</v>
      </c>
      <c r="AP642" s="14">
        <v>1</v>
      </c>
      <c r="AQ642" s="14">
        <v>1</v>
      </c>
      <c r="AR642" s="14">
        <v>2</v>
      </c>
      <c r="AS642" s="14">
        <v>0</v>
      </c>
      <c r="AT642" s="14">
        <v>1</v>
      </c>
      <c r="AU642" s="14">
        <v>1</v>
      </c>
      <c r="AV642" s="14">
        <v>2</v>
      </c>
      <c r="AW642" s="14">
        <v>0</v>
      </c>
      <c r="AX642" s="14">
        <v>1</v>
      </c>
      <c r="AY642" s="14">
        <v>1</v>
      </c>
      <c r="AZ642" s="14">
        <v>2</v>
      </c>
      <c r="BA642" s="14">
        <v>0</v>
      </c>
      <c r="BB642" s="14">
        <v>1</v>
      </c>
      <c r="BC642" s="14">
        <v>87</v>
      </c>
      <c r="BD642" s="14">
        <v>85</v>
      </c>
      <c r="BE642" s="14">
        <v>0</v>
      </c>
      <c r="BF642" s="14">
        <v>0</v>
      </c>
      <c r="BG642" s="14" t="s">
        <v>167</v>
      </c>
    </row>
    <row r="643" spans="1:59">
      <c r="A643" s="14" t="s">
        <v>56</v>
      </c>
      <c r="B643" s="14" t="s">
        <v>85</v>
      </c>
      <c r="D643" s="14" t="s">
        <v>1832</v>
      </c>
      <c r="E643" s="14" t="s">
        <v>865</v>
      </c>
      <c r="F643" s="14" t="s">
        <v>866</v>
      </c>
      <c r="G643" s="14">
        <v>31013505</v>
      </c>
      <c r="H643" s="14" t="s">
        <v>166</v>
      </c>
      <c r="I643" s="14" t="s">
        <v>167</v>
      </c>
      <c r="J643" s="14" t="s">
        <v>168</v>
      </c>
      <c r="K643" s="14">
        <v>21.185349411141601</v>
      </c>
      <c r="L643" s="14">
        <v>92.146503866592596</v>
      </c>
      <c r="M643" s="14">
        <v>-36.607158526383103</v>
      </c>
      <c r="N643" s="14">
        <v>4</v>
      </c>
      <c r="P643" s="14" t="s">
        <v>99</v>
      </c>
      <c r="Q643" s="14" t="s">
        <v>109</v>
      </c>
      <c r="S643" s="14">
        <v>1</v>
      </c>
      <c r="T643" s="14">
        <v>1</v>
      </c>
      <c r="U643" s="14">
        <v>3</v>
      </c>
      <c r="V643" s="14">
        <v>0</v>
      </c>
      <c r="W643" s="14">
        <v>0</v>
      </c>
      <c r="X643" s="14">
        <v>0</v>
      </c>
      <c r="Y643" s="14">
        <v>0</v>
      </c>
      <c r="Z643" s="14">
        <v>40</v>
      </c>
      <c r="AA643" s="14">
        <v>30</v>
      </c>
      <c r="AB643" s="14">
        <v>0</v>
      </c>
      <c r="AC643" s="14">
        <v>0</v>
      </c>
      <c r="AD643" s="14">
        <v>16</v>
      </c>
      <c r="AE643" s="14">
        <v>19</v>
      </c>
      <c r="AF643" s="14">
        <v>0</v>
      </c>
      <c r="AG643" s="14">
        <v>0</v>
      </c>
      <c r="AH643" s="14">
        <v>0</v>
      </c>
      <c r="AI643" s="14">
        <v>0</v>
      </c>
      <c r="AJ643" s="14">
        <v>0</v>
      </c>
      <c r="AK643" s="14">
        <v>0</v>
      </c>
      <c r="AL643" s="14">
        <v>0</v>
      </c>
      <c r="AM643" s="14">
        <v>0</v>
      </c>
      <c r="AN643" s="14">
        <v>0</v>
      </c>
      <c r="AO643" s="14">
        <v>0</v>
      </c>
      <c r="AP643" s="14">
        <v>1</v>
      </c>
      <c r="AQ643" s="14">
        <v>1</v>
      </c>
      <c r="AR643" s="14">
        <v>3</v>
      </c>
      <c r="AS643" s="14">
        <v>0</v>
      </c>
      <c r="AT643" s="14">
        <v>1</v>
      </c>
      <c r="AU643" s="14">
        <v>1</v>
      </c>
      <c r="AV643" s="14">
        <v>3</v>
      </c>
      <c r="AW643" s="14">
        <v>0</v>
      </c>
      <c r="AX643" s="14">
        <v>1</v>
      </c>
      <c r="AY643" s="14">
        <v>1</v>
      </c>
      <c r="AZ643" s="14">
        <v>3</v>
      </c>
      <c r="BA643" s="14">
        <v>0</v>
      </c>
      <c r="BB643" s="14">
        <v>1</v>
      </c>
      <c r="BC643" s="14">
        <v>102</v>
      </c>
      <c r="BD643" s="14">
        <v>109</v>
      </c>
      <c r="BE643" s="14">
        <v>0</v>
      </c>
      <c r="BF643" s="14">
        <v>0</v>
      </c>
      <c r="BG643" s="14" t="s">
        <v>167</v>
      </c>
    </row>
    <row r="644" spans="1:59">
      <c r="A644" s="14" t="s">
        <v>56</v>
      </c>
      <c r="B644" s="14" t="s">
        <v>85</v>
      </c>
      <c r="D644" s="14" t="s">
        <v>1832</v>
      </c>
      <c r="E644" s="14" t="s">
        <v>867</v>
      </c>
      <c r="F644" s="14" t="s">
        <v>868</v>
      </c>
      <c r="G644" s="14">
        <v>31013368</v>
      </c>
      <c r="H644" s="14" t="s">
        <v>166</v>
      </c>
      <c r="I644" s="14" t="s">
        <v>167</v>
      </c>
      <c r="J644" s="14" t="s">
        <v>168</v>
      </c>
      <c r="K644" s="14">
        <v>21.1839888506716</v>
      </c>
      <c r="L644" s="14">
        <v>92.1456097001643</v>
      </c>
      <c r="M644" s="14">
        <v>-36.923942776547399</v>
      </c>
      <c r="N644" s="14">
        <v>4</v>
      </c>
      <c r="P644" s="14" t="s">
        <v>99</v>
      </c>
      <c r="Q644" s="14" t="s">
        <v>109</v>
      </c>
      <c r="S644" s="14">
        <v>1</v>
      </c>
      <c r="T644" s="14">
        <v>1</v>
      </c>
      <c r="U644" s="14">
        <v>3</v>
      </c>
      <c r="V644" s="14">
        <v>0</v>
      </c>
      <c r="W644" s="14">
        <v>0</v>
      </c>
      <c r="X644" s="14">
        <v>0</v>
      </c>
      <c r="Y644" s="14">
        <v>0</v>
      </c>
      <c r="Z644" s="14">
        <v>16</v>
      </c>
      <c r="AA644" s="14">
        <v>19</v>
      </c>
      <c r="AB644" s="14">
        <v>0</v>
      </c>
      <c r="AC644" s="14">
        <v>0</v>
      </c>
      <c r="AD644" s="14">
        <v>27</v>
      </c>
      <c r="AE644" s="14">
        <v>43</v>
      </c>
      <c r="AF644" s="14">
        <v>0</v>
      </c>
      <c r="AG644" s="14">
        <v>0</v>
      </c>
      <c r="AH644" s="14">
        <v>0</v>
      </c>
      <c r="AI644" s="14">
        <v>0</v>
      </c>
      <c r="AJ644" s="14">
        <v>0</v>
      </c>
      <c r="AK644" s="14">
        <v>0</v>
      </c>
      <c r="AL644" s="14">
        <v>0</v>
      </c>
      <c r="AM644" s="14">
        <v>0</v>
      </c>
      <c r="AN644" s="14">
        <v>0</v>
      </c>
      <c r="AO644" s="14">
        <v>0</v>
      </c>
      <c r="AP644" s="14">
        <v>1</v>
      </c>
      <c r="AQ644" s="14">
        <v>1</v>
      </c>
      <c r="AR644" s="14">
        <v>2</v>
      </c>
      <c r="AS644" s="14">
        <v>0</v>
      </c>
      <c r="AT644" s="14">
        <v>1</v>
      </c>
      <c r="AU644" s="14">
        <v>1</v>
      </c>
      <c r="AV644" s="14">
        <v>2</v>
      </c>
      <c r="AW644" s="14">
        <v>0</v>
      </c>
      <c r="AX644" s="14">
        <v>1</v>
      </c>
      <c r="AY644" s="14">
        <v>1</v>
      </c>
      <c r="AZ644" s="14">
        <v>2</v>
      </c>
      <c r="BA644" s="14">
        <v>0</v>
      </c>
      <c r="BB644" s="14">
        <v>1</v>
      </c>
      <c r="BC644" s="14">
        <v>82</v>
      </c>
      <c r="BD644" s="14">
        <v>80</v>
      </c>
      <c r="BE644" s="14">
        <v>0</v>
      </c>
      <c r="BF644" s="14">
        <v>0</v>
      </c>
      <c r="BG644" s="14" t="s">
        <v>259</v>
      </c>
    </row>
    <row r="645" spans="1:59">
      <c r="A645" s="14" t="s">
        <v>56</v>
      </c>
      <c r="B645" s="14" t="s">
        <v>85</v>
      </c>
      <c r="D645" s="14" t="s">
        <v>1832</v>
      </c>
      <c r="E645" s="14" t="s">
        <v>869</v>
      </c>
      <c r="F645" s="14" t="s">
        <v>870</v>
      </c>
      <c r="G645" s="14">
        <v>31013398</v>
      </c>
      <c r="H645" s="14" t="s">
        <v>166</v>
      </c>
      <c r="I645" s="14" t="s">
        <v>167</v>
      </c>
      <c r="J645" s="14" t="s">
        <v>168</v>
      </c>
      <c r="K645" s="14">
        <v>21.187071851833799</v>
      </c>
      <c r="L645" s="14">
        <v>92.145083975539904</v>
      </c>
      <c r="M645" s="14">
        <v>-55.635902376315201</v>
      </c>
      <c r="N645" s="14">
        <v>4</v>
      </c>
      <c r="P645" s="14" t="s">
        <v>99</v>
      </c>
      <c r="Q645" s="14" t="s">
        <v>109</v>
      </c>
      <c r="S645" s="14">
        <v>1</v>
      </c>
      <c r="T645" s="14">
        <v>1</v>
      </c>
      <c r="U645" s="14">
        <v>3</v>
      </c>
      <c r="V645" s="14">
        <v>1</v>
      </c>
      <c r="W645" s="14">
        <v>0</v>
      </c>
      <c r="X645" s="14">
        <v>0</v>
      </c>
      <c r="Y645" s="14">
        <v>0</v>
      </c>
      <c r="Z645" s="14">
        <v>13</v>
      </c>
      <c r="AA645" s="14">
        <v>22</v>
      </c>
      <c r="AB645" s="14">
        <v>0</v>
      </c>
      <c r="AC645" s="14">
        <v>0</v>
      </c>
      <c r="AD645" s="14">
        <v>38</v>
      </c>
      <c r="AE645" s="14">
        <v>32</v>
      </c>
      <c r="AF645" s="14">
        <v>0</v>
      </c>
      <c r="AG645" s="14">
        <v>0</v>
      </c>
      <c r="AH645" s="14">
        <v>0</v>
      </c>
      <c r="AI645" s="14">
        <v>0</v>
      </c>
      <c r="AJ645" s="14">
        <v>0</v>
      </c>
      <c r="AK645" s="14">
        <v>0</v>
      </c>
      <c r="AL645" s="14">
        <v>0</v>
      </c>
      <c r="AM645" s="14">
        <v>0</v>
      </c>
      <c r="AN645" s="14">
        <v>0</v>
      </c>
      <c r="AO645" s="14">
        <v>0</v>
      </c>
      <c r="AP645" s="14">
        <v>1</v>
      </c>
      <c r="AQ645" s="14">
        <v>1</v>
      </c>
      <c r="AR645" s="14">
        <v>1</v>
      </c>
      <c r="AS645" s="14">
        <v>0</v>
      </c>
      <c r="AT645" s="14">
        <v>1</v>
      </c>
      <c r="AU645" s="14">
        <v>1</v>
      </c>
      <c r="AV645" s="14">
        <v>1</v>
      </c>
      <c r="AW645" s="14">
        <v>0</v>
      </c>
      <c r="AX645" s="14">
        <v>1</v>
      </c>
      <c r="AY645" s="14">
        <v>1</v>
      </c>
      <c r="AZ645" s="14">
        <v>1</v>
      </c>
      <c r="BA645" s="14">
        <v>0</v>
      </c>
      <c r="BB645" s="14">
        <v>1</v>
      </c>
      <c r="BC645" s="14">
        <v>77</v>
      </c>
      <c r="BD645" s="14">
        <v>79</v>
      </c>
      <c r="BE645" s="14">
        <v>0</v>
      </c>
      <c r="BF645" s="14">
        <v>0</v>
      </c>
      <c r="BG645" s="14" t="s">
        <v>259</v>
      </c>
    </row>
    <row r="646" spans="1:59">
      <c r="A646" s="14" t="s">
        <v>56</v>
      </c>
      <c r="B646" s="14" t="s">
        <v>85</v>
      </c>
      <c r="D646" s="14" t="s">
        <v>1832</v>
      </c>
      <c r="E646" s="14" t="s">
        <v>871</v>
      </c>
      <c r="F646" s="14" t="s">
        <v>872</v>
      </c>
      <c r="G646" s="14">
        <v>31013359</v>
      </c>
      <c r="H646" s="14" t="s">
        <v>166</v>
      </c>
      <c r="I646" s="14" t="s">
        <v>167</v>
      </c>
      <c r="J646" s="14" t="s">
        <v>168</v>
      </c>
      <c r="K646" s="14">
        <v>21.186446148201298</v>
      </c>
      <c r="L646" s="14">
        <v>92.146104076324804</v>
      </c>
      <c r="M646" s="14">
        <v>-25.852295588770399</v>
      </c>
      <c r="N646" s="14">
        <v>4</v>
      </c>
      <c r="P646" s="14" t="s">
        <v>99</v>
      </c>
      <c r="Q646" s="14" t="s">
        <v>109</v>
      </c>
      <c r="S646" s="14">
        <v>1</v>
      </c>
      <c r="T646" s="14">
        <v>1</v>
      </c>
      <c r="U646" s="14">
        <v>3</v>
      </c>
      <c r="V646" s="14">
        <v>0</v>
      </c>
      <c r="W646" s="14">
        <v>0</v>
      </c>
      <c r="X646" s="14">
        <v>0</v>
      </c>
      <c r="Y646" s="14">
        <v>0</v>
      </c>
      <c r="Z646" s="14">
        <v>18</v>
      </c>
      <c r="AA646" s="14">
        <v>19</v>
      </c>
      <c r="AB646" s="14">
        <v>0</v>
      </c>
      <c r="AC646" s="14">
        <v>0</v>
      </c>
      <c r="AD646" s="14">
        <v>24</v>
      </c>
      <c r="AE646" s="14">
        <v>40</v>
      </c>
      <c r="AF646" s="14">
        <v>0</v>
      </c>
      <c r="AG646" s="14">
        <v>0</v>
      </c>
      <c r="AH646" s="14">
        <v>0</v>
      </c>
      <c r="AI646" s="14">
        <v>0</v>
      </c>
      <c r="AJ646" s="14">
        <v>0</v>
      </c>
      <c r="AK646" s="14">
        <v>0</v>
      </c>
      <c r="AL646" s="14">
        <v>0</v>
      </c>
      <c r="AM646" s="14">
        <v>0</v>
      </c>
      <c r="AN646" s="14">
        <v>0</v>
      </c>
      <c r="AO646" s="14">
        <v>0</v>
      </c>
      <c r="AP646" s="14">
        <v>1</v>
      </c>
      <c r="AQ646" s="14">
        <v>1</v>
      </c>
      <c r="AR646" s="14">
        <v>2</v>
      </c>
      <c r="AS646" s="14">
        <v>0</v>
      </c>
      <c r="AT646" s="14">
        <v>1</v>
      </c>
      <c r="AU646" s="14">
        <v>1</v>
      </c>
      <c r="AV646" s="14">
        <v>2</v>
      </c>
      <c r="AW646" s="14">
        <v>0</v>
      </c>
      <c r="AX646" s="14">
        <v>1</v>
      </c>
      <c r="AY646" s="14">
        <v>1</v>
      </c>
      <c r="AZ646" s="14">
        <v>2</v>
      </c>
      <c r="BA646" s="14">
        <v>0</v>
      </c>
      <c r="BB646" s="14">
        <v>1</v>
      </c>
      <c r="BC646" s="14">
        <v>81</v>
      </c>
      <c r="BD646" s="14">
        <v>79</v>
      </c>
      <c r="BE646" s="14">
        <v>0</v>
      </c>
      <c r="BF646" s="14">
        <v>0</v>
      </c>
      <c r="BG646" s="14" t="s">
        <v>167</v>
      </c>
    </row>
    <row r="647" spans="1:59">
      <c r="A647" s="14" t="s">
        <v>56</v>
      </c>
      <c r="B647" s="14" t="s">
        <v>85</v>
      </c>
      <c r="D647" s="14" t="s">
        <v>1832</v>
      </c>
      <c r="E647" s="14" t="s">
        <v>871</v>
      </c>
      <c r="F647" s="14" t="s">
        <v>873</v>
      </c>
      <c r="G647" s="14">
        <v>31013360</v>
      </c>
      <c r="H647" s="14" t="s">
        <v>166</v>
      </c>
      <c r="I647" s="14" t="s">
        <v>167</v>
      </c>
      <c r="J647" s="14" t="s">
        <v>168</v>
      </c>
      <c r="K647" s="14">
        <v>21.1864122665148</v>
      </c>
      <c r="L647" s="14">
        <v>92.146133929354306</v>
      </c>
      <c r="M647" s="14">
        <v>-39.237362983173298</v>
      </c>
      <c r="N647" s="14">
        <v>4</v>
      </c>
      <c r="P647" s="14" t="s">
        <v>99</v>
      </c>
      <c r="Q647" s="14" t="s">
        <v>109</v>
      </c>
      <c r="S647" s="14">
        <v>1</v>
      </c>
      <c r="T647" s="14">
        <v>1</v>
      </c>
      <c r="U647" s="14">
        <v>3</v>
      </c>
      <c r="V647" s="14">
        <v>0</v>
      </c>
      <c r="W647" s="14">
        <v>0</v>
      </c>
      <c r="X647" s="14">
        <v>0</v>
      </c>
      <c r="Y647" s="14">
        <v>0</v>
      </c>
      <c r="Z647" s="14">
        <v>19</v>
      </c>
      <c r="AA647" s="14">
        <v>16</v>
      </c>
      <c r="AB647" s="14">
        <v>0</v>
      </c>
      <c r="AC647" s="14">
        <v>0</v>
      </c>
      <c r="AD647" s="14">
        <v>34</v>
      </c>
      <c r="AE647" s="14">
        <v>35</v>
      </c>
      <c r="AF647" s="14">
        <v>0</v>
      </c>
      <c r="AG647" s="14">
        <v>0</v>
      </c>
      <c r="AH647" s="14">
        <v>0</v>
      </c>
      <c r="AI647" s="14">
        <v>0</v>
      </c>
      <c r="AJ647" s="14">
        <v>0</v>
      </c>
      <c r="AK647" s="14">
        <v>0</v>
      </c>
      <c r="AL647" s="14">
        <v>0</v>
      </c>
      <c r="AM647" s="14">
        <v>0</v>
      </c>
      <c r="AN647" s="14">
        <v>0</v>
      </c>
      <c r="AO647" s="14">
        <v>0</v>
      </c>
      <c r="AP647" s="14">
        <v>1</v>
      </c>
      <c r="AQ647" s="14">
        <v>1</v>
      </c>
      <c r="AR647" s="14">
        <v>1</v>
      </c>
      <c r="AS647" s="14">
        <v>0</v>
      </c>
      <c r="AT647" s="14">
        <v>1</v>
      </c>
      <c r="AU647" s="14">
        <v>1</v>
      </c>
      <c r="AV647" s="14">
        <v>1</v>
      </c>
      <c r="AW647" s="14">
        <v>0</v>
      </c>
      <c r="AX647" s="14">
        <v>1</v>
      </c>
      <c r="AY647" s="14">
        <v>1</v>
      </c>
      <c r="AZ647" s="14">
        <v>1</v>
      </c>
      <c r="BA647" s="14">
        <v>0</v>
      </c>
      <c r="BB647" s="14">
        <v>1</v>
      </c>
      <c r="BC647" s="14">
        <v>84</v>
      </c>
      <c r="BD647" s="14">
        <v>83</v>
      </c>
      <c r="BE647" s="14">
        <v>0</v>
      </c>
      <c r="BF647" s="14">
        <v>0</v>
      </c>
      <c r="BG647" s="14" t="s">
        <v>167</v>
      </c>
    </row>
    <row r="648" spans="1:59">
      <c r="A648" s="14" t="s">
        <v>56</v>
      </c>
      <c r="B648" s="14" t="s">
        <v>85</v>
      </c>
      <c r="D648" s="14" t="s">
        <v>1832</v>
      </c>
      <c r="E648" s="14" t="s">
        <v>874</v>
      </c>
      <c r="F648" s="14" t="s">
        <v>875</v>
      </c>
      <c r="G648" s="14">
        <v>31013399</v>
      </c>
      <c r="H648" s="14" t="s">
        <v>166</v>
      </c>
      <c r="I648" s="14" t="s">
        <v>167</v>
      </c>
      <c r="J648" s="14" t="s">
        <v>168</v>
      </c>
      <c r="K648" s="14">
        <v>21.1872385481538</v>
      </c>
      <c r="L648" s="14">
        <v>92.145787583209597</v>
      </c>
      <c r="M648" s="14">
        <v>-37.398546591337997</v>
      </c>
      <c r="N648" s="14">
        <v>4</v>
      </c>
      <c r="P648" s="14" t="s">
        <v>99</v>
      </c>
      <c r="Q648" s="14" t="s">
        <v>109</v>
      </c>
      <c r="S648" s="14">
        <v>1</v>
      </c>
      <c r="T648" s="14">
        <v>1</v>
      </c>
      <c r="U648" s="14">
        <v>3</v>
      </c>
      <c r="V648" s="14">
        <v>0</v>
      </c>
      <c r="W648" s="14">
        <v>0</v>
      </c>
      <c r="X648" s="14">
        <v>0</v>
      </c>
      <c r="Y648" s="14">
        <v>0</v>
      </c>
      <c r="Z648" s="14">
        <v>17</v>
      </c>
      <c r="AA648" s="14">
        <v>20</v>
      </c>
      <c r="AB648" s="14">
        <v>0</v>
      </c>
      <c r="AC648" s="14">
        <v>0</v>
      </c>
      <c r="AD648" s="14">
        <v>32</v>
      </c>
      <c r="AE648" s="14">
        <v>36</v>
      </c>
      <c r="AF648" s="14">
        <v>0</v>
      </c>
      <c r="AG648" s="14">
        <v>0</v>
      </c>
      <c r="AH648" s="14">
        <v>0</v>
      </c>
      <c r="AI648" s="14">
        <v>0</v>
      </c>
      <c r="AJ648" s="14">
        <v>0</v>
      </c>
      <c r="AK648" s="14">
        <v>0</v>
      </c>
      <c r="AL648" s="14">
        <v>0</v>
      </c>
      <c r="AM648" s="14">
        <v>0</v>
      </c>
      <c r="AN648" s="14">
        <v>0</v>
      </c>
      <c r="AO648" s="14">
        <v>0</v>
      </c>
      <c r="AP648" s="14">
        <v>0</v>
      </c>
      <c r="AQ648" s="14">
        <v>1</v>
      </c>
      <c r="AR648" s="14">
        <v>1</v>
      </c>
      <c r="AS648" s="14">
        <v>0</v>
      </c>
      <c r="AT648" s="14">
        <v>0</v>
      </c>
      <c r="AU648" s="14">
        <v>1</v>
      </c>
      <c r="AV648" s="14">
        <v>1</v>
      </c>
      <c r="AW648" s="14">
        <v>0</v>
      </c>
      <c r="AX648" s="14">
        <v>0</v>
      </c>
      <c r="AY648" s="14">
        <v>1</v>
      </c>
      <c r="AZ648" s="14">
        <v>1</v>
      </c>
      <c r="BA648" s="14">
        <v>0</v>
      </c>
      <c r="BB648" s="14">
        <v>1</v>
      </c>
      <c r="BC648" s="14">
        <v>78</v>
      </c>
      <c r="BD648" s="14">
        <v>78</v>
      </c>
      <c r="BE648" s="14">
        <v>0</v>
      </c>
      <c r="BF648" s="14">
        <v>0</v>
      </c>
      <c r="BG648" s="14" t="s">
        <v>167</v>
      </c>
    </row>
    <row r="649" spans="1:59">
      <c r="A649" s="14" t="s">
        <v>56</v>
      </c>
      <c r="B649" s="14" t="s">
        <v>85</v>
      </c>
      <c r="D649" s="14" t="s">
        <v>1832</v>
      </c>
      <c r="E649" s="14" t="s">
        <v>876</v>
      </c>
      <c r="F649" s="14" t="s">
        <v>877</v>
      </c>
      <c r="G649" s="14">
        <v>31013405</v>
      </c>
      <c r="H649" s="14" t="s">
        <v>166</v>
      </c>
      <c r="I649" s="14" t="s">
        <v>167</v>
      </c>
      <c r="J649" s="14" t="s">
        <v>168</v>
      </c>
      <c r="K649" s="14">
        <v>21.188106329333799</v>
      </c>
      <c r="L649" s="14">
        <v>92.145912006146105</v>
      </c>
      <c r="M649" s="14">
        <v>-49.381120964148302</v>
      </c>
      <c r="N649" s="14">
        <v>4</v>
      </c>
      <c r="P649" s="14" t="s">
        <v>99</v>
      </c>
      <c r="Q649" s="14" t="s">
        <v>109</v>
      </c>
      <c r="S649" s="14">
        <v>1</v>
      </c>
      <c r="T649" s="14">
        <v>1</v>
      </c>
      <c r="U649" s="14">
        <v>3</v>
      </c>
      <c r="V649" s="14">
        <v>0</v>
      </c>
      <c r="W649" s="14">
        <v>0</v>
      </c>
      <c r="X649" s="14">
        <v>0</v>
      </c>
      <c r="Y649" s="14">
        <v>0</v>
      </c>
      <c r="Z649" s="14">
        <v>18</v>
      </c>
      <c r="AA649" s="14">
        <v>18</v>
      </c>
      <c r="AB649" s="14">
        <v>0</v>
      </c>
      <c r="AC649" s="14">
        <v>0</v>
      </c>
      <c r="AD649" s="14">
        <v>35</v>
      </c>
      <c r="AE649" s="14">
        <v>35</v>
      </c>
      <c r="AF649" s="14">
        <v>0</v>
      </c>
      <c r="AG649" s="14">
        <v>0</v>
      </c>
      <c r="AH649" s="14">
        <v>0</v>
      </c>
      <c r="AI649" s="14">
        <v>0</v>
      </c>
      <c r="AJ649" s="14">
        <v>0</v>
      </c>
      <c r="AK649" s="14">
        <v>0</v>
      </c>
      <c r="AL649" s="14">
        <v>0</v>
      </c>
      <c r="AM649" s="14">
        <v>0</v>
      </c>
      <c r="AN649" s="14">
        <v>0</v>
      </c>
      <c r="AO649" s="14">
        <v>0</v>
      </c>
      <c r="AP649" s="14">
        <v>1</v>
      </c>
      <c r="AQ649" s="14">
        <v>1</v>
      </c>
      <c r="AR649" s="14">
        <v>3</v>
      </c>
      <c r="AS649" s="14">
        <v>0</v>
      </c>
      <c r="AT649" s="14">
        <v>1</v>
      </c>
      <c r="AU649" s="14">
        <v>1</v>
      </c>
      <c r="AV649" s="14">
        <v>3</v>
      </c>
      <c r="AW649" s="14">
        <v>0</v>
      </c>
      <c r="AX649" s="14">
        <v>1</v>
      </c>
      <c r="AY649" s="14">
        <v>1</v>
      </c>
      <c r="AZ649" s="14">
        <v>3</v>
      </c>
      <c r="BA649" s="14">
        <v>0</v>
      </c>
      <c r="BB649" s="14">
        <v>1</v>
      </c>
      <c r="BC649" s="14">
        <v>70</v>
      </c>
      <c r="BD649" s="14">
        <v>71</v>
      </c>
      <c r="BE649" s="14">
        <v>0</v>
      </c>
      <c r="BF649" s="14">
        <v>0</v>
      </c>
      <c r="BG649" s="14" t="s">
        <v>167</v>
      </c>
    </row>
    <row r="650" spans="1:59">
      <c r="A650" s="14" t="s">
        <v>56</v>
      </c>
      <c r="B650" s="14" t="s">
        <v>85</v>
      </c>
      <c r="D650" s="14" t="s">
        <v>1832</v>
      </c>
      <c r="E650" s="14" t="s">
        <v>878</v>
      </c>
      <c r="F650" s="14" t="s">
        <v>879</v>
      </c>
      <c r="G650" s="14">
        <v>31013396</v>
      </c>
      <c r="H650" s="14" t="s">
        <v>166</v>
      </c>
      <c r="I650" s="14" t="s">
        <v>167</v>
      </c>
      <c r="J650" s="14" t="s">
        <v>168</v>
      </c>
      <c r="K650" s="14">
        <v>21.188797584634901</v>
      </c>
      <c r="L650" s="14">
        <v>92.145753726546999</v>
      </c>
      <c r="M650" s="14">
        <v>-32.371278999707698</v>
      </c>
      <c r="N650" s="14">
        <v>4</v>
      </c>
      <c r="P650" s="14" t="s">
        <v>99</v>
      </c>
      <c r="Q650" s="14" t="s">
        <v>109</v>
      </c>
      <c r="S650" s="14">
        <v>1</v>
      </c>
      <c r="T650" s="14">
        <v>1</v>
      </c>
      <c r="U650" s="14">
        <v>3</v>
      </c>
      <c r="V650" s="14">
        <v>0</v>
      </c>
      <c r="W650" s="14">
        <v>0</v>
      </c>
      <c r="X650" s="14">
        <v>0</v>
      </c>
      <c r="Y650" s="14">
        <v>0</v>
      </c>
      <c r="Z650" s="14">
        <v>18</v>
      </c>
      <c r="AA650" s="14">
        <v>17</v>
      </c>
      <c r="AB650" s="14">
        <v>0</v>
      </c>
      <c r="AC650" s="14">
        <v>0</v>
      </c>
      <c r="AD650" s="14">
        <v>34</v>
      </c>
      <c r="AE650" s="14">
        <v>36</v>
      </c>
      <c r="AF650" s="14">
        <v>0</v>
      </c>
      <c r="AG650" s="14">
        <v>0</v>
      </c>
      <c r="AH650" s="14">
        <v>0</v>
      </c>
      <c r="AI650" s="14">
        <v>0</v>
      </c>
      <c r="AJ650" s="14">
        <v>0</v>
      </c>
      <c r="AK650" s="14">
        <v>0</v>
      </c>
      <c r="AL650" s="14">
        <v>0</v>
      </c>
      <c r="AM650" s="14">
        <v>0</v>
      </c>
      <c r="AN650" s="14">
        <v>0</v>
      </c>
      <c r="AO650" s="14">
        <v>0</v>
      </c>
      <c r="AP650" s="14">
        <v>1</v>
      </c>
      <c r="AQ650" s="14">
        <v>1</v>
      </c>
      <c r="AR650" s="14">
        <v>2</v>
      </c>
      <c r="AS650" s="14">
        <v>0</v>
      </c>
      <c r="AT650" s="14">
        <v>1</v>
      </c>
      <c r="AU650" s="14">
        <v>1</v>
      </c>
      <c r="AV650" s="14">
        <v>2</v>
      </c>
      <c r="AW650" s="14">
        <v>0</v>
      </c>
      <c r="AX650" s="14">
        <v>1</v>
      </c>
      <c r="AY650" s="14">
        <v>1</v>
      </c>
      <c r="AZ650" s="14">
        <v>2</v>
      </c>
      <c r="BA650" s="14">
        <v>0</v>
      </c>
      <c r="BB650" s="14">
        <v>1</v>
      </c>
      <c r="BC650" s="14">
        <v>73</v>
      </c>
      <c r="BD650" s="14">
        <v>75</v>
      </c>
      <c r="BE650" s="14">
        <v>0</v>
      </c>
      <c r="BF650" s="14">
        <v>0</v>
      </c>
      <c r="BG650" s="14" t="s">
        <v>167</v>
      </c>
    </row>
    <row r="651" spans="1:59">
      <c r="A651" s="14" t="s">
        <v>56</v>
      </c>
      <c r="B651" s="14" t="s">
        <v>85</v>
      </c>
      <c r="D651" s="14" t="s">
        <v>1832</v>
      </c>
      <c r="E651" s="14" t="s">
        <v>880</v>
      </c>
      <c r="F651" s="14" t="s">
        <v>881</v>
      </c>
      <c r="G651" s="14">
        <v>31013397</v>
      </c>
      <c r="H651" s="14" t="s">
        <v>166</v>
      </c>
      <c r="I651" s="14" t="s">
        <v>167</v>
      </c>
      <c r="J651" s="14" t="s">
        <v>168</v>
      </c>
      <c r="K651" s="14">
        <v>21.1891214585652</v>
      </c>
      <c r="L651" s="14">
        <v>92.145317201208996</v>
      </c>
      <c r="M651" s="14">
        <v>-34.033589106262703</v>
      </c>
      <c r="N651" s="14">
        <v>4</v>
      </c>
      <c r="P651" s="14" t="s">
        <v>99</v>
      </c>
      <c r="Q651" s="14" t="s">
        <v>109</v>
      </c>
      <c r="S651" s="14">
        <v>1</v>
      </c>
      <c r="T651" s="14">
        <v>1</v>
      </c>
      <c r="U651" s="14">
        <v>3</v>
      </c>
      <c r="V651" s="14">
        <v>0</v>
      </c>
      <c r="W651" s="14">
        <v>0</v>
      </c>
      <c r="X651" s="14">
        <v>0</v>
      </c>
      <c r="Y651" s="14">
        <v>0</v>
      </c>
      <c r="Z651" s="14">
        <v>16</v>
      </c>
      <c r="AA651" s="14">
        <v>19</v>
      </c>
      <c r="AB651" s="14">
        <v>0</v>
      </c>
      <c r="AC651" s="14">
        <v>0</v>
      </c>
      <c r="AD651" s="14">
        <v>35</v>
      </c>
      <c r="AE651" s="14">
        <v>35</v>
      </c>
      <c r="AF651" s="14">
        <v>0</v>
      </c>
      <c r="AG651" s="14">
        <v>0</v>
      </c>
      <c r="AH651" s="14">
        <v>0</v>
      </c>
      <c r="AI651" s="14">
        <v>0</v>
      </c>
      <c r="AJ651" s="14">
        <v>0</v>
      </c>
      <c r="AK651" s="14">
        <v>0</v>
      </c>
      <c r="AL651" s="14">
        <v>0</v>
      </c>
      <c r="AM651" s="14">
        <v>0</v>
      </c>
      <c r="AN651" s="14">
        <v>0</v>
      </c>
      <c r="AO651" s="14">
        <v>0</v>
      </c>
      <c r="AP651" s="14">
        <v>0</v>
      </c>
      <c r="AQ651" s="14">
        <v>1</v>
      </c>
      <c r="AR651" s="14">
        <v>2</v>
      </c>
      <c r="AS651" s="14">
        <v>0</v>
      </c>
      <c r="AT651" s="14">
        <v>0</v>
      </c>
      <c r="AU651" s="14">
        <v>1</v>
      </c>
      <c r="AV651" s="14">
        <v>2</v>
      </c>
      <c r="AW651" s="14">
        <v>0</v>
      </c>
      <c r="AX651" s="14">
        <v>0</v>
      </c>
      <c r="AY651" s="14">
        <v>1</v>
      </c>
      <c r="AZ651" s="14">
        <v>2</v>
      </c>
      <c r="BA651" s="14">
        <v>0</v>
      </c>
      <c r="BB651" s="14">
        <v>1</v>
      </c>
      <c r="BC651" s="14">
        <v>93</v>
      </c>
      <c r="BD651" s="14">
        <v>94</v>
      </c>
      <c r="BE651" s="14">
        <v>0</v>
      </c>
      <c r="BF651" s="14">
        <v>0</v>
      </c>
      <c r="BG651" s="14" t="s">
        <v>167</v>
      </c>
    </row>
    <row r="652" spans="1:59">
      <c r="A652" s="14" t="s">
        <v>56</v>
      </c>
      <c r="B652" s="14" t="s">
        <v>85</v>
      </c>
      <c r="D652" s="14" t="s">
        <v>1832</v>
      </c>
      <c r="E652" s="14" t="s">
        <v>882</v>
      </c>
      <c r="F652" s="14" t="s">
        <v>883</v>
      </c>
      <c r="G652" s="14">
        <v>31013406</v>
      </c>
      <c r="H652" s="14" t="s">
        <v>166</v>
      </c>
      <c r="I652" s="14" t="s">
        <v>167</v>
      </c>
      <c r="J652" s="14" t="s">
        <v>168</v>
      </c>
      <c r="K652" s="14">
        <v>21.189486354272098</v>
      </c>
      <c r="L652" s="14">
        <v>92.144659713690899</v>
      </c>
      <c r="M652" s="14">
        <v>-42.701025579102499</v>
      </c>
      <c r="N652" s="14">
        <v>4</v>
      </c>
      <c r="P652" s="14" t="s">
        <v>99</v>
      </c>
      <c r="Q652" s="14" t="s">
        <v>109</v>
      </c>
      <c r="S652" s="14">
        <v>1</v>
      </c>
      <c r="T652" s="14">
        <v>1</v>
      </c>
      <c r="U652" s="14">
        <v>3</v>
      </c>
      <c r="V652" s="14">
        <v>1</v>
      </c>
      <c r="W652" s="14">
        <v>0</v>
      </c>
      <c r="X652" s="14">
        <v>0</v>
      </c>
      <c r="Y652" s="14">
        <v>0</v>
      </c>
      <c r="Z652" s="14">
        <v>15</v>
      </c>
      <c r="AA652" s="14">
        <v>20</v>
      </c>
      <c r="AB652" s="14">
        <v>0</v>
      </c>
      <c r="AC652" s="14">
        <v>0</v>
      </c>
      <c r="AD652" s="14">
        <v>30</v>
      </c>
      <c r="AE652" s="14">
        <v>39</v>
      </c>
      <c r="AF652" s="14">
        <v>0</v>
      </c>
      <c r="AG652" s="14">
        <v>0</v>
      </c>
      <c r="AH652" s="14">
        <v>0</v>
      </c>
      <c r="AI652" s="14">
        <v>0</v>
      </c>
      <c r="AJ652" s="14">
        <v>0</v>
      </c>
      <c r="AK652" s="14">
        <v>0</v>
      </c>
      <c r="AL652" s="14">
        <v>0</v>
      </c>
      <c r="AM652" s="14">
        <v>0</v>
      </c>
      <c r="AN652" s="14">
        <v>0</v>
      </c>
      <c r="AO652" s="14">
        <v>0</v>
      </c>
      <c r="AP652" s="14">
        <v>1</v>
      </c>
      <c r="AQ652" s="14">
        <v>1</v>
      </c>
      <c r="AR652" s="14">
        <v>1</v>
      </c>
      <c r="AS652" s="14">
        <v>0</v>
      </c>
      <c r="AT652" s="14">
        <v>1</v>
      </c>
      <c r="AU652" s="14">
        <v>1</v>
      </c>
      <c r="AV652" s="14">
        <v>1</v>
      </c>
      <c r="AW652" s="14">
        <v>0</v>
      </c>
      <c r="AX652" s="14">
        <v>1</v>
      </c>
      <c r="AY652" s="14">
        <v>1</v>
      </c>
      <c r="AZ652" s="14">
        <v>1</v>
      </c>
      <c r="BA652" s="14">
        <v>0</v>
      </c>
      <c r="BB652" s="14">
        <v>1</v>
      </c>
      <c r="BC652" s="14">
        <v>82</v>
      </c>
      <c r="BD652" s="14">
        <v>85</v>
      </c>
      <c r="BE652" s="14">
        <v>0</v>
      </c>
      <c r="BF652" s="14">
        <v>0</v>
      </c>
      <c r="BG652" s="14" t="s">
        <v>259</v>
      </c>
    </row>
    <row r="653" spans="1:59">
      <c r="A653" s="14" t="s">
        <v>56</v>
      </c>
      <c r="B653" s="14" t="s">
        <v>85</v>
      </c>
      <c r="D653" s="14" t="s">
        <v>1832</v>
      </c>
      <c r="E653" s="14" t="s">
        <v>884</v>
      </c>
      <c r="F653" s="14" t="s">
        <v>885</v>
      </c>
      <c r="G653" s="14">
        <v>31013387</v>
      </c>
      <c r="H653" s="14" t="s">
        <v>166</v>
      </c>
      <c r="I653" s="14" t="s">
        <v>167</v>
      </c>
      <c r="J653" s="14" t="s">
        <v>168</v>
      </c>
      <c r="K653" s="14">
        <v>21.187033772906101</v>
      </c>
      <c r="L653" s="14">
        <v>92.147209525467005</v>
      </c>
      <c r="M653" s="14">
        <v>-51.712445418035998</v>
      </c>
      <c r="N653" s="14">
        <v>4</v>
      </c>
      <c r="P653" s="14" t="s">
        <v>99</v>
      </c>
      <c r="Q653" s="14" t="s">
        <v>109</v>
      </c>
      <c r="S653" s="14">
        <v>1</v>
      </c>
      <c r="T653" s="14">
        <v>1</v>
      </c>
      <c r="U653" s="14">
        <v>3</v>
      </c>
      <c r="V653" s="14">
        <v>0</v>
      </c>
      <c r="W653" s="14">
        <v>0</v>
      </c>
      <c r="X653" s="14">
        <v>0</v>
      </c>
      <c r="Y653" s="14">
        <v>0</v>
      </c>
      <c r="Z653" s="14">
        <v>14</v>
      </c>
      <c r="AA653" s="14">
        <v>21</v>
      </c>
      <c r="AB653" s="14">
        <v>0</v>
      </c>
      <c r="AC653" s="14">
        <v>0</v>
      </c>
      <c r="AD653" s="14">
        <v>37</v>
      </c>
      <c r="AE653" s="14">
        <v>33</v>
      </c>
      <c r="AF653" s="14">
        <v>0</v>
      </c>
      <c r="AG653" s="14">
        <v>0</v>
      </c>
      <c r="AH653" s="14">
        <v>0</v>
      </c>
      <c r="AI653" s="14">
        <v>0</v>
      </c>
      <c r="AJ653" s="14">
        <v>0</v>
      </c>
      <c r="AK653" s="14">
        <v>0</v>
      </c>
      <c r="AL653" s="14">
        <v>0</v>
      </c>
      <c r="AM653" s="14">
        <v>0</v>
      </c>
      <c r="AN653" s="14">
        <v>0</v>
      </c>
      <c r="AO653" s="14">
        <v>0</v>
      </c>
      <c r="AP653" s="14">
        <v>1</v>
      </c>
      <c r="AQ653" s="14">
        <v>1</v>
      </c>
      <c r="AR653" s="14">
        <v>2</v>
      </c>
      <c r="AS653" s="14">
        <v>0</v>
      </c>
      <c r="AT653" s="14">
        <v>1</v>
      </c>
      <c r="AU653" s="14">
        <v>1</v>
      </c>
      <c r="AV653" s="14">
        <v>2</v>
      </c>
      <c r="AW653" s="14">
        <v>0</v>
      </c>
      <c r="AX653" s="14">
        <v>1</v>
      </c>
      <c r="AY653" s="14">
        <v>1</v>
      </c>
      <c r="AZ653" s="14">
        <v>2</v>
      </c>
      <c r="BA653" s="14">
        <v>0</v>
      </c>
      <c r="BB653" s="14">
        <v>1</v>
      </c>
      <c r="BC653" s="14">
        <v>85</v>
      </c>
      <c r="BD653" s="14">
        <v>87</v>
      </c>
      <c r="BE653" s="14">
        <v>0</v>
      </c>
      <c r="BF653" s="14">
        <v>0</v>
      </c>
      <c r="BG653" s="14" t="s">
        <v>167</v>
      </c>
    </row>
    <row r="654" spans="1:59">
      <c r="A654" s="14" t="s">
        <v>56</v>
      </c>
      <c r="B654" s="14" t="s">
        <v>85</v>
      </c>
      <c r="D654" s="14" t="s">
        <v>1832</v>
      </c>
      <c r="E654" s="14" t="s">
        <v>886</v>
      </c>
      <c r="F654" s="14" t="s">
        <v>887</v>
      </c>
      <c r="G654" s="14">
        <v>31013414</v>
      </c>
      <c r="H654" s="14" t="s">
        <v>166</v>
      </c>
      <c r="I654" s="14" t="s">
        <v>167</v>
      </c>
      <c r="J654" s="14" t="s">
        <v>168</v>
      </c>
      <c r="K654" s="14">
        <v>21.187725525333001</v>
      </c>
      <c r="L654" s="14">
        <v>92.145189691045601</v>
      </c>
      <c r="M654" s="14">
        <v>-32.877109463263203</v>
      </c>
      <c r="N654" s="14">
        <v>4</v>
      </c>
      <c r="P654" s="14" t="s">
        <v>99</v>
      </c>
      <c r="Q654" s="14" t="s">
        <v>109</v>
      </c>
      <c r="S654" s="14">
        <v>1</v>
      </c>
      <c r="T654" s="14">
        <v>1</v>
      </c>
      <c r="U654" s="14">
        <v>3</v>
      </c>
      <c r="V654" s="14">
        <v>0</v>
      </c>
      <c r="W654" s="14">
        <v>0</v>
      </c>
      <c r="X654" s="14">
        <v>0</v>
      </c>
      <c r="Y654" s="14">
        <v>0</v>
      </c>
      <c r="Z654" s="14">
        <v>18</v>
      </c>
      <c r="AA654" s="14">
        <v>18</v>
      </c>
      <c r="AB654" s="14">
        <v>0</v>
      </c>
      <c r="AC654" s="14">
        <v>0</v>
      </c>
      <c r="AD654" s="14">
        <v>29</v>
      </c>
      <c r="AE654" s="14">
        <v>38</v>
      </c>
      <c r="AF654" s="14">
        <v>0</v>
      </c>
      <c r="AG654" s="14">
        <v>0</v>
      </c>
      <c r="AH654" s="14">
        <v>0</v>
      </c>
      <c r="AI654" s="14">
        <v>0</v>
      </c>
      <c r="AJ654" s="14">
        <v>0</v>
      </c>
      <c r="AK654" s="14">
        <v>0</v>
      </c>
      <c r="AL654" s="14">
        <v>0</v>
      </c>
      <c r="AM654" s="14">
        <v>0</v>
      </c>
      <c r="AN654" s="14">
        <v>0</v>
      </c>
      <c r="AO654" s="14">
        <v>0</v>
      </c>
      <c r="AP654" s="14">
        <v>1</v>
      </c>
      <c r="AQ654" s="14">
        <v>0</v>
      </c>
      <c r="AR654" s="14">
        <v>2</v>
      </c>
      <c r="AS654" s="14">
        <v>0</v>
      </c>
      <c r="AT654" s="14">
        <v>1</v>
      </c>
      <c r="AU654" s="14">
        <v>0</v>
      </c>
      <c r="AV654" s="14">
        <v>2</v>
      </c>
      <c r="AW654" s="14">
        <v>0</v>
      </c>
      <c r="AX654" s="14">
        <v>1</v>
      </c>
      <c r="AY654" s="14">
        <v>0</v>
      </c>
      <c r="AZ654" s="14">
        <v>2</v>
      </c>
      <c r="BA654" s="14">
        <v>0</v>
      </c>
      <c r="BB654" s="14">
        <v>1</v>
      </c>
      <c r="BC654" s="14">
        <v>78</v>
      </c>
      <c r="BD654" s="14">
        <v>80</v>
      </c>
      <c r="BE654" s="14">
        <v>0</v>
      </c>
      <c r="BF654" s="14">
        <v>0</v>
      </c>
      <c r="BG654" s="14" t="s">
        <v>167</v>
      </c>
    </row>
    <row r="655" spans="1:59">
      <c r="A655" s="14" t="s">
        <v>56</v>
      </c>
      <c r="B655" s="14" t="s">
        <v>85</v>
      </c>
      <c r="D655" s="14" t="s">
        <v>1832</v>
      </c>
      <c r="E655" s="14" t="s">
        <v>888</v>
      </c>
      <c r="F655" s="14" t="s">
        <v>889</v>
      </c>
      <c r="G655" s="14">
        <v>31013392</v>
      </c>
      <c r="H655" s="14" t="s">
        <v>166</v>
      </c>
      <c r="I655" s="14" t="s">
        <v>167</v>
      </c>
      <c r="J655" s="14" t="s">
        <v>168</v>
      </c>
      <c r="K655" s="14">
        <v>21.183688370412</v>
      </c>
      <c r="L655" s="14">
        <v>92.145109806261104</v>
      </c>
      <c r="M655" s="14">
        <v>-61.966972922347097</v>
      </c>
      <c r="N655" s="14">
        <v>4</v>
      </c>
      <c r="P655" s="14" t="s">
        <v>99</v>
      </c>
      <c r="Q655" s="14" t="s">
        <v>109</v>
      </c>
      <c r="S655" s="14">
        <v>1</v>
      </c>
      <c r="T655" s="14">
        <v>1</v>
      </c>
      <c r="U655" s="14">
        <v>3</v>
      </c>
      <c r="V655" s="14">
        <v>0</v>
      </c>
      <c r="W655" s="14">
        <v>0</v>
      </c>
      <c r="X655" s="14">
        <v>0</v>
      </c>
      <c r="Y655" s="14">
        <v>0</v>
      </c>
      <c r="Z655" s="14">
        <v>17</v>
      </c>
      <c r="AA655" s="14">
        <v>18</v>
      </c>
      <c r="AB655" s="14">
        <v>0</v>
      </c>
      <c r="AC655" s="14">
        <v>0</v>
      </c>
      <c r="AD655" s="14">
        <v>34</v>
      </c>
      <c r="AE655" s="14">
        <v>36</v>
      </c>
      <c r="AF655" s="14">
        <v>0</v>
      </c>
      <c r="AG655" s="14">
        <v>0</v>
      </c>
      <c r="AH655" s="14">
        <v>0</v>
      </c>
      <c r="AI655" s="14">
        <v>0</v>
      </c>
      <c r="AJ655" s="14">
        <v>0</v>
      </c>
      <c r="AK655" s="14">
        <v>0</v>
      </c>
      <c r="AL655" s="14">
        <v>0</v>
      </c>
      <c r="AM655" s="14">
        <v>0</v>
      </c>
      <c r="AN655" s="14">
        <v>0</v>
      </c>
      <c r="AO655" s="14">
        <v>0</v>
      </c>
      <c r="AP655" s="14">
        <v>1</v>
      </c>
      <c r="AQ655" s="14">
        <v>1</v>
      </c>
      <c r="AR655" s="14">
        <v>2</v>
      </c>
      <c r="AS655" s="14">
        <v>0</v>
      </c>
      <c r="AT655" s="14">
        <v>1</v>
      </c>
      <c r="AU655" s="14">
        <v>1</v>
      </c>
      <c r="AV655" s="14">
        <v>2</v>
      </c>
      <c r="AW655" s="14">
        <v>0</v>
      </c>
      <c r="AX655" s="14">
        <v>1</v>
      </c>
      <c r="AY655" s="14">
        <v>1</v>
      </c>
      <c r="AZ655" s="14">
        <v>2</v>
      </c>
      <c r="BA655" s="14">
        <v>0</v>
      </c>
      <c r="BB655" s="14">
        <v>1</v>
      </c>
      <c r="BC655" s="14">
        <v>104</v>
      </c>
      <c r="BD655" s="14">
        <v>101</v>
      </c>
      <c r="BE655" s="14">
        <v>0</v>
      </c>
      <c r="BF655" s="14">
        <v>0</v>
      </c>
      <c r="BG655" s="14" t="s">
        <v>167</v>
      </c>
    </row>
    <row r="656" spans="1:59">
      <c r="A656" s="14" t="s">
        <v>56</v>
      </c>
      <c r="B656" s="14" t="s">
        <v>85</v>
      </c>
      <c r="D656" s="14" t="s">
        <v>1832</v>
      </c>
      <c r="E656" s="14" t="s">
        <v>890</v>
      </c>
      <c r="F656" s="14" t="s">
        <v>891</v>
      </c>
      <c r="G656" s="14">
        <v>31013417</v>
      </c>
      <c r="H656" s="14" t="s">
        <v>166</v>
      </c>
      <c r="I656" s="14" t="s">
        <v>167</v>
      </c>
      <c r="J656" s="14" t="s">
        <v>168</v>
      </c>
      <c r="K656" s="14">
        <v>21.190729609026899</v>
      </c>
      <c r="L656" s="14">
        <v>92.144640568012804</v>
      </c>
      <c r="M656" s="14">
        <v>-22.1263269957239</v>
      </c>
      <c r="N656" s="14">
        <v>4</v>
      </c>
      <c r="P656" s="14" t="s">
        <v>99</v>
      </c>
      <c r="Q656" s="14" t="s">
        <v>109</v>
      </c>
      <c r="S656" s="14">
        <v>1</v>
      </c>
      <c r="T656" s="14">
        <v>1</v>
      </c>
      <c r="U656" s="14">
        <v>3</v>
      </c>
      <c r="V656" s="14">
        <v>0</v>
      </c>
      <c r="W656" s="14">
        <v>0</v>
      </c>
      <c r="X656" s="14">
        <v>0</v>
      </c>
      <c r="Y656" s="14">
        <v>0</v>
      </c>
      <c r="Z656" s="14">
        <v>18</v>
      </c>
      <c r="AA656" s="14">
        <v>18</v>
      </c>
      <c r="AB656" s="14">
        <v>0</v>
      </c>
      <c r="AC656" s="14">
        <v>0</v>
      </c>
      <c r="AD656" s="14">
        <v>31</v>
      </c>
      <c r="AE656" s="14">
        <v>37</v>
      </c>
      <c r="AF656" s="14">
        <v>0</v>
      </c>
      <c r="AG656" s="14">
        <v>0</v>
      </c>
      <c r="AH656" s="14">
        <v>0</v>
      </c>
      <c r="AI656" s="14">
        <v>0</v>
      </c>
      <c r="AJ656" s="14">
        <v>0</v>
      </c>
      <c r="AK656" s="14">
        <v>0</v>
      </c>
      <c r="AL656" s="14">
        <v>0</v>
      </c>
      <c r="AM656" s="14">
        <v>0</v>
      </c>
      <c r="AN656" s="14">
        <v>0</v>
      </c>
      <c r="AO656" s="14">
        <v>0</v>
      </c>
      <c r="AP656" s="14">
        <v>1</v>
      </c>
      <c r="AQ656" s="14">
        <v>1</v>
      </c>
      <c r="AR656" s="14">
        <v>2</v>
      </c>
      <c r="AS656" s="14">
        <v>0</v>
      </c>
      <c r="AT656" s="14">
        <v>1</v>
      </c>
      <c r="AU656" s="14">
        <v>1</v>
      </c>
      <c r="AV656" s="14">
        <v>2</v>
      </c>
      <c r="AW656" s="14">
        <v>0</v>
      </c>
      <c r="AX656" s="14">
        <v>1</v>
      </c>
      <c r="AY656" s="14">
        <v>1</v>
      </c>
      <c r="AZ656" s="14">
        <v>2</v>
      </c>
      <c r="BA656" s="14">
        <v>0</v>
      </c>
      <c r="BB656" s="14">
        <v>1</v>
      </c>
      <c r="BC656" s="14">
        <v>66</v>
      </c>
      <c r="BD656" s="14">
        <v>68</v>
      </c>
      <c r="BE656" s="14">
        <v>0</v>
      </c>
      <c r="BF656" s="14">
        <v>0</v>
      </c>
      <c r="BG656" s="14" t="s">
        <v>167</v>
      </c>
    </row>
    <row r="657" spans="1:59">
      <c r="A657" s="14" t="s">
        <v>56</v>
      </c>
      <c r="B657" s="14" t="s">
        <v>85</v>
      </c>
      <c r="D657" s="14" t="s">
        <v>1832</v>
      </c>
      <c r="E657" s="14" t="s">
        <v>892</v>
      </c>
      <c r="F657" s="14" t="s">
        <v>893</v>
      </c>
      <c r="G657" s="14">
        <v>31013401</v>
      </c>
      <c r="H657" s="14" t="s">
        <v>166</v>
      </c>
      <c r="I657" s="14" t="s">
        <v>167</v>
      </c>
      <c r="J657" s="14" t="s">
        <v>168</v>
      </c>
      <c r="K657" s="14">
        <v>21.1855843893645</v>
      </c>
      <c r="L657" s="14">
        <v>92.145039546157506</v>
      </c>
      <c r="M657" s="14">
        <v>-38.629442031718902</v>
      </c>
      <c r="N657" s="14">
        <v>4</v>
      </c>
      <c r="P657" s="14" t="s">
        <v>99</v>
      </c>
      <c r="Q657" s="14" t="s">
        <v>109</v>
      </c>
      <c r="S657" s="14">
        <v>1</v>
      </c>
      <c r="T657" s="14">
        <v>1</v>
      </c>
      <c r="U657" s="14">
        <v>3</v>
      </c>
      <c r="V657" s="14">
        <v>0</v>
      </c>
      <c r="W657" s="14">
        <v>0</v>
      </c>
      <c r="X657" s="14">
        <v>0</v>
      </c>
      <c r="Y657" s="14">
        <v>0</v>
      </c>
      <c r="Z657" s="14">
        <v>18</v>
      </c>
      <c r="AA657" s="14">
        <v>18</v>
      </c>
      <c r="AB657" s="14">
        <v>0</v>
      </c>
      <c r="AC657" s="14">
        <v>0</v>
      </c>
      <c r="AD657" s="14">
        <v>36</v>
      </c>
      <c r="AE657" s="14">
        <v>34</v>
      </c>
      <c r="AF657" s="14">
        <v>0</v>
      </c>
      <c r="AG657" s="14">
        <v>0</v>
      </c>
      <c r="AH657" s="14">
        <v>0</v>
      </c>
      <c r="AI657" s="14">
        <v>0</v>
      </c>
      <c r="AJ657" s="14">
        <v>0</v>
      </c>
      <c r="AK657" s="14">
        <v>0</v>
      </c>
      <c r="AL657" s="14">
        <v>0</v>
      </c>
      <c r="AM657" s="14">
        <v>0</v>
      </c>
      <c r="AN657" s="14">
        <v>0</v>
      </c>
      <c r="AO657" s="14">
        <v>0</v>
      </c>
      <c r="AP657" s="14">
        <v>1</v>
      </c>
      <c r="AQ657" s="14">
        <v>1</v>
      </c>
      <c r="AR657" s="14">
        <v>2</v>
      </c>
      <c r="AS657" s="14">
        <v>0</v>
      </c>
      <c r="AT657" s="14">
        <v>1</v>
      </c>
      <c r="AU657" s="14">
        <v>1</v>
      </c>
      <c r="AV657" s="14">
        <v>2</v>
      </c>
      <c r="AW657" s="14">
        <v>0</v>
      </c>
      <c r="AX657" s="14">
        <v>1</v>
      </c>
      <c r="AY657" s="14">
        <v>1</v>
      </c>
      <c r="AZ657" s="14">
        <v>2</v>
      </c>
      <c r="BA657" s="14">
        <v>0</v>
      </c>
      <c r="BB657" s="14">
        <v>1</v>
      </c>
      <c r="BC657" s="14">
        <v>89</v>
      </c>
      <c r="BD657" s="14">
        <v>88</v>
      </c>
      <c r="BE657" s="14">
        <v>0</v>
      </c>
      <c r="BF657" s="14">
        <v>0</v>
      </c>
      <c r="BG657" s="14" t="s">
        <v>259</v>
      </c>
    </row>
    <row r="658" spans="1:59">
      <c r="A658" s="14" t="s">
        <v>56</v>
      </c>
      <c r="B658" s="14" t="s">
        <v>85</v>
      </c>
      <c r="D658" s="14" t="s">
        <v>1832</v>
      </c>
      <c r="E658" s="14" t="s">
        <v>894</v>
      </c>
      <c r="F658" s="14" t="s">
        <v>895</v>
      </c>
      <c r="G658" s="14">
        <v>31013365</v>
      </c>
      <c r="H658" s="14" t="s">
        <v>166</v>
      </c>
      <c r="I658" s="14" t="s">
        <v>167</v>
      </c>
      <c r="J658" s="14" t="s">
        <v>168</v>
      </c>
      <c r="K658" s="14">
        <v>21.186100096816499</v>
      </c>
      <c r="L658" s="14">
        <v>92.146133369332503</v>
      </c>
      <c r="M658" s="14">
        <v>-25.192530391535499</v>
      </c>
      <c r="N658" s="14">
        <v>4</v>
      </c>
      <c r="P658" s="14" t="s">
        <v>99</v>
      </c>
      <c r="Q658" s="14" t="s">
        <v>109</v>
      </c>
      <c r="S658" s="14">
        <v>1</v>
      </c>
      <c r="T658" s="14">
        <v>1</v>
      </c>
      <c r="U658" s="14">
        <v>3</v>
      </c>
      <c r="V658" s="14">
        <v>1</v>
      </c>
      <c r="W658" s="14">
        <v>0</v>
      </c>
      <c r="X658" s="14">
        <v>0</v>
      </c>
      <c r="Y658" s="14">
        <v>0</v>
      </c>
      <c r="Z658" s="14">
        <v>15</v>
      </c>
      <c r="AA658" s="14">
        <v>20</v>
      </c>
      <c r="AB658" s="14">
        <v>0</v>
      </c>
      <c r="AC658" s="14">
        <v>0</v>
      </c>
      <c r="AD658" s="14">
        <v>31</v>
      </c>
      <c r="AE658" s="14">
        <v>36</v>
      </c>
      <c r="AF658" s="14">
        <v>0</v>
      </c>
      <c r="AG658" s="14">
        <v>0</v>
      </c>
      <c r="AH658" s="14">
        <v>0</v>
      </c>
      <c r="AI658" s="14">
        <v>0</v>
      </c>
      <c r="AJ658" s="14">
        <v>0</v>
      </c>
      <c r="AK658" s="14">
        <v>0</v>
      </c>
      <c r="AL658" s="14">
        <v>0</v>
      </c>
      <c r="AM658" s="14">
        <v>0</v>
      </c>
      <c r="AN658" s="14">
        <v>0</v>
      </c>
      <c r="AO658" s="14">
        <v>0</v>
      </c>
      <c r="AP658" s="14">
        <v>0</v>
      </c>
      <c r="AQ658" s="14">
        <v>1</v>
      </c>
      <c r="AR658" s="14">
        <v>1</v>
      </c>
      <c r="AS658" s="14">
        <v>0</v>
      </c>
      <c r="AT658" s="14">
        <v>0</v>
      </c>
      <c r="AU658" s="14">
        <v>0</v>
      </c>
      <c r="AV658" s="14">
        <v>1</v>
      </c>
      <c r="AW658" s="14">
        <v>0</v>
      </c>
      <c r="AX658" s="14">
        <v>0</v>
      </c>
      <c r="AY658" s="14">
        <v>0</v>
      </c>
      <c r="AZ658" s="14">
        <v>1</v>
      </c>
      <c r="BA658" s="14">
        <v>0</v>
      </c>
      <c r="BB658" s="14">
        <v>1</v>
      </c>
      <c r="BC658" s="14">
        <v>62</v>
      </c>
      <c r="BD658" s="14">
        <v>59</v>
      </c>
      <c r="BE658" s="14">
        <v>0</v>
      </c>
      <c r="BF658" s="14">
        <v>0</v>
      </c>
      <c r="BG658" s="14" t="s">
        <v>259</v>
      </c>
    </row>
    <row r="659" spans="1:59">
      <c r="A659" s="14" t="s">
        <v>56</v>
      </c>
      <c r="B659" s="14" t="s">
        <v>85</v>
      </c>
      <c r="D659" s="14" t="s">
        <v>1832</v>
      </c>
      <c r="E659" s="14" t="s">
        <v>896</v>
      </c>
      <c r="F659" s="14" t="s">
        <v>897</v>
      </c>
      <c r="G659" s="14">
        <v>31013369</v>
      </c>
      <c r="H659" s="14" t="s">
        <v>166</v>
      </c>
      <c r="I659" s="14" t="s">
        <v>167</v>
      </c>
      <c r="J659" s="14" t="s">
        <v>168</v>
      </c>
      <c r="K659" s="14">
        <v>21.185919221399999</v>
      </c>
      <c r="L659" s="14">
        <v>92.145173026099997</v>
      </c>
      <c r="M659" s="14">
        <v>-52.933610289699999</v>
      </c>
      <c r="N659" s="14" t="s">
        <v>261</v>
      </c>
      <c r="P659" s="14" t="s">
        <v>99</v>
      </c>
      <c r="Q659" s="14" t="s">
        <v>109</v>
      </c>
      <c r="S659" s="14">
        <v>1</v>
      </c>
      <c r="T659" s="14">
        <v>1</v>
      </c>
      <c r="U659" s="14">
        <v>3</v>
      </c>
      <c r="V659" s="14">
        <v>1</v>
      </c>
      <c r="W659" s="14">
        <v>0</v>
      </c>
      <c r="X659" s="14">
        <v>0</v>
      </c>
      <c r="Y659" s="14">
        <v>0</v>
      </c>
      <c r="Z659" s="14">
        <v>17</v>
      </c>
      <c r="AA659" s="14">
        <v>18</v>
      </c>
      <c r="AB659" s="14">
        <v>0</v>
      </c>
      <c r="AC659" s="14">
        <v>0</v>
      </c>
      <c r="AD659" s="14">
        <v>29</v>
      </c>
      <c r="AE659" s="14">
        <v>41</v>
      </c>
      <c r="AF659" s="14">
        <v>0</v>
      </c>
      <c r="AG659" s="14">
        <v>0</v>
      </c>
      <c r="AH659" s="14">
        <v>0</v>
      </c>
      <c r="AI659" s="14">
        <v>0</v>
      </c>
      <c r="AJ659" s="14">
        <v>0</v>
      </c>
      <c r="AK659" s="14">
        <v>0</v>
      </c>
      <c r="AL659" s="14">
        <v>0</v>
      </c>
      <c r="AM659" s="14">
        <v>0</v>
      </c>
      <c r="AN659" s="14">
        <v>0</v>
      </c>
      <c r="AO659" s="14">
        <v>0</v>
      </c>
      <c r="AP659" s="14">
        <v>1</v>
      </c>
      <c r="AQ659" s="14">
        <v>1</v>
      </c>
      <c r="AR659" s="14">
        <v>3</v>
      </c>
      <c r="AS659" s="14">
        <v>0</v>
      </c>
      <c r="AT659" s="14">
        <v>1</v>
      </c>
      <c r="AU659" s="14">
        <v>1</v>
      </c>
      <c r="AV659" s="14">
        <v>2</v>
      </c>
      <c r="AW659" s="14">
        <v>0</v>
      </c>
      <c r="AX659" s="14">
        <v>1</v>
      </c>
      <c r="AY659" s="14">
        <v>1</v>
      </c>
      <c r="AZ659" s="14">
        <v>2</v>
      </c>
      <c r="BA659" s="14">
        <v>0</v>
      </c>
      <c r="BB659" s="14">
        <v>1</v>
      </c>
      <c r="BC659" s="14">
        <v>87</v>
      </c>
      <c r="BD659" s="14">
        <v>88</v>
      </c>
      <c r="BE659" s="14">
        <v>0</v>
      </c>
      <c r="BF659" s="14">
        <v>0</v>
      </c>
      <c r="BG659" s="14" t="s">
        <v>259</v>
      </c>
    </row>
    <row r="660" spans="1:59">
      <c r="A660" s="14" t="s">
        <v>56</v>
      </c>
      <c r="B660" s="14" t="s">
        <v>85</v>
      </c>
      <c r="D660" s="14" t="s">
        <v>1832</v>
      </c>
      <c r="E660" s="14" t="s">
        <v>898</v>
      </c>
      <c r="F660" s="14" t="s">
        <v>899</v>
      </c>
      <c r="G660" s="14">
        <v>31013372</v>
      </c>
      <c r="H660" s="14" t="s">
        <v>166</v>
      </c>
      <c r="I660" s="14" t="s">
        <v>167</v>
      </c>
      <c r="J660" s="14" t="s">
        <v>168</v>
      </c>
      <c r="K660" s="14">
        <v>21.185803425700001</v>
      </c>
      <c r="L660" s="14">
        <v>92.144806986099994</v>
      </c>
      <c r="M660" s="14">
        <v>-41.609936120599997</v>
      </c>
      <c r="N660" s="14" t="s">
        <v>261</v>
      </c>
      <c r="P660" s="14" t="s">
        <v>99</v>
      </c>
      <c r="Q660" s="14" t="s">
        <v>109</v>
      </c>
      <c r="S660" s="14">
        <v>1</v>
      </c>
      <c r="T660" s="14">
        <v>1</v>
      </c>
      <c r="U660" s="14">
        <v>3</v>
      </c>
      <c r="V660" s="14">
        <v>1</v>
      </c>
      <c r="W660" s="14">
        <v>0</v>
      </c>
      <c r="X660" s="14">
        <v>0</v>
      </c>
      <c r="Y660" s="14">
        <v>0</v>
      </c>
      <c r="Z660" s="14">
        <v>18</v>
      </c>
      <c r="AA660" s="14">
        <v>17</v>
      </c>
      <c r="AB660" s="14">
        <v>0</v>
      </c>
      <c r="AC660" s="14">
        <v>0</v>
      </c>
      <c r="AD660" s="14">
        <v>26</v>
      </c>
      <c r="AE660" s="14">
        <v>44</v>
      </c>
      <c r="AF660" s="14">
        <v>0</v>
      </c>
      <c r="AG660" s="14">
        <v>0</v>
      </c>
      <c r="AH660" s="14">
        <v>0</v>
      </c>
      <c r="AI660" s="14">
        <v>0</v>
      </c>
      <c r="AJ660" s="14">
        <v>0</v>
      </c>
      <c r="AK660" s="14">
        <v>0</v>
      </c>
      <c r="AL660" s="14">
        <v>0</v>
      </c>
      <c r="AM660" s="14">
        <v>0</v>
      </c>
      <c r="AN660" s="14">
        <v>0</v>
      </c>
      <c r="AO660" s="14">
        <v>0</v>
      </c>
      <c r="AP660" s="14">
        <v>1</v>
      </c>
      <c r="AQ660" s="14">
        <v>1</v>
      </c>
      <c r="AR660" s="14">
        <v>3</v>
      </c>
      <c r="AS660" s="14">
        <v>0</v>
      </c>
      <c r="AT660" s="14">
        <v>1</v>
      </c>
      <c r="AU660" s="14">
        <v>1</v>
      </c>
      <c r="AV660" s="14">
        <v>2</v>
      </c>
      <c r="AW660" s="14">
        <v>0</v>
      </c>
      <c r="AX660" s="14">
        <v>1</v>
      </c>
      <c r="AY660" s="14">
        <v>1</v>
      </c>
      <c r="AZ660" s="14">
        <v>2</v>
      </c>
      <c r="BA660" s="14">
        <v>0</v>
      </c>
      <c r="BB660" s="14">
        <v>1</v>
      </c>
      <c r="BC660" s="14">
        <v>77</v>
      </c>
      <c r="BD660" s="14">
        <v>75</v>
      </c>
      <c r="BE660" s="14">
        <v>0</v>
      </c>
      <c r="BF660" s="14">
        <v>0</v>
      </c>
      <c r="BG660" s="14" t="s">
        <v>259</v>
      </c>
    </row>
    <row r="661" spans="1:59">
      <c r="A661" s="14" t="s">
        <v>57</v>
      </c>
      <c r="B661" s="14" t="s">
        <v>86</v>
      </c>
      <c r="D661" s="14" t="s">
        <v>1832</v>
      </c>
      <c r="E661" s="14" t="s">
        <v>384</v>
      </c>
      <c r="F661" s="14" t="s">
        <v>900</v>
      </c>
      <c r="G661" s="14">
        <v>31013434</v>
      </c>
      <c r="H661" s="14" t="s">
        <v>166</v>
      </c>
      <c r="I661" s="14" t="s">
        <v>167</v>
      </c>
      <c r="J661" s="14" t="s">
        <v>168</v>
      </c>
      <c r="K661" s="14">
        <v>21.178540913877299</v>
      </c>
      <c r="L661" s="14">
        <v>92.145345553718499</v>
      </c>
      <c r="M661" s="14">
        <v>-69.756945130344903</v>
      </c>
      <c r="N661" s="14">
        <v>4</v>
      </c>
      <c r="P661" s="14" t="s">
        <v>99</v>
      </c>
      <c r="Q661" s="14" t="s">
        <v>109</v>
      </c>
      <c r="S661" s="14">
        <v>1</v>
      </c>
      <c r="T661" s="14">
        <v>1</v>
      </c>
      <c r="U661" s="14">
        <v>3</v>
      </c>
      <c r="V661" s="14">
        <v>0</v>
      </c>
      <c r="W661" s="14">
        <v>0</v>
      </c>
      <c r="X661" s="14">
        <v>0</v>
      </c>
      <c r="Y661" s="14">
        <v>0</v>
      </c>
      <c r="Z661" s="14">
        <v>20</v>
      </c>
      <c r="AA661" s="14">
        <v>15</v>
      </c>
      <c r="AB661" s="14">
        <v>0</v>
      </c>
      <c r="AC661" s="14">
        <v>0</v>
      </c>
      <c r="AD661" s="14">
        <v>32</v>
      </c>
      <c r="AE661" s="14">
        <v>38</v>
      </c>
      <c r="AF661" s="14">
        <v>0</v>
      </c>
      <c r="AG661" s="14">
        <v>0</v>
      </c>
      <c r="AH661" s="14">
        <v>0</v>
      </c>
      <c r="AI661" s="14">
        <v>0</v>
      </c>
      <c r="AJ661" s="14">
        <v>0</v>
      </c>
      <c r="AK661" s="14">
        <v>0</v>
      </c>
      <c r="AL661" s="14">
        <v>0</v>
      </c>
      <c r="AM661" s="14">
        <v>0</v>
      </c>
      <c r="AN661" s="14">
        <v>0</v>
      </c>
      <c r="AO661" s="14">
        <v>0</v>
      </c>
      <c r="AQ661" s="14">
        <v>1</v>
      </c>
      <c r="AR661" s="14">
        <v>2</v>
      </c>
      <c r="AS661" s="14">
        <v>0</v>
      </c>
      <c r="AT661" s="14">
        <v>0</v>
      </c>
      <c r="AU661" s="14">
        <v>1</v>
      </c>
      <c r="AV661" s="14">
        <v>2</v>
      </c>
      <c r="AW661" s="14">
        <v>0</v>
      </c>
      <c r="AX661" s="14">
        <v>0</v>
      </c>
      <c r="AY661" s="14">
        <v>1</v>
      </c>
      <c r="AZ661" s="14">
        <v>2</v>
      </c>
      <c r="BA661" s="14">
        <v>0</v>
      </c>
      <c r="BB661" s="14">
        <v>1</v>
      </c>
      <c r="BC661" s="14">
        <v>88</v>
      </c>
      <c r="BD661" s="14">
        <v>91</v>
      </c>
      <c r="BE661" s="14">
        <v>0</v>
      </c>
      <c r="BF661" s="14">
        <v>0</v>
      </c>
      <c r="BG661" s="14" t="s">
        <v>167</v>
      </c>
    </row>
    <row r="662" spans="1:59">
      <c r="A662" s="14" t="s">
        <v>57</v>
      </c>
      <c r="B662" s="14" t="s">
        <v>86</v>
      </c>
      <c r="D662" s="14" t="s">
        <v>1832</v>
      </c>
      <c r="E662" s="14" t="s">
        <v>901</v>
      </c>
      <c r="F662" s="14" t="s">
        <v>902</v>
      </c>
      <c r="G662" s="14">
        <v>31013435</v>
      </c>
      <c r="H662" s="14" t="s">
        <v>166</v>
      </c>
      <c r="I662" s="14" t="s">
        <v>167</v>
      </c>
      <c r="J662" s="14" t="s">
        <v>168</v>
      </c>
      <c r="K662" s="14">
        <v>21.182316331839601</v>
      </c>
      <c r="L662" s="14">
        <v>92.143433409420993</v>
      </c>
      <c r="M662" s="14">
        <v>-49.778637163713299</v>
      </c>
      <c r="N662" s="14">
        <v>4</v>
      </c>
      <c r="P662" s="14" t="s">
        <v>99</v>
      </c>
      <c r="Q662" s="14" t="s">
        <v>109</v>
      </c>
      <c r="S662" s="14">
        <v>1</v>
      </c>
      <c r="T662" s="14">
        <v>1</v>
      </c>
      <c r="U662" s="14">
        <v>3</v>
      </c>
      <c r="V662" s="14">
        <v>0</v>
      </c>
      <c r="W662" s="14">
        <v>0</v>
      </c>
      <c r="X662" s="14">
        <v>0</v>
      </c>
      <c r="Y662" s="14">
        <v>0</v>
      </c>
      <c r="Z662" s="14">
        <v>16</v>
      </c>
      <c r="AA662" s="14">
        <v>19</v>
      </c>
      <c r="AB662" s="14">
        <v>0</v>
      </c>
      <c r="AC662" s="14">
        <v>0</v>
      </c>
      <c r="AD662" s="14">
        <v>34</v>
      </c>
      <c r="AE662" s="14">
        <v>36</v>
      </c>
      <c r="AF662" s="14">
        <v>0</v>
      </c>
      <c r="AG662" s="14">
        <v>0</v>
      </c>
      <c r="AH662" s="14">
        <v>0</v>
      </c>
      <c r="AI662" s="14">
        <v>0</v>
      </c>
      <c r="AJ662" s="14">
        <v>0</v>
      </c>
      <c r="AK662" s="14">
        <v>0</v>
      </c>
      <c r="AL662" s="14">
        <v>0</v>
      </c>
      <c r="AM662" s="14">
        <v>0</v>
      </c>
      <c r="AN662" s="14">
        <v>0</v>
      </c>
      <c r="AO662" s="14">
        <v>0</v>
      </c>
      <c r="AQ662" s="14">
        <v>1</v>
      </c>
      <c r="AR662" s="14">
        <v>1</v>
      </c>
      <c r="AS662" s="14">
        <v>0</v>
      </c>
      <c r="AT662" s="14">
        <v>0</v>
      </c>
      <c r="AU662" s="14">
        <v>1</v>
      </c>
      <c r="AV662" s="14">
        <v>1</v>
      </c>
      <c r="AW662" s="14">
        <v>0</v>
      </c>
      <c r="AX662" s="14">
        <v>0</v>
      </c>
      <c r="AY662" s="14">
        <v>1</v>
      </c>
      <c r="AZ662" s="14">
        <v>1</v>
      </c>
      <c r="BA662" s="14">
        <v>0</v>
      </c>
      <c r="BB662" s="14">
        <v>1</v>
      </c>
      <c r="BC662" s="14">
        <v>97</v>
      </c>
      <c r="BD662" s="14">
        <v>98</v>
      </c>
      <c r="BE662" s="14">
        <v>0</v>
      </c>
      <c r="BF662" s="14">
        <v>0</v>
      </c>
      <c r="BG662" s="14" t="s">
        <v>259</v>
      </c>
    </row>
    <row r="663" spans="1:59">
      <c r="A663" s="14" t="s">
        <v>57</v>
      </c>
      <c r="B663" s="14" t="s">
        <v>86</v>
      </c>
      <c r="D663" s="14" t="s">
        <v>1832</v>
      </c>
      <c r="E663" s="14" t="s">
        <v>903</v>
      </c>
      <c r="F663" s="14" t="s">
        <v>904</v>
      </c>
      <c r="G663" s="14">
        <v>31013458</v>
      </c>
      <c r="H663" s="14" t="s">
        <v>166</v>
      </c>
      <c r="I663" s="14" t="s">
        <v>167</v>
      </c>
      <c r="J663" s="14" t="s">
        <v>168</v>
      </c>
      <c r="K663" s="14">
        <v>21.182333433378201</v>
      </c>
      <c r="L663" s="14">
        <v>92.143455878145502</v>
      </c>
      <c r="M663" s="14">
        <v>-39.4177891192573</v>
      </c>
      <c r="N663" s="14">
        <v>4</v>
      </c>
      <c r="P663" s="14" t="s">
        <v>99</v>
      </c>
      <c r="Q663" s="14" t="s">
        <v>109</v>
      </c>
      <c r="S663" s="14">
        <v>1</v>
      </c>
      <c r="T663" s="14">
        <v>1</v>
      </c>
      <c r="U663" s="14">
        <v>3</v>
      </c>
      <c r="V663" s="14">
        <v>1</v>
      </c>
      <c r="W663" s="14">
        <v>0</v>
      </c>
      <c r="X663" s="14">
        <v>0</v>
      </c>
      <c r="Y663" s="14">
        <v>0</v>
      </c>
      <c r="Z663" s="14">
        <v>21</v>
      </c>
      <c r="AA663" s="14">
        <v>14</v>
      </c>
      <c r="AB663" s="14">
        <v>0</v>
      </c>
      <c r="AC663" s="14">
        <v>0</v>
      </c>
      <c r="AD663" s="14">
        <v>40</v>
      </c>
      <c r="AE663" s="14">
        <v>29</v>
      </c>
      <c r="AF663" s="14">
        <v>0</v>
      </c>
      <c r="AG663" s="14">
        <v>0</v>
      </c>
      <c r="AH663" s="14">
        <v>0</v>
      </c>
      <c r="AI663" s="14">
        <v>0</v>
      </c>
      <c r="AJ663" s="14">
        <v>0</v>
      </c>
      <c r="AK663" s="14">
        <v>0</v>
      </c>
      <c r="AL663" s="14">
        <v>0</v>
      </c>
      <c r="AM663" s="14">
        <v>0</v>
      </c>
      <c r="AN663" s="14">
        <v>0</v>
      </c>
      <c r="AO663" s="14">
        <v>0</v>
      </c>
      <c r="AQ663" s="14">
        <v>1</v>
      </c>
      <c r="AR663" s="14">
        <v>2</v>
      </c>
      <c r="AS663" s="14">
        <v>0</v>
      </c>
      <c r="AT663" s="14">
        <v>0</v>
      </c>
      <c r="AU663" s="14">
        <v>1</v>
      </c>
      <c r="AV663" s="14">
        <v>2</v>
      </c>
      <c r="AW663" s="14">
        <v>0</v>
      </c>
      <c r="AX663" s="14">
        <v>0</v>
      </c>
      <c r="AY663" s="14">
        <v>1</v>
      </c>
      <c r="AZ663" s="14">
        <v>2</v>
      </c>
      <c r="BA663" s="14">
        <v>0</v>
      </c>
      <c r="BB663" s="14">
        <v>1</v>
      </c>
      <c r="BC663" s="14">
        <v>104</v>
      </c>
      <c r="BD663" s="14">
        <v>105</v>
      </c>
      <c r="BE663" s="14">
        <v>0</v>
      </c>
      <c r="BF663" s="14">
        <v>0</v>
      </c>
      <c r="BG663" s="14" t="s">
        <v>259</v>
      </c>
    </row>
    <row r="664" spans="1:59">
      <c r="A664" s="14" t="s">
        <v>57</v>
      </c>
      <c r="B664" s="14" t="s">
        <v>86</v>
      </c>
      <c r="D664" s="14" t="s">
        <v>1832</v>
      </c>
      <c r="E664" s="14" t="s">
        <v>905</v>
      </c>
      <c r="F664" s="14" t="s">
        <v>906</v>
      </c>
      <c r="G664" s="14">
        <v>31013484</v>
      </c>
      <c r="H664" s="14" t="s">
        <v>166</v>
      </c>
      <c r="I664" s="14" t="s">
        <v>167</v>
      </c>
      <c r="J664" s="14" t="s">
        <v>168</v>
      </c>
      <c r="K664" s="14">
        <v>21.182115598460602</v>
      </c>
      <c r="L664" s="14">
        <v>92.143886151459995</v>
      </c>
      <c r="M664" s="14">
        <v>-36.535575450063597</v>
      </c>
      <c r="N664" s="14">
        <v>4</v>
      </c>
      <c r="P664" s="14" t="s">
        <v>99</v>
      </c>
      <c r="Q664" s="14" t="s">
        <v>109</v>
      </c>
      <c r="S664" s="14">
        <v>1</v>
      </c>
      <c r="T664" s="14">
        <v>1</v>
      </c>
      <c r="U664" s="14">
        <v>3</v>
      </c>
      <c r="V664" s="14">
        <v>0</v>
      </c>
      <c r="W664" s="14">
        <v>0</v>
      </c>
      <c r="X664" s="14">
        <v>0</v>
      </c>
      <c r="Y664" s="14">
        <v>0</v>
      </c>
      <c r="Z664" s="14">
        <v>20</v>
      </c>
      <c r="AA664" s="14">
        <v>15</v>
      </c>
      <c r="AB664" s="14">
        <v>0</v>
      </c>
      <c r="AC664" s="14">
        <v>0</v>
      </c>
      <c r="AD664" s="14">
        <v>26</v>
      </c>
      <c r="AE664" s="14">
        <v>44</v>
      </c>
      <c r="AF664" s="14">
        <v>0</v>
      </c>
      <c r="AG664" s="14">
        <v>0</v>
      </c>
      <c r="AH664" s="14">
        <v>0</v>
      </c>
      <c r="AI664" s="14">
        <v>0</v>
      </c>
      <c r="AJ664" s="14">
        <v>0</v>
      </c>
      <c r="AK664" s="14">
        <v>0</v>
      </c>
      <c r="AL664" s="14">
        <v>0</v>
      </c>
      <c r="AM664" s="14">
        <v>0</v>
      </c>
      <c r="AN664" s="14">
        <v>0</v>
      </c>
      <c r="AO664" s="14">
        <v>0</v>
      </c>
      <c r="AQ664" s="14">
        <v>1</v>
      </c>
      <c r="AR664" s="14">
        <v>1</v>
      </c>
      <c r="AS664" s="14">
        <v>0</v>
      </c>
      <c r="AT664" s="14">
        <v>0</v>
      </c>
      <c r="AU664" s="14">
        <v>1</v>
      </c>
      <c r="AV664" s="14">
        <v>1</v>
      </c>
      <c r="AW664" s="14">
        <v>0</v>
      </c>
      <c r="AX664" s="14">
        <v>0</v>
      </c>
      <c r="AY664" s="14">
        <v>1</v>
      </c>
      <c r="AZ664" s="14">
        <v>1</v>
      </c>
      <c r="BA664" s="14">
        <v>0</v>
      </c>
      <c r="BB664" s="14">
        <v>1</v>
      </c>
      <c r="BC664" s="14">
        <v>102</v>
      </c>
      <c r="BD664" s="14">
        <v>108</v>
      </c>
      <c r="BE664" s="14">
        <v>0</v>
      </c>
      <c r="BF664" s="14">
        <v>0</v>
      </c>
      <c r="BG664" s="14" t="s">
        <v>167</v>
      </c>
    </row>
    <row r="665" spans="1:59">
      <c r="A665" s="14" t="s">
        <v>57</v>
      </c>
      <c r="B665" s="14" t="s">
        <v>86</v>
      </c>
      <c r="D665" s="14" t="s">
        <v>1832</v>
      </c>
      <c r="E665" s="14" t="s">
        <v>907</v>
      </c>
      <c r="F665" s="14" t="s">
        <v>908</v>
      </c>
      <c r="G665" s="14">
        <v>31013487</v>
      </c>
      <c r="H665" s="14" t="s">
        <v>166</v>
      </c>
      <c r="I665" s="14" t="s">
        <v>167</v>
      </c>
      <c r="J665" s="14" t="s">
        <v>168</v>
      </c>
      <c r="K665" s="14">
        <v>21.182171033290999</v>
      </c>
      <c r="L665" s="14">
        <v>92.143837870772799</v>
      </c>
      <c r="M665" s="14">
        <v>-43.491282657384403</v>
      </c>
      <c r="N665" s="14">
        <v>4</v>
      </c>
      <c r="P665" s="14" t="s">
        <v>99</v>
      </c>
      <c r="Q665" s="14" t="s">
        <v>109</v>
      </c>
      <c r="S665" s="14">
        <v>1</v>
      </c>
      <c r="T665" s="14">
        <v>1</v>
      </c>
      <c r="U665" s="14">
        <v>3</v>
      </c>
      <c r="V665" s="14">
        <v>0</v>
      </c>
      <c r="W665" s="14">
        <v>0</v>
      </c>
      <c r="X665" s="14">
        <v>0</v>
      </c>
      <c r="Y665" s="14">
        <v>0</v>
      </c>
      <c r="Z665" s="14">
        <v>19</v>
      </c>
      <c r="AA665" s="14">
        <v>16</v>
      </c>
      <c r="AB665" s="14">
        <v>0</v>
      </c>
      <c r="AC665" s="14">
        <v>0</v>
      </c>
      <c r="AD665" s="14">
        <v>38</v>
      </c>
      <c r="AE665" s="14">
        <v>32</v>
      </c>
      <c r="AF665" s="14">
        <v>0</v>
      </c>
      <c r="AG665" s="14">
        <v>0</v>
      </c>
      <c r="AH665" s="14">
        <v>0</v>
      </c>
      <c r="AI665" s="14">
        <v>0</v>
      </c>
      <c r="AJ665" s="14">
        <v>0</v>
      </c>
      <c r="AK665" s="14">
        <v>0</v>
      </c>
      <c r="AL665" s="14">
        <v>0</v>
      </c>
      <c r="AM665" s="14">
        <v>0</v>
      </c>
      <c r="AN665" s="14">
        <v>0</v>
      </c>
      <c r="AO665" s="14">
        <v>0</v>
      </c>
      <c r="AQ665" s="14">
        <v>1</v>
      </c>
      <c r="AR665" s="14">
        <v>1</v>
      </c>
      <c r="AS665" s="14">
        <v>0</v>
      </c>
      <c r="AT665" s="14">
        <v>0</v>
      </c>
      <c r="AU665" s="14">
        <v>1</v>
      </c>
      <c r="AV665" s="14">
        <v>1</v>
      </c>
      <c r="AW665" s="14">
        <v>0</v>
      </c>
      <c r="AX665" s="14">
        <v>0</v>
      </c>
      <c r="AY665" s="14">
        <v>1</v>
      </c>
      <c r="AZ665" s="14">
        <v>1</v>
      </c>
      <c r="BA665" s="14">
        <v>0</v>
      </c>
      <c r="BB665" s="14">
        <v>1</v>
      </c>
      <c r="BC665" s="14">
        <v>105</v>
      </c>
      <c r="BD665" s="14">
        <v>108</v>
      </c>
      <c r="BE665" s="14">
        <v>0</v>
      </c>
      <c r="BF665" s="14">
        <v>0</v>
      </c>
      <c r="BG665" s="14" t="s">
        <v>167</v>
      </c>
    </row>
    <row r="666" spans="1:59">
      <c r="A666" s="14" t="s">
        <v>57</v>
      </c>
      <c r="B666" s="14" t="s">
        <v>86</v>
      </c>
      <c r="D666" s="14" t="s">
        <v>1832</v>
      </c>
      <c r="E666" s="14" t="s">
        <v>909</v>
      </c>
      <c r="F666" s="14" t="s">
        <v>910</v>
      </c>
      <c r="G666" s="14">
        <v>31013431</v>
      </c>
      <c r="H666" s="14" t="s">
        <v>166</v>
      </c>
      <c r="I666" s="14" t="s">
        <v>167</v>
      </c>
      <c r="J666" s="14" t="s">
        <v>168</v>
      </c>
      <c r="K666" s="14">
        <v>21.1823026807571</v>
      </c>
      <c r="L666" s="14">
        <v>92.142941856304702</v>
      </c>
      <c r="M666" s="14">
        <v>-40.104161296347797</v>
      </c>
      <c r="N666" s="14">
        <v>4</v>
      </c>
      <c r="P666" s="14" t="s">
        <v>99</v>
      </c>
      <c r="Q666" s="14" t="s">
        <v>109</v>
      </c>
      <c r="S666" s="14">
        <v>1</v>
      </c>
      <c r="T666" s="14">
        <v>1</v>
      </c>
      <c r="U666" s="14">
        <v>3</v>
      </c>
      <c r="V666" s="14">
        <v>0</v>
      </c>
      <c r="W666" s="14">
        <v>0</v>
      </c>
      <c r="X666" s="14">
        <v>0</v>
      </c>
      <c r="Y666" s="14">
        <v>0</v>
      </c>
      <c r="Z666" s="14">
        <v>13</v>
      </c>
      <c r="AA666" s="14">
        <v>22</v>
      </c>
      <c r="AB666" s="14">
        <v>0</v>
      </c>
      <c r="AC666" s="14">
        <v>0</v>
      </c>
      <c r="AD666" s="14">
        <v>30</v>
      </c>
      <c r="AE666" s="14">
        <v>40</v>
      </c>
      <c r="AF666" s="14">
        <v>0</v>
      </c>
      <c r="AG666" s="14">
        <v>0</v>
      </c>
      <c r="AH666" s="14">
        <v>0</v>
      </c>
      <c r="AI666" s="14">
        <v>0</v>
      </c>
      <c r="AJ666" s="14">
        <v>0</v>
      </c>
      <c r="AK666" s="14">
        <v>0</v>
      </c>
      <c r="AL666" s="14">
        <v>0</v>
      </c>
      <c r="AM666" s="14">
        <v>0</v>
      </c>
      <c r="AN666" s="14">
        <v>0</v>
      </c>
      <c r="AO666" s="14">
        <v>0</v>
      </c>
      <c r="AQ666" s="14">
        <v>1</v>
      </c>
      <c r="AR666" s="14">
        <v>2</v>
      </c>
      <c r="AS666" s="14">
        <v>0</v>
      </c>
      <c r="AT666" s="14">
        <v>0</v>
      </c>
      <c r="AU666" s="14">
        <v>1</v>
      </c>
      <c r="AV666" s="14">
        <v>1</v>
      </c>
      <c r="AW666" s="14">
        <v>0</v>
      </c>
      <c r="AX666" s="14">
        <v>0</v>
      </c>
      <c r="AY666" s="14">
        <v>1</v>
      </c>
      <c r="AZ666" s="14">
        <v>1</v>
      </c>
      <c r="BA666" s="14">
        <v>0</v>
      </c>
      <c r="BB666" s="14">
        <v>1</v>
      </c>
      <c r="BC666" s="14">
        <v>83</v>
      </c>
      <c r="BD666" s="14">
        <v>92</v>
      </c>
      <c r="BE666" s="14">
        <v>0</v>
      </c>
      <c r="BF666" s="14">
        <v>0</v>
      </c>
      <c r="BG666" s="14" t="s">
        <v>259</v>
      </c>
    </row>
    <row r="667" spans="1:59">
      <c r="A667" s="14" t="s">
        <v>57</v>
      </c>
      <c r="B667" s="14" t="s">
        <v>86</v>
      </c>
      <c r="D667" s="14" t="s">
        <v>1832</v>
      </c>
      <c r="E667" s="14" t="s">
        <v>911</v>
      </c>
      <c r="F667" s="14" t="s">
        <v>912</v>
      </c>
      <c r="G667" s="14">
        <v>31013481</v>
      </c>
      <c r="H667" s="14" t="s">
        <v>166</v>
      </c>
      <c r="I667" s="14" t="s">
        <v>167</v>
      </c>
      <c r="J667" s="14" t="s">
        <v>168</v>
      </c>
      <c r="K667" s="14">
        <v>21.182303399999999</v>
      </c>
      <c r="L667" s="14">
        <v>92.142462699999996</v>
      </c>
      <c r="M667" s="14">
        <v>-38.202558471099998</v>
      </c>
      <c r="N667" s="14" t="s">
        <v>261</v>
      </c>
      <c r="P667" s="14" t="s">
        <v>99</v>
      </c>
      <c r="Q667" s="14" t="s">
        <v>109</v>
      </c>
      <c r="S667" s="14">
        <v>1</v>
      </c>
      <c r="T667" s="14">
        <v>1</v>
      </c>
      <c r="U667" s="14">
        <v>3</v>
      </c>
      <c r="V667" s="14">
        <v>0</v>
      </c>
      <c r="W667" s="14">
        <v>0</v>
      </c>
      <c r="X667" s="14">
        <v>0</v>
      </c>
      <c r="Y667" s="14">
        <v>0</v>
      </c>
      <c r="Z667" s="14">
        <v>15</v>
      </c>
      <c r="AA667" s="14">
        <v>20</v>
      </c>
      <c r="AB667" s="14">
        <v>0</v>
      </c>
      <c r="AC667" s="14">
        <v>0</v>
      </c>
      <c r="AD667" s="14">
        <v>33</v>
      </c>
      <c r="AE667" s="14">
        <v>37</v>
      </c>
      <c r="AF667" s="14">
        <v>0</v>
      </c>
      <c r="AG667" s="14">
        <v>0</v>
      </c>
      <c r="AH667" s="14">
        <v>0</v>
      </c>
      <c r="AI667" s="14">
        <v>0</v>
      </c>
      <c r="AJ667" s="14">
        <v>0</v>
      </c>
      <c r="AK667" s="14">
        <v>0</v>
      </c>
      <c r="AL667" s="14">
        <v>0</v>
      </c>
      <c r="AM667" s="14">
        <v>0</v>
      </c>
      <c r="AN667" s="14">
        <v>0</v>
      </c>
      <c r="AO667" s="14">
        <v>0</v>
      </c>
      <c r="AQ667" s="14">
        <v>1</v>
      </c>
      <c r="AR667" s="14">
        <v>1</v>
      </c>
      <c r="AS667" s="14">
        <v>0</v>
      </c>
      <c r="AT667" s="14">
        <v>0</v>
      </c>
      <c r="AU667" s="14">
        <v>1</v>
      </c>
      <c r="AV667" s="14">
        <v>1</v>
      </c>
      <c r="AW667" s="14">
        <v>0</v>
      </c>
      <c r="AX667" s="14">
        <v>0</v>
      </c>
      <c r="AY667" s="14">
        <v>1</v>
      </c>
      <c r="AZ667" s="14">
        <v>1</v>
      </c>
      <c r="BA667" s="14">
        <v>0</v>
      </c>
      <c r="BB667" s="14">
        <v>1</v>
      </c>
      <c r="BC667" s="14">
        <v>100</v>
      </c>
      <c r="BD667" s="14">
        <v>102</v>
      </c>
      <c r="BE667" s="14">
        <v>0</v>
      </c>
      <c r="BF667" s="14">
        <v>0</v>
      </c>
      <c r="BG667" s="14" t="s">
        <v>259</v>
      </c>
    </row>
    <row r="668" spans="1:59">
      <c r="A668" s="14" t="s">
        <v>57</v>
      </c>
      <c r="B668" s="14" t="s">
        <v>86</v>
      </c>
      <c r="D668" s="14" t="s">
        <v>1832</v>
      </c>
      <c r="E668" s="14" t="s">
        <v>913</v>
      </c>
      <c r="F668" s="14" t="s">
        <v>914</v>
      </c>
      <c r="G668" s="14">
        <v>31013460</v>
      </c>
      <c r="H668" s="14" t="s">
        <v>166</v>
      </c>
      <c r="I668" s="14" t="s">
        <v>167</v>
      </c>
      <c r="J668" s="14" t="s">
        <v>168</v>
      </c>
      <c r="K668" s="14">
        <v>21.1826319563826</v>
      </c>
      <c r="L668" s="14">
        <v>92.143477169052503</v>
      </c>
      <c r="M668" s="14">
        <v>-44.652689227920199</v>
      </c>
      <c r="N668" s="14">
        <v>4</v>
      </c>
      <c r="P668" s="14" t="s">
        <v>99</v>
      </c>
      <c r="Q668" s="14" t="s">
        <v>109</v>
      </c>
      <c r="S668" s="14">
        <v>1</v>
      </c>
      <c r="T668" s="14">
        <v>1</v>
      </c>
      <c r="U668" s="14">
        <v>3</v>
      </c>
      <c r="V668" s="14">
        <v>0</v>
      </c>
      <c r="W668" s="14">
        <v>0</v>
      </c>
      <c r="X668" s="14">
        <v>0</v>
      </c>
      <c r="Y668" s="14">
        <v>0</v>
      </c>
      <c r="Z668" s="14">
        <v>16</v>
      </c>
      <c r="AA668" s="14">
        <v>19</v>
      </c>
      <c r="AB668" s="14">
        <v>0</v>
      </c>
      <c r="AC668" s="14">
        <v>0</v>
      </c>
      <c r="AD668" s="14">
        <v>38</v>
      </c>
      <c r="AE668" s="14">
        <v>32</v>
      </c>
      <c r="AF668" s="14">
        <v>0</v>
      </c>
      <c r="AG668" s="14">
        <v>0</v>
      </c>
      <c r="AH668" s="14">
        <v>0</v>
      </c>
      <c r="AI668" s="14">
        <v>0</v>
      </c>
      <c r="AJ668" s="14">
        <v>0</v>
      </c>
      <c r="AK668" s="14">
        <v>0</v>
      </c>
      <c r="AL668" s="14">
        <v>0</v>
      </c>
      <c r="AM668" s="14">
        <v>0</v>
      </c>
      <c r="AN668" s="14">
        <v>0</v>
      </c>
      <c r="AO668" s="14">
        <v>0</v>
      </c>
      <c r="AQ668" s="14">
        <v>1</v>
      </c>
      <c r="AR668" s="14">
        <v>3</v>
      </c>
      <c r="AS668" s="14">
        <v>0</v>
      </c>
      <c r="AT668" s="14">
        <v>0</v>
      </c>
      <c r="AU668" s="14">
        <v>1</v>
      </c>
      <c r="AV668" s="14">
        <v>3</v>
      </c>
      <c r="AW668" s="14">
        <v>0</v>
      </c>
      <c r="AX668" s="14">
        <v>0</v>
      </c>
      <c r="AY668" s="14">
        <v>1</v>
      </c>
      <c r="AZ668" s="14">
        <v>3</v>
      </c>
      <c r="BA668" s="14">
        <v>0</v>
      </c>
      <c r="BB668" s="14">
        <v>1</v>
      </c>
      <c r="BC668" s="14">
        <v>108</v>
      </c>
      <c r="BD668" s="14">
        <v>109</v>
      </c>
      <c r="BE668" s="14">
        <v>0</v>
      </c>
      <c r="BF668" s="14">
        <v>0</v>
      </c>
      <c r="BG668" s="14" t="s">
        <v>167</v>
      </c>
    </row>
    <row r="669" spans="1:59">
      <c r="A669" s="14" t="s">
        <v>57</v>
      </c>
      <c r="B669" s="14" t="s">
        <v>86</v>
      </c>
      <c r="D669" s="14" t="s">
        <v>1832</v>
      </c>
      <c r="E669" s="14" t="s">
        <v>915</v>
      </c>
      <c r="F669" s="14" t="s">
        <v>916</v>
      </c>
      <c r="G669" s="14">
        <v>31013432</v>
      </c>
      <c r="H669" s="14" t="s">
        <v>166</v>
      </c>
      <c r="I669" s="14" t="s">
        <v>167</v>
      </c>
      <c r="J669" s="14" t="s">
        <v>168</v>
      </c>
      <c r="K669" s="14">
        <v>21.182120663936502</v>
      </c>
      <c r="L669" s="14">
        <v>92.146351733396401</v>
      </c>
      <c r="M669" s="14">
        <v>-54.738758875840396</v>
      </c>
      <c r="N669" s="14">
        <v>4</v>
      </c>
      <c r="P669" s="14" t="s">
        <v>99</v>
      </c>
      <c r="Q669" s="14" t="s">
        <v>109</v>
      </c>
      <c r="S669" s="14">
        <v>1</v>
      </c>
      <c r="T669" s="14">
        <v>1</v>
      </c>
      <c r="U669" s="14">
        <v>3</v>
      </c>
      <c r="V669" s="14">
        <v>0</v>
      </c>
      <c r="W669" s="14">
        <v>0</v>
      </c>
      <c r="X669" s="14">
        <v>0</v>
      </c>
      <c r="Y669" s="14">
        <v>0</v>
      </c>
      <c r="Z669" s="14">
        <v>15</v>
      </c>
      <c r="AA669" s="14">
        <v>20</v>
      </c>
      <c r="AB669" s="14">
        <v>0</v>
      </c>
      <c r="AC669" s="14">
        <v>0</v>
      </c>
      <c r="AD669" s="14">
        <v>28</v>
      </c>
      <c r="AE669" s="14">
        <v>42</v>
      </c>
      <c r="AF669" s="14">
        <v>0</v>
      </c>
      <c r="AG669" s="14">
        <v>0</v>
      </c>
      <c r="AH669" s="14">
        <v>0</v>
      </c>
      <c r="AI669" s="14">
        <v>0</v>
      </c>
      <c r="AJ669" s="14">
        <v>0</v>
      </c>
      <c r="AK669" s="14">
        <v>0</v>
      </c>
      <c r="AL669" s="14">
        <v>0</v>
      </c>
      <c r="AM669" s="14">
        <v>0</v>
      </c>
      <c r="AN669" s="14">
        <v>0</v>
      </c>
      <c r="AO669" s="14">
        <v>0</v>
      </c>
      <c r="AQ669" s="14">
        <v>1</v>
      </c>
      <c r="AR669" s="14">
        <v>3</v>
      </c>
      <c r="AS669" s="14">
        <v>0</v>
      </c>
      <c r="AT669" s="14">
        <v>0</v>
      </c>
      <c r="AU669" s="14">
        <v>1</v>
      </c>
      <c r="AV669" s="14">
        <v>3</v>
      </c>
      <c r="AW669" s="14">
        <v>0</v>
      </c>
      <c r="AX669" s="14">
        <v>0</v>
      </c>
      <c r="AY669" s="14">
        <v>1</v>
      </c>
      <c r="AZ669" s="14">
        <v>3</v>
      </c>
      <c r="BA669" s="14">
        <v>0</v>
      </c>
      <c r="BB669" s="14">
        <v>1</v>
      </c>
      <c r="BC669" s="14">
        <v>103</v>
      </c>
      <c r="BD669" s="14">
        <v>106</v>
      </c>
      <c r="BE669" s="14">
        <v>0</v>
      </c>
      <c r="BF669" s="14">
        <v>0</v>
      </c>
      <c r="BG669" s="14" t="s">
        <v>259</v>
      </c>
    </row>
    <row r="670" spans="1:59">
      <c r="A670" s="14" t="s">
        <v>57</v>
      </c>
      <c r="B670" s="14" t="s">
        <v>86</v>
      </c>
      <c r="D670" s="14" t="s">
        <v>1832</v>
      </c>
      <c r="E670" s="14" t="s">
        <v>917</v>
      </c>
      <c r="F670" s="14" t="s">
        <v>918</v>
      </c>
      <c r="G670" s="14">
        <v>31013450</v>
      </c>
      <c r="H670" s="14" t="s">
        <v>166</v>
      </c>
      <c r="I670" s="14" t="s">
        <v>167</v>
      </c>
      <c r="J670" s="14" t="s">
        <v>168</v>
      </c>
      <c r="K670" s="14">
        <v>21.180204983414502</v>
      </c>
      <c r="L670" s="14">
        <v>92.145954038262801</v>
      </c>
      <c r="M670" s="14">
        <v>-38.404256548331603</v>
      </c>
      <c r="N670" s="14">
        <v>4</v>
      </c>
      <c r="P670" s="14" t="s">
        <v>99</v>
      </c>
      <c r="Q670" s="14" t="s">
        <v>109</v>
      </c>
      <c r="S670" s="14">
        <v>1</v>
      </c>
      <c r="T670" s="14">
        <v>1</v>
      </c>
      <c r="U670" s="14">
        <v>3</v>
      </c>
      <c r="V670" s="14">
        <v>0</v>
      </c>
      <c r="W670" s="14">
        <v>0</v>
      </c>
      <c r="X670" s="14">
        <v>0</v>
      </c>
      <c r="Y670" s="14">
        <v>0</v>
      </c>
      <c r="Z670" s="14">
        <v>16</v>
      </c>
      <c r="AA670" s="14">
        <v>20</v>
      </c>
      <c r="AB670" s="14">
        <v>0</v>
      </c>
      <c r="AC670" s="14">
        <v>0</v>
      </c>
      <c r="AD670" s="14">
        <v>28</v>
      </c>
      <c r="AE670" s="14">
        <v>42</v>
      </c>
      <c r="AF670" s="14">
        <v>0</v>
      </c>
      <c r="AG670" s="14">
        <v>0</v>
      </c>
      <c r="AH670" s="14">
        <v>0</v>
      </c>
      <c r="AI670" s="14">
        <v>0</v>
      </c>
      <c r="AJ670" s="14">
        <v>0</v>
      </c>
      <c r="AK670" s="14">
        <v>0</v>
      </c>
      <c r="AL670" s="14">
        <v>0</v>
      </c>
      <c r="AM670" s="14">
        <v>0</v>
      </c>
      <c r="AN670" s="14">
        <v>0</v>
      </c>
      <c r="AO670" s="14">
        <v>0</v>
      </c>
      <c r="AQ670" s="14">
        <v>1</v>
      </c>
      <c r="AR670" s="14">
        <v>1</v>
      </c>
      <c r="AS670" s="14">
        <v>0</v>
      </c>
      <c r="AT670" s="14">
        <v>0</v>
      </c>
      <c r="AU670" s="14">
        <v>1</v>
      </c>
      <c r="AV670" s="14">
        <v>1</v>
      </c>
      <c r="AW670" s="14">
        <v>0</v>
      </c>
      <c r="AX670" s="14">
        <v>0</v>
      </c>
      <c r="AY670" s="14">
        <v>1</v>
      </c>
      <c r="AZ670" s="14">
        <v>1</v>
      </c>
      <c r="BA670" s="14">
        <v>0</v>
      </c>
      <c r="BB670" s="14">
        <v>1</v>
      </c>
      <c r="BC670" s="14">
        <v>82</v>
      </c>
      <c r="BD670" s="14">
        <v>83</v>
      </c>
      <c r="BE670" s="14">
        <v>0</v>
      </c>
      <c r="BF670" s="14">
        <v>0</v>
      </c>
      <c r="BG670" s="14" t="s">
        <v>167</v>
      </c>
    </row>
    <row r="671" spans="1:59">
      <c r="A671" s="14" t="s">
        <v>57</v>
      </c>
      <c r="B671" s="14" t="s">
        <v>86</v>
      </c>
      <c r="D671" s="14" t="s">
        <v>1832</v>
      </c>
      <c r="E671" s="14" t="s">
        <v>283</v>
      </c>
      <c r="F671" s="14" t="s">
        <v>919</v>
      </c>
      <c r="G671" s="14">
        <v>31013438</v>
      </c>
      <c r="H671" s="14" t="s">
        <v>166</v>
      </c>
      <c r="I671" s="14" t="s">
        <v>167</v>
      </c>
      <c r="J671" s="14" t="s">
        <v>168</v>
      </c>
      <c r="K671" s="14">
        <v>21.1816004347789</v>
      </c>
      <c r="L671" s="14">
        <v>92.144594870998503</v>
      </c>
      <c r="M671" s="14">
        <v>-39.396973403574698</v>
      </c>
      <c r="N671" s="14">
        <v>4</v>
      </c>
      <c r="P671" s="14" t="s">
        <v>99</v>
      </c>
      <c r="Q671" s="14" t="s">
        <v>109</v>
      </c>
      <c r="S671" s="14">
        <v>1</v>
      </c>
      <c r="T671" s="14">
        <v>1</v>
      </c>
      <c r="U671" s="14">
        <v>3</v>
      </c>
      <c r="V671" s="14">
        <v>1</v>
      </c>
      <c r="W671" s="14">
        <v>0</v>
      </c>
      <c r="X671" s="14">
        <v>0</v>
      </c>
      <c r="Y671" s="14">
        <v>0</v>
      </c>
      <c r="Z671" s="14">
        <v>14</v>
      </c>
      <c r="AA671" s="14">
        <v>21</v>
      </c>
      <c r="AB671" s="14">
        <v>0</v>
      </c>
      <c r="AC671" s="14">
        <v>0</v>
      </c>
      <c r="AD671" s="14">
        <v>44</v>
      </c>
      <c r="AE671" s="14">
        <v>26</v>
      </c>
      <c r="AF671" s="14">
        <v>0</v>
      </c>
      <c r="AG671" s="14">
        <v>0</v>
      </c>
      <c r="AH671" s="14">
        <v>0</v>
      </c>
      <c r="AI671" s="14">
        <v>0</v>
      </c>
      <c r="AJ671" s="14">
        <v>0</v>
      </c>
      <c r="AK671" s="14">
        <v>0</v>
      </c>
      <c r="AL671" s="14">
        <v>0</v>
      </c>
      <c r="AM671" s="14">
        <v>0</v>
      </c>
      <c r="AN671" s="14">
        <v>0</v>
      </c>
      <c r="AO671" s="14">
        <v>0</v>
      </c>
      <c r="AQ671" s="14">
        <v>1</v>
      </c>
      <c r="AR671" s="14">
        <v>2</v>
      </c>
      <c r="AS671" s="14">
        <v>0</v>
      </c>
      <c r="AT671" s="14">
        <v>0</v>
      </c>
      <c r="AU671" s="14">
        <v>1</v>
      </c>
      <c r="AV671" s="14">
        <v>2</v>
      </c>
      <c r="AW671" s="14">
        <v>0</v>
      </c>
      <c r="AX671" s="14">
        <v>0</v>
      </c>
      <c r="AY671" s="14">
        <v>1</v>
      </c>
      <c r="AZ671" s="14">
        <v>2</v>
      </c>
      <c r="BA671" s="14">
        <v>0</v>
      </c>
      <c r="BB671" s="14">
        <v>1</v>
      </c>
      <c r="BC671" s="14">
        <v>106</v>
      </c>
      <c r="BD671" s="14">
        <v>107</v>
      </c>
      <c r="BE671" s="14">
        <v>0</v>
      </c>
      <c r="BF671" s="14">
        <v>0</v>
      </c>
      <c r="BG671" s="14" t="s">
        <v>259</v>
      </c>
    </row>
    <row r="672" spans="1:59">
      <c r="A672" s="14" t="s">
        <v>57</v>
      </c>
      <c r="B672" s="14" t="s">
        <v>86</v>
      </c>
      <c r="D672" s="14" t="s">
        <v>1832</v>
      </c>
      <c r="E672" s="14" t="s">
        <v>920</v>
      </c>
      <c r="F672" s="14" t="s">
        <v>921</v>
      </c>
      <c r="G672" s="14">
        <v>31013424</v>
      </c>
      <c r="H672" s="14" t="s">
        <v>166</v>
      </c>
      <c r="I672" s="14" t="s">
        <v>167</v>
      </c>
      <c r="J672" s="14" t="s">
        <v>168</v>
      </c>
      <c r="K672" s="14">
        <v>21.178891124012001</v>
      </c>
      <c r="L672" s="14">
        <v>92.147509844497804</v>
      </c>
      <c r="M672" s="14">
        <v>-44.053199787427999</v>
      </c>
      <c r="N672" s="14">
        <v>4</v>
      </c>
      <c r="P672" s="14" t="s">
        <v>99</v>
      </c>
      <c r="Q672" s="14" t="s">
        <v>109</v>
      </c>
      <c r="S672" s="14">
        <v>1</v>
      </c>
      <c r="T672" s="14">
        <v>1</v>
      </c>
      <c r="U672" s="14">
        <v>3</v>
      </c>
      <c r="V672" s="14">
        <v>1</v>
      </c>
      <c r="W672" s="14">
        <v>0</v>
      </c>
      <c r="X672" s="14">
        <v>0</v>
      </c>
      <c r="Y672" s="14">
        <v>0</v>
      </c>
      <c r="Z672" s="14">
        <v>35</v>
      </c>
      <c r="AA672" s="14">
        <v>35</v>
      </c>
      <c r="AB672" s="14">
        <v>0</v>
      </c>
      <c r="AC672" s="14">
        <v>0</v>
      </c>
      <c r="AD672" s="14">
        <v>18</v>
      </c>
      <c r="AE672" s="14">
        <v>17</v>
      </c>
      <c r="AF672" s="14">
        <v>0</v>
      </c>
      <c r="AG672" s="14">
        <v>0</v>
      </c>
      <c r="AH672" s="14">
        <v>0</v>
      </c>
      <c r="AI672" s="14">
        <v>0</v>
      </c>
      <c r="AJ672" s="14">
        <v>0</v>
      </c>
      <c r="AK672" s="14">
        <v>0</v>
      </c>
      <c r="AL672" s="14">
        <v>0</v>
      </c>
      <c r="AM672" s="14">
        <v>0</v>
      </c>
      <c r="AN672" s="14">
        <v>0</v>
      </c>
      <c r="AO672" s="14">
        <v>0</v>
      </c>
      <c r="AQ672" s="14">
        <v>2</v>
      </c>
      <c r="AR672" s="14">
        <v>1</v>
      </c>
      <c r="AS672" s="14">
        <v>0</v>
      </c>
      <c r="AT672" s="14">
        <v>0</v>
      </c>
      <c r="AU672" s="14">
        <v>2</v>
      </c>
      <c r="AV672" s="14">
        <v>1</v>
      </c>
      <c r="AW672" s="14">
        <v>0</v>
      </c>
      <c r="AX672" s="14">
        <v>0</v>
      </c>
      <c r="AY672" s="14">
        <v>2</v>
      </c>
      <c r="AZ672" s="14">
        <v>1</v>
      </c>
      <c r="BA672" s="14">
        <v>0</v>
      </c>
      <c r="BB672" s="14">
        <v>1</v>
      </c>
      <c r="BC672" s="14">
        <v>103</v>
      </c>
      <c r="BD672" s="14">
        <v>104</v>
      </c>
      <c r="BE672" s="14">
        <v>0</v>
      </c>
      <c r="BF672" s="14">
        <v>0</v>
      </c>
      <c r="BG672" s="14" t="s">
        <v>259</v>
      </c>
    </row>
    <row r="673" spans="1:59">
      <c r="A673" s="14" t="s">
        <v>57</v>
      </c>
      <c r="B673" s="14" t="s">
        <v>86</v>
      </c>
      <c r="D673" s="14" t="s">
        <v>1832</v>
      </c>
      <c r="E673" s="14" t="s">
        <v>922</v>
      </c>
      <c r="F673" s="14" t="s">
        <v>923</v>
      </c>
      <c r="G673" s="14">
        <v>31013436</v>
      </c>
      <c r="H673" s="14" t="s">
        <v>166</v>
      </c>
      <c r="I673" s="14" t="s">
        <v>167</v>
      </c>
      <c r="J673" s="14" t="s">
        <v>168</v>
      </c>
      <c r="K673" s="14">
        <v>21.180622365029301</v>
      </c>
      <c r="L673" s="14">
        <v>92.145573685301002</v>
      </c>
      <c r="M673" s="14">
        <v>-46.547506537788699</v>
      </c>
      <c r="N673" s="14">
        <v>4</v>
      </c>
      <c r="P673" s="14" t="s">
        <v>99</v>
      </c>
      <c r="Q673" s="14" t="s">
        <v>109</v>
      </c>
      <c r="S673" s="14">
        <v>1</v>
      </c>
      <c r="T673" s="14">
        <v>1</v>
      </c>
      <c r="U673" s="14">
        <v>3</v>
      </c>
      <c r="V673" s="14">
        <v>1</v>
      </c>
      <c r="W673" s="14">
        <v>0</v>
      </c>
      <c r="X673" s="14">
        <v>0</v>
      </c>
      <c r="Y673" s="14">
        <v>0</v>
      </c>
      <c r="Z673" s="14">
        <v>19</v>
      </c>
      <c r="AA673" s="14">
        <v>16</v>
      </c>
      <c r="AB673" s="14">
        <v>0</v>
      </c>
      <c r="AC673" s="14">
        <v>0</v>
      </c>
      <c r="AD673" s="14">
        <v>36</v>
      </c>
      <c r="AE673" s="14">
        <v>34</v>
      </c>
      <c r="AF673" s="14">
        <v>0</v>
      </c>
      <c r="AG673" s="14">
        <v>0</v>
      </c>
      <c r="AH673" s="14">
        <v>0</v>
      </c>
      <c r="AI673" s="14">
        <v>0</v>
      </c>
      <c r="AJ673" s="14">
        <v>0</v>
      </c>
      <c r="AK673" s="14">
        <v>0</v>
      </c>
      <c r="AL673" s="14">
        <v>0</v>
      </c>
      <c r="AM673" s="14">
        <v>0</v>
      </c>
      <c r="AN673" s="14">
        <v>0</v>
      </c>
      <c r="AO673" s="14">
        <v>0</v>
      </c>
      <c r="AQ673" s="14">
        <v>1</v>
      </c>
      <c r="AR673" s="14">
        <v>1</v>
      </c>
      <c r="AS673" s="14">
        <v>0</v>
      </c>
      <c r="AT673" s="14">
        <v>0</v>
      </c>
      <c r="AU673" s="14">
        <v>1</v>
      </c>
      <c r="AV673" s="14">
        <v>1</v>
      </c>
      <c r="AW673" s="14">
        <v>0</v>
      </c>
      <c r="AX673" s="14">
        <v>0</v>
      </c>
      <c r="AY673" s="14">
        <v>1</v>
      </c>
      <c r="AZ673" s="14">
        <v>1</v>
      </c>
      <c r="BA673" s="14">
        <v>0</v>
      </c>
      <c r="BB673" s="14">
        <v>1</v>
      </c>
      <c r="BC673" s="14">
        <v>98</v>
      </c>
      <c r="BD673" s="14">
        <v>101</v>
      </c>
      <c r="BE673" s="14">
        <v>0</v>
      </c>
      <c r="BF673" s="14">
        <v>0</v>
      </c>
      <c r="BG673" s="14" t="s">
        <v>259</v>
      </c>
    </row>
    <row r="674" spans="1:59">
      <c r="A674" s="14" t="s">
        <v>57</v>
      </c>
      <c r="B674" s="14" t="s">
        <v>86</v>
      </c>
      <c r="D674" s="14" t="s">
        <v>1832</v>
      </c>
      <c r="E674" s="14" t="s">
        <v>924</v>
      </c>
      <c r="F674" s="14" t="s">
        <v>925</v>
      </c>
      <c r="G674" s="14">
        <v>31013440</v>
      </c>
      <c r="H674" s="14" t="s">
        <v>166</v>
      </c>
      <c r="I674" s="14" t="s">
        <v>167</v>
      </c>
      <c r="J674" s="14" t="s">
        <v>168</v>
      </c>
      <c r="K674" s="14">
        <v>21.180072717347201</v>
      </c>
      <c r="L674" s="14">
        <v>92.144722054157896</v>
      </c>
      <c r="M674" s="14">
        <v>-51.644669421264602</v>
      </c>
      <c r="N674" s="14">
        <v>4</v>
      </c>
      <c r="P674" s="14" t="s">
        <v>99</v>
      </c>
      <c r="Q674" s="14" t="s">
        <v>109</v>
      </c>
      <c r="S674" s="14">
        <v>1</v>
      </c>
      <c r="T674" s="14">
        <v>1</v>
      </c>
      <c r="U674" s="14">
        <v>3</v>
      </c>
      <c r="V674" s="14">
        <v>0</v>
      </c>
      <c r="W674" s="14">
        <v>0</v>
      </c>
      <c r="X674" s="14">
        <v>0</v>
      </c>
      <c r="Y674" s="14">
        <v>0</v>
      </c>
      <c r="Z674" s="14">
        <v>17</v>
      </c>
      <c r="AA674" s="14">
        <v>18</v>
      </c>
      <c r="AB674" s="14">
        <v>0</v>
      </c>
      <c r="AC674" s="14">
        <v>0</v>
      </c>
      <c r="AD674" s="14">
        <v>29</v>
      </c>
      <c r="AE674" s="14">
        <v>41</v>
      </c>
      <c r="AF674" s="14">
        <v>0</v>
      </c>
      <c r="AG674" s="14">
        <v>0</v>
      </c>
      <c r="AH674" s="14">
        <v>0</v>
      </c>
      <c r="AI674" s="14">
        <v>0</v>
      </c>
      <c r="AJ674" s="14">
        <v>0</v>
      </c>
      <c r="AK674" s="14">
        <v>0</v>
      </c>
      <c r="AL674" s="14">
        <v>0</v>
      </c>
      <c r="AM674" s="14">
        <v>0</v>
      </c>
      <c r="AN674" s="14">
        <v>0</v>
      </c>
      <c r="AO674" s="14">
        <v>0</v>
      </c>
      <c r="AQ674" s="14">
        <v>1</v>
      </c>
      <c r="AR674" s="14">
        <v>2</v>
      </c>
      <c r="AS674" s="14">
        <v>0</v>
      </c>
      <c r="AT674" s="14">
        <v>0</v>
      </c>
      <c r="AU674" s="14">
        <v>1</v>
      </c>
      <c r="AV674" s="14">
        <v>2</v>
      </c>
      <c r="AW674" s="14">
        <v>0</v>
      </c>
      <c r="AX674" s="14">
        <v>0</v>
      </c>
      <c r="AY674" s="14">
        <v>1</v>
      </c>
      <c r="AZ674" s="14">
        <v>2</v>
      </c>
      <c r="BA674" s="14">
        <v>0</v>
      </c>
      <c r="BB674" s="14">
        <v>1</v>
      </c>
      <c r="BC674" s="14">
        <v>96</v>
      </c>
      <c r="BD674" s="14">
        <v>97</v>
      </c>
      <c r="BE674" s="14">
        <v>0</v>
      </c>
      <c r="BF674" s="14">
        <v>0</v>
      </c>
      <c r="BG674" s="14" t="s">
        <v>259</v>
      </c>
    </row>
    <row r="675" spans="1:59">
      <c r="A675" s="14" t="s">
        <v>57</v>
      </c>
      <c r="B675" s="14" t="s">
        <v>86</v>
      </c>
      <c r="D675" s="14" t="s">
        <v>1832</v>
      </c>
      <c r="E675" s="14" t="s">
        <v>329</v>
      </c>
      <c r="F675" s="14" t="s">
        <v>926</v>
      </c>
      <c r="G675" s="14">
        <v>31013456</v>
      </c>
      <c r="H675" s="14" t="s">
        <v>166</v>
      </c>
      <c r="I675" s="14" t="s">
        <v>167</v>
      </c>
      <c r="J675" s="14" t="s">
        <v>168</v>
      </c>
      <c r="K675" s="14">
        <v>21.181443936665701</v>
      </c>
      <c r="L675" s="14">
        <v>92.146403996971699</v>
      </c>
      <c r="M675" s="14">
        <v>-42.860181350447398</v>
      </c>
      <c r="N675" s="14">
        <v>4</v>
      </c>
      <c r="P675" s="14" t="s">
        <v>99</v>
      </c>
      <c r="Q675" s="14" t="s">
        <v>109</v>
      </c>
      <c r="S675" s="14">
        <v>1</v>
      </c>
      <c r="T675" s="14">
        <v>1</v>
      </c>
      <c r="U675" s="14">
        <v>3</v>
      </c>
      <c r="V675" s="14">
        <v>1</v>
      </c>
      <c r="W675" s="14">
        <v>0</v>
      </c>
      <c r="X675" s="14">
        <v>0</v>
      </c>
      <c r="Y675" s="14">
        <v>0</v>
      </c>
      <c r="Z675" s="14">
        <v>15</v>
      </c>
      <c r="AA675" s="14">
        <v>20</v>
      </c>
      <c r="AB675" s="14">
        <v>0</v>
      </c>
      <c r="AC675" s="14">
        <v>0</v>
      </c>
      <c r="AD675" s="14">
        <v>26</v>
      </c>
      <c r="AE675" s="14">
        <v>44</v>
      </c>
      <c r="AF675" s="14">
        <v>0</v>
      </c>
      <c r="AG675" s="14">
        <v>0</v>
      </c>
      <c r="AH675" s="14">
        <v>0</v>
      </c>
      <c r="AI675" s="14">
        <v>0</v>
      </c>
      <c r="AJ675" s="14">
        <v>0</v>
      </c>
      <c r="AK675" s="14">
        <v>0</v>
      </c>
      <c r="AL675" s="14">
        <v>0</v>
      </c>
      <c r="AM675" s="14">
        <v>0</v>
      </c>
      <c r="AN675" s="14">
        <v>0</v>
      </c>
      <c r="AO675" s="14">
        <v>0</v>
      </c>
      <c r="AQ675" s="14">
        <v>1</v>
      </c>
      <c r="AR675" s="14">
        <v>2</v>
      </c>
      <c r="AS675" s="14">
        <v>0</v>
      </c>
      <c r="AT675" s="14">
        <v>0</v>
      </c>
      <c r="AU675" s="14">
        <v>1</v>
      </c>
      <c r="AV675" s="14">
        <v>2</v>
      </c>
      <c r="AW675" s="14">
        <v>0</v>
      </c>
      <c r="AX675" s="14">
        <v>0</v>
      </c>
      <c r="AY675" s="14">
        <v>1</v>
      </c>
      <c r="AZ675" s="14">
        <v>2</v>
      </c>
      <c r="BA675" s="14">
        <v>0</v>
      </c>
      <c r="BB675" s="14">
        <v>1</v>
      </c>
      <c r="BC675" s="14">
        <v>101</v>
      </c>
      <c r="BD675" s="14">
        <v>102</v>
      </c>
      <c r="BE675" s="14">
        <v>0</v>
      </c>
      <c r="BF675" s="14">
        <v>0</v>
      </c>
      <c r="BG675" s="14" t="s">
        <v>259</v>
      </c>
    </row>
    <row r="676" spans="1:59">
      <c r="A676" s="14" t="s">
        <v>57</v>
      </c>
      <c r="B676" s="14" t="s">
        <v>86</v>
      </c>
      <c r="D676" s="14" t="s">
        <v>1832</v>
      </c>
      <c r="E676" s="14" t="s">
        <v>927</v>
      </c>
      <c r="F676" s="14" t="s">
        <v>928</v>
      </c>
      <c r="G676" s="14">
        <v>31013429</v>
      </c>
      <c r="H676" s="14" t="s">
        <v>166</v>
      </c>
      <c r="I676" s="14" t="s">
        <v>167</v>
      </c>
      <c r="J676" s="14" t="s">
        <v>168</v>
      </c>
      <c r="K676" s="14">
        <v>21.181695506295799</v>
      </c>
      <c r="L676" s="14">
        <v>92.145915838512096</v>
      </c>
      <c r="M676" s="14">
        <v>-39.216407125149303</v>
      </c>
      <c r="N676" s="14">
        <v>6</v>
      </c>
      <c r="P676" s="14" t="s">
        <v>99</v>
      </c>
      <c r="Q676" s="14" t="s">
        <v>109</v>
      </c>
      <c r="S676" s="14">
        <v>1</v>
      </c>
      <c r="T676" s="14">
        <v>1</v>
      </c>
      <c r="U676" s="14">
        <v>3</v>
      </c>
      <c r="V676" s="14">
        <v>1</v>
      </c>
      <c r="W676" s="14">
        <v>0</v>
      </c>
      <c r="X676" s="14">
        <v>0</v>
      </c>
      <c r="Y676" s="14">
        <v>0</v>
      </c>
      <c r="Z676" s="14">
        <v>13</v>
      </c>
      <c r="AA676" s="14">
        <v>22</v>
      </c>
      <c r="AB676" s="14">
        <v>0</v>
      </c>
      <c r="AC676" s="14">
        <v>0</v>
      </c>
      <c r="AD676" s="14">
        <v>37</v>
      </c>
      <c r="AE676" s="14">
        <v>33</v>
      </c>
      <c r="AF676" s="14">
        <v>0</v>
      </c>
      <c r="AG676" s="14">
        <v>0</v>
      </c>
      <c r="AH676" s="14">
        <v>0</v>
      </c>
      <c r="AI676" s="14">
        <v>0</v>
      </c>
      <c r="AJ676" s="14">
        <v>0</v>
      </c>
      <c r="AK676" s="14">
        <v>0</v>
      </c>
      <c r="AL676" s="14">
        <v>0</v>
      </c>
      <c r="AM676" s="14">
        <v>0</v>
      </c>
      <c r="AN676" s="14">
        <v>0</v>
      </c>
      <c r="AO676" s="14">
        <v>0</v>
      </c>
      <c r="AQ676" s="14">
        <v>1</v>
      </c>
      <c r="AR676" s="14">
        <v>2</v>
      </c>
      <c r="AS676" s="14">
        <v>0</v>
      </c>
      <c r="AT676" s="14">
        <v>0</v>
      </c>
      <c r="AU676" s="14">
        <v>1</v>
      </c>
      <c r="AV676" s="14">
        <v>2</v>
      </c>
      <c r="AW676" s="14">
        <v>0</v>
      </c>
      <c r="AX676" s="14">
        <v>0</v>
      </c>
      <c r="AY676" s="14">
        <v>1</v>
      </c>
      <c r="AZ676" s="14">
        <v>2</v>
      </c>
      <c r="BA676" s="14">
        <v>0</v>
      </c>
      <c r="BB676" s="14">
        <v>1</v>
      </c>
      <c r="BC676" s="14">
        <v>107</v>
      </c>
      <c r="BD676" s="14">
        <v>106</v>
      </c>
      <c r="BE676" s="14">
        <v>0</v>
      </c>
      <c r="BF676" s="14">
        <v>0</v>
      </c>
      <c r="BG676" s="14" t="s">
        <v>259</v>
      </c>
    </row>
    <row r="677" spans="1:59">
      <c r="A677" s="14" t="s">
        <v>57</v>
      </c>
      <c r="B677" s="14" t="s">
        <v>86</v>
      </c>
      <c r="D677" s="14" t="s">
        <v>1832</v>
      </c>
      <c r="E677" s="14" t="s">
        <v>929</v>
      </c>
      <c r="F677" s="14" t="s">
        <v>930</v>
      </c>
      <c r="G677" s="14">
        <v>31013453</v>
      </c>
      <c r="H677" s="14" t="s">
        <v>166</v>
      </c>
      <c r="I677" s="14" t="s">
        <v>167</v>
      </c>
      <c r="J677" s="14" t="s">
        <v>168</v>
      </c>
      <c r="K677" s="14">
        <v>21.1820235959134</v>
      </c>
      <c r="L677" s="14">
        <v>92.145665117829907</v>
      </c>
      <c r="M677" s="14">
        <v>-30.910659588123998</v>
      </c>
      <c r="N677" s="14">
        <v>4</v>
      </c>
      <c r="P677" s="14" t="s">
        <v>99</v>
      </c>
      <c r="Q677" s="14" t="s">
        <v>109</v>
      </c>
      <c r="S677" s="14">
        <v>1</v>
      </c>
      <c r="T677" s="14">
        <v>1</v>
      </c>
      <c r="U677" s="14">
        <v>3</v>
      </c>
      <c r="V677" s="14">
        <v>0</v>
      </c>
      <c r="W677" s="14">
        <v>0</v>
      </c>
      <c r="X677" s="14">
        <v>0</v>
      </c>
      <c r="Y677" s="14">
        <v>0</v>
      </c>
      <c r="Z677" s="14">
        <v>19</v>
      </c>
      <c r="AA677" s="14">
        <v>16</v>
      </c>
      <c r="AB677" s="14">
        <v>0</v>
      </c>
      <c r="AC677" s="14">
        <v>0</v>
      </c>
      <c r="AD677" s="14">
        <v>34</v>
      </c>
      <c r="AE677" s="14">
        <v>36</v>
      </c>
      <c r="AF677" s="14">
        <v>0</v>
      </c>
      <c r="AG677" s="14">
        <v>0</v>
      </c>
      <c r="AH677" s="14">
        <v>0</v>
      </c>
      <c r="AI677" s="14">
        <v>0</v>
      </c>
      <c r="AJ677" s="14">
        <v>0</v>
      </c>
      <c r="AK677" s="14">
        <v>0</v>
      </c>
      <c r="AL677" s="14">
        <v>0</v>
      </c>
      <c r="AM677" s="14">
        <v>0</v>
      </c>
      <c r="AN677" s="14">
        <v>0</v>
      </c>
      <c r="AO677" s="14">
        <v>0</v>
      </c>
      <c r="AQ677" s="14">
        <v>1</v>
      </c>
      <c r="AR677" s="14">
        <v>2</v>
      </c>
      <c r="AS677" s="14">
        <v>0</v>
      </c>
      <c r="AT677" s="14">
        <v>0</v>
      </c>
      <c r="AU677" s="14">
        <v>1</v>
      </c>
      <c r="AV677" s="14">
        <v>2</v>
      </c>
      <c r="AW677" s="14">
        <v>0</v>
      </c>
      <c r="AX677" s="14">
        <v>0</v>
      </c>
      <c r="AY677" s="14">
        <v>1</v>
      </c>
      <c r="AZ677" s="14">
        <v>2</v>
      </c>
      <c r="BA677" s="14">
        <v>0</v>
      </c>
      <c r="BB677" s="14">
        <v>1</v>
      </c>
      <c r="BC677" s="14">
        <v>101</v>
      </c>
      <c r="BD677" s="14">
        <v>104</v>
      </c>
      <c r="BE677" s="14">
        <v>0</v>
      </c>
      <c r="BF677" s="14">
        <v>0</v>
      </c>
      <c r="BG677" s="14" t="s">
        <v>167</v>
      </c>
    </row>
    <row r="678" spans="1:59">
      <c r="A678" s="14" t="s">
        <v>57</v>
      </c>
      <c r="B678" s="14" t="s">
        <v>86</v>
      </c>
      <c r="D678" s="14" t="s">
        <v>1832</v>
      </c>
      <c r="E678" s="14" t="s">
        <v>272</v>
      </c>
      <c r="F678" s="14" t="s">
        <v>931</v>
      </c>
      <c r="G678" s="14">
        <v>31013430</v>
      </c>
      <c r="H678" s="14" t="s">
        <v>166</v>
      </c>
      <c r="I678" s="14" t="s">
        <v>167</v>
      </c>
      <c r="J678" s="14" t="s">
        <v>168</v>
      </c>
      <c r="K678" s="14">
        <v>21.1832433729519</v>
      </c>
      <c r="L678" s="14">
        <v>92.146192370272303</v>
      </c>
      <c r="M678" s="14">
        <v>-53.611704882436101</v>
      </c>
      <c r="N678" s="14">
        <v>4</v>
      </c>
      <c r="P678" s="14" t="s">
        <v>99</v>
      </c>
      <c r="Q678" s="14" t="s">
        <v>109</v>
      </c>
      <c r="S678" s="14">
        <v>1</v>
      </c>
      <c r="T678" s="14">
        <v>1</v>
      </c>
      <c r="U678" s="14">
        <v>3</v>
      </c>
      <c r="V678" s="14">
        <v>0</v>
      </c>
      <c r="W678" s="14">
        <v>0</v>
      </c>
      <c r="X678" s="14">
        <v>0</v>
      </c>
      <c r="Y678" s="14">
        <v>0</v>
      </c>
      <c r="Z678" s="14">
        <v>20</v>
      </c>
      <c r="AA678" s="14">
        <v>15</v>
      </c>
      <c r="AB678" s="14">
        <v>0</v>
      </c>
      <c r="AC678" s="14">
        <v>0</v>
      </c>
      <c r="AD678" s="14">
        <v>26</v>
      </c>
      <c r="AE678" s="14">
        <v>44</v>
      </c>
      <c r="AF678" s="14">
        <v>0</v>
      </c>
      <c r="AG678" s="14">
        <v>0</v>
      </c>
      <c r="AH678" s="14">
        <v>0</v>
      </c>
      <c r="AI678" s="14">
        <v>0</v>
      </c>
      <c r="AJ678" s="14">
        <v>0</v>
      </c>
      <c r="AK678" s="14">
        <v>0</v>
      </c>
      <c r="AL678" s="14">
        <v>0</v>
      </c>
      <c r="AM678" s="14">
        <v>0</v>
      </c>
      <c r="AN678" s="14">
        <v>0</v>
      </c>
      <c r="AO678" s="14">
        <v>0</v>
      </c>
      <c r="AQ678" s="14">
        <v>1</v>
      </c>
      <c r="AR678" s="14">
        <v>1</v>
      </c>
      <c r="AS678" s="14">
        <v>0</v>
      </c>
      <c r="AT678" s="14">
        <v>0</v>
      </c>
      <c r="AU678" s="14">
        <v>1</v>
      </c>
      <c r="AV678" s="14">
        <v>1</v>
      </c>
      <c r="AW678" s="14">
        <v>0</v>
      </c>
      <c r="AX678" s="14">
        <v>0</v>
      </c>
      <c r="AY678" s="14">
        <v>1</v>
      </c>
      <c r="AZ678" s="14">
        <v>1</v>
      </c>
      <c r="BA678" s="14">
        <v>0</v>
      </c>
      <c r="BB678" s="14">
        <v>1</v>
      </c>
      <c r="BC678" s="14">
        <v>103</v>
      </c>
      <c r="BD678" s="14">
        <v>104</v>
      </c>
      <c r="BE678" s="14">
        <v>0</v>
      </c>
      <c r="BF678" s="14">
        <v>0</v>
      </c>
      <c r="BG678" s="14" t="s">
        <v>259</v>
      </c>
    </row>
    <row r="679" spans="1:59">
      <c r="A679" s="14" t="s">
        <v>57</v>
      </c>
      <c r="B679" s="14" t="s">
        <v>86</v>
      </c>
      <c r="D679" s="14" t="s">
        <v>1832</v>
      </c>
      <c r="E679" s="14" t="s">
        <v>932</v>
      </c>
      <c r="F679" s="14" t="s">
        <v>933</v>
      </c>
      <c r="G679" s="14">
        <v>31013441</v>
      </c>
      <c r="H679" s="14" t="s">
        <v>166</v>
      </c>
      <c r="I679" s="14" t="s">
        <v>167</v>
      </c>
      <c r="J679" s="14" t="s">
        <v>168</v>
      </c>
      <c r="K679" s="14">
        <v>21.1831629438798</v>
      </c>
      <c r="L679" s="14">
        <v>92.144049783709306</v>
      </c>
      <c r="M679" s="14">
        <v>-41.615147026374899</v>
      </c>
      <c r="N679" s="14">
        <v>4</v>
      </c>
      <c r="P679" s="14" t="s">
        <v>99</v>
      </c>
      <c r="Q679" s="14" t="s">
        <v>109</v>
      </c>
      <c r="S679" s="14">
        <v>1</v>
      </c>
      <c r="T679" s="14">
        <v>1</v>
      </c>
      <c r="U679" s="14">
        <v>3</v>
      </c>
      <c r="V679" s="14">
        <v>0</v>
      </c>
      <c r="W679" s="14">
        <v>0</v>
      </c>
      <c r="X679" s="14">
        <v>0</v>
      </c>
      <c r="Y679" s="14">
        <v>0</v>
      </c>
      <c r="Z679" s="14">
        <v>19</v>
      </c>
      <c r="AA679" s="14">
        <v>16</v>
      </c>
      <c r="AB679" s="14">
        <v>0</v>
      </c>
      <c r="AC679" s="14">
        <v>0</v>
      </c>
      <c r="AD679" s="14">
        <v>29</v>
      </c>
      <c r="AE679" s="14">
        <v>41</v>
      </c>
      <c r="AF679" s="14">
        <v>0</v>
      </c>
      <c r="AG679" s="14">
        <v>0</v>
      </c>
      <c r="AH679" s="14">
        <v>0</v>
      </c>
      <c r="AI679" s="14">
        <v>0</v>
      </c>
      <c r="AJ679" s="14">
        <v>0</v>
      </c>
      <c r="AK679" s="14">
        <v>0</v>
      </c>
      <c r="AL679" s="14">
        <v>0</v>
      </c>
      <c r="AM679" s="14">
        <v>0</v>
      </c>
      <c r="AN679" s="14">
        <v>0</v>
      </c>
      <c r="AO679" s="14">
        <v>0</v>
      </c>
      <c r="AQ679" s="14">
        <v>1</v>
      </c>
      <c r="AR679" s="14">
        <v>1</v>
      </c>
      <c r="AS679" s="14">
        <v>0</v>
      </c>
      <c r="AT679" s="14">
        <v>0</v>
      </c>
      <c r="AU679" s="14">
        <v>1</v>
      </c>
      <c r="AV679" s="14">
        <v>1</v>
      </c>
      <c r="AW679" s="14">
        <v>0</v>
      </c>
      <c r="AX679" s="14">
        <v>0</v>
      </c>
      <c r="AY679" s="14">
        <v>1</v>
      </c>
      <c r="AZ679" s="14">
        <v>1</v>
      </c>
      <c r="BA679" s="14">
        <v>0</v>
      </c>
      <c r="BB679" s="14">
        <v>1</v>
      </c>
      <c r="BC679" s="14">
        <v>102</v>
      </c>
      <c r="BD679" s="14">
        <v>106</v>
      </c>
      <c r="BE679" s="14">
        <v>0</v>
      </c>
      <c r="BF679" s="14">
        <v>0</v>
      </c>
      <c r="BG679" s="14" t="s">
        <v>259</v>
      </c>
    </row>
    <row r="680" spans="1:59">
      <c r="A680" s="14" t="s">
        <v>57</v>
      </c>
      <c r="B680" s="14" t="s">
        <v>86</v>
      </c>
      <c r="D680" s="14" t="s">
        <v>1832</v>
      </c>
      <c r="E680" s="14" t="s">
        <v>934</v>
      </c>
      <c r="F680" s="14" t="s">
        <v>935</v>
      </c>
      <c r="G680" s="14">
        <v>31013490</v>
      </c>
      <c r="H680" s="14" t="s">
        <v>166</v>
      </c>
      <c r="I680" s="14" t="s">
        <v>167</v>
      </c>
      <c r="J680" s="14" t="s">
        <v>168</v>
      </c>
      <c r="K680" s="14">
        <v>21.182193878986698</v>
      </c>
      <c r="L680" s="14">
        <v>92.1438880283701</v>
      </c>
      <c r="M680" s="14">
        <v>-33.3730758610319</v>
      </c>
      <c r="N680" s="14">
        <v>4</v>
      </c>
      <c r="P680" s="14" t="s">
        <v>99</v>
      </c>
      <c r="Q680" s="14" t="s">
        <v>109</v>
      </c>
      <c r="S680" s="14">
        <v>1</v>
      </c>
      <c r="T680" s="14">
        <v>1</v>
      </c>
      <c r="U680" s="14">
        <v>3</v>
      </c>
      <c r="V680" s="14">
        <v>0</v>
      </c>
      <c r="W680" s="14">
        <v>0</v>
      </c>
      <c r="X680" s="14">
        <v>0</v>
      </c>
      <c r="Y680" s="14">
        <v>0</v>
      </c>
      <c r="Z680" s="14">
        <v>22</v>
      </c>
      <c r="AA680" s="14">
        <v>13</v>
      </c>
      <c r="AB680" s="14">
        <v>0</v>
      </c>
      <c r="AC680" s="14">
        <v>0</v>
      </c>
      <c r="AD680" s="14">
        <v>39</v>
      </c>
      <c r="AE680" s="14">
        <v>31</v>
      </c>
      <c r="AF680" s="14">
        <v>0</v>
      </c>
      <c r="AG680" s="14">
        <v>0</v>
      </c>
      <c r="AH680" s="14">
        <v>0</v>
      </c>
      <c r="AI680" s="14">
        <v>0</v>
      </c>
      <c r="AJ680" s="14">
        <v>0</v>
      </c>
      <c r="AK680" s="14">
        <v>0</v>
      </c>
      <c r="AL680" s="14">
        <v>0</v>
      </c>
      <c r="AM680" s="14">
        <v>0</v>
      </c>
      <c r="AN680" s="14">
        <v>0</v>
      </c>
      <c r="AO680" s="14">
        <v>0</v>
      </c>
      <c r="AQ680" s="14">
        <v>1</v>
      </c>
      <c r="AR680" s="14">
        <v>1</v>
      </c>
      <c r="AS680" s="14">
        <v>0</v>
      </c>
      <c r="AT680" s="14">
        <v>0</v>
      </c>
      <c r="AU680" s="14">
        <v>1</v>
      </c>
      <c r="AV680" s="14">
        <v>1</v>
      </c>
      <c r="AW680" s="14">
        <v>0</v>
      </c>
      <c r="AX680" s="14">
        <v>0</v>
      </c>
      <c r="AY680" s="14">
        <v>1</v>
      </c>
      <c r="AZ680" s="14">
        <v>1</v>
      </c>
      <c r="BA680" s="14">
        <v>0</v>
      </c>
      <c r="BB680" s="14">
        <v>1</v>
      </c>
      <c r="BC680" s="14">
        <v>104</v>
      </c>
      <c r="BD680" s="14">
        <v>106</v>
      </c>
      <c r="BE680" s="14">
        <v>0</v>
      </c>
      <c r="BF680" s="14">
        <v>0</v>
      </c>
      <c r="BG680" s="14" t="s">
        <v>167</v>
      </c>
    </row>
    <row r="681" spans="1:59">
      <c r="A681" s="14" t="s">
        <v>57</v>
      </c>
      <c r="B681" s="14" t="s">
        <v>86</v>
      </c>
      <c r="D681" s="14" t="s">
        <v>1832</v>
      </c>
      <c r="E681" s="14" t="s">
        <v>744</v>
      </c>
      <c r="F681" s="14" t="s">
        <v>936</v>
      </c>
      <c r="G681" s="14">
        <v>31013419</v>
      </c>
      <c r="H681" s="14" t="s">
        <v>166</v>
      </c>
      <c r="I681" s="14" t="s">
        <v>167</v>
      </c>
      <c r="J681" s="14" t="s">
        <v>168</v>
      </c>
      <c r="K681" s="14">
        <v>21.181601869567501</v>
      </c>
      <c r="L681" s="14">
        <v>92.147425636572095</v>
      </c>
      <c r="M681" s="14">
        <v>-31.388304129466899</v>
      </c>
      <c r="N681" s="14">
        <v>6</v>
      </c>
      <c r="P681" s="14" t="s">
        <v>99</v>
      </c>
      <c r="Q681" s="14" t="s">
        <v>109</v>
      </c>
      <c r="S681" s="14">
        <v>1</v>
      </c>
      <c r="T681" s="14">
        <v>1</v>
      </c>
      <c r="U681" s="14">
        <v>3</v>
      </c>
      <c r="V681" s="14">
        <v>0</v>
      </c>
      <c r="W681" s="14">
        <v>0</v>
      </c>
      <c r="X681" s="14">
        <v>0</v>
      </c>
      <c r="Y681" s="14">
        <v>0</v>
      </c>
      <c r="Z681" s="14">
        <v>17</v>
      </c>
      <c r="AA681" s="14">
        <v>20</v>
      </c>
      <c r="AB681" s="14">
        <v>0</v>
      </c>
      <c r="AC681" s="14">
        <v>0</v>
      </c>
      <c r="AD681" s="14">
        <v>30</v>
      </c>
      <c r="AE681" s="14">
        <v>38</v>
      </c>
      <c r="AF681" s="14">
        <v>0</v>
      </c>
      <c r="AG681" s="14">
        <v>0</v>
      </c>
      <c r="AH681" s="14">
        <v>0</v>
      </c>
      <c r="AI681" s="14">
        <v>0</v>
      </c>
      <c r="AJ681" s="14">
        <v>0</v>
      </c>
      <c r="AK681" s="14">
        <v>0</v>
      </c>
      <c r="AL681" s="14">
        <v>0</v>
      </c>
      <c r="AM681" s="14">
        <v>0</v>
      </c>
      <c r="AN681" s="14">
        <v>0</v>
      </c>
      <c r="AO681" s="14">
        <v>0</v>
      </c>
      <c r="AQ681" s="14">
        <v>2</v>
      </c>
      <c r="AR681" s="14">
        <v>1</v>
      </c>
      <c r="AS681" s="14">
        <v>0</v>
      </c>
      <c r="AT681" s="14">
        <v>0</v>
      </c>
      <c r="AU681" s="14">
        <v>1</v>
      </c>
      <c r="AV681" s="14">
        <v>1</v>
      </c>
      <c r="AW681" s="14">
        <v>0</v>
      </c>
      <c r="AX681" s="14">
        <v>0</v>
      </c>
      <c r="AY681" s="14">
        <v>1</v>
      </c>
      <c r="AZ681" s="14">
        <v>1</v>
      </c>
      <c r="BA681" s="14">
        <v>0</v>
      </c>
      <c r="BB681" s="14">
        <v>1</v>
      </c>
      <c r="BC681" s="14">
        <v>101</v>
      </c>
      <c r="BD681" s="14">
        <v>102</v>
      </c>
      <c r="BE681" s="14">
        <v>0</v>
      </c>
      <c r="BF681" s="14">
        <v>0</v>
      </c>
      <c r="BG681" s="14" t="s">
        <v>259</v>
      </c>
    </row>
    <row r="682" spans="1:59">
      <c r="A682" s="14" t="s">
        <v>57</v>
      </c>
      <c r="B682" s="14" t="s">
        <v>86</v>
      </c>
      <c r="D682" s="14" t="s">
        <v>1832</v>
      </c>
      <c r="E682" s="14" t="s">
        <v>937</v>
      </c>
      <c r="F682" s="14" t="s">
        <v>938</v>
      </c>
      <c r="G682" s="14">
        <v>31013371</v>
      </c>
      <c r="H682" s="14" t="s">
        <v>166</v>
      </c>
      <c r="I682" s="14" t="s">
        <v>167</v>
      </c>
      <c r="J682" s="14" t="s">
        <v>168</v>
      </c>
      <c r="K682" s="14">
        <v>21.185054546698201</v>
      </c>
      <c r="L682" s="14">
        <v>92.143672312777596</v>
      </c>
      <c r="M682" s="14">
        <v>-48.954643111017603</v>
      </c>
      <c r="N682" s="14">
        <v>4</v>
      </c>
      <c r="P682" s="14" t="s">
        <v>99</v>
      </c>
      <c r="Q682" s="14" t="s">
        <v>109</v>
      </c>
      <c r="S682" s="14">
        <v>1</v>
      </c>
      <c r="T682" s="14">
        <v>1</v>
      </c>
      <c r="U682" s="14">
        <v>3</v>
      </c>
      <c r="V682" s="14">
        <v>1</v>
      </c>
      <c r="W682" s="14">
        <v>0</v>
      </c>
      <c r="X682" s="14">
        <v>0</v>
      </c>
      <c r="Y682" s="14">
        <v>0</v>
      </c>
      <c r="Z682" s="14">
        <v>18</v>
      </c>
      <c r="AA682" s="14">
        <v>18</v>
      </c>
      <c r="AB682" s="14">
        <v>0</v>
      </c>
      <c r="AC682" s="14">
        <v>0</v>
      </c>
      <c r="AD682" s="14">
        <v>32</v>
      </c>
      <c r="AE682" s="14">
        <v>36</v>
      </c>
      <c r="AF682" s="14">
        <v>0</v>
      </c>
      <c r="AG682" s="14">
        <v>0</v>
      </c>
      <c r="AH682" s="14">
        <v>0</v>
      </c>
      <c r="AI682" s="14">
        <v>0</v>
      </c>
      <c r="AJ682" s="14">
        <v>0</v>
      </c>
      <c r="AK682" s="14">
        <v>0</v>
      </c>
      <c r="AL682" s="14">
        <v>0</v>
      </c>
      <c r="AM682" s="14">
        <v>0</v>
      </c>
      <c r="AN682" s="14">
        <v>0</v>
      </c>
      <c r="AO682" s="14">
        <v>0</v>
      </c>
      <c r="AP682" s="14">
        <v>1</v>
      </c>
      <c r="AQ682" s="14">
        <v>1</v>
      </c>
      <c r="AR682" s="14">
        <v>1</v>
      </c>
      <c r="AS682" s="14">
        <v>0</v>
      </c>
      <c r="AT682" s="14">
        <v>1</v>
      </c>
      <c r="AU682" s="14">
        <v>1</v>
      </c>
      <c r="AV682" s="14">
        <v>1</v>
      </c>
      <c r="AW682" s="14">
        <v>0</v>
      </c>
      <c r="AX682" s="14">
        <v>1</v>
      </c>
      <c r="AY682" s="14">
        <v>1</v>
      </c>
      <c r="AZ682" s="14">
        <v>1</v>
      </c>
      <c r="BA682" s="14">
        <v>0</v>
      </c>
      <c r="BB682" s="14">
        <v>1</v>
      </c>
      <c r="BC682" s="14">
        <v>57</v>
      </c>
      <c r="BD682" s="14">
        <v>58</v>
      </c>
      <c r="BE682" s="14">
        <v>0</v>
      </c>
      <c r="BF682" s="14">
        <v>0</v>
      </c>
      <c r="BG682" s="14" t="s">
        <v>259</v>
      </c>
    </row>
    <row r="683" spans="1:59">
      <c r="A683" s="14" t="s">
        <v>57</v>
      </c>
      <c r="B683" s="14" t="s">
        <v>86</v>
      </c>
      <c r="D683" s="14" t="s">
        <v>1832</v>
      </c>
      <c r="E683" s="14" t="s">
        <v>939</v>
      </c>
      <c r="F683" s="14" t="s">
        <v>940</v>
      </c>
      <c r="G683" s="14">
        <v>31013370</v>
      </c>
      <c r="H683" s="14" t="s">
        <v>166</v>
      </c>
      <c r="I683" s="14" t="s">
        <v>167</v>
      </c>
      <c r="J683" s="14" t="s">
        <v>168</v>
      </c>
      <c r="K683" s="14">
        <v>21.1855943511041</v>
      </c>
      <c r="L683" s="14">
        <v>92.143361603623006</v>
      </c>
      <c r="M683" s="14">
        <v>-54.351956726462198</v>
      </c>
      <c r="N683" s="14">
        <v>4</v>
      </c>
      <c r="P683" s="14" t="s">
        <v>99</v>
      </c>
      <c r="Q683" s="14" t="s">
        <v>109</v>
      </c>
      <c r="S683" s="14">
        <v>1</v>
      </c>
      <c r="T683" s="14">
        <v>1</v>
      </c>
      <c r="U683" s="14">
        <v>3</v>
      </c>
      <c r="V683" s="14">
        <v>1</v>
      </c>
      <c r="W683" s="14">
        <v>0</v>
      </c>
      <c r="X683" s="14">
        <v>0</v>
      </c>
      <c r="Y683" s="14">
        <v>0</v>
      </c>
      <c r="Z683" s="14">
        <v>19</v>
      </c>
      <c r="AA683" s="14">
        <v>18</v>
      </c>
      <c r="AB683" s="14">
        <v>0</v>
      </c>
      <c r="AC683" s="14">
        <v>0</v>
      </c>
      <c r="AD683" s="14">
        <v>28</v>
      </c>
      <c r="AE683" s="14">
        <v>38</v>
      </c>
      <c r="AF683" s="14">
        <v>0</v>
      </c>
      <c r="AG683" s="14">
        <v>0</v>
      </c>
      <c r="AH683" s="14">
        <v>0</v>
      </c>
      <c r="AI683" s="14">
        <v>0</v>
      </c>
      <c r="AJ683" s="14">
        <v>0</v>
      </c>
      <c r="AK683" s="14">
        <v>0</v>
      </c>
      <c r="AL683" s="14">
        <v>0</v>
      </c>
      <c r="AM683" s="14">
        <v>0</v>
      </c>
      <c r="AN683" s="14">
        <v>0</v>
      </c>
      <c r="AO683" s="14">
        <v>0</v>
      </c>
      <c r="AQ683" s="14">
        <v>1</v>
      </c>
      <c r="AR683" s="14">
        <v>1</v>
      </c>
      <c r="AS683" s="14">
        <v>0</v>
      </c>
      <c r="AT683" s="14">
        <v>0</v>
      </c>
      <c r="AU683" s="14">
        <v>1</v>
      </c>
      <c r="AV683" s="14">
        <v>1</v>
      </c>
      <c r="AW683" s="14">
        <v>0</v>
      </c>
      <c r="AX683" s="14">
        <v>0</v>
      </c>
      <c r="AY683" s="14">
        <v>1</v>
      </c>
      <c r="AZ683" s="14">
        <v>1</v>
      </c>
      <c r="BA683" s="14">
        <v>0</v>
      </c>
      <c r="BB683" s="14">
        <v>1</v>
      </c>
      <c r="BC683" s="14">
        <v>83</v>
      </c>
      <c r="BD683" s="14">
        <v>85</v>
      </c>
      <c r="BE683" s="14">
        <v>0</v>
      </c>
      <c r="BF683" s="14">
        <v>0</v>
      </c>
      <c r="BG683" s="14" t="s">
        <v>259</v>
      </c>
    </row>
    <row r="684" spans="1:59">
      <c r="A684" s="14" t="s">
        <v>146</v>
      </c>
      <c r="B684" s="14" t="s">
        <v>147</v>
      </c>
      <c r="D684" s="14" t="s">
        <v>1832</v>
      </c>
      <c r="E684" s="14" t="s">
        <v>941</v>
      </c>
      <c r="F684" s="14" t="s">
        <v>942</v>
      </c>
      <c r="G684" s="14">
        <v>31013394</v>
      </c>
      <c r="H684" s="14" t="s">
        <v>166</v>
      </c>
      <c r="I684" s="14" t="s">
        <v>167</v>
      </c>
      <c r="J684" s="14" t="s">
        <v>168</v>
      </c>
      <c r="K684" s="14">
        <v>21.187018236932499</v>
      </c>
      <c r="L684" s="14">
        <v>92.144204772549799</v>
      </c>
      <c r="M684" s="14">
        <v>-45.162072218933197</v>
      </c>
      <c r="N684" s="14">
        <v>4</v>
      </c>
      <c r="P684" s="14" t="s">
        <v>99</v>
      </c>
      <c r="Q684" s="14" t="s">
        <v>109</v>
      </c>
      <c r="S684" s="14">
        <v>1</v>
      </c>
      <c r="T684" s="14">
        <v>1</v>
      </c>
      <c r="U684" s="14">
        <v>3</v>
      </c>
      <c r="V684" s="14">
        <v>1</v>
      </c>
      <c r="W684" s="14">
        <v>0</v>
      </c>
      <c r="X684" s="14">
        <v>0</v>
      </c>
      <c r="Y684" s="14">
        <v>0</v>
      </c>
      <c r="Z684" s="14">
        <v>18</v>
      </c>
      <c r="AA684" s="14">
        <v>17</v>
      </c>
      <c r="AB684" s="14">
        <v>0</v>
      </c>
      <c r="AC684" s="14">
        <v>0</v>
      </c>
      <c r="AD684" s="14">
        <v>42</v>
      </c>
      <c r="AE684" s="14">
        <v>28</v>
      </c>
      <c r="AF684" s="14">
        <v>0</v>
      </c>
      <c r="AG684" s="14">
        <v>0</v>
      </c>
      <c r="AH684" s="14">
        <v>0</v>
      </c>
      <c r="AI684" s="14">
        <v>0</v>
      </c>
      <c r="AJ684" s="14">
        <v>0</v>
      </c>
      <c r="AK684" s="14">
        <v>0</v>
      </c>
      <c r="AL684" s="14">
        <v>0</v>
      </c>
      <c r="AM684" s="14">
        <v>0</v>
      </c>
      <c r="AN684" s="14">
        <v>0</v>
      </c>
      <c r="AO684" s="14">
        <v>0</v>
      </c>
      <c r="AP684" s="14">
        <v>1</v>
      </c>
      <c r="AQ684" s="14">
        <v>1</v>
      </c>
      <c r="AR684" s="14">
        <v>2</v>
      </c>
      <c r="AS684" s="14">
        <v>0</v>
      </c>
      <c r="AT684" s="14">
        <v>1</v>
      </c>
      <c r="AU684" s="14">
        <v>1</v>
      </c>
      <c r="AV684" s="14">
        <v>2</v>
      </c>
      <c r="AW684" s="14">
        <v>0</v>
      </c>
      <c r="AX684" s="14">
        <v>1</v>
      </c>
      <c r="AY684" s="14">
        <v>1</v>
      </c>
      <c r="AZ684" s="14">
        <v>2</v>
      </c>
      <c r="BA684" s="14">
        <v>0</v>
      </c>
      <c r="BB684" s="14">
        <v>1</v>
      </c>
      <c r="BC684" s="14">
        <v>78</v>
      </c>
      <c r="BD684" s="14">
        <v>79</v>
      </c>
      <c r="BE684" s="14">
        <v>0</v>
      </c>
      <c r="BF684" s="14">
        <v>0</v>
      </c>
      <c r="BG684" s="14" t="s">
        <v>259</v>
      </c>
    </row>
    <row r="685" spans="1:59">
      <c r="A685" s="14" t="s">
        <v>146</v>
      </c>
      <c r="B685" s="14" t="s">
        <v>147</v>
      </c>
      <c r="D685" s="14" t="s">
        <v>1832</v>
      </c>
      <c r="E685" s="14" t="s">
        <v>943</v>
      </c>
      <c r="F685" s="14" t="s">
        <v>944</v>
      </c>
      <c r="G685" s="14">
        <v>31013395</v>
      </c>
      <c r="H685" s="14" t="s">
        <v>166</v>
      </c>
      <c r="I685" s="14" t="s">
        <v>167</v>
      </c>
      <c r="J685" s="14" t="s">
        <v>168</v>
      </c>
      <c r="K685" s="14">
        <v>21.187104550134201</v>
      </c>
      <c r="L685" s="14">
        <v>92.142842145606494</v>
      </c>
      <c r="M685" s="14">
        <v>-43.288011056044198</v>
      </c>
      <c r="N685" s="14">
        <v>4</v>
      </c>
      <c r="P685" s="14" t="s">
        <v>99</v>
      </c>
      <c r="Q685" s="14" t="s">
        <v>109</v>
      </c>
      <c r="S685" s="14">
        <v>1</v>
      </c>
      <c r="T685" s="14">
        <v>1</v>
      </c>
      <c r="U685" s="14">
        <v>3</v>
      </c>
      <c r="V685" s="14">
        <v>0</v>
      </c>
      <c r="W685" s="14">
        <v>0</v>
      </c>
      <c r="X685" s="14">
        <v>0</v>
      </c>
      <c r="Y685" s="14">
        <v>0</v>
      </c>
      <c r="Z685" s="14">
        <v>18</v>
      </c>
      <c r="AA685" s="14">
        <v>17</v>
      </c>
      <c r="AB685" s="14">
        <v>0</v>
      </c>
      <c r="AC685" s="14">
        <v>0</v>
      </c>
      <c r="AD685" s="14">
        <v>26</v>
      </c>
      <c r="AE685" s="14">
        <v>44</v>
      </c>
      <c r="AF685" s="14">
        <v>0</v>
      </c>
      <c r="AG685" s="14">
        <v>0</v>
      </c>
      <c r="AH685" s="14">
        <v>0</v>
      </c>
      <c r="AI685" s="14">
        <v>0</v>
      </c>
      <c r="AJ685" s="14">
        <v>0</v>
      </c>
      <c r="AK685" s="14">
        <v>0</v>
      </c>
      <c r="AL685" s="14">
        <v>0</v>
      </c>
      <c r="AM685" s="14">
        <v>0</v>
      </c>
      <c r="AN685" s="14">
        <v>0</v>
      </c>
      <c r="AO685" s="14">
        <v>0</v>
      </c>
      <c r="AP685" s="14">
        <v>1</v>
      </c>
      <c r="AQ685" s="14">
        <v>1</v>
      </c>
      <c r="AR685" s="14">
        <v>2</v>
      </c>
      <c r="AS685" s="14">
        <v>0</v>
      </c>
      <c r="AT685" s="14">
        <v>1</v>
      </c>
      <c r="AU685" s="14">
        <v>1</v>
      </c>
      <c r="AV685" s="14">
        <v>2</v>
      </c>
      <c r="AW685" s="14">
        <v>0</v>
      </c>
      <c r="AX685" s="14">
        <v>1</v>
      </c>
      <c r="AY685" s="14">
        <v>1</v>
      </c>
      <c r="AZ685" s="14">
        <v>2</v>
      </c>
      <c r="BA685" s="14">
        <v>0</v>
      </c>
      <c r="BB685" s="14">
        <v>1</v>
      </c>
      <c r="BC685" s="14">
        <v>77</v>
      </c>
      <c r="BD685" s="14">
        <v>77</v>
      </c>
      <c r="BE685" s="14">
        <v>0</v>
      </c>
      <c r="BF685" s="14">
        <v>0</v>
      </c>
      <c r="BG685" s="14" t="s">
        <v>167</v>
      </c>
    </row>
    <row r="686" spans="1:59">
      <c r="A686" s="14" t="s">
        <v>44</v>
      </c>
      <c r="B686" s="14" t="s">
        <v>73</v>
      </c>
      <c r="D686" s="14" t="s">
        <v>1832</v>
      </c>
      <c r="E686" s="14" t="s">
        <v>314</v>
      </c>
      <c r="F686" s="14" t="s">
        <v>945</v>
      </c>
      <c r="G686" s="14">
        <v>31013676</v>
      </c>
      <c r="H686" s="14" t="s">
        <v>166</v>
      </c>
      <c r="I686" s="14" t="s">
        <v>259</v>
      </c>
      <c r="J686" s="14" t="s">
        <v>168</v>
      </c>
      <c r="K686" s="14">
        <v>21.2125514139017</v>
      </c>
      <c r="L686" s="14">
        <v>92.158554133255706</v>
      </c>
      <c r="M686" s="14">
        <v>-26.0572060136505</v>
      </c>
      <c r="N686" s="14">
        <v>4</v>
      </c>
      <c r="P686" s="14" t="s">
        <v>99</v>
      </c>
      <c r="Q686" s="14" t="s">
        <v>110</v>
      </c>
      <c r="S686" s="14">
        <v>1</v>
      </c>
      <c r="T686" s="14">
        <v>1</v>
      </c>
      <c r="U686" s="14">
        <v>3</v>
      </c>
      <c r="Z686" s="14">
        <v>17</v>
      </c>
      <c r="AA686" s="14">
        <v>20</v>
      </c>
      <c r="AD686" s="14">
        <v>34</v>
      </c>
      <c r="AE686" s="14">
        <v>38</v>
      </c>
      <c r="AP686" s="14">
        <v>1</v>
      </c>
      <c r="AR686" s="14">
        <v>1</v>
      </c>
      <c r="AT686" s="14">
        <v>1</v>
      </c>
      <c r="AV686" s="14">
        <v>1</v>
      </c>
      <c r="AX686" s="14">
        <v>1</v>
      </c>
      <c r="AZ686" s="14">
        <v>1</v>
      </c>
      <c r="BB686" s="14">
        <v>1</v>
      </c>
    </row>
    <row r="687" spans="1:59">
      <c r="A687" s="14" t="s">
        <v>44</v>
      </c>
      <c r="B687" s="14" t="s">
        <v>73</v>
      </c>
      <c r="D687" s="14" t="s">
        <v>1832</v>
      </c>
      <c r="E687" s="14" t="s">
        <v>314</v>
      </c>
      <c r="F687" s="14" t="s">
        <v>946</v>
      </c>
      <c r="G687" s="14">
        <v>31013678</v>
      </c>
      <c r="H687" s="14" t="s">
        <v>166</v>
      </c>
      <c r="I687" s="14" t="s">
        <v>259</v>
      </c>
      <c r="J687" s="14" t="s">
        <v>168</v>
      </c>
      <c r="K687" s="14">
        <v>21.212586048229401</v>
      </c>
      <c r="L687" s="14">
        <v>92.158402885403902</v>
      </c>
      <c r="M687" s="14">
        <v>-21.692232604553499</v>
      </c>
      <c r="N687" s="14">
        <v>4</v>
      </c>
      <c r="P687" s="14" t="s">
        <v>99</v>
      </c>
      <c r="Q687" s="14" t="s">
        <v>110</v>
      </c>
      <c r="S687" s="14">
        <v>1</v>
      </c>
      <c r="T687" s="14">
        <v>1</v>
      </c>
      <c r="U687" s="14">
        <v>3</v>
      </c>
      <c r="Z687" s="14">
        <v>30</v>
      </c>
      <c r="AA687" s="14">
        <v>37</v>
      </c>
      <c r="AD687" s="14">
        <v>15</v>
      </c>
      <c r="AE687" s="14">
        <v>22</v>
      </c>
      <c r="AQ687" s="14">
        <v>1</v>
      </c>
      <c r="AR687" s="14">
        <v>2</v>
      </c>
      <c r="AU687" s="14">
        <v>1</v>
      </c>
      <c r="AV687" s="14">
        <v>2</v>
      </c>
      <c r="AY687" s="14">
        <v>1</v>
      </c>
      <c r="AZ687" s="14">
        <v>2</v>
      </c>
      <c r="BB687" s="14">
        <v>1</v>
      </c>
    </row>
    <row r="688" spans="1:59">
      <c r="A688" s="14" t="s">
        <v>44</v>
      </c>
      <c r="B688" s="14" t="s">
        <v>73</v>
      </c>
      <c r="D688" s="14" t="s">
        <v>1832</v>
      </c>
      <c r="E688" s="14" t="s">
        <v>314</v>
      </c>
      <c r="F688" s="14" t="s">
        <v>947</v>
      </c>
      <c r="G688" s="14">
        <v>31013679</v>
      </c>
      <c r="H688" s="14" t="s">
        <v>166</v>
      </c>
      <c r="I688" s="14" t="s">
        <v>259</v>
      </c>
      <c r="J688" s="14" t="s">
        <v>168</v>
      </c>
      <c r="K688" s="14">
        <v>21.212652165943801</v>
      </c>
      <c r="L688" s="14">
        <v>92.158465406367597</v>
      </c>
      <c r="M688" s="14">
        <v>-29.6062690780435</v>
      </c>
      <c r="N688" s="14">
        <v>4</v>
      </c>
      <c r="P688" s="14" t="s">
        <v>99</v>
      </c>
      <c r="Q688" s="14" t="s">
        <v>110</v>
      </c>
      <c r="S688" s="14">
        <v>1</v>
      </c>
      <c r="T688" s="14">
        <v>1</v>
      </c>
      <c r="U688" s="14">
        <v>3</v>
      </c>
      <c r="Z688" s="14">
        <v>22</v>
      </c>
      <c r="AA688" s="14">
        <v>15</v>
      </c>
      <c r="AD688" s="14">
        <v>35</v>
      </c>
      <c r="AE688" s="14">
        <v>37</v>
      </c>
      <c r="AQ688" s="14">
        <v>1</v>
      </c>
      <c r="AR688" s="14">
        <v>1</v>
      </c>
      <c r="AU688" s="14">
        <v>1</v>
      </c>
      <c r="AV688" s="14">
        <v>1</v>
      </c>
      <c r="AY688" s="14">
        <v>1</v>
      </c>
      <c r="AZ688" s="14">
        <v>1</v>
      </c>
      <c r="BB688" s="14">
        <v>1</v>
      </c>
    </row>
    <row r="689" spans="1:54">
      <c r="A689" s="14" t="s">
        <v>44</v>
      </c>
      <c r="B689" s="14" t="s">
        <v>73</v>
      </c>
      <c r="D689" s="14" t="s">
        <v>1832</v>
      </c>
      <c r="E689" s="14" t="s">
        <v>314</v>
      </c>
      <c r="F689" s="14" t="s">
        <v>948</v>
      </c>
      <c r="G689" s="14">
        <v>31013681</v>
      </c>
      <c r="H689" s="14" t="s">
        <v>166</v>
      </c>
      <c r="I689" s="14" t="s">
        <v>259</v>
      </c>
      <c r="J689" s="14" t="s">
        <v>168</v>
      </c>
      <c r="K689" s="14">
        <v>21.212677734239701</v>
      </c>
      <c r="L689" s="14">
        <v>92.158353979741904</v>
      </c>
      <c r="M689" s="14">
        <v>-28.1535167563008</v>
      </c>
      <c r="N689" s="14">
        <v>4</v>
      </c>
      <c r="P689" s="14" t="s">
        <v>99</v>
      </c>
      <c r="Q689" s="14" t="s">
        <v>110</v>
      </c>
      <c r="S689" s="14">
        <v>1</v>
      </c>
      <c r="T689" s="14">
        <v>1</v>
      </c>
      <c r="U689" s="14">
        <v>3</v>
      </c>
      <c r="Z689" s="14">
        <v>30</v>
      </c>
      <c r="AA689" s="14">
        <v>40</v>
      </c>
      <c r="AD689" s="14">
        <v>17</v>
      </c>
      <c r="AE689" s="14">
        <v>20</v>
      </c>
      <c r="AQ689" s="14">
        <v>1</v>
      </c>
      <c r="AR689" s="14">
        <v>1</v>
      </c>
      <c r="AU689" s="14">
        <v>1</v>
      </c>
      <c r="AV689" s="14">
        <v>1</v>
      </c>
      <c r="AY689" s="14">
        <v>1</v>
      </c>
      <c r="AZ689" s="14">
        <v>1</v>
      </c>
      <c r="BB689" s="14">
        <v>1</v>
      </c>
    </row>
    <row r="690" spans="1:54">
      <c r="A690" s="14" t="s">
        <v>44</v>
      </c>
      <c r="B690" s="14" t="s">
        <v>73</v>
      </c>
      <c r="D690" s="14" t="s">
        <v>1832</v>
      </c>
      <c r="E690" s="14" t="s">
        <v>316</v>
      </c>
      <c r="F690" s="14" t="s">
        <v>949</v>
      </c>
      <c r="G690" s="14">
        <v>31013694</v>
      </c>
      <c r="H690" s="14" t="s">
        <v>166</v>
      </c>
      <c r="I690" s="14" t="s">
        <v>259</v>
      </c>
      <c r="J690" s="14" t="s">
        <v>168</v>
      </c>
      <c r="K690" s="14">
        <v>21.217702757030501</v>
      </c>
      <c r="L690" s="14">
        <v>92.151491850911896</v>
      </c>
      <c r="M690" s="14">
        <v>-23.070918349179699</v>
      </c>
      <c r="N690" s="14">
        <v>4</v>
      </c>
      <c r="P690" s="14" t="s">
        <v>99</v>
      </c>
      <c r="Q690" s="14" t="s">
        <v>110</v>
      </c>
      <c r="S690" s="14">
        <v>1</v>
      </c>
      <c r="T690" s="14">
        <v>1</v>
      </c>
      <c r="U690" s="14">
        <v>3</v>
      </c>
      <c r="W690" s="14">
        <v>1</v>
      </c>
      <c r="X690" s="14">
        <v>1</v>
      </c>
      <c r="Y690" s="14">
        <v>1</v>
      </c>
      <c r="Z690" s="14">
        <v>19</v>
      </c>
      <c r="AA690" s="14">
        <v>18</v>
      </c>
      <c r="AD690" s="14">
        <v>34</v>
      </c>
      <c r="AE690" s="14">
        <v>35</v>
      </c>
      <c r="AP690" s="14">
        <v>1</v>
      </c>
      <c r="AR690" s="14">
        <v>2</v>
      </c>
      <c r="AT690" s="14">
        <v>1</v>
      </c>
      <c r="AV690" s="14">
        <v>2</v>
      </c>
      <c r="AX690" s="14">
        <v>1</v>
      </c>
      <c r="AZ690" s="14">
        <v>2</v>
      </c>
      <c r="BB690" s="14">
        <v>1</v>
      </c>
    </row>
    <row r="691" spans="1:54">
      <c r="A691" s="14" t="s">
        <v>44</v>
      </c>
      <c r="B691" s="14" t="s">
        <v>73</v>
      </c>
      <c r="D691" s="14" t="s">
        <v>1832</v>
      </c>
      <c r="E691" s="14" t="s">
        <v>316</v>
      </c>
      <c r="F691" s="14" t="s">
        <v>950</v>
      </c>
      <c r="G691" s="14">
        <v>31013695</v>
      </c>
      <c r="H691" s="14" t="s">
        <v>166</v>
      </c>
      <c r="I691" s="14" t="s">
        <v>259</v>
      </c>
      <c r="J691" s="14" t="s">
        <v>168</v>
      </c>
      <c r="K691" s="14">
        <v>21.2177041019097</v>
      </c>
      <c r="L691" s="14">
        <v>92.1514803565004</v>
      </c>
      <c r="M691" s="14">
        <v>-30.9995554079443</v>
      </c>
      <c r="N691" s="14">
        <v>4</v>
      </c>
      <c r="P691" s="14" t="s">
        <v>99</v>
      </c>
      <c r="Q691" s="14" t="s">
        <v>110</v>
      </c>
      <c r="S691" s="14">
        <v>1</v>
      </c>
      <c r="T691" s="14">
        <v>1</v>
      </c>
      <c r="U691" s="14">
        <v>3</v>
      </c>
      <c r="Z691" s="14">
        <v>39</v>
      </c>
      <c r="AA691" s="14">
        <v>34</v>
      </c>
      <c r="AD691" s="14">
        <v>20</v>
      </c>
      <c r="AE691" s="14">
        <v>17</v>
      </c>
      <c r="AQ691" s="14">
        <v>1</v>
      </c>
      <c r="AR691" s="14">
        <v>2</v>
      </c>
      <c r="AS691" s="14">
        <v>1</v>
      </c>
      <c r="AU691" s="14">
        <v>1</v>
      </c>
      <c r="AV691" s="14">
        <v>2</v>
      </c>
      <c r="AW691" s="14">
        <v>1</v>
      </c>
      <c r="AY691" s="14">
        <v>1</v>
      </c>
      <c r="AZ691" s="14">
        <v>2</v>
      </c>
      <c r="BA691" s="14">
        <v>1</v>
      </c>
      <c r="BB691" s="14">
        <v>1</v>
      </c>
    </row>
    <row r="692" spans="1:54">
      <c r="A692" s="14" t="s">
        <v>44</v>
      </c>
      <c r="B692" s="14" t="s">
        <v>73</v>
      </c>
      <c r="D692" s="14" t="s">
        <v>1832</v>
      </c>
      <c r="E692" s="14" t="s">
        <v>316</v>
      </c>
      <c r="F692" s="14" t="s">
        <v>951</v>
      </c>
      <c r="G692" s="14">
        <v>31013697</v>
      </c>
      <c r="H692" s="14" t="s">
        <v>166</v>
      </c>
      <c r="I692" s="14" t="s">
        <v>259</v>
      </c>
      <c r="J692" s="14" t="s">
        <v>168</v>
      </c>
      <c r="P692" s="14" t="s">
        <v>99</v>
      </c>
      <c r="Q692" s="14" t="s">
        <v>110</v>
      </c>
      <c r="S692" s="14">
        <v>1</v>
      </c>
      <c r="T692" s="14">
        <v>1</v>
      </c>
      <c r="U692" s="14">
        <v>3</v>
      </c>
      <c r="Z692" s="14">
        <v>19</v>
      </c>
      <c r="AA692" s="14">
        <v>18</v>
      </c>
      <c r="AD692" s="14">
        <v>39</v>
      </c>
      <c r="AE692" s="14">
        <v>31</v>
      </c>
      <c r="AP692" s="14">
        <v>1</v>
      </c>
      <c r="AR692" s="14">
        <v>1</v>
      </c>
      <c r="AT692" s="14">
        <v>1</v>
      </c>
      <c r="AV692" s="14">
        <v>1</v>
      </c>
      <c r="AX692" s="14">
        <v>1</v>
      </c>
      <c r="AZ692" s="14">
        <v>1</v>
      </c>
      <c r="BB692" s="14">
        <v>1</v>
      </c>
    </row>
    <row r="693" spans="1:54">
      <c r="A693" s="14" t="s">
        <v>44</v>
      </c>
      <c r="B693" s="14" t="s">
        <v>73</v>
      </c>
      <c r="D693" s="14" t="s">
        <v>1832</v>
      </c>
      <c r="E693" s="14" t="s">
        <v>952</v>
      </c>
      <c r="F693" s="14" t="s">
        <v>953</v>
      </c>
      <c r="G693" s="14">
        <v>31013654</v>
      </c>
      <c r="H693" s="14" t="s">
        <v>166</v>
      </c>
      <c r="I693" s="14" t="s">
        <v>259</v>
      </c>
      <c r="J693" s="14" t="s">
        <v>168</v>
      </c>
      <c r="P693" s="14" t="s">
        <v>99</v>
      </c>
      <c r="Q693" s="14" t="s">
        <v>110</v>
      </c>
      <c r="S693" s="14">
        <v>1</v>
      </c>
      <c r="T693" s="14">
        <v>1</v>
      </c>
      <c r="U693" s="14">
        <v>3</v>
      </c>
      <c r="V693" s="14">
        <v>1</v>
      </c>
      <c r="Z693" s="14">
        <v>21</v>
      </c>
      <c r="AA693" s="14">
        <v>16</v>
      </c>
      <c r="AD693" s="14">
        <v>39</v>
      </c>
      <c r="AE693" s="14">
        <v>33</v>
      </c>
      <c r="AQ693" s="14">
        <v>1</v>
      </c>
      <c r="AR693" s="14">
        <v>2</v>
      </c>
      <c r="AU693" s="14">
        <v>1</v>
      </c>
      <c r="AV693" s="14">
        <v>2</v>
      </c>
      <c r="AY693" s="14">
        <v>1</v>
      </c>
      <c r="AZ693" s="14">
        <v>2</v>
      </c>
      <c r="BB693" s="14">
        <v>1</v>
      </c>
    </row>
    <row r="694" spans="1:54">
      <c r="A694" s="14" t="s">
        <v>44</v>
      </c>
      <c r="B694" s="14" t="s">
        <v>73</v>
      </c>
      <c r="D694" s="14" t="s">
        <v>1832</v>
      </c>
      <c r="E694" s="14" t="s">
        <v>954</v>
      </c>
      <c r="F694" s="14" t="s">
        <v>955</v>
      </c>
      <c r="G694" s="14">
        <v>31013653</v>
      </c>
      <c r="H694" s="14" t="s">
        <v>166</v>
      </c>
      <c r="I694" s="14" t="s">
        <v>259</v>
      </c>
      <c r="J694" s="14" t="s">
        <v>168</v>
      </c>
      <c r="P694" s="14" t="s">
        <v>99</v>
      </c>
      <c r="Q694" s="14" t="s">
        <v>110</v>
      </c>
      <c r="S694" s="14">
        <v>1</v>
      </c>
      <c r="T694" s="14">
        <v>1</v>
      </c>
      <c r="U694" s="14">
        <v>3</v>
      </c>
      <c r="V694" s="14">
        <v>1</v>
      </c>
      <c r="Z694" s="14">
        <v>40</v>
      </c>
      <c r="AA694" s="14">
        <v>33</v>
      </c>
      <c r="AD694" s="14">
        <v>22</v>
      </c>
      <c r="AE694" s="14">
        <v>15</v>
      </c>
      <c r="AP694" s="14">
        <v>1</v>
      </c>
      <c r="AS694" s="14">
        <v>1</v>
      </c>
      <c r="AT694" s="14">
        <v>1</v>
      </c>
      <c r="AW694" s="14">
        <v>1</v>
      </c>
      <c r="AX694" s="14">
        <v>1</v>
      </c>
      <c r="BA694" s="14">
        <v>1</v>
      </c>
      <c r="BB694" s="14">
        <v>1</v>
      </c>
    </row>
    <row r="695" spans="1:54">
      <c r="A695" s="14" t="s">
        <v>44</v>
      </c>
      <c r="B695" s="14" t="s">
        <v>73</v>
      </c>
      <c r="D695" s="14" t="s">
        <v>1832</v>
      </c>
      <c r="E695" s="14" t="s">
        <v>956</v>
      </c>
      <c r="F695" s="14" t="s">
        <v>957</v>
      </c>
      <c r="G695" s="14">
        <v>31013651</v>
      </c>
      <c r="H695" s="14" t="s">
        <v>166</v>
      </c>
      <c r="I695" s="14" t="s">
        <v>259</v>
      </c>
      <c r="J695" s="14" t="s">
        <v>168</v>
      </c>
      <c r="P695" s="14" t="s">
        <v>99</v>
      </c>
      <c r="Q695" s="14" t="s">
        <v>110</v>
      </c>
      <c r="S695" s="14">
        <v>1</v>
      </c>
      <c r="T695" s="14">
        <v>1</v>
      </c>
      <c r="U695" s="14">
        <v>3</v>
      </c>
      <c r="V695" s="14">
        <v>1</v>
      </c>
      <c r="Z695" s="14">
        <v>20</v>
      </c>
      <c r="AA695" s="14">
        <v>17</v>
      </c>
      <c r="AD695" s="14">
        <v>47</v>
      </c>
      <c r="AE695" s="14">
        <v>27</v>
      </c>
      <c r="AP695" s="14">
        <v>1</v>
      </c>
      <c r="AR695" s="14">
        <v>2</v>
      </c>
      <c r="AT695" s="14">
        <v>1</v>
      </c>
      <c r="AV695" s="14">
        <v>2</v>
      </c>
      <c r="AX695" s="14">
        <v>1</v>
      </c>
      <c r="AZ695" s="14">
        <v>2</v>
      </c>
      <c r="BB695" s="14">
        <v>1</v>
      </c>
    </row>
    <row r="696" spans="1:54">
      <c r="A696" s="14" t="s">
        <v>44</v>
      </c>
      <c r="B696" s="14" t="s">
        <v>73</v>
      </c>
      <c r="D696" s="14" t="s">
        <v>1832</v>
      </c>
      <c r="E696" s="14" t="s">
        <v>958</v>
      </c>
      <c r="F696" s="14" t="s">
        <v>959</v>
      </c>
      <c r="G696" s="14">
        <v>31013691</v>
      </c>
      <c r="H696" s="14" t="s">
        <v>166</v>
      </c>
      <c r="I696" s="14" t="s">
        <v>259</v>
      </c>
      <c r="J696" s="14" t="s">
        <v>168</v>
      </c>
      <c r="K696" s="14">
        <v>21.216456859594601</v>
      </c>
      <c r="L696" s="14">
        <v>92.154149497656903</v>
      </c>
      <c r="M696" s="14">
        <v>-33.168851418006199</v>
      </c>
      <c r="N696" s="14">
        <v>4</v>
      </c>
      <c r="P696" s="14" t="s">
        <v>99</v>
      </c>
      <c r="Q696" s="14" t="s">
        <v>110</v>
      </c>
      <c r="S696" s="14">
        <v>1</v>
      </c>
      <c r="T696" s="14">
        <v>1</v>
      </c>
      <c r="U696" s="14">
        <v>3</v>
      </c>
      <c r="V696" s="14">
        <v>1</v>
      </c>
      <c r="Z696" s="14">
        <v>40</v>
      </c>
      <c r="AA696" s="14">
        <v>34</v>
      </c>
      <c r="AD696" s="14">
        <v>20</v>
      </c>
      <c r="AE696" s="14">
        <v>16</v>
      </c>
      <c r="AQ696" s="14">
        <v>1</v>
      </c>
      <c r="AS696" s="14">
        <v>1</v>
      </c>
      <c r="AU696" s="14">
        <v>1</v>
      </c>
      <c r="AW696" s="14">
        <v>1</v>
      </c>
      <c r="AY696" s="14">
        <v>1</v>
      </c>
      <c r="BA696" s="14">
        <v>1</v>
      </c>
      <c r="BB696" s="14">
        <v>1</v>
      </c>
    </row>
    <row r="697" spans="1:54">
      <c r="A697" s="14" t="s">
        <v>44</v>
      </c>
      <c r="B697" s="14" t="s">
        <v>73</v>
      </c>
      <c r="D697" s="14" t="s">
        <v>1832</v>
      </c>
      <c r="E697" s="14" t="s">
        <v>958</v>
      </c>
      <c r="F697" s="14" t="s">
        <v>960</v>
      </c>
      <c r="G697" s="14">
        <v>31013693</v>
      </c>
      <c r="H697" s="14" t="s">
        <v>166</v>
      </c>
      <c r="I697" s="14" t="s">
        <v>259</v>
      </c>
      <c r="J697" s="14" t="s">
        <v>168</v>
      </c>
      <c r="K697" s="14">
        <v>21.217051787829298</v>
      </c>
      <c r="L697" s="14">
        <v>92.154158786961403</v>
      </c>
      <c r="M697" s="14">
        <v>-40.842516189333303</v>
      </c>
      <c r="N697" s="14">
        <v>4</v>
      </c>
      <c r="P697" s="14" t="s">
        <v>99</v>
      </c>
      <c r="Q697" s="14" t="s">
        <v>110</v>
      </c>
      <c r="S697" s="14">
        <v>1</v>
      </c>
      <c r="T697" s="14">
        <v>1</v>
      </c>
      <c r="U697" s="14">
        <v>3</v>
      </c>
      <c r="V697" s="14">
        <v>1</v>
      </c>
      <c r="Z697" s="14">
        <v>34</v>
      </c>
      <c r="AA697" s="14">
        <v>39</v>
      </c>
      <c r="AD697" s="14">
        <v>17</v>
      </c>
      <c r="AE697" s="14">
        <v>20</v>
      </c>
      <c r="AQ697" s="14">
        <v>1</v>
      </c>
      <c r="AR697" s="14">
        <v>1</v>
      </c>
      <c r="AU697" s="14">
        <v>1</v>
      </c>
      <c r="AV697" s="14">
        <v>1</v>
      </c>
      <c r="AY697" s="14">
        <v>1</v>
      </c>
      <c r="AZ697" s="14">
        <v>1</v>
      </c>
      <c r="BB697" s="14">
        <v>1</v>
      </c>
    </row>
    <row r="698" spans="1:54">
      <c r="A698" s="14" t="s">
        <v>45</v>
      </c>
      <c r="B698" s="14" t="s">
        <v>74</v>
      </c>
      <c r="D698" s="14" t="s">
        <v>1832</v>
      </c>
      <c r="E698" s="14" t="s">
        <v>961</v>
      </c>
      <c r="F698" s="14" t="s">
        <v>962</v>
      </c>
      <c r="G698" s="14">
        <v>31013688</v>
      </c>
      <c r="H698" s="14" t="s">
        <v>166</v>
      </c>
      <c r="I698" s="14" t="s">
        <v>259</v>
      </c>
      <c r="J698" s="14" t="s">
        <v>168</v>
      </c>
      <c r="K698" s="14">
        <v>21.213807132402</v>
      </c>
      <c r="L698" s="14">
        <v>92.153748066520606</v>
      </c>
      <c r="M698" s="14">
        <v>-38.923838711672197</v>
      </c>
      <c r="N698" s="14">
        <v>4</v>
      </c>
      <c r="P698" s="14" t="s">
        <v>99</v>
      </c>
      <c r="Q698" s="14" t="s">
        <v>110</v>
      </c>
      <c r="S698" s="14">
        <v>1</v>
      </c>
      <c r="T698" s="14">
        <v>1</v>
      </c>
      <c r="U698" s="14">
        <v>3</v>
      </c>
      <c r="Z698" s="14">
        <v>19</v>
      </c>
      <c r="AA698" s="14">
        <v>18</v>
      </c>
      <c r="AD698" s="14">
        <v>32</v>
      </c>
      <c r="AE698" s="14">
        <v>41</v>
      </c>
      <c r="AP698" s="14">
        <v>1</v>
      </c>
      <c r="AR698" s="14">
        <v>1</v>
      </c>
      <c r="AT698" s="14">
        <v>1</v>
      </c>
      <c r="AV698" s="14">
        <v>1</v>
      </c>
      <c r="AX698" s="14">
        <v>1</v>
      </c>
      <c r="AZ698" s="14">
        <v>1</v>
      </c>
      <c r="BB698" s="14">
        <v>1</v>
      </c>
    </row>
    <row r="699" spans="1:54">
      <c r="A699" s="14" t="s">
        <v>45</v>
      </c>
      <c r="B699" s="14" t="s">
        <v>74</v>
      </c>
      <c r="D699" s="14" t="s">
        <v>1832</v>
      </c>
      <c r="E699" s="14" t="s">
        <v>961</v>
      </c>
      <c r="F699" s="14" t="s">
        <v>963</v>
      </c>
      <c r="G699" s="14">
        <v>31013686</v>
      </c>
      <c r="H699" s="14" t="s">
        <v>166</v>
      </c>
      <c r="I699" s="14" t="s">
        <v>259</v>
      </c>
      <c r="J699" s="14" t="s">
        <v>168</v>
      </c>
      <c r="K699" s="14">
        <v>21.213742378699902</v>
      </c>
      <c r="L699" s="14">
        <v>92.153870734329303</v>
      </c>
      <c r="M699" s="14">
        <v>-46.817385295836701</v>
      </c>
      <c r="N699" s="14">
        <v>4</v>
      </c>
      <c r="P699" s="14" t="s">
        <v>99</v>
      </c>
      <c r="Q699" s="14" t="s">
        <v>110</v>
      </c>
      <c r="S699" s="14">
        <v>1</v>
      </c>
      <c r="T699" s="14">
        <v>1</v>
      </c>
      <c r="U699" s="14">
        <v>3</v>
      </c>
      <c r="Z699" s="14">
        <v>12</v>
      </c>
      <c r="AA699" s="14">
        <v>25</v>
      </c>
      <c r="AD699" s="14">
        <v>39</v>
      </c>
      <c r="AE699" s="14">
        <v>35</v>
      </c>
      <c r="AQ699" s="14">
        <v>1</v>
      </c>
      <c r="AR699" s="14">
        <v>1</v>
      </c>
      <c r="AU699" s="14">
        <v>1</v>
      </c>
      <c r="AV699" s="14">
        <v>1</v>
      </c>
      <c r="AY699" s="14">
        <v>1</v>
      </c>
      <c r="AZ699" s="14">
        <v>1</v>
      </c>
      <c r="BB699" s="14">
        <v>1</v>
      </c>
    </row>
    <row r="700" spans="1:54">
      <c r="A700" s="14" t="s">
        <v>45</v>
      </c>
      <c r="B700" s="14" t="s">
        <v>74</v>
      </c>
      <c r="D700" s="14" t="s">
        <v>1832</v>
      </c>
      <c r="E700" s="14" t="s">
        <v>964</v>
      </c>
      <c r="F700" s="14" t="s">
        <v>965</v>
      </c>
      <c r="G700" s="14">
        <v>31013662</v>
      </c>
      <c r="H700" s="14" t="s">
        <v>166</v>
      </c>
      <c r="I700" s="14" t="s">
        <v>259</v>
      </c>
      <c r="J700" s="14" t="s">
        <v>168</v>
      </c>
      <c r="K700" s="14">
        <v>21.211939106475601</v>
      </c>
      <c r="L700" s="14">
        <v>92.149577367681999</v>
      </c>
      <c r="M700" s="14">
        <v>-26.558408659578401</v>
      </c>
      <c r="N700" s="14">
        <v>4</v>
      </c>
      <c r="P700" s="14" t="s">
        <v>99</v>
      </c>
      <c r="Q700" s="14" t="s">
        <v>110</v>
      </c>
      <c r="S700" s="14">
        <v>1</v>
      </c>
      <c r="T700" s="14">
        <v>1</v>
      </c>
      <c r="U700" s="14">
        <v>3</v>
      </c>
      <c r="Z700" s="14">
        <v>16</v>
      </c>
      <c r="AA700" s="14">
        <v>19</v>
      </c>
      <c r="AD700" s="14">
        <v>36</v>
      </c>
      <c r="AE700" s="14">
        <v>34</v>
      </c>
      <c r="AQ700" s="14">
        <v>1</v>
      </c>
      <c r="AR700" s="14">
        <v>1</v>
      </c>
      <c r="AU700" s="14">
        <v>1</v>
      </c>
      <c r="AV700" s="14">
        <v>1</v>
      </c>
      <c r="AY700" s="14">
        <v>1</v>
      </c>
      <c r="AZ700" s="14">
        <v>1</v>
      </c>
      <c r="BB700" s="14">
        <v>1</v>
      </c>
    </row>
    <row r="701" spans="1:54">
      <c r="A701" s="14" t="s">
        <v>45</v>
      </c>
      <c r="B701" s="14" t="s">
        <v>74</v>
      </c>
      <c r="D701" s="14" t="s">
        <v>1832</v>
      </c>
      <c r="E701" s="14" t="s">
        <v>964</v>
      </c>
      <c r="F701" s="14" t="s">
        <v>966</v>
      </c>
      <c r="G701" s="14">
        <v>31013655</v>
      </c>
      <c r="H701" s="14" t="s">
        <v>166</v>
      </c>
      <c r="I701" s="14" t="s">
        <v>259</v>
      </c>
      <c r="J701" s="14" t="s">
        <v>168</v>
      </c>
      <c r="K701" s="14">
        <v>21.211847280308199</v>
      </c>
      <c r="L701" s="14">
        <v>92.149571581479506</v>
      </c>
      <c r="M701" s="14">
        <v>-49.043959144845999</v>
      </c>
      <c r="N701" s="14">
        <v>4</v>
      </c>
      <c r="P701" s="14" t="s">
        <v>99</v>
      </c>
      <c r="Q701" s="14" t="s">
        <v>110</v>
      </c>
      <c r="S701" s="14">
        <v>1</v>
      </c>
      <c r="T701" s="14">
        <v>1</v>
      </c>
      <c r="U701" s="14">
        <v>3</v>
      </c>
      <c r="Z701" s="14">
        <v>20</v>
      </c>
      <c r="AA701" s="14">
        <v>17</v>
      </c>
      <c r="AD701" s="14">
        <v>32</v>
      </c>
      <c r="AE701" s="14">
        <v>39</v>
      </c>
      <c r="AQ701" s="14">
        <v>1</v>
      </c>
      <c r="AR701" s="14">
        <v>2</v>
      </c>
      <c r="AU701" s="14">
        <v>1</v>
      </c>
      <c r="AV701" s="14">
        <v>2</v>
      </c>
      <c r="AY701" s="14">
        <v>1</v>
      </c>
      <c r="AZ701" s="14">
        <v>2</v>
      </c>
      <c r="BB701" s="14">
        <v>1</v>
      </c>
    </row>
    <row r="702" spans="1:54">
      <c r="A702" s="14" t="s">
        <v>45</v>
      </c>
      <c r="B702" s="14" t="s">
        <v>74</v>
      </c>
      <c r="D702" s="14" t="s">
        <v>1832</v>
      </c>
      <c r="E702" s="14" t="s">
        <v>967</v>
      </c>
      <c r="F702" s="14" t="s">
        <v>968</v>
      </c>
      <c r="G702" s="14">
        <v>31013648</v>
      </c>
      <c r="H702" s="14" t="s">
        <v>166</v>
      </c>
      <c r="I702" s="14" t="s">
        <v>259</v>
      </c>
      <c r="J702" s="14" t="s">
        <v>168</v>
      </c>
      <c r="K702" s="14">
        <v>21.2117251606109</v>
      </c>
      <c r="L702" s="14">
        <v>92.153474876806897</v>
      </c>
      <c r="M702" s="14">
        <v>-17.504657669725798</v>
      </c>
      <c r="N702" s="14">
        <v>4</v>
      </c>
      <c r="P702" s="14" t="s">
        <v>99</v>
      </c>
      <c r="Q702" s="14" t="s">
        <v>110</v>
      </c>
      <c r="S702" s="14">
        <v>1</v>
      </c>
      <c r="T702" s="14">
        <v>1</v>
      </c>
      <c r="U702" s="14">
        <v>3</v>
      </c>
      <c r="V702" s="14">
        <v>1</v>
      </c>
      <c r="Z702" s="14">
        <v>19</v>
      </c>
      <c r="AA702" s="14">
        <v>18</v>
      </c>
      <c r="AD702" s="14">
        <v>37</v>
      </c>
      <c r="AE702" s="14">
        <v>35</v>
      </c>
      <c r="AP702" s="14">
        <v>1</v>
      </c>
      <c r="AR702" s="14">
        <v>1</v>
      </c>
      <c r="AT702" s="14">
        <v>1</v>
      </c>
      <c r="AV702" s="14">
        <v>1</v>
      </c>
      <c r="AX702" s="14">
        <v>1</v>
      </c>
      <c r="AZ702" s="14">
        <v>1</v>
      </c>
      <c r="BB702" s="14">
        <v>1</v>
      </c>
    </row>
    <row r="703" spans="1:54">
      <c r="A703" s="14" t="s">
        <v>45</v>
      </c>
      <c r="B703" s="14" t="s">
        <v>74</v>
      </c>
      <c r="D703" s="14" t="s">
        <v>1832</v>
      </c>
      <c r="E703" s="14" t="s">
        <v>969</v>
      </c>
      <c r="F703" s="14" t="s">
        <v>970</v>
      </c>
      <c r="G703" s="14">
        <v>31013646</v>
      </c>
      <c r="H703" s="14" t="s">
        <v>166</v>
      </c>
      <c r="I703" s="14" t="s">
        <v>259</v>
      </c>
      <c r="J703" s="14" t="s">
        <v>168</v>
      </c>
      <c r="K703" s="14">
        <v>21.211681984936199</v>
      </c>
      <c r="L703" s="14">
        <v>92.153876259685305</v>
      </c>
      <c r="M703" s="14">
        <v>-34.8451996116546</v>
      </c>
      <c r="N703" s="14">
        <v>4</v>
      </c>
      <c r="P703" s="14" t="s">
        <v>99</v>
      </c>
      <c r="Q703" s="14" t="s">
        <v>110</v>
      </c>
      <c r="S703" s="14">
        <v>1</v>
      </c>
      <c r="T703" s="14">
        <v>1</v>
      </c>
      <c r="U703" s="14">
        <v>3</v>
      </c>
      <c r="V703" s="14">
        <v>1</v>
      </c>
      <c r="Z703" s="14">
        <v>20</v>
      </c>
      <c r="AA703" s="14">
        <v>16</v>
      </c>
      <c r="AD703" s="14">
        <v>43</v>
      </c>
      <c r="AE703" s="14">
        <v>29</v>
      </c>
      <c r="AQ703" s="14">
        <v>1</v>
      </c>
      <c r="AR703" s="14">
        <v>1</v>
      </c>
      <c r="AU703" s="14">
        <v>1</v>
      </c>
      <c r="AV703" s="14">
        <v>1</v>
      </c>
      <c r="AY703" s="14">
        <v>1</v>
      </c>
      <c r="AZ703" s="14">
        <v>1</v>
      </c>
      <c r="BB703" s="14">
        <v>1</v>
      </c>
    </row>
    <row r="704" spans="1:54">
      <c r="A704" s="14" t="s">
        <v>45</v>
      </c>
      <c r="B704" s="14" t="s">
        <v>74</v>
      </c>
      <c r="D704" s="14" t="s">
        <v>1832</v>
      </c>
      <c r="E704" s="14" t="s">
        <v>971</v>
      </c>
      <c r="F704" s="14" t="s">
        <v>972</v>
      </c>
      <c r="G704" s="14">
        <v>31013666</v>
      </c>
      <c r="H704" s="14" t="s">
        <v>166</v>
      </c>
      <c r="I704" s="14" t="s">
        <v>259</v>
      </c>
      <c r="J704" s="14" t="s">
        <v>168</v>
      </c>
      <c r="K704" s="14">
        <v>21.211980000000001</v>
      </c>
      <c r="L704" s="14">
        <v>92.155328999999995</v>
      </c>
      <c r="M704" s="14">
        <v>0</v>
      </c>
      <c r="N704" s="14">
        <v>0</v>
      </c>
      <c r="P704" s="14" t="s">
        <v>99</v>
      </c>
      <c r="Q704" s="14" t="s">
        <v>110</v>
      </c>
      <c r="S704" s="14">
        <v>1</v>
      </c>
      <c r="T704" s="14">
        <v>1</v>
      </c>
      <c r="U704" s="14">
        <v>3</v>
      </c>
      <c r="V704" s="14">
        <v>1</v>
      </c>
      <c r="Z704" s="14">
        <v>19</v>
      </c>
      <c r="AA704" s="14">
        <v>16</v>
      </c>
      <c r="AD704" s="14">
        <v>35</v>
      </c>
      <c r="AE704" s="14">
        <v>33</v>
      </c>
      <c r="AQ704" s="14">
        <v>1</v>
      </c>
      <c r="AR704" s="14">
        <v>2</v>
      </c>
      <c r="AU704" s="14">
        <v>1</v>
      </c>
      <c r="AV704" s="14">
        <v>2</v>
      </c>
      <c r="AY704" s="14">
        <v>1</v>
      </c>
      <c r="AZ704" s="14">
        <v>2</v>
      </c>
      <c r="BB704" s="14">
        <v>1</v>
      </c>
    </row>
    <row r="705" spans="1:54">
      <c r="A705" s="14" t="s">
        <v>45</v>
      </c>
      <c r="B705" s="14" t="s">
        <v>74</v>
      </c>
      <c r="D705" s="14" t="s">
        <v>1832</v>
      </c>
      <c r="E705" s="14" t="s">
        <v>971</v>
      </c>
      <c r="F705" s="14" t="s">
        <v>973</v>
      </c>
      <c r="G705" s="14">
        <v>31013667</v>
      </c>
      <c r="H705" s="14" t="s">
        <v>166</v>
      </c>
      <c r="I705" s="14" t="s">
        <v>259</v>
      </c>
      <c r="J705" s="14" t="s">
        <v>168</v>
      </c>
      <c r="K705" s="14">
        <v>21.211980000000001</v>
      </c>
      <c r="L705" s="14">
        <v>92.155328999999995</v>
      </c>
      <c r="M705" s="14">
        <v>0</v>
      </c>
      <c r="N705" s="14">
        <v>0</v>
      </c>
      <c r="P705" s="14" t="s">
        <v>99</v>
      </c>
      <c r="Q705" s="14" t="s">
        <v>110</v>
      </c>
      <c r="S705" s="14">
        <v>1</v>
      </c>
      <c r="T705" s="14">
        <v>1</v>
      </c>
      <c r="U705" s="14">
        <v>3</v>
      </c>
      <c r="V705" s="14">
        <v>1</v>
      </c>
      <c r="Z705" s="14">
        <v>18</v>
      </c>
      <c r="AA705" s="14">
        <v>17</v>
      </c>
      <c r="AD705" s="14">
        <v>40</v>
      </c>
      <c r="AE705" s="14">
        <v>28</v>
      </c>
      <c r="AQ705" s="14">
        <v>1</v>
      </c>
      <c r="AR705" s="14">
        <v>1</v>
      </c>
      <c r="AU705" s="14">
        <v>1</v>
      </c>
      <c r="AV705" s="14">
        <v>1</v>
      </c>
      <c r="AY705" s="14">
        <v>1</v>
      </c>
      <c r="AZ705" s="14">
        <v>1</v>
      </c>
      <c r="BB705" s="14">
        <v>1</v>
      </c>
    </row>
    <row r="706" spans="1:54">
      <c r="A706" s="14" t="s">
        <v>45</v>
      </c>
      <c r="B706" s="14" t="s">
        <v>74</v>
      </c>
      <c r="D706" s="14" t="s">
        <v>1832</v>
      </c>
      <c r="E706" s="14" t="s">
        <v>971</v>
      </c>
      <c r="F706" s="14" t="s">
        <v>974</v>
      </c>
      <c r="G706" s="14">
        <v>31013645</v>
      </c>
      <c r="H706" s="14" t="s">
        <v>166</v>
      </c>
      <c r="I706" s="14" t="s">
        <v>259</v>
      </c>
      <c r="J706" s="14" t="s">
        <v>168</v>
      </c>
      <c r="K706" s="14">
        <v>21.211487586984401</v>
      </c>
      <c r="L706" s="14">
        <v>92.154553923901204</v>
      </c>
      <c r="M706" s="14">
        <v>-44.821765016727198</v>
      </c>
      <c r="N706" s="14">
        <v>4</v>
      </c>
      <c r="P706" s="14" t="s">
        <v>99</v>
      </c>
      <c r="Q706" s="14" t="s">
        <v>110</v>
      </c>
      <c r="S706" s="14">
        <v>1</v>
      </c>
      <c r="T706" s="14">
        <v>1</v>
      </c>
      <c r="U706" s="14">
        <v>3</v>
      </c>
      <c r="V706" s="14">
        <v>3</v>
      </c>
      <c r="Z706" s="14">
        <v>23</v>
      </c>
      <c r="AA706" s="14">
        <v>13</v>
      </c>
      <c r="AD706" s="14">
        <v>39</v>
      </c>
      <c r="AE706" s="14">
        <v>35</v>
      </c>
      <c r="AP706" s="14">
        <v>1</v>
      </c>
      <c r="AR706" s="14">
        <v>1</v>
      </c>
      <c r="AT706" s="14">
        <v>1</v>
      </c>
      <c r="AV706" s="14">
        <v>1</v>
      </c>
      <c r="AX706" s="14">
        <v>1</v>
      </c>
      <c r="AZ706" s="14">
        <v>1</v>
      </c>
      <c r="BB706" s="14">
        <v>1</v>
      </c>
    </row>
    <row r="707" spans="1:54">
      <c r="A707" s="14" t="s">
        <v>45</v>
      </c>
      <c r="B707" s="14" t="s">
        <v>74</v>
      </c>
      <c r="D707" s="14" t="s">
        <v>1832</v>
      </c>
      <c r="E707" s="14" t="s">
        <v>975</v>
      </c>
      <c r="F707" s="14" t="s">
        <v>976</v>
      </c>
      <c r="G707" s="14">
        <v>31013658</v>
      </c>
      <c r="H707" s="14" t="s">
        <v>166</v>
      </c>
      <c r="I707" s="14" t="s">
        <v>259</v>
      </c>
      <c r="J707" s="14" t="s">
        <v>168</v>
      </c>
      <c r="K707" s="14">
        <v>21.2118684199339</v>
      </c>
      <c r="L707" s="14">
        <v>92.150875663016393</v>
      </c>
      <c r="M707" s="14">
        <v>-39.533221260827098</v>
      </c>
      <c r="N707" s="14">
        <v>4</v>
      </c>
      <c r="P707" s="14" t="s">
        <v>99</v>
      </c>
      <c r="Q707" s="14" t="s">
        <v>110</v>
      </c>
      <c r="S707" s="14">
        <v>1</v>
      </c>
      <c r="T707" s="14">
        <v>1</v>
      </c>
      <c r="U707" s="14">
        <v>3</v>
      </c>
      <c r="W707" s="14">
        <v>1</v>
      </c>
      <c r="X707" s="14">
        <v>1</v>
      </c>
      <c r="Y707" s="14">
        <v>1</v>
      </c>
      <c r="Z707" s="14">
        <v>20</v>
      </c>
      <c r="AA707" s="14">
        <v>17</v>
      </c>
      <c r="AD707" s="14">
        <v>39</v>
      </c>
      <c r="AE707" s="14">
        <v>35</v>
      </c>
      <c r="AQ707" s="14">
        <v>1</v>
      </c>
      <c r="AR707" s="14">
        <v>1</v>
      </c>
      <c r="AU707" s="14">
        <v>1</v>
      </c>
      <c r="AV707" s="14">
        <v>1</v>
      </c>
      <c r="AY707" s="14">
        <v>1</v>
      </c>
      <c r="AZ707" s="14">
        <v>1</v>
      </c>
      <c r="BB707" s="14">
        <v>1</v>
      </c>
    </row>
    <row r="708" spans="1:54">
      <c r="A708" s="14" t="s">
        <v>45</v>
      </c>
      <c r="B708" s="14" t="s">
        <v>74</v>
      </c>
      <c r="D708" s="14" t="s">
        <v>1832</v>
      </c>
      <c r="E708" s="14" t="s">
        <v>977</v>
      </c>
      <c r="F708" s="14" t="s">
        <v>978</v>
      </c>
      <c r="G708" s="14">
        <v>31013671</v>
      </c>
      <c r="H708" s="14" t="s">
        <v>166</v>
      </c>
      <c r="I708" s="14" t="s">
        <v>259</v>
      </c>
      <c r="J708" s="14" t="s">
        <v>168</v>
      </c>
      <c r="K708" s="14">
        <v>21.212093406305801</v>
      </c>
      <c r="L708" s="14">
        <v>92.152287153856804</v>
      </c>
      <c r="M708" s="14">
        <v>-26.565504269165999</v>
      </c>
      <c r="N708" s="14">
        <v>4</v>
      </c>
      <c r="P708" s="14" t="s">
        <v>99</v>
      </c>
      <c r="Q708" s="14" t="s">
        <v>110</v>
      </c>
      <c r="S708" s="14">
        <v>1</v>
      </c>
      <c r="T708" s="14">
        <v>1</v>
      </c>
      <c r="U708" s="14">
        <v>3</v>
      </c>
      <c r="W708" s="14">
        <v>1</v>
      </c>
      <c r="X708" s="14">
        <v>1</v>
      </c>
      <c r="Y708" s="14">
        <v>1</v>
      </c>
      <c r="Z708" s="14">
        <v>15</v>
      </c>
      <c r="AA708" s="14">
        <v>22</v>
      </c>
      <c r="AD708" s="14">
        <v>34</v>
      </c>
      <c r="AE708" s="14">
        <v>35</v>
      </c>
      <c r="AQ708" s="14">
        <v>1</v>
      </c>
      <c r="AR708" s="14">
        <v>1</v>
      </c>
      <c r="AU708" s="14">
        <v>1</v>
      </c>
      <c r="AV708" s="14">
        <v>1</v>
      </c>
      <c r="AY708" s="14">
        <v>1</v>
      </c>
      <c r="AZ708" s="14">
        <v>1</v>
      </c>
      <c r="BB708" s="14">
        <v>1</v>
      </c>
    </row>
    <row r="709" spans="1:54">
      <c r="A709" s="14" t="s">
        <v>45</v>
      </c>
      <c r="B709" s="14" t="s">
        <v>74</v>
      </c>
      <c r="D709" s="14" t="s">
        <v>1832</v>
      </c>
      <c r="E709" s="14" t="s">
        <v>979</v>
      </c>
      <c r="F709" s="14" t="s">
        <v>980</v>
      </c>
      <c r="G709" s="14">
        <v>31013675</v>
      </c>
      <c r="H709" s="14" t="s">
        <v>166</v>
      </c>
      <c r="I709" s="14" t="s">
        <v>259</v>
      </c>
      <c r="J709" s="14" t="s">
        <v>168</v>
      </c>
      <c r="K709" s="14">
        <v>21.212480242725398</v>
      </c>
      <c r="L709" s="14">
        <v>92.152691209184198</v>
      </c>
      <c r="M709" s="14">
        <v>-49.407945455668802</v>
      </c>
      <c r="N709" s="14">
        <v>4</v>
      </c>
      <c r="P709" s="14" t="s">
        <v>99</v>
      </c>
      <c r="Q709" s="14" t="s">
        <v>110</v>
      </c>
      <c r="S709" s="14">
        <v>1</v>
      </c>
      <c r="T709" s="14">
        <v>1</v>
      </c>
      <c r="U709" s="14">
        <v>3</v>
      </c>
      <c r="Z709" s="14">
        <v>21</v>
      </c>
      <c r="AA709" s="14">
        <v>16</v>
      </c>
      <c r="AD709" s="14">
        <v>38</v>
      </c>
      <c r="AE709" s="14">
        <v>35</v>
      </c>
      <c r="AQ709" s="14">
        <v>1</v>
      </c>
      <c r="AR709" s="14">
        <v>2</v>
      </c>
      <c r="AU709" s="14">
        <v>1</v>
      </c>
      <c r="AV709" s="14">
        <v>2</v>
      </c>
      <c r="AY709" s="14">
        <v>1</v>
      </c>
      <c r="AZ709" s="14">
        <v>2</v>
      </c>
      <c r="BB709" s="14">
        <v>1</v>
      </c>
    </row>
    <row r="710" spans="1:54">
      <c r="A710" s="14" t="s">
        <v>45</v>
      </c>
      <c r="B710" s="14" t="s">
        <v>74</v>
      </c>
      <c r="D710" s="14" t="s">
        <v>1832</v>
      </c>
      <c r="E710" s="14" t="s">
        <v>981</v>
      </c>
      <c r="F710" s="14" t="s">
        <v>982</v>
      </c>
      <c r="G710" s="14">
        <v>31013670</v>
      </c>
      <c r="H710" s="14" t="s">
        <v>166</v>
      </c>
      <c r="I710" s="14" t="s">
        <v>259</v>
      </c>
      <c r="J710" s="14" t="s">
        <v>168</v>
      </c>
      <c r="K710" s="14">
        <v>21.212015668774999</v>
      </c>
      <c r="L710" s="14">
        <v>92.152548721603594</v>
      </c>
      <c r="M710" s="14">
        <v>-28.4962824710347</v>
      </c>
      <c r="N710" s="14">
        <v>4</v>
      </c>
      <c r="P710" s="14" t="s">
        <v>99</v>
      </c>
      <c r="Q710" s="14" t="s">
        <v>110</v>
      </c>
      <c r="S710" s="14">
        <v>1</v>
      </c>
      <c r="T710" s="14">
        <v>1</v>
      </c>
      <c r="U710" s="14">
        <v>3</v>
      </c>
      <c r="Z710" s="14">
        <v>21</v>
      </c>
      <c r="AA710" s="14">
        <v>14</v>
      </c>
      <c r="AD710" s="14">
        <v>36</v>
      </c>
      <c r="AE710" s="14">
        <v>34</v>
      </c>
      <c r="AP710" s="14">
        <v>1</v>
      </c>
      <c r="AR710" s="14">
        <v>2</v>
      </c>
      <c r="AT710" s="14">
        <v>1</v>
      </c>
      <c r="AV710" s="14">
        <v>2</v>
      </c>
      <c r="AX710" s="14">
        <v>1</v>
      </c>
      <c r="AZ710" s="14">
        <v>2</v>
      </c>
      <c r="BB710" s="14">
        <v>1</v>
      </c>
    </row>
    <row r="711" spans="1:54">
      <c r="A711" s="14" t="s">
        <v>148</v>
      </c>
      <c r="B711" s="14" t="s">
        <v>149</v>
      </c>
      <c r="D711" s="14" t="s">
        <v>1832</v>
      </c>
      <c r="E711" s="14" t="s">
        <v>390</v>
      </c>
      <c r="F711" s="14" t="s">
        <v>983</v>
      </c>
      <c r="G711" s="14">
        <v>31013641</v>
      </c>
      <c r="H711" s="14" t="s">
        <v>166</v>
      </c>
      <c r="I711" s="14" t="s">
        <v>259</v>
      </c>
      <c r="J711" s="14" t="s">
        <v>168</v>
      </c>
      <c r="K711" s="14">
        <v>21.210289933454099</v>
      </c>
      <c r="L711" s="14">
        <v>92.167032360417906</v>
      </c>
      <c r="M711" s="14">
        <v>-42.274563324090103</v>
      </c>
      <c r="N711" s="14">
        <v>4</v>
      </c>
      <c r="P711" s="14" t="s">
        <v>99</v>
      </c>
      <c r="Q711" s="14" t="s">
        <v>110</v>
      </c>
      <c r="S711" s="14">
        <v>1</v>
      </c>
      <c r="T711" s="14">
        <v>1</v>
      </c>
      <c r="U711" s="14">
        <v>3</v>
      </c>
      <c r="Z711" s="14">
        <v>19</v>
      </c>
      <c r="AA711" s="14">
        <v>18</v>
      </c>
      <c r="AD711" s="14">
        <v>39</v>
      </c>
      <c r="AE711" s="14">
        <v>35</v>
      </c>
      <c r="AQ711" s="14">
        <v>1</v>
      </c>
      <c r="AR711" s="14">
        <v>2</v>
      </c>
      <c r="AU711" s="14">
        <v>1</v>
      </c>
      <c r="AV711" s="14">
        <v>2</v>
      </c>
      <c r="AY711" s="14">
        <v>1</v>
      </c>
      <c r="AZ711" s="14">
        <v>2</v>
      </c>
      <c r="BB711" s="14">
        <v>1</v>
      </c>
    </row>
    <row r="712" spans="1:54">
      <c r="A712" s="14" t="s">
        <v>148</v>
      </c>
      <c r="B712" s="14" t="s">
        <v>149</v>
      </c>
      <c r="D712" s="14" t="s">
        <v>1832</v>
      </c>
      <c r="E712" s="14" t="s">
        <v>390</v>
      </c>
      <c r="F712" s="14" t="s">
        <v>984</v>
      </c>
      <c r="G712" s="14">
        <v>31013638</v>
      </c>
      <c r="H712" s="14" t="s">
        <v>166</v>
      </c>
      <c r="I712" s="14" t="s">
        <v>259</v>
      </c>
      <c r="J712" s="14" t="s">
        <v>168</v>
      </c>
      <c r="K712" s="14">
        <v>21.210193833991202</v>
      </c>
      <c r="L712" s="14">
        <v>92.166966204574905</v>
      </c>
      <c r="M712" s="14">
        <v>-47.706008874082102</v>
      </c>
      <c r="N712" s="14">
        <v>4</v>
      </c>
      <c r="P712" s="14" t="s">
        <v>99</v>
      </c>
      <c r="Q712" s="14" t="s">
        <v>110</v>
      </c>
      <c r="S712" s="14">
        <v>1</v>
      </c>
      <c r="T712" s="14">
        <v>1</v>
      </c>
      <c r="U712" s="14">
        <v>3</v>
      </c>
      <c r="Z712" s="14">
        <v>23</v>
      </c>
      <c r="AA712" s="14">
        <v>14</v>
      </c>
      <c r="AD712" s="14">
        <v>39</v>
      </c>
      <c r="AE712" s="14">
        <v>35</v>
      </c>
      <c r="AQ712" s="14">
        <v>1</v>
      </c>
      <c r="AR712" s="14">
        <v>2</v>
      </c>
      <c r="AU712" s="14">
        <v>1</v>
      </c>
      <c r="AV712" s="14">
        <v>2</v>
      </c>
      <c r="AY712" s="14">
        <v>1</v>
      </c>
      <c r="AZ712" s="14">
        <v>2</v>
      </c>
      <c r="BB712" s="14">
        <v>1</v>
      </c>
    </row>
    <row r="713" spans="1:54">
      <c r="A713" s="14" t="s">
        <v>148</v>
      </c>
      <c r="B713" s="14" t="s">
        <v>149</v>
      </c>
      <c r="D713" s="14" t="s">
        <v>1832</v>
      </c>
      <c r="E713" s="14" t="s">
        <v>985</v>
      </c>
      <c r="F713" s="14" t="s">
        <v>986</v>
      </c>
      <c r="G713" s="14">
        <v>31013668</v>
      </c>
      <c r="H713" s="14" t="s">
        <v>166</v>
      </c>
      <c r="I713" s="14" t="s">
        <v>259</v>
      </c>
      <c r="J713" s="14" t="s">
        <v>168</v>
      </c>
      <c r="K713" s="14">
        <v>21.211995771368599</v>
      </c>
      <c r="L713" s="14">
        <v>92.1670765012489</v>
      </c>
      <c r="M713" s="14">
        <v>-46.024146392206902</v>
      </c>
      <c r="N713" s="14">
        <v>4</v>
      </c>
      <c r="P713" s="14" t="s">
        <v>99</v>
      </c>
      <c r="Q713" s="14" t="s">
        <v>110</v>
      </c>
      <c r="S713" s="14">
        <v>1</v>
      </c>
      <c r="T713" s="14">
        <v>1</v>
      </c>
      <c r="U713" s="14">
        <v>3</v>
      </c>
      <c r="Z713" s="14">
        <v>39</v>
      </c>
      <c r="AA713" s="14">
        <v>35</v>
      </c>
      <c r="AD713" s="14">
        <v>21</v>
      </c>
      <c r="AE713" s="14">
        <v>16</v>
      </c>
      <c r="AQ713" s="14">
        <v>1</v>
      </c>
      <c r="AR713" s="14">
        <v>2</v>
      </c>
      <c r="AU713" s="14">
        <v>1</v>
      </c>
      <c r="AV713" s="14">
        <v>2</v>
      </c>
      <c r="AY713" s="14">
        <v>1</v>
      </c>
      <c r="AZ713" s="14">
        <v>2</v>
      </c>
      <c r="BB713" s="14">
        <v>1</v>
      </c>
    </row>
    <row r="714" spans="1:54">
      <c r="A714" s="14" t="s">
        <v>148</v>
      </c>
      <c r="B714" s="14" t="s">
        <v>149</v>
      </c>
      <c r="D714" s="14" t="s">
        <v>1832</v>
      </c>
      <c r="E714" s="14" t="s">
        <v>985</v>
      </c>
      <c r="F714" s="14" t="s">
        <v>987</v>
      </c>
      <c r="G714" s="14">
        <v>31013673</v>
      </c>
      <c r="H714" s="14" t="s">
        <v>166</v>
      </c>
      <c r="I714" s="14" t="s">
        <v>259</v>
      </c>
      <c r="J714" s="14" t="s">
        <v>168</v>
      </c>
      <c r="K714" s="14">
        <v>21.212109607159899</v>
      </c>
      <c r="L714" s="14">
        <v>92.167143038333606</v>
      </c>
      <c r="M714" s="14">
        <v>-44.231305044894597</v>
      </c>
      <c r="N714" s="14">
        <v>4</v>
      </c>
      <c r="P714" s="14" t="s">
        <v>99</v>
      </c>
      <c r="Q714" s="14" t="s">
        <v>110</v>
      </c>
      <c r="S714" s="14">
        <v>1</v>
      </c>
      <c r="T714" s="14">
        <v>1</v>
      </c>
      <c r="U714" s="14">
        <v>3</v>
      </c>
      <c r="Z714" s="14">
        <v>39</v>
      </c>
      <c r="AA714" s="14">
        <v>34</v>
      </c>
      <c r="AD714" s="14">
        <v>20</v>
      </c>
      <c r="AE714" s="14">
        <v>17</v>
      </c>
      <c r="AP714" s="14">
        <v>1</v>
      </c>
      <c r="AR714" s="14">
        <v>1</v>
      </c>
      <c r="AT714" s="14">
        <v>1</v>
      </c>
      <c r="AV714" s="14">
        <v>1</v>
      </c>
      <c r="AX714" s="14">
        <v>1</v>
      </c>
      <c r="AZ714" s="14">
        <v>1</v>
      </c>
      <c r="BB714" s="14">
        <v>1</v>
      </c>
    </row>
    <row r="715" spans="1:54">
      <c r="A715" s="14" t="s">
        <v>148</v>
      </c>
      <c r="B715" s="14" t="s">
        <v>149</v>
      </c>
      <c r="D715" s="14" t="s">
        <v>1832</v>
      </c>
      <c r="E715" s="14" t="s">
        <v>988</v>
      </c>
      <c r="F715" s="14" t="s">
        <v>989</v>
      </c>
      <c r="G715" s="14">
        <v>31013685</v>
      </c>
      <c r="H715" s="14" t="s">
        <v>166</v>
      </c>
      <c r="I715" s="14" t="s">
        <v>259</v>
      </c>
      <c r="J715" s="14" t="s">
        <v>168</v>
      </c>
      <c r="K715" s="14">
        <v>21.212950482576598</v>
      </c>
      <c r="L715" s="14">
        <v>92.1669171515708</v>
      </c>
      <c r="M715" s="14">
        <v>-30.502622505986199</v>
      </c>
      <c r="N715" s="14">
        <v>4</v>
      </c>
      <c r="P715" s="14" t="s">
        <v>99</v>
      </c>
      <c r="Q715" s="14" t="s">
        <v>110</v>
      </c>
      <c r="S715" s="14">
        <v>1</v>
      </c>
      <c r="T715" s="14">
        <v>1</v>
      </c>
      <c r="U715" s="14">
        <v>3</v>
      </c>
      <c r="W715" s="14">
        <v>1</v>
      </c>
      <c r="X715" s="14">
        <v>1</v>
      </c>
      <c r="Y715" s="14">
        <v>1</v>
      </c>
      <c r="Z715" s="14">
        <v>20</v>
      </c>
      <c r="AA715" s="14">
        <v>17</v>
      </c>
      <c r="AD715" s="14">
        <v>39</v>
      </c>
      <c r="AE715" s="14">
        <v>34</v>
      </c>
      <c r="AQ715" s="14">
        <v>1</v>
      </c>
      <c r="AR715" s="14">
        <v>4</v>
      </c>
      <c r="AU715" s="14">
        <v>1</v>
      </c>
      <c r="AV715" s="14">
        <v>4</v>
      </c>
      <c r="AY715" s="14">
        <v>1</v>
      </c>
      <c r="AZ715" s="14">
        <v>4</v>
      </c>
      <c r="BB715" s="14">
        <v>1</v>
      </c>
    </row>
    <row r="716" spans="1:54">
      <c r="A716" s="14" t="s">
        <v>148</v>
      </c>
      <c r="B716" s="14" t="s">
        <v>149</v>
      </c>
      <c r="D716" s="14" t="s">
        <v>1832</v>
      </c>
      <c r="E716" s="14" t="s">
        <v>988</v>
      </c>
      <c r="F716" s="14" t="s">
        <v>990</v>
      </c>
      <c r="G716" s="14">
        <v>31013682</v>
      </c>
      <c r="H716" s="14" t="s">
        <v>166</v>
      </c>
      <c r="I716" s="14" t="s">
        <v>259</v>
      </c>
      <c r="J716" s="14" t="s">
        <v>168</v>
      </c>
      <c r="K716" s="14">
        <v>21.2128040655187</v>
      </c>
      <c r="L716" s="14">
        <v>92.166998943086497</v>
      </c>
      <c r="M716" s="14">
        <v>-47.081467311638697</v>
      </c>
      <c r="N716" s="14">
        <v>4</v>
      </c>
      <c r="P716" s="14" t="s">
        <v>99</v>
      </c>
      <c r="Q716" s="14" t="s">
        <v>110</v>
      </c>
      <c r="S716" s="14">
        <v>1</v>
      </c>
      <c r="T716" s="14">
        <v>1</v>
      </c>
      <c r="U716" s="14">
        <v>3</v>
      </c>
      <c r="Z716" s="14">
        <v>39</v>
      </c>
      <c r="AA716" s="14">
        <v>34</v>
      </c>
      <c r="AD716" s="14">
        <v>20</v>
      </c>
      <c r="AE716" s="14">
        <v>17</v>
      </c>
      <c r="AQ716" s="14">
        <v>1</v>
      </c>
      <c r="AR716" s="14">
        <v>1</v>
      </c>
      <c r="AU716" s="14">
        <v>1</v>
      </c>
      <c r="AV716" s="14">
        <v>1</v>
      </c>
      <c r="AY716" s="14">
        <v>1</v>
      </c>
      <c r="AZ716" s="14">
        <v>1</v>
      </c>
      <c r="BB716" s="14">
        <v>1</v>
      </c>
    </row>
    <row r="717" spans="1:54">
      <c r="A717" s="14" t="s">
        <v>148</v>
      </c>
      <c r="B717" s="14" t="s">
        <v>149</v>
      </c>
      <c r="D717" s="14" t="s">
        <v>1832</v>
      </c>
      <c r="E717" s="14" t="s">
        <v>991</v>
      </c>
      <c r="F717" s="14" t="s">
        <v>992</v>
      </c>
      <c r="G717" s="14">
        <v>31013593</v>
      </c>
      <c r="H717" s="14" t="s">
        <v>166</v>
      </c>
      <c r="I717" s="14" t="s">
        <v>259</v>
      </c>
      <c r="J717" s="14" t="s">
        <v>168</v>
      </c>
      <c r="K717" s="14">
        <v>21.208182923101401</v>
      </c>
      <c r="L717" s="14">
        <v>92.165746980762606</v>
      </c>
      <c r="M717" s="14">
        <v>-43.734702378767402</v>
      </c>
      <c r="N717" s="14">
        <v>4</v>
      </c>
      <c r="P717" s="14" t="s">
        <v>99</v>
      </c>
      <c r="Q717" s="14" t="s">
        <v>110</v>
      </c>
      <c r="S717" s="14">
        <v>1</v>
      </c>
      <c r="T717" s="14">
        <v>1</v>
      </c>
      <c r="U717" s="14">
        <v>3</v>
      </c>
      <c r="Z717" s="14">
        <v>24</v>
      </c>
      <c r="AA717" s="14">
        <v>13</v>
      </c>
      <c r="AD717" s="14">
        <v>43</v>
      </c>
      <c r="AE717" s="14">
        <v>31</v>
      </c>
      <c r="AP717" s="14">
        <v>1</v>
      </c>
      <c r="AR717" s="14">
        <v>2</v>
      </c>
      <c r="AT717" s="14">
        <v>1</v>
      </c>
      <c r="AV717" s="14">
        <v>2</v>
      </c>
      <c r="AX717" s="14">
        <v>1</v>
      </c>
      <c r="AZ717" s="14">
        <v>2</v>
      </c>
      <c r="BB717" s="14">
        <v>1</v>
      </c>
    </row>
    <row r="718" spans="1:54">
      <c r="A718" s="14" t="s">
        <v>148</v>
      </c>
      <c r="B718" s="14" t="s">
        <v>149</v>
      </c>
      <c r="D718" s="14" t="s">
        <v>1832</v>
      </c>
      <c r="E718" s="14" t="s">
        <v>991</v>
      </c>
      <c r="F718" s="14" t="s">
        <v>993</v>
      </c>
      <c r="G718" s="14">
        <v>31013594</v>
      </c>
      <c r="H718" s="14" t="s">
        <v>166</v>
      </c>
      <c r="I718" s="14" t="s">
        <v>259</v>
      </c>
      <c r="J718" s="14" t="s">
        <v>168</v>
      </c>
      <c r="K718" s="14">
        <v>21.208226734185999</v>
      </c>
      <c r="L718" s="14">
        <v>92.165654803527403</v>
      </c>
      <c r="M718" s="14">
        <v>-37.249805654282198</v>
      </c>
      <c r="N718" s="14">
        <v>4</v>
      </c>
      <c r="P718" s="14" t="s">
        <v>99</v>
      </c>
      <c r="Q718" s="14" t="s">
        <v>110</v>
      </c>
      <c r="S718" s="14">
        <v>1</v>
      </c>
      <c r="T718" s="14">
        <v>1</v>
      </c>
      <c r="U718" s="14">
        <v>3</v>
      </c>
      <c r="Z718" s="14">
        <v>43</v>
      </c>
      <c r="AA718" s="14">
        <v>31</v>
      </c>
      <c r="AD718" s="14">
        <v>21</v>
      </c>
      <c r="AE718" s="14">
        <v>16</v>
      </c>
      <c r="AQ718" s="14">
        <v>1</v>
      </c>
      <c r="AR718" s="14">
        <v>3</v>
      </c>
      <c r="AU718" s="14">
        <v>1</v>
      </c>
      <c r="AV718" s="14">
        <v>3</v>
      </c>
      <c r="AY718" s="14">
        <v>1</v>
      </c>
      <c r="AZ718" s="14">
        <v>3</v>
      </c>
      <c r="BB718" s="14">
        <v>1</v>
      </c>
    </row>
    <row r="719" spans="1:54">
      <c r="A719" s="14" t="s">
        <v>148</v>
      </c>
      <c r="B719" s="14" t="s">
        <v>149</v>
      </c>
      <c r="D719" s="14" t="s">
        <v>1832</v>
      </c>
      <c r="E719" s="14" t="s">
        <v>994</v>
      </c>
      <c r="F719" s="14" t="s">
        <v>995</v>
      </c>
      <c r="G719" s="14">
        <v>31013610</v>
      </c>
      <c r="H719" s="14" t="s">
        <v>166</v>
      </c>
      <c r="I719" s="14" t="s">
        <v>259</v>
      </c>
      <c r="J719" s="14" t="s">
        <v>168</v>
      </c>
      <c r="P719" s="14" t="s">
        <v>99</v>
      </c>
      <c r="Q719" s="14" t="s">
        <v>110</v>
      </c>
      <c r="S719" s="14">
        <v>1</v>
      </c>
      <c r="T719" s="14">
        <v>1</v>
      </c>
      <c r="U719" s="14">
        <v>3</v>
      </c>
      <c r="W719" s="14">
        <v>1</v>
      </c>
      <c r="X719" s="14">
        <v>1</v>
      </c>
      <c r="Y719" s="14">
        <v>1</v>
      </c>
      <c r="Z719" s="14">
        <v>22</v>
      </c>
      <c r="AA719" s="14">
        <v>15</v>
      </c>
      <c r="AD719" s="14">
        <v>38</v>
      </c>
      <c r="AE719" s="14">
        <v>36</v>
      </c>
      <c r="AQ719" s="14">
        <v>1</v>
      </c>
      <c r="AR719" s="14">
        <v>1</v>
      </c>
      <c r="AU719" s="14">
        <v>1</v>
      </c>
      <c r="AV719" s="14">
        <v>1</v>
      </c>
      <c r="AY719" s="14">
        <v>1</v>
      </c>
      <c r="AZ719" s="14">
        <v>1</v>
      </c>
      <c r="BB719" s="14">
        <v>1</v>
      </c>
    </row>
    <row r="720" spans="1:54">
      <c r="A720" s="14" t="s">
        <v>148</v>
      </c>
      <c r="B720" s="14" t="s">
        <v>149</v>
      </c>
      <c r="D720" s="14" t="s">
        <v>1832</v>
      </c>
      <c r="E720" s="14" t="s">
        <v>994</v>
      </c>
      <c r="F720" s="14" t="s">
        <v>996</v>
      </c>
      <c r="G720" s="14">
        <v>31013609</v>
      </c>
      <c r="H720" s="14" t="s">
        <v>166</v>
      </c>
      <c r="I720" s="14" t="s">
        <v>259</v>
      </c>
      <c r="J720" s="14" t="s">
        <v>168</v>
      </c>
      <c r="P720" s="14" t="s">
        <v>99</v>
      </c>
      <c r="Q720" s="14" t="s">
        <v>110</v>
      </c>
      <c r="S720" s="14">
        <v>1</v>
      </c>
      <c r="T720" s="14">
        <v>1</v>
      </c>
      <c r="U720" s="14">
        <v>3</v>
      </c>
      <c r="Z720" s="14">
        <v>43</v>
      </c>
      <c r="AA720" s="14">
        <v>28</v>
      </c>
      <c r="AD720" s="14">
        <v>18</v>
      </c>
      <c r="AE720" s="14">
        <v>19</v>
      </c>
      <c r="AQ720" s="14">
        <v>1</v>
      </c>
      <c r="AR720" s="14">
        <v>2</v>
      </c>
      <c r="AU720" s="14">
        <v>1</v>
      </c>
      <c r="AV720" s="14">
        <v>2</v>
      </c>
      <c r="AY720" s="14">
        <v>1</v>
      </c>
      <c r="AZ720" s="14">
        <v>2</v>
      </c>
      <c r="BB720" s="14">
        <v>1</v>
      </c>
    </row>
    <row r="721" spans="1:54">
      <c r="A721" s="14" t="s">
        <v>148</v>
      </c>
      <c r="B721" s="14" t="s">
        <v>149</v>
      </c>
      <c r="D721" s="14" t="s">
        <v>1832</v>
      </c>
      <c r="E721" s="14" t="s">
        <v>994</v>
      </c>
      <c r="F721" s="14" t="s">
        <v>997</v>
      </c>
      <c r="G721" s="14">
        <v>31013605</v>
      </c>
      <c r="H721" s="14" t="s">
        <v>166</v>
      </c>
      <c r="I721" s="14" t="s">
        <v>259</v>
      </c>
      <c r="J721" s="14" t="s">
        <v>168</v>
      </c>
      <c r="P721" s="14" t="s">
        <v>99</v>
      </c>
      <c r="Q721" s="14" t="s">
        <v>110</v>
      </c>
      <c r="S721" s="14">
        <v>1</v>
      </c>
      <c r="T721" s="14">
        <v>1</v>
      </c>
      <c r="U721" s="14">
        <v>3</v>
      </c>
      <c r="W721" s="14">
        <v>1</v>
      </c>
      <c r="X721" s="14">
        <v>1</v>
      </c>
      <c r="Y721" s="14">
        <v>1</v>
      </c>
      <c r="Z721" s="14">
        <v>37</v>
      </c>
      <c r="AA721" s="14">
        <v>35</v>
      </c>
      <c r="AD721" s="14">
        <v>21</v>
      </c>
      <c r="AE721" s="14">
        <v>16</v>
      </c>
      <c r="AQ721" s="14">
        <v>1</v>
      </c>
      <c r="AR721" s="14">
        <v>1</v>
      </c>
      <c r="AS721" s="14">
        <v>1</v>
      </c>
      <c r="AU721" s="14">
        <v>1</v>
      </c>
      <c r="AV721" s="14">
        <v>1</v>
      </c>
      <c r="AW721" s="14">
        <v>1</v>
      </c>
      <c r="AY721" s="14">
        <v>1</v>
      </c>
      <c r="AZ721" s="14">
        <v>1</v>
      </c>
      <c r="BA721" s="14">
        <v>1</v>
      </c>
      <c r="BB721" s="14">
        <v>1</v>
      </c>
    </row>
    <row r="722" spans="1:54">
      <c r="A722" s="14" t="s">
        <v>148</v>
      </c>
      <c r="B722" s="14" t="s">
        <v>149</v>
      </c>
      <c r="D722" s="14" t="s">
        <v>1832</v>
      </c>
      <c r="E722" s="14" t="s">
        <v>994</v>
      </c>
      <c r="F722" s="14" t="s">
        <v>998</v>
      </c>
      <c r="G722" s="14">
        <v>31013615</v>
      </c>
      <c r="H722" s="14" t="s">
        <v>166</v>
      </c>
      <c r="I722" s="14" t="s">
        <v>259</v>
      </c>
      <c r="J722" s="14" t="s">
        <v>168</v>
      </c>
      <c r="P722" s="14" t="s">
        <v>99</v>
      </c>
      <c r="Q722" s="14" t="s">
        <v>110</v>
      </c>
      <c r="S722" s="14">
        <v>1</v>
      </c>
      <c r="T722" s="14">
        <v>1</v>
      </c>
      <c r="U722" s="14">
        <v>3</v>
      </c>
      <c r="W722" s="14">
        <v>1</v>
      </c>
      <c r="X722" s="14">
        <v>1</v>
      </c>
      <c r="Y722" s="14">
        <v>1</v>
      </c>
      <c r="Z722" s="14">
        <v>19</v>
      </c>
      <c r="AA722" s="14">
        <v>18</v>
      </c>
      <c r="AD722" s="14">
        <v>41</v>
      </c>
      <c r="AE722" s="14">
        <v>31</v>
      </c>
      <c r="AQ722" s="14">
        <v>1</v>
      </c>
      <c r="AR722" s="14">
        <v>1</v>
      </c>
      <c r="AU722" s="14">
        <v>1</v>
      </c>
      <c r="AV722" s="14">
        <v>1</v>
      </c>
      <c r="AY722" s="14">
        <v>1</v>
      </c>
      <c r="AZ722" s="14">
        <v>1</v>
      </c>
      <c r="BB722" s="14">
        <v>1</v>
      </c>
    </row>
    <row r="723" spans="1:54">
      <c r="A723" s="14" t="s">
        <v>148</v>
      </c>
      <c r="B723" s="14" t="s">
        <v>149</v>
      </c>
      <c r="D723" s="14" t="s">
        <v>1832</v>
      </c>
      <c r="E723" s="14" t="s">
        <v>994</v>
      </c>
      <c r="F723" s="14" t="s">
        <v>999</v>
      </c>
      <c r="G723" s="14">
        <v>31013611</v>
      </c>
      <c r="H723" s="14" t="s">
        <v>166</v>
      </c>
      <c r="I723" s="14" t="s">
        <v>259</v>
      </c>
      <c r="J723" s="14" t="s">
        <v>168</v>
      </c>
      <c r="P723" s="14" t="s">
        <v>99</v>
      </c>
      <c r="Q723" s="14" t="s">
        <v>110</v>
      </c>
      <c r="S723" s="14">
        <v>1</v>
      </c>
      <c r="T723" s="14">
        <v>1</v>
      </c>
      <c r="U723" s="14">
        <v>3</v>
      </c>
      <c r="Z723" s="14">
        <v>42</v>
      </c>
      <c r="AA723" s="14">
        <v>28</v>
      </c>
      <c r="AD723" s="14">
        <v>18</v>
      </c>
      <c r="AE723" s="14">
        <v>19</v>
      </c>
      <c r="AQ723" s="14">
        <v>1</v>
      </c>
      <c r="AR723" s="14">
        <v>1</v>
      </c>
      <c r="AU723" s="14">
        <v>1</v>
      </c>
      <c r="AV723" s="14">
        <v>1</v>
      </c>
      <c r="AY723" s="14">
        <v>1</v>
      </c>
      <c r="AZ723" s="14">
        <v>1</v>
      </c>
      <c r="BB723" s="14">
        <v>1</v>
      </c>
    </row>
    <row r="724" spans="1:54">
      <c r="A724" s="14" t="s">
        <v>148</v>
      </c>
      <c r="B724" s="14" t="s">
        <v>149</v>
      </c>
      <c r="D724" s="14" t="s">
        <v>1832</v>
      </c>
      <c r="E724" s="14" t="s">
        <v>994</v>
      </c>
      <c r="F724" s="14" t="s">
        <v>1000</v>
      </c>
      <c r="G724" s="14">
        <v>31013626</v>
      </c>
      <c r="H724" s="14" t="s">
        <v>166</v>
      </c>
      <c r="I724" s="14" t="s">
        <v>259</v>
      </c>
      <c r="J724" s="14" t="s">
        <v>168</v>
      </c>
      <c r="P724" s="14" t="s">
        <v>99</v>
      </c>
      <c r="Q724" s="14" t="s">
        <v>110</v>
      </c>
      <c r="S724" s="14">
        <v>1</v>
      </c>
      <c r="T724" s="14">
        <v>1</v>
      </c>
      <c r="U724" s="14">
        <v>3</v>
      </c>
      <c r="W724" s="14">
        <v>1</v>
      </c>
      <c r="X724" s="14">
        <v>1</v>
      </c>
      <c r="Y724" s="14">
        <v>1</v>
      </c>
      <c r="Z724" s="14">
        <v>37</v>
      </c>
      <c r="AA724" s="14">
        <v>35</v>
      </c>
      <c r="AD724" s="14">
        <v>18</v>
      </c>
      <c r="AE724" s="14">
        <v>19</v>
      </c>
      <c r="AQ724" s="14">
        <v>1</v>
      </c>
      <c r="AR724" s="14">
        <v>3</v>
      </c>
      <c r="AU724" s="14">
        <v>1</v>
      </c>
      <c r="AV724" s="14">
        <v>3</v>
      </c>
      <c r="AY724" s="14">
        <v>1</v>
      </c>
      <c r="AZ724" s="14">
        <v>3</v>
      </c>
      <c r="BB724" s="14">
        <v>1</v>
      </c>
    </row>
    <row r="725" spans="1:54">
      <c r="A725" s="14" t="s">
        <v>148</v>
      </c>
      <c r="B725" s="14" t="s">
        <v>149</v>
      </c>
      <c r="D725" s="14" t="s">
        <v>1832</v>
      </c>
      <c r="E725" s="14" t="s">
        <v>994</v>
      </c>
      <c r="F725" s="14" t="s">
        <v>1001</v>
      </c>
      <c r="G725" s="14">
        <v>31013635</v>
      </c>
      <c r="H725" s="14" t="s">
        <v>166</v>
      </c>
      <c r="I725" s="14" t="s">
        <v>259</v>
      </c>
      <c r="J725" s="14" t="s">
        <v>168</v>
      </c>
      <c r="P725" s="14" t="s">
        <v>99</v>
      </c>
      <c r="Q725" s="14" t="s">
        <v>110</v>
      </c>
      <c r="S725" s="14">
        <v>1</v>
      </c>
      <c r="T725" s="14">
        <v>1</v>
      </c>
      <c r="U725" s="14">
        <v>3</v>
      </c>
      <c r="Z725" s="14">
        <v>20</v>
      </c>
      <c r="AA725" s="14">
        <v>17</v>
      </c>
      <c r="AD725" s="14">
        <v>54</v>
      </c>
      <c r="AE725" s="14">
        <v>18</v>
      </c>
      <c r="AQ725" s="14">
        <v>1</v>
      </c>
      <c r="AR725" s="14">
        <v>3</v>
      </c>
      <c r="AU725" s="14">
        <v>1</v>
      </c>
      <c r="AV725" s="14">
        <v>3</v>
      </c>
      <c r="AY725" s="14">
        <v>1</v>
      </c>
      <c r="AZ725" s="14">
        <v>3</v>
      </c>
      <c r="BB725" s="14">
        <v>1</v>
      </c>
    </row>
    <row r="726" spans="1:54">
      <c r="A726" s="14" t="s">
        <v>148</v>
      </c>
      <c r="B726" s="14" t="s">
        <v>149</v>
      </c>
      <c r="D726" s="14" t="s">
        <v>1832</v>
      </c>
      <c r="E726" s="14" t="s">
        <v>994</v>
      </c>
      <c r="F726" s="14" t="s">
        <v>1002</v>
      </c>
      <c r="G726" s="14">
        <v>31013636</v>
      </c>
      <c r="H726" s="14" t="s">
        <v>166</v>
      </c>
      <c r="I726" s="14" t="s">
        <v>259</v>
      </c>
      <c r="J726" s="14" t="s">
        <v>168</v>
      </c>
      <c r="P726" s="14" t="s">
        <v>99</v>
      </c>
      <c r="Q726" s="14" t="s">
        <v>110</v>
      </c>
      <c r="S726" s="14">
        <v>1</v>
      </c>
      <c r="T726" s="14">
        <v>1</v>
      </c>
      <c r="U726" s="14">
        <v>3</v>
      </c>
      <c r="W726" s="14">
        <v>1</v>
      </c>
      <c r="X726" s="14">
        <v>1</v>
      </c>
      <c r="Y726" s="14">
        <v>1</v>
      </c>
      <c r="Z726" s="14">
        <v>17</v>
      </c>
      <c r="AA726" s="14">
        <v>20</v>
      </c>
      <c r="AD726" s="14">
        <v>39</v>
      </c>
      <c r="AE726" s="14">
        <v>34</v>
      </c>
      <c r="AQ726" s="14">
        <v>1</v>
      </c>
      <c r="AR726" s="14">
        <v>1</v>
      </c>
      <c r="AS726" s="14">
        <v>1</v>
      </c>
      <c r="AU726" s="14">
        <v>1</v>
      </c>
      <c r="AV726" s="14">
        <v>1</v>
      </c>
      <c r="AW726" s="14">
        <v>1</v>
      </c>
      <c r="AY726" s="14">
        <v>1</v>
      </c>
      <c r="AZ726" s="14">
        <v>1</v>
      </c>
      <c r="BA726" s="14">
        <v>1</v>
      </c>
      <c r="BB726" s="14">
        <v>1</v>
      </c>
    </row>
    <row r="727" spans="1:54">
      <c r="A727" s="14" t="s">
        <v>148</v>
      </c>
      <c r="B727" s="14" t="s">
        <v>149</v>
      </c>
      <c r="D727" s="14" t="s">
        <v>1832</v>
      </c>
      <c r="E727" s="14" t="s">
        <v>994</v>
      </c>
      <c r="F727" s="14" t="s">
        <v>1003</v>
      </c>
      <c r="G727" s="14">
        <v>31013630</v>
      </c>
      <c r="H727" s="14" t="s">
        <v>166</v>
      </c>
      <c r="I727" s="14" t="s">
        <v>259</v>
      </c>
      <c r="J727" s="14" t="s">
        <v>168</v>
      </c>
      <c r="P727" s="14" t="s">
        <v>99</v>
      </c>
      <c r="Q727" s="14" t="s">
        <v>110</v>
      </c>
      <c r="S727" s="14">
        <v>1</v>
      </c>
      <c r="T727" s="14">
        <v>1</v>
      </c>
      <c r="U727" s="14">
        <v>3</v>
      </c>
      <c r="Z727" s="14">
        <v>38</v>
      </c>
      <c r="AA727" s="14">
        <v>36</v>
      </c>
      <c r="AD727" s="14">
        <v>19</v>
      </c>
      <c r="AE727" s="14">
        <v>18</v>
      </c>
      <c r="AP727" s="14">
        <v>1</v>
      </c>
      <c r="AR727" s="14">
        <v>1</v>
      </c>
      <c r="AT727" s="14">
        <v>1</v>
      </c>
      <c r="AV727" s="14">
        <v>1</v>
      </c>
      <c r="AX727" s="14">
        <v>1</v>
      </c>
      <c r="AZ727" s="14">
        <v>1</v>
      </c>
      <c r="BB727" s="14">
        <v>1</v>
      </c>
    </row>
    <row r="728" spans="1:54">
      <c r="A728" s="14" t="s">
        <v>148</v>
      </c>
      <c r="B728" s="14" t="s">
        <v>149</v>
      </c>
      <c r="D728" s="14" t="s">
        <v>1832</v>
      </c>
      <c r="E728" s="14" t="s">
        <v>1004</v>
      </c>
      <c r="F728" s="14" t="s">
        <v>1005</v>
      </c>
      <c r="G728" s="14">
        <v>31013627</v>
      </c>
      <c r="H728" s="14" t="s">
        <v>166</v>
      </c>
      <c r="I728" s="14" t="s">
        <v>259</v>
      </c>
      <c r="J728" s="14" t="s">
        <v>168</v>
      </c>
      <c r="P728" s="14" t="s">
        <v>99</v>
      </c>
      <c r="Q728" s="14" t="s">
        <v>110</v>
      </c>
      <c r="S728" s="14">
        <v>1</v>
      </c>
      <c r="T728" s="14">
        <v>1</v>
      </c>
      <c r="U728" s="14">
        <v>3</v>
      </c>
      <c r="W728" s="14">
        <v>1</v>
      </c>
      <c r="X728" s="14">
        <v>1</v>
      </c>
      <c r="Y728" s="14">
        <v>1</v>
      </c>
      <c r="Z728" s="14">
        <v>19</v>
      </c>
      <c r="AA728" s="14">
        <v>18</v>
      </c>
      <c r="AD728" s="14">
        <v>35</v>
      </c>
      <c r="AE728" s="14">
        <v>37</v>
      </c>
      <c r="AP728" s="14">
        <v>1</v>
      </c>
      <c r="AR728" s="14">
        <v>2</v>
      </c>
      <c r="AT728" s="14">
        <v>1</v>
      </c>
      <c r="AV728" s="14">
        <v>2</v>
      </c>
      <c r="AX728" s="14">
        <v>1</v>
      </c>
      <c r="AZ728" s="14">
        <v>2</v>
      </c>
      <c r="BB728" s="14">
        <v>1</v>
      </c>
    </row>
    <row r="729" spans="1:54">
      <c r="A729" s="14" t="s">
        <v>148</v>
      </c>
      <c r="B729" s="14" t="s">
        <v>149</v>
      </c>
      <c r="D729" s="14" t="s">
        <v>1832</v>
      </c>
      <c r="E729" s="14" t="s">
        <v>1004</v>
      </c>
      <c r="F729" s="14" t="s">
        <v>1006</v>
      </c>
      <c r="G729" s="14">
        <v>31013625</v>
      </c>
      <c r="H729" s="14" t="s">
        <v>166</v>
      </c>
      <c r="I729" s="14" t="s">
        <v>259</v>
      </c>
      <c r="J729" s="14" t="s">
        <v>168</v>
      </c>
      <c r="P729" s="14" t="s">
        <v>99</v>
      </c>
      <c r="Q729" s="14" t="s">
        <v>110</v>
      </c>
      <c r="S729" s="14">
        <v>1</v>
      </c>
      <c r="T729" s="14">
        <v>1</v>
      </c>
      <c r="U729" s="14">
        <v>3</v>
      </c>
      <c r="Z729" s="14">
        <v>21</v>
      </c>
      <c r="AA729" s="14">
        <v>16</v>
      </c>
      <c r="AD729" s="14">
        <v>38</v>
      </c>
      <c r="AE729" s="14">
        <v>34</v>
      </c>
      <c r="AQ729" s="14">
        <v>1</v>
      </c>
      <c r="AR729" s="14">
        <v>2</v>
      </c>
      <c r="AU729" s="14">
        <v>1</v>
      </c>
      <c r="AV729" s="14">
        <v>2</v>
      </c>
      <c r="AY729" s="14">
        <v>1</v>
      </c>
      <c r="AZ729" s="14">
        <v>2</v>
      </c>
      <c r="BB729" s="14">
        <v>1</v>
      </c>
    </row>
    <row r="730" spans="1:54">
      <c r="A730" s="14" t="s">
        <v>148</v>
      </c>
      <c r="B730" s="14" t="s">
        <v>149</v>
      </c>
      <c r="D730" s="14" t="s">
        <v>1832</v>
      </c>
      <c r="E730" s="14" t="s">
        <v>572</v>
      </c>
      <c r="F730" s="14" t="s">
        <v>1007</v>
      </c>
      <c r="G730" s="14">
        <v>31013564</v>
      </c>
      <c r="H730" s="14" t="s">
        <v>166</v>
      </c>
      <c r="I730" s="14" t="s">
        <v>259</v>
      </c>
      <c r="J730" s="14" t="s">
        <v>168</v>
      </c>
      <c r="K730" s="14">
        <v>21.205921761642202</v>
      </c>
      <c r="L730" s="14">
        <v>92.160066045229399</v>
      </c>
      <c r="M730" s="14">
        <v>-44.320541206918499</v>
      </c>
      <c r="N730" s="14">
        <v>4</v>
      </c>
      <c r="P730" s="14" t="s">
        <v>99</v>
      </c>
      <c r="Q730" s="14" t="s">
        <v>110</v>
      </c>
      <c r="S730" s="14">
        <v>1</v>
      </c>
      <c r="T730" s="14">
        <v>1</v>
      </c>
      <c r="U730" s="14">
        <v>3</v>
      </c>
      <c r="V730" s="14">
        <v>1</v>
      </c>
      <c r="Z730" s="14">
        <v>20</v>
      </c>
      <c r="AA730" s="14">
        <v>17</v>
      </c>
      <c r="AD730" s="14">
        <v>40</v>
      </c>
      <c r="AE730" s="14">
        <v>34</v>
      </c>
      <c r="AQ730" s="14">
        <v>1</v>
      </c>
      <c r="AS730" s="14">
        <v>1</v>
      </c>
      <c r="AU730" s="14">
        <v>1</v>
      </c>
      <c r="AW730" s="14">
        <v>1</v>
      </c>
      <c r="AY730" s="14">
        <v>1</v>
      </c>
      <c r="BA730" s="14">
        <v>1</v>
      </c>
      <c r="BB730" s="14">
        <v>1</v>
      </c>
    </row>
    <row r="731" spans="1:54">
      <c r="A731" s="14" t="s">
        <v>148</v>
      </c>
      <c r="B731" s="14" t="s">
        <v>149</v>
      </c>
      <c r="D731" s="14" t="s">
        <v>1832</v>
      </c>
      <c r="E731" s="14" t="s">
        <v>572</v>
      </c>
      <c r="F731" s="14" t="s">
        <v>1008</v>
      </c>
      <c r="G731" s="14">
        <v>31013565</v>
      </c>
      <c r="H731" s="14" t="s">
        <v>166</v>
      </c>
      <c r="I731" s="14" t="s">
        <v>259</v>
      </c>
      <c r="J731" s="14" t="s">
        <v>168</v>
      </c>
      <c r="K731" s="14">
        <v>21.2059472521073</v>
      </c>
      <c r="L731" s="14">
        <v>92.159910165319602</v>
      </c>
      <c r="M731" s="14">
        <v>-41.182340400966197</v>
      </c>
      <c r="N731" s="14">
        <v>4</v>
      </c>
      <c r="P731" s="14" t="s">
        <v>99</v>
      </c>
      <c r="Q731" s="14" t="s">
        <v>110</v>
      </c>
      <c r="S731" s="14">
        <v>1</v>
      </c>
      <c r="T731" s="14">
        <v>1</v>
      </c>
      <c r="U731" s="14">
        <v>3</v>
      </c>
      <c r="V731" s="14">
        <v>1</v>
      </c>
      <c r="Z731" s="14">
        <v>17</v>
      </c>
      <c r="AA731" s="14">
        <v>20</v>
      </c>
      <c r="AD731" s="14">
        <v>34</v>
      </c>
      <c r="AE731" s="14">
        <v>40</v>
      </c>
      <c r="AQ731" s="14">
        <v>1</v>
      </c>
      <c r="AR731" s="14">
        <v>1</v>
      </c>
      <c r="AS731" s="14">
        <v>1</v>
      </c>
      <c r="AU731" s="14">
        <v>1</v>
      </c>
      <c r="AV731" s="14">
        <v>1</v>
      </c>
      <c r="AW731" s="14">
        <v>1</v>
      </c>
      <c r="AY731" s="14">
        <v>1</v>
      </c>
      <c r="AZ731" s="14">
        <v>1</v>
      </c>
      <c r="BA731" s="14">
        <v>1</v>
      </c>
      <c r="BB731" s="14">
        <v>1</v>
      </c>
    </row>
    <row r="732" spans="1:54">
      <c r="A732" s="14" t="s">
        <v>148</v>
      </c>
      <c r="B732" s="14" t="s">
        <v>149</v>
      </c>
      <c r="D732" s="14" t="s">
        <v>1832</v>
      </c>
      <c r="E732" s="14" t="s">
        <v>572</v>
      </c>
      <c r="F732" s="14" t="s">
        <v>1009</v>
      </c>
      <c r="G732" s="14">
        <v>31013575</v>
      </c>
      <c r="H732" s="14" t="s">
        <v>166</v>
      </c>
      <c r="I732" s="14" t="s">
        <v>259</v>
      </c>
      <c r="J732" s="14" t="s">
        <v>168</v>
      </c>
      <c r="K732" s="14">
        <v>21.206626458364202</v>
      </c>
      <c r="L732" s="14">
        <v>92.160107546862506</v>
      </c>
      <c r="M732" s="14">
        <v>-28.197313509843099</v>
      </c>
      <c r="N732" s="14">
        <v>4</v>
      </c>
      <c r="P732" s="14" t="s">
        <v>99</v>
      </c>
      <c r="Q732" s="14" t="s">
        <v>110</v>
      </c>
      <c r="S732" s="14">
        <v>1</v>
      </c>
      <c r="T732" s="14">
        <v>1</v>
      </c>
      <c r="U732" s="14">
        <v>3</v>
      </c>
      <c r="Z732" s="14">
        <v>23</v>
      </c>
      <c r="AA732" s="14">
        <v>13</v>
      </c>
      <c r="AD732" s="14">
        <v>41</v>
      </c>
      <c r="AE732" s="14">
        <v>33</v>
      </c>
      <c r="AP732" s="14">
        <v>1</v>
      </c>
      <c r="AR732" s="14">
        <v>1</v>
      </c>
      <c r="AT732" s="14">
        <v>1</v>
      </c>
      <c r="AV732" s="14">
        <v>1</v>
      </c>
      <c r="AX732" s="14">
        <v>1</v>
      </c>
      <c r="AZ732" s="14">
        <v>1</v>
      </c>
      <c r="BB732" s="14">
        <v>1</v>
      </c>
    </row>
    <row r="733" spans="1:54">
      <c r="A733" s="14" t="s">
        <v>148</v>
      </c>
      <c r="B733" s="14" t="s">
        <v>149</v>
      </c>
      <c r="D733" s="14" t="s">
        <v>1832</v>
      </c>
      <c r="E733" s="14" t="s">
        <v>572</v>
      </c>
      <c r="F733" s="14" t="s">
        <v>1010</v>
      </c>
      <c r="G733" s="14">
        <v>31013577</v>
      </c>
      <c r="H733" s="14" t="s">
        <v>166</v>
      </c>
      <c r="I733" s="14" t="s">
        <v>259</v>
      </c>
      <c r="J733" s="14" t="s">
        <v>168</v>
      </c>
      <c r="K733" s="14">
        <v>21.206760250616401</v>
      </c>
      <c r="L733" s="14">
        <v>92.160214296486203</v>
      </c>
      <c r="M733" s="14">
        <v>-40.0113246250896</v>
      </c>
      <c r="N733" s="14">
        <v>4</v>
      </c>
      <c r="P733" s="14" t="s">
        <v>99</v>
      </c>
      <c r="Q733" s="14" t="s">
        <v>110</v>
      </c>
      <c r="S733" s="14">
        <v>1</v>
      </c>
      <c r="T733" s="14">
        <v>1</v>
      </c>
      <c r="U733" s="14">
        <v>3</v>
      </c>
      <c r="Z733" s="14">
        <v>17</v>
      </c>
      <c r="AA733" s="14">
        <v>19</v>
      </c>
      <c r="AD733" s="14">
        <v>37</v>
      </c>
      <c r="AE733" s="14">
        <v>37</v>
      </c>
      <c r="AQ733" s="14">
        <v>1</v>
      </c>
      <c r="AR733" s="14">
        <v>1</v>
      </c>
      <c r="AU733" s="14">
        <v>1</v>
      </c>
      <c r="AV733" s="14">
        <v>1</v>
      </c>
      <c r="AY733" s="14">
        <v>1</v>
      </c>
      <c r="AZ733" s="14">
        <v>1</v>
      </c>
      <c r="BB733" s="14">
        <v>1</v>
      </c>
    </row>
    <row r="734" spans="1:54">
      <c r="A734" s="14" t="s">
        <v>148</v>
      </c>
      <c r="B734" s="14" t="s">
        <v>149</v>
      </c>
      <c r="D734" s="14" t="s">
        <v>1832</v>
      </c>
      <c r="E734" s="14" t="s">
        <v>572</v>
      </c>
      <c r="F734" s="14" t="s">
        <v>1011</v>
      </c>
      <c r="G734" s="14">
        <v>31013573</v>
      </c>
      <c r="H734" s="14" t="s">
        <v>166</v>
      </c>
      <c r="I734" s="14" t="s">
        <v>259</v>
      </c>
      <c r="J734" s="14" t="s">
        <v>168</v>
      </c>
      <c r="K734" s="14">
        <v>21.2064630122828</v>
      </c>
      <c r="L734" s="14">
        <v>92.161118819048696</v>
      </c>
      <c r="M734" s="14">
        <v>-42.986192306084803</v>
      </c>
      <c r="N734" s="14">
        <v>4</v>
      </c>
      <c r="P734" s="14" t="s">
        <v>99</v>
      </c>
      <c r="Q734" s="14" t="s">
        <v>110</v>
      </c>
      <c r="S734" s="14">
        <v>1</v>
      </c>
      <c r="T734" s="14">
        <v>1</v>
      </c>
      <c r="U734" s="14">
        <v>3</v>
      </c>
      <c r="V734" s="14">
        <v>1</v>
      </c>
      <c r="Z734" s="14">
        <v>17</v>
      </c>
      <c r="AA734" s="14">
        <v>20</v>
      </c>
      <c r="AD734" s="14">
        <v>34</v>
      </c>
      <c r="AE734" s="14">
        <v>40</v>
      </c>
      <c r="AQ734" s="14">
        <v>1</v>
      </c>
      <c r="AS734" s="14">
        <v>1</v>
      </c>
      <c r="AU734" s="14">
        <v>1</v>
      </c>
      <c r="AW734" s="14">
        <v>1</v>
      </c>
      <c r="AY734" s="14">
        <v>1</v>
      </c>
      <c r="BA734" s="14">
        <v>1</v>
      </c>
      <c r="BB734" s="14">
        <v>1</v>
      </c>
    </row>
    <row r="735" spans="1:54">
      <c r="A735" s="14" t="s">
        <v>148</v>
      </c>
      <c r="B735" s="14" t="s">
        <v>149</v>
      </c>
      <c r="D735" s="14" t="s">
        <v>1832</v>
      </c>
      <c r="E735" s="14" t="s">
        <v>572</v>
      </c>
      <c r="F735" s="14" t="s">
        <v>1012</v>
      </c>
      <c r="G735" s="14">
        <v>31013569</v>
      </c>
      <c r="H735" s="14" t="s">
        <v>166</v>
      </c>
      <c r="I735" s="14" t="s">
        <v>259</v>
      </c>
      <c r="J735" s="14" t="s">
        <v>168</v>
      </c>
      <c r="K735" s="14">
        <v>21.206277028050799</v>
      </c>
      <c r="L735" s="14">
        <v>92.161130124631995</v>
      </c>
      <c r="M735" s="14">
        <v>-47.371225195545797</v>
      </c>
      <c r="N735" s="14">
        <v>4</v>
      </c>
      <c r="P735" s="14" t="s">
        <v>99</v>
      </c>
      <c r="Q735" s="14" t="s">
        <v>110</v>
      </c>
      <c r="S735" s="14">
        <v>1</v>
      </c>
      <c r="T735" s="14">
        <v>1</v>
      </c>
      <c r="U735" s="14">
        <v>3</v>
      </c>
      <c r="V735" s="14">
        <v>1</v>
      </c>
      <c r="Z735" s="14">
        <v>17</v>
      </c>
      <c r="AA735" s="14">
        <v>20</v>
      </c>
      <c r="AD735" s="14">
        <v>34</v>
      </c>
      <c r="AE735" s="14">
        <v>40</v>
      </c>
      <c r="AQ735" s="14">
        <v>1</v>
      </c>
      <c r="AS735" s="14">
        <v>1</v>
      </c>
      <c r="AU735" s="14">
        <v>1</v>
      </c>
      <c r="AW735" s="14">
        <v>1</v>
      </c>
      <c r="AY735" s="14">
        <v>1</v>
      </c>
      <c r="BA735" s="14">
        <v>1</v>
      </c>
      <c r="BB735" s="14">
        <v>1</v>
      </c>
    </row>
    <row r="736" spans="1:54">
      <c r="A736" s="14" t="s">
        <v>46</v>
      </c>
      <c r="B736" s="14" t="s">
        <v>75</v>
      </c>
      <c r="D736" s="14" t="s">
        <v>1832</v>
      </c>
      <c r="E736" s="14" t="s">
        <v>314</v>
      </c>
      <c r="F736" s="14" t="s">
        <v>1013</v>
      </c>
      <c r="G736" s="14">
        <v>31013631</v>
      </c>
      <c r="H736" s="14" t="s">
        <v>166</v>
      </c>
      <c r="I736" s="14" t="s">
        <v>259</v>
      </c>
      <c r="J736" s="14" t="s">
        <v>168</v>
      </c>
      <c r="K736" s="14">
        <v>21.210101999999999</v>
      </c>
      <c r="L736" s="14">
        <v>92.157195999999999</v>
      </c>
      <c r="M736" s="14">
        <v>0</v>
      </c>
      <c r="N736" s="14">
        <v>0</v>
      </c>
      <c r="P736" s="14" t="s">
        <v>99</v>
      </c>
      <c r="Q736" s="14" t="s">
        <v>110</v>
      </c>
      <c r="S736" s="14">
        <v>1</v>
      </c>
      <c r="T736" s="14">
        <v>1</v>
      </c>
      <c r="U736" s="14">
        <v>3</v>
      </c>
      <c r="Z736" s="14">
        <v>20</v>
      </c>
      <c r="AA736" s="14">
        <v>15</v>
      </c>
      <c r="AD736" s="14">
        <v>34</v>
      </c>
      <c r="AE736" s="14">
        <v>36</v>
      </c>
      <c r="AQ736" s="14">
        <v>1</v>
      </c>
      <c r="AR736" s="14">
        <v>3</v>
      </c>
      <c r="AS736" s="14">
        <v>1</v>
      </c>
      <c r="AU736" s="14">
        <v>1</v>
      </c>
      <c r="AV736" s="14">
        <v>3</v>
      </c>
      <c r="AW736" s="14">
        <v>1</v>
      </c>
      <c r="AY736" s="14">
        <v>1</v>
      </c>
      <c r="AZ736" s="14">
        <v>3</v>
      </c>
      <c r="BA736" s="14">
        <v>1</v>
      </c>
      <c r="BB736" s="14">
        <v>1</v>
      </c>
    </row>
    <row r="737" spans="1:54">
      <c r="A737" s="14" t="s">
        <v>46</v>
      </c>
      <c r="B737" s="14" t="s">
        <v>75</v>
      </c>
      <c r="D737" s="14" t="s">
        <v>1832</v>
      </c>
      <c r="E737" s="14" t="s">
        <v>314</v>
      </c>
      <c r="F737" s="14" t="s">
        <v>1014</v>
      </c>
      <c r="G737" s="14">
        <v>31013632</v>
      </c>
      <c r="H737" s="14" t="s">
        <v>166</v>
      </c>
      <c r="I737" s="14" t="s">
        <v>259</v>
      </c>
      <c r="J737" s="14" t="s">
        <v>168</v>
      </c>
      <c r="K737" s="14">
        <v>21.210101999999999</v>
      </c>
      <c r="L737" s="14">
        <v>92.157195999999999</v>
      </c>
      <c r="M737" s="14">
        <v>0</v>
      </c>
      <c r="N737" s="14">
        <v>0</v>
      </c>
      <c r="P737" s="14" t="s">
        <v>99</v>
      </c>
      <c r="Q737" s="14" t="s">
        <v>110</v>
      </c>
      <c r="S737" s="14">
        <v>1</v>
      </c>
      <c r="T737" s="14">
        <v>1</v>
      </c>
      <c r="U737" s="14">
        <v>3</v>
      </c>
      <c r="Z737" s="14">
        <v>34</v>
      </c>
      <c r="AA737" s="14">
        <v>35</v>
      </c>
      <c r="AD737" s="14">
        <v>17</v>
      </c>
      <c r="AE737" s="14">
        <v>18</v>
      </c>
      <c r="AQ737" s="14">
        <v>1</v>
      </c>
      <c r="AR737" s="14">
        <v>2</v>
      </c>
      <c r="AU737" s="14">
        <v>1</v>
      </c>
      <c r="AV737" s="14">
        <v>2</v>
      </c>
      <c r="AY737" s="14">
        <v>1</v>
      </c>
      <c r="AZ737" s="14">
        <v>2</v>
      </c>
      <c r="BB737" s="14">
        <v>1</v>
      </c>
    </row>
    <row r="738" spans="1:54">
      <c r="A738" s="14" t="s">
        <v>46</v>
      </c>
      <c r="B738" s="14" t="s">
        <v>75</v>
      </c>
      <c r="D738" s="14" t="s">
        <v>1832</v>
      </c>
      <c r="E738" s="14" t="s">
        <v>384</v>
      </c>
      <c r="F738" s="14" t="s">
        <v>1015</v>
      </c>
      <c r="G738" s="14">
        <v>31013581</v>
      </c>
      <c r="H738" s="14" t="s">
        <v>166</v>
      </c>
      <c r="I738" s="14" t="s">
        <v>259</v>
      </c>
      <c r="J738" s="14" t="s">
        <v>168</v>
      </c>
      <c r="P738" s="14" t="s">
        <v>99</v>
      </c>
      <c r="Q738" s="14" t="s">
        <v>110</v>
      </c>
      <c r="S738" s="14">
        <v>1</v>
      </c>
      <c r="T738" s="14">
        <v>1</v>
      </c>
      <c r="U738" s="14">
        <v>3</v>
      </c>
      <c r="Z738" s="14">
        <v>23</v>
      </c>
      <c r="AA738" s="14">
        <v>14</v>
      </c>
      <c r="AD738" s="14">
        <v>23</v>
      </c>
      <c r="AE738" s="14">
        <v>14</v>
      </c>
      <c r="AQ738" s="14">
        <v>1</v>
      </c>
      <c r="AR738" s="14">
        <v>2</v>
      </c>
      <c r="AS738" s="14">
        <v>2</v>
      </c>
      <c r="AU738" s="14">
        <v>1</v>
      </c>
      <c r="AV738" s="14">
        <v>2</v>
      </c>
      <c r="AW738" s="14">
        <v>2</v>
      </c>
      <c r="AY738" s="14">
        <v>1</v>
      </c>
      <c r="AZ738" s="14">
        <v>2</v>
      </c>
      <c r="BA738" s="14">
        <v>2</v>
      </c>
      <c r="BB738" s="14">
        <v>1</v>
      </c>
    </row>
    <row r="739" spans="1:54">
      <c r="A739" s="14" t="s">
        <v>46</v>
      </c>
      <c r="B739" s="14" t="s">
        <v>75</v>
      </c>
      <c r="D739" s="14" t="s">
        <v>1832</v>
      </c>
      <c r="E739" s="14" t="s">
        <v>384</v>
      </c>
      <c r="F739" s="14" t="s">
        <v>1016</v>
      </c>
      <c r="G739" s="14">
        <v>31013582</v>
      </c>
      <c r="H739" s="14" t="s">
        <v>166</v>
      </c>
      <c r="I739" s="14" t="s">
        <v>259</v>
      </c>
      <c r="J739" s="14" t="s">
        <v>168</v>
      </c>
      <c r="P739" s="14" t="s">
        <v>99</v>
      </c>
      <c r="Q739" s="14" t="s">
        <v>110</v>
      </c>
      <c r="S739" s="14">
        <v>1</v>
      </c>
      <c r="T739" s="14">
        <v>1</v>
      </c>
      <c r="U739" s="14">
        <v>3</v>
      </c>
      <c r="Z739" s="14">
        <v>18</v>
      </c>
      <c r="AA739" s="14">
        <v>19</v>
      </c>
      <c r="AD739" s="14">
        <v>17</v>
      </c>
      <c r="AE739" s="14">
        <v>20</v>
      </c>
      <c r="AQ739" s="14">
        <v>1</v>
      </c>
      <c r="AR739" s="14">
        <v>1</v>
      </c>
      <c r="AS739" s="14">
        <v>2</v>
      </c>
      <c r="AU739" s="14">
        <v>1</v>
      </c>
      <c r="AV739" s="14">
        <v>1</v>
      </c>
      <c r="AW739" s="14">
        <v>2</v>
      </c>
      <c r="AY739" s="14">
        <v>1</v>
      </c>
      <c r="AZ739" s="14">
        <v>1</v>
      </c>
      <c r="BA739" s="14">
        <v>2</v>
      </c>
      <c r="BB739" s="14">
        <v>1</v>
      </c>
    </row>
    <row r="740" spans="1:54">
      <c r="A740" s="14" t="s">
        <v>46</v>
      </c>
      <c r="B740" s="14" t="s">
        <v>75</v>
      </c>
      <c r="D740" s="14" t="s">
        <v>1832</v>
      </c>
      <c r="E740" s="14" t="s">
        <v>329</v>
      </c>
      <c r="F740" s="14" t="s">
        <v>1017</v>
      </c>
      <c r="G740" s="14">
        <v>31013554</v>
      </c>
      <c r="H740" s="14" t="s">
        <v>166</v>
      </c>
      <c r="I740" s="14" t="s">
        <v>259</v>
      </c>
      <c r="J740" s="14" t="s">
        <v>168</v>
      </c>
      <c r="P740" s="14" t="s">
        <v>99</v>
      </c>
      <c r="Q740" s="14" t="s">
        <v>110</v>
      </c>
      <c r="S740" s="14">
        <v>1</v>
      </c>
      <c r="T740" s="14">
        <v>1</v>
      </c>
      <c r="U740" s="14">
        <v>3</v>
      </c>
      <c r="Z740" s="14">
        <v>18</v>
      </c>
      <c r="AA740" s="14">
        <v>15</v>
      </c>
      <c r="AD740" s="14">
        <v>35</v>
      </c>
      <c r="AE740" s="14">
        <v>31</v>
      </c>
      <c r="AP740" s="14">
        <v>1</v>
      </c>
      <c r="AR740" s="14">
        <v>1</v>
      </c>
      <c r="AT740" s="14">
        <v>1</v>
      </c>
      <c r="AV740" s="14">
        <v>1</v>
      </c>
      <c r="AX740" s="14">
        <v>1</v>
      </c>
      <c r="AZ740" s="14">
        <v>1</v>
      </c>
      <c r="BB740" s="14">
        <v>1</v>
      </c>
    </row>
    <row r="741" spans="1:54">
      <c r="A741" s="14" t="s">
        <v>46</v>
      </c>
      <c r="B741" s="14" t="s">
        <v>75</v>
      </c>
      <c r="D741" s="14" t="s">
        <v>1832</v>
      </c>
      <c r="E741" s="14" t="s">
        <v>329</v>
      </c>
      <c r="F741" s="14" t="s">
        <v>1018</v>
      </c>
      <c r="G741" s="14">
        <v>31013606</v>
      </c>
      <c r="H741" s="14" t="s">
        <v>166</v>
      </c>
      <c r="I741" s="14" t="s">
        <v>259</v>
      </c>
      <c r="J741" s="14" t="s">
        <v>168</v>
      </c>
      <c r="K741" s="14">
        <v>21.209139</v>
      </c>
      <c r="L741" s="14">
        <v>92.155285000000006</v>
      </c>
      <c r="M741" s="14">
        <v>0</v>
      </c>
      <c r="N741" s="14">
        <v>0</v>
      </c>
      <c r="P741" s="14" t="s">
        <v>99</v>
      </c>
      <c r="Q741" s="14" t="s">
        <v>110</v>
      </c>
      <c r="S741" s="14">
        <v>1</v>
      </c>
      <c r="T741" s="14">
        <v>1</v>
      </c>
      <c r="U741" s="14">
        <v>3</v>
      </c>
      <c r="Z741" s="14">
        <v>17</v>
      </c>
      <c r="AA741" s="14">
        <v>16</v>
      </c>
      <c r="AD741" s="14">
        <v>35</v>
      </c>
      <c r="AE741" s="14">
        <v>31</v>
      </c>
      <c r="AQ741" s="14">
        <v>1</v>
      </c>
      <c r="AR741" s="14">
        <v>1</v>
      </c>
      <c r="AU741" s="14">
        <v>1</v>
      </c>
      <c r="AV741" s="14">
        <v>1</v>
      </c>
      <c r="AY741" s="14">
        <v>1</v>
      </c>
      <c r="AZ741" s="14">
        <v>1</v>
      </c>
      <c r="BB741" s="14">
        <v>1</v>
      </c>
    </row>
    <row r="742" spans="1:54">
      <c r="A742" s="14" t="s">
        <v>46</v>
      </c>
      <c r="B742" s="14" t="s">
        <v>75</v>
      </c>
      <c r="D742" s="14" t="s">
        <v>1832</v>
      </c>
      <c r="E742" s="14" t="s">
        <v>329</v>
      </c>
      <c r="F742" s="14" t="s">
        <v>1019</v>
      </c>
      <c r="G742" s="14">
        <v>31013608</v>
      </c>
      <c r="H742" s="14" t="s">
        <v>166</v>
      </c>
      <c r="I742" s="14" t="s">
        <v>259</v>
      </c>
      <c r="J742" s="14" t="s">
        <v>168</v>
      </c>
      <c r="K742" s="14">
        <v>21.209139</v>
      </c>
      <c r="L742" s="14">
        <v>92.155285000000006</v>
      </c>
      <c r="M742" s="14">
        <v>0</v>
      </c>
      <c r="N742" s="14">
        <v>0</v>
      </c>
      <c r="P742" s="14" t="s">
        <v>99</v>
      </c>
      <c r="Q742" s="14" t="s">
        <v>110</v>
      </c>
      <c r="S742" s="14">
        <v>1</v>
      </c>
      <c r="T742" s="14">
        <v>1</v>
      </c>
      <c r="U742" s="14">
        <v>3</v>
      </c>
      <c r="Z742" s="14">
        <v>17</v>
      </c>
      <c r="AA742" s="14">
        <v>16</v>
      </c>
      <c r="AD742" s="14">
        <v>32</v>
      </c>
      <c r="AE742" s="14">
        <v>34</v>
      </c>
      <c r="AQ742" s="14">
        <v>1</v>
      </c>
      <c r="AS742" s="14">
        <v>1</v>
      </c>
      <c r="AU742" s="14">
        <v>1</v>
      </c>
      <c r="AW742" s="14">
        <v>1</v>
      </c>
      <c r="AY742" s="14">
        <v>1</v>
      </c>
      <c r="BA742" s="14">
        <v>1</v>
      </c>
      <c r="BB742" s="14">
        <v>1</v>
      </c>
    </row>
    <row r="743" spans="1:54">
      <c r="A743" s="14" t="s">
        <v>46</v>
      </c>
      <c r="B743" s="14" t="s">
        <v>75</v>
      </c>
      <c r="D743" s="14" t="s">
        <v>1832</v>
      </c>
      <c r="E743" s="14" t="s">
        <v>329</v>
      </c>
      <c r="F743" s="14" t="s">
        <v>1020</v>
      </c>
      <c r="G743" s="14">
        <v>31013633</v>
      </c>
      <c r="H743" s="14" t="s">
        <v>166</v>
      </c>
      <c r="I743" s="14" t="s">
        <v>259</v>
      </c>
      <c r="J743" s="14" t="s">
        <v>168</v>
      </c>
      <c r="K743" s="14">
        <v>21.210101999999999</v>
      </c>
      <c r="L743" s="14">
        <v>92.157195999999999</v>
      </c>
      <c r="M743" s="14">
        <v>0</v>
      </c>
      <c r="N743" s="14">
        <v>0</v>
      </c>
      <c r="P743" s="14" t="s">
        <v>99</v>
      </c>
      <c r="Q743" s="14" t="s">
        <v>110</v>
      </c>
      <c r="S743" s="14">
        <v>1</v>
      </c>
      <c r="T743" s="14">
        <v>1</v>
      </c>
      <c r="U743" s="14">
        <v>3</v>
      </c>
      <c r="Z743" s="14">
        <v>18</v>
      </c>
      <c r="AA743" s="14">
        <v>19</v>
      </c>
      <c r="AD743" s="14">
        <v>34</v>
      </c>
      <c r="AE743" s="14">
        <v>40</v>
      </c>
      <c r="AQ743" s="14">
        <v>1</v>
      </c>
      <c r="AR743" s="14">
        <v>3</v>
      </c>
      <c r="AU743" s="14">
        <v>1</v>
      </c>
      <c r="AV743" s="14">
        <v>3</v>
      </c>
      <c r="AY743" s="14">
        <v>1</v>
      </c>
      <c r="AZ743" s="14">
        <v>3</v>
      </c>
      <c r="BB743" s="14">
        <v>1</v>
      </c>
    </row>
    <row r="744" spans="1:54">
      <c r="A744" s="14" t="s">
        <v>46</v>
      </c>
      <c r="B744" s="14" t="s">
        <v>75</v>
      </c>
      <c r="D744" s="14" t="s">
        <v>1832</v>
      </c>
      <c r="E744" s="14" t="s">
        <v>329</v>
      </c>
      <c r="F744" s="14" t="s">
        <v>1021</v>
      </c>
      <c r="G744" s="14">
        <v>31013634</v>
      </c>
      <c r="H744" s="14" t="s">
        <v>166</v>
      </c>
      <c r="I744" s="14" t="s">
        <v>259</v>
      </c>
      <c r="J744" s="14" t="s">
        <v>168</v>
      </c>
      <c r="K744" s="14">
        <v>21.210101999999999</v>
      </c>
      <c r="L744" s="14">
        <v>92.157195999999999</v>
      </c>
      <c r="M744" s="14">
        <v>0</v>
      </c>
      <c r="N744" s="14">
        <v>0</v>
      </c>
      <c r="P744" s="14" t="s">
        <v>99</v>
      </c>
      <c r="Q744" s="14" t="s">
        <v>110</v>
      </c>
      <c r="S744" s="14">
        <v>1</v>
      </c>
      <c r="T744" s="14">
        <v>1</v>
      </c>
      <c r="U744" s="14">
        <v>3</v>
      </c>
      <c r="Z744" s="14">
        <v>18</v>
      </c>
      <c r="AA744" s="14">
        <v>19</v>
      </c>
      <c r="AD744" s="14">
        <v>36</v>
      </c>
      <c r="AE744" s="14">
        <v>38</v>
      </c>
      <c r="AQ744" s="14">
        <v>1</v>
      </c>
      <c r="AR744" s="14">
        <v>2</v>
      </c>
      <c r="AS744" s="14">
        <v>1</v>
      </c>
      <c r="AU744" s="14">
        <v>1</v>
      </c>
      <c r="AV744" s="14">
        <v>2</v>
      </c>
      <c r="AW744" s="14">
        <v>1</v>
      </c>
      <c r="AY744" s="14">
        <v>1</v>
      </c>
      <c r="AZ744" s="14">
        <v>2</v>
      </c>
      <c r="BA744" s="14">
        <v>1</v>
      </c>
      <c r="BB744" s="14">
        <v>1</v>
      </c>
    </row>
    <row r="745" spans="1:54">
      <c r="A745" s="14" t="s">
        <v>46</v>
      </c>
      <c r="B745" s="14" t="s">
        <v>75</v>
      </c>
      <c r="D745" s="14" t="s">
        <v>1832</v>
      </c>
      <c r="E745" s="14" t="s">
        <v>329</v>
      </c>
      <c r="F745" s="14" t="s">
        <v>1022</v>
      </c>
      <c r="G745" s="14">
        <v>31013643</v>
      </c>
      <c r="H745" s="14" t="s">
        <v>166</v>
      </c>
      <c r="I745" s="14" t="s">
        <v>259</v>
      </c>
      <c r="J745" s="14" t="s">
        <v>168</v>
      </c>
      <c r="K745" s="14">
        <v>21.210466</v>
      </c>
      <c r="L745" s="14">
        <v>92.157747000000001</v>
      </c>
      <c r="M745" s="14">
        <v>0</v>
      </c>
      <c r="N745" s="14">
        <v>0</v>
      </c>
      <c r="P745" s="14" t="s">
        <v>99</v>
      </c>
      <c r="Q745" s="14" t="s">
        <v>110</v>
      </c>
      <c r="S745" s="14">
        <v>1</v>
      </c>
      <c r="T745" s="14">
        <v>1</v>
      </c>
      <c r="U745" s="14">
        <v>3</v>
      </c>
      <c r="Z745" s="14">
        <v>15</v>
      </c>
      <c r="AA745" s="14">
        <v>18</v>
      </c>
      <c r="AD745" s="14">
        <v>35</v>
      </c>
      <c r="AE745" s="14">
        <v>31</v>
      </c>
      <c r="AQ745" s="14">
        <v>1</v>
      </c>
      <c r="AR745" s="14">
        <v>4</v>
      </c>
      <c r="AU745" s="14">
        <v>1</v>
      </c>
      <c r="AV745" s="14">
        <v>4</v>
      </c>
      <c r="AY745" s="14">
        <v>1</v>
      </c>
      <c r="AZ745" s="14">
        <v>4</v>
      </c>
      <c r="BB745" s="14">
        <v>1</v>
      </c>
    </row>
    <row r="746" spans="1:54">
      <c r="A746" s="14" t="s">
        <v>46</v>
      </c>
      <c r="B746" s="14" t="s">
        <v>75</v>
      </c>
      <c r="D746" s="14" t="s">
        <v>1832</v>
      </c>
      <c r="E746" s="14" t="s">
        <v>329</v>
      </c>
      <c r="F746" s="14" t="s">
        <v>1023</v>
      </c>
      <c r="G746" s="14">
        <v>31013644</v>
      </c>
      <c r="H746" s="14" t="s">
        <v>166</v>
      </c>
      <c r="I746" s="14" t="s">
        <v>259</v>
      </c>
      <c r="J746" s="14" t="s">
        <v>168</v>
      </c>
      <c r="K746" s="14">
        <v>21.210466</v>
      </c>
      <c r="L746" s="14">
        <v>92.157747000000001</v>
      </c>
      <c r="M746" s="14">
        <v>0</v>
      </c>
      <c r="N746" s="14">
        <v>0</v>
      </c>
      <c r="P746" s="14" t="s">
        <v>99</v>
      </c>
      <c r="Q746" s="14" t="s">
        <v>110</v>
      </c>
      <c r="S746" s="14">
        <v>1</v>
      </c>
      <c r="T746" s="14">
        <v>1</v>
      </c>
      <c r="U746" s="14">
        <v>3</v>
      </c>
      <c r="Z746" s="14">
        <v>38</v>
      </c>
      <c r="AA746" s="14">
        <v>26</v>
      </c>
      <c r="AD746" s="14">
        <v>16</v>
      </c>
      <c r="AE746" s="14">
        <v>17</v>
      </c>
      <c r="AQ746" s="14">
        <v>1</v>
      </c>
      <c r="AR746" s="14">
        <v>1</v>
      </c>
      <c r="AU746" s="14">
        <v>1</v>
      </c>
      <c r="AV746" s="14">
        <v>1</v>
      </c>
      <c r="AY746" s="14">
        <v>1</v>
      </c>
      <c r="AZ746" s="14">
        <v>1</v>
      </c>
      <c r="BB746" s="14">
        <v>1</v>
      </c>
    </row>
    <row r="747" spans="1:54">
      <c r="A747" s="14" t="s">
        <v>46</v>
      </c>
      <c r="B747" s="14" t="s">
        <v>75</v>
      </c>
      <c r="D747" s="14" t="s">
        <v>1832</v>
      </c>
      <c r="E747" s="14" t="s">
        <v>205</v>
      </c>
      <c r="F747" s="14" t="s">
        <v>1024</v>
      </c>
      <c r="G747" s="14">
        <v>31013599</v>
      </c>
      <c r="H747" s="14" t="s">
        <v>166</v>
      </c>
      <c r="I747" s="14" t="s">
        <v>259</v>
      </c>
      <c r="J747" s="14" t="s">
        <v>168</v>
      </c>
      <c r="K747" s="14">
        <v>21.2084743979511</v>
      </c>
      <c r="L747" s="14">
        <v>92.159042131671995</v>
      </c>
      <c r="M747" s="14">
        <v>-31.118078932052502</v>
      </c>
      <c r="N747" s="14">
        <v>4</v>
      </c>
      <c r="P747" s="14" t="s">
        <v>99</v>
      </c>
      <c r="Q747" s="14" t="s">
        <v>110</v>
      </c>
      <c r="S747" s="14">
        <v>1</v>
      </c>
      <c r="T747" s="14">
        <v>1</v>
      </c>
      <c r="U747" s="14">
        <v>3</v>
      </c>
      <c r="W747" s="14">
        <v>1</v>
      </c>
      <c r="X747" s="14">
        <v>1</v>
      </c>
      <c r="Y747" s="14">
        <v>1</v>
      </c>
      <c r="Z747" s="14">
        <v>31</v>
      </c>
      <c r="AA747" s="14">
        <v>38</v>
      </c>
      <c r="AD747" s="14">
        <v>15</v>
      </c>
      <c r="AE747" s="14">
        <v>20</v>
      </c>
      <c r="AP747" s="14">
        <v>1</v>
      </c>
      <c r="AR747" s="14">
        <v>2</v>
      </c>
      <c r="AT747" s="14">
        <v>1</v>
      </c>
      <c r="AV747" s="14">
        <v>2</v>
      </c>
      <c r="AX747" s="14">
        <v>1</v>
      </c>
      <c r="AZ747" s="14">
        <v>2</v>
      </c>
      <c r="BB747" s="14">
        <v>1</v>
      </c>
    </row>
    <row r="748" spans="1:54">
      <c r="A748" s="14" t="s">
        <v>46</v>
      </c>
      <c r="B748" s="14" t="s">
        <v>75</v>
      </c>
      <c r="D748" s="14" t="s">
        <v>1832</v>
      </c>
      <c r="E748" s="14" t="s">
        <v>205</v>
      </c>
      <c r="F748" s="14" t="s">
        <v>1025</v>
      </c>
      <c r="G748" s="14">
        <v>31013597</v>
      </c>
      <c r="H748" s="14" t="s">
        <v>166</v>
      </c>
      <c r="I748" s="14" t="s">
        <v>259</v>
      </c>
      <c r="J748" s="14" t="s">
        <v>168</v>
      </c>
      <c r="K748" s="14">
        <v>21.208452483395099</v>
      </c>
      <c r="L748" s="14">
        <v>92.158970672058501</v>
      </c>
      <c r="M748" s="14">
        <v>-28.3173197730992</v>
      </c>
      <c r="N748" s="14">
        <v>4</v>
      </c>
      <c r="P748" s="14" t="s">
        <v>99</v>
      </c>
      <c r="Q748" s="14" t="s">
        <v>110</v>
      </c>
      <c r="S748" s="14">
        <v>1</v>
      </c>
      <c r="T748" s="14">
        <v>1</v>
      </c>
      <c r="U748" s="14">
        <v>3</v>
      </c>
      <c r="Z748" s="14">
        <v>33</v>
      </c>
      <c r="AA748" s="14">
        <v>34</v>
      </c>
      <c r="AD748" s="14">
        <v>18</v>
      </c>
      <c r="AE748" s="14">
        <v>17</v>
      </c>
      <c r="AQ748" s="14">
        <v>1</v>
      </c>
      <c r="AR748" s="14">
        <v>2</v>
      </c>
      <c r="AU748" s="14">
        <v>1</v>
      </c>
      <c r="AV748" s="14">
        <v>2</v>
      </c>
      <c r="AY748" s="14">
        <v>1</v>
      </c>
      <c r="AZ748" s="14">
        <v>2</v>
      </c>
      <c r="BB748" s="14">
        <v>1</v>
      </c>
    </row>
    <row r="749" spans="1:54">
      <c r="A749" s="14" t="s">
        <v>46</v>
      </c>
      <c r="B749" s="14" t="s">
        <v>75</v>
      </c>
      <c r="D749" s="14" t="s">
        <v>1832</v>
      </c>
      <c r="E749" s="14" t="s">
        <v>205</v>
      </c>
      <c r="F749" s="14" t="s">
        <v>1026</v>
      </c>
      <c r="G749" s="14">
        <v>31013598</v>
      </c>
      <c r="H749" s="14" t="s">
        <v>166</v>
      </c>
      <c r="I749" s="14" t="s">
        <v>259</v>
      </c>
      <c r="J749" s="14" t="s">
        <v>168</v>
      </c>
      <c r="K749" s="14">
        <v>21.208464112837799</v>
      </c>
      <c r="L749" s="14">
        <v>92.158920293869798</v>
      </c>
      <c r="M749" s="14">
        <v>-29.859585950245901</v>
      </c>
      <c r="N749" s="14">
        <v>4</v>
      </c>
      <c r="P749" s="14" t="s">
        <v>99</v>
      </c>
      <c r="Q749" s="14" t="s">
        <v>110</v>
      </c>
      <c r="S749" s="14">
        <v>1</v>
      </c>
      <c r="T749" s="14">
        <v>1</v>
      </c>
      <c r="U749" s="14">
        <v>3</v>
      </c>
      <c r="W749" s="14">
        <v>1</v>
      </c>
      <c r="X749" s="14">
        <v>1</v>
      </c>
      <c r="Y749" s="14">
        <v>1</v>
      </c>
      <c r="Z749" s="14">
        <v>36</v>
      </c>
      <c r="AA749" s="14">
        <v>34</v>
      </c>
      <c r="AD749" s="14">
        <v>33</v>
      </c>
      <c r="AQ749" s="14">
        <v>1</v>
      </c>
      <c r="AR749" s="14">
        <v>3</v>
      </c>
      <c r="AU749" s="14">
        <v>1</v>
      </c>
      <c r="AV749" s="14">
        <v>3</v>
      </c>
      <c r="AY749" s="14">
        <v>1</v>
      </c>
      <c r="AZ749" s="14">
        <v>3</v>
      </c>
      <c r="BB749" s="14">
        <v>1</v>
      </c>
    </row>
    <row r="750" spans="1:54">
      <c r="A750" s="14" t="s">
        <v>46</v>
      </c>
      <c r="B750" s="14" t="s">
        <v>75</v>
      </c>
      <c r="D750" s="14" t="s">
        <v>1832</v>
      </c>
      <c r="E750" s="14" t="s">
        <v>205</v>
      </c>
      <c r="F750" s="14" t="s">
        <v>1027</v>
      </c>
      <c r="G750" s="14">
        <v>31013595</v>
      </c>
      <c r="H750" s="14" t="s">
        <v>166</v>
      </c>
      <c r="I750" s="14" t="s">
        <v>259</v>
      </c>
      <c r="J750" s="14" t="s">
        <v>168</v>
      </c>
      <c r="K750" s="14">
        <v>21.2084207838464</v>
      </c>
      <c r="L750" s="14">
        <v>92.158899112215593</v>
      </c>
      <c r="M750" s="14">
        <v>-29.979440748459101</v>
      </c>
      <c r="N750" s="14">
        <v>4</v>
      </c>
      <c r="P750" s="14" t="s">
        <v>99</v>
      </c>
      <c r="Q750" s="14" t="s">
        <v>110</v>
      </c>
      <c r="S750" s="14">
        <v>1</v>
      </c>
      <c r="T750" s="14">
        <v>1</v>
      </c>
      <c r="U750" s="14">
        <v>3</v>
      </c>
      <c r="Z750" s="14">
        <v>18</v>
      </c>
      <c r="AA750" s="14">
        <v>17</v>
      </c>
      <c r="AD750" s="14">
        <v>33</v>
      </c>
      <c r="AE750" s="14">
        <v>37</v>
      </c>
      <c r="AQ750" s="14">
        <v>1</v>
      </c>
      <c r="AS750" s="14">
        <v>1</v>
      </c>
      <c r="AU750" s="14">
        <v>1</v>
      </c>
      <c r="AW750" s="14">
        <v>1</v>
      </c>
      <c r="AY750" s="14">
        <v>1</v>
      </c>
      <c r="BA750" s="14">
        <v>1</v>
      </c>
      <c r="BB750" s="14">
        <v>1</v>
      </c>
    </row>
    <row r="751" spans="1:54">
      <c r="A751" s="14" t="s">
        <v>46</v>
      </c>
      <c r="B751" s="14" t="s">
        <v>75</v>
      </c>
      <c r="D751" s="14" t="s">
        <v>1832</v>
      </c>
      <c r="E751" s="14" t="s">
        <v>205</v>
      </c>
      <c r="F751" s="14" t="s">
        <v>1028</v>
      </c>
      <c r="G751" s="14">
        <v>31013587</v>
      </c>
      <c r="H751" s="14" t="s">
        <v>166</v>
      </c>
      <c r="I751" s="14" t="s">
        <v>259</v>
      </c>
      <c r="J751" s="14" t="s">
        <v>168</v>
      </c>
      <c r="K751" s="14">
        <v>21.207127180207301</v>
      </c>
      <c r="L751" s="14">
        <v>92.158356766807501</v>
      </c>
      <c r="M751" s="14">
        <v>-24.774447396248299</v>
      </c>
      <c r="N751" s="14">
        <v>4</v>
      </c>
      <c r="P751" s="14" t="s">
        <v>99</v>
      </c>
      <c r="Q751" s="14" t="s">
        <v>110</v>
      </c>
      <c r="S751" s="14">
        <v>1</v>
      </c>
      <c r="T751" s="14">
        <v>1</v>
      </c>
      <c r="U751" s="14">
        <v>3</v>
      </c>
      <c r="Z751" s="14">
        <v>18</v>
      </c>
      <c r="AA751" s="14">
        <v>17</v>
      </c>
      <c r="AD751" s="14">
        <v>28</v>
      </c>
      <c r="AE751" s="14">
        <v>42</v>
      </c>
      <c r="AP751" s="14">
        <v>1</v>
      </c>
      <c r="AR751" s="14">
        <v>2</v>
      </c>
      <c r="AS751" s="14">
        <v>1</v>
      </c>
      <c r="AT751" s="14">
        <v>1</v>
      </c>
      <c r="AV751" s="14">
        <v>2</v>
      </c>
      <c r="AW751" s="14">
        <v>1</v>
      </c>
      <c r="AX751" s="14">
        <v>1</v>
      </c>
      <c r="AZ751" s="14">
        <v>2</v>
      </c>
      <c r="BA751" s="14">
        <v>1</v>
      </c>
      <c r="BB751" s="14">
        <v>1</v>
      </c>
    </row>
    <row r="752" spans="1:54">
      <c r="A752" s="14" t="s">
        <v>46</v>
      </c>
      <c r="B752" s="14" t="s">
        <v>75</v>
      </c>
      <c r="D752" s="14" t="s">
        <v>1832</v>
      </c>
      <c r="E752" s="14" t="s">
        <v>205</v>
      </c>
      <c r="F752" s="14" t="s">
        <v>1029</v>
      </c>
      <c r="G752" s="14">
        <v>31013585</v>
      </c>
      <c r="H752" s="14" t="s">
        <v>166</v>
      </c>
      <c r="I752" s="14" t="s">
        <v>259</v>
      </c>
      <c r="J752" s="14" t="s">
        <v>168</v>
      </c>
      <c r="K752" s="14">
        <v>21.207051342575699</v>
      </c>
      <c r="L752" s="14">
        <v>92.158359482689207</v>
      </c>
      <c r="M752" s="14">
        <v>-39.048235074735302</v>
      </c>
      <c r="N752" s="14">
        <v>4</v>
      </c>
      <c r="P752" s="14" t="s">
        <v>99</v>
      </c>
      <c r="Q752" s="14" t="s">
        <v>110</v>
      </c>
      <c r="S752" s="14">
        <v>1</v>
      </c>
      <c r="T752" s="14">
        <v>1</v>
      </c>
      <c r="U752" s="14">
        <v>3</v>
      </c>
      <c r="Z752" s="14">
        <v>35</v>
      </c>
      <c r="AA752" s="14">
        <v>34</v>
      </c>
      <c r="AD752" s="14">
        <v>19</v>
      </c>
      <c r="AE752" s="14">
        <v>16</v>
      </c>
      <c r="AQ752" s="14">
        <v>1</v>
      </c>
      <c r="AU752" s="14">
        <v>1</v>
      </c>
      <c r="AY752" s="14">
        <v>1</v>
      </c>
      <c r="BB752" s="14">
        <v>1</v>
      </c>
    </row>
    <row r="753" spans="1:54">
      <c r="A753" s="14" t="s">
        <v>46</v>
      </c>
      <c r="B753" s="14" t="s">
        <v>75</v>
      </c>
      <c r="D753" s="14" t="s">
        <v>1832</v>
      </c>
      <c r="E753" s="14" t="s">
        <v>205</v>
      </c>
      <c r="F753" s="14" t="s">
        <v>1030</v>
      </c>
      <c r="G753" s="14">
        <v>31013583</v>
      </c>
      <c r="H753" s="14" t="s">
        <v>166</v>
      </c>
      <c r="I753" s="14" t="s">
        <v>259</v>
      </c>
      <c r="J753" s="14" t="s">
        <v>168</v>
      </c>
      <c r="K753" s="14">
        <v>21.206966059407598</v>
      </c>
      <c r="L753" s="14">
        <v>92.1583449208715</v>
      </c>
      <c r="M753" s="14">
        <v>-20.855481397356399</v>
      </c>
      <c r="N753" s="14">
        <v>4</v>
      </c>
      <c r="P753" s="14" t="s">
        <v>99</v>
      </c>
      <c r="Q753" s="14" t="s">
        <v>110</v>
      </c>
      <c r="S753" s="14">
        <v>1</v>
      </c>
      <c r="T753" s="14">
        <v>1</v>
      </c>
      <c r="U753" s="14">
        <v>3</v>
      </c>
      <c r="Z753" s="14">
        <v>19</v>
      </c>
      <c r="AA753" s="14">
        <v>16</v>
      </c>
      <c r="AD753" s="14">
        <v>44</v>
      </c>
      <c r="AE753" s="14">
        <v>36</v>
      </c>
      <c r="AQ753" s="14">
        <v>1</v>
      </c>
      <c r="AU753" s="14">
        <v>1</v>
      </c>
      <c r="AY753" s="14">
        <v>1</v>
      </c>
      <c r="BB753" s="14">
        <v>1</v>
      </c>
    </row>
    <row r="754" spans="1:54">
      <c r="A754" s="14" t="s">
        <v>46</v>
      </c>
      <c r="B754" s="14" t="s">
        <v>75</v>
      </c>
      <c r="D754" s="14" t="s">
        <v>1832</v>
      </c>
      <c r="E754" s="14" t="s">
        <v>205</v>
      </c>
      <c r="F754" s="14" t="s">
        <v>1031</v>
      </c>
      <c r="G754" s="14">
        <v>31013618</v>
      </c>
      <c r="H754" s="14" t="s">
        <v>166</v>
      </c>
      <c r="I754" s="14" t="s">
        <v>259</v>
      </c>
      <c r="J754" s="14" t="s">
        <v>168</v>
      </c>
      <c r="K754" s="14">
        <v>21.2095733902046</v>
      </c>
      <c r="L754" s="14">
        <v>92.159953850797194</v>
      </c>
      <c r="M754" s="14">
        <v>-28.1026142064818</v>
      </c>
      <c r="N754" s="14">
        <v>4</v>
      </c>
      <c r="P754" s="14" t="s">
        <v>99</v>
      </c>
      <c r="Q754" s="14" t="s">
        <v>110</v>
      </c>
      <c r="S754" s="14">
        <v>1</v>
      </c>
      <c r="T754" s="14">
        <v>1</v>
      </c>
      <c r="U754" s="14">
        <v>3</v>
      </c>
      <c r="AQ754" s="14">
        <v>1</v>
      </c>
      <c r="AR754" s="14">
        <v>1</v>
      </c>
      <c r="AU754" s="14">
        <v>1</v>
      </c>
      <c r="AV754" s="14">
        <v>1</v>
      </c>
      <c r="AY754" s="14">
        <v>1</v>
      </c>
      <c r="AZ754" s="14">
        <v>1</v>
      </c>
      <c r="BB754" s="14">
        <v>1</v>
      </c>
    </row>
    <row r="755" spans="1:54">
      <c r="A755" s="14" t="s">
        <v>46</v>
      </c>
      <c r="B755" s="14" t="s">
        <v>75</v>
      </c>
      <c r="D755" s="14" t="s">
        <v>1832</v>
      </c>
      <c r="E755" s="14" t="s">
        <v>205</v>
      </c>
      <c r="F755" s="14" t="s">
        <v>1032</v>
      </c>
      <c r="G755" s="14">
        <v>31013616</v>
      </c>
      <c r="H755" s="14" t="s">
        <v>166</v>
      </c>
      <c r="I755" s="14" t="s">
        <v>259</v>
      </c>
      <c r="J755" s="14" t="s">
        <v>168</v>
      </c>
      <c r="K755" s="14">
        <v>21.2094993486356</v>
      </c>
      <c r="L755" s="14">
        <v>92.159991530659099</v>
      </c>
      <c r="M755" s="14">
        <v>-33.558906252411198</v>
      </c>
      <c r="N755" s="14">
        <v>4</v>
      </c>
      <c r="P755" s="14" t="s">
        <v>99</v>
      </c>
      <c r="Q755" s="14" t="s">
        <v>110</v>
      </c>
      <c r="S755" s="14">
        <v>1</v>
      </c>
      <c r="T755" s="14">
        <v>1</v>
      </c>
      <c r="U755" s="14">
        <v>3</v>
      </c>
      <c r="W755" s="14">
        <v>1</v>
      </c>
      <c r="X755" s="14">
        <v>1</v>
      </c>
      <c r="Y755" s="14">
        <v>1</v>
      </c>
      <c r="AQ755" s="14">
        <v>1</v>
      </c>
      <c r="AR755" s="14">
        <v>1</v>
      </c>
      <c r="AU755" s="14">
        <v>1</v>
      </c>
      <c r="AV755" s="14">
        <v>1</v>
      </c>
      <c r="AY755" s="14">
        <v>1</v>
      </c>
      <c r="AZ755" s="14">
        <v>1</v>
      </c>
      <c r="BB755" s="14">
        <v>1</v>
      </c>
    </row>
    <row r="756" spans="1:54">
      <c r="A756" s="14" t="s">
        <v>46</v>
      </c>
      <c r="B756" s="14" t="s">
        <v>75</v>
      </c>
      <c r="D756" s="14" t="s">
        <v>1832</v>
      </c>
      <c r="E756" s="14" t="s">
        <v>205</v>
      </c>
      <c r="F756" s="14" t="s">
        <v>1033</v>
      </c>
      <c r="G756" s="14">
        <v>31013614</v>
      </c>
      <c r="H756" s="14" t="s">
        <v>166</v>
      </c>
      <c r="I756" s="14" t="s">
        <v>259</v>
      </c>
      <c r="J756" s="14" t="s">
        <v>168</v>
      </c>
      <c r="K756" s="14">
        <v>21.2093747415162</v>
      </c>
      <c r="L756" s="14">
        <v>92.159977591602697</v>
      </c>
      <c r="M756" s="14">
        <v>-22.476824178459999</v>
      </c>
      <c r="N756" s="14">
        <v>4</v>
      </c>
      <c r="P756" s="14" t="s">
        <v>99</v>
      </c>
      <c r="Q756" s="14" t="s">
        <v>110</v>
      </c>
      <c r="S756" s="14">
        <v>1</v>
      </c>
      <c r="T756" s="14">
        <v>1</v>
      </c>
      <c r="U756" s="14">
        <v>3</v>
      </c>
      <c r="AQ756" s="14">
        <v>1</v>
      </c>
      <c r="AR756" s="14">
        <v>1</v>
      </c>
      <c r="AU756" s="14">
        <v>1</v>
      </c>
      <c r="AV756" s="14">
        <v>1</v>
      </c>
      <c r="AY756" s="14">
        <v>1</v>
      </c>
      <c r="AZ756" s="14">
        <v>1</v>
      </c>
      <c r="BB756" s="14">
        <v>1</v>
      </c>
    </row>
    <row r="757" spans="1:54">
      <c r="A757" s="14" t="s">
        <v>46</v>
      </c>
      <c r="B757" s="14" t="s">
        <v>75</v>
      </c>
      <c r="D757" s="14" t="s">
        <v>1832</v>
      </c>
      <c r="E757" s="14" t="s">
        <v>205</v>
      </c>
      <c r="F757" s="14" t="s">
        <v>1034</v>
      </c>
      <c r="G757" s="14">
        <v>31013622</v>
      </c>
      <c r="H757" s="14" t="s">
        <v>166</v>
      </c>
      <c r="I757" s="14" t="s">
        <v>259</v>
      </c>
      <c r="J757" s="14" t="s">
        <v>168</v>
      </c>
      <c r="K757" s="14">
        <v>21.209581039969802</v>
      </c>
      <c r="L757" s="14">
        <v>92.160039833439498</v>
      </c>
      <c r="M757" s="14">
        <v>-27.036951337077799</v>
      </c>
      <c r="N757" s="14">
        <v>4</v>
      </c>
      <c r="P757" s="14" t="s">
        <v>99</v>
      </c>
      <c r="Q757" s="14" t="s">
        <v>110</v>
      </c>
      <c r="S757" s="14">
        <v>1</v>
      </c>
      <c r="T757" s="14">
        <v>1</v>
      </c>
      <c r="U757" s="14">
        <v>3</v>
      </c>
      <c r="Z757" s="14">
        <v>15</v>
      </c>
      <c r="AA757" s="14">
        <v>20</v>
      </c>
      <c r="AD757" s="14">
        <v>30</v>
      </c>
      <c r="AE757" s="14">
        <v>40</v>
      </c>
      <c r="AP757" s="14">
        <v>1</v>
      </c>
      <c r="AR757" s="14">
        <v>1</v>
      </c>
      <c r="AT757" s="14">
        <v>1</v>
      </c>
      <c r="AV757" s="14">
        <v>1</v>
      </c>
      <c r="AX757" s="14">
        <v>1</v>
      </c>
      <c r="AZ757" s="14">
        <v>1</v>
      </c>
      <c r="BB757" s="14">
        <v>1</v>
      </c>
    </row>
    <row r="758" spans="1:54">
      <c r="A758" s="14" t="s">
        <v>46</v>
      </c>
      <c r="B758" s="14" t="s">
        <v>75</v>
      </c>
      <c r="D758" s="14" t="s">
        <v>1832</v>
      </c>
      <c r="E758" s="14" t="s">
        <v>205</v>
      </c>
      <c r="F758" s="14" t="s">
        <v>1035</v>
      </c>
      <c r="G758" s="14">
        <v>31013619</v>
      </c>
      <c r="H758" s="14" t="s">
        <v>166</v>
      </c>
      <c r="I758" s="14" t="s">
        <v>259</v>
      </c>
      <c r="J758" s="14" t="s">
        <v>168</v>
      </c>
      <c r="K758" s="14">
        <v>21.209580246487199</v>
      </c>
      <c r="L758" s="14">
        <v>92.159838315837504</v>
      </c>
      <c r="M758" s="14">
        <v>-31.232525615868902</v>
      </c>
      <c r="N758" s="14">
        <v>4</v>
      </c>
      <c r="P758" s="14" t="s">
        <v>99</v>
      </c>
      <c r="Q758" s="14" t="s">
        <v>110</v>
      </c>
      <c r="S758" s="14">
        <v>1</v>
      </c>
      <c r="T758" s="14">
        <v>1</v>
      </c>
      <c r="U758" s="14">
        <v>3</v>
      </c>
      <c r="W758" s="14">
        <v>1</v>
      </c>
      <c r="X758" s="14">
        <v>1</v>
      </c>
      <c r="Y758" s="14">
        <v>1</v>
      </c>
      <c r="Z758" s="14">
        <v>34</v>
      </c>
      <c r="AA758" s="14">
        <v>35</v>
      </c>
      <c r="AD758" s="14">
        <v>15</v>
      </c>
      <c r="AE758" s="14">
        <v>20</v>
      </c>
      <c r="AQ758" s="14">
        <v>1</v>
      </c>
      <c r="AR758" s="14">
        <v>1</v>
      </c>
      <c r="AU758" s="14">
        <v>1</v>
      </c>
      <c r="AV758" s="14">
        <v>1</v>
      </c>
      <c r="AY758" s="14">
        <v>1</v>
      </c>
      <c r="AZ758" s="14">
        <v>1</v>
      </c>
      <c r="BB758" s="14">
        <v>1</v>
      </c>
    </row>
    <row r="759" spans="1:54">
      <c r="A759" s="14" t="s">
        <v>46</v>
      </c>
      <c r="B759" s="14" t="s">
        <v>75</v>
      </c>
      <c r="D759" s="14" t="s">
        <v>1832</v>
      </c>
      <c r="E759" s="14" t="s">
        <v>1036</v>
      </c>
      <c r="F759" s="14" t="s">
        <v>1037</v>
      </c>
      <c r="G759" s="14">
        <v>31013574</v>
      </c>
      <c r="H759" s="14" t="s">
        <v>166</v>
      </c>
      <c r="I759" s="14" t="s">
        <v>259</v>
      </c>
      <c r="J759" s="14" t="s">
        <v>168</v>
      </c>
      <c r="P759" s="14" t="s">
        <v>99</v>
      </c>
      <c r="Q759" s="14" t="s">
        <v>110</v>
      </c>
      <c r="S759" s="14">
        <v>1</v>
      </c>
      <c r="T759" s="14">
        <v>1</v>
      </c>
      <c r="U759" s="14">
        <v>3</v>
      </c>
      <c r="Z759" s="14">
        <v>37</v>
      </c>
      <c r="AA759" s="14">
        <v>35</v>
      </c>
      <c r="AD759" s="14">
        <v>18</v>
      </c>
      <c r="AE759" s="14">
        <v>19</v>
      </c>
      <c r="AQ759" s="14">
        <v>1</v>
      </c>
      <c r="AR759" s="14">
        <v>1</v>
      </c>
      <c r="AS759" s="14">
        <v>1</v>
      </c>
      <c r="AU759" s="14">
        <v>1</v>
      </c>
      <c r="AV759" s="14">
        <v>1</v>
      </c>
      <c r="AW759" s="14">
        <v>1</v>
      </c>
      <c r="AY759" s="14">
        <v>1</v>
      </c>
      <c r="AZ759" s="14">
        <v>1</v>
      </c>
      <c r="BA759" s="14">
        <v>1</v>
      </c>
      <c r="BB759" s="14">
        <v>1</v>
      </c>
    </row>
    <row r="760" spans="1:54">
      <c r="A760" s="14" t="s">
        <v>46</v>
      </c>
      <c r="B760" s="14" t="s">
        <v>75</v>
      </c>
      <c r="D760" s="14" t="s">
        <v>1832</v>
      </c>
      <c r="E760" s="14" t="s">
        <v>1036</v>
      </c>
      <c r="F760" s="14" t="s">
        <v>1038</v>
      </c>
      <c r="G760" s="14">
        <v>31013572</v>
      </c>
      <c r="H760" s="14" t="s">
        <v>166</v>
      </c>
      <c r="I760" s="14" t="s">
        <v>259</v>
      </c>
      <c r="J760" s="14" t="s">
        <v>168</v>
      </c>
      <c r="P760" s="14" t="s">
        <v>99</v>
      </c>
      <c r="Q760" s="14" t="s">
        <v>110</v>
      </c>
      <c r="S760" s="14">
        <v>1</v>
      </c>
      <c r="T760" s="14">
        <v>1</v>
      </c>
      <c r="U760" s="14">
        <v>3</v>
      </c>
      <c r="Z760" s="14">
        <v>35</v>
      </c>
      <c r="AA760" s="14">
        <v>36</v>
      </c>
      <c r="AD760" s="14">
        <v>20</v>
      </c>
      <c r="AE760" s="14">
        <v>17</v>
      </c>
      <c r="AQ760" s="14">
        <v>1</v>
      </c>
      <c r="AR760" s="14">
        <v>2</v>
      </c>
      <c r="AS760" s="14">
        <v>2</v>
      </c>
      <c r="AU760" s="14">
        <v>1</v>
      </c>
      <c r="AV760" s="14">
        <v>2</v>
      </c>
      <c r="AW760" s="14">
        <v>2</v>
      </c>
      <c r="AY760" s="14">
        <v>1</v>
      </c>
      <c r="AZ760" s="14">
        <v>2</v>
      </c>
      <c r="BA760" s="14">
        <v>2</v>
      </c>
      <c r="BB760" s="14">
        <v>1</v>
      </c>
    </row>
    <row r="761" spans="1:54">
      <c r="A761" s="14" t="s">
        <v>46</v>
      </c>
      <c r="B761" s="14" t="s">
        <v>75</v>
      </c>
      <c r="D761" s="14" t="s">
        <v>1832</v>
      </c>
      <c r="E761" s="14" t="s">
        <v>1036</v>
      </c>
      <c r="F761" s="14" t="s">
        <v>1039</v>
      </c>
      <c r="G761" s="14">
        <v>31013576</v>
      </c>
      <c r="H761" s="14" t="s">
        <v>166</v>
      </c>
      <c r="I761" s="14" t="s">
        <v>259</v>
      </c>
      <c r="J761" s="14" t="s">
        <v>168</v>
      </c>
      <c r="P761" s="14" t="s">
        <v>99</v>
      </c>
      <c r="Q761" s="14" t="s">
        <v>110</v>
      </c>
      <c r="S761" s="14">
        <v>1</v>
      </c>
      <c r="T761" s="14">
        <v>1</v>
      </c>
      <c r="U761" s="14">
        <v>3</v>
      </c>
      <c r="Z761" s="14">
        <v>36</v>
      </c>
      <c r="AA761" s="14">
        <v>38</v>
      </c>
      <c r="AD761" s="14">
        <v>15</v>
      </c>
      <c r="AE761" s="14">
        <v>22</v>
      </c>
      <c r="AP761" s="14">
        <v>1</v>
      </c>
      <c r="AR761" s="14">
        <v>1</v>
      </c>
      <c r="AS761" s="14">
        <v>1</v>
      </c>
      <c r="AT761" s="14">
        <v>1</v>
      </c>
      <c r="AV761" s="14">
        <v>1</v>
      </c>
      <c r="AW761" s="14">
        <v>1</v>
      </c>
      <c r="AX761" s="14">
        <v>1</v>
      </c>
      <c r="AZ761" s="14">
        <v>1</v>
      </c>
      <c r="BA761" s="14">
        <v>1</v>
      </c>
      <c r="BB761" s="14">
        <v>1</v>
      </c>
    </row>
    <row r="762" spans="1:54">
      <c r="A762" s="14" t="s">
        <v>46</v>
      </c>
      <c r="B762" s="14" t="s">
        <v>75</v>
      </c>
      <c r="D762" s="14" t="s">
        <v>1832</v>
      </c>
      <c r="E762" s="14" t="s">
        <v>1036</v>
      </c>
      <c r="F762" s="14" t="s">
        <v>1040</v>
      </c>
      <c r="G762" s="14">
        <v>31013567</v>
      </c>
      <c r="H762" s="14" t="s">
        <v>166</v>
      </c>
      <c r="I762" s="14" t="s">
        <v>259</v>
      </c>
      <c r="J762" s="14" t="s">
        <v>168</v>
      </c>
      <c r="P762" s="14" t="s">
        <v>99</v>
      </c>
      <c r="Q762" s="14" t="s">
        <v>110</v>
      </c>
      <c r="S762" s="14">
        <v>1</v>
      </c>
      <c r="T762" s="14">
        <v>1</v>
      </c>
      <c r="U762" s="14">
        <v>3</v>
      </c>
      <c r="Z762" s="14">
        <v>20</v>
      </c>
      <c r="AA762" s="14">
        <v>17</v>
      </c>
      <c r="AD762" s="14">
        <v>19</v>
      </c>
      <c r="AE762" s="14">
        <v>18</v>
      </c>
      <c r="AQ762" s="14">
        <v>1</v>
      </c>
      <c r="AR762" s="14">
        <v>3</v>
      </c>
      <c r="AS762" s="14">
        <v>1</v>
      </c>
      <c r="AU762" s="14">
        <v>1</v>
      </c>
      <c r="AV762" s="14">
        <v>3</v>
      </c>
      <c r="AW762" s="14">
        <v>1</v>
      </c>
      <c r="AY762" s="14">
        <v>1</v>
      </c>
      <c r="AZ762" s="14">
        <v>3</v>
      </c>
      <c r="BA762" s="14">
        <v>1</v>
      </c>
      <c r="BB762" s="14">
        <v>1</v>
      </c>
    </row>
    <row r="763" spans="1:54">
      <c r="A763" s="14" t="s">
        <v>46</v>
      </c>
      <c r="B763" s="14" t="s">
        <v>75</v>
      </c>
      <c r="D763" s="14" t="s">
        <v>1832</v>
      </c>
      <c r="E763" s="14" t="s">
        <v>1036</v>
      </c>
      <c r="F763" s="14" t="s">
        <v>1041</v>
      </c>
      <c r="G763" s="14">
        <v>31013568</v>
      </c>
      <c r="H763" s="14" t="s">
        <v>166</v>
      </c>
      <c r="I763" s="14" t="s">
        <v>259</v>
      </c>
      <c r="J763" s="14" t="s">
        <v>168</v>
      </c>
      <c r="P763" s="14" t="s">
        <v>99</v>
      </c>
      <c r="Q763" s="14" t="s">
        <v>110</v>
      </c>
      <c r="S763" s="14">
        <v>1</v>
      </c>
      <c r="T763" s="14">
        <v>1</v>
      </c>
      <c r="U763" s="14">
        <v>3</v>
      </c>
      <c r="Z763" s="14">
        <v>22</v>
      </c>
      <c r="AA763" s="14">
        <v>15</v>
      </c>
      <c r="AD763" s="14">
        <v>22</v>
      </c>
      <c r="AE763" s="14">
        <v>15</v>
      </c>
      <c r="AQ763" s="14">
        <v>1</v>
      </c>
      <c r="AR763" s="14">
        <v>1</v>
      </c>
      <c r="AU763" s="14">
        <v>1</v>
      </c>
      <c r="AV763" s="14">
        <v>1</v>
      </c>
      <c r="AY763" s="14">
        <v>1</v>
      </c>
      <c r="AZ763" s="14">
        <v>1</v>
      </c>
      <c r="BB763" s="14">
        <v>1</v>
      </c>
    </row>
    <row r="764" spans="1:54">
      <c r="A764" s="14" t="s">
        <v>46</v>
      </c>
      <c r="B764" s="14" t="s">
        <v>75</v>
      </c>
      <c r="D764" s="14" t="s">
        <v>1832</v>
      </c>
      <c r="E764" s="14" t="s">
        <v>1036</v>
      </c>
      <c r="F764" s="14" t="s">
        <v>1042</v>
      </c>
      <c r="G764" s="14">
        <v>31013566</v>
      </c>
      <c r="H764" s="14" t="s">
        <v>166</v>
      </c>
      <c r="I764" s="14" t="s">
        <v>259</v>
      </c>
      <c r="J764" s="14" t="s">
        <v>168</v>
      </c>
      <c r="P764" s="14" t="s">
        <v>99</v>
      </c>
      <c r="Q764" s="14" t="s">
        <v>110</v>
      </c>
      <c r="S764" s="14">
        <v>1</v>
      </c>
      <c r="T764" s="14">
        <v>1</v>
      </c>
      <c r="U764" s="14">
        <v>3</v>
      </c>
      <c r="Z764" s="14">
        <v>20</v>
      </c>
      <c r="AA764" s="14">
        <v>17</v>
      </c>
      <c r="AD764" s="14">
        <v>20</v>
      </c>
      <c r="AE764" s="14">
        <v>17</v>
      </c>
      <c r="AQ764" s="14">
        <v>1</v>
      </c>
      <c r="AS764" s="14">
        <v>2</v>
      </c>
      <c r="AU764" s="14">
        <v>1</v>
      </c>
      <c r="AW764" s="14">
        <v>2</v>
      </c>
      <c r="AY764" s="14">
        <v>1</v>
      </c>
      <c r="BA764" s="14">
        <v>2</v>
      </c>
      <c r="BB764" s="14">
        <v>1</v>
      </c>
    </row>
    <row r="765" spans="1:54">
      <c r="A765" s="14" t="s">
        <v>46</v>
      </c>
      <c r="B765" s="14" t="s">
        <v>75</v>
      </c>
      <c r="D765" s="14" t="s">
        <v>1832</v>
      </c>
      <c r="E765" s="14" t="s">
        <v>1036</v>
      </c>
      <c r="F765" s="14" t="s">
        <v>1043</v>
      </c>
      <c r="G765" s="14">
        <v>31013561</v>
      </c>
      <c r="H765" s="14" t="s">
        <v>166</v>
      </c>
      <c r="I765" s="14" t="s">
        <v>259</v>
      </c>
      <c r="J765" s="14" t="s">
        <v>168</v>
      </c>
      <c r="P765" s="14" t="s">
        <v>99</v>
      </c>
      <c r="Q765" s="14" t="s">
        <v>110</v>
      </c>
      <c r="S765" s="14">
        <v>1</v>
      </c>
      <c r="T765" s="14">
        <v>1</v>
      </c>
      <c r="U765" s="14">
        <v>3</v>
      </c>
      <c r="Z765" s="14">
        <v>17</v>
      </c>
      <c r="AA765" s="14">
        <v>20</v>
      </c>
      <c r="AD765" s="14">
        <v>33</v>
      </c>
      <c r="AE765" s="14">
        <v>41</v>
      </c>
      <c r="AQ765" s="14">
        <v>1</v>
      </c>
      <c r="AR765" s="14">
        <v>2</v>
      </c>
      <c r="AU765" s="14">
        <v>1</v>
      </c>
      <c r="AV765" s="14">
        <v>2</v>
      </c>
      <c r="AY765" s="14">
        <v>1</v>
      </c>
      <c r="AZ765" s="14">
        <v>2</v>
      </c>
      <c r="BB765" s="14">
        <v>1</v>
      </c>
    </row>
    <row r="766" spans="1:54">
      <c r="A766" s="14" t="s">
        <v>46</v>
      </c>
      <c r="B766" s="14" t="s">
        <v>75</v>
      </c>
      <c r="D766" s="14" t="s">
        <v>1832</v>
      </c>
      <c r="E766" s="14" t="s">
        <v>1036</v>
      </c>
      <c r="F766" s="14" t="s">
        <v>1044</v>
      </c>
      <c r="G766" s="14">
        <v>31013559</v>
      </c>
      <c r="H766" s="14" t="s">
        <v>166</v>
      </c>
      <c r="I766" s="14" t="s">
        <v>259</v>
      </c>
      <c r="J766" s="14" t="s">
        <v>168</v>
      </c>
      <c r="P766" s="14" t="s">
        <v>99</v>
      </c>
      <c r="Q766" s="14" t="s">
        <v>110</v>
      </c>
      <c r="S766" s="14">
        <v>1</v>
      </c>
      <c r="T766" s="14">
        <v>1</v>
      </c>
      <c r="U766" s="14">
        <v>3</v>
      </c>
      <c r="Z766" s="14">
        <v>43</v>
      </c>
      <c r="AA766" s="14">
        <v>31</v>
      </c>
      <c r="AD766" s="14">
        <v>24</v>
      </c>
      <c r="AE766" s="14">
        <v>13</v>
      </c>
      <c r="AQ766" s="14">
        <v>1</v>
      </c>
      <c r="AR766" s="14">
        <v>2</v>
      </c>
      <c r="AU766" s="14">
        <v>1</v>
      </c>
      <c r="AV766" s="14">
        <v>2</v>
      </c>
      <c r="AY766" s="14">
        <v>1</v>
      </c>
      <c r="AZ766" s="14">
        <v>2</v>
      </c>
      <c r="BB766" s="14">
        <v>1</v>
      </c>
    </row>
    <row r="767" spans="1:54">
      <c r="A767" s="14" t="s">
        <v>46</v>
      </c>
      <c r="B767" s="14" t="s">
        <v>75</v>
      </c>
      <c r="D767" s="14" t="s">
        <v>1832</v>
      </c>
      <c r="E767" s="14" t="s">
        <v>1036</v>
      </c>
      <c r="F767" s="14" t="s">
        <v>1045</v>
      </c>
      <c r="G767" s="14">
        <v>31013584</v>
      </c>
      <c r="H767" s="14" t="s">
        <v>166</v>
      </c>
      <c r="I767" s="14" t="s">
        <v>259</v>
      </c>
      <c r="J767" s="14" t="s">
        <v>168</v>
      </c>
      <c r="P767" s="14" t="s">
        <v>99</v>
      </c>
      <c r="Q767" s="14" t="s">
        <v>110</v>
      </c>
      <c r="S767" s="14">
        <v>1</v>
      </c>
      <c r="T767" s="14">
        <v>1</v>
      </c>
      <c r="U767" s="14">
        <v>3</v>
      </c>
      <c r="Z767" s="14">
        <v>15</v>
      </c>
      <c r="AA767" s="14">
        <v>22</v>
      </c>
      <c r="AD767" s="14">
        <v>37</v>
      </c>
      <c r="AE767" s="14">
        <v>37</v>
      </c>
      <c r="AP767" s="14">
        <v>1</v>
      </c>
      <c r="AR767" s="14">
        <v>1</v>
      </c>
      <c r="AT767" s="14">
        <v>1</v>
      </c>
      <c r="AV767" s="14">
        <v>1</v>
      </c>
      <c r="AX767" s="14">
        <v>1</v>
      </c>
      <c r="AZ767" s="14">
        <v>1</v>
      </c>
      <c r="BB767" s="14">
        <v>1</v>
      </c>
    </row>
    <row r="768" spans="1:54">
      <c r="A768" s="14" t="s">
        <v>46</v>
      </c>
      <c r="B768" s="14" t="s">
        <v>75</v>
      </c>
      <c r="D768" s="14" t="s">
        <v>1832</v>
      </c>
      <c r="E768" s="14" t="s">
        <v>1036</v>
      </c>
      <c r="F768" s="14" t="s">
        <v>1046</v>
      </c>
      <c r="G768" s="14">
        <v>31013571</v>
      </c>
      <c r="H768" s="14" t="s">
        <v>166</v>
      </c>
      <c r="I768" s="14" t="s">
        <v>259</v>
      </c>
      <c r="J768" s="14" t="s">
        <v>168</v>
      </c>
      <c r="P768" s="14" t="s">
        <v>99</v>
      </c>
      <c r="Q768" s="14" t="s">
        <v>110</v>
      </c>
      <c r="S768" s="14">
        <v>1</v>
      </c>
      <c r="T768" s="14">
        <v>1</v>
      </c>
      <c r="U768" s="14">
        <v>3</v>
      </c>
      <c r="Z768" s="14">
        <v>17</v>
      </c>
      <c r="AA768" s="14">
        <v>20</v>
      </c>
      <c r="AD768" s="14">
        <v>31</v>
      </c>
      <c r="AE768" s="14">
        <v>43</v>
      </c>
      <c r="AQ768" s="14">
        <v>1</v>
      </c>
      <c r="AR768" s="14">
        <v>1</v>
      </c>
      <c r="AU768" s="14">
        <v>1</v>
      </c>
      <c r="AV768" s="14">
        <v>1</v>
      </c>
      <c r="AY768" s="14">
        <v>1</v>
      </c>
      <c r="AZ768" s="14">
        <v>1</v>
      </c>
      <c r="BB768" s="14">
        <v>1</v>
      </c>
    </row>
    <row r="769" spans="1:54">
      <c r="A769" s="14" t="s">
        <v>46</v>
      </c>
      <c r="B769" s="14" t="s">
        <v>75</v>
      </c>
      <c r="D769" s="14" t="s">
        <v>1832</v>
      </c>
      <c r="E769" s="14" t="s">
        <v>1047</v>
      </c>
      <c r="F769" s="14" t="s">
        <v>1048</v>
      </c>
      <c r="G769" s="14">
        <v>31013592</v>
      </c>
      <c r="H769" s="14" t="s">
        <v>166</v>
      </c>
      <c r="I769" s="14" t="s">
        <v>259</v>
      </c>
      <c r="J769" s="14" t="s">
        <v>168</v>
      </c>
      <c r="K769" s="14">
        <v>21.2079368283337</v>
      </c>
      <c r="L769" s="14">
        <v>92.156901514478605</v>
      </c>
      <c r="M769" s="14">
        <v>-38.896509442645801</v>
      </c>
      <c r="N769" s="14">
        <v>4</v>
      </c>
      <c r="P769" s="14" t="s">
        <v>99</v>
      </c>
      <c r="Q769" s="14" t="s">
        <v>110</v>
      </c>
      <c r="S769" s="14">
        <v>1</v>
      </c>
      <c r="T769" s="14">
        <v>1</v>
      </c>
      <c r="U769" s="14">
        <v>3</v>
      </c>
      <c r="V769" s="14">
        <v>1</v>
      </c>
      <c r="W769" s="14">
        <v>1</v>
      </c>
      <c r="X769" s="14">
        <v>1</v>
      </c>
      <c r="Y769" s="14">
        <v>1</v>
      </c>
      <c r="Z769" s="14">
        <v>20</v>
      </c>
      <c r="AA769" s="14">
        <v>17</v>
      </c>
      <c r="AD769" s="14">
        <v>37</v>
      </c>
      <c r="AE769" s="14">
        <v>37</v>
      </c>
      <c r="AQ769" s="14">
        <v>1</v>
      </c>
      <c r="AR769" s="14">
        <v>2</v>
      </c>
      <c r="AU769" s="14">
        <v>1</v>
      </c>
      <c r="AV769" s="14">
        <v>2</v>
      </c>
      <c r="AY769" s="14">
        <v>1</v>
      </c>
      <c r="AZ769" s="14">
        <v>2</v>
      </c>
      <c r="BB769" s="14">
        <v>1</v>
      </c>
    </row>
    <row r="770" spans="1:54">
      <c r="A770" s="14" t="s">
        <v>46</v>
      </c>
      <c r="B770" s="14" t="s">
        <v>75</v>
      </c>
      <c r="D770" s="14" t="s">
        <v>1832</v>
      </c>
      <c r="E770" s="14" t="s">
        <v>1047</v>
      </c>
      <c r="F770" s="14" t="s">
        <v>1049</v>
      </c>
      <c r="G770" s="14">
        <v>31013591</v>
      </c>
      <c r="H770" s="14" t="s">
        <v>166</v>
      </c>
      <c r="I770" s="14" t="s">
        <v>259</v>
      </c>
      <c r="J770" s="14" t="s">
        <v>168</v>
      </c>
      <c r="K770" s="14">
        <v>21.2078699803799</v>
      </c>
      <c r="L770" s="14">
        <v>92.156996017083401</v>
      </c>
      <c r="M770" s="14">
        <v>-32.809913788792102</v>
      </c>
      <c r="N770" s="14">
        <v>4</v>
      </c>
      <c r="P770" s="14" t="s">
        <v>99</v>
      </c>
      <c r="Q770" s="14" t="s">
        <v>110</v>
      </c>
      <c r="S770" s="14">
        <v>1</v>
      </c>
      <c r="T770" s="14">
        <v>1</v>
      </c>
      <c r="U770" s="14">
        <v>3</v>
      </c>
      <c r="Z770" s="14">
        <v>18</v>
      </c>
      <c r="AA770" s="14">
        <v>19</v>
      </c>
      <c r="AD770" s="14">
        <v>32</v>
      </c>
      <c r="AE770" s="14">
        <v>42</v>
      </c>
      <c r="AQ770" s="14">
        <v>1</v>
      </c>
      <c r="AR770" s="14">
        <v>2</v>
      </c>
      <c r="AS770" s="14">
        <v>1</v>
      </c>
      <c r="AU770" s="14">
        <v>1</v>
      </c>
      <c r="AV770" s="14">
        <v>2</v>
      </c>
      <c r="AW770" s="14">
        <v>1</v>
      </c>
      <c r="AY770" s="14">
        <v>1</v>
      </c>
      <c r="AZ770" s="14">
        <v>2</v>
      </c>
      <c r="BA770" s="14">
        <v>1</v>
      </c>
      <c r="BB770" s="14">
        <v>1</v>
      </c>
    </row>
    <row r="771" spans="1:54">
      <c r="A771" s="14" t="s">
        <v>46</v>
      </c>
      <c r="B771" s="14" t="s">
        <v>75</v>
      </c>
      <c r="D771" s="14" t="s">
        <v>1832</v>
      </c>
      <c r="E771" s="14" t="s">
        <v>1047</v>
      </c>
      <c r="F771" s="14" t="s">
        <v>1050</v>
      </c>
      <c r="G771" s="14">
        <v>31013588</v>
      </c>
      <c r="H771" s="14" t="s">
        <v>166</v>
      </c>
      <c r="I771" s="14" t="s">
        <v>259</v>
      </c>
      <c r="J771" s="14" t="s">
        <v>168</v>
      </c>
      <c r="P771" s="14" t="s">
        <v>99</v>
      </c>
      <c r="Q771" s="14" t="s">
        <v>110</v>
      </c>
      <c r="S771" s="14">
        <v>1</v>
      </c>
      <c r="T771" s="14">
        <v>1</v>
      </c>
      <c r="U771" s="14">
        <v>3</v>
      </c>
      <c r="V771" s="14">
        <v>1</v>
      </c>
      <c r="Z771" s="14">
        <v>15</v>
      </c>
      <c r="AA771" s="14">
        <v>22</v>
      </c>
      <c r="AD771" s="14">
        <v>29</v>
      </c>
      <c r="AE771" s="14">
        <v>42</v>
      </c>
      <c r="AQ771" s="14">
        <v>1</v>
      </c>
      <c r="AR771" s="14">
        <v>1</v>
      </c>
      <c r="AS771" s="14">
        <v>1</v>
      </c>
      <c r="AU771" s="14">
        <v>1</v>
      </c>
      <c r="AV771" s="14">
        <v>1</v>
      </c>
      <c r="AW771" s="14">
        <v>1</v>
      </c>
      <c r="AY771" s="14">
        <v>1</v>
      </c>
      <c r="AZ771" s="14">
        <v>1</v>
      </c>
      <c r="BA771" s="14">
        <v>1</v>
      </c>
      <c r="BB771" s="14">
        <v>1</v>
      </c>
    </row>
    <row r="772" spans="1:54">
      <c r="A772" s="14" t="s">
        <v>46</v>
      </c>
      <c r="B772" s="14" t="s">
        <v>75</v>
      </c>
      <c r="D772" s="14" t="s">
        <v>1832</v>
      </c>
      <c r="E772" s="14" t="s">
        <v>1047</v>
      </c>
      <c r="F772" s="14" t="s">
        <v>1051</v>
      </c>
      <c r="G772" s="14">
        <v>31013586</v>
      </c>
      <c r="H772" s="14" t="s">
        <v>166</v>
      </c>
      <c r="I772" s="14" t="s">
        <v>259</v>
      </c>
      <c r="J772" s="14" t="s">
        <v>168</v>
      </c>
      <c r="P772" s="14" t="s">
        <v>99</v>
      </c>
      <c r="Q772" s="14" t="s">
        <v>110</v>
      </c>
      <c r="S772" s="14">
        <v>1</v>
      </c>
      <c r="T772" s="14">
        <v>1</v>
      </c>
      <c r="U772" s="14">
        <v>3</v>
      </c>
      <c r="Z772" s="14">
        <v>26</v>
      </c>
      <c r="AA772" s="14">
        <v>48</v>
      </c>
      <c r="AD772" s="14">
        <v>18</v>
      </c>
      <c r="AE772" s="14">
        <v>19</v>
      </c>
      <c r="AQ772" s="14">
        <v>1</v>
      </c>
      <c r="AS772" s="14">
        <v>1</v>
      </c>
      <c r="AU772" s="14">
        <v>1</v>
      </c>
      <c r="AW772" s="14">
        <v>1</v>
      </c>
      <c r="AY772" s="14">
        <v>1</v>
      </c>
      <c r="BA772" s="14">
        <v>1</v>
      </c>
      <c r="BB772" s="14">
        <v>1</v>
      </c>
    </row>
    <row r="773" spans="1:54">
      <c r="A773" s="14" t="s">
        <v>47</v>
      </c>
      <c r="B773" s="14" t="s">
        <v>76</v>
      </c>
      <c r="D773" s="14" t="s">
        <v>1832</v>
      </c>
      <c r="E773" s="14" t="s">
        <v>1052</v>
      </c>
      <c r="F773" s="14" t="s">
        <v>1053</v>
      </c>
      <c r="G773" s="14">
        <v>31013661</v>
      </c>
      <c r="H773" s="14" t="s">
        <v>166</v>
      </c>
      <c r="I773" s="14" t="s">
        <v>259</v>
      </c>
      <c r="J773" s="14" t="s">
        <v>168</v>
      </c>
      <c r="K773" s="14">
        <v>21.211889036739802</v>
      </c>
      <c r="L773" s="14">
        <v>92.148921041438598</v>
      </c>
      <c r="M773" s="14">
        <v>-50.205414373881801</v>
      </c>
      <c r="N773" s="14">
        <v>8</v>
      </c>
      <c r="P773" s="14" t="s">
        <v>99</v>
      </c>
      <c r="Q773" s="14" t="s">
        <v>110</v>
      </c>
      <c r="S773" s="14">
        <v>1</v>
      </c>
      <c r="T773" s="14">
        <v>1</v>
      </c>
      <c r="U773" s="14">
        <v>3</v>
      </c>
      <c r="W773" s="14">
        <v>1</v>
      </c>
      <c r="X773" s="14">
        <v>1</v>
      </c>
      <c r="Y773" s="14">
        <v>1</v>
      </c>
      <c r="Z773" s="14">
        <v>20</v>
      </c>
      <c r="AA773" s="14">
        <v>17</v>
      </c>
      <c r="AD773" s="14">
        <v>36</v>
      </c>
      <c r="AE773" s="14">
        <v>36</v>
      </c>
      <c r="AP773" s="14">
        <v>1</v>
      </c>
      <c r="AR773" s="14">
        <v>1</v>
      </c>
      <c r="AT773" s="14">
        <v>1</v>
      </c>
      <c r="AV773" s="14">
        <v>1</v>
      </c>
      <c r="AX773" s="14">
        <v>1</v>
      </c>
      <c r="AZ773" s="14">
        <v>1</v>
      </c>
      <c r="BB773" s="14">
        <v>1</v>
      </c>
    </row>
    <row r="774" spans="1:54">
      <c r="A774" s="14" t="s">
        <v>47</v>
      </c>
      <c r="B774" s="14" t="s">
        <v>76</v>
      </c>
      <c r="D774" s="14" t="s">
        <v>1832</v>
      </c>
      <c r="E774" s="14" t="s">
        <v>1052</v>
      </c>
      <c r="F774" s="14" t="s">
        <v>1054</v>
      </c>
      <c r="G774" s="14">
        <v>31013664</v>
      </c>
      <c r="H774" s="14" t="s">
        <v>166</v>
      </c>
      <c r="I774" s="14" t="s">
        <v>259</v>
      </c>
      <c r="J774" s="14" t="s">
        <v>168</v>
      </c>
      <c r="K774" s="14">
        <v>21.211960551571501</v>
      </c>
      <c r="L774" s="14">
        <v>92.148779989067606</v>
      </c>
      <c r="M774" s="14">
        <v>-22.151117346589899</v>
      </c>
      <c r="N774" s="14">
        <v>6</v>
      </c>
      <c r="P774" s="14" t="s">
        <v>99</v>
      </c>
      <c r="Q774" s="14" t="s">
        <v>110</v>
      </c>
      <c r="S774" s="14">
        <v>1</v>
      </c>
      <c r="T774" s="14">
        <v>1</v>
      </c>
      <c r="U774" s="14">
        <v>3</v>
      </c>
      <c r="Z774" s="14">
        <v>18</v>
      </c>
      <c r="AA774" s="14">
        <v>17</v>
      </c>
      <c r="AD774" s="14">
        <v>36</v>
      </c>
      <c r="AE774" s="14">
        <v>34</v>
      </c>
      <c r="AQ774" s="14">
        <v>1</v>
      </c>
      <c r="AR774" s="14">
        <v>1</v>
      </c>
      <c r="AU774" s="14">
        <v>1</v>
      </c>
      <c r="AV774" s="14">
        <v>1</v>
      </c>
      <c r="AY774" s="14">
        <v>1</v>
      </c>
      <c r="AZ774" s="14">
        <v>1</v>
      </c>
      <c r="BB774" s="14">
        <v>1</v>
      </c>
    </row>
    <row r="775" spans="1:54">
      <c r="A775" s="14" t="s">
        <v>47</v>
      </c>
      <c r="B775" s="14" t="s">
        <v>76</v>
      </c>
      <c r="D775" s="14" t="s">
        <v>1832</v>
      </c>
      <c r="E775" s="14" t="s">
        <v>1052</v>
      </c>
      <c r="F775" s="14" t="s">
        <v>1055</v>
      </c>
      <c r="G775" s="14">
        <v>31013674</v>
      </c>
      <c r="H775" s="14" t="s">
        <v>166</v>
      </c>
      <c r="I775" s="14" t="s">
        <v>259</v>
      </c>
      <c r="J775" s="14" t="s">
        <v>168</v>
      </c>
      <c r="K775" s="14">
        <v>21.2121481026639</v>
      </c>
      <c r="L775" s="14">
        <v>92.1489012088404</v>
      </c>
      <c r="M775" s="14">
        <v>-34.888172938890101</v>
      </c>
      <c r="N775" s="14">
        <v>6</v>
      </c>
      <c r="P775" s="14" t="s">
        <v>99</v>
      </c>
      <c r="Q775" s="14" t="s">
        <v>110</v>
      </c>
      <c r="S775" s="14">
        <v>1</v>
      </c>
      <c r="T775" s="14">
        <v>1</v>
      </c>
      <c r="U775" s="14">
        <v>3</v>
      </c>
      <c r="Z775" s="14">
        <v>21</v>
      </c>
      <c r="AA775" s="14">
        <v>16</v>
      </c>
      <c r="AD775" s="14">
        <v>38</v>
      </c>
      <c r="AE775" s="14">
        <v>34</v>
      </c>
      <c r="AQ775" s="14">
        <v>1</v>
      </c>
      <c r="AR775" s="14">
        <v>1</v>
      </c>
      <c r="AU775" s="14">
        <v>1</v>
      </c>
      <c r="AV775" s="14">
        <v>1</v>
      </c>
      <c r="AY775" s="14">
        <v>1</v>
      </c>
      <c r="AZ775" s="14">
        <v>1</v>
      </c>
      <c r="BB775" s="14">
        <v>1</v>
      </c>
    </row>
    <row r="776" spans="1:54">
      <c r="A776" s="14" t="s">
        <v>47</v>
      </c>
      <c r="B776" s="14" t="s">
        <v>76</v>
      </c>
      <c r="D776" s="14" t="s">
        <v>1832</v>
      </c>
      <c r="E776" s="14" t="s">
        <v>1056</v>
      </c>
      <c r="F776" s="14" t="s">
        <v>1057</v>
      </c>
      <c r="G776" s="14">
        <v>31013698</v>
      </c>
      <c r="H776" s="14" t="s">
        <v>166</v>
      </c>
      <c r="I776" s="14" t="s">
        <v>259</v>
      </c>
      <c r="J776" s="14" t="s">
        <v>168</v>
      </c>
      <c r="P776" s="14" t="s">
        <v>99</v>
      </c>
      <c r="Q776" s="14" t="s">
        <v>110</v>
      </c>
      <c r="S776" s="14">
        <v>1</v>
      </c>
      <c r="T776" s="14">
        <v>1</v>
      </c>
      <c r="U776" s="14">
        <v>3</v>
      </c>
      <c r="W776" s="14">
        <v>1</v>
      </c>
      <c r="X776" s="14">
        <v>1</v>
      </c>
      <c r="Y776" s="14">
        <v>1</v>
      </c>
      <c r="Z776" s="14">
        <v>30</v>
      </c>
      <c r="AA776" s="14">
        <v>40</v>
      </c>
      <c r="AD776" s="14">
        <v>16</v>
      </c>
      <c r="AE776" s="14">
        <v>19</v>
      </c>
      <c r="AQ776" s="14">
        <v>1</v>
      </c>
      <c r="AR776" s="14">
        <v>1</v>
      </c>
      <c r="AU776" s="14">
        <v>1</v>
      </c>
      <c r="AV776" s="14">
        <v>1</v>
      </c>
      <c r="AY776" s="14">
        <v>1</v>
      </c>
      <c r="AZ776" s="14">
        <v>1</v>
      </c>
      <c r="BB776" s="14">
        <v>1</v>
      </c>
    </row>
    <row r="777" spans="1:54">
      <c r="A777" s="14" t="s">
        <v>47</v>
      </c>
      <c r="B777" s="14" t="s">
        <v>76</v>
      </c>
      <c r="D777" s="14" t="s">
        <v>1832</v>
      </c>
      <c r="E777" s="14" t="s">
        <v>1056</v>
      </c>
      <c r="F777" s="14" t="s">
        <v>1058</v>
      </c>
      <c r="G777" s="14">
        <v>31013699</v>
      </c>
      <c r="H777" s="14" t="s">
        <v>166</v>
      </c>
      <c r="I777" s="14" t="s">
        <v>259</v>
      </c>
      <c r="J777" s="14" t="s">
        <v>168</v>
      </c>
      <c r="P777" s="14" t="s">
        <v>99</v>
      </c>
      <c r="Q777" s="14" t="s">
        <v>110</v>
      </c>
      <c r="S777" s="14">
        <v>1</v>
      </c>
      <c r="T777" s="14">
        <v>1</v>
      </c>
      <c r="U777" s="14">
        <v>3</v>
      </c>
      <c r="Z777" s="14">
        <v>33</v>
      </c>
      <c r="AA777" s="14">
        <v>37</v>
      </c>
      <c r="AD777" s="14">
        <v>16</v>
      </c>
      <c r="AE777" s="14">
        <v>19</v>
      </c>
      <c r="AQ777" s="14">
        <v>1</v>
      </c>
      <c r="AR777" s="14">
        <v>1</v>
      </c>
      <c r="AU777" s="14">
        <v>1</v>
      </c>
      <c r="AV777" s="14">
        <v>1</v>
      </c>
      <c r="AY777" s="14">
        <v>1</v>
      </c>
      <c r="AZ777" s="14">
        <v>1</v>
      </c>
      <c r="BB777" s="14">
        <v>1</v>
      </c>
    </row>
    <row r="778" spans="1:54">
      <c r="A778" s="14" t="s">
        <v>47</v>
      </c>
      <c r="B778" s="14" t="s">
        <v>76</v>
      </c>
      <c r="D778" s="14" t="s">
        <v>1832</v>
      </c>
      <c r="E778" s="14" t="s">
        <v>1056</v>
      </c>
      <c r="F778" s="14" t="s">
        <v>1059</v>
      </c>
      <c r="G778" s="14">
        <v>31013702</v>
      </c>
      <c r="H778" s="14" t="s">
        <v>166</v>
      </c>
      <c r="I778" s="14" t="s">
        <v>259</v>
      </c>
      <c r="J778" s="14" t="s">
        <v>168</v>
      </c>
      <c r="P778" s="14" t="s">
        <v>99</v>
      </c>
      <c r="Q778" s="14" t="s">
        <v>110</v>
      </c>
      <c r="S778" s="14">
        <v>1</v>
      </c>
      <c r="T778" s="14">
        <v>1</v>
      </c>
      <c r="U778" s="14">
        <v>3</v>
      </c>
      <c r="W778" s="14">
        <v>1</v>
      </c>
      <c r="X778" s="14">
        <v>1</v>
      </c>
      <c r="Y778" s="14">
        <v>1</v>
      </c>
      <c r="Z778" s="14">
        <v>35</v>
      </c>
      <c r="AA778" s="14">
        <v>31</v>
      </c>
      <c r="AD778" s="14">
        <v>17</v>
      </c>
      <c r="AE778" s="14">
        <v>16</v>
      </c>
      <c r="AQ778" s="14">
        <v>1</v>
      </c>
      <c r="AR778" s="14">
        <v>1</v>
      </c>
      <c r="AU778" s="14">
        <v>1</v>
      </c>
      <c r="AV778" s="14">
        <v>1</v>
      </c>
      <c r="AY778" s="14">
        <v>1</v>
      </c>
      <c r="AZ778" s="14">
        <v>1</v>
      </c>
      <c r="BB778" s="14">
        <v>1</v>
      </c>
    </row>
    <row r="779" spans="1:54">
      <c r="A779" s="14" t="s">
        <v>47</v>
      </c>
      <c r="B779" s="14" t="s">
        <v>76</v>
      </c>
      <c r="D779" s="14" t="s">
        <v>1832</v>
      </c>
      <c r="E779" s="14" t="s">
        <v>1056</v>
      </c>
      <c r="F779" s="14" t="s">
        <v>1060</v>
      </c>
      <c r="G779" s="14">
        <v>31013704</v>
      </c>
      <c r="H779" s="14" t="s">
        <v>166</v>
      </c>
      <c r="I779" s="14" t="s">
        <v>259</v>
      </c>
      <c r="J779" s="14" t="s">
        <v>168</v>
      </c>
      <c r="P779" s="14" t="s">
        <v>99</v>
      </c>
      <c r="Q779" s="14" t="s">
        <v>110</v>
      </c>
      <c r="S779" s="14">
        <v>1</v>
      </c>
      <c r="T779" s="14">
        <v>1</v>
      </c>
      <c r="U779" s="14">
        <v>3</v>
      </c>
      <c r="Z779" s="14">
        <v>19</v>
      </c>
      <c r="AA779" s="14">
        <v>14</v>
      </c>
      <c r="AD779" s="14">
        <v>35</v>
      </c>
      <c r="AE779" s="14">
        <v>31</v>
      </c>
      <c r="AQ779" s="14">
        <v>1</v>
      </c>
      <c r="AR779" s="14">
        <v>1</v>
      </c>
      <c r="AU779" s="14">
        <v>1</v>
      </c>
      <c r="AV779" s="14">
        <v>1</v>
      </c>
      <c r="AY779" s="14">
        <v>1</v>
      </c>
      <c r="AZ779" s="14">
        <v>1</v>
      </c>
      <c r="BB779" s="14">
        <v>1</v>
      </c>
    </row>
    <row r="780" spans="1:54">
      <c r="A780" s="14" t="s">
        <v>47</v>
      </c>
      <c r="B780" s="14" t="s">
        <v>76</v>
      </c>
      <c r="D780" s="14" t="s">
        <v>1832</v>
      </c>
      <c r="E780" s="14" t="s">
        <v>1056</v>
      </c>
      <c r="F780" s="14" t="s">
        <v>1061</v>
      </c>
      <c r="G780" s="14">
        <v>31013705</v>
      </c>
      <c r="H780" s="14" t="s">
        <v>166</v>
      </c>
      <c r="I780" s="14" t="s">
        <v>259</v>
      </c>
      <c r="J780" s="14" t="s">
        <v>168</v>
      </c>
      <c r="P780" s="14" t="s">
        <v>99</v>
      </c>
      <c r="Q780" s="14" t="s">
        <v>110</v>
      </c>
      <c r="S780" s="14">
        <v>1</v>
      </c>
      <c r="T780" s="14">
        <v>1</v>
      </c>
      <c r="U780" s="14">
        <v>3</v>
      </c>
      <c r="W780" s="14">
        <v>1</v>
      </c>
      <c r="X780" s="14">
        <v>1</v>
      </c>
      <c r="Y780" s="14">
        <v>1</v>
      </c>
      <c r="Z780" s="14">
        <v>18</v>
      </c>
      <c r="AA780" s="14">
        <v>15</v>
      </c>
      <c r="AD780" s="14">
        <v>38</v>
      </c>
      <c r="AE780" s="14">
        <v>28</v>
      </c>
      <c r="AQ780" s="14">
        <v>1</v>
      </c>
      <c r="AR780" s="14">
        <v>1</v>
      </c>
      <c r="AU780" s="14">
        <v>1</v>
      </c>
      <c r="AV780" s="14">
        <v>1</v>
      </c>
      <c r="AY780" s="14">
        <v>1</v>
      </c>
      <c r="AZ780" s="14">
        <v>1</v>
      </c>
      <c r="BB780" s="14">
        <v>1</v>
      </c>
    </row>
    <row r="781" spans="1:54">
      <c r="A781" s="14" t="s">
        <v>47</v>
      </c>
      <c r="B781" s="14" t="s">
        <v>76</v>
      </c>
      <c r="D781" s="14" t="s">
        <v>1832</v>
      </c>
      <c r="E781" s="14" t="s">
        <v>1056</v>
      </c>
      <c r="F781" s="14" t="s">
        <v>1062</v>
      </c>
      <c r="G781" s="14">
        <v>31013707</v>
      </c>
      <c r="H781" s="14" t="s">
        <v>166</v>
      </c>
      <c r="I781" s="14" t="s">
        <v>259</v>
      </c>
      <c r="J781" s="14" t="s">
        <v>168</v>
      </c>
      <c r="P781" s="14" t="s">
        <v>99</v>
      </c>
      <c r="Q781" s="14" t="s">
        <v>110</v>
      </c>
      <c r="S781" s="14">
        <v>1</v>
      </c>
      <c r="T781" s="14">
        <v>1</v>
      </c>
      <c r="U781" s="14">
        <v>3</v>
      </c>
      <c r="Z781" s="14">
        <v>17</v>
      </c>
      <c r="AA781" s="14">
        <v>16</v>
      </c>
      <c r="AD781" s="14">
        <v>35</v>
      </c>
      <c r="AE781" s="14">
        <v>31</v>
      </c>
      <c r="AQ781" s="14">
        <v>1</v>
      </c>
      <c r="AR781" s="14">
        <v>1</v>
      </c>
      <c r="AU781" s="14">
        <v>1</v>
      </c>
      <c r="AV781" s="14">
        <v>1</v>
      </c>
      <c r="AY781" s="14">
        <v>1</v>
      </c>
      <c r="AZ781" s="14">
        <v>1</v>
      </c>
      <c r="BB781" s="14">
        <v>1</v>
      </c>
    </row>
    <row r="782" spans="1:54">
      <c r="A782" s="14" t="s">
        <v>47</v>
      </c>
      <c r="B782" s="14" t="s">
        <v>76</v>
      </c>
      <c r="D782" s="14" t="s">
        <v>1832</v>
      </c>
      <c r="E782" s="14" t="s">
        <v>1056</v>
      </c>
      <c r="F782" s="14" t="s">
        <v>1063</v>
      </c>
      <c r="G782" s="14">
        <v>31013709</v>
      </c>
      <c r="H782" s="14" t="s">
        <v>166</v>
      </c>
      <c r="I782" s="14" t="s">
        <v>259</v>
      </c>
      <c r="J782" s="14" t="s">
        <v>168</v>
      </c>
      <c r="P782" s="14" t="s">
        <v>99</v>
      </c>
      <c r="Q782" s="14" t="s">
        <v>110</v>
      </c>
      <c r="S782" s="14">
        <v>1</v>
      </c>
      <c r="T782" s="14">
        <v>1</v>
      </c>
      <c r="U782" s="14">
        <v>3</v>
      </c>
      <c r="Z782" s="14">
        <v>18</v>
      </c>
      <c r="AA782" s="14">
        <v>15</v>
      </c>
      <c r="AD782" s="14">
        <v>35</v>
      </c>
      <c r="AE782" s="14">
        <v>31</v>
      </c>
      <c r="AP782" s="14">
        <v>1</v>
      </c>
      <c r="AR782" s="14">
        <v>1</v>
      </c>
      <c r="AT782" s="14">
        <v>1</v>
      </c>
      <c r="AV782" s="14">
        <v>1</v>
      </c>
      <c r="AX782" s="14">
        <v>1</v>
      </c>
      <c r="AZ782" s="14">
        <v>1</v>
      </c>
      <c r="BB782" s="14">
        <v>1</v>
      </c>
    </row>
    <row r="783" spans="1:54">
      <c r="A783" s="14" t="s">
        <v>47</v>
      </c>
      <c r="B783" s="14" t="s">
        <v>76</v>
      </c>
      <c r="D783" s="14" t="s">
        <v>1832</v>
      </c>
      <c r="E783" s="14" t="s">
        <v>1056</v>
      </c>
      <c r="F783" s="14" t="s">
        <v>1064</v>
      </c>
      <c r="G783" s="14">
        <v>31013551</v>
      </c>
      <c r="H783" s="14" t="s">
        <v>166</v>
      </c>
      <c r="I783" s="14" t="s">
        <v>259</v>
      </c>
      <c r="J783" s="14" t="s">
        <v>168</v>
      </c>
      <c r="P783" s="14" t="s">
        <v>99</v>
      </c>
      <c r="Q783" s="14" t="s">
        <v>110</v>
      </c>
      <c r="S783" s="14">
        <v>1</v>
      </c>
      <c r="T783" s="14">
        <v>1</v>
      </c>
      <c r="U783" s="14">
        <v>3</v>
      </c>
      <c r="V783" s="14">
        <v>1</v>
      </c>
      <c r="Z783" s="14">
        <v>37</v>
      </c>
      <c r="AA783" s="14">
        <v>29</v>
      </c>
      <c r="AD783" s="14">
        <v>17</v>
      </c>
      <c r="AE783" s="14">
        <v>16</v>
      </c>
      <c r="AQ783" s="14">
        <v>1</v>
      </c>
      <c r="AR783" s="14">
        <v>1</v>
      </c>
      <c r="AU783" s="14">
        <v>1</v>
      </c>
      <c r="AV783" s="14">
        <v>1</v>
      </c>
      <c r="AY783" s="14">
        <v>1</v>
      </c>
      <c r="AZ783" s="14">
        <v>1</v>
      </c>
      <c r="BB783" s="14">
        <v>1</v>
      </c>
    </row>
    <row r="784" spans="1:54">
      <c r="A784" s="14" t="s">
        <v>47</v>
      </c>
      <c r="B784" s="14" t="s">
        <v>76</v>
      </c>
      <c r="D784" s="14" t="s">
        <v>1832</v>
      </c>
      <c r="E784" s="14" t="s">
        <v>1056</v>
      </c>
      <c r="F784" s="14" t="s">
        <v>1065</v>
      </c>
      <c r="G784" s="14">
        <v>31013553</v>
      </c>
      <c r="H784" s="14" t="s">
        <v>166</v>
      </c>
      <c r="I784" s="14" t="s">
        <v>259</v>
      </c>
      <c r="J784" s="14" t="s">
        <v>168</v>
      </c>
      <c r="P784" s="14" t="s">
        <v>99</v>
      </c>
      <c r="Q784" s="14" t="s">
        <v>110</v>
      </c>
      <c r="S784" s="14">
        <v>1</v>
      </c>
      <c r="T784" s="14">
        <v>1</v>
      </c>
      <c r="U784" s="14">
        <v>3</v>
      </c>
      <c r="Z784" s="14">
        <v>35</v>
      </c>
      <c r="AA784" s="14">
        <v>31</v>
      </c>
      <c r="AD784" s="14">
        <v>18</v>
      </c>
      <c r="AE784" s="14">
        <v>15</v>
      </c>
      <c r="AQ784" s="14">
        <v>1</v>
      </c>
      <c r="AR784" s="14">
        <v>1</v>
      </c>
      <c r="AU784" s="14">
        <v>1</v>
      </c>
      <c r="AV784" s="14">
        <v>1</v>
      </c>
      <c r="AY784" s="14">
        <v>1</v>
      </c>
      <c r="AZ784" s="14">
        <v>1</v>
      </c>
      <c r="BB784" s="14">
        <v>1</v>
      </c>
    </row>
    <row r="785" spans="1:54">
      <c r="A785" s="14" t="s">
        <v>47</v>
      </c>
      <c r="B785" s="14" t="s">
        <v>76</v>
      </c>
      <c r="D785" s="14" t="s">
        <v>1832</v>
      </c>
      <c r="E785" s="14" t="s">
        <v>1066</v>
      </c>
      <c r="F785" s="14" t="s">
        <v>1067</v>
      </c>
      <c r="G785" s="14">
        <v>31013596</v>
      </c>
      <c r="H785" s="14" t="s">
        <v>166</v>
      </c>
      <c r="I785" s="14" t="s">
        <v>259</v>
      </c>
      <c r="J785" s="14" t="s">
        <v>168</v>
      </c>
      <c r="K785" s="14">
        <v>21.208441760560799</v>
      </c>
      <c r="L785" s="14">
        <v>92.151172485051703</v>
      </c>
      <c r="M785" s="14">
        <v>-24.8029192422918</v>
      </c>
      <c r="N785" s="14">
        <v>8</v>
      </c>
      <c r="P785" s="14" t="s">
        <v>99</v>
      </c>
      <c r="Q785" s="14" t="s">
        <v>110</v>
      </c>
      <c r="S785" s="14">
        <v>1</v>
      </c>
      <c r="T785" s="14">
        <v>1</v>
      </c>
      <c r="U785" s="14">
        <v>3</v>
      </c>
      <c r="V785" s="14">
        <v>1</v>
      </c>
      <c r="Z785" s="14">
        <v>20</v>
      </c>
      <c r="AA785" s="14">
        <v>17</v>
      </c>
      <c r="AD785" s="14">
        <v>39</v>
      </c>
      <c r="AE785" s="14">
        <v>35</v>
      </c>
      <c r="AP785" s="14">
        <v>1</v>
      </c>
      <c r="AR785" s="14">
        <v>1</v>
      </c>
      <c r="AS785" s="14">
        <v>1</v>
      </c>
      <c r="AT785" s="14">
        <v>1</v>
      </c>
      <c r="AV785" s="14">
        <v>1</v>
      </c>
      <c r="AW785" s="14">
        <v>1</v>
      </c>
      <c r="AX785" s="14">
        <v>1</v>
      </c>
      <c r="AZ785" s="14">
        <v>1</v>
      </c>
      <c r="BA785" s="14">
        <v>1</v>
      </c>
      <c r="BB785" s="14">
        <v>1</v>
      </c>
    </row>
    <row r="786" spans="1:54">
      <c r="A786" s="14" t="s">
        <v>47</v>
      </c>
      <c r="B786" s="14" t="s">
        <v>76</v>
      </c>
      <c r="D786" s="14" t="s">
        <v>1832</v>
      </c>
      <c r="E786" s="14" t="s">
        <v>1068</v>
      </c>
      <c r="F786" s="14" t="s">
        <v>1069</v>
      </c>
      <c r="G786" s="14">
        <v>31013589</v>
      </c>
      <c r="H786" s="14" t="s">
        <v>166</v>
      </c>
      <c r="I786" s="14" t="s">
        <v>259</v>
      </c>
      <c r="J786" s="14" t="s">
        <v>168</v>
      </c>
      <c r="K786" s="14">
        <v>21.207333592193599</v>
      </c>
      <c r="L786" s="14">
        <v>92.151776204412897</v>
      </c>
      <c r="M786" s="14">
        <v>-38.799158595211203</v>
      </c>
      <c r="N786" s="14">
        <v>4</v>
      </c>
      <c r="P786" s="14" t="s">
        <v>99</v>
      </c>
      <c r="Q786" s="14" t="s">
        <v>110</v>
      </c>
      <c r="S786" s="14">
        <v>1</v>
      </c>
      <c r="T786" s="14">
        <v>1</v>
      </c>
      <c r="U786" s="14">
        <v>3</v>
      </c>
      <c r="V786" s="14">
        <v>1</v>
      </c>
      <c r="Z786" s="14">
        <v>20</v>
      </c>
      <c r="AA786" s="14">
        <v>17</v>
      </c>
      <c r="AD786" s="14">
        <v>34</v>
      </c>
      <c r="AE786" s="14">
        <v>38</v>
      </c>
      <c r="AQ786" s="14">
        <v>1</v>
      </c>
      <c r="AR786" s="14">
        <v>1</v>
      </c>
      <c r="AU786" s="14">
        <v>1</v>
      </c>
      <c r="AV786" s="14">
        <v>1</v>
      </c>
      <c r="AY786" s="14">
        <v>1</v>
      </c>
      <c r="AZ786" s="14">
        <v>1</v>
      </c>
      <c r="BB786" s="14">
        <v>1</v>
      </c>
    </row>
    <row r="787" spans="1:54">
      <c r="A787" s="14" t="s">
        <v>47</v>
      </c>
      <c r="B787" s="14" t="s">
        <v>76</v>
      </c>
      <c r="D787" s="14" t="s">
        <v>1832</v>
      </c>
      <c r="E787" s="14" t="s">
        <v>1070</v>
      </c>
      <c r="F787" s="14" t="s">
        <v>1071</v>
      </c>
      <c r="G787" s="14">
        <v>31013604</v>
      </c>
      <c r="H787" s="14" t="s">
        <v>166</v>
      </c>
      <c r="I787" s="14" t="s">
        <v>259</v>
      </c>
      <c r="J787" s="14" t="s">
        <v>168</v>
      </c>
      <c r="K787" s="14">
        <v>21.209135</v>
      </c>
      <c r="L787" s="14">
        <v>92.152027000000004</v>
      </c>
      <c r="M787" s="14" t="s">
        <v>261</v>
      </c>
      <c r="N787" s="14">
        <v>0</v>
      </c>
      <c r="P787" s="14" t="s">
        <v>99</v>
      </c>
      <c r="Q787" s="14" t="s">
        <v>110</v>
      </c>
      <c r="S787" s="14">
        <v>1</v>
      </c>
      <c r="T787" s="14">
        <v>1</v>
      </c>
      <c r="U787" s="14">
        <v>3</v>
      </c>
      <c r="W787" s="14">
        <v>1</v>
      </c>
      <c r="X787" s="14">
        <v>1</v>
      </c>
      <c r="Y787" s="14">
        <v>1</v>
      </c>
      <c r="Z787" s="14">
        <v>37</v>
      </c>
      <c r="AA787" s="14">
        <v>33</v>
      </c>
      <c r="AD787" s="14">
        <v>18</v>
      </c>
      <c r="AE787" s="14">
        <v>17</v>
      </c>
      <c r="AQ787" s="14">
        <v>1</v>
      </c>
      <c r="AR787" s="14">
        <v>2</v>
      </c>
      <c r="AU787" s="14">
        <v>1</v>
      </c>
      <c r="AV787" s="14">
        <v>2</v>
      </c>
      <c r="AY787" s="14">
        <v>1</v>
      </c>
      <c r="AZ787" s="14">
        <v>2</v>
      </c>
      <c r="BB787" s="14">
        <v>1</v>
      </c>
    </row>
    <row r="788" spans="1:54">
      <c r="A788" s="14" t="s">
        <v>47</v>
      </c>
      <c r="B788" s="14" t="s">
        <v>76</v>
      </c>
      <c r="D788" s="14" t="s">
        <v>1832</v>
      </c>
      <c r="E788" s="14" t="s">
        <v>407</v>
      </c>
      <c r="F788" s="14" t="s">
        <v>1072</v>
      </c>
      <c r="G788" s="14">
        <v>31013600</v>
      </c>
      <c r="H788" s="14" t="s">
        <v>166</v>
      </c>
      <c r="I788" s="14" t="s">
        <v>259</v>
      </c>
      <c r="J788" s="14" t="s">
        <v>168</v>
      </c>
      <c r="K788" s="14">
        <v>21.2086208564549</v>
      </c>
      <c r="L788" s="14">
        <v>92.149386589723406</v>
      </c>
      <c r="M788" s="14">
        <v>-28.241093271840299</v>
      </c>
      <c r="N788" s="14">
        <v>8</v>
      </c>
      <c r="P788" s="14" t="s">
        <v>99</v>
      </c>
      <c r="Q788" s="14" t="s">
        <v>110</v>
      </c>
      <c r="S788" s="14">
        <v>1</v>
      </c>
      <c r="T788" s="14">
        <v>1</v>
      </c>
      <c r="U788" s="14">
        <v>3</v>
      </c>
      <c r="V788" s="14">
        <v>1</v>
      </c>
      <c r="Z788" s="14">
        <v>20</v>
      </c>
      <c r="AA788" s="14">
        <v>17</v>
      </c>
      <c r="AD788" s="14">
        <v>38</v>
      </c>
      <c r="AE788" s="14">
        <v>35</v>
      </c>
      <c r="AQ788" s="14">
        <v>1</v>
      </c>
      <c r="AR788" s="14">
        <v>1</v>
      </c>
      <c r="AS788" s="14">
        <v>1</v>
      </c>
      <c r="AU788" s="14">
        <v>1</v>
      </c>
      <c r="AV788" s="14">
        <v>1</v>
      </c>
      <c r="AW788" s="14">
        <v>1</v>
      </c>
      <c r="AY788" s="14">
        <v>1</v>
      </c>
      <c r="AZ788" s="14">
        <v>1</v>
      </c>
      <c r="BA788" s="14">
        <v>1</v>
      </c>
      <c r="BB788" s="14">
        <v>1</v>
      </c>
    </row>
    <row r="789" spans="1:54">
      <c r="A789" s="14" t="s">
        <v>47</v>
      </c>
      <c r="B789" s="14" t="s">
        <v>76</v>
      </c>
      <c r="D789" s="14" t="s">
        <v>1832</v>
      </c>
      <c r="E789" s="14" t="s">
        <v>407</v>
      </c>
      <c r="F789" s="14" t="s">
        <v>1073</v>
      </c>
      <c r="G789" s="14">
        <v>31013601</v>
      </c>
      <c r="H789" s="14" t="s">
        <v>166</v>
      </c>
      <c r="I789" s="14" t="s">
        <v>259</v>
      </c>
      <c r="J789" s="14" t="s">
        <v>168</v>
      </c>
      <c r="K789" s="14">
        <v>21.208784207515802</v>
      </c>
      <c r="L789" s="14">
        <v>92.149478652845602</v>
      </c>
      <c r="M789" s="14">
        <v>-26.535698244525101</v>
      </c>
      <c r="N789" s="14">
        <v>4</v>
      </c>
      <c r="P789" s="14" t="s">
        <v>99</v>
      </c>
      <c r="Q789" s="14" t="s">
        <v>110</v>
      </c>
      <c r="S789" s="14">
        <v>1</v>
      </c>
      <c r="T789" s="14">
        <v>1</v>
      </c>
      <c r="U789" s="14">
        <v>3</v>
      </c>
      <c r="V789" s="14">
        <v>1</v>
      </c>
      <c r="Z789" s="14">
        <v>13</v>
      </c>
      <c r="AA789" s="14">
        <v>24</v>
      </c>
      <c r="AD789" s="14">
        <v>38</v>
      </c>
      <c r="AE789" s="14">
        <v>36</v>
      </c>
      <c r="AP789" s="14">
        <v>1</v>
      </c>
      <c r="AS789" s="14">
        <v>1</v>
      </c>
      <c r="AT789" s="14">
        <v>1</v>
      </c>
      <c r="AW789" s="14">
        <v>1</v>
      </c>
      <c r="AX789" s="14">
        <v>1</v>
      </c>
      <c r="BA789" s="14">
        <v>1</v>
      </c>
      <c r="BB789" s="14">
        <v>1</v>
      </c>
    </row>
    <row r="790" spans="1:54">
      <c r="A790" s="14" t="s">
        <v>47</v>
      </c>
      <c r="B790" s="14" t="s">
        <v>76</v>
      </c>
      <c r="D790" s="14" t="s">
        <v>1832</v>
      </c>
      <c r="E790" s="14" t="s">
        <v>407</v>
      </c>
      <c r="F790" s="14" t="s">
        <v>1074</v>
      </c>
      <c r="G790" s="14">
        <v>31013603</v>
      </c>
      <c r="H790" s="14" t="s">
        <v>166</v>
      </c>
      <c r="I790" s="14" t="s">
        <v>259</v>
      </c>
      <c r="J790" s="14" t="s">
        <v>168</v>
      </c>
      <c r="K790" s="14">
        <v>21.2088361248844</v>
      </c>
      <c r="L790" s="14">
        <v>92.149497892119797</v>
      </c>
      <c r="M790" s="14">
        <v>-34.829893258282603</v>
      </c>
      <c r="N790" s="14">
        <v>16</v>
      </c>
      <c r="P790" s="14" t="s">
        <v>99</v>
      </c>
      <c r="Q790" s="14" t="s">
        <v>110</v>
      </c>
      <c r="S790" s="14">
        <v>1</v>
      </c>
      <c r="T790" s="14">
        <v>1</v>
      </c>
      <c r="U790" s="14">
        <v>3</v>
      </c>
      <c r="V790" s="14">
        <v>1</v>
      </c>
      <c r="Z790" s="14">
        <v>20</v>
      </c>
      <c r="AA790" s="14">
        <v>17</v>
      </c>
      <c r="AD790" s="14">
        <v>41</v>
      </c>
      <c r="AE790" s="14">
        <v>28</v>
      </c>
      <c r="AQ790" s="14">
        <v>1</v>
      </c>
      <c r="AR790" s="14">
        <v>1</v>
      </c>
      <c r="AS790" s="14">
        <v>1</v>
      </c>
      <c r="AU790" s="14">
        <v>1</v>
      </c>
      <c r="AV790" s="14">
        <v>1</v>
      </c>
      <c r="AW790" s="14">
        <v>1</v>
      </c>
      <c r="AY790" s="14">
        <v>1</v>
      </c>
      <c r="AZ790" s="14">
        <v>1</v>
      </c>
      <c r="BA790" s="14">
        <v>1</v>
      </c>
      <c r="BB790" s="14">
        <v>1</v>
      </c>
    </row>
    <row r="791" spans="1:54">
      <c r="A791" s="14" t="s">
        <v>47</v>
      </c>
      <c r="B791" s="14" t="s">
        <v>76</v>
      </c>
      <c r="D791" s="14" t="s">
        <v>1832</v>
      </c>
      <c r="E791" s="14" t="s">
        <v>1075</v>
      </c>
      <c r="F791" s="14" t="s">
        <v>1076</v>
      </c>
      <c r="G791" s="14">
        <v>31013624</v>
      </c>
      <c r="H791" s="14" t="s">
        <v>166</v>
      </c>
      <c r="I791" s="14" t="s">
        <v>259</v>
      </c>
      <c r="J791" s="14" t="s">
        <v>168</v>
      </c>
      <c r="P791" s="14" t="s">
        <v>99</v>
      </c>
      <c r="Q791" s="14" t="s">
        <v>110</v>
      </c>
      <c r="S791" s="14">
        <v>1</v>
      </c>
      <c r="T791" s="14">
        <v>1</v>
      </c>
      <c r="U791" s="14">
        <v>3</v>
      </c>
      <c r="Z791" s="14">
        <v>37</v>
      </c>
      <c r="AA791" s="14">
        <v>33</v>
      </c>
      <c r="AD791" s="14">
        <v>18</v>
      </c>
      <c r="AE791" s="14">
        <v>17</v>
      </c>
      <c r="AQ791" s="14">
        <v>1</v>
      </c>
      <c r="AR791" s="14">
        <v>2</v>
      </c>
      <c r="AU791" s="14">
        <v>1</v>
      </c>
      <c r="AV791" s="14">
        <v>2</v>
      </c>
      <c r="AY791" s="14">
        <v>1</v>
      </c>
      <c r="AZ791" s="14">
        <v>2</v>
      </c>
      <c r="BB791" s="14">
        <v>1</v>
      </c>
    </row>
    <row r="792" spans="1:54">
      <c r="A792" s="14" t="s">
        <v>48</v>
      </c>
      <c r="B792" s="14" t="s">
        <v>77</v>
      </c>
      <c r="D792" s="14" t="s">
        <v>1832</v>
      </c>
      <c r="E792" s="14" t="s">
        <v>1056</v>
      </c>
      <c r="F792" s="14" t="s">
        <v>1077</v>
      </c>
      <c r="G792" s="14">
        <v>31013548</v>
      </c>
      <c r="H792" s="14" t="s">
        <v>166</v>
      </c>
      <c r="I792" s="14" t="s">
        <v>259</v>
      </c>
      <c r="J792" s="14" t="s">
        <v>168</v>
      </c>
      <c r="P792" s="14" t="s">
        <v>99</v>
      </c>
      <c r="Q792" s="14" t="s">
        <v>110</v>
      </c>
      <c r="S792" s="14">
        <v>1</v>
      </c>
      <c r="T792" s="14">
        <v>1</v>
      </c>
      <c r="U792" s="14">
        <v>3</v>
      </c>
      <c r="W792" s="14">
        <v>1</v>
      </c>
      <c r="X792" s="14">
        <v>1</v>
      </c>
      <c r="Y792" s="14">
        <v>1</v>
      </c>
      <c r="Z792" s="14">
        <v>18</v>
      </c>
      <c r="AA792" s="14">
        <v>14</v>
      </c>
      <c r="AD792" s="14">
        <v>22</v>
      </c>
      <c r="AE792" s="14">
        <v>42</v>
      </c>
      <c r="AP792" s="14">
        <v>1</v>
      </c>
      <c r="AR792" s="14">
        <v>1</v>
      </c>
      <c r="AT792" s="14">
        <v>1</v>
      </c>
      <c r="AV792" s="14">
        <v>1</v>
      </c>
      <c r="AX792" s="14">
        <v>1</v>
      </c>
      <c r="AZ792" s="14">
        <v>1</v>
      </c>
      <c r="BB792" s="14">
        <v>1</v>
      </c>
    </row>
    <row r="793" spans="1:54">
      <c r="A793" s="14" t="s">
        <v>48</v>
      </c>
      <c r="B793" s="14" t="s">
        <v>77</v>
      </c>
      <c r="D793" s="14" t="s">
        <v>1832</v>
      </c>
      <c r="E793" s="14" t="s">
        <v>1056</v>
      </c>
      <c r="F793" s="14" t="s">
        <v>1078</v>
      </c>
      <c r="G793" s="14">
        <v>31013549</v>
      </c>
      <c r="H793" s="14" t="s">
        <v>166</v>
      </c>
      <c r="I793" s="14" t="s">
        <v>259</v>
      </c>
      <c r="J793" s="14" t="s">
        <v>168</v>
      </c>
      <c r="P793" s="14" t="s">
        <v>99</v>
      </c>
      <c r="Q793" s="14" t="s">
        <v>110</v>
      </c>
      <c r="S793" s="14">
        <v>1</v>
      </c>
      <c r="T793" s="14">
        <v>1</v>
      </c>
      <c r="U793" s="14">
        <v>3</v>
      </c>
      <c r="Z793" s="14">
        <v>15</v>
      </c>
      <c r="AA793" s="14">
        <v>16</v>
      </c>
      <c r="AD793" s="14">
        <v>33</v>
      </c>
      <c r="AE793" s="14">
        <v>29</v>
      </c>
      <c r="AQ793" s="14">
        <v>1</v>
      </c>
      <c r="AR793" s="14">
        <v>1</v>
      </c>
      <c r="AU793" s="14">
        <v>1</v>
      </c>
      <c r="AV793" s="14">
        <v>1</v>
      </c>
      <c r="AY793" s="14">
        <v>1</v>
      </c>
      <c r="AZ793" s="14">
        <v>1</v>
      </c>
      <c r="BB793" s="14">
        <v>1</v>
      </c>
    </row>
    <row r="794" spans="1:54">
      <c r="A794" s="14" t="s">
        <v>50</v>
      </c>
      <c r="B794" s="14" t="s">
        <v>79</v>
      </c>
      <c r="D794" s="14" t="s">
        <v>1832</v>
      </c>
      <c r="E794" s="14" t="s">
        <v>572</v>
      </c>
      <c r="F794" s="14" t="s">
        <v>1079</v>
      </c>
      <c r="G794" s="14">
        <v>31013547</v>
      </c>
      <c r="H794" s="14" t="s">
        <v>166</v>
      </c>
      <c r="I794" s="14" t="s">
        <v>259</v>
      </c>
      <c r="J794" s="14" t="s">
        <v>168</v>
      </c>
      <c r="K794" s="14">
        <v>21.203745996443899</v>
      </c>
      <c r="L794" s="14">
        <v>92.159376981546799</v>
      </c>
      <c r="M794" s="14">
        <v>-26.566010708494101</v>
      </c>
      <c r="N794" s="14">
        <v>4</v>
      </c>
      <c r="P794" s="14" t="s">
        <v>99</v>
      </c>
      <c r="Q794" s="14" t="s">
        <v>110</v>
      </c>
      <c r="S794" s="14">
        <v>1</v>
      </c>
      <c r="T794" s="14">
        <v>1</v>
      </c>
      <c r="U794" s="14">
        <v>3</v>
      </c>
      <c r="V794" s="14">
        <v>1</v>
      </c>
      <c r="Z794" s="14">
        <v>20</v>
      </c>
      <c r="AA794" s="14">
        <v>17</v>
      </c>
      <c r="AD794" s="14">
        <v>40</v>
      </c>
      <c r="AE794" s="14">
        <v>34</v>
      </c>
      <c r="AP794" s="14">
        <v>1</v>
      </c>
      <c r="AR794" s="14">
        <v>1</v>
      </c>
      <c r="AS794" s="14">
        <v>1</v>
      </c>
      <c r="AT794" s="14">
        <v>1</v>
      </c>
      <c r="AV794" s="14">
        <v>1</v>
      </c>
      <c r="AW794" s="14">
        <v>1</v>
      </c>
      <c r="AX794" s="14">
        <v>1</v>
      </c>
      <c r="AZ794" s="14">
        <v>1</v>
      </c>
      <c r="BA794" s="14">
        <v>1</v>
      </c>
      <c r="BB794" s="14">
        <v>1</v>
      </c>
    </row>
    <row r="795" spans="1:54">
      <c r="A795" s="14" t="s">
        <v>50</v>
      </c>
      <c r="B795" s="14" t="s">
        <v>79</v>
      </c>
      <c r="D795" s="14" t="s">
        <v>1832</v>
      </c>
      <c r="E795" s="14" t="s">
        <v>572</v>
      </c>
      <c r="F795" s="14" t="s">
        <v>1080</v>
      </c>
      <c r="G795" s="14">
        <v>31013546</v>
      </c>
      <c r="H795" s="14" t="s">
        <v>166</v>
      </c>
      <c r="I795" s="14" t="s">
        <v>259</v>
      </c>
      <c r="J795" s="14" t="s">
        <v>168</v>
      </c>
      <c r="K795" s="14">
        <v>21.203715249062601</v>
      </c>
      <c r="L795" s="14">
        <v>92.159489025843897</v>
      </c>
      <c r="M795" s="14">
        <v>-38.855455684796603</v>
      </c>
      <c r="N795" s="14">
        <v>4</v>
      </c>
      <c r="P795" s="14" t="s">
        <v>99</v>
      </c>
      <c r="Q795" s="14" t="s">
        <v>110</v>
      </c>
      <c r="S795" s="14">
        <v>1</v>
      </c>
      <c r="T795" s="14">
        <v>1</v>
      </c>
      <c r="U795" s="14">
        <v>3</v>
      </c>
      <c r="V795" s="14">
        <v>1</v>
      </c>
      <c r="Z795" s="14">
        <v>20</v>
      </c>
      <c r="AA795" s="14">
        <v>17</v>
      </c>
      <c r="AD795" s="14">
        <v>34</v>
      </c>
      <c r="AE795" s="14">
        <v>40</v>
      </c>
      <c r="AQ795" s="14">
        <v>1</v>
      </c>
      <c r="AR795" s="14">
        <v>1</v>
      </c>
      <c r="AS795" s="14">
        <v>1</v>
      </c>
      <c r="AU795" s="14">
        <v>1</v>
      </c>
      <c r="AV795" s="14">
        <v>1</v>
      </c>
      <c r="AW795" s="14">
        <v>1</v>
      </c>
      <c r="AY795" s="14">
        <v>1</v>
      </c>
      <c r="AZ795" s="14">
        <v>1</v>
      </c>
      <c r="BA795" s="14">
        <v>1</v>
      </c>
      <c r="BB795" s="14">
        <v>1</v>
      </c>
    </row>
    <row r="796" spans="1:54">
      <c r="A796" s="14" t="s">
        <v>50</v>
      </c>
      <c r="B796" s="14" t="s">
        <v>79</v>
      </c>
      <c r="D796" s="14" t="s">
        <v>1832</v>
      </c>
      <c r="E796" s="14" t="s">
        <v>572</v>
      </c>
      <c r="F796" s="14" t="s">
        <v>1081</v>
      </c>
      <c r="G796" s="14">
        <v>31013563</v>
      </c>
      <c r="H796" s="14" t="s">
        <v>166</v>
      </c>
      <c r="I796" s="14" t="s">
        <v>259</v>
      </c>
      <c r="J796" s="14" t="s">
        <v>168</v>
      </c>
      <c r="K796" s="14">
        <v>21.205455787158499</v>
      </c>
      <c r="L796" s="14">
        <v>92.1584879150993</v>
      </c>
      <c r="M796" s="14">
        <v>-34.467391237697299</v>
      </c>
      <c r="N796" s="14">
        <v>4</v>
      </c>
      <c r="P796" s="14" t="s">
        <v>99</v>
      </c>
      <c r="Q796" s="14" t="s">
        <v>110</v>
      </c>
      <c r="S796" s="14">
        <v>1</v>
      </c>
      <c r="T796" s="14">
        <v>1</v>
      </c>
      <c r="U796" s="14">
        <v>3</v>
      </c>
      <c r="W796" s="14">
        <v>1</v>
      </c>
      <c r="X796" s="14">
        <v>1</v>
      </c>
      <c r="Y796" s="14">
        <v>1</v>
      </c>
      <c r="Z796" s="14">
        <v>19</v>
      </c>
      <c r="AA796" s="14">
        <v>18</v>
      </c>
      <c r="AD796" s="14">
        <v>38</v>
      </c>
      <c r="AE796" s="14">
        <v>36</v>
      </c>
      <c r="AQ796" s="14">
        <v>1</v>
      </c>
      <c r="AS796" s="14">
        <v>2</v>
      </c>
      <c r="AU796" s="14">
        <v>1</v>
      </c>
      <c r="AW796" s="14">
        <v>2</v>
      </c>
      <c r="AY796" s="14">
        <v>1</v>
      </c>
      <c r="BA796" s="14">
        <v>2</v>
      </c>
      <c r="BB796" s="14">
        <v>1</v>
      </c>
    </row>
    <row r="797" spans="1:54">
      <c r="A797" s="14" t="s">
        <v>50</v>
      </c>
      <c r="B797" s="14" t="s">
        <v>79</v>
      </c>
      <c r="D797" s="14" t="s">
        <v>1832</v>
      </c>
      <c r="E797" s="14" t="s">
        <v>572</v>
      </c>
      <c r="F797" s="14" t="s">
        <v>1082</v>
      </c>
      <c r="G797" s="14">
        <v>31013560</v>
      </c>
      <c r="H797" s="14" t="s">
        <v>166</v>
      </c>
      <c r="I797" s="14" t="s">
        <v>259</v>
      </c>
      <c r="J797" s="14" t="s">
        <v>168</v>
      </c>
      <c r="K797" s="14">
        <v>21.205347206106399</v>
      </c>
      <c r="L797" s="14">
        <v>92.158582653971905</v>
      </c>
      <c r="M797" s="14">
        <v>-34.169340883722597</v>
      </c>
      <c r="N797" s="14">
        <v>4</v>
      </c>
      <c r="P797" s="14" t="s">
        <v>99</v>
      </c>
      <c r="Q797" s="14" t="s">
        <v>110</v>
      </c>
      <c r="S797" s="14">
        <v>1</v>
      </c>
      <c r="T797" s="14">
        <v>1</v>
      </c>
      <c r="U797" s="14">
        <v>3</v>
      </c>
      <c r="Z797" s="14">
        <v>19</v>
      </c>
      <c r="AA797" s="14">
        <v>18</v>
      </c>
      <c r="AD797" s="14">
        <v>38</v>
      </c>
      <c r="AE797" s="14">
        <v>36</v>
      </c>
      <c r="AQ797" s="14">
        <v>1</v>
      </c>
      <c r="AR797" s="14">
        <v>2</v>
      </c>
      <c r="AS797" s="14">
        <v>2</v>
      </c>
      <c r="AU797" s="14">
        <v>1</v>
      </c>
      <c r="AV797" s="14">
        <v>2</v>
      </c>
      <c r="AW797" s="14">
        <v>2</v>
      </c>
      <c r="AY797" s="14">
        <v>1</v>
      </c>
      <c r="AZ797" s="14">
        <v>2</v>
      </c>
      <c r="BA797" s="14">
        <v>2</v>
      </c>
      <c r="BB797" s="14">
        <v>1</v>
      </c>
    </row>
    <row r="798" spans="1:54">
      <c r="A798" s="14" t="s">
        <v>50</v>
      </c>
      <c r="B798" s="14" t="s">
        <v>79</v>
      </c>
      <c r="D798" s="14" t="s">
        <v>1832</v>
      </c>
      <c r="E798" s="14" t="s">
        <v>1083</v>
      </c>
      <c r="F798" s="14" t="s">
        <v>1084</v>
      </c>
      <c r="G798" s="14">
        <v>31013557</v>
      </c>
      <c r="H798" s="14" t="s">
        <v>166</v>
      </c>
      <c r="I798" s="14" t="s">
        <v>259</v>
      </c>
      <c r="J798" s="14" t="s">
        <v>168</v>
      </c>
      <c r="K798" s="14">
        <v>21.205017664671999</v>
      </c>
      <c r="L798" s="14">
        <v>92.157182188848907</v>
      </c>
      <c r="M798" s="14">
        <v>-28.2568533026623</v>
      </c>
      <c r="N798" s="14">
        <v>4</v>
      </c>
      <c r="P798" s="14" t="s">
        <v>99</v>
      </c>
      <c r="Q798" s="14" t="s">
        <v>110</v>
      </c>
      <c r="S798" s="14">
        <v>1</v>
      </c>
      <c r="T798" s="14">
        <v>1</v>
      </c>
      <c r="U798" s="14">
        <v>3</v>
      </c>
      <c r="W798" s="14">
        <v>1</v>
      </c>
      <c r="X798" s="14">
        <v>1</v>
      </c>
      <c r="Y798" s="14">
        <v>1</v>
      </c>
      <c r="Z798" s="14">
        <v>19</v>
      </c>
      <c r="AA798" s="14">
        <v>18</v>
      </c>
      <c r="AD798" s="14">
        <v>38</v>
      </c>
      <c r="AE798" s="14">
        <v>36</v>
      </c>
      <c r="AQ798" s="14">
        <v>1</v>
      </c>
      <c r="AS798" s="14">
        <v>1</v>
      </c>
      <c r="AU798" s="14">
        <v>1</v>
      </c>
      <c r="AW798" s="14">
        <v>1</v>
      </c>
      <c r="AY798" s="14">
        <v>1</v>
      </c>
      <c r="BA798" s="14">
        <v>1</v>
      </c>
      <c r="BB798" s="14">
        <v>1</v>
      </c>
    </row>
    <row r="799" spans="1:54">
      <c r="A799" s="14" t="s">
        <v>50</v>
      </c>
      <c r="B799" s="14" t="s">
        <v>79</v>
      </c>
      <c r="D799" s="14" t="s">
        <v>1832</v>
      </c>
      <c r="E799" s="14" t="s">
        <v>1083</v>
      </c>
      <c r="F799" s="14" t="s">
        <v>1085</v>
      </c>
      <c r="G799" s="14">
        <v>31013556</v>
      </c>
      <c r="H799" s="14" t="s">
        <v>166</v>
      </c>
      <c r="I799" s="14" t="s">
        <v>259</v>
      </c>
      <c r="J799" s="14" t="s">
        <v>168</v>
      </c>
      <c r="K799" s="14">
        <v>21.204909367951501</v>
      </c>
      <c r="L799" s="14">
        <v>92.157342250659894</v>
      </c>
      <c r="M799" s="14">
        <v>-33.681621063623901</v>
      </c>
      <c r="N799" s="14">
        <v>4</v>
      </c>
      <c r="P799" s="14" t="s">
        <v>99</v>
      </c>
      <c r="Q799" s="14" t="s">
        <v>110</v>
      </c>
      <c r="S799" s="14">
        <v>1</v>
      </c>
      <c r="T799" s="14">
        <v>1</v>
      </c>
      <c r="U799" s="14">
        <v>3</v>
      </c>
      <c r="Z799" s="14">
        <v>19</v>
      </c>
      <c r="AA799" s="14">
        <v>18</v>
      </c>
      <c r="AD799" s="14">
        <v>38</v>
      </c>
      <c r="AE799" s="14">
        <v>36</v>
      </c>
      <c r="AQ799" s="14">
        <v>1</v>
      </c>
      <c r="AS799" s="14">
        <v>3</v>
      </c>
      <c r="AU799" s="14">
        <v>1</v>
      </c>
      <c r="AW799" s="14">
        <v>3</v>
      </c>
      <c r="AY799" s="14">
        <v>1</v>
      </c>
      <c r="BA799" s="14">
        <v>3</v>
      </c>
      <c r="BB799" s="14">
        <v>1</v>
      </c>
    </row>
    <row r="800" spans="1:54">
      <c r="A800" s="14" t="s">
        <v>50</v>
      </c>
      <c r="B800" s="14" t="s">
        <v>79</v>
      </c>
      <c r="D800" s="14" t="s">
        <v>1832</v>
      </c>
      <c r="E800" s="14" t="s">
        <v>1083</v>
      </c>
      <c r="F800" s="14" t="s">
        <v>1086</v>
      </c>
      <c r="G800" s="14">
        <v>31013555</v>
      </c>
      <c r="H800" s="14" t="s">
        <v>166</v>
      </c>
      <c r="I800" s="14" t="s">
        <v>259</v>
      </c>
      <c r="J800" s="14" t="s">
        <v>168</v>
      </c>
      <c r="K800" s="14">
        <v>21.2048299531438</v>
      </c>
      <c r="L800" s="14">
        <v>92.157315491308196</v>
      </c>
      <c r="M800" s="14">
        <v>-44.687745847741297</v>
      </c>
      <c r="N800" s="14">
        <v>4</v>
      </c>
      <c r="P800" s="14" t="s">
        <v>99</v>
      </c>
      <c r="Q800" s="14" t="s">
        <v>110</v>
      </c>
      <c r="S800" s="14">
        <v>1</v>
      </c>
      <c r="T800" s="14">
        <v>1</v>
      </c>
      <c r="U800" s="14">
        <v>3</v>
      </c>
      <c r="Z800" s="14">
        <v>14</v>
      </c>
      <c r="AA800" s="14">
        <v>21</v>
      </c>
      <c r="AD800" s="14">
        <v>30</v>
      </c>
      <c r="AE800" s="14">
        <v>40</v>
      </c>
      <c r="AQ800" s="14">
        <v>1</v>
      </c>
      <c r="AR800" s="14">
        <v>2</v>
      </c>
      <c r="AU800" s="14">
        <v>1</v>
      </c>
      <c r="AV800" s="14">
        <v>2</v>
      </c>
      <c r="AY800" s="14">
        <v>1</v>
      </c>
      <c r="AZ800" s="14">
        <v>2</v>
      </c>
      <c r="BB800" s="14">
        <v>1</v>
      </c>
    </row>
    <row r="801" spans="1:54">
      <c r="A801" s="14" t="s">
        <v>51</v>
      </c>
      <c r="B801" s="14" t="s">
        <v>80</v>
      </c>
      <c r="D801" s="14" t="s">
        <v>1832</v>
      </c>
      <c r="E801" s="14" t="s">
        <v>1036</v>
      </c>
      <c r="F801" s="14" t="s">
        <v>1087</v>
      </c>
      <c r="G801" s="14">
        <v>31013558</v>
      </c>
      <c r="H801" s="14" t="s">
        <v>166</v>
      </c>
      <c r="I801" s="14" t="s">
        <v>259</v>
      </c>
      <c r="J801" s="14" t="s">
        <v>168</v>
      </c>
      <c r="K801" s="14">
        <v>21.205171969883999</v>
      </c>
      <c r="L801" s="14">
        <v>92.164764846769799</v>
      </c>
      <c r="M801" s="14">
        <v>-20.273106584135501</v>
      </c>
      <c r="N801" s="14">
        <v>4</v>
      </c>
      <c r="P801" s="14" t="s">
        <v>99</v>
      </c>
      <c r="Q801" s="14" t="s">
        <v>110</v>
      </c>
      <c r="S801" s="14">
        <v>1</v>
      </c>
      <c r="T801" s="14">
        <v>1</v>
      </c>
      <c r="U801" s="14">
        <v>3</v>
      </c>
      <c r="Z801" s="14">
        <v>17</v>
      </c>
      <c r="AA801" s="14">
        <v>20</v>
      </c>
      <c r="AD801" s="14">
        <v>43</v>
      </c>
      <c r="AE801" s="14">
        <v>30</v>
      </c>
      <c r="AQ801" s="14">
        <v>1</v>
      </c>
      <c r="AR801" s="14">
        <v>1</v>
      </c>
      <c r="AS801" s="14">
        <v>1</v>
      </c>
      <c r="AU801" s="14">
        <v>1</v>
      </c>
      <c r="AV801" s="14">
        <v>1</v>
      </c>
      <c r="AW801" s="14">
        <v>1</v>
      </c>
      <c r="AY801" s="14">
        <v>1</v>
      </c>
      <c r="AZ801" s="14">
        <v>1</v>
      </c>
      <c r="BA801" s="14">
        <v>1</v>
      </c>
      <c r="BB801" s="14">
        <v>1</v>
      </c>
    </row>
    <row r="802" spans="1:54">
      <c r="A802" s="14" t="s">
        <v>51</v>
      </c>
      <c r="B802" s="14" t="s">
        <v>80</v>
      </c>
      <c r="D802" s="14" t="s">
        <v>1832</v>
      </c>
      <c r="E802" s="14" t="s">
        <v>572</v>
      </c>
      <c r="F802" s="14" t="s">
        <v>1088</v>
      </c>
      <c r="G802" s="14">
        <v>31013545</v>
      </c>
      <c r="H802" s="14" t="s">
        <v>166</v>
      </c>
      <c r="I802" s="14" t="s">
        <v>259</v>
      </c>
      <c r="J802" s="14" t="s">
        <v>168</v>
      </c>
      <c r="K802" s="14">
        <v>21.2035128215871</v>
      </c>
      <c r="L802" s="14">
        <v>92.162718621313303</v>
      </c>
      <c r="M802" s="14">
        <v>-25.872630060964699</v>
      </c>
      <c r="N802" s="14">
        <v>4</v>
      </c>
      <c r="P802" s="14" t="s">
        <v>99</v>
      </c>
      <c r="Q802" s="14" t="s">
        <v>110</v>
      </c>
      <c r="S802" s="14">
        <v>1</v>
      </c>
      <c r="T802" s="14">
        <v>1</v>
      </c>
      <c r="U802" s="14">
        <v>3</v>
      </c>
      <c r="Z802" s="14">
        <v>18</v>
      </c>
      <c r="AA802" s="14">
        <v>19</v>
      </c>
      <c r="AD802" s="14">
        <v>37</v>
      </c>
      <c r="AE802" s="14">
        <v>37</v>
      </c>
      <c r="AQ802" s="14">
        <v>1</v>
      </c>
      <c r="AS802" s="14">
        <v>2</v>
      </c>
      <c r="AU802" s="14">
        <v>1</v>
      </c>
      <c r="AW802" s="14">
        <v>2</v>
      </c>
      <c r="AY802" s="14">
        <v>1</v>
      </c>
      <c r="BA802" s="14">
        <v>2</v>
      </c>
      <c r="BB802" s="14">
        <v>1</v>
      </c>
    </row>
    <row r="803" spans="1:54">
      <c r="A803" s="14" t="s">
        <v>51</v>
      </c>
      <c r="B803" s="14" t="s">
        <v>80</v>
      </c>
      <c r="D803" s="14" t="s">
        <v>1832</v>
      </c>
      <c r="E803" s="14" t="s">
        <v>572</v>
      </c>
      <c r="F803" s="14" t="s">
        <v>1089</v>
      </c>
      <c r="G803" s="14">
        <v>31013544</v>
      </c>
      <c r="H803" s="14" t="s">
        <v>166</v>
      </c>
      <c r="I803" s="14" t="s">
        <v>259</v>
      </c>
      <c r="J803" s="14" t="s">
        <v>168</v>
      </c>
      <c r="K803" s="14">
        <v>21.2033487596055</v>
      </c>
      <c r="L803" s="14">
        <v>92.162685488655498</v>
      </c>
      <c r="M803" s="14">
        <v>-45.051513059664302</v>
      </c>
      <c r="N803" s="14">
        <v>4</v>
      </c>
      <c r="P803" s="14" t="s">
        <v>99</v>
      </c>
      <c r="Q803" s="14" t="s">
        <v>110</v>
      </c>
      <c r="S803" s="14">
        <v>1</v>
      </c>
      <c r="T803" s="14">
        <v>1</v>
      </c>
      <c r="U803" s="14">
        <v>3</v>
      </c>
      <c r="Z803" s="14">
        <v>18</v>
      </c>
      <c r="AA803" s="14">
        <v>20</v>
      </c>
      <c r="AD803" s="14">
        <v>36</v>
      </c>
      <c r="AE803" s="14">
        <v>39</v>
      </c>
      <c r="AQ803" s="14">
        <v>1</v>
      </c>
      <c r="AS803" s="14">
        <v>2</v>
      </c>
      <c r="AU803" s="14">
        <v>1</v>
      </c>
      <c r="AW803" s="14">
        <v>2</v>
      </c>
      <c r="AY803" s="14">
        <v>1</v>
      </c>
      <c r="BA803" s="14">
        <v>2</v>
      </c>
      <c r="BB803" s="14">
        <v>1</v>
      </c>
    </row>
    <row r="804" spans="1:54">
      <c r="A804" s="14" t="s">
        <v>51</v>
      </c>
      <c r="B804" s="14" t="s">
        <v>80</v>
      </c>
      <c r="D804" s="14" t="s">
        <v>1832</v>
      </c>
      <c r="E804" s="14" t="s">
        <v>1090</v>
      </c>
      <c r="F804" s="14" t="s">
        <v>1091</v>
      </c>
      <c r="G804" s="14">
        <v>31013580</v>
      </c>
      <c r="H804" s="14" t="s">
        <v>166</v>
      </c>
      <c r="I804" s="14" t="s">
        <v>259</v>
      </c>
      <c r="J804" s="14" t="s">
        <v>168</v>
      </c>
      <c r="P804" s="14" t="s">
        <v>99</v>
      </c>
      <c r="Q804" s="14" t="s">
        <v>110</v>
      </c>
      <c r="S804" s="14">
        <v>1</v>
      </c>
      <c r="T804" s="14">
        <v>1</v>
      </c>
      <c r="U804" s="14">
        <v>3</v>
      </c>
      <c r="V804" s="14">
        <v>1</v>
      </c>
      <c r="Z804" s="14">
        <v>21</v>
      </c>
      <c r="AA804" s="14">
        <v>16</v>
      </c>
      <c r="AD804" s="14">
        <v>41</v>
      </c>
      <c r="AE804" s="14">
        <v>31</v>
      </c>
      <c r="AP804" s="14">
        <v>1</v>
      </c>
      <c r="AR804" s="14">
        <v>1</v>
      </c>
      <c r="AT804" s="14">
        <v>1</v>
      </c>
      <c r="AV804" s="14">
        <v>1</v>
      </c>
      <c r="AX804" s="14">
        <v>1</v>
      </c>
      <c r="AZ804" s="14">
        <v>1</v>
      </c>
      <c r="BB804" s="14">
        <v>1</v>
      </c>
    </row>
    <row r="805" spans="1:54">
      <c r="A805" s="14" t="s">
        <v>51</v>
      </c>
      <c r="B805" s="14" t="s">
        <v>80</v>
      </c>
      <c r="D805" s="14" t="s">
        <v>1832</v>
      </c>
      <c r="E805" s="14" t="s">
        <v>1090</v>
      </c>
      <c r="F805" s="14" t="s">
        <v>1092</v>
      </c>
      <c r="G805" s="14">
        <v>31013578</v>
      </c>
      <c r="H805" s="14" t="s">
        <v>166</v>
      </c>
      <c r="I805" s="14" t="s">
        <v>259</v>
      </c>
      <c r="J805" s="14" t="s">
        <v>168</v>
      </c>
      <c r="P805" s="14" t="s">
        <v>99</v>
      </c>
      <c r="Q805" s="14" t="s">
        <v>110</v>
      </c>
      <c r="S805" s="14">
        <v>1</v>
      </c>
      <c r="T805" s="14">
        <v>1</v>
      </c>
      <c r="U805" s="14">
        <v>3</v>
      </c>
      <c r="V805" s="14">
        <v>1</v>
      </c>
      <c r="Z805" s="14">
        <v>38</v>
      </c>
      <c r="AA805" s="14">
        <v>34</v>
      </c>
      <c r="AD805" s="14">
        <v>20</v>
      </c>
      <c r="AE805" s="14">
        <v>17</v>
      </c>
      <c r="AQ805" s="14">
        <v>1</v>
      </c>
      <c r="AR805" s="14">
        <v>2</v>
      </c>
      <c r="AU805" s="14">
        <v>1</v>
      </c>
      <c r="AV805" s="14">
        <v>2</v>
      </c>
      <c r="AY805" s="14">
        <v>1</v>
      </c>
      <c r="AZ805" s="14">
        <v>2</v>
      </c>
      <c r="BB805" s="14">
        <v>1</v>
      </c>
    </row>
    <row r="806" spans="1:54">
      <c r="A806" s="14" t="s">
        <v>36</v>
      </c>
      <c r="B806" s="14" t="s">
        <v>65</v>
      </c>
      <c r="D806" s="14" t="s">
        <v>1832</v>
      </c>
      <c r="E806" s="14" t="s">
        <v>1093</v>
      </c>
      <c r="F806" s="14" t="s">
        <v>1094</v>
      </c>
      <c r="G806" s="14">
        <v>31013537</v>
      </c>
      <c r="H806" s="14" t="s">
        <v>166</v>
      </c>
      <c r="I806" s="14" t="s">
        <v>259</v>
      </c>
      <c r="J806" s="14" t="s">
        <v>168</v>
      </c>
      <c r="K806" s="14">
        <v>21.1944708995707</v>
      </c>
      <c r="L806" s="14">
        <v>92.160575339737903</v>
      </c>
      <c r="M806" s="14">
        <v>-47.948418604127099</v>
      </c>
      <c r="N806" s="14">
        <v>4</v>
      </c>
      <c r="P806" s="14" t="s">
        <v>99</v>
      </c>
      <c r="Q806" s="14" t="s">
        <v>110</v>
      </c>
      <c r="S806" s="14">
        <v>1</v>
      </c>
      <c r="T806" s="14">
        <v>1</v>
      </c>
      <c r="U806" s="14">
        <v>3</v>
      </c>
      <c r="Z806" s="14">
        <v>18</v>
      </c>
      <c r="AA806" s="14">
        <v>17</v>
      </c>
      <c r="AD806" s="14">
        <v>36</v>
      </c>
      <c r="AE806" s="14">
        <v>32</v>
      </c>
      <c r="AQ806" s="14">
        <v>1</v>
      </c>
      <c r="AR806" s="14">
        <v>1</v>
      </c>
      <c r="AU806" s="14">
        <v>1</v>
      </c>
      <c r="AV806" s="14">
        <v>1</v>
      </c>
      <c r="AY806" s="14">
        <v>1</v>
      </c>
      <c r="AZ806" s="14">
        <v>1</v>
      </c>
      <c r="BB806" s="14">
        <v>1</v>
      </c>
    </row>
    <row r="807" spans="1:54">
      <c r="A807" s="14" t="s">
        <v>36</v>
      </c>
      <c r="B807" s="14" t="s">
        <v>65</v>
      </c>
      <c r="D807" s="14" t="s">
        <v>1832</v>
      </c>
      <c r="E807" s="14" t="s">
        <v>1093</v>
      </c>
      <c r="F807" s="14" t="s">
        <v>1095</v>
      </c>
      <c r="G807" s="14">
        <v>31013538</v>
      </c>
      <c r="H807" s="14" t="s">
        <v>166</v>
      </c>
      <c r="I807" s="14" t="s">
        <v>259</v>
      </c>
      <c r="J807" s="14" t="s">
        <v>168</v>
      </c>
      <c r="K807" s="14">
        <v>21.1949224866128</v>
      </c>
      <c r="L807" s="14">
        <v>92.160989548793907</v>
      </c>
      <c r="M807" s="14">
        <v>-40.572333014646503</v>
      </c>
      <c r="N807" s="14">
        <v>4</v>
      </c>
      <c r="P807" s="14" t="s">
        <v>99</v>
      </c>
      <c r="Q807" s="14" t="s">
        <v>110</v>
      </c>
      <c r="S807" s="14">
        <v>1</v>
      </c>
      <c r="T807" s="14">
        <v>1</v>
      </c>
      <c r="U807" s="14">
        <v>3</v>
      </c>
      <c r="W807" s="14">
        <v>1</v>
      </c>
      <c r="X807" s="14">
        <v>1</v>
      </c>
      <c r="Y807" s="14">
        <v>1</v>
      </c>
      <c r="Z807" s="14">
        <v>39</v>
      </c>
      <c r="AA807" s="14">
        <v>29</v>
      </c>
      <c r="AD807" s="14">
        <v>18</v>
      </c>
      <c r="AE807" s="14">
        <v>17</v>
      </c>
      <c r="AQ807" s="14">
        <v>1</v>
      </c>
      <c r="AR807" s="14">
        <v>1</v>
      </c>
      <c r="AU807" s="14">
        <v>1</v>
      </c>
      <c r="AV807" s="14">
        <v>1</v>
      </c>
      <c r="AY807" s="14">
        <v>1</v>
      </c>
      <c r="AZ807" s="14">
        <v>1</v>
      </c>
      <c r="BB807" s="14">
        <v>1</v>
      </c>
    </row>
    <row r="808" spans="1:54">
      <c r="A808" s="14" t="s">
        <v>36</v>
      </c>
      <c r="B808" s="14" t="s">
        <v>65</v>
      </c>
      <c r="D808" s="14" t="s">
        <v>1832</v>
      </c>
      <c r="E808" s="14" t="s">
        <v>1093</v>
      </c>
      <c r="F808" s="14" t="s">
        <v>1096</v>
      </c>
      <c r="G808" s="14">
        <v>31013542</v>
      </c>
      <c r="H808" s="14" t="s">
        <v>166</v>
      </c>
      <c r="I808" s="14" t="s">
        <v>259</v>
      </c>
      <c r="J808" s="14" t="s">
        <v>168</v>
      </c>
      <c r="K808" s="14">
        <v>21.1949487511</v>
      </c>
      <c r="L808" s="14">
        <v>92.160988297707704</v>
      </c>
      <c r="M808" s="14">
        <v>-39.0353369145271</v>
      </c>
      <c r="N808" s="14">
        <v>4</v>
      </c>
      <c r="P808" s="14" t="s">
        <v>99</v>
      </c>
      <c r="Q808" s="14" t="s">
        <v>110</v>
      </c>
      <c r="S808" s="14">
        <v>1</v>
      </c>
      <c r="T808" s="14">
        <v>1</v>
      </c>
      <c r="U808" s="14">
        <v>3</v>
      </c>
      <c r="Z808" s="14">
        <v>15</v>
      </c>
      <c r="AA808" s="14">
        <v>20</v>
      </c>
      <c r="AD808" s="14">
        <v>38</v>
      </c>
      <c r="AE808" s="14">
        <v>30</v>
      </c>
      <c r="AQ808" s="14">
        <v>1</v>
      </c>
      <c r="AR808" s="14">
        <v>2</v>
      </c>
      <c r="AU808" s="14">
        <v>1</v>
      </c>
      <c r="AV808" s="14">
        <v>2</v>
      </c>
      <c r="AY808" s="14">
        <v>1</v>
      </c>
      <c r="AZ808" s="14">
        <v>2</v>
      </c>
      <c r="BB808" s="14">
        <v>1</v>
      </c>
    </row>
    <row r="809" spans="1:54">
      <c r="A809" s="14" t="s">
        <v>36</v>
      </c>
      <c r="B809" s="14" t="s">
        <v>65</v>
      </c>
      <c r="D809" s="14" t="s">
        <v>1832</v>
      </c>
      <c r="E809" s="14" t="s">
        <v>1093</v>
      </c>
      <c r="F809" s="14" t="s">
        <v>1097</v>
      </c>
      <c r="G809" s="14">
        <v>31013541</v>
      </c>
      <c r="H809" s="14" t="s">
        <v>166</v>
      </c>
      <c r="I809" s="14" t="s">
        <v>259</v>
      </c>
      <c r="J809" s="14" t="s">
        <v>168</v>
      </c>
      <c r="K809" s="14">
        <v>21.1949273687922</v>
      </c>
      <c r="L809" s="14">
        <v>92.160980448200206</v>
      </c>
      <c r="M809" s="14">
        <v>-33.297067696431597</v>
      </c>
      <c r="N809" s="14">
        <v>4</v>
      </c>
      <c r="P809" s="14" t="s">
        <v>99</v>
      </c>
      <c r="Q809" s="14" t="s">
        <v>110</v>
      </c>
      <c r="S809" s="14">
        <v>1</v>
      </c>
      <c r="T809" s="14">
        <v>1</v>
      </c>
      <c r="U809" s="14">
        <v>3</v>
      </c>
      <c r="Z809" s="14">
        <v>37</v>
      </c>
      <c r="AA809" s="14">
        <v>31</v>
      </c>
      <c r="AD809" s="14">
        <v>18</v>
      </c>
      <c r="AE809" s="14">
        <v>17</v>
      </c>
      <c r="AQ809" s="14">
        <v>1</v>
      </c>
      <c r="AR809" s="14">
        <v>1</v>
      </c>
      <c r="AU809" s="14">
        <v>1</v>
      </c>
      <c r="AV809" s="14">
        <v>1</v>
      </c>
      <c r="AY809" s="14">
        <v>1</v>
      </c>
      <c r="AZ809" s="14">
        <v>1</v>
      </c>
      <c r="BB809" s="14">
        <v>1</v>
      </c>
    </row>
    <row r="810" spans="1:54">
      <c r="A810" s="14" t="s">
        <v>36</v>
      </c>
      <c r="B810" s="14" t="s">
        <v>65</v>
      </c>
      <c r="D810" s="14" t="s">
        <v>1832</v>
      </c>
      <c r="E810" s="14" t="s">
        <v>1098</v>
      </c>
      <c r="F810" s="14" t="s">
        <v>1099</v>
      </c>
      <c r="G810" s="14">
        <v>31013543</v>
      </c>
      <c r="H810" s="14" t="s">
        <v>166</v>
      </c>
      <c r="I810" s="14" t="s">
        <v>259</v>
      </c>
      <c r="J810" s="14" t="s">
        <v>168</v>
      </c>
      <c r="K810" s="14">
        <v>21.1956182973911</v>
      </c>
      <c r="L810" s="14">
        <v>92.162311576105395</v>
      </c>
      <c r="M810" s="14">
        <v>-47.561698219946699</v>
      </c>
      <c r="N810" s="14">
        <v>4</v>
      </c>
      <c r="P810" s="14" t="s">
        <v>99</v>
      </c>
      <c r="Q810" s="14" t="s">
        <v>110</v>
      </c>
      <c r="S810" s="14">
        <v>1</v>
      </c>
      <c r="T810" s="14">
        <v>1</v>
      </c>
      <c r="U810" s="14">
        <v>3</v>
      </c>
      <c r="Z810" s="14">
        <v>18</v>
      </c>
      <c r="AA810" s="14">
        <v>17</v>
      </c>
      <c r="AD810" s="14">
        <v>37</v>
      </c>
      <c r="AE810" s="14">
        <v>31</v>
      </c>
      <c r="AQ810" s="14">
        <v>1</v>
      </c>
      <c r="AR810" s="14">
        <v>1</v>
      </c>
      <c r="AU810" s="14">
        <v>1</v>
      </c>
      <c r="AV810" s="14">
        <v>1</v>
      </c>
      <c r="AY810" s="14">
        <v>1</v>
      </c>
      <c r="AZ810" s="14">
        <v>1</v>
      </c>
      <c r="BB810" s="14">
        <v>1</v>
      </c>
    </row>
    <row r="811" spans="1:54">
      <c r="A811" s="14" t="s">
        <v>36</v>
      </c>
      <c r="B811" s="14" t="s">
        <v>65</v>
      </c>
      <c r="D811" s="14" t="s">
        <v>1832</v>
      </c>
      <c r="E811" s="14" t="s">
        <v>1098</v>
      </c>
      <c r="F811" s="14" t="s">
        <v>1100</v>
      </c>
      <c r="G811" s="14">
        <v>31013529</v>
      </c>
      <c r="H811" s="14" t="s">
        <v>166</v>
      </c>
      <c r="I811" s="14" t="s">
        <v>259</v>
      </c>
      <c r="J811" s="14" t="s">
        <v>168</v>
      </c>
      <c r="P811" s="14" t="s">
        <v>99</v>
      </c>
      <c r="Q811" s="14" t="s">
        <v>110</v>
      </c>
      <c r="S811" s="14">
        <v>1</v>
      </c>
      <c r="T811" s="14">
        <v>1</v>
      </c>
      <c r="U811" s="14">
        <v>3</v>
      </c>
      <c r="Z811" s="14">
        <v>38</v>
      </c>
      <c r="AA811" s="14">
        <v>30</v>
      </c>
      <c r="AD811" s="14">
        <v>19</v>
      </c>
      <c r="AE811" s="14">
        <v>16</v>
      </c>
      <c r="AQ811" s="14">
        <v>1</v>
      </c>
      <c r="AR811" s="14">
        <v>1</v>
      </c>
      <c r="AU811" s="14">
        <v>1</v>
      </c>
      <c r="AV811" s="14">
        <v>1</v>
      </c>
      <c r="AY811" s="14">
        <v>1</v>
      </c>
      <c r="AZ811" s="14">
        <v>1</v>
      </c>
      <c r="BB811" s="14">
        <v>1</v>
      </c>
    </row>
    <row r="812" spans="1:54">
      <c r="A812" s="14" t="s">
        <v>38</v>
      </c>
      <c r="B812" s="14" t="s">
        <v>67</v>
      </c>
      <c r="D812" s="14" t="s">
        <v>1832</v>
      </c>
      <c r="E812" s="14" t="s">
        <v>1101</v>
      </c>
      <c r="F812" s="14" t="s">
        <v>1102</v>
      </c>
      <c r="G812" s="14">
        <v>31013526</v>
      </c>
      <c r="H812" s="14" t="s">
        <v>166</v>
      </c>
      <c r="I812" s="14" t="s">
        <v>259</v>
      </c>
      <c r="J812" s="14" t="s">
        <v>168</v>
      </c>
      <c r="K812" s="14">
        <v>21.192036075175999</v>
      </c>
      <c r="L812" s="14">
        <v>92.159140279494295</v>
      </c>
      <c r="M812" s="14">
        <v>-39.914784333544297</v>
      </c>
      <c r="N812" s="14">
        <v>4</v>
      </c>
      <c r="P812" s="14" t="s">
        <v>99</v>
      </c>
      <c r="Q812" s="14" t="s">
        <v>110</v>
      </c>
      <c r="S812" s="14">
        <v>1</v>
      </c>
      <c r="T812" s="14">
        <v>1</v>
      </c>
      <c r="U812" s="14">
        <v>3</v>
      </c>
      <c r="Z812" s="14">
        <v>21</v>
      </c>
      <c r="AA812" s="14">
        <v>14</v>
      </c>
      <c r="AD812" s="14">
        <v>38</v>
      </c>
      <c r="AE812" s="14">
        <v>30</v>
      </c>
      <c r="AQ812" s="14">
        <v>1</v>
      </c>
      <c r="AR812" s="14">
        <v>1</v>
      </c>
      <c r="AS812" s="14">
        <v>1</v>
      </c>
      <c r="AU812" s="14">
        <v>1</v>
      </c>
      <c r="AV812" s="14">
        <v>1</v>
      </c>
      <c r="AW812" s="14">
        <v>1</v>
      </c>
      <c r="AY812" s="14">
        <v>1</v>
      </c>
      <c r="AZ812" s="14">
        <v>1</v>
      </c>
      <c r="BA812" s="14">
        <v>1</v>
      </c>
      <c r="BB812" s="14">
        <v>1</v>
      </c>
    </row>
    <row r="813" spans="1:54">
      <c r="A813" s="14" t="s">
        <v>38</v>
      </c>
      <c r="B813" s="14" t="s">
        <v>67</v>
      </c>
      <c r="D813" s="14" t="s">
        <v>1832</v>
      </c>
      <c r="E813" s="14" t="s">
        <v>1101</v>
      </c>
      <c r="F813" s="14" t="s">
        <v>1103</v>
      </c>
      <c r="G813" s="14">
        <v>31013527</v>
      </c>
      <c r="H813" s="14" t="s">
        <v>166</v>
      </c>
      <c r="I813" s="14" t="s">
        <v>259</v>
      </c>
      <c r="J813" s="14" t="s">
        <v>168</v>
      </c>
      <c r="K813" s="14">
        <v>21.192044583733601</v>
      </c>
      <c r="L813" s="14">
        <v>92.159138609779205</v>
      </c>
      <c r="M813" s="14">
        <v>-49.1230745102146</v>
      </c>
      <c r="N813" s="14">
        <v>4</v>
      </c>
      <c r="P813" s="14" t="s">
        <v>99</v>
      </c>
      <c r="Q813" s="14" t="s">
        <v>110</v>
      </c>
      <c r="S813" s="14">
        <v>1</v>
      </c>
      <c r="T813" s="14">
        <v>1</v>
      </c>
      <c r="U813" s="14">
        <v>3</v>
      </c>
      <c r="Z813" s="14">
        <v>20</v>
      </c>
      <c r="AA813" s="14">
        <v>15</v>
      </c>
      <c r="AD813" s="14">
        <v>38</v>
      </c>
      <c r="AE813" s="14">
        <v>30</v>
      </c>
      <c r="AQ813" s="14">
        <v>1</v>
      </c>
      <c r="AR813" s="14">
        <v>1</v>
      </c>
      <c r="AS813" s="14">
        <v>1</v>
      </c>
      <c r="AU813" s="14">
        <v>1</v>
      </c>
      <c r="AV813" s="14">
        <v>1</v>
      </c>
      <c r="AW813" s="14">
        <v>1</v>
      </c>
      <c r="AY813" s="14">
        <v>1</v>
      </c>
      <c r="AZ813" s="14">
        <v>1</v>
      </c>
      <c r="BA813" s="14">
        <v>1</v>
      </c>
      <c r="BB813" s="14">
        <v>1</v>
      </c>
    </row>
    <row r="814" spans="1:54">
      <c r="A814" s="14" t="s">
        <v>38</v>
      </c>
      <c r="B814" s="14" t="s">
        <v>67</v>
      </c>
      <c r="D814" s="14" t="s">
        <v>1832</v>
      </c>
      <c r="E814" s="14" t="s">
        <v>991</v>
      </c>
      <c r="F814" s="14" t="s">
        <v>1104</v>
      </c>
      <c r="G814" s="14">
        <v>31013525</v>
      </c>
      <c r="H814" s="14" t="s">
        <v>166</v>
      </c>
      <c r="I814" s="14" t="s">
        <v>259</v>
      </c>
      <c r="J814" s="14" t="s">
        <v>168</v>
      </c>
      <c r="K814" s="14">
        <v>21.191628976681098</v>
      </c>
      <c r="L814" s="14">
        <v>92.159971346962607</v>
      </c>
      <c r="M814" s="14">
        <v>-52.369100121869103</v>
      </c>
      <c r="N814" s="14">
        <v>4</v>
      </c>
      <c r="P814" s="14" t="s">
        <v>99</v>
      </c>
      <c r="Q814" s="14" t="s">
        <v>110</v>
      </c>
      <c r="S814" s="14">
        <v>1</v>
      </c>
      <c r="T814" s="14">
        <v>1</v>
      </c>
      <c r="U814" s="14">
        <v>3</v>
      </c>
      <c r="W814" s="14">
        <v>1</v>
      </c>
      <c r="X814" s="14">
        <v>1</v>
      </c>
      <c r="Y814" s="14">
        <v>1</v>
      </c>
      <c r="Z814" s="14">
        <v>35</v>
      </c>
      <c r="AA814" s="14">
        <v>33</v>
      </c>
      <c r="AD814" s="14">
        <v>18</v>
      </c>
      <c r="AE814" s="14">
        <v>17</v>
      </c>
      <c r="AP814" s="14">
        <v>1</v>
      </c>
      <c r="AR814" s="14">
        <v>3</v>
      </c>
      <c r="AT814" s="14">
        <v>1</v>
      </c>
      <c r="AV814" s="14">
        <v>3</v>
      </c>
      <c r="AX814" s="14">
        <v>1</v>
      </c>
      <c r="AZ814" s="14">
        <v>3</v>
      </c>
      <c r="BB814" s="14">
        <v>1</v>
      </c>
    </row>
    <row r="815" spans="1:54">
      <c r="A815" s="14" t="s">
        <v>38</v>
      </c>
      <c r="B815" s="14" t="s">
        <v>67</v>
      </c>
      <c r="D815" s="14" t="s">
        <v>1832</v>
      </c>
      <c r="E815" s="14" t="s">
        <v>991</v>
      </c>
      <c r="F815" s="14" t="s">
        <v>1105</v>
      </c>
      <c r="G815" s="14">
        <v>31013524</v>
      </c>
      <c r="H815" s="14" t="s">
        <v>166</v>
      </c>
      <c r="I815" s="14" t="s">
        <v>259</v>
      </c>
      <c r="J815" s="14" t="s">
        <v>168</v>
      </c>
      <c r="K815" s="14">
        <v>21.191600000000001</v>
      </c>
      <c r="L815" s="14">
        <v>92.159881999999996</v>
      </c>
      <c r="M815" s="14">
        <v>0</v>
      </c>
      <c r="N815" s="14">
        <v>0</v>
      </c>
      <c r="P815" s="14" t="s">
        <v>99</v>
      </c>
      <c r="Q815" s="14" t="s">
        <v>110</v>
      </c>
      <c r="S815" s="14">
        <v>1</v>
      </c>
      <c r="T815" s="14">
        <v>1</v>
      </c>
      <c r="U815" s="14">
        <v>3</v>
      </c>
      <c r="Z815" s="14">
        <v>20</v>
      </c>
      <c r="AA815" s="14">
        <v>15</v>
      </c>
      <c r="AD815" s="14">
        <v>42</v>
      </c>
      <c r="AE815" s="14">
        <v>28</v>
      </c>
      <c r="AP815" s="14">
        <v>1</v>
      </c>
      <c r="AR815" s="14">
        <v>1</v>
      </c>
      <c r="AT815" s="14">
        <v>1</v>
      </c>
      <c r="AV815" s="14">
        <v>1</v>
      </c>
      <c r="AX815" s="14">
        <v>1</v>
      </c>
      <c r="AZ815" s="14">
        <v>1</v>
      </c>
      <c r="BB815" s="14">
        <v>1</v>
      </c>
    </row>
    <row r="816" spans="1:54">
      <c r="A816" s="14" t="s">
        <v>38</v>
      </c>
      <c r="B816" s="14" t="s">
        <v>67</v>
      </c>
      <c r="D816" s="14" t="s">
        <v>1832</v>
      </c>
      <c r="E816" s="14" t="s">
        <v>1047</v>
      </c>
      <c r="F816" s="14" t="s">
        <v>1106</v>
      </c>
      <c r="G816" s="14">
        <v>31013511</v>
      </c>
      <c r="H816" s="14" t="s">
        <v>166</v>
      </c>
      <c r="I816" s="14" t="s">
        <v>259</v>
      </c>
      <c r="J816" s="14" t="s">
        <v>168</v>
      </c>
      <c r="K816" s="14">
        <v>21.189889306295701</v>
      </c>
      <c r="L816" s="14">
        <v>92.157640542268794</v>
      </c>
      <c r="M816" s="14">
        <v>-27.822264538056999</v>
      </c>
      <c r="N816" s="14">
        <v>4</v>
      </c>
      <c r="P816" s="14" t="s">
        <v>99</v>
      </c>
      <c r="Q816" s="14" t="s">
        <v>110</v>
      </c>
      <c r="S816" s="14">
        <v>1</v>
      </c>
      <c r="T816" s="14">
        <v>1</v>
      </c>
      <c r="U816" s="14">
        <v>3</v>
      </c>
      <c r="Z816" s="14">
        <v>20</v>
      </c>
      <c r="AA816" s="14">
        <v>15</v>
      </c>
      <c r="AD816" s="14">
        <v>39</v>
      </c>
      <c r="AE816" s="14">
        <v>31</v>
      </c>
      <c r="AQ816" s="14">
        <v>1</v>
      </c>
      <c r="AR816" s="14">
        <v>2</v>
      </c>
      <c r="AU816" s="14">
        <v>1</v>
      </c>
      <c r="AV816" s="14">
        <v>2</v>
      </c>
      <c r="AY816" s="14">
        <v>1</v>
      </c>
      <c r="AZ816" s="14">
        <v>2</v>
      </c>
      <c r="BB816" s="14">
        <v>1</v>
      </c>
    </row>
    <row r="817" spans="1:54">
      <c r="A817" s="14" t="s">
        <v>38</v>
      </c>
      <c r="B817" s="14" t="s">
        <v>67</v>
      </c>
      <c r="D817" s="14" t="s">
        <v>1832</v>
      </c>
      <c r="E817" s="14" t="s">
        <v>1047</v>
      </c>
      <c r="F817" s="14" t="s">
        <v>1107</v>
      </c>
      <c r="G817" s="14">
        <v>31013509</v>
      </c>
      <c r="H817" s="14" t="s">
        <v>166</v>
      </c>
      <c r="I817" s="14" t="s">
        <v>259</v>
      </c>
      <c r="J817" s="14" t="s">
        <v>168</v>
      </c>
      <c r="K817" s="14">
        <v>21.189887248095499</v>
      </c>
      <c r="L817" s="14">
        <v>92.157718130133901</v>
      </c>
      <c r="M817" s="14">
        <v>-27.737467441786301</v>
      </c>
      <c r="N817" s="14">
        <v>4</v>
      </c>
      <c r="P817" s="14" t="s">
        <v>99</v>
      </c>
      <c r="Q817" s="14" t="s">
        <v>110</v>
      </c>
      <c r="S817" s="14">
        <v>1</v>
      </c>
      <c r="T817" s="14">
        <v>1</v>
      </c>
      <c r="U817" s="14">
        <v>3</v>
      </c>
      <c r="W817" s="14">
        <v>1</v>
      </c>
      <c r="X817" s="14">
        <v>1</v>
      </c>
      <c r="Y817" s="14">
        <v>1</v>
      </c>
      <c r="Z817" s="14">
        <v>20</v>
      </c>
      <c r="AA817" s="14">
        <v>15</v>
      </c>
      <c r="AD817" s="14">
        <v>39</v>
      </c>
      <c r="AE817" s="14">
        <v>31</v>
      </c>
      <c r="AP817" s="14">
        <v>1</v>
      </c>
      <c r="AR817" s="14">
        <v>1</v>
      </c>
      <c r="AT817" s="14">
        <v>1</v>
      </c>
      <c r="AV817" s="14">
        <v>1</v>
      </c>
      <c r="AX817" s="14">
        <v>1</v>
      </c>
      <c r="AZ817" s="14">
        <v>1</v>
      </c>
      <c r="BB817" s="14">
        <v>1</v>
      </c>
    </row>
    <row r="818" spans="1:54">
      <c r="A818" s="14" t="s">
        <v>38</v>
      </c>
      <c r="B818" s="14" t="s">
        <v>67</v>
      </c>
      <c r="D818" s="14" t="s">
        <v>1832</v>
      </c>
      <c r="E818" s="14" t="s">
        <v>1047</v>
      </c>
      <c r="F818" s="14" t="s">
        <v>1108</v>
      </c>
      <c r="G818" s="14">
        <v>31013512</v>
      </c>
      <c r="H818" s="14" t="s">
        <v>166</v>
      </c>
      <c r="I818" s="14" t="s">
        <v>259</v>
      </c>
      <c r="J818" s="14" t="s">
        <v>168</v>
      </c>
      <c r="K818" s="14">
        <v>21.189893267320102</v>
      </c>
      <c r="L818" s="14">
        <v>92.157829665265794</v>
      </c>
      <c r="M818" s="14">
        <v>-49.421374485565501</v>
      </c>
      <c r="N818" s="14">
        <v>4</v>
      </c>
      <c r="P818" s="14" t="s">
        <v>99</v>
      </c>
      <c r="Q818" s="14" t="s">
        <v>110</v>
      </c>
      <c r="S818" s="14">
        <v>1</v>
      </c>
      <c r="T818" s="14">
        <v>1</v>
      </c>
      <c r="U818" s="14">
        <v>3</v>
      </c>
      <c r="Z818" s="14">
        <v>19</v>
      </c>
      <c r="AA818" s="14">
        <v>16</v>
      </c>
      <c r="AD818" s="14">
        <v>33</v>
      </c>
      <c r="AE818" s="14">
        <v>37</v>
      </c>
      <c r="AQ818" s="14">
        <v>1</v>
      </c>
      <c r="AR818" s="14">
        <v>1</v>
      </c>
      <c r="AU818" s="14">
        <v>1</v>
      </c>
      <c r="AV818" s="14">
        <v>1</v>
      </c>
      <c r="AY818" s="14">
        <v>1</v>
      </c>
      <c r="AZ818" s="14">
        <v>1</v>
      </c>
      <c r="BB818" s="14">
        <v>1</v>
      </c>
    </row>
    <row r="819" spans="1:54">
      <c r="A819" s="14" t="s">
        <v>38</v>
      </c>
      <c r="B819" s="14" t="s">
        <v>67</v>
      </c>
      <c r="D819" s="14" t="s">
        <v>1832</v>
      </c>
      <c r="E819" s="14" t="s">
        <v>1047</v>
      </c>
      <c r="F819" s="14" t="s">
        <v>1109</v>
      </c>
      <c r="G819" s="14">
        <v>31013508</v>
      </c>
      <c r="H819" s="14" t="s">
        <v>166</v>
      </c>
      <c r="I819" s="14" t="s">
        <v>259</v>
      </c>
      <c r="J819" s="14" t="s">
        <v>168</v>
      </c>
      <c r="K819" s="14">
        <v>21.189852365796401</v>
      </c>
      <c r="L819" s="14">
        <v>92.157817648813705</v>
      </c>
      <c r="M819" s="14">
        <v>-40.082310611573298</v>
      </c>
      <c r="N819" s="14">
        <v>4</v>
      </c>
      <c r="P819" s="14" t="s">
        <v>99</v>
      </c>
      <c r="Q819" s="14" t="s">
        <v>110</v>
      </c>
      <c r="S819" s="14">
        <v>1</v>
      </c>
      <c r="T819" s="14">
        <v>1</v>
      </c>
      <c r="U819" s="14">
        <v>3</v>
      </c>
      <c r="Z819" s="14">
        <v>19</v>
      </c>
      <c r="AA819" s="14">
        <v>16</v>
      </c>
      <c r="AD819" s="14">
        <v>38</v>
      </c>
      <c r="AE819" s="14">
        <v>32</v>
      </c>
      <c r="AQ819" s="14">
        <v>1</v>
      </c>
      <c r="AR819" s="14">
        <v>1</v>
      </c>
      <c r="AU819" s="14">
        <v>1</v>
      </c>
      <c r="AV819" s="14">
        <v>1</v>
      </c>
      <c r="AY819" s="14">
        <v>1</v>
      </c>
      <c r="AZ819" s="14">
        <v>1</v>
      </c>
      <c r="BB819" s="14">
        <v>1</v>
      </c>
    </row>
    <row r="820" spans="1:54">
      <c r="A820" s="14" t="s">
        <v>38</v>
      </c>
      <c r="B820" s="14" t="s">
        <v>67</v>
      </c>
      <c r="D820" s="14" t="s">
        <v>1832</v>
      </c>
      <c r="E820" s="14" t="s">
        <v>1083</v>
      </c>
      <c r="F820" s="14" t="s">
        <v>1110</v>
      </c>
      <c r="G820" s="14">
        <v>31013519</v>
      </c>
      <c r="H820" s="14" t="s">
        <v>166</v>
      </c>
      <c r="I820" s="14" t="s">
        <v>259</v>
      </c>
      <c r="J820" s="14" t="s">
        <v>168</v>
      </c>
      <c r="K820" s="14">
        <v>21.191134180972899</v>
      </c>
      <c r="L820" s="14">
        <v>92.157906754352695</v>
      </c>
      <c r="M820" s="14">
        <v>-50.097121633726204</v>
      </c>
      <c r="N820" s="14">
        <v>4</v>
      </c>
      <c r="P820" s="14" t="s">
        <v>99</v>
      </c>
      <c r="Q820" s="14" t="s">
        <v>110</v>
      </c>
      <c r="S820" s="14">
        <v>1</v>
      </c>
      <c r="T820" s="14">
        <v>1</v>
      </c>
      <c r="U820" s="14">
        <v>3</v>
      </c>
      <c r="W820" s="14">
        <v>1</v>
      </c>
      <c r="X820" s="14">
        <v>1</v>
      </c>
      <c r="Y820" s="14">
        <v>1</v>
      </c>
      <c r="Z820" s="14">
        <v>19</v>
      </c>
      <c r="AA820" s="14">
        <v>16</v>
      </c>
      <c r="AD820" s="14">
        <v>39</v>
      </c>
      <c r="AE820" s="14">
        <v>31</v>
      </c>
      <c r="AQ820" s="14">
        <v>1</v>
      </c>
      <c r="AR820" s="14">
        <v>1</v>
      </c>
      <c r="AS820" s="14">
        <v>1</v>
      </c>
      <c r="AU820" s="14">
        <v>1</v>
      </c>
      <c r="AV820" s="14">
        <v>1</v>
      </c>
      <c r="AW820" s="14">
        <v>1</v>
      </c>
      <c r="AY820" s="14">
        <v>1</v>
      </c>
      <c r="AZ820" s="14">
        <v>1</v>
      </c>
      <c r="BA820" s="14">
        <v>1</v>
      </c>
      <c r="BB820" s="14">
        <v>1</v>
      </c>
    </row>
    <row r="821" spans="1:54">
      <c r="A821" s="14" t="s">
        <v>38</v>
      </c>
      <c r="B821" s="14" t="s">
        <v>67</v>
      </c>
      <c r="D821" s="14" t="s">
        <v>1832</v>
      </c>
      <c r="E821" s="14" t="s">
        <v>1083</v>
      </c>
      <c r="F821" s="14" t="s">
        <v>1111</v>
      </c>
      <c r="G821" s="14">
        <v>31013518</v>
      </c>
      <c r="H821" s="14" t="s">
        <v>166</v>
      </c>
      <c r="I821" s="14" t="s">
        <v>259</v>
      </c>
      <c r="J821" s="14" t="s">
        <v>168</v>
      </c>
      <c r="K821" s="14">
        <v>21.191050790996101</v>
      </c>
      <c r="L821" s="14">
        <v>92.157876606773996</v>
      </c>
      <c r="M821" s="14">
        <v>-48.134281446378999</v>
      </c>
      <c r="N821" s="14">
        <v>4</v>
      </c>
      <c r="P821" s="14" t="s">
        <v>99</v>
      </c>
      <c r="Q821" s="14" t="s">
        <v>110</v>
      </c>
      <c r="S821" s="14">
        <v>1</v>
      </c>
      <c r="T821" s="14">
        <v>1</v>
      </c>
      <c r="U821" s="14">
        <v>3</v>
      </c>
      <c r="Z821" s="14">
        <v>38</v>
      </c>
      <c r="AA821" s="14">
        <v>28</v>
      </c>
      <c r="AD821" s="14">
        <v>21</v>
      </c>
      <c r="AE821" s="14">
        <v>14</v>
      </c>
      <c r="AQ821" s="14">
        <v>1</v>
      </c>
      <c r="AR821" s="14">
        <v>1</v>
      </c>
      <c r="AU821" s="14">
        <v>1</v>
      </c>
      <c r="AV821" s="14">
        <v>1</v>
      </c>
      <c r="AY821" s="14">
        <v>1</v>
      </c>
      <c r="AZ821" s="14">
        <v>1</v>
      </c>
      <c r="BB821" s="14">
        <v>1</v>
      </c>
    </row>
    <row r="822" spans="1:54">
      <c r="A822" s="14" t="s">
        <v>38</v>
      </c>
      <c r="B822" s="14" t="s">
        <v>67</v>
      </c>
      <c r="D822" s="14" t="s">
        <v>1832</v>
      </c>
      <c r="E822" s="14" t="s">
        <v>1083</v>
      </c>
      <c r="F822" s="14" t="s">
        <v>1112</v>
      </c>
      <c r="G822" s="14">
        <v>31013517</v>
      </c>
      <c r="H822" s="14" t="s">
        <v>166</v>
      </c>
      <c r="I822" s="14" t="s">
        <v>259</v>
      </c>
      <c r="J822" s="14" t="s">
        <v>168</v>
      </c>
      <c r="K822" s="14">
        <v>21.190955694772899</v>
      </c>
      <c r="L822" s="14">
        <v>92.157922403999706</v>
      </c>
      <c r="M822" s="14">
        <v>-39.294136502476803</v>
      </c>
      <c r="N822" s="14">
        <v>4</v>
      </c>
      <c r="P822" s="14" t="s">
        <v>99</v>
      </c>
      <c r="Q822" s="14" t="s">
        <v>110</v>
      </c>
      <c r="S822" s="14">
        <v>1</v>
      </c>
      <c r="T822" s="14">
        <v>1</v>
      </c>
      <c r="U822" s="14">
        <v>3</v>
      </c>
      <c r="Z822" s="14">
        <v>20</v>
      </c>
      <c r="AA822" s="14">
        <v>15</v>
      </c>
      <c r="AD822" s="14">
        <v>39</v>
      </c>
      <c r="AE822" s="14">
        <v>31</v>
      </c>
      <c r="AQ822" s="14">
        <v>1</v>
      </c>
      <c r="AR822" s="14">
        <v>1</v>
      </c>
      <c r="AS822" s="14">
        <v>1</v>
      </c>
      <c r="AU822" s="14">
        <v>1</v>
      </c>
      <c r="AV822" s="14">
        <v>1</v>
      </c>
      <c r="AW822" s="14">
        <v>1</v>
      </c>
      <c r="AY822" s="14">
        <v>1</v>
      </c>
      <c r="AZ822" s="14">
        <v>1</v>
      </c>
      <c r="BA822" s="14">
        <v>1</v>
      </c>
      <c r="BB822" s="14">
        <v>1</v>
      </c>
    </row>
    <row r="823" spans="1:54">
      <c r="A823" s="14" t="s">
        <v>38</v>
      </c>
      <c r="B823" s="14" t="s">
        <v>67</v>
      </c>
      <c r="D823" s="14" t="s">
        <v>1832</v>
      </c>
      <c r="E823" s="14" t="s">
        <v>1113</v>
      </c>
      <c r="F823" s="14" t="s">
        <v>1114</v>
      </c>
      <c r="G823" s="14">
        <v>31013521</v>
      </c>
      <c r="H823" s="14" t="s">
        <v>166</v>
      </c>
      <c r="I823" s="14" t="s">
        <v>259</v>
      </c>
      <c r="J823" s="14" t="s">
        <v>168</v>
      </c>
      <c r="K823" s="14">
        <v>21.1911700977241</v>
      </c>
      <c r="L823" s="14">
        <v>92.157945979549297</v>
      </c>
      <c r="M823" s="14">
        <v>-45.230901544888397</v>
      </c>
      <c r="N823" s="14">
        <v>4</v>
      </c>
      <c r="P823" s="14" t="s">
        <v>99</v>
      </c>
      <c r="Q823" s="14" t="s">
        <v>110</v>
      </c>
      <c r="S823" s="14">
        <v>1</v>
      </c>
      <c r="T823" s="14">
        <v>1</v>
      </c>
      <c r="U823" s="14">
        <v>3</v>
      </c>
      <c r="Z823" s="14">
        <v>36</v>
      </c>
      <c r="AA823" s="14">
        <v>33</v>
      </c>
      <c r="AD823" s="14">
        <v>20</v>
      </c>
      <c r="AE823" s="14">
        <v>15</v>
      </c>
      <c r="AQ823" s="14">
        <v>1</v>
      </c>
      <c r="AR823" s="14">
        <v>1</v>
      </c>
      <c r="AU823" s="14">
        <v>1</v>
      </c>
      <c r="AV823" s="14">
        <v>1</v>
      </c>
      <c r="AY823" s="14">
        <v>1</v>
      </c>
      <c r="AZ823" s="14">
        <v>1</v>
      </c>
      <c r="BB823" s="14">
        <v>1</v>
      </c>
    </row>
    <row r="824" spans="1:54">
      <c r="A824" s="14" t="s">
        <v>38</v>
      </c>
      <c r="B824" s="14" t="s">
        <v>67</v>
      </c>
      <c r="D824" s="14" t="s">
        <v>1832</v>
      </c>
      <c r="E824" s="14" t="s">
        <v>1113</v>
      </c>
      <c r="F824" s="14" t="s">
        <v>1115</v>
      </c>
      <c r="G824" s="14">
        <v>31013522</v>
      </c>
      <c r="H824" s="14" t="s">
        <v>166</v>
      </c>
      <c r="I824" s="14" t="s">
        <v>259</v>
      </c>
      <c r="J824" s="14" t="s">
        <v>168</v>
      </c>
      <c r="K824" s="14">
        <v>21.191206364386701</v>
      </c>
      <c r="L824" s="14">
        <v>92.157988375257403</v>
      </c>
      <c r="M824" s="14">
        <v>-44.776313849812297</v>
      </c>
      <c r="N824" s="14">
        <v>4</v>
      </c>
      <c r="P824" s="14" t="s">
        <v>99</v>
      </c>
      <c r="Q824" s="14" t="s">
        <v>110</v>
      </c>
      <c r="S824" s="14">
        <v>1</v>
      </c>
      <c r="T824" s="14">
        <v>1</v>
      </c>
      <c r="U824" s="14">
        <v>3</v>
      </c>
      <c r="Z824" s="14">
        <v>19</v>
      </c>
      <c r="AA824" s="14">
        <v>16</v>
      </c>
      <c r="AD824" s="14">
        <v>39</v>
      </c>
      <c r="AE824" s="14">
        <v>31</v>
      </c>
      <c r="AQ824" s="14">
        <v>1</v>
      </c>
      <c r="AR824" s="14">
        <v>1</v>
      </c>
      <c r="AU824" s="14">
        <v>1</v>
      </c>
      <c r="AV824" s="14">
        <v>1</v>
      </c>
      <c r="AY824" s="14">
        <v>1</v>
      </c>
      <c r="AZ824" s="14">
        <v>1</v>
      </c>
      <c r="BB824" s="14">
        <v>1</v>
      </c>
    </row>
    <row r="825" spans="1:54">
      <c r="A825" s="14" t="s">
        <v>38</v>
      </c>
      <c r="B825" s="14" t="s">
        <v>67</v>
      </c>
      <c r="D825" s="14" t="s">
        <v>1832</v>
      </c>
      <c r="E825" s="14" t="s">
        <v>1113</v>
      </c>
      <c r="F825" s="14" t="s">
        <v>1116</v>
      </c>
      <c r="G825" s="14">
        <v>31013520</v>
      </c>
      <c r="H825" s="14" t="s">
        <v>166</v>
      </c>
      <c r="I825" s="14" t="s">
        <v>259</v>
      </c>
      <c r="J825" s="14" t="s">
        <v>168</v>
      </c>
      <c r="K825" s="14">
        <v>21.191166033461599</v>
      </c>
      <c r="L825" s="14">
        <v>92.157948353664693</v>
      </c>
      <c r="M825" s="14">
        <v>-47.0632691237698</v>
      </c>
      <c r="N825" s="14">
        <v>4</v>
      </c>
      <c r="P825" s="14" t="s">
        <v>99</v>
      </c>
      <c r="Q825" s="14" t="s">
        <v>110</v>
      </c>
      <c r="S825" s="14">
        <v>1</v>
      </c>
      <c r="T825" s="14">
        <v>1</v>
      </c>
      <c r="U825" s="14">
        <v>3</v>
      </c>
      <c r="Z825" s="14">
        <v>20</v>
      </c>
      <c r="AA825" s="14">
        <v>15</v>
      </c>
      <c r="AD825" s="14">
        <v>37</v>
      </c>
      <c r="AE825" s="14">
        <v>31</v>
      </c>
      <c r="AQ825" s="14">
        <v>1</v>
      </c>
      <c r="AR825" s="14">
        <v>1</v>
      </c>
      <c r="AU825" s="14">
        <v>1</v>
      </c>
      <c r="AV825" s="14">
        <v>1</v>
      </c>
      <c r="AY825" s="14">
        <v>1</v>
      </c>
      <c r="AZ825" s="14">
        <v>1</v>
      </c>
      <c r="BB825" s="14">
        <v>1</v>
      </c>
    </row>
    <row r="826" spans="1:54">
      <c r="A826" s="14" t="s">
        <v>33</v>
      </c>
      <c r="B826" s="14" t="s">
        <v>62</v>
      </c>
      <c r="D826" s="14" t="s">
        <v>1832</v>
      </c>
      <c r="E826" s="14" t="s">
        <v>715</v>
      </c>
      <c r="F826" s="14" t="s">
        <v>1117</v>
      </c>
      <c r="G826" s="14">
        <v>31013507</v>
      </c>
      <c r="H826" s="14" t="s">
        <v>166</v>
      </c>
      <c r="I826" s="14" t="s">
        <v>259</v>
      </c>
      <c r="J826" s="14" t="s">
        <v>168</v>
      </c>
      <c r="K826" s="14">
        <v>21.189658825587198</v>
      </c>
      <c r="L826" s="14">
        <v>92.152660824170198</v>
      </c>
      <c r="M826" s="14">
        <v>-26.014438359935799</v>
      </c>
      <c r="N826" s="14">
        <v>4</v>
      </c>
      <c r="P826" s="14" t="s">
        <v>99</v>
      </c>
      <c r="Q826" s="14" t="s">
        <v>110</v>
      </c>
      <c r="S826" s="14">
        <v>1</v>
      </c>
      <c r="T826" s="14">
        <v>1</v>
      </c>
      <c r="U826" s="14">
        <v>3</v>
      </c>
      <c r="Z826" s="14">
        <v>39</v>
      </c>
      <c r="AA826" s="14">
        <v>29</v>
      </c>
      <c r="AD826" s="14">
        <v>20</v>
      </c>
      <c r="AE826" s="14">
        <v>15</v>
      </c>
      <c r="AP826" s="14">
        <v>1</v>
      </c>
      <c r="AR826" s="14">
        <v>2</v>
      </c>
      <c r="AT826" s="14">
        <v>1</v>
      </c>
      <c r="AV826" s="14">
        <v>2</v>
      </c>
      <c r="AX826" s="14">
        <v>1</v>
      </c>
      <c r="AZ826" s="14">
        <v>2</v>
      </c>
      <c r="BB826" s="14">
        <v>1</v>
      </c>
    </row>
    <row r="827" spans="1:54">
      <c r="A827" s="14" t="s">
        <v>33</v>
      </c>
      <c r="B827" s="14" t="s">
        <v>62</v>
      </c>
      <c r="D827" s="14" t="s">
        <v>1832</v>
      </c>
      <c r="E827" s="14" t="s">
        <v>715</v>
      </c>
      <c r="F827" s="14" t="s">
        <v>1118</v>
      </c>
      <c r="G827" s="14">
        <v>31013506</v>
      </c>
      <c r="H827" s="14" t="s">
        <v>166</v>
      </c>
      <c r="I827" s="14" t="s">
        <v>259</v>
      </c>
      <c r="J827" s="14" t="s">
        <v>168</v>
      </c>
      <c r="K827" s="14">
        <v>21.189603020480099</v>
      </c>
      <c r="L827" s="14">
        <v>92.152586809380793</v>
      </c>
      <c r="M827" s="14">
        <v>-29.752350310636</v>
      </c>
      <c r="N827" s="14">
        <v>4</v>
      </c>
      <c r="P827" s="14" t="s">
        <v>99</v>
      </c>
      <c r="Q827" s="14" t="s">
        <v>110</v>
      </c>
      <c r="S827" s="14">
        <v>1</v>
      </c>
      <c r="T827" s="14">
        <v>1</v>
      </c>
      <c r="U827" s="14">
        <v>3</v>
      </c>
      <c r="Z827" s="14">
        <v>38</v>
      </c>
      <c r="AA827" s="14">
        <v>28</v>
      </c>
      <c r="AD827" s="14">
        <v>16</v>
      </c>
      <c r="AE827" s="14">
        <v>19</v>
      </c>
      <c r="AQ827" s="14">
        <v>1</v>
      </c>
      <c r="AR827" s="14">
        <v>1</v>
      </c>
      <c r="AU827" s="14">
        <v>1</v>
      </c>
      <c r="AV827" s="14">
        <v>1</v>
      </c>
      <c r="AY827" s="14">
        <v>1</v>
      </c>
      <c r="AZ827" s="14">
        <v>1</v>
      </c>
      <c r="BB827" s="14">
        <v>1</v>
      </c>
    </row>
    <row r="828" spans="1:54">
      <c r="A828" s="14" t="s">
        <v>33</v>
      </c>
      <c r="B828" s="14" t="s">
        <v>62</v>
      </c>
      <c r="D828" s="14" t="s">
        <v>1832</v>
      </c>
      <c r="E828" s="14" t="s">
        <v>1119</v>
      </c>
      <c r="F828" s="14" t="s">
        <v>1120</v>
      </c>
      <c r="G828" s="14">
        <v>31013516</v>
      </c>
      <c r="H828" s="14" t="s">
        <v>166</v>
      </c>
      <c r="I828" s="14" t="s">
        <v>259</v>
      </c>
      <c r="J828" s="14" t="s">
        <v>168</v>
      </c>
      <c r="K828" s="14">
        <v>21.1908141239341</v>
      </c>
      <c r="L828" s="14">
        <v>92.154309936147698</v>
      </c>
      <c r="M828" s="14">
        <v>-39.217953324869399</v>
      </c>
      <c r="N828" s="14">
        <v>4</v>
      </c>
      <c r="P828" s="14" t="s">
        <v>99</v>
      </c>
      <c r="Q828" s="14" t="s">
        <v>110</v>
      </c>
      <c r="S828" s="14">
        <v>1</v>
      </c>
      <c r="T828" s="14">
        <v>1</v>
      </c>
      <c r="U828" s="14">
        <v>3</v>
      </c>
      <c r="Z828" s="14">
        <v>39</v>
      </c>
      <c r="AA828" s="14">
        <v>30</v>
      </c>
      <c r="AD828" s="14">
        <v>20</v>
      </c>
      <c r="AE828" s="14">
        <v>15</v>
      </c>
      <c r="AQ828" s="14">
        <v>1</v>
      </c>
      <c r="AR828" s="14">
        <v>1</v>
      </c>
      <c r="AU828" s="14">
        <v>1</v>
      </c>
      <c r="AV828" s="14">
        <v>1</v>
      </c>
      <c r="AY828" s="14">
        <v>1</v>
      </c>
      <c r="AZ828" s="14">
        <v>1</v>
      </c>
      <c r="BB828" s="14">
        <v>1</v>
      </c>
    </row>
    <row r="829" spans="1:54">
      <c r="A829" s="14" t="s">
        <v>33</v>
      </c>
      <c r="B829" s="14" t="s">
        <v>62</v>
      </c>
      <c r="D829" s="14" t="s">
        <v>1832</v>
      </c>
      <c r="E829" s="14" t="s">
        <v>1121</v>
      </c>
      <c r="F829" s="14" t="s">
        <v>1122</v>
      </c>
      <c r="G829" s="14">
        <v>31013513</v>
      </c>
      <c r="H829" s="14" t="s">
        <v>166</v>
      </c>
      <c r="I829" s="14" t="s">
        <v>259</v>
      </c>
      <c r="J829" s="14" t="s">
        <v>168</v>
      </c>
      <c r="K829" s="14">
        <v>21.190693567355599</v>
      </c>
      <c r="L829" s="14">
        <v>92.153861638315803</v>
      </c>
      <c r="M829" s="14">
        <v>-47.525647192039898</v>
      </c>
      <c r="N829" s="14">
        <v>4</v>
      </c>
      <c r="P829" s="14" t="s">
        <v>99</v>
      </c>
      <c r="Q829" s="14" t="s">
        <v>110</v>
      </c>
      <c r="S829" s="14">
        <v>1</v>
      </c>
      <c r="T829" s="14">
        <v>1</v>
      </c>
      <c r="U829" s="14">
        <v>3</v>
      </c>
      <c r="Z829" s="14">
        <v>38</v>
      </c>
      <c r="AA829" s="14">
        <v>30</v>
      </c>
      <c r="AD829" s="14">
        <v>20</v>
      </c>
      <c r="AE829" s="14">
        <v>25</v>
      </c>
      <c r="AQ829" s="14">
        <v>1</v>
      </c>
      <c r="AR829" s="14">
        <v>1</v>
      </c>
      <c r="AU829" s="14">
        <v>1</v>
      </c>
      <c r="AV829" s="14">
        <v>1</v>
      </c>
      <c r="AY829" s="14">
        <v>1</v>
      </c>
      <c r="AZ829" s="14">
        <v>1</v>
      </c>
      <c r="BB829" s="14">
        <v>1</v>
      </c>
    </row>
    <row r="830" spans="1:54">
      <c r="A830" s="14" t="s">
        <v>33</v>
      </c>
      <c r="B830" s="14" t="s">
        <v>62</v>
      </c>
      <c r="D830" s="14" t="s">
        <v>1832</v>
      </c>
      <c r="E830" s="14" t="s">
        <v>1123</v>
      </c>
      <c r="F830" s="14" t="s">
        <v>1124</v>
      </c>
      <c r="G830" s="14">
        <v>31013536</v>
      </c>
      <c r="H830" s="14" t="s">
        <v>166</v>
      </c>
      <c r="I830" s="14" t="s">
        <v>259</v>
      </c>
      <c r="J830" s="14" t="s">
        <v>168</v>
      </c>
      <c r="K830" s="14">
        <v>21.192871664217002</v>
      </c>
      <c r="L830" s="14">
        <v>92.152669172761307</v>
      </c>
      <c r="M830" s="14">
        <v>-40.292555423116703</v>
      </c>
      <c r="N830" s="14">
        <v>4</v>
      </c>
      <c r="P830" s="14" t="s">
        <v>99</v>
      </c>
      <c r="Q830" s="14" t="s">
        <v>110</v>
      </c>
      <c r="S830" s="14">
        <v>1</v>
      </c>
      <c r="T830" s="14">
        <v>1</v>
      </c>
      <c r="U830" s="14">
        <v>3</v>
      </c>
      <c r="Z830" s="14">
        <v>39</v>
      </c>
      <c r="AA830" s="14">
        <v>29</v>
      </c>
      <c r="AD830" s="14">
        <v>19</v>
      </c>
      <c r="AE830" s="14">
        <v>15</v>
      </c>
      <c r="AQ830" s="14">
        <v>1</v>
      </c>
      <c r="AR830" s="14">
        <v>1</v>
      </c>
      <c r="AU830" s="14">
        <v>1</v>
      </c>
      <c r="AV830" s="14">
        <v>1</v>
      </c>
      <c r="AY830" s="14">
        <v>1</v>
      </c>
      <c r="AZ830" s="14">
        <v>1</v>
      </c>
      <c r="BB830" s="14">
        <v>1</v>
      </c>
    </row>
    <row r="831" spans="1:54">
      <c r="A831" s="14" t="s">
        <v>33</v>
      </c>
      <c r="B831" s="14" t="s">
        <v>62</v>
      </c>
      <c r="D831" s="14" t="s">
        <v>1832</v>
      </c>
      <c r="E831" s="14" t="s">
        <v>1123</v>
      </c>
      <c r="F831" s="14" t="s">
        <v>1125</v>
      </c>
      <c r="G831" s="14">
        <v>31013534</v>
      </c>
      <c r="H831" s="14" t="s">
        <v>166</v>
      </c>
      <c r="I831" s="14" t="s">
        <v>259</v>
      </c>
      <c r="J831" s="14" t="s">
        <v>168</v>
      </c>
      <c r="K831" s="14">
        <v>21.1927786109785</v>
      </c>
      <c r="L831" s="14">
        <v>92.152617225021601</v>
      </c>
      <c r="M831" s="14">
        <v>-44.963262921143397</v>
      </c>
      <c r="N831" s="14">
        <v>4</v>
      </c>
      <c r="P831" s="14" t="s">
        <v>99</v>
      </c>
      <c r="Q831" s="14" t="s">
        <v>110</v>
      </c>
      <c r="S831" s="14">
        <v>1</v>
      </c>
      <c r="T831" s="14">
        <v>1</v>
      </c>
      <c r="U831" s="14">
        <v>3</v>
      </c>
      <c r="Z831" s="14">
        <v>38</v>
      </c>
      <c r="AA831" s="14">
        <v>28</v>
      </c>
      <c r="AD831" s="14">
        <v>19</v>
      </c>
      <c r="AE831" s="14">
        <v>15</v>
      </c>
      <c r="AQ831" s="14">
        <v>1</v>
      </c>
      <c r="AR831" s="14">
        <v>1</v>
      </c>
      <c r="AU831" s="14">
        <v>1</v>
      </c>
      <c r="AV831" s="14">
        <v>1</v>
      </c>
      <c r="AY831" s="14">
        <v>1</v>
      </c>
      <c r="AZ831" s="14">
        <v>1</v>
      </c>
      <c r="BB831" s="14">
        <v>1</v>
      </c>
    </row>
    <row r="832" spans="1:54">
      <c r="A832" s="14" t="s">
        <v>33</v>
      </c>
      <c r="B832" s="14" t="s">
        <v>62</v>
      </c>
      <c r="D832" s="14" t="s">
        <v>1832</v>
      </c>
      <c r="E832" s="14" t="s">
        <v>1126</v>
      </c>
      <c r="F832" s="14" t="s">
        <v>1127</v>
      </c>
      <c r="G832" s="14">
        <v>31013532</v>
      </c>
      <c r="H832" s="14" t="s">
        <v>166</v>
      </c>
      <c r="I832" s="14" t="s">
        <v>259</v>
      </c>
      <c r="J832" s="14" t="s">
        <v>168</v>
      </c>
      <c r="K832" s="14">
        <v>21.1927300641232</v>
      </c>
      <c r="L832" s="14">
        <v>92.153687085861193</v>
      </c>
      <c r="M832" s="14">
        <v>-36.2852847068907</v>
      </c>
      <c r="N832" s="14">
        <v>4</v>
      </c>
      <c r="P832" s="14" t="s">
        <v>99</v>
      </c>
      <c r="Q832" s="14" t="s">
        <v>110</v>
      </c>
      <c r="S832" s="14">
        <v>1</v>
      </c>
      <c r="T832" s="14">
        <v>1</v>
      </c>
      <c r="U832" s="14">
        <v>3</v>
      </c>
      <c r="W832" s="14">
        <v>1</v>
      </c>
      <c r="X832" s="14">
        <v>1</v>
      </c>
      <c r="Y832" s="14">
        <v>1</v>
      </c>
      <c r="Z832" s="14">
        <v>40</v>
      </c>
      <c r="AA832" s="14">
        <v>30</v>
      </c>
      <c r="AD832" s="14">
        <v>18</v>
      </c>
      <c r="AE832" s="14">
        <v>15</v>
      </c>
      <c r="AP832" s="14">
        <v>1</v>
      </c>
      <c r="AR832" s="14">
        <v>1</v>
      </c>
      <c r="AT832" s="14">
        <v>1</v>
      </c>
      <c r="AV832" s="14">
        <v>1</v>
      </c>
      <c r="AX832" s="14">
        <v>1</v>
      </c>
      <c r="AZ832" s="14">
        <v>1</v>
      </c>
      <c r="BB832" s="14">
        <v>1</v>
      </c>
    </row>
    <row r="833" spans="1:59">
      <c r="A833" s="14" t="s">
        <v>33</v>
      </c>
      <c r="B833" s="14" t="s">
        <v>62</v>
      </c>
      <c r="D833" s="14" t="s">
        <v>1832</v>
      </c>
      <c r="E833" s="14" t="s">
        <v>1126</v>
      </c>
      <c r="F833" s="14" t="s">
        <v>1128</v>
      </c>
      <c r="G833" s="14">
        <v>31013535</v>
      </c>
      <c r="H833" s="14" t="s">
        <v>166</v>
      </c>
      <c r="I833" s="14" t="s">
        <v>259</v>
      </c>
      <c r="J833" s="14" t="s">
        <v>168</v>
      </c>
      <c r="K833" s="14">
        <v>21.192780928485998</v>
      </c>
      <c r="L833" s="14">
        <v>92.153733535130598</v>
      </c>
      <c r="M833" s="14">
        <v>-44.937309627063399</v>
      </c>
      <c r="N833" s="14">
        <v>4</v>
      </c>
      <c r="P833" s="14" t="s">
        <v>99</v>
      </c>
      <c r="Q833" s="14" t="s">
        <v>110</v>
      </c>
      <c r="S833" s="14">
        <v>1</v>
      </c>
      <c r="T833" s="14">
        <v>1</v>
      </c>
      <c r="U833" s="14">
        <v>3</v>
      </c>
      <c r="Z833" s="14">
        <v>38</v>
      </c>
      <c r="AA833" s="14">
        <v>30</v>
      </c>
      <c r="AD833" s="14">
        <v>19</v>
      </c>
      <c r="AE833" s="14">
        <v>14</v>
      </c>
      <c r="AQ833" s="14">
        <v>1</v>
      </c>
      <c r="AR833" s="14">
        <v>1</v>
      </c>
      <c r="AU833" s="14">
        <v>1</v>
      </c>
      <c r="AV833" s="14">
        <v>1</v>
      </c>
      <c r="AY833" s="14">
        <v>1</v>
      </c>
      <c r="AZ833" s="14">
        <v>1</v>
      </c>
      <c r="BB833" s="14">
        <v>1</v>
      </c>
    </row>
    <row r="834" spans="1:59">
      <c r="A834" s="14" t="s">
        <v>33</v>
      </c>
      <c r="B834" s="14" t="s">
        <v>62</v>
      </c>
      <c r="D834" s="14" t="s">
        <v>1832</v>
      </c>
      <c r="E834" s="14" t="s">
        <v>1129</v>
      </c>
      <c r="F834" s="14" t="s">
        <v>1130</v>
      </c>
      <c r="G834" s="14">
        <v>31013528</v>
      </c>
      <c r="H834" s="14" t="s">
        <v>166</v>
      </c>
      <c r="I834" s="14" t="s">
        <v>259</v>
      </c>
      <c r="J834" s="14" t="s">
        <v>168</v>
      </c>
      <c r="K834" s="14">
        <v>21.192538853835099</v>
      </c>
      <c r="L834" s="14">
        <v>92.154024585926194</v>
      </c>
      <c r="M834" s="14">
        <v>-38.0209153588996</v>
      </c>
      <c r="N834" s="14">
        <v>4</v>
      </c>
      <c r="P834" s="14" t="s">
        <v>99</v>
      </c>
      <c r="Q834" s="14" t="s">
        <v>110</v>
      </c>
      <c r="S834" s="14">
        <v>1</v>
      </c>
      <c r="T834" s="14">
        <v>1</v>
      </c>
      <c r="U834" s="14">
        <v>3</v>
      </c>
      <c r="W834" s="14">
        <v>1</v>
      </c>
      <c r="X834" s="14">
        <v>1</v>
      </c>
      <c r="Y834" s="14">
        <v>1</v>
      </c>
      <c r="Z834" s="14">
        <v>37</v>
      </c>
      <c r="AA834" s="14">
        <v>31</v>
      </c>
      <c r="AD834" s="14">
        <v>20</v>
      </c>
      <c r="AE834" s="14">
        <v>13</v>
      </c>
      <c r="AQ834" s="14">
        <v>1</v>
      </c>
      <c r="AR834" s="14">
        <v>2</v>
      </c>
      <c r="AU834" s="14">
        <v>1</v>
      </c>
      <c r="AV834" s="14">
        <v>2</v>
      </c>
      <c r="AY834" s="14">
        <v>1</v>
      </c>
      <c r="AZ834" s="14">
        <v>2</v>
      </c>
      <c r="BB834" s="14">
        <v>1</v>
      </c>
    </row>
    <row r="835" spans="1:59">
      <c r="A835" s="14" t="s">
        <v>33</v>
      </c>
      <c r="B835" s="14" t="s">
        <v>62</v>
      </c>
      <c r="D835" s="14" t="s">
        <v>1832</v>
      </c>
      <c r="E835" s="14" t="s">
        <v>1129</v>
      </c>
      <c r="F835" s="14" t="s">
        <v>1131</v>
      </c>
      <c r="G835" s="14">
        <v>31013531</v>
      </c>
      <c r="H835" s="14" t="s">
        <v>166</v>
      </c>
      <c r="I835" s="14" t="s">
        <v>259</v>
      </c>
      <c r="J835" s="14" t="s">
        <v>168</v>
      </c>
      <c r="K835" s="14">
        <v>21.192604942352201</v>
      </c>
      <c r="L835" s="14">
        <v>92.1540019330928</v>
      </c>
      <c r="M835" s="14">
        <v>-44.356321063153203</v>
      </c>
      <c r="N835" s="14">
        <v>4</v>
      </c>
      <c r="P835" s="14" t="s">
        <v>99</v>
      </c>
      <c r="Q835" s="14" t="s">
        <v>110</v>
      </c>
      <c r="S835" s="14">
        <v>1</v>
      </c>
      <c r="T835" s="14">
        <v>1</v>
      </c>
      <c r="U835" s="14">
        <v>3</v>
      </c>
      <c r="Z835" s="14">
        <v>38</v>
      </c>
      <c r="AA835" s="14">
        <v>30</v>
      </c>
      <c r="AD835" s="14">
        <v>18</v>
      </c>
      <c r="AE835" s="14">
        <v>14</v>
      </c>
      <c r="AP835" s="14">
        <v>1</v>
      </c>
      <c r="AR835" s="14">
        <v>2</v>
      </c>
      <c r="AT835" s="14">
        <v>1</v>
      </c>
      <c r="AV835" s="14">
        <v>2</v>
      </c>
      <c r="AX835" s="14">
        <v>1</v>
      </c>
      <c r="AZ835" s="14">
        <v>2</v>
      </c>
      <c r="BB835" s="14">
        <v>1</v>
      </c>
    </row>
    <row r="836" spans="1:59">
      <c r="A836" s="14" t="s">
        <v>54</v>
      </c>
      <c r="B836" s="14" t="s">
        <v>83</v>
      </c>
      <c r="D836" s="14" t="s">
        <v>1832</v>
      </c>
      <c r="H836" s="14" t="s">
        <v>166</v>
      </c>
      <c r="I836" s="14" t="s">
        <v>167</v>
      </c>
      <c r="J836" s="14" t="s">
        <v>168</v>
      </c>
      <c r="O836" s="14" t="s">
        <v>136</v>
      </c>
      <c r="P836" s="14" t="s">
        <v>136</v>
      </c>
      <c r="Q836" s="14" t="s">
        <v>136</v>
      </c>
      <c r="S836" s="14">
        <v>1</v>
      </c>
      <c r="T836" s="14">
        <v>1</v>
      </c>
      <c r="U836" s="14">
        <v>2</v>
      </c>
      <c r="V836" s="14">
        <v>0</v>
      </c>
      <c r="W836" s="14">
        <v>0</v>
      </c>
      <c r="X836" s="14">
        <v>0</v>
      </c>
      <c r="Y836" s="14">
        <v>0</v>
      </c>
      <c r="Z836" s="14">
        <v>0</v>
      </c>
      <c r="AA836" s="14">
        <v>0</v>
      </c>
      <c r="AB836" s="14">
        <v>0</v>
      </c>
      <c r="AC836" s="14">
        <v>0</v>
      </c>
      <c r="AD836" s="14">
        <v>27</v>
      </c>
      <c r="AE836" s="14">
        <v>63</v>
      </c>
      <c r="AF836" s="14">
        <v>0</v>
      </c>
      <c r="AG836" s="14">
        <v>0</v>
      </c>
      <c r="AH836" s="14">
        <v>0</v>
      </c>
      <c r="AI836" s="14">
        <v>0</v>
      </c>
      <c r="AJ836" s="14">
        <v>0</v>
      </c>
      <c r="AK836" s="14">
        <v>0</v>
      </c>
      <c r="AL836" s="14">
        <v>0</v>
      </c>
      <c r="AM836" s="14">
        <v>0</v>
      </c>
      <c r="AN836" s="14">
        <v>0</v>
      </c>
      <c r="AO836" s="14">
        <v>0</v>
      </c>
      <c r="AP836" s="14">
        <v>0</v>
      </c>
      <c r="AQ836" s="14">
        <v>0</v>
      </c>
      <c r="AR836" s="14">
        <v>2</v>
      </c>
      <c r="AS836" s="14">
        <v>0</v>
      </c>
      <c r="AT836" s="14">
        <v>0</v>
      </c>
      <c r="AU836" s="14">
        <v>0</v>
      </c>
      <c r="AV836" s="14">
        <v>2</v>
      </c>
      <c r="AW836" s="14">
        <v>0</v>
      </c>
      <c r="AX836" s="14">
        <v>0</v>
      </c>
      <c r="AY836" s="14">
        <v>0</v>
      </c>
      <c r="AZ836" s="14">
        <v>2</v>
      </c>
      <c r="BA836" s="14">
        <v>0</v>
      </c>
      <c r="BB836" s="14">
        <v>1</v>
      </c>
      <c r="BC836" s="14">
        <v>30</v>
      </c>
      <c r="BD836" s="14">
        <v>30</v>
      </c>
      <c r="BE836" s="14">
        <v>0</v>
      </c>
      <c r="BF836" s="14">
        <v>0</v>
      </c>
      <c r="BG836" s="14" t="s">
        <v>1491</v>
      </c>
    </row>
    <row r="837" spans="1:59">
      <c r="A837" s="14" t="s">
        <v>57</v>
      </c>
      <c r="B837" s="14" t="s">
        <v>86</v>
      </c>
      <c r="D837" s="14" t="s">
        <v>1832</v>
      </c>
      <c r="H837" s="14" t="s">
        <v>166</v>
      </c>
      <c r="I837" s="14" t="s">
        <v>167</v>
      </c>
      <c r="J837" s="14" t="s">
        <v>168</v>
      </c>
      <c r="O837" s="14" t="s">
        <v>137</v>
      </c>
      <c r="P837" s="14" t="s">
        <v>136</v>
      </c>
      <c r="Q837" s="14" t="s">
        <v>136</v>
      </c>
      <c r="S837" s="14">
        <v>2</v>
      </c>
      <c r="T837" s="14">
        <v>2</v>
      </c>
      <c r="U837" s="14">
        <v>4</v>
      </c>
      <c r="V837" s="14">
        <v>0</v>
      </c>
      <c r="W837" s="14">
        <v>2</v>
      </c>
      <c r="X837" s="14">
        <v>2</v>
      </c>
      <c r="Y837" s="14">
        <v>2</v>
      </c>
      <c r="Z837" s="14">
        <v>12</v>
      </c>
      <c r="AA837" s="14">
        <v>12</v>
      </c>
      <c r="AB837" s="14">
        <v>0</v>
      </c>
      <c r="AC837" s="14">
        <v>0</v>
      </c>
      <c r="AD837" s="14">
        <v>89</v>
      </c>
      <c r="AE837" s="14">
        <v>126</v>
      </c>
      <c r="AF837" s="14">
        <v>0</v>
      </c>
      <c r="AG837" s="14">
        <v>0</v>
      </c>
      <c r="AH837" s="14">
        <v>0</v>
      </c>
      <c r="AI837" s="14">
        <v>0</v>
      </c>
      <c r="AJ837" s="14">
        <v>0</v>
      </c>
      <c r="AK837" s="14">
        <v>0</v>
      </c>
      <c r="AL837" s="14">
        <v>0</v>
      </c>
      <c r="AM837" s="14">
        <v>0</v>
      </c>
      <c r="AN837" s="14">
        <v>0</v>
      </c>
      <c r="AO837" s="14">
        <v>0</v>
      </c>
      <c r="AP837" s="14">
        <v>0</v>
      </c>
      <c r="AQ837" s="14">
        <v>0</v>
      </c>
      <c r="AR837" s="14">
        <v>4</v>
      </c>
      <c r="AS837" s="14">
        <v>0</v>
      </c>
      <c r="AT837" s="14">
        <v>0</v>
      </c>
      <c r="AU837" s="14">
        <v>0</v>
      </c>
      <c r="AV837" s="14">
        <v>4</v>
      </c>
      <c r="AW837" s="14">
        <v>0</v>
      </c>
      <c r="AX837" s="14">
        <v>0</v>
      </c>
      <c r="AY837" s="14">
        <v>0</v>
      </c>
      <c r="AZ837" s="14">
        <v>4</v>
      </c>
      <c r="BA837" s="14">
        <v>0</v>
      </c>
      <c r="BB837" s="14">
        <v>2</v>
      </c>
      <c r="BC837" s="14">
        <v>60</v>
      </c>
      <c r="BD837" s="14">
        <v>60</v>
      </c>
      <c r="BE837" s="14">
        <v>0</v>
      </c>
      <c r="BF837" s="14">
        <v>0</v>
      </c>
      <c r="BG837" s="14" t="s">
        <v>1491</v>
      </c>
    </row>
    <row r="838" spans="1:59">
      <c r="A838" s="14" t="s">
        <v>2017</v>
      </c>
      <c r="B838" s="14" t="s">
        <v>2018</v>
      </c>
      <c r="D838" s="14" t="s">
        <v>1832</v>
      </c>
      <c r="H838" s="14" t="s">
        <v>166</v>
      </c>
      <c r="I838" s="14" t="s">
        <v>167</v>
      </c>
      <c r="J838" s="14" t="s">
        <v>168</v>
      </c>
      <c r="O838" s="14" t="s">
        <v>137</v>
      </c>
      <c r="P838" s="14" t="s">
        <v>136</v>
      </c>
      <c r="Q838" s="14" t="s">
        <v>136</v>
      </c>
      <c r="S838" s="14">
        <v>2</v>
      </c>
      <c r="T838" s="14">
        <v>2</v>
      </c>
      <c r="U838" s="14">
        <v>4</v>
      </c>
      <c r="V838" s="14">
        <v>0</v>
      </c>
      <c r="W838" s="14">
        <v>2</v>
      </c>
      <c r="X838" s="14">
        <v>2</v>
      </c>
      <c r="Y838" s="14">
        <v>2</v>
      </c>
      <c r="Z838" s="14">
        <v>25</v>
      </c>
      <c r="AA838" s="14">
        <v>27</v>
      </c>
      <c r="AB838" s="14">
        <v>0</v>
      </c>
      <c r="AC838" s="14">
        <v>0</v>
      </c>
      <c r="AD838" s="14">
        <v>35</v>
      </c>
      <c r="AE838" s="14">
        <v>33</v>
      </c>
      <c r="AF838" s="14">
        <v>0</v>
      </c>
      <c r="AG838" s="14">
        <v>0</v>
      </c>
      <c r="AH838" s="14">
        <v>0</v>
      </c>
      <c r="AI838" s="14">
        <v>0</v>
      </c>
      <c r="AJ838" s="14">
        <v>0</v>
      </c>
      <c r="AK838" s="14">
        <v>0</v>
      </c>
      <c r="AL838" s="14">
        <v>0</v>
      </c>
      <c r="AM838" s="14">
        <v>0</v>
      </c>
      <c r="AN838" s="14">
        <v>0</v>
      </c>
      <c r="AO838" s="14">
        <v>0</v>
      </c>
      <c r="AP838" s="14">
        <v>0</v>
      </c>
      <c r="AQ838" s="14">
        <v>0</v>
      </c>
      <c r="AR838" s="14">
        <v>4</v>
      </c>
      <c r="AS838" s="14">
        <v>0</v>
      </c>
      <c r="AT838" s="14">
        <v>0</v>
      </c>
      <c r="AU838" s="14">
        <v>0</v>
      </c>
      <c r="AV838" s="14">
        <v>2</v>
      </c>
      <c r="AW838" s="14">
        <v>0</v>
      </c>
      <c r="AZ838" s="14">
        <v>0</v>
      </c>
      <c r="BA838" s="14">
        <v>0</v>
      </c>
      <c r="BB838" s="14">
        <v>2</v>
      </c>
      <c r="BC838" s="14">
        <v>0</v>
      </c>
      <c r="BD838" s="14">
        <v>0</v>
      </c>
      <c r="BE838" s="14">
        <v>0</v>
      </c>
      <c r="BF838" s="14">
        <v>0</v>
      </c>
      <c r="BG838" s="14" t="s">
        <v>2053</v>
      </c>
    </row>
    <row r="839" spans="1:59">
      <c r="A839" s="14" t="s">
        <v>51</v>
      </c>
      <c r="B839" s="14" t="s">
        <v>80</v>
      </c>
      <c r="D839" s="14" t="s">
        <v>1832</v>
      </c>
      <c r="H839" s="14" t="s">
        <v>166</v>
      </c>
      <c r="I839" s="14" t="s">
        <v>167</v>
      </c>
      <c r="J839" s="14" t="s">
        <v>168</v>
      </c>
      <c r="O839" s="14" t="s">
        <v>1492</v>
      </c>
      <c r="P839" s="14" t="s">
        <v>136</v>
      </c>
      <c r="Q839" s="14" t="s">
        <v>136</v>
      </c>
      <c r="S839" s="14">
        <v>5</v>
      </c>
      <c r="T839" s="14">
        <v>5</v>
      </c>
      <c r="U839" s="14">
        <v>10</v>
      </c>
      <c r="V839" s="14">
        <v>1</v>
      </c>
      <c r="W839" s="14">
        <v>4</v>
      </c>
      <c r="X839" s="14">
        <v>4</v>
      </c>
      <c r="Y839" s="14">
        <v>4</v>
      </c>
      <c r="Z839" s="14">
        <v>19</v>
      </c>
      <c r="AA839" s="14">
        <v>24</v>
      </c>
      <c r="AB839" s="14">
        <v>0</v>
      </c>
      <c r="AC839" s="14">
        <v>0</v>
      </c>
      <c r="AD839" s="14">
        <v>281</v>
      </c>
      <c r="AE839" s="14">
        <v>294</v>
      </c>
      <c r="AF839" s="14">
        <v>0</v>
      </c>
      <c r="AG839" s="14">
        <v>0</v>
      </c>
      <c r="AH839" s="14">
        <v>0</v>
      </c>
      <c r="AI839" s="14">
        <v>0</v>
      </c>
      <c r="AJ839" s="14">
        <v>0</v>
      </c>
      <c r="AK839" s="14">
        <v>0</v>
      </c>
      <c r="AL839" s="14">
        <v>0</v>
      </c>
      <c r="AM839" s="14">
        <v>0</v>
      </c>
      <c r="AN839" s="14">
        <v>0</v>
      </c>
      <c r="AO839" s="14">
        <v>0</v>
      </c>
      <c r="AP839" s="14">
        <v>0</v>
      </c>
      <c r="AQ839" s="14">
        <v>0</v>
      </c>
      <c r="AR839" s="14">
        <v>10</v>
      </c>
      <c r="AS839" s="14">
        <v>0</v>
      </c>
      <c r="AT839" s="14">
        <v>0</v>
      </c>
      <c r="AU839" s="14">
        <v>0</v>
      </c>
      <c r="AV839" s="14">
        <v>10</v>
      </c>
      <c r="AW839" s="14">
        <v>0</v>
      </c>
      <c r="AX839" s="14">
        <v>0</v>
      </c>
      <c r="AY839" s="14">
        <v>0</v>
      </c>
      <c r="AZ839" s="14">
        <v>10</v>
      </c>
      <c r="BA839" s="14">
        <v>0</v>
      </c>
      <c r="BB839" s="14">
        <v>5</v>
      </c>
      <c r="BC839" s="14">
        <v>150</v>
      </c>
      <c r="BD839" s="14">
        <v>150</v>
      </c>
      <c r="BE839" s="14">
        <v>0</v>
      </c>
      <c r="BF839" s="14">
        <v>0</v>
      </c>
      <c r="BG839" s="14" t="s">
        <v>1491</v>
      </c>
    </row>
    <row r="840" spans="1:59">
      <c r="A840" s="14" t="s">
        <v>58</v>
      </c>
      <c r="B840" s="14" t="s">
        <v>87</v>
      </c>
      <c r="C840" s="14" t="s">
        <v>1790</v>
      </c>
      <c r="D840" s="14" t="s">
        <v>1791</v>
      </c>
      <c r="H840" s="14" t="s">
        <v>166</v>
      </c>
      <c r="I840" s="14" t="s">
        <v>167</v>
      </c>
      <c r="J840" s="14" t="s">
        <v>168</v>
      </c>
      <c r="O840" s="14" t="s">
        <v>2054</v>
      </c>
      <c r="P840" s="14" t="s">
        <v>1493</v>
      </c>
      <c r="Q840" s="14" t="s">
        <v>1493</v>
      </c>
      <c r="S840" s="14">
        <v>3</v>
      </c>
      <c r="T840" s="14">
        <v>5</v>
      </c>
      <c r="U840" s="14">
        <v>6</v>
      </c>
      <c r="Z840" s="14">
        <v>234</v>
      </c>
      <c r="AA840" s="14">
        <v>345</v>
      </c>
      <c r="AD840" s="14">
        <v>140</v>
      </c>
      <c r="AE840" s="14">
        <v>181</v>
      </c>
      <c r="AQ840" s="14">
        <v>3</v>
      </c>
      <c r="AY840" s="14">
        <v>3</v>
      </c>
      <c r="BB840" s="14">
        <v>3</v>
      </c>
      <c r="BC840" s="14">
        <v>120</v>
      </c>
      <c r="BD840" s="14">
        <v>180</v>
      </c>
      <c r="BE840" s="14">
        <v>120</v>
      </c>
      <c r="BF840" s="14">
        <v>180</v>
      </c>
    </row>
    <row r="841" spans="1:59">
      <c r="A841" s="14" t="s">
        <v>35</v>
      </c>
      <c r="B841" s="14" t="s">
        <v>64</v>
      </c>
      <c r="C841" s="14" t="s">
        <v>1790</v>
      </c>
      <c r="D841" s="14" t="s">
        <v>1792</v>
      </c>
      <c r="H841" s="14" t="s">
        <v>166</v>
      </c>
      <c r="I841" s="14" t="s">
        <v>167</v>
      </c>
      <c r="J841" s="14" t="s">
        <v>168</v>
      </c>
      <c r="O841" s="14" t="s">
        <v>2054</v>
      </c>
      <c r="P841" s="14" t="s">
        <v>1493</v>
      </c>
      <c r="Q841" s="14" t="s">
        <v>1493</v>
      </c>
      <c r="S841" s="14">
        <v>2</v>
      </c>
      <c r="T841" s="14">
        <v>5</v>
      </c>
      <c r="U841" s="14">
        <v>3</v>
      </c>
      <c r="Z841" s="14">
        <v>190</v>
      </c>
      <c r="AA841" s="14">
        <v>236</v>
      </c>
      <c r="AD841" s="14">
        <v>80</v>
      </c>
      <c r="AE841" s="14">
        <v>94</v>
      </c>
      <c r="AQ841" s="14">
        <v>2</v>
      </c>
      <c r="AY841" s="14">
        <v>2</v>
      </c>
      <c r="BB841" s="14">
        <v>2</v>
      </c>
      <c r="BC841" s="14">
        <v>80</v>
      </c>
      <c r="BD841" s="14">
        <v>120</v>
      </c>
      <c r="BE841" s="14">
        <v>80</v>
      </c>
      <c r="BF841" s="14">
        <v>120</v>
      </c>
    </row>
    <row r="842" spans="1:59">
      <c r="A842" s="14" t="s">
        <v>58</v>
      </c>
      <c r="B842" s="14" t="s">
        <v>87</v>
      </c>
      <c r="C842" s="14" t="s">
        <v>1790</v>
      </c>
      <c r="D842" s="14" t="s">
        <v>1791</v>
      </c>
      <c r="H842" s="14" t="s">
        <v>166</v>
      </c>
      <c r="I842" s="14" t="s">
        <v>241</v>
      </c>
      <c r="J842" s="14" t="s">
        <v>168</v>
      </c>
      <c r="P842" s="14" t="s">
        <v>112</v>
      </c>
      <c r="Q842" s="14" t="s">
        <v>112</v>
      </c>
      <c r="S842" s="14">
        <v>1</v>
      </c>
      <c r="T842" s="14">
        <v>1</v>
      </c>
      <c r="U842" s="14">
        <v>2</v>
      </c>
      <c r="V842" s="14">
        <v>1</v>
      </c>
      <c r="W842" s="14">
        <v>1</v>
      </c>
      <c r="X842" s="14">
        <v>1</v>
      </c>
      <c r="Z842" s="14">
        <v>35</v>
      </c>
      <c r="AA842" s="14">
        <v>30</v>
      </c>
      <c r="AB842" s="14">
        <v>0</v>
      </c>
      <c r="AD842" s="14">
        <v>20</v>
      </c>
      <c r="AE842" s="14">
        <v>15</v>
      </c>
      <c r="AF842" s="14">
        <v>0</v>
      </c>
      <c r="AG842" s="14">
        <v>0</v>
      </c>
      <c r="AH842" s="14">
        <v>0</v>
      </c>
      <c r="AI842" s="14">
        <v>0</v>
      </c>
      <c r="AJ842" s="14">
        <v>0</v>
      </c>
      <c r="AK842" s="14">
        <v>0</v>
      </c>
      <c r="AL842" s="14">
        <v>0</v>
      </c>
      <c r="AM842" s="14">
        <v>0</v>
      </c>
      <c r="AN842" s="14">
        <v>0</v>
      </c>
      <c r="AO842" s="14">
        <v>0</v>
      </c>
      <c r="AP842" s="14">
        <v>0</v>
      </c>
      <c r="AQ842" s="14">
        <v>4</v>
      </c>
      <c r="AR842" s="14">
        <v>2</v>
      </c>
      <c r="AS842" s="14">
        <v>2</v>
      </c>
      <c r="AT842" s="14">
        <v>0</v>
      </c>
      <c r="AU842" s="14">
        <v>0</v>
      </c>
      <c r="AV842" s="14">
        <v>0</v>
      </c>
      <c r="AW842" s="14">
        <v>0</v>
      </c>
      <c r="AX842" s="14">
        <v>0</v>
      </c>
      <c r="AY842" s="14">
        <v>0</v>
      </c>
      <c r="AZ842" s="14">
        <v>0</v>
      </c>
      <c r="BA842" s="14">
        <v>0</v>
      </c>
      <c r="BB842" s="14">
        <v>0</v>
      </c>
      <c r="BC842" s="14">
        <v>0</v>
      </c>
      <c r="BD842" s="14">
        <v>0</v>
      </c>
      <c r="BE842" s="14">
        <v>0</v>
      </c>
    </row>
    <row r="843" spans="1:59">
      <c r="A843" s="14" t="s">
        <v>36</v>
      </c>
      <c r="B843" s="14" t="s">
        <v>65</v>
      </c>
      <c r="C843" s="14" t="s">
        <v>1790</v>
      </c>
      <c r="D843" s="14" t="s">
        <v>2055</v>
      </c>
      <c r="H843" s="14" t="s">
        <v>166</v>
      </c>
      <c r="I843" s="14" t="s">
        <v>241</v>
      </c>
      <c r="J843" s="14" t="s">
        <v>168</v>
      </c>
      <c r="P843" s="14" t="s">
        <v>112</v>
      </c>
      <c r="Q843" s="14" t="s">
        <v>112</v>
      </c>
      <c r="S843" s="14">
        <v>1</v>
      </c>
      <c r="T843" s="14">
        <v>1</v>
      </c>
      <c r="U843" s="14">
        <v>1</v>
      </c>
      <c r="V843" s="14">
        <v>1</v>
      </c>
      <c r="W843" s="14">
        <v>1</v>
      </c>
      <c r="X843" s="14">
        <v>0</v>
      </c>
      <c r="Z843" s="14">
        <v>35</v>
      </c>
      <c r="AA843" s="14">
        <v>30</v>
      </c>
      <c r="AB843" s="14">
        <v>0</v>
      </c>
      <c r="AD843" s="14">
        <v>18</v>
      </c>
      <c r="AE843" s="14">
        <v>20</v>
      </c>
      <c r="AF843" s="14">
        <v>0</v>
      </c>
      <c r="AG843" s="14">
        <v>0</v>
      </c>
      <c r="AH843" s="14">
        <v>0</v>
      </c>
      <c r="AI843" s="14">
        <v>0</v>
      </c>
      <c r="AJ843" s="14">
        <v>0</v>
      </c>
      <c r="AK843" s="14">
        <v>0</v>
      </c>
      <c r="AL843" s="14">
        <v>0</v>
      </c>
      <c r="AM843" s="14">
        <v>0</v>
      </c>
      <c r="AN843" s="14">
        <v>0</v>
      </c>
      <c r="AO843" s="14">
        <v>0</v>
      </c>
      <c r="AP843" s="14">
        <v>0</v>
      </c>
      <c r="AQ843" s="14">
        <v>2</v>
      </c>
      <c r="AR843" s="14">
        <v>2</v>
      </c>
      <c r="AS843" s="14">
        <v>2</v>
      </c>
      <c r="AT843" s="14">
        <v>0</v>
      </c>
      <c r="AU843" s="14">
        <v>0</v>
      </c>
      <c r="AV843" s="14">
        <v>0</v>
      </c>
      <c r="AW843" s="14">
        <v>0</v>
      </c>
      <c r="AX843" s="14">
        <v>0</v>
      </c>
      <c r="AY843" s="14">
        <v>0</v>
      </c>
      <c r="AZ843" s="14">
        <v>0</v>
      </c>
      <c r="BA843" s="14">
        <v>0</v>
      </c>
      <c r="BB843" s="14">
        <v>0</v>
      </c>
      <c r="BC843" s="14">
        <v>0</v>
      </c>
      <c r="BD843" s="14">
        <v>0</v>
      </c>
      <c r="BE843" s="14">
        <v>0</v>
      </c>
    </row>
    <row r="844" spans="1:59">
      <c r="A844" s="14" t="s">
        <v>38</v>
      </c>
      <c r="B844" s="14" t="s">
        <v>67</v>
      </c>
      <c r="C844" s="14" t="s">
        <v>1790</v>
      </c>
      <c r="D844" s="14" t="s">
        <v>2056</v>
      </c>
      <c r="H844" s="14" t="s">
        <v>166</v>
      </c>
      <c r="I844" s="14" t="s">
        <v>241</v>
      </c>
      <c r="J844" s="14" t="s">
        <v>168</v>
      </c>
      <c r="P844" s="14" t="s">
        <v>112</v>
      </c>
      <c r="Q844" s="14" t="s">
        <v>112</v>
      </c>
      <c r="S844" s="14">
        <v>1</v>
      </c>
      <c r="T844" s="14">
        <v>1</v>
      </c>
      <c r="U844" s="14">
        <v>2</v>
      </c>
      <c r="V844" s="14">
        <v>1</v>
      </c>
      <c r="W844" s="14">
        <v>1</v>
      </c>
      <c r="X844" s="14">
        <v>0</v>
      </c>
      <c r="Z844" s="14">
        <v>15</v>
      </c>
      <c r="AA844" s="14">
        <v>14</v>
      </c>
      <c r="AB844" s="14">
        <v>0</v>
      </c>
      <c r="AD844" s="14">
        <v>8</v>
      </c>
      <c r="AE844" s="14">
        <v>9</v>
      </c>
      <c r="AF844" s="14">
        <v>0</v>
      </c>
      <c r="AG844" s="14">
        <v>0</v>
      </c>
      <c r="AH844" s="14">
        <v>0</v>
      </c>
      <c r="AI844" s="14">
        <v>0</v>
      </c>
      <c r="AJ844" s="14">
        <v>0</v>
      </c>
      <c r="AK844" s="14">
        <v>0</v>
      </c>
      <c r="AL844" s="14">
        <v>0</v>
      </c>
      <c r="AM844" s="14">
        <v>0</v>
      </c>
      <c r="AN844" s="14">
        <v>0</v>
      </c>
      <c r="AO844" s="14">
        <v>0</v>
      </c>
      <c r="AP844" s="14">
        <v>0</v>
      </c>
      <c r="AQ844" s="14">
        <v>1</v>
      </c>
      <c r="AR844" s="14">
        <v>1</v>
      </c>
      <c r="AS844" s="14">
        <v>1</v>
      </c>
      <c r="AT844" s="14">
        <v>0</v>
      </c>
      <c r="AU844" s="14">
        <v>0</v>
      </c>
      <c r="AV844" s="14">
        <v>0</v>
      </c>
      <c r="AW844" s="14">
        <v>0</v>
      </c>
      <c r="AX844" s="14">
        <v>0</v>
      </c>
      <c r="AY844" s="14">
        <v>0</v>
      </c>
      <c r="AZ844" s="14">
        <v>0</v>
      </c>
      <c r="BA844" s="14">
        <v>0</v>
      </c>
      <c r="BB844" s="14">
        <v>0</v>
      </c>
      <c r="BC844" s="14">
        <v>0</v>
      </c>
      <c r="BD844" s="14">
        <v>0</v>
      </c>
      <c r="BE844" s="14">
        <v>0</v>
      </c>
    </row>
    <row r="845" spans="1:59">
      <c r="A845" s="14" t="s">
        <v>34</v>
      </c>
      <c r="B845" s="14" t="s">
        <v>63</v>
      </c>
      <c r="C845" s="14" t="s">
        <v>1790</v>
      </c>
      <c r="D845" s="14" t="s">
        <v>1793</v>
      </c>
      <c r="H845" s="14" t="s">
        <v>166</v>
      </c>
      <c r="I845" s="14" t="s">
        <v>167</v>
      </c>
      <c r="J845" s="14" t="s">
        <v>168</v>
      </c>
      <c r="O845" s="14" t="s">
        <v>102</v>
      </c>
      <c r="P845" s="14" t="s">
        <v>102</v>
      </c>
      <c r="Q845" s="14" t="s">
        <v>110</v>
      </c>
      <c r="S845" s="14">
        <v>56</v>
      </c>
      <c r="T845" s="14">
        <v>68</v>
      </c>
      <c r="U845" s="14">
        <v>204</v>
      </c>
      <c r="V845" s="14">
        <v>0</v>
      </c>
      <c r="W845" s="14">
        <v>0</v>
      </c>
      <c r="X845" s="14">
        <v>0</v>
      </c>
      <c r="Y845" s="14">
        <v>0</v>
      </c>
      <c r="Z845" s="14">
        <v>800</v>
      </c>
      <c r="AA845" s="14">
        <v>700</v>
      </c>
      <c r="AD845" s="14">
        <v>680</v>
      </c>
      <c r="AE845" s="14">
        <v>500</v>
      </c>
      <c r="AP845" s="14">
        <v>56</v>
      </c>
      <c r="AQ845" s="14">
        <v>0</v>
      </c>
      <c r="AT845" s="14">
        <v>0</v>
      </c>
      <c r="AU845" s="14">
        <v>0</v>
      </c>
      <c r="AV845" s="14">
        <v>0</v>
      </c>
      <c r="AW845" s="14">
        <v>0</v>
      </c>
      <c r="AX845" s="14">
        <v>56</v>
      </c>
      <c r="AY845" s="14">
        <v>0</v>
      </c>
      <c r="AZ845" s="14">
        <v>5</v>
      </c>
      <c r="BA845" s="14">
        <v>6</v>
      </c>
      <c r="BB845" s="14">
        <v>6</v>
      </c>
      <c r="BC845" s="14">
        <v>670</v>
      </c>
      <c r="BD845" s="14">
        <v>430</v>
      </c>
      <c r="BE845" s="14">
        <v>0</v>
      </c>
      <c r="BF845" s="14">
        <v>0</v>
      </c>
      <c r="BG845" s="14" t="s">
        <v>1490</v>
      </c>
    </row>
    <row r="846" spans="1:59">
      <c r="A846" s="14" t="s">
        <v>1494</v>
      </c>
      <c r="B846" s="14" t="s">
        <v>1495</v>
      </c>
      <c r="D846" s="14" t="s">
        <v>1832</v>
      </c>
      <c r="E846" s="14" t="s">
        <v>538</v>
      </c>
      <c r="F846" s="14" t="s">
        <v>1496</v>
      </c>
      <c r="G846" s="14">
        <v>31012912</v>
      </c>
      <c r="H846" s="14" t="s">
        <v>166</v>
      </c>
      <c r="I846" s="14" t="s">
        <v>259</v>
      </c>
      <c r="J846" s="14" t="s">
        <v>168</v>
      </c>
      <c r="K846" s="14">
        <v>21.082139888901398</v>
      </c>
      <c r="L846" s="14">
        <v>92.136024512310399</v>
      </c>
      <c r="M846" s="14">
        <v>-48.7746187757661</v>
      </c>
      <c r="N846" s="14">
        <v>4</v>
      </c>
      <c r="P846" s="14" t="s">
        <v>99</v>
      </c>
      <c r="Q846" s="14" t="s">
        <v>108</v>
      </c>
      <c r="S846" s="14">
        <v>1</v>
      </c>
      <c r="T846" s="14">
        <v>1</v>
      </c>
      <c r="U846" s="14">
        <v>3</v>
      </c>
      <c r="V846" s="14">
        <v>0</v>
      </c>
      <c r="W846" s="14">
        <v>0</v>
      </c>
      <c r="X846" s="14">
        <v>0</v>
      </c>
      <c r="Y846" s="14">
        <v>0</v>
      </c>
      <c r="Z846" s="14">
        <v>41</v>
      </c>
      <c r="AA846" s="14">
        <v>29</v>
      </c>
      <c r="AD846" s="14">
        <v>22</v>
      </c>
      <c r="AE846" s="14">
        <v>13</v>
      </c>
      <c r="AF846" s="14">
        <v>0</v>
      </c>
      <c r="AG846" s="14">
        <v>0</v>
      </c>
      <c r="AH846" s="14">
        <v>0</v>
      </c>
      <c r="AI846" s="14">
        <v>0</v>
      </c>
      <c r="AJ846" s="14">
        <v>0</v>
      </c>
      <c r="AK846" s="14">
        <v>0</v>
      </c>
      <c r="AL846" s="14">
        <v>0</v>
      </c>
      <c r="AM846" s="14">
        <v>0</v>
      </c>
      <c r="AP846" s="14">
        <v>0</v>
      </c>
      <c r="AQ846" s="14">
        <v>1</v>
      </c>
      <c r="AR846" s="14">
        <v>1</v>
      </c>
      <c r="AS846" s="14">
        <v>0</v>
      </c>
      <c r="AX846" s="14">
        <v>0</v>
      </c>
      <c r="AY846" s="14">
        <v>1</v>
      </c>
      <c r="AZ846" s="14">
        <v>1</v>
      </c>
      <c r="BA846" s="14">
        <v>0</v>
      </c>
      <c r="BB846" s="14">
        <v>1</v>
      </c>
    </row>
    <row r="847" spans="1:59">
      <c r="A847" s="14" t="s">
        <v>1494</v>
      </c>
      <c r="B847" s="14" t="s">
        <v>1495</v>
      </c>
      <c r="D847" s="14" t="s">
        <v>1832</v>
      </c>
      <c r="E847" s="14" t="s">
        <v>538</v>
      </c>
      <c r="F847" s="14" t="s">
        <v>1497</v>
      </c>
      <c r="G847" s="14">
        <v>31012929</v>
      </c>
      <c r="H847" s="14" t="s">
        <v>166</v>
      </c>
      <c r="I847" s="14" t="s">
        <v>167</v>
      </c>
      <c r="J847" s="14" t="s">
        <v>168</v>
      </c>
      <c r="K847" s="14">
        <v>21.079007588175202</v>
      </c>
      <c r="L847" s="14">
        <v>92.139917034343597</v>
      </c>
      <c r="M847" s="14">
        <v>-44.638385994799798</v>
      </c>
      <c r="N847" s="14">
        <v>4</v>
      </c>
      <c r="P847" s="14" t="s">
        <v>99</v>
      </c>
      <c r="Q847" s="14" t="s">
        <v>108</v>
      </c>
      <c r="S847" s="14">
        <v>1</v>
      </c>
      <c r="T847" s="14">
        <v>1</v>
      </c>
      <c r="U847" s="14">
        <v>3</v>
      </c>
      <c r="V847" s="14">
        <v>0</v>
      </c>
      <c r="W847" s="14">
        <v>0</v>
      </c>
      <c r="X847" s="14">
        <v>0</v>
      </c>
      <c r="Y847" s="14">
        <v>0</v>
      </c>
      <c r="Z847" s="14">
        <v>16</v>
      </c>
      <c r="AA847" s="14">
        <v>19</v>
      </c>
      <c r="AD847" s="14">
        <v>40</v>
      </c>
      <c r="AE847" s="14">
        <v>30</v>
      </c>
      <c r="AP847" s="14">
        <v>0</v>
      </c>
      <c r="AQ847" s="14">
        <v>1</v>
      </c>
      <c r="AR847" s="14">
        <v>2</v>
      </c>
      <c r="AS847" s="14">
        <v>0</v>
      </c>
      <c r="AX847" s="14">
        <v>0</v>
      </c>
      <c r="AY847" s="14">
        <v>1</v>
      </c>
      <c r="AZ847" s="14">
        <v>2</v>
      </c>
      <c r="BA847" s="14">
        <v>0</v>
      </c>
      <c r="BB847" s="14">
        <v>1</v>
      </c>
    </row>
    <row r="848" spans="1:59">
      <c r="A848" s="14" t="s">
        <v>1494</v>
      </c>
      <c r="B848" s="14" t="s">
        <v>1495</v>
      </c>
      <c r="D848" s="14" t="s">
        <v>1832</v>
      </c>
      <c r="E848" s="14" t="s">
        <v>538</v>
      </c>
      <c r="F848" s="14" t="s">
        <v>1498</v>
      </c>
      <c r="G848" s="14">
        <v>31013009</v>
      </c>
      <c r="H848" s="14" t="s">
        <v>166</v>
      </c>
      <c r="I848" s="14" t="s">
        <v>167</v>
      </c>
      <c r="J848" s="14" t="s">
        <v>168</v>
      </c>
      <c r="K848" s="14">
        <v>21.0849947913036</v>
      </c>
      <c r="L848" s="14">
        <v>92.135823664873897</v>
      </c>
      <c r="M848" s="14">
        <v>-51.494404538542803</v>
      </c>
      <c r="N848" s="14">
        <v>4</v>
      </c>
      <c r="P848" s="14" t="s">
        <v>99</v>
      </c>
      <c r="Q848" s="14" t="s">
        <v>108</v>
      </c>
      <c r="S848" s="14">
        <v>1</v>
      </c>
      <c r="T848" s="14">
        <v>1</v>
      </c>
      <c r="U848" s="14">
        <v>3</v>
      </c>
      <c r="V848" s="14">
        <v>0</v>
      </c>
      <c r="W848" s="14">
        <v>0</v>
      </c>
      <c r="X848" s="14">
        <v>0</v>
      </c>
      <c r="Y848" s="14">
        <v>0</v>
      </c>
      <c r="Z848" s="14">
        <v>12</v>
      </c>
      <c r="AA848" s="14">
        <v>19</v>
      </c>
      <c r="AD848" s="14">
        <v>9</v>
      </c>
      <c r="AE848" s="14">
        <v>22</v>
      </c>
      <c r="AP848" s="14">
        <v>0</v>
      </c>
      <c r="AQ848" s="14">
        <v>2</v>
      </c>
      <c r="AR848" s="14">
        <v>1</v>
      </c>
      <c r="AS848" s="14">
        <v>1</v>
      </c>
      <c r="AX848" s="14">
        <v>0</v>
      </c>
      <c r="AY848" s="14">
        <v>1</v>
      </c>
      <c r="AZ848" s="14">
        <v>1</v>
      </c>
      <c r="BA848" s="14">
        <v>1</v>
      </c>
      <c r="BB848" s="14">
        <v>1</v>
      </c>
    </row>
    <row r="849" spans="1:54">
      <c r="A849" s="14" t="s">
        <v>1494</v>
      </c>
      <c r="B849" s="14" t="s">
        <v>1495</v>
      </c>
      <c r="D849" s="14" t="s">
        <v>1832</v>
      </c>
      <c r="E849" s="14" t="s">
        <v>538</v>
      </c>
      <c r="F849" s="14" t="s">
        <v>1499</v>
      </c>
      <c r="G849" s="14">
        <v>31013077</v>
      </c>
      <c r="H849" s="14" t="s">
        <v>166</v>
      </c>
      <c r="I849" s="14" t="s">
        <v>259</v>
      </c>
      <c r="J849" s="14" t="s">
        <v>168</v>
      </c>
      <c r="K849" s="14">
        <v>21.081292821937801</v>
      </c>
      <c r="L849" s="14">
        <v>92.137011964999701</v>
      </c>
      <c r="M849" s="14">
        <v>-49.490701533748101</v>
      </c>
      <c r="N849" s="14">
        <v>4</v>
      </c>
      <c r="P849" s="14" t="s">
        <v>99</v>
      </c>
      <c r="Q849" s="14" t="s">
        <v>108</v>
      </c>
      <c r="S849" s="14">
        <v>1</v>
      </c>
      <c r="T849" s="14">
        <v>1</v>
      </c>
      <c r="U849" s="14">
        <v>3</v>
      </c>
      <c r="V849" s="14">
        <v>0</v>
      </c>
      <c r="W849" s="14">
        <v>0</v>
      </c>
      <c r="X849" s="14">
        <v>0</v>
      </c>
      <c r="Y849" s="14">
        <v>0</v>
      </c>
      <c r="Z849" s="14">
        <v>28</v>
      </c>
      <c r="AA849" s="14">
        <v>40</v>
      </c>
      <c r="AD849" s="14">
        <v>6</v>
      </c>
      <c r="AE849" s="14">
        <v>29</v>
      </c>
      <c r="AP849" s="14">
        <v>1</v>
      </c>
      <c r="AQ849" s="14">
        <v>1</v>
      </c>
      <c r="AR849" s="14">
        <v>2</v>
      </c>
      <c r="AS849" s="14">
        <v>0</v>
      </c>
      <c r="AX849" s="14">
        <v>1</v>
      </c>
      <c r="AY849" s="14">
        <v>1</v>
      </c>
      <c r="AZ849" s="14">
        <v>2</v>
      </c>
      <c r="BA849" s="14">
        <v>0</v>
      </c>
      <c r="BB849" s="14">
        <v>1</v>
      </c>
    </row>
    <row r="850" spans="1:54">
      <c r="A850" s="14" t="s">
        <v>1494</v>
      </c>
      <c r="B850" s="14" t="s">
        <v>1495</v>
      </c>
      <c r="D850" s="14" t="s">
        <v>1832</v>
      </c>
      <c r="E850" s="14" t="s">
        <v>538</v>
      </c>
      <c r="F850" s="14" t="s">
        <v>1500</v>
      </c>
      <c r="G850" s="14">
        <v>31013162</v>
      </c>
      <c r="H850" s="14" t="s">
        <v>166</v>
      </c>
      <c r="I850" s="14" t="s">
        <v>259</v>
      </c>
      <c r="J850" s="14" t="s">
        <v>168</v>
      </c>
      <c r="K850" s="14">
        <v>21.082140051880099</v>
      </c>
      <c r="L850" s="14">
        <v>92.136015574823602</v>
      </c>
      <c r="M850" s="14">
        <v>-53.011765283832197</v>
      </c>
      <c r="N850" s="14">
        <v>4</v>
      </c>
      <c r="P850" s="14" t="s">
        <v>99</v>
      </c>
      <c r="Q850" s="14" t="s">
        <v>108</v>
      </c>
      <c r="S850" s="14">
        <v>1</v>
      </c>
      <c r="T850" s="14">
        <v>1</v>
      </c>
      <c r="U850" s="14">
        <v>3</v>
      </c>
      <c r="V850" s="14">
        <v>0</v>
      </c>
      <c r="W850" s="14">
        <v>0</v>
      </c>
      <c r="X850" s="14">
        <v>0</v>
      </c>
      <c r="Y850" s="14">
        <v>0</v>
      </c>
      <c r="Z850" s="14">
        <v>24</v>
      </c>
      <c r="AA850" s="14">
        <v>11</v>
      </c>
      <c r="AD850" s="14">
        <v>49</v>
      </c>
      <c r="AE850" s="14">
        <v>21</v>
      </c>
      <c r="AP850" s="14">
        <v>0</v>
      </c>
      <c r="AQ850" s="14">
        <v>1</v>
      </c>
      <c r="AR850" s="14">
        <v>1</v>
      </c>
      <c r="AS850" s="14">
        <v>1</v>
      </c>
      <c r="AX850" s="14">
        <v>0</v>
      </c>
      <c r="AY850" s="14">
        <v>1</v>
      </c>
      <c r="AZ850" s="14">
        <v>1</v>
      </c>
      <c r="BA850" s="14">
        <v>1</v>
      </c>
      <c r="BB850" s="14">
        <v>1</v>
      </c>
    </row>
    <row r="851" spans="1:54">
      <c r="A851" s="14" t="s">
        <v>1494</v>
      </c>
      <c r="B851" s="14" t="s">
        <v>1495</v>
      </c>
      <c r="D851" s="14" t="s">
        <v>1832</v>
      </c>
      <c r="E851" s="14" t="s">
        <v>291</v>
      </c>
      <c r="F851" s="14" t="s">
        <v>1501</v>
      </c>
      <c r="G851" s="14">
        <v>31012854</v>
      </c>
      <c r="H851" s="14" t="s">
        <v>166</v>
      </c>
      <c r="I851" s="14" t="s">
        <v>167</v>
      </c>
      <c r="J851" s="14" t="s">
        <v>168</v>
      </c>
      <c r="K851" s="14">
        <v>21.078744</v>
      </c>
      <c r="L851" s="14">
        <v>92.140591000000001</v>
      </c>
      <c r="M851" s="14">
        <v>0</v>
      </c>
      <c r="N851" s="14">
        <v>0</v>
      </c>
      <c r="P851" s="14" t="s">
        <v>99</v>
      </c>
      <c r="Q851" s="14" t="s">
        <v>108</v>
      </c>
      <c r="S851" s="14">
        <v>1</v>
      </c>
      <c r="T851" s="14">
        <v>1</v>
      </c>
      <c r="U851" s="14">
        <v>3</v>
      </c>
      <c r="V851" s="14">
        <v>0</v>
      </c>
      <c r="W851" s="14">
        <v>0</v>
      </c>
      <c r="X851" s="14">
        <v>0</v>
      </c>
      <c r="Y851" s="14">
        <v>0</v>
      </c>
      <c r="Z851" s="14">
        <v>14</v>
      </c>
      <c r="AA851" s="14">
        <v>12</v>
      </c>
      <c r="AD851" s="14">
        <v>25</v>
      </c>
      <c r="AE851" s="14">
        <v>22</v>
      </c>
      <c r="AP851" s="14">
        <v>0</v>
      </c>
      <c r="AQ851" s="14">
        <v>1</v>
      </c>
      <c r="AR851" s="14">
        <v>1</v>
      </c>
      <c r="AS851" s="14">
        <v>0</v>
      </c>
      <c r="AX851" s="14">
        <v>0</v>
      </c>
      <c r="AY851" s="14">
        <v>1</v>
      </c>
      <c r="AZ851" s="14">
        <v>1</v>
      </c>
      <c r="BA851" s="14">
        <v>0</v>
      </c>
      <c r="BB851" s="14">
        <v>1</v>
      </c>
    </row>
    <row r="852" spans="1:54">
      <c r="A852" s="14" t="s">
        <v>1494</v>
      </c>
      <c r="B852" s="14" t="s">
        <v>1495</v>
      </c>
      <c r="D852" s="14" t="s">
        <v>1832</v>
      </c>
      <c r="E852" s="14" t="s">
        <v>291</v>
      </c>
      <c r="F852" s="14" t="s">
        <v>1502</v>
      </c>
      <c r="G852" s="14">
        <v>31012871</v>
      </c>
      <c r="H852" s="14" t="s">
        <v>166</v>
      </c>
      <c r="I852" s="14" t="s">
        <v>167</v>
      </c>
      <c r="J852" s="14" t="s">
        <v>168</v>
      </c>
      <c r="K852" s="14">
        <v>21.083788734288198</v>
      </c>
      <c r="L852" s="14">
        <v>92.134805874490695</v>
      </c>
      <c r="M852" s="14">
        <v>-46.734419179053099</v>
      </c>
      <c r="N852" s="14">
        <v>4</v>
      </c>
      <c r="P852" s="14" t="s">
        <v>99</v>
      </c>
      <c r="Q852" s="14" t="s">
        <v>108</v>
      </c>
      <c r="S852" s="14">
        <v>1</v>
      </c>
      <c r="T852" s="14">
        <v>1</v>
      </c>
      <c r="U852" s="14">
        <v>3</v>
      </c>
      <c r="V852" s="14">
        <v>0</v>
      </c>
      <c r="W852" s="14">
        <v>0</v>
      </c>
      <c r="X852" s="14">
        <v>0</v>
      </c>
      <c r="Y852" s="14">
        <v>0</v>
      </c>
      <c r="Z852" s="14">
        <v>32</v>
      </c>
      <c r="AA852" s="14">
        <v>38</v>
      </c>
      <c r="AD852" s="14">
        <v>14</v>
      </c>
      <c r="AE852" s="14">
        <v>21</v>
      </c>
      <c r="AP852" s="14">
        <v>0</v>
      </c>
      <c r="AQ852" s="14">
        <v>1</v>
      </c>
      <c r="AR852" s="14">
        <v>2</v>
      </c>
      <c r="AS852" s="14">
        <v>0</v>
      </c>
      <c r="AX852" s="14">
        <v>0</v>
      </c>
      <c r="AY852" s="14">
        <v>1</v>
      </c>
      <c r="AZ852" s="14">
        <v>2</v>
      </c>
      <c r="BA852" s="14">
        <v>0</v>
      </c>
      <c r="BB852" s="14">
        <v>1</v>
      </c>
    </row>
    <row r="853" spans="1:54">
      <c r="A853" s="14" t="s">
        <v>1494</v>
      </c>
      <c r="B853" s="14" t="s">
        <v>1495</v>
      </c>
      <c r="D853" s="14" t="s">
        <v>1832</v>
      </c>
      <c r="E853" s="14" t="s">
        <v>291</v>
      </c>
      <c r="F853" s="14" t="s">
        <v>1503</v>
      </c>
      <c r="G853" s="14">
        <v>31012876</v>
      </c>
      <c r="H853" s="14" t="s">
        <v>166</v>
      </c>
      <c r="I853" s="14" t="s">
        <v>259</v>
      </c>
      <c r="J853" s="14" t="s">
        <v>168</v>
      </c>
      <c r="K853" s="14">
        <v>21.0837899785381</v>
      </c>
      <c r="L853" s="14">
        <v>92.134843249226194</v>
      </c>
      <c r="M853" s="14">
        <v>-45.024717904154997</v>
      </c>
      <c r="N853" s="14">
        <v>4</v>
      </c>
      <c r="P853" s="14" t="s">
        <v>99</v>
      </c>
      <c r="Q853" s="14" t="s">
        <v>108</v>
      </c>
      <c r="S853" s="14">
        <v>1</v>
      </c>
      <c r="T853" s="14">
        <v>1</v>
      </c>
      <c r="U853" s="14">
        <v>3</v>
      </c>
      <c r="V853" s="14">
        <v>0</v>
      </c>
      <c r="W853" s="14">
        <v>0</v>
      </c>
      <c r="X853" s="14">
        <v>0</v>
      </c>
      <c r="Y853" s="14">
        <v>0</v>
      </c>
      <c r="Z853" s="14">
        <v>16</v>
      </c>
      <c r="AA853" s="14">
        <v>19</v>
      </c>
      <c r="AD853" s="14">
        <v>36</v>
      </c>
      <c r="AE853" s="14">
        <v>34</v>
      </c>
      <c r="AP853" s="14">
        <v>0</v>
      </c>
      <c r="AQ853" s="14">
        <v>1</v>
      </c>
      <c r="AR853" s="14">
        <v>2</v>
      </c>
      <c r="AS853" s="14">
        <v>0</v>
      </c>
      <c r="AX853" s="14">
        <v>0</v>
      </c>
      <c r="AY853" s="14">
        <v>1</v>
      </c>
      <c r="AZ853" s="14">
        <v>2</v>
      </c>
      <c r="BA853" s="14">
        <v>0</v>
      </c>
      <c r="BB853" s="14">
        <v>1</v>
      </c>
    </row>
    <row r="854" spans="1:54">
      <c r="A854" s="14" t="s">
        <v>1494</v>
      </c>
      <c r="B854" s="14" t="s">
        <v>1495</v>
      </c>
      <c r="D854" s="14" t="s">
        <v>1832</v>
      </c>
      <c r="E854" s="14" t="s">
        <v>291</v>
      </c>
      <c r="F854" s="14" t="s">
        <v>1504</v>
      </c>
      <c r="G854" s="14">
        <v>31012879</v>
      </c>
      <c r="H854" s="14" t="s">
        <v>166</v>
      </c>
      <c r="I854" s="14" t="s">
        <v>167</v>
      </c>
      <c r="J854" s="14" t="s">
        <v>168</v>
      </c>
      <c r="K854" s="14">
        <v>21.082759684841001</v>
      </c>
      <c r="L854" s="14">
        <v>92.138466509075499</v>
      </c>
      <c r="M854" s="14">
        <v>-49.818628438109698</v>
      </c>
      <c r="N854" s="14">
        <v>4</v>
      </c>
      <c r="P854" s="14" t="s">
        <v>99</v>
      </c>
      <c r="Q854" s="14" t="s">
        <v>108</v>
      </c>
      <c r="S854" s="14">
        <v>1</v>
      </c>
      <c r="T854" s="14">
        <v>1</v>
      </c>
      <c r="U854" s="14">
        <v>3</v>
      </c>
      <c r="V854" s="14">
        <v>0</v>
      </c>
      <c r="W854" s="14">
        <v>0</v>
      </c>
      <c r="X854" s="14">
        <v>0</v>
      </c>
      <c r="Y854" s="14">
        <v>0</v>
      </c>
      <c r="Z854" s="14">
        <v>18</v>
      </c>
      <c r="AA854" s="14">
        <v>17</v>
      </c>
      <c r="AD854" s="14">
        <v>29</v>
      </c>
      <c r="AE854" s="14">
        <v>20</v>
      </c>
      <c r="AP854" s="14">
        <v>0</v>
      </c>
      <c r="AQ854" s="14">
        <v>2</v>
      </c>
      <c r="AR854" s="14">
        <v>1</v>
      </c>
      <c r="AS854" s="14">
        <v>1</v>
      </c>
      <c r="AX854" s="14">
        <v>0</v>
      </c>
      <c r="AY854" s="14">
        <v>1</v>
      </c>
      <c r="AZ854" s="14">
        <v>1</v>
      </c>
      <c r="BA854" s="14">
        <v>1</v>
      </c>
      <c r="BB854" s="14">
        <v>1</v>
      </c>
    </row>
    <row r="855" spans="1:54">
      <c r="A855" s="14" t="s">
        <v>1494</v>
      </c>
      <c r="B855" s="14" t="s">
        <v>1495</v>
      </c>
      <c r="D855" s="14" t="s">
        <v>1832</v>
      </c>
      <c r="E855" s="14" t="s">
        <v>291</v>
      </c>
      <c r="F855" s="14" t="s">
        <v>1505</v>
      </c>
      <c r="G855" s="14">
        <v>31012909</v>
      </c>
      <c r="H855" s="14" t="s">
        <v>166</v>
      </c>
      <c r="I855" s="14" t="s">
        <v>167</v>
      </c>
      <c r="J855" s="14" t="s">
        <v>168</v>
      </c>
      <c r="K855" s="14">
        <v>21.084882329008</v>
      </c>
      <c r="L855" s="14">
        <v>92.135668903372405</v>
      </c>
      <c r="M855" s="14">
        <v>-47.074893983458502</v>
      </c>
      <c r="N855" s="14">
        <v>4</v>
      </c>
      <c r="P855" s="14" t="s">
        <v>99</v>
      </c>
      <c r="Q855" s="14" t="s">
        <v>108</v>
      </c>
      <c r="S855" s="14">
        <v>1</v>
      </c>
      <c r="T855" s="14">
        <v>1</v>
      </c>
      <c r="U855" s="14">
        <v>3</v>
      </c>
      <c r="V855" s="14">
        <v>0</v>
      </c>
      <c r="W855" s="14">
        <v>0</v>
      </c>
      <c r="X855" s="14">
        <v>0</v>
      </c>
      <c r="Y855" s="14">
        <v>0</v>
      </c>
      <c r="Z855" s="14">
        <v>15</v>
      </c>
      <c r="AA855" s="14">
        <v>20</v>
      </c>
      <c r="AD855" s="14">
        <v>35</v>
      </c>
      <c r="AE855" s="14">
        <v>35</v>
      </c>
      <c r="AP855" s="14">
        <v>0</v>
      </c>
      <c r="AQ855" s="14">
        <v>1</v>
      </c>
      <c r="AR855" s="14">
        <v>1</v>
      </c>
      <c r="AS855" s="14">
        <v>1</v>
      </c>
      <c r="AX855" s="14">
        <v>0</v>
      </c>
      <c r="AY855" s="14">
        <v>1</v>
      </c>
      <c r="AZ855" s="14">
        <v>1</v>
      </c>
      <c r="BA855" s="14">
        <v>1</v>
      </c>
      <c r="BB855" s="14">
        <v>1</v>
      </c>
    </row>
    <row r="856" spans="1:54">
      <c r="A856" s="14" t="s">
        <v>1494</v>
      </c>
      <c r="B856" s="14" t="s">
        <v>1495</v>
      </c>
      <c r="D856" s="14" t="s">
        <v>1832</v>
      </c>
      <c r="E856" s="14" t="s">
        <v>291</v>
      </c>
      <c r="F856" s="14" t="s">
        <v>1506</v>
      </c>
      <c r="G856" s="14">
        <v>31012938</v>
      </c>
      <c r="H856" s="14" t="s">
        <v>166</v>
      </c>
      <c r="I856" s="14" t="s">
        <v>259</v>
      </c>
      <c r="J856" s="14" t="s">
        <v>168</v>
      </c>
      <c r="K856" s="14">
        <v>21.084847104567899</v>
      </c>
      <c r="L856" s="14">
        <v>92.135590238197594</v>
      </c>
      <c r="M856" s="14">
        <v>-46.459301379705799</v>
      </c>
      <c r="N856" s="14">
        <v>4</v>
      </c>
      <c r="P856" s="14" t="s">
        <v>99</v>
      </c>
      <c r="Q856" s="14" t="s">
        <v>108</v>
      </c>
      <c r="S856" s="14">
        <v>1</v>
      </c>
      <c r="T856" s="14">
        <v>1</v>
      </c>
      <c r="U856" s="14">
        <v>3</v>
      </c>
      <c r="V856" s="14">
        <v>0</v>
      </c>
      <c r="W856" s="14">
        <v>0</v>
      </c>
      <c r="X856" s="14">
        <v>0</v>
      </c>
      <c r="Y856" s="14">
        <v>0</v>
      </c>
      <c r="Z856" s="14">
        <v>38</v>
      </c>
      <c r="AA856" s="14">
        <v>32</v>
      </c>
      <c r="AD856" s="14">
        <v>20</v>
      </c>
      <c r="AE856" s="14">
        <v>15</v>
      </c>
      <c r="AP856" s="14">
        <v>0</v>
      </c>
      <c r="AQ856" s="14">
        <v>2</v>
      </c>
      <c r="AR856" s="14">
        <v>2</v>
      </c>
      <c r="AS856" s="14">
        <v>0</v>
      </c>
      <c r="AX856" s="14">
        <v>0</v>
      </c>
      <c r="AY856" s="14">
        <v>1</v>
      </c>
      <c r="AZ856" s="14">
        <v>2</v>
      </c>
      <c r="BA856" s="14">
        <v>0</v>
      </c>
      <c r="BB856" s="14">
        <v>1</v>
      </c>
    </row>
    <row r="857" spans="1:54">
      <c r="A857" s="14" t="s">
        <v>1494</v>
      </c>
      <c r="B857" s="14" t="s">
        <v>1495</v>
      </c>
      <c r="D857" s="14" t="s">
        <v>1832</v>
      </c>
      <c r="E857" s="14" t="s">
        <v>291</v>
      </c>
      <c r="F857" s="14" t="s">
        <v>1507</v>
      </c>
      <c r="G857" s="14">
        <v>31012963</v>
      </c>
      <c r="H857" s="14" t="s">
        <v>166</v>
      </c>
      <c r="I857" s="14" t="s">
        <v>167</v>
      </c>
      <c r="J857" s="14" t="s">
        <v>168</v>
      </c>
      <c r="K857" s="14">
        <v>21.082618465753001</v>
      </c>
      <c r="L857" s="14">
        <v>92.135334677230205</v>
      </c>
      <c r="M857" s="14">
        <v>-50.375648221593799</v>
      </c>
      <c r="N857" s="14">
        <v>4</v>
      </c>
      <c r="P857" s="14" t="s">
        <v>99</v>
      </c>
      <c r="Q857" s="14" t="s">
        <v>108</v>
      </c>
      <c r="S857" s="14">
        <v>1</v>
      </c>
      <c r="T857" s="14">
        <v>1</v>
      </c>
      <c r="U857" s="14">
        <v>3</v>
      </c>
      <c r="V857" s="14">
        <v>0</v>
      </c>
      <c r="W857" s="14">
        <v>0</v>
      </c>
      <c r="X857" s="14">
        <v>0</v>
      </c>
      <c r="Y857" s="14">
        <v>0</v>
      </c>
      <c r="Z857" s="14">
        <v>19</v>
      </c>
      <c r="AA857" s="14">
        <v>16</v>
      </c>
      <c r="AD857" s="14">
        <v>23</v>
      </c>
      <c r="AE857" s="14">
        <v>21</v>
      </c>
      <c r="AP857" s="14">
        <v>0</v>
      </c>
      <c r="AQ857" s="14">
        <v>1</v>
      </c>
      <c r="AR857" s="14">
        <v>1</v>
      </c>
      <c r="AS857" s="14">
        <v>1</v>
      </c>
      <c r="AX857" s="14">
        <v>0</v>
      </c>
      <c r="AY857" s="14">
        <v>1</v>
      </c>
      <c r="AZ857" s="14">
        <v>1</v>
      </c>
      <c r="BA857" s="14">
        <v>1</v>
      </c>
      <c r="BB857" s="14">
        <v>1</v>
      </c>
    </row>
    <row r="858" spans="1:54">
      <c r="A858" s="14" t="s">
        <v>1494</v>
      </c>
      <c r="B858" s="14" t="s">
        <v>1495</v>
      </c>
      <c r="D858" s="14" t="s">
        <v>1832</v>
      </c>
      <c r="E858" s="14" t="s">
        <v>291</v>
      </c>
      <c r="F858" s="14" t="s">
        <v>1508</v>
      </c>
      <c r="G858" s="14">
        <v>31013198</v>
      </c>
      <c r="H858" s="14" t="s">
        <v>166</v>
      </c>
      <c r="I858" s="14" t="s">
        <v>167</v>
      </c>
      <c r="J858" s="14" t="s">
        <v>168</v>
      </c>
      <c r="K858" s="14">
        <v>21.083445191655201</v>
      </c>
      <c r="L858" s="14">
        <v>92.134865677387893</v>
      </c>
      <c r="M858" s="14">
        <v>-52.834943894372699</v>
      </c>
      <c r="N858" s="14">
        <v>4</v>
      </c>
      <c r="P858" s="14" t="s">
        <v>99</v>
      </c>
      <c r="Q858" s="14" t="s">
        <v>108</v>
      </c>
      <c r="S858" s="14">
        <v>1</v>
      </c>
      <c r="T858" s="14">
        <v>1</v>
      </c>
      <c r="U858" s="14">
        <v>3</v>
      </c>
      <c r="V858" s="14">
        <v>0</v>
      </c>
      <c r="W858" s="14">
        <v>0</v>
      </c>
      <c r="X858" s="14">
        <v>0</v>
      </c>
      <c r="Y858" s="14">
        <v>0</v>
      </c>
      <c r="Z858" s="14">
        <v>22</v>
      </c>
      <c r="AA858" s="14">
        <v>13</v>
      </c>
      <c r="AD858" s="14">
        <v>39</v>
      </c>
      <c r="AE858" s="14">
        <v>31</v>
      </c>
      <c r="AP858" s="14">
        <v>0</v>
      </c>
      <c r="AQ858" s="14">
        <v>1</v>
      </c>
      <c r="AR858" s="14">
        <v>2</v>
      </c>
      <c r="AS858" s="14">
        <v>0</v>
      </c>
      <c r="AX858" s="14">
        <v>0</v>
      </c>
      <c r="AY858" s="14">
        <v>1</v>
      </c>
      <c r="AZ858" s="14">
        <v>2</v>
      </c>
      <c r="BA858" s="14">
        <v>0</v>
      </c>
      <c r="BB858" s="14">
        <v>1</v>
      </c>
    </row>
    <row r="859" spans="1:54">
      <c r="A859" s="14" t="s">
        <v>1494</v>
      </c>
      <c r="B859" s="14" t="s">
        <v>1495</v>
      </c>
      <c r="D859" s="14" t="s">
        <v>1832</v>
      </c>
      <c r="E859" s="14" t="s">
        <v>475</v>
      </c>
      <c r="F859" s="14" t="s">
        <v>1509</v>
      </c>
      <c r="G859" s="14">
        <v>31012919</v>
      </c>
      <c r="H859" s="14" t="s">
        <v>166</v>
      </c>
      <c r="I859" s="14" t="s">
        <v>167</v>
      </c>
      <c r="J859" s="14" t="s">
        <v>168</v>
      </c>
      <c r="K859" s="14">
        <v>21.0799264726333</v>
      </c>
      <c r="L859" s="14">
        <v>92.144219116710701</v>
      </c>
      <c r="M859" s="14">
        <v>-48.890425255725901</v>
      </c>
      <c r="N859" s="14">
        <v>4</v>
      </c>
      <c r="P859" s="14" t="s">
        <v>99</v>
      </c>
      <c r="Q859" s="14" t="s">
        <v>108</v>
      </c>
      <c r="S859" s="14">
        <v>1</v>
      </c>
      <c r="T859" s="14">
        <v>1</v>
      </c>
      <c r="U859" s="14">
        <v>3</v>
      </c>
      <c r="V859" s="14">
        <v>0</v>
      </c>
      <c r="W859" s="14">
        <v>0</v>
      </c>
      <c r="X859" s="14">
        <v>0</v>
      </c>
      <c r="Y859" s="14">
        <v>0</v>
      </c>
      <c r="Z859" s="14">
        <v>19</v>
      </c>
      <c r="AA859" s="14">
        <v>11</v>
      </c>
      <c r="AD859" s="14">
        <v>33</v>
      </c>
      <c r="AE859" s="14">
        <v>30</v>
      </c>
      <c r="AP859" s="14">
        <v>0</v>
      </c>
      <c r="AQ859" s="14">
        <v>1</v>
      </c>
      <c r="AR859" s="14">
        <v>2</v>
      </c>
      <c r="AS859" s="14">
        <v>0</v>
      </c>
      <c r="AX859" s="14">
        <v>0</v>
      </c>
      <c r="AY859" s="14">
        <v>1</v>
      </c>
      <c r="AZ859" s="14">
        <v>2</v>
      </c>
      <c r="BA859" s="14">
        <v>0</v>
      </c>
      <c r="BB859" s="14">
        <v>1</v>
      </c>
    </row>
    <row r="860" spans="1:54">
      <c r="A860" s="14" t="s">
        <v>1494</v>
      </c>
      <c r="B860" s="14" t="s">
        <v>1495</v>
      </c>
      <c r="D860" s="14" t="s">
        <v>1832</v>
      </c>
      <c r="E860" s="14" t="s">
        <v>475</v>
      </c>
      <c r="F860" s="14" t="s">
        <v>1510</v>
      </c>
      <c r="G860" s="14">
        <v>31012995</v>
      </c>
      <c r="H860" s="14" t="s">
        <v>166</v>
      </c>
      <c r="I860" s="14" t="s">
        <v>259</v>
      </c>
      <c r="J860" s="14" t="s">
        <v>168</v>
      </c>
      <c r="K860" s="14">
        <v>21.080687650758499</v>
      </c>
      <c r="L860" s="14">
        <v>92.144712262850305</v>
      </c>
      <c r="M860" s="14">
        <v>-42.485260196803203</v>
      </c>
      <c r="N860" s="14">
        <v>4</v>
      </c>
      <c r="P860" s="14" t="s">
        <v>99</v>
      </c>
      <c r="Q860" s="14" t="s">
        <v>108</v>
      </c>
      <c r="S860" s="14">
        <v>1</v>
      </c>
      <c r="T860" s="14">
        <v>1</v>
      </c>
      <c r="U860" s="14">
        <v>3</v>
      </c>
      <c r="V860" s="14">
        <v>0</v>
      </c>
      <c r="W860" s="14">
        <v>0</v>
      </c>
      <c r="X860" s="14">
        <v>0</v>
      </c>
      <c r="Y860" s="14">
        <v>0</v>
      </c>
      <c r="Z860" s="14">
        <v>39</v>
      </c>
      <c r="AA860" s="14">
        <v>26</v>
      </c>
      <c r="AD860" s="14">
        <v>20</v>
      </c>
      <c r="AE860" s="14">
        <v>15</v>
      </c>
      <c r="AP860" s="14">
        <v>0</v>
      </c>
      <c r="AQ860" s="14">
        <v>2</v>
      </c>
      <c r="AR860" s="14">
        <v>1</v>
      </c>
      <c r="AS860" s="14">
        <v>0</v>
      </c>
      <c r="AX860" s="14">
        <v>0</v>
      </c>
      <c r="AY860" s="14">
        <v>1</v>
      </c>
      <c r="AZ860" s="14">
        <v>1</v>
      </c>
      <c r="BA860" s="14">
        <v>0</v>
      </c>
      <c r="BB860" s="14">
        <v>1</v>
      </c>
    </row>
    <row r="861" spans="1:54">
      <c r="A861" s="14" t="s">
        <v>1494</v>
      </c>
      <c r="B861" s="14" t="s">
        <v>1495</v>
      </c>
      <c r="D861" s="14" t="s">
        <v>1832</v>
      </c>
      <c r="E861" s="14" t="s">
        <v>475</v>
      </c>
      <c r="F861" s="14" t="s">
        <v>1511</v>
      </c>
      <c r="G861" s="14">
        <v>31013063</v>
      </c>
      <c r="H861" s="14" t="s">
        <v>166</v>
      </c>
      <c r="I861" s="14" t="s">
        <v>259</v>
      </c>
      <c r="J861" s="14" t="s">
        <v>168</v>
      </c>
      <c r="K861" s="14">
        <v>21.0760503229743</v>
      </c>
      <c r="L861" s="14">
        <v>92.147955543260494</v>
      </c>
      <c r="M861" s="14">
        <v>-31.146008769208098</v>
      </c>
      <c r="N861" s="14">
        <v>4</v>
      </c>
      <c r="P861" s="14" t="s">
        <v>99</v>
      </c>
      <c r="Q861" s="14" t="s">
        <v>108</v>
      </c>
      <c r="S861" s="14">
        <v>1</v>
      </c>
      <c r="T861" s="14">
        <v>1</v>
      </c>
      <c r="U861" s="14">
        <v>3</v>
      </c>
      <c r="V861" s="14">
        <v>0</v>
      </c>
      <c r="W861" s="14">
        <v>0</v>
      </c>
      <c r="X861" s="14">
        <v>0</v>
      </c>
      <c r="Y861" s="14">
        <v>0</v>
      </c>
      <c r="Z861" s="14">
        <v>19</v>
      </c>
      <c r="AA861" s="14">
        <v>16</v>
      </c>
      <c r="AD861" s="14">
        <v>26</v>
      </c>
      <c r="AE861" s="14">
        <v>21</v>
      </c>
      <c r="AP861" s="14">
        <v>0</v>
      </c>
      <c r="AQ861" s="14">
        <v>1</v>
      </c>
      <c r="AR861" s="14">
        <v>1</v>
      </c>
      <c r="AS861" s="14">
        <v>1</v>
      </c>
      <c r="AX861" s="14">
        <v>0</v>
      </c>
      <c r="AY861" s="14">
        <v>1</v>
      </c>
      <c r="AZ861" s="14">
        <v>1</v>
      </c>
      <c r="BA861" s="14">
        <v>1</v>
      </c>
      <c r="BB861" s="14">
        <v>1</v>
      </c>
    </row>
    <row r="862" spans="1:54">
      <c r="A862" s="14" t="s">
        <v>1494</v>
      </c>
      <c r="B862" s="14" t="s">
        <v>1495</v>
      </c>
      <c r="D862" s="14" t="s">
        <v>1832</v>
      </c>
      <c r="E862" s="14" t="s">
        <v>475</v>
      </c>
      <c r="F862" s="14" t="s">
        <v>1512</v>
      </c>
      <c r="G862" s="14">
        <v>31013105</v>
      </c>
      <c r="H862" s="14" t="s">
        <v>166</v>
      </c>
      <c r="I862" s="14" t="s">
        <v>167</v>
      </c>
      <c r="J862" s="14" t="s">
        <v>168</v>
      </c>
      <c r="K862" s="14">
        <v>21.080096276395601</v>
      </c>
      <c r="L862" s="14">
        <v>92.145474528551503</v>
      </c>
      <c r="M862" s="14">
        <v>-42.164291082337201</v>
      </c>
      <c r="N862" s="14">
        <v>4</v>
      </c>
      <c r="P862" s="14" t="s">
        <v>99</v>
      </c>
      <c r="Q862" s="14" t="s">
        <v>108</v>
      </c>
      <c r="S862" s="14">
        <v>1</v>
      </c>
      <c r="T862" s="14">
        <v>1</v>
      </c>
      <c r="U862" s="14">
        <v>3</v>
      </c>
      <c r="V862" s="14">
        <v>0</v>
      </c>
      <c r="W862" s="14">
        <v>0</v>
      </c>
      <c r="X862" s="14">
        <v>0</v>
      </c>
      <c r="Y862" s="14">
        <v>0</v>
      </c>
      <c r="Z862" s="14">
        <v>18</v>
      </c>
      <c r="AA862" s="14">
        <v>17</v>
      </c>
      <c r="AD862" s="14">
        <v>22</v>
      </c>
      <c r="AE862" s="14">
        <v>17</v>
      </c>
      <c r="AP862" s="14">
        <v>0</v>
      </c>
      <c r="AQ862" s="14">
        <v>1</v>
      </c>
      <c r="AR862" s="14">
        <v>1</v>
      </c>
      <c r="AS862" s="14">
        <v>1</v>
      </c>
      <c r="AX862" s="14">
        <v>0</v>
      </c>
      <c r="AY862" s="14">
        <v>1</v>
      </c>
      <c r="AZ862" s="14">
        <v>1</v>
      </c>
      <c r="BA862" s="14">
        <v>1</v>
      </c>
      <c r="BB862" s="14">
        <v>1</v>
      </c>
    </row>
    <row r="863" spans="1:54">
      <c r="A863" s="14" t="s">
        <v>1494</v>
      </c>
      <c r="B863" s="14" t="s">
        <v>1495</v>
      </c>
      <c r="D863" s="14" t="s">
        <v>1832</v>
      </c>
      <c r="E863" s="14" t="s">
        <v>475</v>
      </c>
      <c r="F863" s="14" t="s">
        <v>1513</v>
      </c>
      <c r="G863" s="14">
        <v>31013205</v>
      </c>
      <c r="H863" s="14" t="s">
        <v>166</v>
      </c>
      <c r="I863" s="14" t="s">
        <v>259</v>
      </c>
      <c r="J863" s="14" t="s">
        <v>168</v>
      </c>
      <c r="K863" s="14">
        <v>21.075941345490399</v>
      </c>
      <c r="L863" s="14">
        <v>92.144002627286696</v>
      </c>
      <c r="M863" s="14">
        <v>-51.057638308455402</v>
      </c>
      <c r="N863" s="14">
        <v>4</v>
      </c>
      <c r="P863" s="14" t="s">
        <v>99</v>
      </c>
      <c r="Q863" s="14" t="s">
        <v>108</v>
      </c>
      <c r="S863" s="14">
        <v>1</v>
      </c>
      <c r="T863" s="14">
        <v>1</v>
      </c>
      <c r="U863" s="14">
        <v>3</v>
      </c>
      <c r="V863" s="14">
        <v>0</v>
      </c>
      <c r="W863" s="14">
        <v>0</v>
      </c>
      <c r="X863" s="14">
        <v>0</v>
      </c>
      <c r="Y863" s="14">
        <v>0</v>
      </c>
      <c r="Z863" s="14">
        <v>15</v>
      </c>
      <c r="AA863" s="14">
        <v>20</v>
      </c>
      <c r="AD863" s="14">
        <v>16</v>
      </c>
      <c r="AE863" s="14">
        <v>17</v>
      </c>
      <c r="AP863" s="14">
        <v>0</v>
      </c>
      <c r="AQ863" s="14">
        <v>1</v>
      </c>
      <c r="AR863" s="14">
        <v>2</v>
      </c>
      <c r="AS863" s="14">
        <v>0</v>
      </c>
      <c r="AX863" s="14">
        <v>0</v>
      </c>
      <c r="AY863" s="14">
        <v>1</v>
      </c>
      <c r="AZ863" s="14">
        <v>2</v>
      </c>
      <c r="BA863" s="14">
        <v>0</v>
      </c>
      <c r="BB863" s="14">
        <v>1</v>
      </c>
    </row>
    <row r="864" spans="1:54">
      <c r="A864" s="14" t="s">
        <v>1494</v>
      </c>
      <c r="B864" s="14" t="s">
        <v>1495</v>
      </c>
      <c r="D864" s="14" t="s">
        <v>1832</v>
      </c>
      <c r="E864" s="14" t="s">
        <v>1514</v>
      </c>
      <c r="F864" s="14" t="s">
        <v>1515</v>
      </c>
      <c r="G864" s="14">
        <v>31012838</v>
      </c>
      <c r="H864" s="14" t="s">
        <v>166</v>
      </c>
      <c r="I864" s="14" t="s">
        <v>259</v>
      </c>
      <c r="J864" s="14" t="s">
        <v>168</v>
      </c>
      <c r="K864" s="14">
        <v>21.07226</v>
      </c>
      <c r="L864" s="14">
        <v>92.139858000000004</v>
      </c>
      <c r="M864" s="14">
        <v>0</v>
      </c>
      <c r="N864" s="14">
        <v>0</v>
      </c>
      <c r="P864" s="14" t="s">
        <v>99</v>
      </c>
      <c r="Q864" s="14" t="s">
        <v>108</v>
      </c>
      <c r="S864" s="14">
        <v>1</v>
      </c>
      <c r="T864" s="14">
        <v>1</v>
      </c>
      <c r="U864" s="14">
        <v>2</v>
      </c>
      <c r="V864" s="14">
        <v>0</v>
      </c>
      <c r="W864" s="14">
        <v>0</v>
      </c>
      <c r="X864" s="14">
        <v>0</v>
      </c>
      <c r="Y864" s="14">
        <v>0</v>
      </c>
      <c r="Z864" s="14">
        <v>14</v>
      </c>
      <c r="AA864" s="14">
        <v>21</v>
      </c>
      <c r="AD864" s="14">
        <v>21</v>
      </c>
      <c r="AE864" s="14">
        <v>14</v>
      </c>
      <c r="AP864" s="14">
        <v>0</v>
      </c>
      <c r="AQ864" s="14">
        <v>1</v>
      </c>
      <c r="AR864" s="14">
        <v>1</v>
      </c>
      <c r="AS864" s="14">
        <v>1</v>
      </c>
      <c r="AX864" s="14">
        <v>0</v>
      </c>
      <c r="AY864" s="14">
        <v>1</v>
      </c>
      <c r="AZ864" s="14">
        <v>1</v>
      </c>
      <c r="BA864" s="14">
        <v>1</v>
      </c>
      <c r="BB864" s="14">
        <v>1</v>
      </c>
    </row>
    <row r="865" spans="1:54">
      <c r="A865" s="14" t="s">
        <v>1494</v>
      </c>
      <c r="B865" s="14" t="s">
        <v>1495</v>
      </c>
      <c r="D865" s="14" t="s">
        <v>1832</v>
      </c>
      <c r="E865" s="14" t="s">
        <v>1514</v>
      </c>
      <c r="F865" s="14" t="s">
        <v>1516</v>
      </c>
      <c r="G865" s="14">
        <v>31012848</v>
      </c>
      <c r="H865" s="14" t="s">
        <v>166</v>
      </c>
      <c r="I865" s="14" t="s">
        <v>259</v>
      </c>
      <c r="J865" s="14" t="s">
        <v>168</v>
      </c>
      <c r="K865" s="14">
        <v>21.077183000000002</v>
      </c>
      <c r="L865" s="14">
        <v>92.140004000000005</v>
      </c>
      <c r="M865" s="14">
        <v>0</v>
      </c>
      <c r="N865" s="14">
        <v>0</v>
      </c>
      <c r="P865" s="14" t="s">
        <v>99</v>
      </c>
      <c r="Q865" s="14" t="s">
        <v>108</v>
      </c>
      <c r="S865" s="14">
        <v>1</v>
      </c>
      <c r="T865" s="14">
        <v>1</v>
      </c>
      <c r="U865" s="14">
        <v>3</v>
      </c>
      <c r="V865" s="14">
        <v>0</v>
      </c>
      <c r="W865" s="14">
        <v>0</v>
      </c>
      <c r="X865" s="14">
        <v>0</v>
      </c>
      <c r="Y865" s="14">
        <v>0</v>
      </c>
      <c r="Z865" s="14">
        <v>31</v>
      </c>
      <c r="AA865" s="14">
        <v>29</v>
      </c>
      <c r="AD865" s="14">
        <v>16</v>
      </c>
      <c r="AE865" s="14">
        <v>14</v>
      </c>
      <c r="AP865" s="14">
        <v>0</v>
      </c>
      <c r="AQ865" s="14">
        <v>1</v>
      </c>
      <c r="AR865" s="14">
        <v>1</v>
      </c>
      <c r="AS865" s="14">
        <v>0</v>
      </c>
      <c r="AX865" s="14">
        <v>0</v>
      </c>
      <c r="AY865" s="14">
        <v>1</v>
      </c>
      <c r="AZ865" s="14">
        <v>1</v>
      </c>
      <c r="BA865" s="14">
        <v>0</v>
      </c>
      <c r="BB865" s="14">
        <v>1</v>
      </c>
    </row>
    <row r="866" spans="1:54">
      <c r="A866" s="14" t="s">
        <v>1494</v>
      </c>
      <c r="B866" s="14" t="s">
        <v>1495</v>
      </c>
      <c r="D866" s="14" t="s">
        <v>1832</v>
      </c>
      <c r="E866" s="14" t="s">
        <v>1514</v>
      </c>
      <c r="F866" s="14" t="s">
        <v>1517</v>
      </c>
      <c r="G866" s="14">
        <v>31012873</v>
      </c>
      <c r="H866" s="14" t="s">
        <v>166</v>
      </c>
      <c r="I866" s="14" t="s">
        <v>259</v>
      </c>
      <c r="J866" s="14" t="s">
        <v>168</v>
      </c>
      <c r="P866" s="14" t="s">
        <v>99</v>
      </c>
      <c r="Q866" s="14" t="s">
        <v>108</v>
      </c>
      <c r="S866" s="14">
        <v>1</v>
      </c>
      <c r="T866" s="14">
        <v>1</v>
      </c>
      <c r="U866" s="14">
        <v>3</v>
      </c>
      <c r="V866" s="14">
        <v>0</v>
      </c>
      <c r="W866" s="14">
        <v>0</v>
      </c>
      <c r="X866" s="14">
        <v>0</v>
      </c>
      <c r="Y866" s="14">
        <v>0</v>
      </c>
      <c r="Z866" s="14">
        <v>18</v>
      </c>
      <c r="AA866" s="14">
        <v>17</v>
      </c>
      <c r="AD866" s="14">
        <v>27</v>
      </c>
      <c r="AE866" s="14">
        <v>13</v>
      </c>
      <c r="AP866" s="14">
        <v>0</v>
      </c>
      <c r="AQ866" s="14">
        <v>1</v>
      </c>
      <c r="AR866" s="14">
        <v>1</v>
      </c>
      <c r="AS866" s="14">
        <v>1</v>
      </c>
      <c r="AX866" s="14">
        <v>0</v>
      </c>
      <c r="AY866" s="14">
        <v>1</v>
      </c>
      <c r="AZ866" s="14">
        <v>1</v>
      </c>
      <c r="BA866" s="14">
        <v>1</v>
      </c>
      <c r="BB866" s="14">
        <v>1</v>
      </c>
    </row>
    <row r="867" spans="1:54">
      <c r="A867" s="14" t="s">
        <v>1494</v>
      </c>
      <c r="B867" s="14" t="s">
        <v>1495</v>
      </c>
      <c r="D867" s="14" t="s">
        <v>1832</v>
      </c>
      <c r="E867" s="14" t="s">
        <v>1514</v>
      </c>
      <c r="F867" s="14" t="s">
        <v>1518</v>
      </c>
      <c r="G867" s="14">
        <v>31012949</v>
      </c>
      <c r="H867" s="14" t="s">
        <v>166</v>
      </c>
      <c r="I867" s="14" t="s">
        <v>259</v>
      </c>
      <c r="J867" s="14" t="s">
        <v>168</v>
      </c>
      <c r="K867" s="14">
        <v>21.071510209443002</v>
      </c>
      <c r="L867" s="14">
        <v>92.140553657178998</v>
      </c>
      <c r="M867" s="14">
        <v>-49.282706270963502</v>
      </c>
      <c r="N867" s="14">
        <v>4</v>
      </c>
      <c r="P867" s="14" t="s">
        <v>99</v>
      </c>
      <c r="Q867" s="14" t="s">
        <v>108</v>
      </c>
      <c r="S867" s="14">
        <v>1</v>
      </c>
      <c r="T867" s="14">
        <v>1</v>
      </c>
      <c r="U867" s="14">
        <v>2</v>
      </c>
      <c r="V867" s="14">
        <v>0</v>
      </c>
      <c r="W867" s="14">
        <v>0</v>
      </c>
      <c r="X867" s="14">
        <v>0</v>
      </c>
      <c r="Y867" s="14">
        <v>0</v>
      </c>
      <c r="Z867" s="14">
        <v>20</v>
      </c>
      <c r="AA867" s="14">
        <v>15</v>
      </c>
      <c r="AD867" s="14">
        <v>20</v>
      </c>
      <c r="AE867" s="14">
        <v>15</v>
      </c>
      <c r="AP867" s="14">
        <v>0</v>
      </c>
      <c r="AQ867" s="14">
        <v>1</v>
      </c>
      <c r="AR867" s="14">
        <v>1</v>
      </c>
      <c r="AS867" s="14">
        <v>1</v>
      </c>
      <c r="AX867" s="14">
        <v>0</v>
      </c>
      <c r="AY867" s="14">
        <v>1</v>
      </c>
      <c r="AZ867" s="14">
        <v>1</v>
      </c>
      <c r="BA867" s="14">
        <v>1</v>
      </c>
      <c r="BB867" s="14">
        <v>1</v>
      </c>
    </row>
    <row r="868" spans="1:54">
      <c r="A868" s="14" t="s">
        <v>1494</v>
      </c>
      <c r="B868" s="14" t="s">
        <v>1495</v>
      </c>
      <c r="D868" s="14" t="s">
        <v>1832</v>
      </c>
      <c r="E868" s="14" t="s">
        <v>1514</v>
      </c>
      <c r="F868" s="14" t="s">
        <v>1519</v>
      </c>
      <c r="G868" s="14">
        <v>31012957</v>
      </c>
      <c r="H868" s="14" t="s">
        <v>166</v>
      </c>
      <c r="I868" s="14" t="s">
        <v>259</v>
      </c>
      <c r="J868" s="14" t="s">
        <v>168</v>
      </c>
      <c r="K868" s="14">
        <v>21.071503244233</v>
      </c>
      <c r="L868" s="14">
        <v>92.140482026047493</v>
      </c>
      <c r="M868" s="14">
        <v>-38.068168109123299</v>
      </c>
      <c r="N868" s="14">
        <v>4</v>
      </c>
      <c r="P868" s="14" t="s">
        <v>99</v>
      </c>
      <c r="Q868" s="14" t="s">
        <v>108</v>
      </c>
      <c r="S868" s="14">
        <v>1</v>
      </c>
      <c r="T868" s="14">
        <v>1</v>
      </c>
      <c r="U868" s="14">
        <v>3</v>
      </c>
      <c r="V868" s="14">
        <v>0</v>
      </c>
      <c r="W868" s="14">
        <v>0</v>
      </c>
      <c r="X868" s="14">
        <v>0</v>
      </c>
      <c r="Y868" s="14">
        <v>0</v>
      </c>
      <c r="Z868" s="14">
        <v>34</v>
      </c>
      <c r="AA868" s="14">
        <v>31</v>
      </c>
      <c r="AD868" s="14">
        <v>19</v>
      </c>
      <c r="AE868" s="14">
        <v>16</v>
      </c>
      <c r="AP868" s="14">
        <v>0</v>
      </c>
      <c r="AQ868" s="14">
        <v>1</v>
      </c>
      <c r="AR868" s="14">
        <v>1</v>
      </c>
      <c r="AS868" s="14">
        <v>1</v>
      </c>
      <c r="AX868" s="14">
        <v>0</v>
      </c>
      <c r="AY868" s="14">
        <v>1</v>
      </c>
      <c r="AZ868" s="14">
        <v>1</v>
      </c>
      <c r="BA868" s="14">
        <v>1</v>
      </c>
      <c r="BB868" s="14">
        <v>1</v>
      </c>
    </row>
    <row r="869" spans="1:54">
      <c r="A869" s="14" t="s">
        <v>1494</v>
      </c>
      <c r="B869" s="14" t="s">
        <v>1495</v>
      </c>
      <c r="D869" s="14" t="s">
        <v>1832</v>
      </c>
      <c r="E869" s="14" t="s">
        <v>1514</v>
      </c>
      <c r="F869" s="14" t="s">
        <v>1520</v>
      </c>
      <c r="G869" s="14">
        <v>31012994</v>
      </c>
      <c r="H869" s="14" t="s">
        <v>166</v>
      </c>
      <c r="I869" s="14" t="s">
        <v>259</v>
      </c>
      <c r="J869" s="14" t="s">
        <v>168</v>
      </c>
      <c r="K869" s="14">
        <v>21.074423571027001</v>
      </c>
      <c r="L869" s="14">
        <v>92.139051909251705</v>
      </c>
      <c r="M869" s="14">
        <v>-39.031922483913803</v>
      </c>
      <c r="N869" s="14">
        <v>4</v>
      </c>
      <c r="P869" s="14" t="s">
        <v>99</v>
      </c>
      <c r="Q869" s="14" t="s">
        <v>108</v>
      </c>
      <c r="S869" s="14">
        <v>1</v>
      </c>
      <c r="T869" s="14">
        <v>1</v>
      </c>
      <c r="U869" s="14">
        <v>3</v>
      </c>
      <c r="V869" s="14">
        <v>0</v>
      </c>
      <c r="W869" s="14">
        <v>0</v>
      </c>
      <c r="X869" s="14">
        <v>0</v>
      </c>
      <c r="Y869" s="14">
        <v>0</v>
      </c>
      <c r="Z869" s="14">
        <v>20</v>
      </c>
      <c r="AA869" s="14">
        <v>16</v>
      </c>
      <c r="AD869" s="14">
        <v>33</v>
      </c>
      <c r="AE869" s="14">
        <v>36</v>
      </c>
      <c r="AP869" s="14">
        <v>0</v>
      </c>
      <c r="AQ869" s="14">
        <v>1</v>
      </c>
      <c r="AR869" s="14">
        <v>1</v>
      </c>
      <c r="AS869" s="14">
        <v>1</v>
      </c>
      <c r="AX869" s="14">
        <v>0</v>
      </c>
      <c r="AY869" s="14">
        <v>1</v>
      </c>
      <c r="AZ869" s="14">
        <v>1</v>
      </c>
      <c r="BA869" s="14">
        <v>1</v>
      </c>
      <c r="BB869" s="14">
        <v>1</v>
      </c>
    </row>
    <row r="870" spans="1:54">
      <c r="A870" s="14" t="s">
        <v>1494</v>
      </c>
      <c r="B870" s="14" t="s">
        <v>1495</v>
      </c>
      <c r="D870" s="14" t="s">
        <v>1832</v>
      </c>
      <c r="E870" s="14" t="s">
        <v>1514</v>
      </c>
      <c r="F870" s="14" t="s">
        <v>1521</v>
      </c>
      <c r="G870" s="14">
        <v>31013106</v>
      </c>
      <c r="H870" s="14" t="s">
        <v>166</v>
      </c>
      <c r="I870" s="14" t="s">
        <v>259</v>
      </c>
      <c r="J870" s="14" t="s">
        <v>168</v>
      </c>
      <c r="K870" s="14">
        <v>21.076522699397501</v>
      </c>
      <c r="L870" s="14">
        <v>92.137490604132907</v>
      </c>
      <c r="M870" s="14">
        <v>-46.257984436186</v>
      </c>
      <c r="N870" s="14">
        <v>4</v>
      </c>
      <c r="P870" s="14" t="s">
        <v>99</v>
      </c>
      <c r="Q870" s="14" t="s">
        <v>108</v>
      </c>
      <c r="S870" s="14">
        <v>1</v>
      </c>
      <c r="T870" s="14">
        <v>1</v>
      </c>
      <c r="U870" s="14">
        <v>3</v>
      </c>
      <c r="V870" s="14">
        <v>0</v>
      </c>
      <c r="W870" s="14">
        <v>0</v>
      </c>
      <c r="X870" s="14">
        <v>0</v>
      </c>
      <c r="Y870" s="14">
        <v>0</v>
      </c>
      <c r="Z870" s="14">
        <v>20</v>
      </c>
      <c r="AA870" s="14">
        <v>35</v>
      </c>
      <c r="AD870" s="14">
        <v>17</v>
      </c>
      <c r="AE870" s="14">
        <v>18</v>
      </c>
      <c r="AP870" s="14">
        <v>0</v>
      </c>
      <c r="AQ870" s="14">
        <v>1</v>
      </c>
      <c r="AR870" s="14">
        <v>1</v>
      </c>
      <c r="AS870" s="14">
        <v>0</v>
      </c>
      <c r="AX870" s="14">
        <v>0</v>
      </c>
      <c r="AY870" s="14">
        <v>1</v>
      </c>
      <c r="AZ870" s="14">
        <v>1</v>
      </c>
      <c r="BA870" s="14">
        <v>0</v>
      </c>
      <c r="BB870" s="14">
        <v>1</v>
      </c>
    </row>
    <row r="871" spans="1:54">
      <c r="A871" s="14" t="s">
        <v>1494</v>
      </c>
      <c r="B871" s="14" t="s">
        <v>1495</v>
      </c>
      <c r="D871" s="14" t="s">
        <v>1832</v>
      </c>
      <c r="E871" s="14" t="s">
        <v>1514</v>
      </c>
      <c r="F871" s="14" t="s">
        <v>1522</v>
      </c>
      <c r="G871" s="14">
        <v>31013134</v>
      </c>
      <c r="H871" s="14" t="s">
        <v>166</v>
      </c>
      <c r="I871" s="14" t="s">
        <v>167</v>
      </c>
      <c r="J871" s="14" t="s">
        <v>168</v>
      </c>
      <c r="P871" s="14" t="s">
        <v>99</v>
      </c>
      <c r="Q871" s="14" t="s">
        <v>108</v>
      </c>
      <c r="S871" s="14">
        <v>1</v>
      </c>
      <c r="T871" s="14">
        <v>1</v>
      </c>
      <c r="U871" s="14">
        <v>2</v>
      </c>
      <c r="V871" s="14">
        <v>0</v>
      </c>
      <c r="W871" s="14">
        <v>0</v>
      </c>
      <c r="X871" s="14">
        <v>0</v>
      </c>
      <c r="Y871" s="14">
        <v>0</v>
      </c>
      <c r="Z871" s="14">
        <v>17</v>
      </c>
      <c r="AA871" s="14">
        <v>13</v>
      </c>
      <c r="AD871" s="14">
        <v>15</v>
      </c>
      <c r="AE871" s="14">
        <v>15</v>
      </c>
      <c r="AP871" s="14">
        <v>0</v>
      </c>
      <c r="AQ871" s="14">
        <v>1</v>
      </c>
      <c r="AR871" s="14">
        <v>1</v>
      </c>
      <c r="AS871" s="14">
        <v>0</v>
      </c>
      <c r="AX871" s="14">
        <v>0</v>
      </c>
      <c r="AY871" s="14">
        <v>1</v>
      </c>
      <c r="AZ871" s="14">
        <v>1</v>
      </c>
      <c r="BA871" s="14">
        <v>0</v>
      </c>
      <c r="BB871" s="14">
        <v>1</v>
      </c>
    </row>
    <row r="872" spans="1:54">
      <c r="A872" s="14" t="s">
        <v>1494</v>
      </c>
      <c r="B872" s="14" t="s">
        <v>1495</v>
      </c>
      <c r="D872" s="14" t="s">
        <v>1832</v>
      </c>
      <c r="E872" s="14" t="s">
        <v>1514</v>
      </c>
      <c r="F872" s="14" t="s">
        <v>1523</v>
      </c>
      <c r="G872" s="14">
        <v>31013175</v>
      </c>
      <c r="H872" s="14" t="s">
        <v>166</v>
      </c>
      <c r="I872" s="14" t="s">
        <v>259</v>
      </c>
      <c r="J872" s="14" t="s">
        <v>168</v>
      </c>
      <c r="K872" s="14">
        <v>21.077676729241201</v>
      </c>
      <c r="L872" s="14">
        <v>92.139670350026194</v>
      </c>
      <c r="M872" s="14">
        <v>-42.8063798018147</v>
      </c>
      <c r="N872" s="14">
        <v>4</v>
      </c>
      <c r="P872" s="14" t="s">
        <v>99</v>
      </c>
      <c r="Q872" s="14" t="s">
        <v>108</v>
      </c>
      <c r="S872" s="14">
        <v>1</v>
      </c>
      <c r="T872" s="14">
        <v>1</v>
      </c>
      <c r="U872" s="14">
        <v>3</v>
      </c>
      <c r="V872" s="14">
        <v>0</v>
      </c>
      <c r="W872" s="14">
        <v>0</v>
      </c>
      <c r="X872" s="14">
        <v>0</v>
      </c>
      <c r="Y872" s="14">
        <v>0</v>
      </c>
      <c r="Z872" s="14">
        <v>29</v>
      </c>
      <c r="AA872" s="14">
        <v>31</v>
      </c>
      <c r="AD872" s="14">
        <v>18</v>
      </c>
      <c r="AE872" s="14">
        <v>12</v>
      </c>
      <c r="AP872" s="14">
        <v>0</v>
      </c>
      <c r="AQ872" s="14">
        <v>1</v>
      </c>
      <c r="AR872" s="14">
        <v>1</v>
      </c>
      <c r="AS872" s="14">
        <v>0</v>
      </c>
      <c r="AX872" s="14">
        <v>0</v>
      </c>
      <c r="AY872" s="14">
        <v>1</v>
      </c>
      <c r="AZ872" s="14">
        <v>1</v>
      </c>
      <c r="BA872" s="14">
        <v>0</v>
      </c>
      <c r="BB872" s="14">
        <v>1</v>
      </c>
    </row>
    <row r="873" spans="1:54">
      <c r="A873" s="14" t="s">
        <v>1494</v>
      </c>
      <c r="B873" s="14" t="s">
        <v>1495</v>
      </c>
      <c r="D873" s="14" t="s">
        <v>1832</v>
      </c>
      <c r="E873" s="14" t="s">
        <v>1514</v>
      </c>
      <c r="F873" s="14" t="s">
        <v>1524</v>
      </c>
      <c r="G873" s="14">
        <v>31013222</v>
      </c>
      <c r="H873" s="14" t="s">
        <v>166</v>
      </c>
      <c r="I873" s="14" t="s">
        <v>259</v>
      </c>
      <c r="J873" s="14" t="s">
        <v>168</v>
      </c>
      <c r="K873" s="14">
        <v>21.074491016773798</v>
      </c>
      <c r="L873" s="14">
        <v>92.139112403699997</v>
      </c>
      <c r="M873" s="14">
        <v>-44.335695381978603</v>
      </c>
      <c r="N873" s="14">
        <v>4</v>
      </c>
      <c r="P873" s="14" t="s">
        <v>99</v>
      </c>
      <c r="Q873" s="14" t="s">
        <v>108</v>
      </c>
      <c r="S873" s="14">
        <v>1</v>
      </c>
      <c r="T873" s="14">
        <v>1</v>
      </c>
      <c r="U873" s="14">
        <v>3</v>
      </c>
      <c r="V873" s="14">
        <v>0</v>
      </c>
      <c r="W873" s="14">
        <v>0</v>
      </c>
      <c r="X873" s="14">
        <v>0</v>
      </c>
      <c r="Y873" s="14">
        <v>0</v>
      </c>
      <c r="Z873" s="14">
        <v>10</v>
      </c>
      <c r="AA873" s="14">
        <v>13</v>
      </c>
      <c r="AD873" s="14">
        <v>26</v>
      </c>
      <c r="AE873" s="14">
        <v>16</v>
      </c>
      <c r="AP873" s="14">
        <v>0</v>
      </c>
      <c r="AQ873" s="14">
        <v>1</v>
      </c>
      <c r="AR873" s="14">
        <v>1</v>
      </c>
      <c r="AS873" s="14">
        <v>0</v>
      </c>
      <c r="AX873" s="14">
        <v>0</v>
      </c>
      <c r="AY873" s="14">
        <v>1</v>
      </c>
      <c r="AZ873" s="14">
        <v>1</v>
      </c>
      <c r="BA873" s="14">
        <v>0</v>
      </c>
      <c r="BB873" s="14">
        <v>1</v>
      </c>
    </row>
    <row r="874" spans="1:54">
      <c r="A874" s="14" t="s">
        <v>140</v>
      </c>
      <c r="B874" s="14" t="s">
        <v>141</v>
      </c>
      <c r="C874" s="14" t="s">
        <v>268</v>
      </c>
      <c r="D874" s="14" t="s">
        <v>269</v>
      </c>
      <c r="E874" s="14" t="s">
        <v>370</v>
      </c>
      <c r="F874" s="14" t="s">
        <v>1525</v>
      </c>
      <c r="G874" s="14">
        <v>31013097</v>
      </c>
      <c r="H874" s="14" t="s">
        <v>166</v>
      </c>
      <c r="I874" s="14" t="s">
        <v>167</v>
      </c>
      <c r="J874" s="14" t="s">
        <v>168</v>
      </c>
      <c r="K874" s="14">
        <v>20.973597809588501</v>
      </c>
      <c r="L874" s="14">
        <v>92.243838196401995</v>
      </c>
      <c r="M874" s="14">
        <v>-43.880081340356099</v>
      </c>
      <c r="N874" s="14">
        <v>4</v>
      </c>
      <c r="P874" s="14" t="s">
        <v>99</v>
      </c>
      <c r="Q874" s="14" t="s">
        <v>108</v>
      </c>
      <c r="S874" s="14">
        <v>1</v>
      </c>
      <c r="T874" s="14">
        <v>1</v>
      </c>
      <c r="U874" s="14">
        <v>3</v>
      </c>
      <c r="V874" s="14">
        <v>0</v>
      </c>
      <c r="W874" s="14">
        <v>0</v>
      </c>
      <c r="X874" s="14">
        <v>0</v>
      </c>
      <c r="Y874" s="14">
        <v>0</v>
      </c>
      <c r="Z874" s="14">
        <v>31</v>
      </c>
      <c r="AA874" s="14">
        <v>40</v>
      </c>
      <c r="AD874" s="14">
        <v>16</v>
      </c>
      <c r="AE874" s="14">
        <v>19</v>
      </c>
      <c r="AP874" s="14">
        <v>0</v>
      </c>
      <c r="AQ874" s="14">
        <v>1</v>
      </c>
      <c r="AR874" s="14">
        <v>1</v>
      </c>
      <c r="AS874" s="14">
        <v>0</v>
      </c>
      <c r="AX874" s="14">
        <v>0</v>
      </c>
      <c r="AY874" s="14">
        <v>1</v>
      </c>
      <c r="AZ874" s="14">
        <v>1</v>
      </c>
      <c r="BA874" s="14">
        <v>0</v>
      </c>
      <c r="BB874" s="14">
        <v>1</v>
      </c>
    </row>
    <row r="875" spans="1:54">
      <c r="A875" s="14" t="s">
        <v>140</v>
      </c>
      <c r="B875" s="14" t="s">
        <v>141</v>
      </c>
      <c r="C875" s="14" t="s">
        <v>268</v>
      </c>
      <c r="D875" s="14" t="s">
        <v>269</v>
      </c>
      <c r="E875" s="14" t="s">
        <v>370</v>
      </c>
      <c r="F875" s="14" t="s">
        <v>1526</v>
      </c>
      <c r="G875" s="14">
        <v>31013098</v>
      </c>
      <c r="H875" s="14" t="s">
        <v>166</v>
      </c>
      <c r="I875" s="14" t="s">
        <v>167</v>
      </c>
      <c r="J875" s="14" t="s">
        <v>168</v>
      </c>
      <c r="K875" s="14">
        <v>20.973421904772898</v>
      </c>
      <c r="L875" s="14">
        <v>92.244505039610999</v>
      </c>
      <c r="M875" s="14">
        <v>-46.886541401730298</v>
      </c>
      <c r="N875" s="14">
        <v>4</v>
      </c>
      <c r="P875" s="14" t="s">
        <v>99</v>
      </c>
      <c r="Q875" s="14" t="s">
        <v>108</v>
      </c>
      <c r="S875" s="14">
        <v>1</v>
      </c>
      <c r="T875" s="14">
        <v>1</v>
      </c>
      <c r="U875" s="14">
        <v>3</v>
      </c>
      <c r="V875" s="14">
        <v>0</v>
      </c>
      <c r="W875" s="14">
        <v>0</v>
      </c>
      <c r="X875" s="14">
        <v>0</v>
      </c>
      <c r="Y875" s="14">
        <v>0</v>
      </c>
      <c r="Z875" s="14">
        <v>33</v>
      </c>
      <c r="AA875" s="14">
        <v>36</v>
      </c>
      <c r="AD875" s="14">
        <v>17</v>
      </c>
      <c r="AE875" s="14">
        <v>18</v>
      </c>
      <c r="AP875" s="14">
        <v>0</v>
      </c>
      <c r="AQ875" s="14">
        <v>1</v>
      </c>
      <c r="AR875" s="14">
        <v>1</v>
      </c>
      <c r="AS875" s="14">
        <v>0</v>
      </c>
      <c r="AX875" s="14">
        <v>0</v>
      </c>
      <c r="AY875" s="14">
        <v>1</v>
      </c>
      <c r="AZ875" s="14">
        <v>1</v>
      </c>
      <c r="BA875" s="14">
        <v>0</v>
      </c>
      <c r="BB875" s="14">
        <v>1</v>
      </c>
    </row>
    <row r="876" spans="1:54">
      <c r="A876" s="14" t="s">
        <v>140</v>
      </c>
      <c r="B876" s="14" t="s">
        <v>141</v>
      </c>
      <c r="C876" s="14" t="s">
        <v>268</v>
      </c>
      <c r="D876" s="14" t="s">
        <v>269</v>
      </c>
      <c r="E876" s="14" t="s">
        <v>373</v>
      </c>
      <c r="F876" s="14" t="s">
        <v>1527</v>
      </c>
      <c r="G876" s="14">
        <v>31012913</v>
      </c>
      <c r="H876" s="14" t="s">
        <v>166</v>
      </c>
      <c r="I876" s="14" t="s">
        <v>167</v>
      </c>
      <c r="J876" s="14" t="s">
        <v>168</v>
      </c>
      <c r="K876" s="14">
        <v>20.975832219999202</v>
      </c>
      <c r="L876" s="14">
        <v>92.244071234704194</v>
      </c>
      <c r="M876" s="14">
        <v>-45.626754509269297</v>
      </c>
      <c r="N876" s="14">
        <v>4</v>
      </c>
      <c r="P876" s="14" t="s">
        <v>99</v>
      </c>
      <c r="Q876" s="14" t="s">
        <v>108</v>
      </c>
      <c r="S876" s="14">
        <v>1</v>
      </c>
      <c r="T876" s="14">
        <v>1</v>
      </c>
      <c r="U876" s="14">
        <v>3</v>
      </c>
      <c r="V876" s="14">
        <v>0</v>
      </c>
      <c r="W876" s="14">
        <v>0</v>
      </c>
      <c r="X876" s="14">
        <v>0</v>
      </c>
      <c r="Y876" s="14">
        <v>0</v>
      </c>
      <c r="Z876" s="14">
        <v>36</v>
      </c>
      <c r="AA876" s="14">
        <v>32</v>
      </c>
      <c r="AD876" s="14">
        <v>19</v>
      </c>
      <c r="AE876" s="14">
        <v>16</v>
      </c>
      <c r="AP876" s="14">
        <v>0</v>
      </c>
      <c r="AQ876" s="14">
        <v>1</v>
      </c>
      <c r="AR876" s="14">
        <v>1</v>
      </c>
      <c r="AS876" s="14">
        <v>1</v>
      </c>
      <c r="AX876" s="14">
        <v>0</v>
      </c>
      <c r="AY876" s="14">
        <v>1</v>
      </c>
      <c r="AZ876" s="14">
        <v>1</v>
      </c>
      <c r="BA876" s="14">
        <v>1</v>
      </c>
      <c r="BB876" s="14">
        <v>1</v>
      </c>
    </row>
    <row r="877" spans="1:54">
      <c r="A877" s="14" t="s">
        <v>140</v>
      </c>
      <c r="B877" s="14" t="s">
        <v>141</v>
      </c>
      <c r="C877" s="14" t="s">
        <v>268</v>
      </c>
      <c r="D877" s="14" t="s">
        <v>269</v>
      </c>
      <c r="E877" s="14" t="s">
        <v>373</v>
      </c>
      <c r="F877" s="14" t="s">
        <v>1528</v>
      </c>
      <c r="G877" s="14">
        <v>31013003</v>
      </c>
      <c r="H877" s="14" t="s">
        <v>166</v>
      </c>
      <c r="I877" s="14" t="s">
        <v>167</v>
      </c>
      <c r="J877" s="14" t="s">
        <v>168</v>
      </c>
      <c r="K877" s="14">
        <v>20.975504301236398</v>
      </c>
      <c r="L877" s="14">
        <v>92.244142442181499</v>
      </c>
      <c r="M877" s="14">
        <v>-40.338635773214797</v>
      </c>
      <c r="N877" s="14">
        <v>4</v>
      </c>
      <c r="P877" s="14" t="s">
        <v>99</v>
      </c>
      <c r="Q877" s="14" t="s">
        <v>108</v>
      </c>
      <c r="S877" s="14">
        <v>1</v>
      </c>
      <c r="T877" s="14">
        <v>1</v>
      </c>
      <c r="U877" s="14">
        <v>3</v>
      </c>
      <c r="V877" s="14">
        <v>0</v>
      </c>
      <c r="W877" s="14">
        <v>0</v>
      </c>
      <c r="X877" s="14">
        <v>0</v>
      </c>
      <c r="Y877" s="14">
        <v>0</v>
      </c>
      <c r="Z877" s="14">
        <v>30</v>
      </c>
      <c r="AA877" s="14">
        <v>38</v>
      </c>
      <c r="AD877" s="14">
        <v>14</v>
      </c>
      <c r="AE877" s="14">
        <v>21</v>
      </c>
      <c r="AP877" s="14">
        <v>1</v>
      </c>
      <c r="AQ877" s="14">
        <v>1</v>
      </c>
      <c r="AR877" s="14">
        <v>2</v>
      </c>
      <c r="AS877" s="14">
        <v>0</v>
      </c>
      <c r="AX877" s="14">
        <v>1</v>
      </c>
      <c r="AY877" s="14">
        <v>1</v>
      </c>
      <c r="AZ877" s="14">
        <v>1</v>
      </c>
      <c r="BA877" s="14">
        <v>0</v>
      </c>
      <c r="BB877" s="14">
        <v>1</v>
      </c>
    </row>
    <row r="878" spans="1:54">
      <c r="A878" s="14" t="s">
        <v>140</v>
      </c>
      <c r="B878" s="14" t="s">
        <v>141</v>
      </c>
      <c r="C878" s="14" t="s">
        <v>268</v>
      </c>
      <c r="D878" s="14" t="s">
        <v>269</v>
      </c>
      <c r="E878" s="14" t="s">
        <v>373</v>
      </c>
      <c r="F878" s="14" t="s">
        <v>1529</v>
      </c>
      <c r="G878" s="14">
        <v>31013013</v>
      </c>
      <c r="H878" s="14" t="s">
        <v>166</v>
      </c>
      <c r="I878" s="14" t="s">
        <v>259</v>
      </c>
      <c r="J878" s="14" t="s">
        <v>168</v>
      </c>
      <c r="K878" s="14">
        <v>20.975601936241201</v>
      </c>
      <c r="L878" s="14">
        <v>92.244239588485897</v>
      </c>
      <c r="M878" s="14">
        <v>-52.636321134549299</v>
      </c>
      <c r="N878" s="14">
        <v>4</v>
      </c>
      <c r="P878" s="14" t="s">
        <v>99</v>
      </c>
      <c r="Q878" s="14" t="s">
        <v>108</v>
      </c>
      <c r="S878" s="14">
        <v>1</v>
      </c>
      <c r="T878" s="14">
        <v>1</v>
      </c>
      <c r="U878" s="14">
        <v>3</v>
      </c>
      <c r="V878" s="14">
        <v>0</v>
      </c>
      <c r="W878" s="14">
        <v>0</v>
      </c>
      <c r="X878" s="14">
        <v>0</v>
      </c>
      <c r="Y878" s="14">
        <v>0</v>
      </c>
      <c r="Z878" s="14">
        <v>21</v>
      </c>
      <c r="AA878" s="14">
        <v>14</v>
      </c>
      <c r="AD878" s="14">
        <v>38</v>
      </c>
      <c r="AE878" s="14">
        <v>34</v>
      </c>
      <c r="AP878" s="14">
        <v>0</v>
      </c>
      <c r="AQ878" s="14">
        <v>1</v>
      </c>
      <c r="AR878" s="14">
        <v>1</v>
      </c>
      <c r="AS878" s="14">
        <v>1</v>
      </c>
      <c r="AX878" s="14">
        <v>0</v>
      </c>
      <c r="AY878" s="14">
        <v>1</v>
      </c>
      <c r="AZ878" s="14">
        <v>0</v>
      </c>
      <c r="BA878" s="14">
        <v>1</v>
      </c>
      <c r="BB878" s="14">
        <v>1</v>
      </c>
    </row>
    <row r="879" spans="1:54">
      <c r="A879" s="14" t="s">
        <v>140</v>
      </c>
      <c r="B879" s="14" t="s">
        <v>141</v>
      </c>
      <c r="C879" s="14" t="s">
        <v>268</v>
      </c>
      <c r="D879" s="14" t="s">
        <v>269</v>
      </c>
      <c r="E879" s="14" t="s">
        <v>373</v>
      </c>
      <c r="F879" s="14" t="s">
        <v>1530</v>
      </c>
      <c r="G879" s="14">
        <v>31013018</v>
      </c>
      <c r="H879" s="14" t="s">
        <v>166</v>
      </c>
      <c r="I879" s="14" t="s">
        <v>167</v>
      </c>
      <c r="J879" s="14" t="s">
        <v>168</v>
      </c>
      <c r="K879" s="14">
        <v>20.975841086841001</v>
      </c>
      <c r="L879" s="14">
        <v>92.244071346921103</v>
      </c>
      <c r="M879" s="14">
        <v>-33.2835546567702</v>
      </c>
      <c r="N879" s="14">
        <v>4</v>
      </c>
      <c r="P879" s="14" t="s">
        <v>99</v>
      </c>
      <c r="Q879" s="14" t="s">
        <v>108</v>
      </c>
      <c r="S879" s="14">
        <v>1</v>
      </c>
      <c r="T879" s="14">
        <v>1</v>
      </c>
      <c r="U879" s="14">
        <v>3</v>
      </c>
      <c r="V879" s="14">
        <v>0</v>
      </c>
      <c r="W879" s="14">
        <v>0</v>
      </c>
      <c r="X879" s="14">
        <v>0</v>
      </c>
      <c r="Y879" s="14">
        <v>0</v>
      </c>
      <c r="Z879" s="14">
        <v>15</v>
      </c>
      <c r="AA879" s="14">
        <v>17</v>
      </c>
      <c r="AD879" s="14">
        <v>36</v>
      </c>
      <c r="AE879" s="14">
        <v>36</v>
      </c>
      <c r="AP879" s="14">
        <v>0</v>
      </c>
      <c r="AQ879" s="14">
        <v>2</v>
      </c>
      <c r="AR879" s="14">
        <v>1</v>
      </c>
      <c r="AS879" s="14">
        <v>0</v>
      </c>
      <c r="AX879" s="14">
        <v>0</v>
      </c>
      <c r="AY879" s="14">
        <v>2</v>
      </c>
      <c r="AZ879" s="14">
        <v>1</v>
      </c>
      <c r="BA879" s="14">
        <v>0</v>
      </c>
      <c r="BB879" s="14">
        <v>1</v>
      </c>
    </row>
    <row r="880" spans="1:54">
      <c r="A880" s="14" t="s">
        <v>140</v>
      </c>
      <c r="B880" s="14" t="s">
        <v>141</v>
      </c>
      <c r="C880" s="14" t="s">
        <v>268</v>
      </c>
      <c r="D880" s="14" t="s">
        <v>269</v>
      </c>
      <c r="E880" s="14" t="s">
        <v>373</v>
      </c>
      <c r="F880" s="14" t="s">
        <v>1531</v>
      </c>
      <c r="G880" s="14">
        <v>31013199</v>
      </c>
      <c r="H880" s="14" t="s">
        <v>166</v>
      </c>
      <c r="I880" s="14" t="s">
        <v>167</v>
      </c>
      <c r="J880" s="14" t="s">
        <v>168</v>
      </c>
      <c r="K880" s="14">
        <v>20.975529135386001</v>
      </c>
      <c r="L880" s="14">
        <v>92.244150670193605</v>
      </c>
      <c r="M880" s="14">
        <v>-46.081391084913797</v>
      </c>
      <c r="N880" s="14">
        <v>4</v>
      </c>
      <c r="P880" s="14" t="s">
        <v>99</v>
      </c>
      <c r="Q880" s="14" t="s">
        <v>108</v>
      </c>
      <c r="S880" s="14">
        <v>1</v>
      </c>
      <c r="T880" s="14">
        <v>1</v>
      </c>
      <c r="U880" s="14">
        <v>3</v>
      </c>
      <c r="V880" s="14">
        <v>0</v>
      </c>
      <c r="W880" s="14">
        <v>0</v>
      </c>
      <c r="X880" s="14">
        <v>0</v>
      </c>
      <c r="Y880" s="14">
        <v>0</v>
      </c>
      <c r="Z880" s="14">
        <v>37</v>
      </c>
      <c r="AA880" s="14">
        <v>14</v>
      </c>
      <c r="AD880" s="14">
        <v>20</v>
      </c>
      <c r="AE880" s="14">
        <v>16</v>
      </c>
      <c r="AP880" s="14">
        <v>0</v>
      </c>
      <c r="AQ880" s="14">
        <v>1</v>
      </c>
      <c r="AR880" s="14">
        <v>1</v>
      </c>
      <c r="AS880" s="14">
        <v>1</v>
      </c>
      <c r="AX880" s="14">
        <v>0</v>
      </c>
      <c r="AY880" s="14">
        <v>1</v>
      </c>
      <c r="AZ880" s="14">
        <v>1</v>
      </c>
      <c r="BA880" s="14">
        <v>1</v>
      </c>
      <c r="BB880" s="14">
        <v>1</v>
      </c>
    </row>
    <row r="881" spans="1:54">
      <c r="A881" s="14" t="s">
        <v>140</v>
      </c>
      <c r="B881" s="14" t="s">
        <v>141</v>
      </c>
      <c r="C881" s="14" t="s">
        <v>268</v>
      </c>
      <c r="D881" s="14" t="s">
        <v>269</v>
      </c>
      <c r="E881" s="14" t="s">
        <v>314</v>
      </c>
      <c r="F881" s="14" t="s">
        <v>1532</v>
      </c>
      <c r="G881" s="14">
        <v>31013155</v>
      </c>
      <c r="H881" s="14" t="s">
        <v>166</v>
      </c>
      <c r="I881" s="14" t="s">
        <v>167</v>
      </c>
      <c r="J881" s="14" t="s">
        <v>168</v>
      </c>
      <c r="K881" s="14">
        <v>20.975289764425199</v>
      </c>
      <c r="L881" s="14">
        <v>92.245164185541199</v>
      </c>
      <c r="M881" s="14">
        <v>-34.510232020425299</v>
      </c>
      <c r="N881" s="14">
        <v>4</v>
      </c>
      <c r="P881" s="14" t="s">
        <v>99</v>
      </c>
      <c r="Q881" s="14" t="s">
        <v>108</v>
      </c>
      <c r="S881" s="14">
        <v>1</v>
      </c>
      <c r="T881" s="14">
        <v>1</v>
      </c>
      <c r="U881" s="14">
        <v>3</v>
      </c>
      <c r="V881" s="14">
        <v>0</v>
      </c>
      <c r="W881" s="14">
        <v>0</v>
      </c>
      <c r="X881" s="14">
        <v>0</v>
      </c>
      <c r="Y881" s="14">
        <v>0</v>
      </c>
      <c r="Z881" s="14">
        <v>39</v>
      </c>
      <c r="AA881" s="14">
        <v>28</v>
      </c>
      <c r="AD881" s="14">
        <v>20</v>
      </c>
      <c r="AE881" s="14">
        <v>15</v>
      </c>
      <c r="AP881" s="14">
        <v>0</v>
      </c>
      <c r="AQ881" s="14">
        <v>1</v>
      </c>
      <c r="AR881" s="14">
        <v>2</v>
      </c>
      <c r="AS881" s="14">
        <v>1</v>
      </c>
      <c r="AX881" s="14">
        <v>0</v>
      </c>
      <c r="AY881" s="14">
        <v>1</v>
      </c>
      <c r="AZ881" s="14">
        <v>1</v>
      </c>
      <c r="BA881" s="14">
        <v>1</v>
      </c>
      <c r="BB881" s="14">
        <v>1</v>
      </c>
    </row>
    <row r="882" spans="1:54">
      <c r="A882" s="14" t="s">
        <v>140</v>
      </c>
      <c r="B882" s="14" t="s">
        <v>141</v>
      </c>
      <c r="C882" s="14" t="s">
        <v>1533</v>
      </c>
      <c r="D882" s="14" t="s">
        <v>1534</v>
      </c>
      <c r="E882" s="14" t="s">
        <v>1179</v>
      </c>
      <c r="F882" s="14" t="s">
        <v>1535</v>
      </c>
      <c r="G882" s="14">
        <v>31013085</v>
      </c>
      <c r="H882" s="14" t="s">
        <v>166</v>
      </c>
      <c r="I882" s="14" t="s">
        <v>259</v>
      </c>
      <c r="J882" s="14" t="s">
        <v>168</v>
      </c>
      <c r="K882" s="14">
        <v>20.968442843252301</v>
      </c>
      <c r="L882" s="14">
        <v>92.243247248827203</v>
      </c>
      <c r="M882" s="14">
        <v>-41.123590711699599</v>
      </c>
      <c r="N882" s="14">
        <v>4</v>
      </c>
      <c r="P882" s="14" t="s">
        <v>99</v>
      </c>
      <c r="Q882" s="14" t="s">
        <v>108</v>
      </c>
      <c r="S882" s="14">
        <v>1</v>
      </c>
      <c r="T882" s="14">
        <v>1</v>
      </c>
      <c r="U882" s="14">
        <v>3</v>
      </c>
      <c r="V882" s="14">
        <v>0</v>
      </c>
      <c r="W882" s="14">
        <v>0</v>
      </c>
      <c r="X882" s="14">
        <v>0</v>
      </c>
      <c r="Y882" s="14">
        <v>0</v>
      </c>
      <c r="Z882" s="14">
        <v>40</v>
      </c>
      <c r="AA882" s="14">
        <v>30</v>
      </c>
      <c r="AD882" s="14">
        <v>20</v>
      </c>
      <c r="AE882" s="14">
        <v>15</v>
      </c>
      <c r="AP882" s="14">
        <v>0</v>
      </c>
      <c r="AQ882" s="14">
        <v>1</v>
      </c>
      <c r="AR882" s="14">
        <v>1</v>
      </c>
      <c r="AS882" s="14">
        <v>1</v>
      </c>
      <c r="AX882" s="14">
        <v>0</v>
      </c>
      <c r="AY882" s="14">
        <v>1</v>
      </c>
      <c r="AZ882" s="14">
        <v>0</v>
      </c>
      <c r="BA882" s="14">
        <v>1</v>
      </c>
      <c r="BB882" s="14">
        <v>1</v>
      </c>
    </row>
    <row r="883" spans="1:54">
      <c r="A883" s="14" t="s">
        <v>140</v>
      </c>
      <c r="B883" s="14" t="s">
        <v>141</v>
      </c>
      <c r="C883" s="14" t="s">
        <v>1533</v>
      </c>
      <c r="D883" s="14" t="s">
        <v>1534</v>
      </c>
      <c r="E883" s="14" t="s">
        <v>1179</v>
      </c>
      <c r="F883" s="14" t="s">
        <v>1536</v>
      </c>
      <c r="G883" s="14">
        <v>31013123</v>
      </c>
      <c r="H883" s="14" t="s">
        <v>166</v>
      </c>
      <c r="I883" s="14" t="s">
        <v>259</v>
      </c>
      <c r="J883" s="14" t="s">
        <v>168</v>
      </c>
      <c r="K883" s="14">
        <v>20.968527773125999</v>
      </c>
      <c r="L883" s="14">
        <v>92.243472105707795</v>
      </c>
      <c r="M883" s="14">
        <v>-45.583129608781903</v>
      </c>
      <c r="N883" s="14">
        <v>4</v>
      </c>
      <c r="P883" s="14" t="s">
        <v>99</v>
      </c>
      <c r="Q883" s="14" t="s">
        <v>108</v>
      </c>
      <c r="S883" s="14">
        <v>1</v>
      </c>
      <c r="T883" s="14">
        <v>1</v>
      </c>
      <c r="U883" s="14">
        <v>3</v>
      </c>
      <c r="V883" s="14">
        <v>0</v>
      </c>
      <c r="W883" s="14">
        <v>0</v>
      </c>
      <c r="X883" s="14">
        <v>0</v>
      </c>
      <c r="Y883" s="14">
        <v>0</v>
      </c>
      <c r="Z883" s="14">
        <v>20</v>
      </c>
      <c r="AA883" s="14">
        <v>15</v>
      </c>
      <c r="AD883" s="14">
        <v>40</v>
      </c>
      <c r="AE883" s="14">
        <v>30</v>
      </c>
      <c r="AP883" s="14">
        <v>0</v>
      </c>
      <c r="AQ883" s="14">
        <v>2</v>
      </c>
      <c r="AR883" s="14">
        <v>1</v>
      </c>
      <c r="AS883" s="14">
        <v>0</v>
      </c>
      <c r="AX883" s="14">
        <v>0</v>
      </c>
      <c r="AY883" s="14">
        <v>1</v>
      </c>
      <c r="AZ883" s="14">
        <v>1</v>
      </c>
      <c r="BA883" s="14">
        <v>0</v>
      </c>
      <c r="BB883" s="14">
        <v>1</v>
      </c>
    </row>
    <row r="884" spans="1:54">
      <c r="A884" s="14" t="s">
        <v>140</v>
      </c>
      <c r="B884" s="14" t="s">
        <v>141</v>
      </c>
      <c r="C884" s="14" t="s">
        <v>1533</v>
      </c>
      <c r="D884" s="14" t="s">
        <v>1534</v>
      </c>
      <c r="E884" s="14" t="s">
        <v>1336</v>
      </c>
      <c r="F884" s="14" t="s">
        <v>1537</v>
      </c>
      <c r="G884" s="14">
        <v>31013102</v>
      </c>
      <c r="H884" s="14" t="s">
        <v>166</v>
      </c>
      <c r="I884" s="14" t="s">
        <v>167</v>
      </c>
      <c r="J884" s="14" t="s">
        <v>168</v>
      </c>
      <c r="K884" s="14">
        <v>20.970765671580899</v>
      </c>
      <c r="L884" s="14">
        <v>92.2424430284252</v>
      </c>
      <c r="M884" s="14">
        <v>-31.4764348466333</v>
      </c>
      <c r="N884" s="14">
        <v>4</v>
      </c>
      <c r="P884" s="14" t="s">
        <v>99</v>
      </c>
      <c r="Q884" s="14" t="s">
        <v>108</v>
      </c>
      <c r="S884" s="14">
        <v>1</v>
      </c>
      <c r="T884" s="14">
        <v>1</v>
      </c>
      <c r="U884" s="14">
        <v>3</v>
      </c>
      <c r="V884" s="14">
        <v>0</v>
      </c>
      <c r="W884" s="14">
        <v>0</v>
      </c>
      <c r="X884" s="14">
        <v>0</v>
      </c>
      <c r="Y884" s="14">
        <v>0</v>
      </c>
      <c r="Z884" s="14">
        <v>29</v>
      </c>
      <c r="AA884" s="14">
        <v>41</v>
      </c>
      <c r="AD884" s="14">
        <v>8</v>
      </c>
      <c r="AE884" s="14">
        <v>27</v>
      </c>
      <c r="AP884" s="14">
        <v>1</v>
      </c>
      <c r="AQ884" s="14">
        <v>1</v>
      </c>
      <c r="AR884" s="14">
        <v>1</v>
      </c>
      <c r="AS884" s="14">
        <v>0</v>
      </c>
      <c r="AX884" s="14">
        <v>1</v>
      </c>
      <c r="AY884" s="14">
        <v>1</v>
      </c>
      <c r="AZ884" s="14">
        <v>1</v>
      </c>
      <c r="BA884" s="14">
        <v>0</v>
      </c>
      <c r="BB884" s="14">
        <v>1</v>
      </c>
    </row>
    <row r="885" spans="1:54">
      <c r="A885" s="14" t="s">
        <v>140</v>
      </c>
      <c r="B885" s="14" t="s">
        <v>141</v>
      </c>
      <c r="C885" s="14" t="s">
        <v>1533</v>
      </c>
      <c r="D885" s="14" t="s">
        <v>1534</v>
      </c>
      <c r="E885" s="14" t="s">
        <v>1410</v>
      </c>
      <c r="F885" s="14" t="s">
        <v>1538</v>
      </c>
      <c r="G885" s="14">
        <v>31012869</v>
      </c>
      <c r="H885" s="14" t="s">
        <v>166</v>
      </c>
      <c r="I885" s="14" t="s">
        <v>259</v>
      </c>
      <c r="J885" s="14" t="s">
        <v>168</v>
      </c>
      <c r="K885" s="14">
        <v>20.969645577027698</v>
      </c>
      <c r="L885" s="14">
        <v>92.243475117586499</v>
      </c>
      <c r="M885" s="14">
        <v>-42.269801289634898</v>
      </c>
      <c r="N885" s="14">
        <v>4</v>
      </c>
      <c r="P885" s="14" t="s">
        <v>99</v>
      </c>
      <c r="Q885" s="14" t="s">
        <v>108</v>
      </c>
      <c r="S885" s="14">
        <v>1</v>
      </c>
      <c r="T885" s="14">
        <v>1</v>
      </c>
      <c r="U885" s="14">
        <v>3</v>
      </c>
      <c r="V885" s="14">
        <v>0</v>
      </c>
      <c r="W885" s="14">
        <v>0</v>
      </c>
      <c r="X885" s="14">
        <v>0</v>
      </c>
      <c r="Y885" s="14">
        <v>0</v>
      </c>
      <c r="Z885" s="14">
        <v>36</v>
      </c>
      <c r="AA885" s="14">
        <v>35</v>
      </c>
      <c r="AD885" s="14">
        <v>17</v>
      </c>
      <c r="AE885" s="14">
        <v>18</v>
      </c>
      <c r="AP885" s="14">
        <v>0</v>
      </c>
      <c r="AQ885" s="14">
        <v>1</v>
      </c>
      <c r="AR885" s="14">
        <v>1</v>
      </c>
      <c r="AS885" s="14">
        <v>0</v>
      </c>
      <c r="AX885" s="14">
        <v>0</v>
      </c>
      <c r="AY885" s="14">
        <v>1</v>
      </c>
      <c r="AZ885" s="14">
        <v>1</v>
      </c>
      <c r="BA885" s="14">
        <v>0</v>
      </c>
      <c r="BB885" s="14">
        <v>1</v>
      </c>
    </row>
    <row r="886" spans="1:54">
      <c r="A886" s="14" t="s">
        <v>140</v>
      </c>
      <c r="B886" s="14" t="s">
        <v>141</v>
      </c>
      <c r="C886" s="14" t="s">
        <v>1539</v>
      </c>
      <c r="D886" s="14" t="s">
        <v>1540</v>
      </c>
      <c r="E886" s="14" t="s">
        <v>681</v>
      </c>
      <c r="F886" s="14" t="s">
        <v>1541</v>
      </c>
      <c r="G886" s="14">
        <v>31012847</v>
      </c>
      <c r="H886" s="14" t="s">
        <v>166</v>
      </c>
      <c r="I886" s="14" t="s">
        <v>259</v>
      </c>
      <c r="J886" s="14" t="s">
        <v>168</v>
      </c>
      <c r="K886" s="14">
        <v>20.971700863132899</v>
      </c>
      <c r="L886" s="14">
        <v>92.244403162759497</v>
      </c>
      <c r="M886" s="14">
        <v>-43.990147246765503</v>
      </c>
      <c r="N886" s="14">
        <v>4</v>
      </c>
      <c r="P886" s="14" t="s">
        <v>99</v>
      </c>
      <c r="Q886" s="14" t="s">
        <v>108</v>
      </c>
      <c r="S886" s="14">
        <v>1</v>
      </c>
      <c r="T886" s="14">
        <v>1</v>
      </c>
      <c r="U886" s="14">
        <v>3</v>
      </c>
      <c r="V886" s="14">
        <v>0</v>
      </c>
      <c r="W886" s="14">
        <v>0</v>
      </c>
      <c r="X886" s="14">
        <v>0</v>
      </c>
      <c r="Y886" s="14">
        <v>0</v>
      </c>
      <c r="Z886" s="14">
        <v>37</v>
      </c>
      <c r="AA886" s="14">
        <v>32</v>
      </c>
      <c r="AD886" s="14">
        <v>17</v>
      </c>
      <c r="AE886" s="14">
        <v>18</v>
      </c>
      <c r="AP886" s="14">
        <v>0</v>
      </c>
      <c r="AQ886" s="14">
        <v>1</v>
      </c>
      <c r="AR886" s="14">
        <v>1</v>
      </c>
      <c r="AS886" s="14">
        <v>1</v>
      </c>
      <c r="AX886" s="14">
        <v>0</v>
      </c>
      <c r="AY886" s="14">
        <v>1</v>
      </c>
      <c r="AZ886" s="14">
        <v>0</v>
      </c>
      <c r="BA886" s="14">
        <v>1</v>
      </c>
      <c r="BB886" s="14">
        <v>1</v>
      </c>
    </row>
    <row r="887" spans="1:54">
      <c r="A887" s="14" t="s">
        <v>140</v>
      </c>
      <c r="B887" s="14" t="s">
        <v>141</v>
      </c>
      <c r="C887" s="14" t="s">
        <v>1539</v>
      </c>
      <c r="D887" s="14" t="s">
        <v>1540</v>
      </c>
      <c r="E887" s="14" t="s">
        <v>681</v>
      </c>
      <c r="F887" s="14" t="s">
        <v>1542</v>
      </c>
      <c r="G887" s="14">
        <v>31012887</v>
      </c>
      <c r="H887" s="14" t="s">
        <v>166</v>
      </c>
      <c r="I887" s="14" t="s">
        <v>259</v>
      </c>
      <c r="J887" s="14" t="s">
        <v>168</v>
      </c>
      <c r="K887" s="14">
        <v>20.971718756628899</v>
      </c>
      <c r="L887" s="14">
        <v>92.244638499545601</v>
      </c>
      <c r="M887" s="14">
        <v>-31.617803563746001</v>
      </c>
      <c r="N887" s="14">
        <v>4</v>
      </c>
      <c r="P887" s="14" t="s">
        <v>99</v>
      </c>
      <c r="Q887" s="14" t="s">
        <v>108</v>
      </c>
      <c r="S887" s="14">
        <v>1</v>
      </c>
      <c r="T887" s="14">
        <v>1</v>
      </c>
      <c r="U887" s="14">
        <v>3</v>
      </c>
      <c r="V887" s="14">
        <v>0</v>
      </c>
      <c r="W887" s="14">
        <v>0</v>
      </c>
      <c r="X887" s="14">
        <v>0</v>
      </c>
      <c r="Y887" s="14">
        <v>0</v>
      </c>
      <c r="Z887" s="14">
        <v>16</v>
      </c>
      <c r="AA887" s="14">
        <v>16</v>
      </c>
      <c r="AD887" s="14">
        <v>25</v>
      </c>
      <c r="AE887" s="14">
        <v>49</v>
      </c>
      <c r="AP887" s="14">
        <v>0</v>
      </c>
      <c r="AQ887" s="14">
        <v>2</v>
      </c>
      <c r="AR887" s="14">
        <v>1</v>
      </c>
      <c r="AS887" s="14">
        <v>0</v>
      </c>
      <c r="AX887" s="14">
        <v>0</v>
      </c>
      <c r="AY887" s="14">
        <v>1</v>
      </c>
      <c r="AZ887" s="14">
        <v>1</v>
      </c>
      <c r="BA887" s="14">
        <v>0</v>
      </c>
      <c r="BB887" s="14">
        <v>1</v>
      </c>
    </row>
    <row r="888" spans="1:54">
      <c r="A888" s="14" t="s">
        <v>140</v>
      </c>
      <c r="B888" s="14" t="s">
        <v>141</v>
      </c>
      <c r="C888" s="14" t="s">
        <v>1539</v>
      </c>
      <c r="D888" s="14" t="s">
        <v>1540</v>
      </c>
      <c r="E888" s="14" t="s">
        <v>681</v>
      </c>
      <c r="F888" s="14" t="s">
        <v>1543</v>
      </c>
      <c r="G888" s="14">
        <v>31012923</v>
      </c>
      <c r="H888" s="14" t="s">
        <v>166</v>
      </c>
      <c r="I888" s="14" t="s">
        <v>259</v>
      </c>
      <c r="J888" s="14" t="s">
        <v>168</v>
      </c>
      <c r="K888" s="14">
        <v>20.9717587812465</v>
      </c>
      <c r="L888" s="14">
        <v>92.244203344456594</v>
      </c>
      <c r="M888" s="14">
        <v>-22.928573558822201</v>
      </c>
      <c r="N888" s="14">
        <v>4</v>
      </c>
      <c r="P888" s="14" t="s">
        <v>99</v>
      </c>
      <c r="Q888" s="14" t="s">
        <v>108</v>
      </c>
      <c r="S888" s="14">
        <v>1</v>
      </c>
      <c r="T888" s="14">
        <v>1</v>
      </c>
      <c r="U888" s="14">
        <v>3</v>
      </c>
      <c r="V888" s="14">
        <v>0</v>
      </c>
      <c r="W888" s="14">
        <v>0</v>
      </c>
      <c r="X888" s="14">
        <v>0</v>
      </c>
      <c r="Y888" s="14">
        <v>0</v>
      </c>
      <c r="Z888" s="14">
        <v>20</v>
      </c>
      <c r="AA888" s="14">
        <v>15</v>
      </c>
      <c r="AD888" s="14">
        <v>24</v>
      </c>
      <c r="AE888" s="14">
        <v>53</v>
      </c>
      <c r="AP888" s="14">
        <v>0</v>
      </c>
      <c r="AQ888" s="14">
        <v>1</v>
      </c>
      <c r="AR888" s="14">
        <v>1</v>
      </c>
      <c r="AS888" s="14">
        <v>1</v>
      </c>
      <c r="AX888" s="14">
        <v>0</v>
      </c>
      <c r="AY888" s="14">
        <v>1</v>
      </c>
      <c r="AZ888" s="14">
        <v>0</v>
      </c>
      <c r="BA888" s="14">
        <v>1</v>
      </c>
      <c r="BB888" s="14">
        <v>1</v>
      </c>
    </row>
    <row r="889" spans="1:54">
      <c r="A889" s="14" t="s">
        <v>140</v>
      </c>
      <c r="B889" s="14" t="s">
        <v>141</v>
      </c>
      <c r="C889" s="14" t="s">
        <v>1539</v>
      </c>
      <c r="D889" s="14" t="s">
        <v>1540</v>
      </c>
      <c r="E889" s="14" t="s">
        <v>681</v>
      </c>
      <c r="F889" s="14" t="s">
        <v>1544</v>
      </c>
      <c r="G889" s="14">
        <v>31012927</v>
      </c>
      <c r="H889" s="14" t="s">
        <v>166</v>
      </c>
      <c r="I889" s="14" t="s">
        <v>259</v>
      </c>
      <c r="J889" s="14" t="s">
        <v>168</v>
      </c>
      <c r="K889" s="14">
        <v>20.971368530896399</v>
      </c>
      <c r="L889" s="14">
        <v>92.244000913423406</v>
      </c>
      <c r="M889" s="14">
        <v>-38.836784406296402</v>
      </c>
      <c r="N889" s="14">
        <v>4</v>
      </c>
      <c r="P889" s="14" t="s">
        <v>99</v>
      </c>
      <c r="Q889" s="14" t="s">
        <v>108</v>
      </c>
      <c r="S889" s="14">
        <v>1</v>
      </c>
      <c r="T889" s="14">
        <v>1</v>
      </c>
      <c r="U889" s="14">
        <v>3</v>
      </c>
      <c r="V889" s="14">
        <v>0</v>
      </c>
      <c r="W889" s="14">
        <v>0</v>
      </c>
      <c r="X889" s="14">
        <v>0</v>
      </c>
      <c r="Y889" s="14">
        <v>0</v>
      </c>
      <c r="Z889" s="14">
        <v>20</v>
      </c>
      <c r="AA889" s="14">
        <v>15</v>
      </c>
      <c r="AD889" s="14">
        <v>51</v>
      </c>
      <c r="AE889" s="14">
        <v>31</v>
      </c>
      <c r="AP889" s="14">
        <v>0</v>
      </c>
      <c r="AQ889" s="14">
        <v>1</v>
      </c>
      <c r="AR889" s="14">
        <v>1</v>
      </c>
      <c r="AS889" s="14">
        <v>0</v>
      </c>
      <c r="AX889" s="14">
        <v>0</v>
      </c>
      <c r="AY889" s="14">
        <v>1</v>
      </c>
      <c r="AZ889" s="14">
        <v>1</v>
      </c>
      <c r="BA889" s="14">
        <v>0</v>
      </c>
      <c r="BB889" s="14">
        <v>1</v>
      </c>
    </row>
    <row r="890" spans="1:54">
      <c r="A890" s="14" t="s">
        <v>140</v>
      </c>
      <c r="B890" s="14" t="s">
        <v>141</v>
      </c>
      <c r="C890" s="14" t="s">
        <v>1539</v>
      </c>
      <c r="D890" s="14" t="s">
        <v>1540</v>
      </c>
      <c r="E890" s="14" t="s">
        <v>681</v>
      </c>
      <c r="F890" s="14" t="s">
        <v>1545</v>
      </c>
      <c r="G890" s="14">
        <v>31012980</v>
      </c>
      <c r="H890" s="14" t="s">
        <v>166</v>
      </c>
      <c r="I890" s="14" t="s">
        <v>259</v>
      </c>
      <c r="J890" s="14" t="s">
        <v>168</v>
      </c>
      <c r="K890" s="14">
        <v>20.971707908443801</v>
      </c>
      <c r="L890" s="14">
        <v>92.244349446634402</v>
      </c>
      <c r="M890" s="14">
        <v>-45.114016217735497</v>
      </c>
      <c r="N890" s="14">
        <v>4</v>
      </c>
      <c r="P890" s="14" t="s">
        <v>99</v>
      </c>
      <c r="Q890" s="14" t="s">
        <v>108</v>
      </c>
      <c r="S890" s="14">
        <v>1</v>
      </c>
      <c r="T890" s="14">
        <v>1</v>
      </c>
      <c r="U890" s="14">
        <v>3</v>
      </c>
      <c r="V890" s="14">
        <v>0</v>
      </c>
      <c r="W890" s="14">
        <v>0</v>
      </c>
      <c r="X890" s="14">
        <v>0</v>
      </c>
      <c r="Y890" s="14">
        <v>0</v>
      </c>
      <c r="Z890" s="14">
        <v>30</v>
      </c>
      <c r="AA890" s="14">
        <v>30</v>
      </c>
      <c r="AD890" s="14">
        <v>16</v>
      </c>
      <c r="AE890" s="14">
        <v>19</v>
      </c>
      <c r="AP890" s="14">
        <v>0</v>
      </c>
      <c r="AQ890" s="14">
        <v>1</v>
      </c>
      <c r="AR890" s="14">
        <v>2</v>
      </c>
      <c r="AS890" s="14">
        <v>0</v>
      </c>
      <c r="AX890" s="14">
        <v>0</v>
      </c>
      <c r="AY890" s="14">
        <v>2</v>
      </c>
      <c r="AZ890" s="14">
        <v>1</v>
      </c>
      <c r="BA890" s="14">
        <v>0</v>
      </c>
      <c r="BB890" s="14">
        <v>1</v>
      </c>
    </row>
    <row r="891" spans="1:54">
      <c r="A891" s="14" t="s">
        <v>140</v>
      </c>
      <c r="B891" s="14" t="s">
        <v>141</v>
      </c>
      <c r="C891" s="14" t="s">
        <v>1539</v>
      </c>
      <c r="D891" s="14" t="s">
        <v>1540</v>
      </c>
      <c r="E891" s="14" t="s">
        <v>681</v>
      </c>
      <c r="F891" s="14" t="s">
        <v>1546</v>
      </c>
      <c r="G891" s="14">
        <v>31012986</v>
      </c>
      <c r="H891" s="14" t="s">
        <v>166</v>
      </c>
      <c r="I891" s="14" t="s">
        <v>259</v>
      </c>
      <c r="J891" s="14" t="s">
        <v>168</v>
      </c>
      <c r="K891" s="14">
        <v>20.971558432227901</v>
      </c>
      <c r="L891" s="14">
        <v>92.244181072163201</v>
      </c>
      <c r="M891" s="14">
        <v>-35.828034107911598</v>
      </c>
      <c r="N891" s="14">
        <v>4</v>
      </c>
      <c r="P891" s="14" t="s">
        <v>99</v>
      </c>
      <c r="Q891" s="14" t="s">
        <v>108</v>
      </c>
      <c r="S891" s="14">
        <v>1</v>
      </c>
      <c r="T891" s="14">
        <v>1</v>
      </c>
      <c r="U891" s="14">
        <v>3</v>
      </c>
      <c r="V891" s="14">
        <v>0</v>
      </c>
      <c r="W891" s="14">
        <v>0</v>
      </c>
      <c r="X891" s="14">
        <v>0</v>
      </c>
      <c r="Y891" s="14">
        <v>0</v>
      </c>
      <c r="Z891" s="14">
        <v>18</v>
      </c>
      <c r="AA891" s="14">
        <v>17</v>
      </c>
      <c r="AD891" s="14">
        <v>30</v>
      </c>
      <c r="AE891" s="14">
        <v>40</v>
      </c>
      <c r="AP891" s="14">
        <v>1</v>
      </c>
      <c r="AQ891" s="14">
        <v>1</v>
      </c>
      <c r="AR891" s="14">
        <v>1</v>
      </c>
      <c r="AS891" s="14">
        <v>1</v>
      </c>
      <c r="AX891" s="14">
        <v>1</v>
      </c>
      <c r="AY891" s="14">
        <v>1</v>
      </c>
      <c r="AZ891" s="14">
        <v>0</v>
      </c>
      <c r="BA891" s="14">
        <v>1</v>
      </c>
      <c r="BB891" s="14">
        <v>1</v>
      </c>
    </row>
    <row r="892" spans="1:54">
      <c r="A892" s="14" t="s">
        <v>140</v>
      </c>
      <c r="B892" s="14" t="s">
        <v>141</v>
      </c>
      <c r="C892" s="14" t="s">
        <v>1539</v>
      </c>
      <c r="D892" s="14" t="s">
        <v>1540</v>
      </c>
      <c r="E892" s="14" t="s">
        <v>681</v>
      </c>
      <c r="F892" s="14" t="s">
        <v>1547</v>
      </c>
      <c r="G892" s="14">
        <v>31013014</v>
      </c>
      <c r="H892" s="14" t="s">
        <v>166</v>
      </c>
      <c r="I892" s="14" t="s">
        <v>259</v>
      </c>
      <c r="J892" s="14" t="s">
        <v>168</v>
      </c>
      <c r="K892" s="14">
        <v>20.971637533277999</v>
      </c>
      <c r="L892" s="14">
        <v>92.244166385689994</v>
      </c>
      <c r="M892" s="14">
        <v>-40.568844008338999</v>
      </c>
      <c r="N892" s="14">
        <v>4</v>
      </c>
      <c r="P892" s="14" t="s">
        <v>99</v>
      </c>
      <c r="Q892" s="14" t="s">
        <v>108</v>
      </c>
      <c r="S892" s="14">
        <v>1</v>
      </c>
      <c r="T892" s="14">
        <v>1</v>
      </c>
      <c r="U892" s="14">
        <v>3</v>
      </c>
      <c r="V892" s="14">
        <v>0</v>
      </c>
      <c r="W892" s="14">
        <v>0</v>
      </c>
      <c r="X892" s="14">
        <v>0</v>
      </c>
      <c r="Y892" s="14">
        <v>0</v>
      </c>
      <c r="Z892" s="14">
        <v>34</v>
      </c>
      <c r="AA892" s="14">
        <v>35</v>
      </c>
      <c r="AD892" s="14">
        <v>15</v>
      </c>
      <c r="AE892" s="14">
        <v>15</v>
      </c>
      <c r="AP892" s="14">
        <v>0</v>
      </c>
      <c r="AQ892" s="14">
        <v>1</v>
      </c>
      <c r="AR892" s="14">
        <v>1</v>
      </c>
      <c r="AS892" s="14">
        <v>0</v>
      </c>
      <c r="AX892" s="14">
        <v>0</v>
      </c>
      <c r="AY892" s="14">
        <v>1</v>
      </c>
      <c r="AZ892" s="14">
        <v>1</v>
      </c>
      <c r="BA892" s="14">
        <v>0</v>
      </c>
      <c r="BB892" s="14">
        <v>1</v>
      </c>
    </row>
    <row r="893" spans="1:54">
      <c r="A893" s="14" t="s">
        <v>140</v>
      </c>
      <c r="B893" s="14" t="s">
        <v>141</v>
      </c>
      <c r="C893" s="14" t="s">
        <v>1539</v>
      </c>
      <c r="D893" s="14" t="s">
        <v>1540</v>
      </c>
      <c r="E893" s="14" t="s">
        <v>681</v>
      </c>
      <c r="F893" s="14" t="s">
        <v>1548</v>
      </c>
      <c r="G893" s="14">
        <v>31013035</v>
      </c>
      <c r="H893" s="14" t="s">
        <v>166</v>
      </c>
      <c r="I893" s="14" t="s">
        <v>259</v>
      </c>
      <c r="J893" s="14" t="s">
        <v>168</v>
      </c>
      <c r="K893" s="14">
        <v>20.9720692047472</v>
      </c>
      <c r="L893" s="14">
        <v>92.245253354099006</v>
      </c>
      <c r="M893" s="14">
        <v>-44.930087950371799</v>
      </c>
      <c r="N893" s="14">
        <v>4</v>
      </c>
      <c r="P893" s="14" t="s">
        <v>99</v>
      </c>
      <c r="Q893" s="14" t="s">
        <v>108</v>
      </c>
      <c r="S893" s="14">
        <v>1</v>
      </c>
      <c r="T893" s="14">
        <v>1</v>
      </c>
      <c r="U893" s="14">
        <v>3</v>
      </c>
      <c r="V893" s="14">
        <v>0</v>
      </c>
      <c r="W893" s="14">
        <v>0</v>
      </c>
      <c r="X893" s="14">
        <v>0</v>
      </c>
      <c r="Y893" s="14">
        <v>0</v>
      </c>
      <c r="Z893" s="14">
        <v>28</v>
      </c>
      <c r="AA893" s="14">
        <v>34</v>
      </c>
      <c r="AD893" s="14">
        <v>10</v>
      </c>
      <c r="AE893" s="14">
        <v>20</v>
      </c>
      <c r="AP893" s="14">
        <v>0</v>
      </c>
      <c r="AQ893" s="14">
        <v>1</v>
      </c>
      <c r="AR893" s="14">
        <v>1</v>
      </c>
      <c r="AS893" s="14">
        <v>1</v>
      </c>
      <c r="AX893" s="14">
        <v>0</v>
      </c>
      <c r="AY893" s="14">
        <v>1</v>
      </c>
      <c r="AZ893" s="14">
        <v>0</v>
      </c>
      <c r="BA893" s="14">
        <v>1</v>
      </c>
      <c r="BB893" s="14">
        <v>1</v>
      </c>
    </row>
    <row r="894" spans="1:54">
      <c r="A894" s="14" t="s">
        <v>140</v>
      </c>
      <c r="B894" s="14" t="s">
        <v>141</v>
      </c>
      <c r="C894" s="14" t="s">
        <v>1539</v>
      </c>
      <c r="D894" s="14" t="s">
        <v>1540</v>
      </c>
      <c r="E894" s="14" t="s">
        <v>681</v>
      </c>
      <c r="F894" s="14" t="s">
        <v>1549</v>
      </c>
      <c r="G894" s="14">
        <v>31013047</v>
      </c>
      <c r="H894" s="14" t="s">
        <v>166</v>
      </c>
      <c r="I894" s="14" t="s">
        <v>259</v>
      </c>
      <c r="J894" s="14" t="s">
        <v>168</v>
      </c>
      <c r="K894" s="14">
        <v>20.9716057825243</v>
      </c>
      <c r="L894" s="14">
        <v>92.244506123250105</v>
      </c>
      <c r="M894" s="14">
        <v>-41.063611019327901</v>
      </c>
      <c r="N894" s="14">
        <v>4</v>
      </c>
      <c r="P894" s="14" t="s">
        <v>99</v>
      </c>
      <c r="Q894" s="14" t="s">
        <v>108</v>
      </c>
      <c r="S894" s="14">
        <v>1</v>
      </c>
      <c r="T894" s="14">
        <v>1</v>
      </c>
      <c r="U894" s="14">
        <v>3</v>
      </c>
      <c r="V894" s="14">
        <v>0</v>
      </c>
      <c r="W894" s="14">
        <v>0</v>
      </c>
      <c r="X894" s="14">
        <v>0</v>
      </c>
      <c r="Y894" s="14">
        <v>0</v>
      </c>
      <c r="Z894" s="14">
        <v>30</v>
      </c>
      <c r="AA894" s="14">
        <v>34</v>
      </c>
      <c r="AD894" s="14">
        <v>17</v>
      </c>
      <c r="AE894" s="14">
        <v>13</v>
      </c>
      <c r="AP894" s="14">
        <v>0</v>
      </c>
      <c r="AQ894" s="14">
        <v>1</v>
      </c>
      <c r="AR894" s="14">
        <v>1</v>
      </c>
      <c r="AS894" s="14">
        <v>0</v>
      </c>
      <c r="AX894" s="14">
        <v>0</v>
      </c>
      <c r="AY894" s="14">
        <v>1</v>
      </c>
      <c r="AZ894" s="14">
        <v>1</v>
      </c>
      <c r="BA894" s="14">
        <v>0</v>
      </c>
      <c r="BB894" s="14">
        <v>1</v>
      </c>
    </row>
    <row r="895" spans="1:54">
      <c r="A895" s="14" t="s">
        <v>140</v>
      </c>
      <c r="B895" s="14" t="s">
        <v>141</v>
      </c>
      <c r="C895" s="14" t="s">
        <v>1539</v>
      </c>
      <c r="D895" s="14" t="s">
        <v>1540</v>
      </c>
      <c r="E895" s="14" t="s">
        <v>681</v>
      </c>
      <c r="F895" s="14" t="s">
        <v>1550</v>
      </c>
      <c r="G895" s="14">
        <v>31013055</v>
      </c>
      <c r="H895" s="14" t="s">
        <v>166</v>
      </c>
      <c r="I895" s="14" t="s">
        <v>259</v>
      </c>
      <c r="J895" s="14" t="s">
        <v>168</v>
      </c>
      <c r="K895" s="14">
        <v>20.9717137605282</v>
      </c>
      <c r="L895" s="14">
        <v>92.244474124361204</v>
      </c>
      <c r="M895" s="14">
        <v>-33.44031726395</v>
      </c>
      <c r="N895" s="14">
        <v>4</v>
      </c>
      <c r="P895" s="14" t="s">
        <v>99</v>
      </c>
      <c r="Q895" s="14" t="s">
        <v>108</v>
      </c>
      <c r="S895" s="14">
        <v>1</v>
      </c>
      <c r="T895" s="14">
        <v>1</v>
      </c>
      <c r="U895" s="14">
        <v>3</v>
      </c>
      <c r="V895" s="14">
        <v>0</v>
      </c>
      <c r="W895" s="14">
        <v>0</v>
      </c>
      <c r="X895" s="14">
        <v>0</v>
      </c>
      <c r="Y895" s="14">
        <v>0</v>
      </c>
      <c r="Z895" s="14">
        <v>19</v>
      </c>
      <c r="AA895" s="14">
        <v>16</v>
      </c>
      <c r="AD895" s="14">
        <v>34</v>
      </c>
      <c r="AE895" s="14">
        <v>33</v>
      </c>
      <c r="AP895" s="14">
        <v>0</v>
      </c>
      <c r="AQ895" s="14">
        <v>1</v>
      </c>
      <c r="AR895" s="14">
        <v>1</v>
      </c>
      <c r="AS895" s="14">
        <v>1</v>
      </c>
      <c r="AX895" s="14">
        <v>0</v>
      </c>
      <c r="AY895" s="14">
        <v>1</v>
      </c>
      <c r="AZ895" s="14">
        <v>0</v>
      </c>
      <c r="BA895" s="14">
        <v>1</v>
      </c>
      <c r="BB895" s="14">
        <v>1</v>
      </c>
    </row>
    <row r="896" spans="1:54">
      <c r="A896" s="14" t="s">
        <v>140</v>
      </c>
      <c r="B896" s="14" t="s">
        <v>141</v>
      </c>
      <c r="C896" s="14" t="s">
        <v>1539</v>
      </c>
      <c r="D896" s="14" t="s">
        <v>1540</v>
      </c>
      <c r="E896" s="14" t="s">
        <v>681</v>
      </c>
      <c r="F896" s="14" t="s">
        <v>1551</v>
      </c>
      <c r="G896" s="14">
        <v>31013087</v>
      </c>
      <c r="H896" s="14" t="s">
        <v>166</v>
      </c>
      <c r="I896" s="14" t="s">
        <v>259</v>
      </c>
      <c r="J896" s="14" t="s">
        <v>168</v>
      </c>
      <c r="K896" s="14">
        <v>20.971722171982101</v>
      </c>
      <c r="L896" s="14">
        <v>92.244123825314901</v>
      </c>
      <c r="M896" s="14">
        <v>-38.117844144430897</v>
      </c>
      <c r="N896" s="14">
        <v>4</v>
      </c>
      <c r="P896" s="14" t="s">
        <v>99</v>
      </c>
      <c r="Q896" s="14" t="s">
        <v>108</v>
      </c>
      <c r="S896" s="14">
        <v>1</v>
      </c>
      <c r="T896" s="14">
        <v>1</v>
      </c>
      <c r="U896" s="14">
        <v>3</v>
      </c>
      <c r="V896" s="14">
        <v>0</v>
      </c>
      <c r="W896" s="14">
        <v>0</v>
      </c>
      <c r="X896" s="14">
        <v>0</v>
      </c>
      <c r="Y896" s="14">
        <v>0</v>
      </c>
      <c r="Z896" s="14">
        <v>33</v>
      </c>
      <c r="AA896" s="14">
        <v>26</v>
      </c>
      <c r="AD896" s="14">
        <v>15</v>
      </c>
      <c r="AE896" s="14">
        <v>15</v>
      </c>
      <c r="AP896" s="14">
        <v>0</v>
      </c>
      <c r="AQ896" s="14">
        <v>2</v>
      </c>
      <c r="AR896" s="14">
        <v>1</v>
      </c>
      <c r="AS896" s="14">
        <v>1</v>
      </c>
      <c r="AX896" s="14">
        <v>0</v>
      </c>
      <c r="AY896" s="14">
        <v>1</v>
      </c>
      <c r="AZ896" s="14">
        <v>1</v>
      </c>
      <c r="BA896" s="14">
        <v>1</v>
      </c>
      <c r="BB896" s="14">
        <v>1</v>
      </c>
    </row>
    <row r="897" spans="1:54">
      <c r="A897" s="14" t="s">
        <v>140</v>
      </c>
      <c r="B897" s="14" t="s">
        <v>141</v>
      </c>
      <c r="C897" s="14" t="s">
        <v>1539</v>
      </c>
      <c r="D897" s="14" t="s">
        <v>1540</v>
      </c>
      <c r="E897" s="14" t="s">
        <v>681</v>
      </c>
      <c r="F897" s="14" t="s">
        <v>1552</v>
      </c>
      <c r="G897" s="14">
        <v>31013119</v>
      </c>
      <c r="H897" s="14" t="s">
        <v>166</v>
      </c>
      <c r="I897" s="14" t="s">
        <v>167</v>
      </c>
      <c r="J897" s="14" t="s">
        <v>168</v>
      </c>
      <c r="K897" s="14">
        <v>20.971399894234199</v>
      </c>
      <c r="L897" s="14">
        <v>92.244033476825095</v>
      </c>
      <c r="M897" s="14">
        <v>-38.395858531709102</v>
      </c>
      <c r="N897" s="14">
        <v>4</v>
      </c>
      <c r="P897" s="14" t="s">
        <v>99</v>
      </c>
      <c r="Q897" s="14" t="s">
        <v>108</v>
      </c>
      <c r="S897" s="14">
        <v>1</v>
      </c>
      <c r="T897" s="14">
        <v>1</v>
      </c>
      <c r="U897" s="14">
        <v>3</v>
      </c>
      <c r="V897" s="14">
        <v>0</v>
      </c>
      <c r="W897" s="14">
        <v>0</v>
      </c>
      <c r="X897" s="14">
        <v>0</v>
      </c>
      <c r="Y897" s="14">
        <v>0</v>
      </c>
      <c r="Z897" s="14">
        <v>37</v>
      </c>
      <c r="AA897" s="14">
        <v>32</v>
      </c>
      <c r="AD897" s="14">
        <v>20</v>
      </c>
      <c r="AE897" s="14">
        <v>15</v>
      </c>
      <c r="AP897" s="14">
        <v>0</v>
      </c>
      <c r="AQ897" s="14">
        <v>1</v>
      </c>
      <c r="AR897" s="14">
        <v>1</v>
      </c>
      <c r="AS897" s="14">
        <v>0</v>
      </c>
      <c r="AX897" s="14">
        <v>0</v>
      </c>
      <c r="AY897" s="14">
        <v>1</v>
      </c>
      <c r="AZ897" s="14">
        <v>1</v>
      </c>
      <c r="BA897" s="14">
        <v>0</v>
      </c>
      <c r="BB897" s="14">
        <v>1</v>
      </c>
    </row>
    <row r="898" spans="1:54">
      <c r="A898" s="14" t="s">
        <v>140</v>
      </c>
      <c r="B898" s="14" t="s">
        <v>141</v>
      </c>
      <c r="C898" s="14" t="s">
        <v>1539</v>
      </c>
      <c r="D898" s="14" t="s">
        <v>1540</v>
      </c>
      <c r="E898" s="14" t="s">
        <v>681</v>
      </c>
      <c r="F898" s="14" t="s">
        <v>1553</v>
      </c>
      <c r="G898" s="14">
        <v>31013135</v>
      </c>
      <c r="H898" s="14" t="s">
        <v>166</v>
      </c>
      <c r="I898" s="14" t="s">
        <v>259</v>
      </c>
      <c r="J898" s="14" t="s">
        <v>168</v>
      </c>
      <c r="K898" s="14">
        <v>20.972411999999998</v>
      </c>
      <c r="L898" s="14">
        <v>92.245206999999994</v>
      </c>
      <c r="M898" s="14">
        <v>0</v>
      </c>
      <c r="N898" s="14">
        <v>0</v>
      </c>
      <c r="P898" s="14" t="s">
        <v>99</v>
      </c>
      <c r="Q898" s="14" t="s">
        <v>108</v>
      </c>
      <c r="S898" s="14">
        <v>1</v>
      </c>
      <c r="T898" s="14">
        <v>1</v>
      </c>
      <c r="U898" s="14">
        <v>3</v>
      </c>
      <c r="V898" s="14">
        <v>0</v>
      </c>
      <c r="W898" s="14">
        <v>0</v>
      </c>
      <c r="X898" s="14">
        <v>0</v>
      </c>
      <c r="Y898" s="14">
        <v>0</v>
      </c>
      <c r="Z898" s="14">
        <v>42</v>
      </c>
      <c r="AA898" s="14">
        <v>22</v>
      </c>
      <c r="AD898" s="14">
        <v>25</v>
      </c>
      <c r="AE898" s="14">
        <v>10</v>
      </c>
      <c r="AP898" s="14">
        <v>0</v>
      </c>
      <c r="AQ898" s="14">
        <v>1</v>
      </c>
      <c r="AR898" s="14">
        <v>1</v>
      </c>
      <c r="AS898" s="14">
        <v>0</v>
      </c>
      <c r="AX898" s="14">
        <v>0</v>
      </c>
      <c r="AY898" s="14">
        <v>1</v>
      </c>
      <c r="AZ898" s="14">
        <v>1</v>
      </c>
      <c r="BA898" s="14">
        <v>0</v>
      </c>
      <c r="BB898" s="14">
        <v>1</v>
      </c>
    </row>
    <row r="899" spans="1:54">
      <c r="A899" s="14" t="s">
        <v>140</v>
      </c>
      <c r="B899" s="14" t="s">
        <v>141</v>
      </c>
      <c r="C899" s="14" t="s">
        <v>1539</v>
      </c>
      <c r="D899" s="14" t="s">
        <v>1540</v>
      </c>
      <c r="E899" s="14" t="s">
        <v>681</v>
      </c>
      <c r="F899" s="14" t="s">
        <v>1554</v>
      </c>
      <c r="G899" s="14">
        <v>31013191</v>
      </c>
      <c r="H899" s="14" t="s">
        <v>166</v>
      </c>
      <c r="I899" s="14" t="s">
        <v>259</v>
      </c>
      <c r="J899" s="14" t="s">
        <v>168</v>
      </c>
      <c r="K899" s="14">
        <v>20.9717595854917</v>
      </c>
      <c r="L899" s="14">
        <v>92.2442362662878</v>
      </c>
      <c r="M899" s="14">
        <v>-34.795981870999498</v>
      </c>
      <c r="N899" s="14">
        <v>4</v>
      </c>
      <c r="P899" s="14" t="s">
        <v>99</v>
      </c>
      <c r="Q899" s="14" t="s">
        <v>108</v>
      </c>
      <c r="S899" s="14">
        <v>1</v>
      </c>
      <c r="T899" s="14">
        <v>1</v>
      </c>
      <c r="U899" s="14">
        <v>3</v>
      </c>
      <c r="V899" s="14">
        <v>0</v>
      </c>
      <c r="W899" s="14">
        <v>0</v>
      </c>
      <c r="X899" s="14">
        <v>0</v>
      </c>
      <c r="Y899" s="14">
        <v>0</v>
      </c>
      <c r="Z899" s="14">
        <v>20</v>
      </c>
      <c r="AA899" s="14">
        <v>15</v>
      </c>
      <c r="AD899" s="14">
        <v>27</v>
      </c>
      <c r="AE899" s="14">
        <v>43</v>
      </c>
      <c r="AP899" s="14">
        <v>0</v>
      </c>
      <c r="AQ899" s="14">
        <v>1</v>
      </c>
      <c r="AR899" s="14">
        <v>1</v>
      </c>
      <c r="AS899" s="14">
        <v>1</v>
      </c>
      <c r="AX899" s="14">
        <v>0</v>
      </c>
      <c r="AY899" s="14">
        <v>1</v>
      </c>
      <c r="AZ899" s="14">
        <v>1</v>
      </c>
      <c r="BA899" s="14">
        <v>1</v>
      </c>
      <c r="BB899" s="14">
        <v>1</v>
      </c>
    </row>
    <row r="900" spans="1:54">
      <c r="A900" s="14" t="s">
        <v>140</v>
      </c>
      <c r="B900" s="14" t="s">
        <v>141</v>
      </c>
      <c r="C900" s="14" t="s">
        <v>1539</v>
      </c>
      <c r="D900" s="14" t="s">
        <v>1540</v>
      </c>
      <c r="E900" s="14" t="s">
        <v>681</v>
      </c>
      <c r="F900" s="14" t="s">
        <v>1555</v>
      </c>
      <c r="G900" s="14">
        <v>31013209</v>
      </c>
      <c r="H900" s="14" t="s">
        <v>166</v>
      </c>
      <c r="I900" s="14" t="s">
        <v>259</v>
      </c>
      <c r="J900" s="14" t="s">
        <v>168</v>
      </c>
      <c r="K900" s="14">
        <v>20.971655132801299</v>
      </c>
      <c r="L900" s="14">
        <v>92.244486564181003</v>
      </c>
      <c r="M900" s="14">
        <v>-43.943403947094303</v>
      </c>
      <c r="N900" s="14">
        <v>4</v>
      </c>
      <c r="P900" s="14" t="s">
        <v>99</v>
      </c>
      <c r="Q900" s="14" t="s">
        <v>108</v>
      </c>
      <c r="S900" s="14">
        <v>1</v>
      </c>
      <c r="T900" s="14">
        <v>1</v>
      </c>
      <c r="U900" s="14">
        <v>3</v>
      </c>
      <c r="V900" s="14">
        <v>0</v>
      </c>
      <c r="W900" s="14">
        <v>0</v>
      </c>
      <c r="X900" s="14">
        <v>0</v>
      </c>
      <c r="Y900" s="14">
        <v>0</v>
      </c>
      <c r="Z900" s="14">
        <v>25</v>
      </c>
      <c r="AA900" s="14">
        <v>35</v>
      </c>
      <c r="AD900" s="14">
        <v>15</v>
      </c>
      <c r="AE900" s="14">
        <v>15</v>
      </c>
      <c r="AP900" s="14">
        <v>0</v>
      </c>
      <c r="AQ900" s="14">
        <v>1</v>
      </c>
      <c r="AR900" s="14">
        <v>1</v>
      </c>
      <c r="AS900" s="14">
        <v>1</v>
      </c>
      <c r="AX900" s="14">
        <v>0</v>
      </c>
      <c r="AY900" s="14">
        <v>1</v>
      </c>
      <c r="AZ900" s="14">
        <v>1</v>
      </c>
      <c r="BA900" s="14">
        <v>1</v>
      </c>
      <c r="BB900" s="14">
        <v>1</v>
      </c>
    </row>
    <row r="901" spans="1:54">
      <c r="A901" s="14" t="s">
        <v>140</v>
      </c>
      <c r="B901" s="14" t="s">
        <v>141</v>
      </c>
      <c r="C901" s="14" t="s">
        <v>1539</v>
      </c>
      <c r="D901" s="14" t="s">
        <v>1540</v>
      </c>
      <c r="E901" s="14" t="s">
        <v>227</v>
      </c>
      <c r="F901" s="14" t="s">
        <v>1556</v>
      </c>
      <c r="G901" s="14">
        <v>31012926</v>
      </c>
      <c r="H901" s="14" t="s">
        <v>166</v>
      </c>
      <c r="I901" s="14" t="s">
        <v>259</v>
      </c>
      <c r="J901" s="14" t="s">
        <v>168</v>
      </c>
      <c r="K901" s="14">
        <v>20.9720370480314</v>
      </c>
      <c r="L901" s="14">
        <v>92.245392468883594</v>
      </c>
      <c r="M901" s="14">
        <v>-30.936789943062301</v>
      </c>
      <c r="N901" s="14">
        <v>4</v>
      </c>
      <c r="P901" s="14" t="s">
        <v>99</v>
      </c>
      <c r="Q901" s="14" t="s">
        <v>108</v>
      </c>
      <c r="S901" s="14">
        <v>1</v>
      </c>
      <c r="T901" s="14">
        <v>1</v>
      </c>
      <c r="U901" s="14">
        <v>2</v>
      </c>
      <c r="V901" s="14">
        <v>0</v>
      </c>
      <c r="W901" s="14">
        <v>0</v>
      </c>
      <c r="X901" s="14">
        <v>0</v>
      </c>
      <c r="Y901" s="14">
        <v>0</v>
      </c>
      <c r="Z901" s="14">
        <v>15</v>
      </c>
      <c r="AA901" s="14">
        <v>20</v>
      </c>
      <c r="AD901" s="14">
        <v>15</v>
      </c>
      <c r="AE901" s="14">
        <v>20</v>
      </c>
      <c r="AP901" s="14">
        <v>0</v>
      </c>
      <c r="AQ901" s="14">
        <v>1</v>
      </c>
      <c r="AR901" s="14">
        <v>1</v>
      </c>
      <c r="AS901" s="14">
        <v>1</v>
      </c>
      <c r="AX901" s="14">
        <v>0</v>
      </c>
      <c r="AY901" s="14">
        <v>1</v>
      </c>
      <c r="AZ901" s="14">
        <v>1</v>
      </c>
      <c r="BA901" s="14">
        <v>1</v>
      </c>
      <c r="BB901" s="14">
        <v>1</v>
      </c>
    </row>
    <row r="902" spans="1:54">
      <c r="A902" s="14" t="s">
        <v>140</v>
      </c>
      <c r="B902" s="14" t="s">
        <v>141</v>
      </c>
      <c r="C902" s="14" t="s">
        <v>1539</v>
      </c>
      <c r="D902" s="14" t="s">
        <v>1540</v>
      </c>
      <c r="E902" s="14" t="s">
        <v>370</v>
      </c>
      <c r="F902" s="14" t="s">
        <v>1557</v>
      </c>
      <c r="G902" s="14">
        <v>31012836</v>
      </c>
      <c r="H902" s="14" t="s">
        <v>166</v>
      </c>
      <c r="I902" s="14" t="s">
        <v>167</v>
      </c>
      <c r="J902" s="14" t="s">
        <v>168</v>
      </c>
      <c r="K902" s="14">
        <v>20.974040282151201</v>
      </c>
      <c r="L902" s="14">
        <v>92.244405134837393</v>
      </c>
      <c r="M902" s="14">
        <v>-35.013190909248102</v>
      </c>
      <c r="N902" s="14">
        <v>4</v>
      </c>
      <c r="P902" s="14" t="s">
        <v>99</v>
      </c>
      <c r="Q902" s="14" t="s">
        <v>108</v>
      </c>
      <c r="S902" s="14">
        <v>1</v>
      </c>
      <c r="T902" s="14">
        <v>1</v>
      </c>
      <c r="U902" s="14">
        <v>3</v>
      </c>
      <c r="V902" s="14">
        <v>0</v>
      </c>
      <c r="W902" s="14">
        <v>0</v>
      </c>
      <c r="X902" s="14">
        <v>0</v>
      </c>
      <c r="Y902" s="14">
        <v>0</v>
      </c>
      <c r="Z902" s="14">
        <v>41</v>
      </c>
      <c r="AA902" s="14">
        <v>28</v>
      </c>
      <c r="AD902" s="14">
        <v>19</v>
      </c>
      <c r="AE902" s="14">
        <v>11</v>
      </c>
      <c r="AP902" s="14">
        <v>0</v>
      </c>
      <c r="AQ902" s="14">
        <v>1</v>
      </c>
      <c r="AR902" s="14">
        <v>1</v>
      </c>
      <c r="AS902" s="14">
        <v>0</v>
      </c>
      <c r="AX902" s="14">
        <v>0</v>
      </c>
      <c r="AY902" s="14">
        <v>1</v>
      </c>
      <c r="AZ902" s="14">
        <v>1</v>
      </c>
      <c r="BA902" s="14">
        <v>0</v>
      </c>
      <c r="BB902" s="14">
        <v>1</v>
      </c>
    </row>
    <row r="903" spans="1:54">
      <c r="A903" s="14" t="s">
        <v>140</v>
      </c>
      <c r="B903" s="14" t="s">
        <v>141</v>
      </c>
      <c r="C903" s="14" t="s">
        <v>1539</v>
      </c>
      <c r="D903" s="14" t="s">
        <v>1540</v>
      </c>
      <c r="E903" s="14" t="s">
        <v>370</v>
      </c>
      <c r="F903" s="14" t="s">
        <v>1558</v>
      </c>
      <c r="G903" s="14">
        <v>31012840</v>
      </c>
      <c r="H903" s="14" t="s">
        <v>166</v>
      </c>
      <c r="I903" s="14" t="s">
        <v>167</v>
      </c>
      <c r="J903" s="14" t="s">
        <v>168</v>
      </c>
      <c r="K903" s="14">
        <v>20.973770536899</v>
      </c>
      <c r="L903" s="14">
        <v>92.2445510067068</v>
      </c>
      <c r="M903" s="14">
        <v>-38.498394136540597</v>
      </c>
      <c r="N903" s="14">
        <v>4</v>
      </c>
      <c r="P903" s="14" t="s">
        <v>99</v>
      </c>
      <c r="Q903" s="14" t="s">
        <v>108</v>
      </c>
      <c r="S903" s="14">
        <v>1</v>
      </c>
      <c r="T903" s="14">
        <v>1</v>
      </c>
      <c r="U903" s="14">
        <v>3</v>
      </c>
      <c r="V903" s="14">
        <v>0</v>
      </c>
      <c r="W903" s="14">
        <v>0</v>
      </c>
      <c r="X903" s="14">
        <v>0</v>
      </c>
      <c r="Y903" s="14">
        <v>0</v>
      </c>
      <c r="Z903" s="14">
        <v>18</v>
      </c>
      <c r="AA903" s="14">
        <v>17</v>
      </c>
      <c r="AD903" s="14">
        <v>38</v>
      </c>
      <c r="AE903" s="14">
        <v>32</v>
      </c>
      <c r="AP903" s="14">
        <v>0</v>
      </c>
      <c r="AQ903" s="14">
        <v>1</v>
      </c>
      <c r="AR903" s="14">
        <v>1</v>
      </c>
      <c r="AS903" s="14">
        <v>0</v>
      </c>
      <c r="AX903" s="14">
        <v>0</v>
      </c>
      <c r="AY903" s="14">
        <v>1</v>
      </c>
      <c r="AZ903" s="14">
        <v>1</v>
      </c>
      <c r="BA903" s="14">
        <v>0</v>
      </c>
      <c r="BB903" s="14">
        <v>1</v>
      </c>
    </row>
    <row r="904" spans="1:54">
      <c r="A904" s="14" t="s">
        <v>140</v>
      </c>
      <c r="B904" s="14" t="s">
        <v>141</v>
      </c>
      <c r="C904" s="14" t="s">
        <v>1539</v>
      </c>
      <c r="D904" s="14" t="s">
        <v>1540</v>
      </c>
      <c r="E904" s="14" t="s">
        <v>370</v>
      </c>
      <c r="F904" s="14" t="s">
        <v>1559</v>
      </c>
      <c r="G904" s="14">
        <v>31012946</v>
      </c>
      <c r="H904" s="14" t="s">
        <v>166</v>
      </c>
      <c r="I904" s="14" t="s">
        <v>259</v>
      </c>
      <c r="J904" s="14" t="s">
        <v>168</v>
      </c>
      <c r="K904" s="14">
        <v>20.973811174462401</v>
      </c>
      <c r="L904" s="14">
        <v>92.244455366289699</v>
      </c>
      <c r="M904" s="14">
        <v>-38.4926656726294</v>
      </c>
      <c r="N904" s="14">
        <v>4</v>
      </c>
      <c r="P904" s="14" t="s">
        <v>99</v>
      </c>
      <c r="Q904" s="14" t="s">
        <v>108</v>
      </c>
      <c r="S904" s="14">
        <v>1</v>
      </c>
      <c r="T904" s="14">
        <v>1</v>
      </c>
      <c r="U904" s="14">
        <v>3</v>
      </c>
      <c r="V904" s="14">
        <v>0</v>
      </c>
      <c r="W904" s="14">
        <v>0</v>
      </c>
      <c r="X904" s="14">
        <v>0</v>
      </c>
      <c r="Y904" s="14">
        <v>0</v>
      </c>
      <c r="Z904" s="14">
        <v>41</v>
      </c>
      <c r="AA904" s="14">
        <v>33</v>
      </c>
      <c r="AD904" s="14">
        <v>12</v>
      </c>
      <c r="AE904" s="14">
        <v>18</v>
      </c>
      <c r="AP904" s="14">
        <v>0</v>
      </c>
      <c r="AQ904" s="14">
        <v>1</v>
      </c>
      <c r="AR904" s="14">
        <v>1</v>
      </c>
      <c r="AS904" s="14">
        <v>0</v>
      </c>
      <c r="AX904" s="14">
        <v>0</v>
      </c>
      <c r="AY904" s="14">
        <v>1</v>
      </c>
      <c r="AZ904" s="14">
        <v>1</v>
      </c>
      <c r="BA904" s="14">
        <v>0</v>
      </c>
      <c r="BB904" s="14">
        <v>1</v>
      </c>
    </row>
    <row r="905" spans="1:54">
      <c r="A905" s="14" t="s">
        <v>140</v>
      </c>
      <c r="B905" s="14" t="s">
        <v>141</v>
      </c>
      <c r="C905" s="14" t="s">
        <v>1539</v>
      </c>
      <c r="D905" s="14" t="s">
        <v>1540</v>
      </c>
      <c r="E905" s="14" t="s">
        <v>370</v>
      </c>
      <c r="F905" s="14" t="s">
        <v>1560</v>
      </c>
      <c r="G905" s="14">
        <v>31013147</v>
      </c>
      <c r="H905" s="14" t="s">
        <v>166</v>
      </c>
      <c r="I905" s="14" t="s">
        <v>167</v>
      </c>
      <c r="J905" s="14" t="s">
        <v>168</v>
      </c>
      <c r="K905" s="14">
        <v>20.973869150908399</v>
      </c>
      <c r="L905" s="14">
        <v>92.244526692695899</v>
      </c>
      <c r="M905" s="14">
        <v>-18.3862353708491</v>
      </c>
      <c r="N905" s="14">
        <v>4</v>
      </c>
      <c r="P905" s="14" t="s">
        <v>99</v>
      </c>
      <c r="Q905" s="14" t="s">
        <v>108</v>
      </c>
      <c r="S905" s="14">
        <v>1</v>
      </c>
      <c r="T905" s="14">
        <v>1</v>
      </c>
      <c r="U905" s="14">
        <v>3</v>
      </c>
      <c r="V905" s="14">
        <v>0</v>
      </c>
      <c r="W905" s="14">
        <v>0</v>
      </c>
      <c r="X905" s="14">
        <v>0</v>
      </c>
      <c r="Y905" s="14">
        <v>0</v>
      </c>
      <c r="Z905" s="14">
        <v>18</v>
      </c>
      <c r="AA905" s="14">
        <v>17</v>
      </c>
      <c r="AD905" s="14">
        <v>48</v>
      </c>
      <c r="AE905" s="14">
        <v>2</v>
      </c>
      <c r="AP905" s="14">
        <v>0</v>
      </c>
      <c r="AQ905" s="14">
        <v>1</v>
      </c>
      <c r="AR905" s="14">
        <v>1</v>
      </c>
      <c r="AS905" s="14">
        <v>0</v>
      </c>
      <c r="AX905" s="14">
        <v>0</v>
      </c>
      <c r="AY905" s="14">
        <v>1</v>
      </c>
      <c r="AZ905" s="14">
        <v>1</v>
      </c>
      <c r="BA905" s="14">
        <v>0</v>
      </c>
      <c r="BB905" s="14">
        <v>1</v>
      </c>
    </row>
    <row r="906" spans="1:54">
      <c r="A906" s="14" t="s">
        <v>140</v>
      </c>
      <c r="B906" s="14" t="s">
        <v>141</v>
      </c>
      <c r="C906" s="14" t="s">
        <v>1539</v>
      </c>
      <c r="D906" s="14" t="s">
        <v>1540</v>
      </c>
      <c r="E906" s="14" t="s">
        <v>370</v>
      </c>
      <c r="F906" s="14" t="s">
        <v>1561</v>
      </c>
      <c r="G906" s="14">
        <v>31013204</v>
      </c>
      <c r="H906" s="14" t="s">
        <v>166</v>
      </c>
      <c r="I906" s="14" t="s">
        <v>259</v>
      </c>
      <c r="J906" s="14" t="s">
        <v>168</v>
      </c>
      <c r="K906" s="14">
        <v>20.9740072006778</v>
      </c>
      <c r="L906" s="14">
        <v>92.245580637717296</v>
      </c>
      <c r="M906" s="14">
        <v>-40.774883188519603</v>
      </c>
      <c r="N906" s="14">
        <v>4</v>
      </c>
      <c r="P906" s="14" t="s">
        <v>99</v>
      </c>
      <c r="Q906" s="14" t="s">
        <v>108</v>
      </c>
      <c r="S906" s="14">
        <v>1</v>
      </c>
      <c r="T906" s="14">
        <v>1</v>
      </c>
      <c r="U906" s="14">
        <v>3</v>
      </c>
      <c r="V906" s="14">
        <v>0</v>
      </c>
      <c r="W906" s="14">
        <v>0</v>
      </c>
      <c r="X906" s="14">
        <v>0</v>
      </c>
      <c r="Y906" s="14">
        <v>0</v>
      </c>
      <c r="Z906" s="14">
        <v>34</v>
      </c>
      <c r="AA906" s="14">
        <v>20</v>
      </c>
      <c r="AD906" s="14">
        <v>59</v>
      </c>
      <c r="AE906" s="14">
        <v>44</v>
      </c>
      <c r="AP906" s="14">
        <v>0</v>
      </c>
      <c r="AQ906" s="14">
        <v>1</v>
      </c>
      <c r="AR906" s="14">
        <v>1</v>
      </c>
      <c r="AS906" s="14">
        <v>1</v>
      </c>
      <c r="AX906" s="14">
        <v>0</v>
      </c>
      <c r="AY906" s="14">
        <v>1</v>
      </c>
      <c r="AZ906" s="14">
        <v>1</v>
      </c>
      <c r="BA906" s="14">
        <v>1</v>
      </c>
      <c r="BB906" s="14">
        <v>1</v>
      </c>
    </row>
    <row r="907" spans="1:54">
      <c r="A907" s="14" t="s">
        <v>140</v>
      </c>
      <c r="B907" s="14" t="s">
        <v>141</v>
      </c>
      <c r="C907" s="14" t="s">
        <v>1539</v>
      </c>
      <c r="D907" s="14" t="s">
        <v>1540</v>
      </c>
      <c r="E907" s="14" t="s">
        <v>314</v>
      </c>
      <c r="F907" s="14" t="s">
        <v>1562</v>
      </c>
      <c r="G907" s="14">
        <v>31012882</v>
      </c>
      <c r="H907" s="14" t="s">
        <v>166</v>
      </c>
      <c r="I907" s="14" t="s">
        <v>167</v>
      </c>
      <c r="J907" s="14" t="s">
        <v>168</v>
      </c>
      <c r="K907" s="14">
        <v>20.9757309837455</v>
      </c>
      <c r="L907" s="14">
        <v>92.245762453403401</v>
      </c>
      <c r="M907" s="14">
        <v>-62.378088170821698</v>
      </c>
      <c r="N907" s="14">
        <v>4</v>
      </c>
      <c r="P907" s="14" t="s">
        <v>99</v>
      </c>
      <c r="Q907" s="14" t="s">
        <v>108</v>
      </c>
      <c r="S907" s="14">
        <v>1</v>
      </c>
      <c r="T907" s="14">
        <v>1</v>
      </c>
      <c r="U907" s="14">
        <v>3</v>
      </c>
      <c r="V907" s="14">
        <v>0</v>
      </c>
      <c r="W907" s="14">
        <v>0</v>
      </c>
      <c r="X907" s="14">
        <v>0</v>
      </c>
      <c r="Y907" s="14">
        <v>0</v>
      </c>
      <c r="Z907" s="14">
        <v>20</v>
      </c>
      <c r="AA907" s="14">
        <v>15</v>
      </c>
      <c r="AD907" s="14">
        <v>34</v>
      </c>
      <c r="AE907" s="14">
        <v>36</v>
      </c>
      <c r="AP907" s="14">
        <v>0</v>
      </c>
      <c r="AQ907" s="14">
        <v>1</v>
      </c>
      <c r="AR907" s="14">
        <v>1</v>
      </c>
      <c r="AS907" s="14">
        <v>0</v>
      </c>
      <c r="AX907" s="14">
        <v>0</v>
      </c>
      <c r="AY907" s="14">
        <v>1</v>
      </c>
      <c r="AZ907" s="14">
        <v>1</v>
      </c>
      <c r="BA907" s="14">
        <v>0</v>
      </c>
      <c r="BB907" s="14">
        <v>1</v>
      </c>
    </row>
    <row r="908" spans="1:54">
      <c r="A908" s="14" t="s">
        <v>140</v>
      </c>
      <c r="B908" s="14" t="s">
        <v>141</v>
      </c>
      <c r="C908" s="14" t="s">
        <v>1539</v>
      </c>
      <c r="D908" s="14" t="s">
        <v>1540</v>
      </c>
      <c r="E908" s="14" t="s">
        <v>1563</v>
      </c>
      <c r="F908" s="14" t="s">
        <v>1564</v>
      </c>
      <c r="G908" s="14">
        <v>31012837</v>
      </c>
      <c r="H908" s="14" t="s">
        <v>166</v>
      </c>
      <c r="I908" s="14" t="s">
        <v>259</v>
      </c>
      <c r="J908" s="14" t="s">
        <v>168</v>
      </c>
      <c r="P908" s="14" t="s">
        <v>99</v>
      </c>
      <c r="Q908" s="14" t="s">
        <v>108</v>
      </c>
      <c r="S908" s="14">
        <v>1</v>
      </c>
      <c r="T908" s="14">
        <v>1</v>
      </c>
      <c r="U908" s="14">
        <v>3</v>
      </c>
      <c r="V908" s="14">
        <v>0</v>
      </c>
      <c r="W908" s="14">
        <v>0</v>
      </c>
      <c r="X908" s="14">
        <v>0</v>
      </c>
      <c r="Y908" s="14">
        <v>0</v>
      </c>
      <c r="Z908" s="14">
        <v>43</v>
      </c>
      <c r="AA908" s="14">
        <v>26</v>
      </c>
      <c r="AD908" s="14">
        <v>18</v>
      </c>
      <c r="AE908" s="14">
        <v>17</v>
      </c>
      <c r="AP908" s="14">
        <v>0</v>
      </c>
      <c r="AQ908" s="14">
        <v>1</v>
      </c>
      <c r="AR908" s="14">
        <v>1</v>
      </c>
      <c r="AS908" s="14">
        <v>0</v>
      </c>
      <c r="AX908" s="14">
        <v>0</v>
      </c>
      <c r="AY908" s="14">
        <v>1</v>
      </c>
      <c r="AZ908" s="14">
        <v>1</v>
      </c>
      <c r="BA908" s="14">
        <v>0</v>
      </c>
      <c r="BB908" s="14">
        <v>1</v>
      </c>
    </row>
    <row r="909" spans="1:54">
      <c r="A909" s="14" t="s">
        <v>140</v>
      </c>
      <c r="B909" s="14" t="s">
        <v>141</v>
      </c>
      <c r="C909" s="14" t="s">
        <v>1539</v>
      </c>
      <c r="D909" s="14" t="s">
        <v>1540</v>
      </c>
      <c r="E909" s="14" t="s">
        <v>1563</v>
      </c>
      <c r="F909" s="14" t="s">
        <v>1516</v>
      </c>
      <c r="G909" s="14">
        <v>31012850</v>
      </c>
      <c r="H909" s="14" t="s">
        <v>166</v>
      </c>
      <c r="I909" s="14" t="s">
        <v>167</v>
      </c>
      <c r="J909" s="14" t="s">
        <v>168</v>
      </c>
      <c r="K909" s="14">
        <v>20.9729573363398</v>
      </c>
      <c r="L909" s="14">
        <v>92.245428304735896</v>
      </c>
      <c r="M909" s="14">
        <v>-44.588977432592401</v>
      </c>
      <c r="N909" s="14">
        <v>4</v>
      </c>
      <c r="P909" s="14" t="s">
        <v>99</v>
      </c>
      <c r="Q909" s="14" t="s">
        <v>108</v>
      </c>
      <c r="S909" s="14">
        <v>1</v>
      </c>
      <c r="T909" s="14">
        <v>1</v>
      </c>
      <c r="U909" s="14">
        <v>3</v>
      </c>
      <c r="V909" s="14">
        <v>0</v>
      </c>
      <c r="W909" s="14">
        <v>0</v>
      </c>
      <c r="X909" s="14">
        <v>0</v>
      </c>
      <c r="Y909" s="14">
        <v>0</v>
      </c>
      <c r="Z909" s="14">
        <v>34</v>
      </c>
      <c r="AA909" s="14">
        <v>35</v>
      </c>
      <c r="AD909" s="14">
        <v>24</v>
      </c>
      <c r="AE909" s="14">
        <v>11</v>
      </c>
      <c r="AP909" s="14">
        <v>0</v>
      </c>
      <c r="AQ909" s="14">
        <v>1</v>
      </c>
      <c r="AR909" s="14">
        <v>1</v>
      </c>
      <c r="AS909" s="14">
        <v>1</v>
      </c>
      <c r="AX909" s="14">
        <v>0</v>
      </c>
      <c r="AY909" s="14">
        <v>1</v>
      </c>
      <c r="AZ909" s="14">
        <v>1</v>
      </c>
      <c r="BA909" s="14">
        <v>1</v>
      </c>
      <c r="BB909" s="14">
        <v>1</v>
      </c>
    </row>
    <row r="910" spans="1:54">
      <c r="A910" s="14" t="s">
        <v>140</v>
      </c>
      <c r="B910" s="14" t="s">
        <v>141</v>
      </c>
      <c r="C910" s="14" t="s">
        <v>1539</v>
      </c>
      <c r="D910" s="14" t="s">
        <v>1540</v>
      </c>
      <c r="E910" s="14" t="s">
        <v>1563</v>
      </c>
      <c r="F910" s="14" t="s">
        <v>1518</v>
      </c>
      <c r="G910" s="14">
        <v>31012950</v>
      </c>
      <c r="H910" s="14" t="s">
        <v>166</v>
      </c>
      <c r="I910" s="14" t="s">
        <v>259</v>
      </c>
      <c r="J910" s="14" t="s">
        <v>168</v>
      </c>
      <c r="K910" s="14">
        <v>20.972975775028701</v>
      </c>
      <c r="L910" s="14">
        <v>92.245353311600198</v>
      </c>
      <c r="M910" s="14">
        <v>-22.5793471443545</v>
      </c>
      <c r="N910" s="14">
        <v>4</v>
      </c>
      <c r="P910" s="14" t="s">
        <v>99</v>
      </c>
      <c r="Q910" s="14" t="s">
        <v>108</v>
      </c>
      <c r="S910" s="14">
        <v>1</v>
      </c>
      <c r="T910" s="14">
        <v>1</v>
      </c>
      <c r="U910" s="14">
        <v>3</v>
      </c>
      <c r="V910" s="14">
        <v>0</v>
      </c>
      <c r="W910" s="14">
        <v>0</v>
      </c>
      <c r="X910" s="14">
        <v>0</v>
      </c>
      <c r="Y910" s="14">
        <v>0</v>
      </c>
      <c r="Z910" s="14">
        <v>14</v>
      </c>
      <c r="AA910" s="14">
        <v>19</v>
      </c>
      <c r="AD910" s="14">
        <v>34</v>
      </c>
      <c r="AE910" s="14">
        <v>36</v>
      </c>
      <c r="AP910" s="14">
        <v>0</v>
      </c>
      <c r="AQ910" s="14">
        <v>1</v>
      </c>
      <c r="AR910" s="14">
        <v>1</v>
      </c>
      <c r="AS910" s="14">
        <v>1</v>
      </c>
      <c r="AX910" s="14">
        <v>0</v>
      </c>
      <c r="AY910" s="14">
        <v>1</v>
      </c>
      <c r="AZ910" s="14">
        <v>1</v>
      </c>
      <c r="BA910" s="14">
        <v>1</v>
      </c>
      <c r="BB910" s="14">
        <v>1</v>
      </c>
    </row>
    <row r="911" spans="1:54">
      <c r="A911" s="14" t="s">
        <v>140</v>
      </c>
      <c r="B911" s="14" t="s">
        <v>141</v>
      </c>
      <c r="C911" s="14" t="s">
        <v>1539</v>
      </c>
      <c r="D911" s="14" t="s">
        <v>1540</v>
      </c>
      <c r="E911" s="14" t="s">
        <v>1563</v>
      </c>
      <c r="F911" s="14" t="s">
        <v>1565</v>
      </c>
      <c r="G911" s="14">
        <v>31013108</v>
      </c>
      <c r="H911" s="14" t="s">
        <v>166</v>
      </c>
      <c r="I911" s="14" t="s">
        <v>259</v>
      </c>
      <c r="J911" s="14" t="s">
        <v>168</v>
      </c>
      <c r="K911" s="14">
        <v>20.972442689331402</v>
      </c>
      <c r="L911" s="14">
        <v>92.245128465042498</v>
      </c>
      <c r="M911" s="14">
        <v>-40.098038983844198</v>
      </c>
      <c r="N911" s="14">
        <v>4</v>
      </c>
      <c r="P911" s="14" t="s">
        <v>99</v>
      </c>
      <c r="Q911" s="14" t="s">
        <v>108</v>
      </c>
      <c r="S911" s="14">
        <v>1</v>
      </c>
      <c r="T911" s="14">
        <v>1</v>
      </c>
      <c r="U911" s="14">
        <v>3</v>
      </c>
      <c r="V911" s="14">
        <v>0</v>
      </c>
      <c r="W911" s="14">
        <v>0</v>
      </c>
      <c r="X911" s="14">
        <v>0</v>
      </c>
      <c r="Y911" s="14">
        <v>0</v>
      </c>
      <c r="Z911" s="14">
        <v>20</v>
      </c>
      <c r="AA911" s="14">
        <v>40</v>
      </c>
      <c r="AD911" s="14">
        <v>16</v>
      </c>
      <c r="AE911" s="14">
        <v>14</v>
      </c>
      <c r="AP911" s="14">
        <v>0</v>
      </c>
      <c r="AQ911" s="14">
        <v>1</v>
      </c>
      <c r="AR911" s="14">
        <v>1</v>
      </c>
      <c r="AS911" s="14">
        <v>1</v>
      </c>
      <c r="AX911" s="14">
        <v>0</v>
      </c>
      <c r="AY911" s="14">
        <v>1</v>
      </c>
      <c r="AZ911" s="14">
        <v>1</v>
      </c>
      <c r="BA911" s="14">
        <v>1</v>
      </c>
      <c r="BB911" s="14">
        <v>1</v>
      </c>
    </row>
    <row r="912" spans="1:54">
      <c r="A912" s="14" t="s">
        <v>140</v>
      </c>
      <c r="B912" s="14" t="s">
        <v>141</v>
      </c>
      <c r="C912" s="14" t="s">
        <v>1539</v>
      </c>
      <c r="D912" s="14" t="s">
        <v>1540</v>
      </c>
      <c r="E912" s="14" t="s">
        <v>1563</v>
      </c>
      <c r="F912" s="14" t="s">
        <v>1566</v>
      </c>
      <c r="G912" s="14">
        <v>31013110</v>
      </c>
      <c r="H912" s="14" t="s">
        <v>166</v>
      </c>
      <c r="I912" s="14" t="s">
        <v>259</v>
      </c>
      <c r="J912" s="14" t="s">
        <v>168</v>
      </c>
      <c r="K912" s="14">
        <v>20.972931028015399</v>
      </c>
      <c r="L912" s="14">
        <v>92.245642163746496</v>
      </c>
      <c r="M912" s="14">
        <v>-53.400752674278102</v>
      </c>
      <c r="N912" s="14">
        <v>4</v>
      </c>
      <c r="P912" s="14" t="s">
        <v>99</v>
      </c>
      <c r="Q912" s="14" t="s">
        <v>108</v>
      </c>
      <c r="S912" s="14">
        <v>1</v>
      </c>
      <c r="T912" s="14">
        <v>1</v>
      </c>
      <c r="U912" s="14">
        <v>3</v>
      </c>
      <c r="V912" s="14">
        <v>0</v>
      </c>
      <c r="W912" s="14">
        <v>0</v>
      </c>
      <c r="X912" s="14">
        <v>0</v>
      </c>
      <c r="Y912" s="14">
        <v>0</v>
      </c>
      <c r="Z912" s="14">
        <v>14</v>
      </c>
      <c r="AA912" s="14">
        <v>21</v>
      </c>
      <c r="AD912" s="14">
        <v>39</v>
      </c>
      <c r="AE912" s="14">
        <v>31</v>
      </c>
      <c r="AP912" s="14">
        <v>0</v>
      </c>
      <c r="AQ912" s="14">
        <v>1</v>
      </c>
      <c r="AR912" s="14">
        <v>1</v>
      </c>
      <c r="AS912" s="14">
        <v>1</v>
      </c>
      <c r="AX912" s="14">
        <v>0</v>
      </c>
      <c r="AY912" s="14">
        <v>1</v>
      </c>
      <c r="AZ912" s="14">
        <v>1</v>
      </c>
      <c r="BA912" s="14">
        <v>1</v>
      </c>
      <c r="BB912" s="14">
        <v>1</v>
      </c>
    </row>
    <row r="913" spans="1:54">
      <c r="A913" s="14" t="s">
        <v>140</v>
      </c>
      <c r="B913" s="14" t="s">
        <v>141</v>
      </c>
      <c r="C913" s="14" t="s">
        <v>1539</v>
      </c>
      <c r="D913" s="14" t="s">
        <v>1540</v>
      </c>
      <c r="E913" s="14" t="s">
        <v>1563</v>
      </c>
      <c r="F913" s="14" t="s">
        <v>1500</v>
      </c>
      <c r="G913" s="14">
        <v>31013165</v>
      </c>
      <c r="H913" s="14" t="s">
        <v>166</v>
      </c>
      <c r="I913" s="14" t="s">
        <v>259</v>
      </c>
      <c r="J913" s="14" t="s">
        <v>168</v>
      </c>
      <c r="K913" s="14">
        <v>20.972939516627999</v>
      </c>
      <c r="L913" s="14">
        <v>92.245585763404193</v>
      </c>
      <c r="M913" s="14">
        <v>-39.6886770589539</v>
      </c>
      <c r="N913" s="14">
        <v>4</v>
      </c>
      <c r="P913" s="14" t="s">
        <v>99</v>
      </c>
      <c r="Q913" s="14" t="s">
        <v>108</v>
      </c>
      <c r="S913" s="14">
        <v>1</v>
      </c>
      <c r="T913" s="14">
        <v>1</v>
      </c>
      <c r="U913" s="14">
        <v>3</v>
      </c>
      <c r="V913" s="14">
        <v>0</v>
      </c>
      <c r="W913" s="14">
        <v>0</v>
      </c>
      <c r="X913" s="14">
        <v>0</v>
      </c>
      <c r="Y913" s="14">
        <v>0</v>
      </c>
      <c r="Z913" s="14">
        <v>33</v>
      </c>
      <c r="AA913" s="14">
        <v>36</v>
      </c>
      <c r="AD913" s="14">
        <v>22</v>
      </c>
      <c r="AE913" s="14">
        <v>15</v>
      </c>
      <c r="AP913" s="14">
        <v>0</v>
      </c>
      <c r="AQ913" s="14">
        <v>1</v>
      </c>
      <c r="AR913" s="14">
        <v>1</v>
      </c>
      <c r="AS913" s="14">
        <v>0</v>
      </c>
      <c r="AX913" s="14">
        <v>0</v>
      </c>
      <c r="AY913" s="14">
        <v>1</v>
      </c>
      <c r="AZ913" s="14">
        <v>1</v>
      </c>
      <c r="BA913" s="14">
        <v>0</v>
      </c>
      <c r="BB913" s="14">
        <v>1</v>
      </c>
    </row>
    <row r="914" spans="1:54">
      <c r="A914" s="14" t="s">
        <v>140</v>
      </c>
      <c r="B914" s="14" t="s">
        <v>141</v>
      </c>
      <c r="C914" s="14" t="s">
        <v>1539</v>
      </c>
      <c r="D914" s="14" t="s">
        <v>1540</v>
      </c>
      <c r="E914" s="14" t="s">
        <v>1563</v>
      </c>
      <c r="F914" s="14" t="s">
        <v>1567</v>
      </c>
      <c r="G914" s="14">
        <v>31013177</v>
      </c>
      <c r="H914" s="14" t="s">
        <v>166</v>
      </c>
      <c r="I914" s="14" t="s">
        <v>259</v>
      </c>
      <c r="J914" s="14" t="s">
        <v>168</v>
      </c>
      <c r="K914" s="14">
        <v>20.9723671725556</v>
      </c>
      <c r="L914" s="14">
        <v>92.245127454209495</v>
      </c>
      <c r="M914" s="14">
        <v>-56.936853769448597</v>
      </c>
      <c r="N914" s="14">
        <v>4</v>
      </c>
      <c r="P914" s="14" t="s">
        <v>99</v>
      </c>
      <c r="Q914" s="14" t="s">
        <v>108</v>
      </c>
      <c r="S914" s="14">
        <v>1</v>
      </c>
      <c r="T914" s="14">
        <v>1</v>
      </c>
      <c r="U914" s="14">
        <v>3</v>
      </c>
      <c r="V914" s="14">
        <v>0</v>
      </c>
      <c r="W914" s="14">
        <v>0</v>
      </c>
      <c r="X914" s="14">
        <v>0</v>
      </c>
      <c r="Y914" s="14">
        <v>0</v>
      </c>
      <c r="Z914" s="14">
        <v>33</v>
      </c>
      <c r="AA914" s="14">
        <v>32</v>
      </c>
      <c r="AD914" s="14">
        <v>16</v>
      </c>
      <c r="AE914" s="14">
        <v>14</v>
      </c>
      <c r="AP914" s="14">
        <v>0</v>
      </c>
      <c r="AQ914" s="14">
        <v>1</v>
      </c>
      <c r="AR914" s="14">
        <v>1</v>
      </c>
      <c r="AS914" s="14">
        <v>0</v>
      </c>
      <c r="AX914" s="14">
        <v>0</v>
      </c>
      <c r="AY914" s="14">
        <v>1</v>
      </c>
      <c r="AZ914" s="14">
        <v>1</v>
      </c>
      <c r="BA914" s="14">
        <v>0</v>
      </c>
      <c r="BB914" s="14">
        <v>1</v>
      </c>
    </row>
    <row r="915" spans="1:54">
      <c r="A915" s="14" t="s">
        <v>140</v>
      </c>
      <c r="B915" s="14" t="s">
        <v>141</v>
      </c>
      <c r="C915" s="14" t="s">
        <v>1568</v>
      </c>
      <c r="D915" s="14" t="s">
        <v>1569</v>
      </c>
      <c r="E915" s="14" t="s">
        <v>1404</v>
      </c>
      <c r="F915" s="14" t="s">
        <v>1570</v>
      </c>
      <c r="G915" s="14">
        <v>31012968</v>
      </c>
      <c r="H915" s="14" t="s">
        <v>166</v>
      </c>
      <c r="I915" s="14" t="s">
        <v>259</v>
      </c>
      <c r="J915" s="14" t="s">
        <v>168</v>
      </c>
      <c r="P915" s="14" t="s">
        <v>99</v>
      </c>
      <c r="Q915" s="14" t="s">
        <v>108</v>
      </c>
      <c r="S915" s="14">
        <v>1</v>
      </c>
      <c r="T915" s="14">
        <v>1</v>
      </c>
      <c r="U915" s="14">
        <v>3</v>
      </c>
      <c r="V915" s="14">
        <v>0</v>
      </c>
      <c r="W915" s="14">
        <v>0</v>
      </c>
      <c r="X915" s="14">
        <v>0</v>
      </c>
      <c r="Y915" s="14">
        <v>0</v>
      </c>
      <c r="Z915" s="14">
        <v>19</v>
      </c>
      <c r="AA915" s="14">
        <v>16</v>
      </c>
      <c r="AD915" s="14">
        <v>34</v>
      </c>
      <c r="AE915" s="14">
        <v>36</v>
      </c>
      <c r="AP915" s="14">
        <v>0</v>
      </c>
      <c r="AQ915" s="14">
        <v>1</v>
      </c>
      <c r="AR915" s="14">
        <v>1</v>
      </c>
      <c r="AS915" s="14">
        <v>0</v>
      </c>
      <c r="AX915" s="14">
        <v>0</v>
      </c>
      <c r="AY915" s="14">
        <v>1</v>
      </c>
      <c r="AZ915" s="14">
        <v>1</v>
      </c>
      <c r="BA915" s="14">
        <v>0</v>
      </c>
      <c r="BB915" s="14">
        <v>1</v>
      </c>
    </row>
    <row r="916" spans="1:54">
      <c r="A916" s="14" t="s">
        <v>140</v>
      </c>
      <c r="B916" s="14" t="s">
        <v>141</v>
      </c>
      <c r="C916" s="14" t="s">
        <v>1571</v>
      </c>
      <c r="D916" s="14" t="s">
        <v>1572</v>
      </c>
      <c r="E916" s="14" t="s">
        <v>354</v>
      </c>
      <c r="F916" s="14" t="s">
        <v>1573</v>
      </c>
      <c r="G916" s="14">
        <v>31013034</v>
      </c>
      <c r="H916" s="14" t="s">
        <v>166</v>
      </c>
      <c r="I916" s="14" t="s">
        <v>167</v>
      </c>
      <c r="J916" s="14" t="s">
        <v>168</v>
      </c>
      <c r="K916" s="14">
        <v>20.970621360236098</v>
      </c>
      <c r="L916" s="14">
        <v>92.247960639730906</v>
      </c>
      <c r="M916" s="14">
        <v>-49.322488745179598</v>
      </c>
      <c r="N916" s="14">
        <v>4</v>
      </c>
      <c r="P916" s="14" t="s">
        <v>99</v>
      </c>
      <c r="Q916" s="14" t="s">
        <v>108</v>
      </c>
      <c r="S916" s="14">
        <v>1</v>
      </c>
      <c r="T916" s="14">
        <v>1</v>
      </c>
      <c r="U916" s="14">
        <v>3</v>
      </c>
      <c r="V916" s="14">
        <v>0</v>
      </c>
      <c r="W916" s="14">
        <v>0</v>
      </c>
      <c r="X916" s="14">
        <v>0</v>
      </c>
      <c r="Y916" s="14">
        <v>0</v>
      </c>
      <c r="Z916" s="14">
        <v>18</v>
      </c>
      <c r="AA916" s="14">
        <v>17</v>
      </c>
      <c r="AD916" s="14">
        <v>36</v>
      </c>
      <c r="AE916" s="14">
        <v>34</v>
      </c>
      <c r="AP916" s="14">
        <v>0</v>
      </c>
      <c r="AQ916" s="14">
        <v>1</v>
      </c>
      <c r="AR916" s="14">
        <v>1</v>
      </c>
      <c r="AS916" s="14">
        <v>0</v>
      </c>
      <c r="AX916" s="14">
        <v>0</v>
      </c>
      <c r="AY916" s="14">
        <v>1</v>
      </c>
      <c r="AZ916" s="14">
        <v>1</v>
      </c>
      <c r="BA916" s="14">
        <v>0</v>
      </c>
      <c r="BB916" s="14">
        <v>1</v>
      </c>
    </row>
    <row r="917" spans="1:54">
      <c r="A917" s="14" t="s">
        <v>53</v>
      </c>
      <c r="B917" s="14" t="s">
        <v>82</v>
      </c>
      <c r="C917" s="14" t="s">
        <v>274</v>
      </c>
      <c r="D917" s="14" t="s">
        <v>275</v>
      </c>
      <c r="E917" s="14" t="s">
        <v>270</v>
      </c>
      <c r="F917" s="14" t="s">
        <v>1574</v>
      </c>
      <c r="G917" s="14">
        <v>31013017</v>
      </c>
      <c r="H917" s="14" t="s">
        <v>166</v>
      </c>
      <c r="I917" s="14" t="s">
        <v>259</v>
      </c>
      <c r="J917" s="14" t="s">
        <v>168</v>
      </c>
      <c r="K917" s="14">
        <v>20.9796760091305</v>
      </c>
      <c r="L917" s="14">
        <v>92.245513821949601</v>
      </c>
      <c r="M917" s="14">
        <v>-39.959944014541797</v>
      </c>
      <c r="N917" s="14">
        <v>4</v>
      </c>
      <c r="P917" s="14" t="s">
        <v>99</v>
      </c>
      <c r="Q917" s="14" t="s">
        <v>108</v>
      </c>
      <c r="S917" s="14">
        <v>1</v>
      </c>
      <c r="T917" s="14">
        <v>1</v>
      </c>
      <c r="U917" s="14">
        <v>3</v>
      </c>
      <c r="V917" s="14">
        <v>0</v>
      </c>
      <c r="W917" s="14">
        <v>0</v>
      </c>
      <c r="X917" s="14">
        <v>0</v>
      </c>
      <c r="Y917" s="14">
        <v>0</v>
      </c>
      <c r="Z917" s="14">
        <v>20</v>
      </c>
      <c r="AA917" s="14">
        <v>25</v>
      </c>
      <c r="AD917" s="14">
        <v>26</v>
      </c>
      <c r="AE917" s="14">
        <v>41</v>
      </c>
      <c r="AP917" s="14">
        <v>0</v>
      </c>
      <c r="AQ917" s="14">
        <v>1</v>
      </c>
      <c r="AR917" s="14">
        <v>1</v>
      </c>
      <c r="AS917" s="14">
        <v>0</v>
      </c>
      <c r="AX917" s="14">
        <v>0</v>
      </c>
      <c r="AY917" s="14">
        <v>1</v>
      </c>
      <c r="AZ917" s="14">
        <v>1</v>
      </c>
      <c r="BA917" s="14">
        <v>0</v>
      </c>
      <c r="BB917" s="14">
        <v>1</v>
      </c>
    </row>
    <row r="918" spans="1:54">
      <c r="A918" s="14" t="s">
        <v>53</v>
      </c>
      <c r="B918" s="14" t="s">
        <v>82</v>
      </c>
      <c r="C918" s="14" t="s">
        <v>274</v>
      </c>
      <c r="D918" s="14" t="s">
        <v>275</v>
      </c>
      <c r="E918" s="14" t="s">
        <v>270</v>
      </c>
      <c r="F918" s="14" t="s">
        <v>1575</v>
      </c>
      <c r="G918" s="14">
        <v>31013068</v>
      </c>
      <c r="H918" s="14" t="s">
        <v>166</v>
      </c>
      <c r="I918" s="14" t="s">
        <v>259</v>
      </c>
      <c r="J918" s="14" t="s">
        <v>168</v>
      </c>
      <c r="K918" s="14">
        <v>20.979721062787998</v>
      </c>
      <c r="L918" s="14">
        <v>92.245462934892203</v>
      </c>
      <c r="M918" s="14">
        <v>-45.865527314952999</v>
      </c>
      <c r="N918" s="14">
        <v>4</v>
      </c>
      <c r="P918" s="14" t="s">
        <v>99</v>
      </c>
      <c r="Q918" s="14" t="s">
        <v>108</v>
      </c>
      <c r="S918" s="14">
        <v>1</v>
      </c>
      <c r="T918" s="14">
        <v>1</v>
      </c>
      <c r="U918" s="14">
        <v>3</v>
      </c>
      <c r="V918" s="14">
        <v>0</v>
      </c>
      <c r="W918" s="14">
        <v>0</v>
      </c>
      <c r="X918" s="14">
        <v>0</v>
      </c>
      <c r="Y918" s="14">
        <v>0</v>
      </c>
      <c r="Z918" s="14">
        <v>15</v>
      </c>
      <c r="AA918" s="14">
        <v>26</v>
      </c>
      <c r="AD918" s="14">
        <v>27</v>
      </c>
      <c r="AE918" s="14">
        <v>45</v>
      </c>
      <c r="AP918" s="14">
        <v>0</v>
      </c>
      <c r="AQ918" s="14">
        <v>1</v>
      </c>
      <c r="AR918" s="14">
        <v>1</v>
      </c>
      <c r="AS918" s="14">
        <v>0</v>
      </c>
      <c r="AX918" s="14">
        <v>0</v>
      </c>
      <c r="AY918" s="14">
        <v>1</v>
      </c>
      <c r="AZ918" s="14">
        <v>1</v>
      </c>
      <c r="BA918" s="14">
        <v>0</v>
      </c>
      <c r="BB918" s="14">
        <v>1</v>
      </c>
    </row>
    <row r="919" spans="1:54">
      <c r="A919" s="14" t="s">
        <v>53</v>
      </c>
      <c r="B919" s="14" t="s">
        <v>82</v>
      </c>
      <c r="C919" s="14" t="s">
        <v>274</v>
      </c>
      <c r="D919" s="14" t="s">
        <v>275</v>
      </c>
      <c r="E919" s="14" t="s">
        <v>205</v>
      </c>
      <c r="F919" s="14" t="s">
        <v>1576</v>
      </c>
      <c r="G919" s="14">
        <v>31013094</v>
      </c>
      <c r="H919" s="14" t="s">
        <v>166</v>
      </c>
      <c r="I919" s="14" t="s">
        <v>259</v>
      </c>
      <c r="J919" s="14" t="s">
        <v>168</v>
      </c>
      <c r="K919" s="14">
        <v>20.979325342051499</v>
      </c>
      <c r="L919" s="14">
        <v>92.246989747978503</v>
      </c>
      <c r="M919" s="14">
        <v>-44.660347558531498</v>
      </c>
      <c r="N919" s="14">
        <v>4</v>
      </c>
      <c r="P919" s="14" t="s">
        <v>99</v>
      </c>
      <c r="Q919" s="14" t="s">
        <v>108</v>
      </c>
      <c r="S919" s="14">
        <v>1</v>
      </c>
      <c r="T919" s="14">
        <v>1</v>
      </c>
      <c r="U919" s="14">
        <v>3</v>
      </c>
      <c r="V919" s="14">
        <v>0</v>
      </c>
      <c r="W919" s="14">
        <v>0</v>
      </c>
      <c r="X919" s="14">
        <v>0</v>
      </c>
      <c r="Y919" s="14">
        <v>0</v>
      </c>
      <c r="Z919" s="14">
        <v>34</v>
      </c>
      <c r="AA919" s="14">
        <v>36</v>
      </c>
      <c r="AD919" s="14">
        <v>19</v>
      </c>
      <c r="AE919" s="14">
        <v>16</v>
      </c>
      <c r="AP919" s="14">
        <v>0</v>
      </c>
      <c r="AQ919" s="14">
        <v>1</v>
      </c>
      <c r="AR919" s="14">
        <v>1</v>
      </c>
      <c r="AS919" s="14">
        <v>0</v>
      </c>
      <c r="AX919" s="14">
        <v>0</v>
      </c>
      <c r="AY919" s="14">
        <v>1</v>
      </c>
      <c r="AZ919" s="14">
        <v>1</v>
      </c>
      <c r="BA919" s="14">
        <v>0</v>
      </c>
      <c r="BB919" s="14">
        <v>1</v>
      </c>
    </row>
    <row r="920" spans="1:54">
      <c r="A920" s="14" t="s">
        <v>53</v>
      </c>
      <c r="B920" s="14" t="s">
        <v>82</v>
      </c>
      <c r="C920" s="14" t="s">
        <v>1539</v>
      </c>
      <c r="D920" s="14" t="s">
        <v>1540</v>
      </c>
      <c r="E920" s="14" t="s">
        <v>272</v>
      </c>
      <c r="F920" s="14" t="s">
        <v>1577</v>
      </c>
      <c r="G920" s="14">
        <v>31013005</v>
      </c>
      <c r="H920" s="14" t="s">
        <v>166</v>
      </c>
      <c r="I920" s="14" t="s">
        <v>259</v>
      </c>
      <c r="J920" s="14" t="s">
        <v>168</v>
      </c>
      <c r="P920" s="14" t="s">
        <v>99</v>
      </c>
      <c r="Q920" s="14" t="s">
        <v>108</v>
      </c>
      <c r="S920" s="14">
        <v>1</v>
      </c>
      <c r="T920" s="14">
        <v>1</v>
      </c>
      <c r="U920" s="14">
        <v>3</v>
      </c>
      <c r="V920" s="14">
        <v>0</v>
      </c>
      <c r="W920" s="14">
        <v>0</v>
      </c>
      <c r="X920" s="14">
        <v>0</v>
      </c>
      <c r="Y920" s="14">
        <v>0</v>
      </c>
      <c r="Z920" s="14">
        <v>38</v>
      </c>
      <c r="AA920" s="14">
        <v>32</v>
      </c>
      <c r="AD920" s="14">
        <v>19</v>
      </c>
      <c r="AE920" s="14">
        <v>16</v>
      </c>
      <c r="AP920" s="14">
        <v>0</v>
      </c>
      <c r="AQ920" s="14">
        <v>1</v>
      </c>
      <c r="AR920" s="14">
        <v>1</v>
      </c>
      <c r="AS920" s="14">
        <v>0</v>
      </c>
      <c r="AX920" s="14">
        <v>0</v>
      </c>
      <c r="AY920" s="14">
        <v>1</v>
      </c>
      <c r="AZ920" s="14">
        <v>1</v>
      </c>
      <c r="BA920" s="14">
        <v>0</v>
      </c>
      <c r="BB920" s="14">
        <v>1</v>
      </c>
    </row>
    <row r="921" spans="1:54">
      <c r="A921" s="14" t="s">
        <v>53</v>
      </c>
      <c r="B921" s="14" t="s">
        <v>82</v>
      </c>
      <c r="C921" s="14" t="s">
        <v>1539</v>
      </c>
      <c r="D921" s="14" t="s">
        <v>1540</v>
      </c>
      <c r="E921" s="14" t="s">
        <v>272</v>
      </c>
      <c r="F921" s="14" t="s">
        <v>1578</v>
      </c>
      <c r="G921" s="14">
        <v>31013215</v>
      </c>
      <c r="H921" s="14" t="s">
        <v>166</v>
      </c>
      <c r="I921" s="14" t="s">
        <v>259</v>
      </c>
      <c r="J921" s="14" t="s">
        <v>168</v>
      </c>
      <c r="P921" s="14" t="s">
        <v>99</v>
      </c>
      <c r="Q921" s="14" t="s">
        <v>108</v>
      </c>
      <c r="S921" s="14">
        <v>1</v>
      </c>
      <c r="T921" s="14">
        <v>1</v>
      </c>
      <c r="U921" s="14">
        <v>3</v>
      </c>
      <c r="V921" s="14">
        <v>0</v>
      </c>
      <c r="W921" s="14">
        <v>0</v>
      </c>
      <c r="X921" s="14">
        <v>0</v>
      </c>
      <c r="Y921" s="14">
        <v>0</v>
      </c>
      <c r="Z921" s="14">
        <v>40</v>
      </c>
      <c r="AA921" s="14">
        <v>45</v>
      </c>
      <c r="AD921" s="14">
        <v>19</v>
      </c>
      <c r="AE921" s="14">
        <v>16</v>
      </c>
      <c r="AP921" s="14">
        <v>0</v>
      </c>
      <c r="AQ921" s="14">
        <v>1</v>
      </c>
      <c r="AR921" s="14">
        <v>1</v>
      </c>
      <c r="AS921" s="14">
        <v>0</v>
      </c>
      <c r="AX921" s="14">
        <v>0</v>
      </c>
      <c r="AY921" s="14">
        <v>1</v>
      </c>
      <c r="AZ921" s="14">
        <v>1</v>
      </c>
      <c r="BA921" s="14">
        <v>0</v>
      </c>
      <c r="BB921" s="14">
        <v>1</v>
      </c>
    </row>
    <row r="922" spans="1:54">
      <c r="A922" s="14" t="s">
        <v>53</v>
      </c>
      <c r="B922" s="14" t="s">
        <v>82</v>
      </c>
      <c r="C922" s="14" t="s">
        <v>285</v>
      </c>
      <c r="D922" s="14" t="s">
        <v>286</v>
      </c>
      <c r="E922" s="14" t="s">
        <v>1579</v>
      </c>
      <c r="F922" s="14" t="s">
        <v>1580</v>
      </c>
      <c r="G922" s="14">
        <v>31013129</v>
      </c>
      <c r="H922" s="14" t="s">
        <v>166</v>
      </c>
      <c r="I922" s="14" t="s">
        <v>259</v>
      </c>
      <c r="J922" s="14" t="s">
        <v>168</v>
      </c>
      <c r="K922" s="14">
        <v>20.978975918490502</v>
      </c>
      <c r="L922" s="14">
        <v>92.242306432946506</v>
      </c>
      <c r="M922" s="14">
        <v>-47.6121498430808</v>
      </c>
      <c r="N922" s="14">
        <v>4</v>
      </c>
      <c r="P922" s="14" t="s">
        <v>99</v>
      </c>
      <c r="Q922" s="14" t="s">
        <v>108</v>
      </c>
      <c r="S922" s="14">
        <v>1</v>
      </c>
      <c r="T922" s="14">
        <v>1</v>
      </c>
      <c r="U922" s="14">
        <v>3</v>
      </c>
      <c r="V922" s="14">
        <v>0</v>
      </c>
      <c r="W922" s="14">
        <v>0</v>
      </c>
      <c r="X922" s="14">
        <v>0</v>
      </c>
      <c r="Y922" s="14">
        <v>0</v>
      </c>
      <c r="Z922" s="14">
        <v>28</v>
      </c>
      <c r="AA922" s="14">
        <v>25</v>
      </c>
      <c r="AD922" s="14">
        <v>34</v>
      </c>
      <c r="AE922" s="14">
        <v>46</v>
      </c>
      <c r="AP922" s="14">
        <v>0</v>
      </c>
      <c r="AQ922" s="14">
        <v>1</v>
      </c>
      <c r="AR922" s="14">
        <v>1</v>
      </c>
      <c r="AS922" s="14">
        <v>0</v>
      </c>
      <c r="AX922" s="14">
        <v>0</v>
      </c>
      <c r="AY922" s="14">
        <v>1</v>
      </c>
      <c r="AZ922" s="14">
        <v>1</v>
      </c>
      <c r="BA922" s="14">
        <v>0</v>
      </c>
      <c r="BB922" s="14">
        <v>1</v>
      </c>
    </row>
    <row r="923" spans="1:54">
      <c r="A923" s="14" t="s">
        <v>40</v>
      </c>
      <c r="B923" s="14" t="s">
        <v>69</v>
      </c>
      <c r="C923" s="14" t="s">
        <v>1581</v>
      </c>
      <c r="D923" s="14" t="s">
        <v>1582</v>
      </c>
      <c r="E923" s="14" t="s">
        <v>1355</v>
      </c>
      <c r="F923" s="14" t="s">
        <v>1583</v>
      </c>
      <c r="G923" s="14">
        <v>31012934</v>
      </c>
      <c r="H923" s="14" t="s">
        <v>166</v>
      </c>
      <c r="I923" s="14" t="s">
        <v>259</v>
      </c>
      <c r="J923" s="14" t="s">
        <v>168</v>
      </c>
      <c r="K923" s="14">
        <v>20.947174584223699</v>
      </c>
      <c r="L923" s="14">
        <v>92.254824641313505</v>
      </c>
      <c r="M923" s="14">
        <v>-44.492419832016097</v>
      </c>
      <c r="N923" s="14">
        <v>4</v>
      </c>
      <c r="P923" s="14" t="s">
        <v>99</v>
      </c>
      <c r="Q923" s="14" t="s">
        <v>108</v>
      </c>
      <c r="S923" s="14">
        <v>1</v>
      </c>
      <c r="T923" s="14">
        <v>1</v>
      </c>
      <c r="U923" s="14">
        <v>3</v>
      </c>
      <c r="V923" s="14">
        <v>0</v>
      </c>
      <c r="W923" s="14">
        <v>0</v>
      </c>
      <c r="X923" s="14">
        <v>0</v>
      </c>
      <c r="Y923" s="14">
        <v>0</v>
      </c>
      <c r="Z923" s="14">
        <v>13</v>
      </c>
      <c r="AA923" s="14">
        <v>24</v>
      </c>
      <c r="AD923" s="14">
        <v>32</v>
      </c>
      <c r="AE923" s="14">
        <v>48</v>
      </c>
      <c r="AP923" s="14">
        <v>0</v>
      </c>
      <c r="AQ923" s="14">
        <v>1</v>
      </c>
      <c r="AR923" s="14">
        <v>1</v>
      </c>
      <c r="AS923" s="14">
        <v>0</v>
      </c>
      <c r="AX923" s="14">
        <v>0</v>
      </c>
      <c r="AY923" s="14">
        <v>1</v>
      </c>
      <c r="AZ923" s="14">
        <v>1</v>
      </c>
      <c r="BA923" s="14">
        <v>0</v>
      </c>
      <c r="BB923" s="14">
        <v>1</v>
      </c>
    </row>
    <row r="924" spans="1:54">
      <c r="A924" s="14" t="s">
        <v>40</v>
      </c>
      <c r="B924" s="14" t="s">
        <v>69</v>
      </c>
      <c r="C924" s="14" t="s">
        <v>1581</v>
      </c>
      <c r="D924" s="14" t="s">
        <v>1582</v>
      </c>
      <c r="E924" s="14" t="s">
        <v>1355</v>
      </c>
      <c r="F924" s="14" t="s">
        <v>1584</v>
      </c>
      <c r="G924" s="14">
        <v>31013023</v>
      </c>
      <c r="H924" s="14" t="s">
        <v>166</v>
      </c>
      <c r="I924" s="14" t="s">
        <v>259</v>
      </c>
      <c r="J924" s="14" t="s">
        <v>168</v>
      </c>
      <c r="K924" s="14">
        <v>20.947246454063698</v>
      </c>
      <c r="L924" s="14">
        <v>92.2547918228003</v>
      </c>
      <c r="M924" s="14">
        <v>-51.230965209586799</v>
      </c>
      <c r="N924" s="14">
        <v>4</v>
      </c>
      <c r="P924" s="14" t="s">
        <v>99</v>
      </c>
      <c r="Q924" s="14" t="s">
        <v>108</v>
      </c>
      <c r="S924" s="14">
        <v>1</v>
      </c>
      <c r="T924" s="14">
        <v>1</v>
      </c>
      <c r="U924" s="14">
        <v>3</v>
      </c>
      <c r="V924" s="14">
        <v>0</v>
      </c>
      <c r="W924" s="14">
        <v>0</v>
      </c>
      <c r="X924" s="14">
        <v>0</v>
      </c>
      <c r="Y924" s="14">
        <v>0</v>
      </c>
      <c r="Z924" s="14">
        <v>19</v>
      </c>
      <c r="AA924" s="14">
        <v>23</v>
      </c>
      <c r="AD924" s="14">
        <v>19</v>
      </c>
      <c r="AE924" s="14">
        <v>46</v>
      </c>
      <c r="AP924" s="14">
        <v>0</v>
      </c>
      <c r="AQ924" s="14">
        <v>1</v>
      </c>
      <c r="AR924" s="14">
        <v>1</v>
      </c>
      <c r="AS924" s="14">
        <v>0</v>
      </c>
      <c r="AX924" s="14">
        <v>0</v>
      </c>
      <c r="AY924" s="14">
        <v>1</v>
      </c>
      <c r="AZ924" s="14">
        <v>1</v>
      </c>
      <c r="BA924" s="14">
        <v>0</v>
      </c>
      <c r="BB924" s="14">
        <v>1</v>
      </c>
    </row>
    <row r="925" spans="1:54">
      <c r="A925" s="14" t="s">
        <v>40</v>
      </c>
      <c r="B925" s="14" t="s">
        <v>69</v>
      </c>
      <c r="C925" s="14" t="s">
        <v>1568</v>
      </c>
      <c r="D925" s="14" t="s">
        <v>1569</v>
      </c>
      <c r="E925" s="14" t="s">
        <v>225</v>
      </c>
      <c r="F925" s="14" t="s">
        <v>1585</v>
      </c>
      <c r="G925" s="14">
        <v>31012878</v>
      </c>
      <c r="H925" s="14" t="s">
        <v>166</v>
      </c>
      <c r="I925" s="14" t="s">
        <v>259</v>
      </c>
      <c r="J925" s="14" t="s">
        <v>168</v>
      </c>
      <c r="K925" s="14">
        <v>20.966849409927999</v>
      </c>
      <c r="L925" s="14">
        <v>92.249510914569797</v>
      </c>
      <c r="M925" s="14">
        <v>-36.152159535858303</v>
      </c>
      <c r="N925" s="14">
        <v>4</v>
      </c>
      <c r="P925" s="14" t="s">
        <v>99</v>
      </c>
      <c r="Q925" s="14" t="s">
        <v>108</v>
      </c>
      <c r="S925" s="14">
        <v>1</v>
      </c>
      <c r="T925" s="14">
        <v>1</v>
      </c>
      <c r="U925" s="14">
        <v>3</v>
      </c>
      <c r="V925" s="14">
        <v>0</v>
      </c>
      <c r="W925" s="14">
        <v>0</v>
      </c>
      <c r="X925" s="14">
        <v>0</v>
      </c>
      <c r="Y925" s="14">
        <v>0</v>
      </c>
      <c r="Z925" s="14">
        <v>25</v>
      </c>
      <c r="AA925" s="14">
        <v>25</v>
      </c>
      <c r="AD925" s="14">
        <v>35</v>
      </c>
      <c r="AE925" s="14">
        <v>54</v>
      </c>
      <c r="AP925" s="14">
        <v>0</v>
      </c>
      <c r="AQ925" s="14">
        <v>1</v>
      </c>
      <c r="AR925" s="14">
        <v>1</v>
      </c>
      <c r="AS925" s="14">
        <v>0</v>
      </c>
      <c r="AX925" s="14">
        <v>0</v>
      </c>
      <c r="AY925" s="14">
        <v>1</v>
      </c>
      <c r="AZ925" s="14">
        <v>1</v>
      </c>
      <c r="BA925" s="14">
        <v>0</v>
      </c>
      <c r="BB925" s="14">
        <v>1</v>
      </c>
    </row>
    <row r="926" spans="1:54">
      <c r="A926" s="14" t="s">
        <v>40</v>
      </c>
      <c r="B926" s="14" t="s">
        <v>69</v>
      </c>
      <c r="C926" s="14" t="s">
        <v>1568</v>
      </c>
      <c r="D926" s="14" t="s">
        <v>1569</v>
      </c>
      <c r="E926" s="14" t="s">
        <v>1171</v>
      </c>
      <c r="F926" s="14" t="s">
        <v>1586</v>
      </c>
      <c r="G926" s="14">
        <v>31012857</v>
      </c>
      <c r="H926" s="14" t="s">
        <v>166</v>
      </c>
      <c r="I926" s="14" t="s">
        <v>259</v>
      </c>
      <c r="J926" s="14" t="s">
        <v>168</v>
      </c>
      <c r="K926" s="14">
        <v>20.965304067228701</v>
      </c>
      <c r="L926" s="14">
        <v>92.246513578561903</v>
      </c>
      <c r="M926" s="14">
        <v>-39.2236569093524</v>
      </c>
      <c r="N926" s="14">
        <v>4</v>
      </c>
      <c r="P926" s="14" t="s">
        <v>99</v>
      </c>
      <c r="Q926" s="14" t="s">
        <v>108</v>
      </c>
      <c r="S926" s="14">
        <v>1</v>
      </c>
      <c r="T926" s="14">
        <v>1</v>
      </c>
      <c r="U926" s="14">
        <v>3</v>
      </c>
      <c r="V926" s="14">
        <v>0</v>
      </c>
      <c r="W926" s="14">
        <v>0</v>
      </c>
      <c r="X926" s="14">
        <v>0</v>
      </c>
      <c r="Y926" s="14">
        <v>0</v>
      </c>
      <c r="Z926" s="14">
        <v>18</v>
      </c>
      <c r="AA926" s="14">
        <v>17</v>
      </c>
      <c r="AD926" s="14">
        <v>50</v>
      </c>
      <c r="AE926" s="14">
        <v>35</v>
      </c>
      <c r="AP926" s="14">
        <v>0</v>
      </c>
      <c r="AQ926" s="14">
        <v>1</v>
      </c>
      <c r="AR926" s="14">
        <v>1</v>
      </c>
      <c r="AS926" s="14">
        <v>0</v>
      </c>
      <c r="AX926" s="14">
        <v>0</v>
      </c>
      <c r="AY926" s="14">
        <v>1</v>
      </c>
      <c r="AZ926" s="14">
        <v>1</v>
      </c>
      <c r="BA926" s="14">
        <v>0</v>
      </c>
      <c r="BB926" s="14">
        <v>1</v>
      </c>
    </row>
    <row r="927" spans="1:54">
      <c r="A927" s="14" t="s">
        <v>40</v>
      </c>
      <c r="B927" s="14" t="s">
        <v>69</v>
      </c>
      <c r="C927" s="14" t="s">
        <v>1568</v>
      </c>
      <c r="D927" s="14" t="s">
        <v>1569</v>
      </c>
      <c r="E927" s="14" t="s">
        <v>1587</v>
      </c>
      <c r="F927" s="14" t="s">
        <v>1588</v>
      </c>
      <c r="G927" s="14">
        <v>31013088</v>
      </c>
      <c r="H927" s="14" t="s">
        <v>166</v>
      </c>
      <c r="I927" s="14" t="s">
        <v>259</v>
      </c>
      <c r="J927" s="14" t="s">
        <v>168</v>
      </c>
      <c r="K927" s="14">
        <v>20.965101721931301</v>
      </c>
      <c r="L927" s="14">
        <v>92.246260437138503</v>
      </c>
      <c r="M927" s="14">
        <v>-46.091146884285401</v>
      </c>
      <c r="N927" s="14">
        <v>4</v>
      </c>
      <c r="P927" s="14" t="s">
        <v>99</v>
      </c>
      <c r="Q927" s="14" t="s">
        <v>108</v>
      </c>
      <c r="S927" s="14">
        <v>1</v>
      </c>
      <c r="T927" s="14">
        <v>1</v>
      </c>
      <c r="U927" s="14">
        <v>3</v>
      </c>
      <c r="V927" s="14">
        <v>0</v>
      </c>
      <c r="W927" s="14">
        <v>0</v>
      </c>
      <c r="X927" s="14">
        <v>0</v>
      </c>
      <c r="Y927" s="14">
        <v>0</v>
      </c>
      <c r="Z927" s="14">
        <v>23</v>
      </c>
      <c r="AA927" s="14">
        <v>13</v>
      </c>
      <c r="AD927" s="14">
        <v>29</v>
      </c>
      <c r="AE927" s="14">
        <v>41</v>
      </c>
      <c r="AP927" s="14">
        <v>0</v>
      </c>
      <c r="AQ927" s="14">
        <v>1</v>
      </c>
      <c r="AR927" s="14">
        <v>1</v>
      </c>
      <c r="AS927" s="14">
        <v>0</v>
      </c>
      <c r="AX927" s="14">
        <v>0</v>
      </c>
      <c r="AY927" s="14">
        <v>1</v>
      </c>
      <c r="AZ927" s="14">
        <v>1</v>
      </c>
      <c r="BA927" s="14">
        <v>0</v>
      </c>
      <c r="BB927" s="14">
        <v>1</v>
      </c>
    </row>
    <row r="928" spans="1:54">
      <c r="A928" s="14" t="s">
        <v>40</v>
      </c>
      <c r="B928" s="14" t="s">
        <v>69</v>
      </c>
      <c r="C928" s="14" t="s">
        <v>1589</v>
      </c>
      <c r="D928" s="14" t="s">
        <v>1590</v>
      </c>
      <c r="E928" s="14" t="s">
        <v>1591</v>
      </c>
      <c r="F928" s="14" t="s">
        <v>1592</v>
      </c>
      <c r="G928" s="14">
        <v>31013038</v>
      </c>
      <c r="H928" s="14" t="s">
        <v>166</v>
      </c>
      <c r="I928" s="14" t="s">
        <v>259</v>
      </c>
      <c r="J928" s="14" t="s">
        <v>168</v>
      </c>
      <c r="K928" s="14">
        <v>20.966324929555899</v>
      </c>
      <c r="L928" s="14">
        <v>92.243315155057601</v>
      </c>
      <c r="M928" s="14">
        <v>-36.673040016638303</v>
      </c>
      <c r="N928" s="14">
        <v>4</v>
      </c>
      <c r="P928" s="14" t="s">
        <v>99</v>
      </c>
      <c r="Q928" s="14" t="s">
        <v>108</v>
      </c>
      <c r="S928" s="14">
        <v>1</v>
      </c>
      <c r="T928" s="14">
        <v>1</v>
      </c>
      <c r="U928" s="14">
        <v>3</v>
      </c>
      <c r="V928" s="14">
        <v>0</v>
      </c>
      <c r="W928" s="14">
        <v>0</v>
      </c>
      <c r="X928" s="14">
        <v>0</v>
      </c>
      <c r="Y928" s="14">
        <v>0</v>
      </c>
      <c r="Z928" s="14">
        <v>20</v>
      </c>
      <c r="AA928" s="14">
        <v>20</v>
      </c>
      <c r="AD928" s="14">
        <v>36</v>
      </c>
      <c r="AE928" s="14">
        <v>34</v>
      </c>
      <c r="AP928" s="14">
        <v>0</v>
      </c>
      <c r="AQ928" s="14">
        <v>1</v>
      </c>
      <c r="AR928" s="14">
        <v>1</v>
      </c>
      <c r="AS928" s="14">
        <v>0</v>
      </c>
      <c r="AX928" s="14">
        <v>0</v>
      </c>
      <c r="AY928" s="14">
        <v>1</v>
      </c>
      <c r="AZ928" s="14">
        <v>1</v>
      </c>
      <c r="BA928" s="14">
        <v>0</v>
      </c>
      <c r="BB928" s="14">
        <v>1</v>
      </c>
    </row>
    <row r="929" spans="1:54">
      <c r="A929" s="14" t="s">
        <v>40</v>
      </c>
      <c r="B929" s="14" t="s">
        <v>69</v>
      </c>
      <c r="C929" s="14" t="s">
        <v>1589</v>
      </c>
      <c r="D929" s="14" t="s">
        <v>1590</v>
      </c>
      <c r="E929" s="14" t="s">
        <v>1587</v>
      </c>
      <c r="F929" s="14" t="s">
        <v>1593</v>
      </c>
      <c r="G929" s="14">
        <v>31012978</v>
      </c>
      <c r="H929" s="14" t="s">
        <v>166</v>
      </c>
      <c r="I929" s="14" t="s">
        <v>259</v>
      </c>
      <c r="J929" s="14" t="s">
        <v>168</v>
      </c>
      <c r="K929" s="14">
        <v>20.9665783828464</v>
      </c>
      <c r="L929" s="14">
        <v>92.243014053329603</v>
      </c>
      <c r="M929" s="14">
        <v>-38.626835623007402</v>
      </c>
      <c r="N929" s="14">
        <v>4</v>
      </c>
      <c r="P929" s="14" t="s">
        <v>99</v>
      </c>
      <c r="Q929" s="14" t="s">
        <v>108</v>
      </c>
      <c r="S929" s="14">
        <v>1</v>
      </c>
      <c r="T929" s="14">
        <v>1</v>
      </c>
      <c r="U929" s="14">
        <v>3</v>
      </c>
      <c r="V929" s="14">
        <v>0</v>
      </c>
      <c r="W929" s="14">
        <v>0</v>
      </c>
      <c r="X929" s="14">
        <v>0</v>
      </c>
      <c r="Y929" s="14">
        <v>0</v>
      </c>
      <c r="Z929" s="14">
        <v>22</v>
      </c>
      <c r="AA929" s="14">
        <v>48</v>
      </c>
      <c r="AD929" s="14">
        <v>23</v>
      </c>
      <c r="AE929" s="14">
        <v>47</v>
      </c>
      <c r="AP929" s="14">
        <v>0</v>
      </c>
      <c r="AQ929" s="14">
        <v>1</v>
      </c>
      <c r="AR929" s="14">
        <v>1</v>
      </c>
      <c r="AS929" s="14">
        <v>0</v>
      </c>
      <c r="AX929" s="14">
        <v>0</v>
      </c>
      <c r="AY929" s="14">
        <v>1</v>
      </c>
      <c r="AZ929" s="14">
        <v>1</v>
      </c>
      <c r="BA929" s="14">
        <v>0</v>
      </c>
      <c r="BB929" s="14">
        <v>1</v>
      </c>
    </row>
    <row r="930" spans="1:54">
      <c r="A930" s="14" t="s">
        <v>40</v>
      </c>
      <c r="B930" s="14" t="s">
        <v>69</v>
      </c>
      <c r="C930" s="14" t="s">
        <v>1589</v>
      </c>
      <c r="D930" s="14" t="s">
        <v>1590</v>
      </c>
      <c r="E930" s="14" t="s">
        <v>1594</v>
      </c>
      <c r="F930" s="14" t="s">
        <v>1595</v>
      </c>
      <c r="G930" s="14">
        <v>31013078</v>
      </c>
      <c r="H930" s="14" t="s">
        <v>166</v>
      </c>
      <c r="I930" s="14" t="s">
        <v>259</v>
      </c>
      <c r="J930" s="14" t="s">
        <v>168</v>
      </c>
      <c r="K930" s="14">
        <v>20.9665177371811</v>
      </c>
      <c r="L930" s="14">
        <v>92.242965768005902</v>
      </c>
      <c r="M930" s="14">
        <v>-41.673019458189501</v>
      </c>
      <c r="N930" s="14">
        <v>4</v>
      </c>
      <c r="P930" s="14" t="s">
        <v>99</v>
      </c>
      <c r="Q930" s="14" t="s">
        <v>108</v>
      </c>
      <c r="S930" s="14">
        <v>1</v>
      </c>
      <c r="T930" s="14">
        <v>1</v>
      </c>
      <c r="U930" s="14">
        <v>3</v>
      </c>
      <c r="V930" s="14">
        <v>0</v>
      </c>
      <c r="W930" s="14">
        <v>0</v>
      </c>
      <c r="X930" s="14">
        <v>0</v>
      </c>
      <c r="Y930" s="14">
        <v>0</v>
      </c>
      <c r="Z930" s="14">
        <v>12</v>
      </c>
      <c r="AA930" s="14">
        <v>20</v>
      </c>
      <c r="AD930" s="14">
        <v>18</v>
      </c>
      <c r="AE930" s="14">
        <v>32</v>
      </c>
      <c r="AP930" s="14">
        <v>0</v>
      </c>
      <c r="AQ930" s="14">
        <v>1</v>
      </c>
      <c r="AR930" s="14">
        <v>1</v>
      </c>
      <c r="AS930" s="14">
        <v>0</v>
      </c>
      <c r="AX930" s="14">
        <v>0</v>
      </c>
      <c r="AY930" s="14">
        <v>1</v>
      </c>
      <c r="AZ930" s="14">
        <v>1</v>
      </c>
      <c r="BA930" s="14">
        <v>0</v>
      </c>
      <c r="BB930" s="14">
        <v>1</v>
      </c>
    </row>
    <row r="931" spans="1:54">
      <c r="A931" s="14" t="s">
        <v>40</v>
      </c>
      <c r="B931" s="14" t="s">
        <v>69</v>
      </c>
      <c r="C931" s="14" t="s">
        <v>1596</v>
      </c>
      <c r="D931" s="14" t="s">
        <v>1597</v>
      </c>
      <c r="E931" s="14" t="s">
        <v>1355</v>
      </c>
      <c r="F931" s="14" t="s">
        <v>1598</v>
      </c>
      <c r="G931" s="14">
        <v>31012835</v>
      </c>
      <c r="H931" s="14" t="s">
        <v>166</v>
      </c>
      <c r="I931" s="14" t="s">
        <v>259</v>
      </c>
      <c r="J931" s="14" t="s">
        <v>168</v>
      </c>
      <c r="K931" s="14">
        <v>20.949405905401999</v>
      </c>
      <c r="L931" s="14">
        <v>92.253968925067298</v>
      </c>
      <c r="M931" s="14">
        <v>-39.720802377995298</v>
      </c>
      <c r="N931" s="14">
        <v>4</v>
      </c>
      <c r="P931" s="14" t="s">
        <v>99</v>
      </c>
      <c r="Q931" s="14" t="s">
        <v>108</v>
      </c>
      <c r="S931" s="14">
        <v>1</v>
      </c>
      <c r="T931" s="14">
        <v>1</v>
      </c>
      <c r="U931" s="14">
        <v>3</v>
      </c>
      <c r="V931" s="14">
        <v>0</v>
      </c>
      <c r="W931" s="14">
        <v>0</v>
      </c>
      <c r="X931" s="14">
        <v>0</v>
      </c>
      <c r="Y931" s="14">
        <v>0</v>
      </c>
      <c r="Z931" s="14">
        <v>26</v>
      </c>
      <c r="AA931" s="14">
        <v>44</v>
      </c>
      <c r="AD931" s="14">
        <v>30</v>
      </c>
      <c r="AE931" s="14">
        <v>40</v>
      </c>
      <c r="AP931" s="14">
        <v>0</v>
      </c>
      <c r="AQ931" s="14">
        <v>1</v>
      </c>
      <c r="AR931" s="14">
        <v>1</v>
      </c>
      <c r="AS931" s="14">
        <v>0</v>
      </c>
      <c r="AX931" s="14">
        <v>0</v>
      </c>
      <c r="AY931" s="14">
        <v>1</v>
      </c>
      <c r="AZ931" s="14">
        <v>1</v>
      </c>
      <c r="BA931" s="14">
        <v>0</v>
      </c>
      <c r="BB931" s="14">
        <v>1</v>
      </c>
    </row>
    <row r="932" spans="1:54">
      <c r="A932" s="14" t="s">
        <v>40</v>
      </c>
      <c r="B932" s="14" t="s">
        <v>69</v>
      </c>
      <c r="C932" s="14" t="s">
        <v>1596</v>
      </c>
      <c r="D932" s="14" t="s">
        <v>1597</v>
      </c>
      <c r="E932" s="14" t="s">
        <v>1355</v>
      </c>
      <c r="F932" s="14" t="s">
        <v>1599</v>
      </c>
      <c r="G932" s="14">
        <v>31012891</v>
      </c>
      <c r="H932" s="14" t="s">
        <v>166</v>
      </c>
      <c r="I932" s="14" t="s">
        <v>259</v>
      </c>
      <c r="J932" s="14" t="s">
        <v>168</v>
      </c>
      <c r="K932" s="14">
        <v>20.9482739416265</v>
      </c>
      <c r="L932" s="14">
        <v>92.255278098937794</v>
      </c>
      <c r="M932" s="14">
        <v>-44.7255048850148</v>
      </c>
      <c r="N932" s="14">
        <v>4</v>
      </c>
      <c r="P932" s="14" t="s">
        <v>99</v>
      </c>
      <c r="Q932" s="14" t="s">
        <v>108</v>
      </c>
      <c r="S932" s="14">
        <v>1</v>
      </c>
      <c r="T932" s="14">
        <v>1</v>
      </c>
      <c r="U932" s="14">
        <v>3</v>
      </c>
      <c r="V932" s="14">
        <v>0</v>
      </c>
      <c r="W932" s="14">
        <v>0</v>
      </c>
      <c r="X932" s="14">
        <v>0</v>
      </c>
      <c r="Y932" s="14">
        <v>0</v>
      </c>
      <c r="Z932" s="14">
        <v>18</v>
      </c>
      <c r="AA932" s="14">
        <v>17</v>
      </c>
      <c r="AD932" s="14">
        <v>30</v>
      </c>
      <c r="AE932" s="14">
        <v>40</v>
      </c>
      <c r="AP932" s="14">
        <v>0</v>
      </c>
      <c r="AQ932" s="14">
        <v>1</v>
      </c>
      <c r="AR932" s="14">
        <v>1</v>
      </c>
      <c r="AS932" s="14">
        <v>0</v>
      </c>
      <c r="AX932" s="14">
        <v>0</v>
      </c>
      <c r="AY932" s="14">
        <v>1</v>
      </c>
      <c r="AZ932" s="14">
        <v>1</v>
      </c>
      <c r="BA932" s="14">
        <v>0</v>
      </c>
      <c r="BB932" s="14">
        <v>1</v>
      </c>
    </row>
    <row r="933" spans="1:54">
      <c r="A933" s="14" t="s">
        <v>40</v>
      </c>
      <c r="B933" s="14" t="s">
        <v>69</v>
      </c>
      <c r="C933" s="14" t="s">
        <v>1596</v>
      </c>
      <c r="D933" s="14" t="s">
        <v>1597</v>
      </c>
      <c r="E933" s="14" t="s">
        <v>1355</v>
      </c>
      <c r="F933" s="14" t="s">
        <v>1600</v>
      </c>
      <c r="G933" s="14">
        <v>31013076</v>
      </c>
      <c r="H933" s="14" t="s">
        <v>166</v>
      </c>
      <c r="I933" s="14" t="s">
        <v>259</v>
      </c>
      <c r="J933" s="14" t="s">
        <v>168</v>
      </c>
      <c r="K933" s="14">
        <v>20.949615673801201</v>
      </c>
      <c r="L933" s="14">
        <v>92.254779743497295</v>
      </c>
      <c r="M933" s="14">
        <v>-48.252699300972097</v>
      </c>
      <c r="N933" s="14">
        <v>4</v>
      </c>
      <c r="P933" s="14" t="s">
        <v>99</v>
      </c>
      <c r="Q933" s="14" t="s">
        <v>108</v>
      </c>
      <c r="S933" s="14">
        <v>1</v>
      </c>
      <c r="T933" s="14">
        <v>1</v>
      </c>
      <c r="U933" s="14">
        <v>3</v>
      </c>
      <c r="V933" s="14">
        <v>0</v>
      </c>
      <c r="W933" s="14">
        <v>0</v>
      </c>
      <c r="X933" s="14">
        <v>0</v>
      </c>
      <c r="Y933" s="14">
        <v>0</v>
      </c>
      <c r="Z933" s="14">
        <v>18</v>
      </c>
      <c r="AA933" s="14">
        <v>17</v>
      </c>
      <c r="AD933" s="14">
        <v>32</v>
      </c>
      <c r="AE933" s="14">
        <v>38</v>
      </c>
      <c r="AP933" s="14">
        <v>0</v>
      </c>
      <c r="AQ933" s="14">
        <v>1</v>
      </c>
      <c r="AR933" s="14">
        <v>1</v>
      </c>
      <c r="AS933" s="14">
        <v>0</v>
      </c>
      <c r="AX933" s="14">
        <v>0</v>
      </c>
      <c r="AY933" s="14">
        <v>1</v>
      </c>
      <c r="AZ933" s="14">
        <v>1</v>
      </c>
      <c r="BA933" s="14">
        <v>0</v>
      </c>
      <c r="BB933" s="14">
        <v>1</v>
      </c>
    </row>
    <row r="934" spans="1:54">
      <c r="A934" s="14" t="s">
        <v>40</v>
      </c>
      <c r="B934" s="14" t="s">
        <v>69</v>
      </c>
      <c r="C934" s="14" t="s">
        <v>1596</v>
      </c>
      <c r="D934" s="14" t="s">
        <v>1597</v>
      </c>
      <c r="E934" s="14" t="s">
        <v>1355</v>
      </c>
      <c r="F934" s="14" t="s">
        <v>1601</v>
      </c>
      <c r="G934" s="14">
        <v>31013127</v>
      </c>
      <c r="H934" s="14" t="s">
        <v>166</v>
      </c>
      <c r="I934" s="14" t="s">
        <v>259</v>
      </c>
      <c r="J934" s="14" t="s">
        <v>168</v>
      </c>
      <c r="K934" s="14">
        <v>20.949557283457199</v>
      </c>
      <c r="L934" s="14">
        <v>92.254888345846396</v>
      </c>
      <c r="M934" s="14">
        <v>-55.101378059818501</v>
      </c>
      <c r="N934" s="14">
        <v>4</v>
      </c>
      <c r="P934" s="14" t="s">
        <v>99</v>
      </c>
      <c r="Q934" s="14" t="s">
        <v>108</v>
      </c>
      <c r="S934" s="14">
        <v>1</v>
      </c>
      <c r="T934" s="14">
        <v>1</v>
      </c>
      <c r="U934" s="14">
        <v>3</v>
      </c>
      <c r="V934" s="14">
        <v>0</v>
      </c>
      <c r="W934" s="14">
        <v>0</v>
      </c>
      <c r="X934" s="14">
        <v>0</v>
      </c>
      <c r="Y934" s="14">
        <v>0</v>
      </c>
      <c r="Z934" s="14">
        <v>18</v>
      </c>
      <c r="AA934" s="14">
        <v>17</v>
      </c>
      <c r="AD934" s="14">
        <v>37</v>
      </c>
      <c r="AE934" s="14">
        <v>37</v>
      </c>
      <c r="AP934" s="14">
        <v>0</v>
      </c>
      <c r="AQ934" s="14">
        <v>1</v>
      </c>
      <c r="AR934" s="14">
        <v>1</v>
      </c>
      <c r="AS934" s="14">
        <v>0</v>
      </c>
      <c r="AX934" s="14">
        <v>0</v>
      </c>
      <c r="AY934" s="14">
        <v>1</v>
      </c>
      <c r="AZ934" s="14">
        <v>1</v>
      </c>
      <c r="BA934" s="14">
        <v>0</v>
      </c>
      <c r="BB934" s="14">
        <v>1</v>
      </c>
    </row>
    <row r="935" spans="1:54">
      <c r="A935" s="14" t="s">
        <v>40</v>
      </c>
      <c r="B935" s="14" t="s">
        <v>69</v>
      </c>
      <c r="C935" s="14" t="s">
        <v>1596</v>
      </c>
      <c r="D935" s="14" t="s">
        <v>1597</v>
      </c>
      <c r="E935" s="14" t="s">
        <v>1355</v>
      </c>
      <c r="F935" s="14" t="s">
        <v>1602</v>
      </c>
      <c r="G935" s="14">
        <v>31013183</v>
      </c>
      <c r="H935" s="14" t="s">
        <v>166</v>
      </c>
      <c r="I935" s="14" t="s">
        <v>167</v>
      </c>
      <c r="J935" s="14" t="s">
        <v>168</v>
      </c>
      <c r="K935" s="14">
        <v>20.950626514819799</v>
      </c>
      <c r="L935" s="14">
        <v>92.254233790619793</v>
      </c>
      <c r="M935" s="14">
        <v>-42.800560181586803</v>
      </c>
      <c r="N935" s="14">
        <v>4</v>
      </c>
      <c r="P935" s="14" t="s">
        <v>99</v>
      </c>
      <c r="Q935" s="14" t="s">
        <v>108</v>
      </c>
      <c r="S935" s="14">
        <v>1</v>
      </c>
      <c r="T935" s="14">
        <v>1</v>
      </c>
      <c r="U935" s="14">
        <v>3</v>
      </c>
      <c r="V935" s="14">
        <v>0</v>
      </c>
      <c r="W935" s="14">
        <v>0</v>
      </c>
      <c r="X935" s="14">
        <v>0</v>
      </c>
      <c r="Y935" s="14">
        <v>0</v>
      </c>
      <c r="Z935" s="14">
        <v>18</v>
      </c>
      <c r="AA935" s="14">
        <v>17</v>
      </c>
      <c r="AD935" s="14">
        <v>36</v>
      </c>
      <c r="AE935" s="14">
        <v>37</v>
      </c>
      <c r="AP935" s="14">
        <v>0</v>
      </c>
      <c r="AQ935" s="14">
        <v>1</v>
      </c>
      <c r="AR935" s="14">
        <v>1</v>
      </c>
      <c r="AS935" s="14">
        <v>1</v>
      </c>
      <c r="AX935" s="14">
        <v>0</v>
      </c>
      <c r="AY935" s="14">
        <v>1</v>
      </c>
      <c r="AZ935" s="14">
        <v>1</v>
      </c>
      <c r="BA935" s="14">
        <v>1</v>
      </c>
      <c r="BB935" s="14">
        <v>1</v>
      </c>
    </row>
    <row r="936" spans="1:54">
      <c r="A936" s="14" t="s">
        <v>41</v>
      </c>
      <c r="B936" s="14" t="s">
        <v>70</v>
      </c>
      <c r="C936" s="14" t="s">
        <v>1581</v>
      </c>
      <c r="D936" s="14" t="s">
        <v>1582</v>
      </c>
      <c r="E936" s="14" t="s">
        <v>917</v>
      </c>
      <c r="F936" s="14" t="s">
        <v>1603</v>
      </c>
      <c r="G936" s="14">
        <v>31013064</v>
      </c>
      <c r="H936" s="14" t="s">
        <v>166</v>
      </c>
      <c r="I936" s="14" t="s">
        <v>167</v>
      </c>
      <c r="J936" s="14" t="s">
        <v>168</v>
      </c>
      <c r="P936" s="14" t="s">
        <v>99</v>
      </c>
      <c r="Q936" s="14" t="s">
        <v>108</v>
      </c>
      <c r="S936" s="14">
        <v>1</v>
      </c>
      <c r="T936" s="14">
        <v>1</v>
      </c>
      <c r="U936" s="14">
        <v>3</v>
      </c>
      <c r="V936" s="14">
        <v>0</v>
      </c>
      <c r="W936" s="14">
        <v>0</v>
      </c>
      <c r="X936" s="14">
        <v>0</v>
      </c>
      <c r="Y936" s="14">
        <v>0</v>
      </c>
      <c r="Z936" s="14">
        <v>24</v>
      </c>
      <c r="AA936" s="14">
        <v>19</v>
      </c>
      <c r="AD936" s="14">
        <v>39</v>
      </c>
      <c r="AE936" s="14">
        <v>36</v>
      </c>
      <c r="AP936" s="14">
        <v>0</v>
      </c>
      <c r="AQ936" s="14">
        <v>1</v>
      </c>
      <c r="AR936" s="14">
        <v>1</v>
      </c>
      <c r="AS936" s="14">
        <v>1</v>
      </c>
      <c r="AX936" s="14">
        <v>0</v>
      </c>
      <c r="AY936" s="14">
        <v>1</v>
      </c>
      <c r="AZ936" s="14">
        <v>1</v>
      </c>
      <c r="BA936" s="14">
        <v>1</v>
      </c>
      <c r="BB936" s="14">
        <v>1</v>
      </c>
    </row>
    <row r="937" spans="1:54">
      <c r="A937" s="14" t="s">
        <v>41</v>
      </c>
      <c r="B937" s="14" t="s">
        <v>70</v>
      </c>
      <c r="C937" s="14" t="s">
        <v>1581</v>
      </c>
      <c r="D937" s="14" t="s">
        <v>1582</v>
      </c>
      <c r="E937" s="14" t="s">
        <v>917</v>
      </c>
      <c r="F937" s="14" t="s">
        <v>1604</v>
      </c>
      <c r="G937" s="14">
        <v>31013180</v>
      </c>
      <c r="H937" s="14" t="s">
        <v>166</v>
      </c>
      <c r="I937" s="14" t="s">
        <v>167</v>
      </c>
      <c r="J937" s="14" t="s">
        <v>168</v>
      </c>
      <c r="P937" s="14" t="s">
        <v>99</v>
      </c>
      <c r="Q937" s="14" t="s">
        <v>108</v>
      </c>
      <c r="S937" s="14">
        <v>1</v>
      </c>
      <c r="T937" s="14">
        <v>1</v>
      </c>
      <c r="U937" s="14">
        <v>3</v>
      </c>
      <c r="V937" s="14">
        <v>0</v>
      </c>
      <c r="W937" s="14">
        <v>0</v>
      </c>
      <c r="X937" s="14">
        <v>0</v>
      </c>
      <c r="Y937" s="14">
        <v>0</v>
      </c>
      <c r="Z937" s="14">
        <v>23</v>
      </c>
      <c r="AA937" s="14">
        <v>25</v>
      </c>
      <c r="AD937" s="14">
        <v>33</v>
      </c>
      <c r="AE937" s="14">
        <v>37</v>
      </c>
      <c r="AP937" s="14">
        <v>0</v>
      </c>
      <c r="AQ937" s="14">
        <v>1</v>
      </c>
      <c r="AR937" s="14">
        <v>1</v>
      </c>
      <c r="AS937" s="14">
        <v>0</v>
      </c>
      <c r="AX937" s="14">
        <v>0</v>
      </c>
      <c r="AY937" s="14">
        <v>1</v>
      </c>
      <c r="AZ937" s="14">
        <v>1</v>
      </c>
      <c r="BA937" s="14">
        <v>0</v>
      </c>
      <c r="BB937" s="14">
        <v>1</v>
      </c>
    </row>
    <row r="938" spans="1:54">
      <c r="A938" s="14" t="s">
        <v>41</v>
      </c>
      <c r="B938" s="14" t="s">
        <v>70</v>
      </c>
      <c r="C938" s="14" t="s">
        <v>1605</v>
      </c>
      <c r="D938" s="14" t="s">
        <v>1606</v>
      </c>
      <c r="E938" s="14" t="s">
        <v>917</v>
      </c>
      <c r="F938" s="14" t="s">
        <v>1607</v>
      </c>
      <c r="G938" s="14">
        <v>31013069</v>
      </c>
      <c r="H938" s="14" t="s">
        <v>166</v>
      </c>
      <c r="I938" s="14" t="s">
        <v>167</v>
      </c>
      <c r="J938" s="14" t="s">
        <v>168</v>
      </c>
      <c r="K938" s="14">
        <v>20.9456159951425</v>
      </c>
      <c r="L938" s="14">
        <v>92.2586563904744</v>
      </c>
      <c r="M938" s="14">
        <v>-32.665022420635601</v>
      </c>
      <c r="N938" s="14">
        <v>4</v>
      </c>
      <c r="P938" s="14" t="s">
        <v>99</v>
      </c>
      <c r="Q938" s="14" t="s">
        <v>108</v>
      </c>
      <c r="S938" s="14">
        <v>1</v>
      </c>
      <c r="T938" s="14">
        <v>1</v>
      </c>
      <c r="U938" s="14">
        <v>3</v>
      </c>
      <c r="V938" s="14">
        <v>0</v>
      </c>
      <c r="W938" s="14">
        <v>0</v>
      </c>
      <c r="X938" s="14">
        <v>0</v>
      </c>
      <c r="Y938" s="14">
        <v>0</v>
      </c>
      <c r="Z938" s="14">
        <v>19</v>
      </c>
      <c r="AA938" s="14">
        <v>36</v>
      </c>
      <c r="AD938" s="14">
        <v>34</v>
      </c>
      <c r="AE938" s="14">
        <v>45</v>
      </c>
      <c r="AP938" s="14">
        <v>0</v>
      </c>
      <c r="AQ938" s="14">
        <v>1</v>
      </c>
      <c r="AR938" s="14">
        <v>1</v>
      </c>
      <c r="AS938" s="14">
        <v>0</v>
      </c>
      <c r="AX938" s="14">
        <v>0</v>
      </c>
      <c r="AY938" s="14">
        <v>1</v>
      </c>
      <c r="AZ938" s="14">
        <v>1</v>
      </c>
      <c r="BA938" s="14">
        <v>0</v>
      </c>
      <c r="BB938" s="14">
        <v>1</v>
      </c>
    </row>
    <row r="939" spans="1:54">
      <c r="A939" s="14" t="s">
        <v>41</v>
      </c>
      <c r="B939" s="14" t="s">
        <v>70</v>
      </c>
      <c r="C939" s="14" t="s">
        <v>1605</v>
      </c>
      <c r="D939" s="14" t="s">
        <v>1606</v>
      </c>
      <c r="E939" s="14" t="s">
        <v>917</v>
      </c>
      <c r="F939" s="14" t="s">
        <v>1608</v>
      </c>
      <c r="G939" s="14">
        <v>31013151</v>
      </c>
      <c r="H939" s="14" t="s">
        <v>166</v>
      </c>
      <c r="I939" s="14" t="s">
        <v>167</v>
      </c>
      <c r="J939" s="14" t="s">
        <v>168</v>
      </c>
      <c r="K939" s="14">
        <v>20.946569899799901</v>
      </c>
      <c r="L939" s="14">
        <v>92.2567584882961</v>
      </c>
      <c r="M939" s="14">
        <v>-46.291322351878598</v>
      </c>
      <c r="N939" s="14">
        <v>4</v>
      </c>
      <c r="P939" s="14" t="s">
        <v>99</v>
      </c>
      <c r="Q939" s="14" t="s">
        <v>108</v>
      </c>
      <c r="S939" s="14">
        <v>1</v>
      </c>
      <c r="T939" s="14">
        <v>1</v>
      </c>
      <c r="U939" s="14">
        <v>3</v>
      </c>
      <c r="V939" s="14">
        <v>0</v>
      </c>
      <c r="W939" s="14">
        <v>0</v>
      </c>
      <c r="X939" s="14">
        <v>0</v>
      </c>
      <c r="Y939" s="14">
        <v>0</v>
      </c>
      <c r="Z939" s="14">
        <v>13</v>
      </c>
      <c r="AA939" s="14">
        <v>27</v>
      </c>
      <c r="AD939" s="14">
        <v>32</v>
      </c>
      <c r="AE939" s="14">
        <v>21</v>
      </c>
      <c r="AP939" s="14">
        <v>0</v>
      </c>
      <c r="AQ939" s="14">
        <v>1</v>
      </c>
      <c r="AR939" s="14">
        <v>1</v>
      </c>
      <c r="AS939" s="14">
        <v>0</v>
      </c>
      <c r="AX939" s="14">
        <v>0</v>
      </c>
      <c r="AY939" s="14">
        <v>1</v>
      </c>
      <c r="AZ939" s="14">
        <v>1</v>
      </c>
      <c r="BA939" s="14">
        <v>0</v>
      </c>
      <c r="BB939" s="14">
        <v>1</v>
      </c>
    </row>
    <row r="940" spans="1:54">
      <c r="A940" s="14" t="s">
        <v>41</v>
      </c>
      <c r="B940" s="14" t="s">
        <v>70</v>
      </c>
      <c r="C940" s="14" t="s">
        <v>1605</v>
      </c>
      <c r="D940" s="14" t="s">
        <v>1606</v>
      </c>
      <c r="E940" s="14" t="s">
        <v>917</v>
      </c>
      <c r="F940" s="14" t="s">
        <v>1609</v>
      </c>
      <c r="G940" s="14">
        <v>31013192</v>
      </c>
      <c r="H940" s="14" t="s">
        <v>166</v>
      </c>
      <c r="I940" s="14" t="s">
        <v>167</v>
      </c>
      <c r="J940" s="14" t="s">
        <v>168</v>
      </c>
      <c r="K940" s="14">
        <v>20.9476509836921</v>
      </c>
      <c r="L940" s="14">
        <v>92.2575268683849</v>
      </c>
      <c r="M940" s="14">
        <v>-43.0695483544811</v>
      </c>
      <c r="N940" s="14">
        <v>4</v>
      </c>
      <c r="P940" s="14" t="s">
        <v>99</v>
      </c>
      <c r="Q940" s="14" t="s">
        <v>108</v>
      </c>
      <c r="S940" s="14">
        <v>1</v>
      </c>
      <c r="T940" s="14">
        <v>1</v>
      </c>
      <c r="U940" s="14">
        <v>3</v>
      </c>
      <c r="V940" s="14">
        <v>0</v>
      </c>
      <c r="W940" s="14">
        <v>0</v>
      </c>
      <c r="X940" s="14">
        <v>0</v>
      </c>
      <c r="Y940" s="14">
        <v>0</v>
      </c>
      <c r="Z940" s="14">
        <v>37</v>
      </c>
      <c r="AA940" s="14">
        <v>39</v>
      </c>
      <c r="AD940" s="14">
        <v>38</v>
      </c>
      <c r="AE940" s="14">
        <v>18</v>
      </c>
      <c r="AP940" s="14">
        <v>0</v>
      </c>
      <c r="AQ940" s="14">
        <v>1</v>
      </c>
      <c r="AR940" s="14">
        <v>1</v>
      </c>
      <c r="AS940" s="14">
        <v>0</v>
      </c>
      <c r="AX940" s="14">
        <v>0</v>
      </c>
      <c r="AY940" s="14">
        <v>1</v>
      </c>
      <c r="AZ940" s="14">
        <v>1</v>
      </c>
      <c r="BA940" s="14">
        <v>0</v>
      </c>
      <c r="BB940" s="14">
        <v>1</v>
      </c>
    </row>
    <row r="941" spans="1:54">
      <c r="A941" s="14" t="s">
        <v>41</v>
      </c>
      <c r="B941" s="14" t="s">
        <v>70</v>
      </c>
      <c r="C941" s="14" t="s">
        <v>461</v>
      </c>
      <c r="D941" s="14" t="s">
        <v>462</v>
      </c>
      <c r="E941" s="14" t="s">
        <v>917</v>
      </c>
      <c r="F941" s="14" t="s">
        <v>1610</v>
      </c>
      <c r="G941" s="14">
        <v>31013015</v>
      </c>
      <c r="H941" s="14" t="s">
        <v>166</v>
      </c>
      <c r="I941" s="14" t="s">
        <v>167</v>
      </c>
      <c r="J941" s="14" t="s">
        <v>168</v>
      </c>
      <c r="P941" s="14" t="s">
        <v>99</v>
      </c>
      <c r="Q941" s="14" t="s">
        <v>108</v>
      </c>
      <c r="S941" s="14">
        <v>1</v>
      </c>
      <c r="T941" s="14">
        <v>1</v>
      </c>
      <c r="U941" s="14">
        <v>3</v>
      </c>
      <c r="V941" s="14">
        <v>0</v>
      </c>
      <c r="W941" s="14">
        <v>0</v>
      </c>
      <c r="X941" s="14">
        <v>0</v>
      </c>
      <c r="Y941" s="14">
        <v>0</v>
      </c>
      <c r="Z941" s="14">
        <v>19</v>
      </c>
      <c r="AA941" s="14">
        <v>21</v>
      </c>
      <c r="AD941" s="14">
        <v>35</v>
      </c>
      <c r="AE941" s="14">
        <v>35</v>
      </c>
      <c r="AP941" s="14">
        <v>0</v>
      </c>
      <c r="AQ941" s="14">
        <v>1</v>
      </c>
      <c r="AR941" s="14">
        <v>1</v>
      </c>
      <c r="AS941" s="14">
        <v>0</v>
      </c>
      <c r="AX941" s="14">
        <v>0</v>
      </c>
      <c r="AY941" s="14">
        <v>1</v>
      </c>
      <c r="AZ941" s="14">
        <v>1</v>
      </c>
      <c r="BA941" s="14">
        <v>0</v>
      </c>
      <c r="BB941" s="14">
        <v>1</v>
      </c>
    </row>
    <row r="942" spans="1:54">
      <c r="A942" s="14" t="s">
        <v>41</v>
      </c>
      <c r="B942" s="14" t="s">
        <v>70</v>
      </c>
      <c r="C942" s="14" t="s">
        <v>1611</v>
      </c>
      <c r="D942" s="14" t="s">
        <v>1612</v>
      </c>
      <c r="E942" s="14" t="s">
        <v>314</v>
      </c>
      <c r="F942" s="14" t="s">
        <v>1613</v>
      </c>
      <c r="G942" s="14">
        <v>31012874</v>
      </c>
      <c r="H942" s="14" t="s">
        <v>166</v>
      </c>
      <c r="I942" s="14" t="s">
        <v>167</v>
      </c>
      <c r="J942" s="14" t="s">
        <v>168</v>
      </c>
      <c r="K942" s="14">
        <v>20.945322037670099</v>
      </c>
      <c r="L942" s="14">
        <v>92.257825011852503</v>
      </c>
      <c r="M942" s="14">
        <v>-38.972081585051299</v>
      </c>
      <c r="N942" s="14">
        <v>4</v>
      </c>
      <c r="P942" s="14" t="s">
        <v>99</v>
      </c>
      <c r="Q942" s="14" t="s">
        <v>108</v>
      </c>
      <c r="S942" s="14">
        <v>1</v>
      </c>
      <c r="T942" s="14">
        <v>1</v>
      </c>
      <c r="U942" s="14">
        <v>3</v>
      </c>
      <c r="V942" s="14">
        <v>0</v>
      </c>
      <c r="W942" s="14">
        <v>0</v>
      </c>
      <c r="X942" s="14">
        <v>0</v>
      </c>
      <c r="Y942" s="14">
        <v>0</v>
      </c>
      <c r="Z942" s="14">
        <v>34</v>
      </c>
      <c r="AA942" s="14">
        <v>42</v>
      </c>
      <c r="AD942" s="14">
        <v>19</v>
      </c>
      <c r="AE942" s="14">
        <v>16</v>
      </c>
      <c r="AP942" s="14">
        <v>0</v>
      </c>
      <c r="AQ942" s="14">
        <v>1</v>
      </c>
      <c r="AR942" s="14">
        <v>1</v>
      </c>
      <c r="AS942" s="14">
        <v>0</v>
      </c>
      <c r="AX942" s="14">
        <v>0</v>
      </c>
      <c r="AY942" s="14">
        <v>1</v>
      </c>
      <c r="AZ942" s="14">
        <v>1</v>
      </c>
      <c r="BA942" s="14">
        <v>0</v>
      </c>
      <c r="BB942" s="14">
        <v>1</v>
      </c>
    </row>
    <row r="943" spans="1:54">
      <c r="A943" s="14" t="s">
        <v>1614</v>
      </c>
      <c r="B943" s="14" t="s">
        <v>1615</v>
      </c>
      <c r="D943" s="14" t="s">
        <v>1832</v>
      </c>
      <c r="E943" s="14" t="s">
        <v>538</v>
      </c>
      <c r="F943" s="14" t="s">
        <v>1616</v>
      </c>
      <c r="G943" s="14">
        <v>31012842</v>
      </c>
      <c r="H943" s="14" t="s">
        <v>166</v>
      </c>
      <c r="I943" s="14" t="s">
        <v>167</v>
      </c>
      <c r="J943" s="14" t="s">
        <v>168</v>
      </c>
      <c r="K943" s="14">
        <v>21.087749693035001</v>
      </c>
      <c r="L943" s="14">
        <v>92.200262224063806</v>
      </c>
      <c r="M943" s="14">
        <v>-26.393046423759799</v>
      </c>
      <c r="N943" s="14">
        <v>4</v>
      </c>
      <c r="P943" s="14" t="s">
        <v>99</v>
      </c>
      <c r="Q943" s="14" t="s">
        <v>108</v>
      </c>
      <c r="S943" s="14">
        <v>1</v>
      </c>
      <c r="T943" s="14">
        <v>1</v>
      </c>
      <c r="U943" s="14">
        <v>3</v>
      </c>
      <c r="V943" s="14">
        <v>0</v>
      </c>
      <c r="W943" s="14">
        <v>0</v>
      </c>
      <c r="X943" s="14">
        <v>0</v>
      </c>
      <c r="Y943" s="14">
        <v>0</v>
      </c>
      <c r="Z943" s="14">
        <v>22</v>
      </c>
      <c r="AA943" s="14">
        <v>15</v>
      </c>
      <c r="AD943" s="14">
        <v>38</v>
      </c>
      <c r="AE943" s="14">
        <v>32</v>
      </c>
      <c r="AP943" s="14">
        <v>0</v>
      </c>
      <c r="AQ943" s="14">
        <v>1</v>
      </c>
      <c r="AR943" s="14">
        <v>1</v>
      </c>
      <c r="AS943" s="14">
        <v>1</v>
      </c>
      <c r="AX943" s="14">
        <v>0</v>
      </c>
      <c r="AY943" s="14">
        <v>1</v>
      </c>
      <c r="AZ943" s="14">
        <v>0</v>
      </c>
      <c r="BA943" s="14">
        <v>0</v>
      </c>
      <c r="BB943" s="14">
        <v>1</v>
      </c>
    </row>
    <row r="944" spans="1:54">
      <c r="A944" s="14" t="s">
        <v>1614</v>
      </c>
      <c r="B944" s="14" t="s">
        <v>1615</v>
      </c>
      <c r="D944" s="14" t="s">
        <v>1832</v>
      </c>
      <c r="E944" s="14" t="s">
        <v>538</v>
      </c>
      <c r="F944" s="14" t="s">
        <v>1617</v>
      </c>
      <c r="G944" s="14">
        <v>31012859</v>
      </c>
      <c r="H944" s="14" t="s">
        <v>166</v>
      </c>
      <c r="I944" s="14" t="s">
        <v>167</v>
      </c>
      <c r="J944" s="14" t="s">
        <v>168</v>
      </c>
      <c r="K944" s="14">
        <v>21.087778103095399</v>
      </c>
      <c r="L944" s="14">
        <v>92.200273939705497</v>
      </c>
      <c r="M944" s="14">
        <v>-18.8957183215283</v>
      </c>
      <c r="N944" s="14">
        <v>4</v>
      </c>
      <c r="P944" s="14" t="s">
        <v>99</v>
      </c>
      <c r="Q944" s="14" t="s">
        <v>108</v>
      </c>
      <c r="S944" s="14">
        <v>1</v>
      </c>
      <c r="T944" s="14">
        <v>1</v>
      </c>
      <c r="U944" s="14">
        <v>3</v>
      </c>
      <c r="V944" s="14">
        <v>0</v>
      </c>
      <c r="W944" s="14">
        <v>0</v>
      </c>
      <c r="X944" s="14">
        <v>0</v>
      </c>
      <c r="Y944" s="14">
        <v>0</v>
      </c>
      <c r="Z944" s="14">
        <v>20</v>
      </c>
      <c r="AA944" s="14">
        <v>16</v>
      </c>
      <c r="AD944" s="14">
        <v>41</v>
      </c>
      <c r="AE944" s="14">
        <v>29</v>
      </c>
      <c r="AP944" s="14">
        <v>0</v>
      </c>
      <c r="AQ944" s="14">
        <v>1</v>
      </c>
      <c r="AR944" s="14">
        <v>1</v>
      </c>
      <c r="AS944" s="14">
        <v>1</v>
      </c>
      <c r="AX944" s="14">
        <v>0</v>
      </c>
      <c r="AY944" s="14">
        <v>1</v>
      </c>
      <c r="AZ944" s="14">
        <v>1</v>
      </c>
      <c r="BA944" s="14">
        <v>1</v>
      </c>
      <c r="BB944" s="14">
        <v>1</v>
      </c>
    </row>
    <row r="945" spans="1:54">
      <c r="A945" s="14" t="s">
        <v>1614</v>
      </c>
      <c r="B945" s="14" t="s">
        <v>1615</v>
      </c>
      <c r="D945" s="14" t="s">
        <v>1832</v>
      </c>
      <c r="E945" s="14" t="s">
        <v>538</v>
      </c>
      <c r="F945" s="14" t="s">
        <v>1618</v>
      </c>
      <c r="G945" s="14">
        <v>31012895</v>
      </c>
      <c r="H945" s="14" t="s">
        <v>166</v>
      </c>
      <c r="I945" s="14" t="s">
        <v>259</v>
      </c>
      <c r="J945" s="14" t="s">
        <v>168</v>
      </c>
      <c r="K945" s="14">
        <v>21.088661138399001</v>
      </c>
      <c r="L945" s="14">
        <v>92.199540246602197</v>
      </c>
      <c r="M945" s="14">
        <v>-43.886681583431802</v>
      </c>
      <c r="N945" s="14">
        <v>4</v>
      </c>
      <c r="P945" s="14" t="s">
        <v>99</v>
      </c>
      <c r="Q945" s="14" t="s">
        <v>108</v>
      </c>
      <c r="S945" s="14">
        <v>1</v>
      </c>
      <c r="T945" s="14">
        <v>1</v>
      </c>
      <c r="U945" s="14">
        <v>3</v>
      </c>
      <c r="V945" s="14">
        <v>0</v>
      </c>
      <c r="W945" s="14">
        <v>0</v>
      </c>
      <c r="X945" s="14">
        <v>0</v>
      </c>
      <c r="Y945" s="14">
        <v>0</v>
      </c>
      <c r="Z945" s="14">
        <v>17</v>
      </c>
      <c r="AA945" s="14">
        <v>18</v>
      </c>
      <c r="AD945" s="14">
        <v>38</v>
      </c>
      <c r="AE945" s="14">
        <v>32</v>
      </c>
      <c r="AP945" s="14">
        <v>0</v>
      </c>
      <c r="AQ945" s="14">
        <v>1</v>
      </c>
      <c r="AR945" s="14">
        <v>1</v>
      </c>
      <c r="AS945" s="14">
        <v>0</v>
      </c>
      <c r="AX945" s="14">
        <v>0</v>
      </c>
      <c r="AY945" s="14">
        <v>1</v>
      </c>
      <c r="AZ945" s="14">
        <v>1</v>
      </c>
      <c r="BA945" s="14">
        <v>0</v>
      </c>
      <c r="BB945" s="14">
        <v>1</v>
      </c>
    </row>
    <row r="946" spans="1:54">
      <c r="A946" s="14" t="s">
        <v>1614</v>
      </c>
      <c r="B946" s="14" t="s">
        <v>1615</v>
      </c>
      <c r="D946" s="14" t="s">
        <v>1832</v>
      </c>
      <c r="E946" s="14" t="s">
        <v>538</v>
      </c>
      <c r="F946" s="14" t="s">
        <v>1619</v>
      </c>
      <c r="G946" s="14">
        <v>31012911</v>
      </c>
      <c r="H946" s="14" t="s">
        <v>166</v>
      </c>
      <c r="I946" s="14" t="s">
        <v>167</v>
      </c>
      <c r="J946" s="14" t="s">
        <v>168</v>
      </c>
      <c r="K946" s="14">
        <v>21.087081030651699</v>
      </c>
      <c r="L946" s="14">
        <v>92.196435736879096</v>
      </c>
      <c r="M946" s="14">
        <v>-51.8448318904533</v>
      </c>
      <c r="N946" s="14">
        <v>4</v>
      </c>
      <c r="P946" s="14" t="s">
        <v>99</v>
      </c>
      <c r="Q946" s="14" t="s">
        <v>108</v>
      </c>
      <c r="S946" s="14">
        <v>1</v>
      </c>
      <c r="T946" s="14">
        <v>1</v>
      </c>
      <c r="U946" s="14">
        <v>3</v>
      </c>
      <c r="V946" s="14">
        <v>0</v>
      </c>
      <c r="W946" s="14">
        <v>0</v>
      </c>
      <c r="X946" s="14">
        <v>0</v>
      </c>
      <c r="Y946" s="14">
        <v>0</v>
      </c>
      <c r="Z946" s="14">
        <v>19</v>
      </c>
      <c r="AA946" s="14">
        <v>16</v>
      </c>
      <c r="AD946" s="14">
        <v>34</v>
      </c>
      <c r="AE946" s="14">
        <v>36</v>
      </c>
      <c r="AP946" s="14">
        <v>0</v>
      </c>
      <c r="AQ946" s="14">
        <v>1</v>
      </c>
      <c r="AR946" s="14">
        <v>0</v>
      </c>
      <c r="AS946" s="14">
        <v>1</v>
      </c>
      <c r="AX946" s="14">
        <v>0</v>
      </c>
      <c r="AY946" s="14">
        <v>1</v>
      </c>
      <c r="AZ946" s="14">
        <v>0</v>
      </c>
      <c r="BA946" s="14">
        <v>1</v>
      </c>
      <c r="BB946" s="14">
        <v>1</v>
      </c>
    </row>
    <row r="947" spans="1:54">
      <c r="A947" s="14" t="s">
        <v>1614</v>
      </c>
      <c r="B947" s="14" t="s">
        <v>1615</v>
      </c>
      <c r="D947" s="14" t="s">
        <v>1832</v>
      </c>
      <c r="E947" s="14" t="s">
        <v>538</v>
      </c>
      <c r="F947" s="14" t="s">
        <v>1620</v>
      </c>
      <c r="G947" s="14">
        <v>31012988</v>
      </c>
      <c r="H947" s="14" t="s">
        <v>166</v>
      </c>
      <c r="I947" s="14" t="s">
        <v>259</v>
      </c>
      <c r="J947" s="14" t="s">
        <v>168</v>
      </c>
      <c r="K947" s="14">
        <v>21.08709</v>
      </c>
      <c r="L947" s="14">
        <v>92.200744999999998</v>
      </c>
      <c r="M947" s="14">
        <v>0</v>
      </c>
      <c r="N947" s="14">
        <v>0</v>
      </c>
      <c r="P947" s="14" t="s">
        <v>99</v>
      </c>
      <c r="Q947" s="14" t="s">
        <v>108</v>
      </c>
      <c r="S947" s="14">
        <v>1</v>
      </c>
      <c r="T947" s="14">
        <v>1</v>
      </c>
      <c r="U947" s="14">
        <v>3</v>
      </c>
      <c r="V947" s="14">
        <v>0</v>
      </c>
      <c r="W947" s="14">
        <v>0</v>
      </c>
      <c r="X947" s="14">
        <v>0</v>
      </c>
      <c r="Y947" s="14">
        <v>0</v>
      </c>
      <c r="Z947" s="14">
        <v>20</v>
      </c>
      <c r="AA947" s="14">
        <v>16</v>
      </c>
      <c r="AD947" s="14">
        <v>28</v>
      </c>
      <c r="AE947" s="14">
        <v>42</v>
      </c>
      <c r="AP947" s="14">
        <v>0</v>
      </c>
      <c r="AQ947" s="14">
        <v>1</v>
      </c>
      <c r="AR947" s="14">
        <v>1</v>
      </c>
      <c r="AS947" s="14">
        <v>1</v>
      </c>
      <c r="AX947" s="14">
        <v>0</v>
      </c>
      <c r="AY947" s="14">
        <v>1</v>
      </c>
      <c r="AZ947" s="14">
        <v>1</v>
      </c>
      <c r="BA947" s="14">
        <v>1</v>
      </c>
      <c r="BB947" s="14">
        <v>1</v>
      </c>
    </row>
    <row r="948" spans="1:54">
      <c r="A948" s="14" t="s">
        <v>1614</v>
      </c>
      <c r="B948" s="14" t="s">
        <v>1615</v>
      </c>
      <c r="D948" s="14" t="s">
        <v>1832</v>
      </c>
      <c r="E948" s="14" t="s">
        <v>538</v>
      </c>
      <c r="F948" s="14" t="s">
        <v>1621</v>
      </c>
      <c r="G948" s="14">
        <v>31013067</v>
      </c>
      <c r="H948" s="14" t="s">
        <v>166</v>
      </c>
      <c r="I948" s="14" t="s">
        <v>259</v>
      </c>
      <c r="J948" s="14" t="s">
        <v>168</v>
      </c>
      <c r="K948" s="14">
        <v>21.0870842774053</v>
      </c>
      <c r="L948" s="14">
        <v>92.200793794594105</v>
      </c>
      <c r="M948" s="14">
        <v>-46.023472177391703</v>
      </c>
      <c r="N948" s="14">
        <v>4</v>
      </c>
      <c r="P948" s="14" t="s">
        <v>99</v>
      </c>
      <c r="Q948" s="14" t="s">
        <v>108</v>
      </c>
      <c r="S948" s="14">
        <v>1</v>
      </c>
      <c r="T948" s="14">
        <v>1</v>
      </c>
      <c r="U948" s="14">
        <v>3</v>
      </c>
      <c r="V948" s="14">
        <v>0</v>
      </c>
      <c r="W948" s="14">
        <v>0</v>
      </c>
      <c r="X948" s="14">
        <v>0</v>
      </c>
      <c r="Y948" s="14">
        <v>0</v>
      </c>
      <c r="Z948" s="14">
        <v>14</v>
      </c>
      <c r="AA948" s="14">
        <v>21</v>
      </c>
      <c r="AD948" s="14">
        <v>40</v>
      </c>
      <c r="AE948" s="14">
        <v>32</v>
      </c>
      <c r="AP948" s="14">
        <v>0</v>
      </c>
      <c r="AQ948" s="14">
        <v>1</v>
      </c>
      <c r="AR948" s="14">
        <v>0</v>
      </c>
      <c r="AS948" s="14">
        <v>1</v>
      </c>
      <c r="AX948" s="14">
        <v>0</v>
      </c>
      <c r="AY948" s="14">
        <v>1</v>
      </c>
      <c r="AZ948" s="14">
        <v>0</v>
      </c>
      <c r="BA948" s="14">
        <v>1</v>
      </c>
      <c r="BB948" s="14">
        <v>1</v>
      </c>
    </row>
    <row r="949" spans="1:54">
      <c r="A949" s="14" t="s">
        <v>1614</v>
      </c>
      <c r="B949" s="14" t="s">
        <v>1615</v>
      </c>
      <c r="D949" s="14" t="s">
        <v>1832</v>
      </c>
      <c r="E949" s="14" t="s">
        <v>538</v>
      </c>
      <c r="F949" s="14" t="s">
        <v>1622</v>
      </c>
      <c r="G949" s="14">
        <v>31013099</v>
      </c>
      <c r="H949" s="14" t="s">
        <v>166</v>
      </c>
      <c r="I949" s="14" t="s">
        <v>167</v>
      </c>
      <c r="J949" s="14" t="s">
        <v>168</v>
      </c>
      <c r="K949" s="14">
        <v>21.0864889227547</v>
      </c>
      <c r="L949" s="14">
        <v>92.200363185019199</v>
      </c>
      <c r="M949" s="14">
        <v>-26.969497937373699</v>
      </c>
      <c r="N949" s="14">
        <v>4</v>
      </c>
      <c r="P949" s="14" t="s">
        <v>99</v>
      </c>
      <c r="Q949" s="14" t="s">
        <v>108</v>
      </c>
      <c r="S949" s="14">
        <v>1</v>
      </c>
      <c r="T949" s="14">
        <v>1</v>
      </c>
      <c r="U949" s="14">
        <v>3</v>
      </c>
      <c r="V949" s="14">
        <v>0</v>
      </c>
      <c r="W949" s="14">
        <v>0</v>
      </c>
      <c r="X949" s="14">
        <v>0</v>
      </c>
      <c r="Y949" s="14">
        <v>0</v>
      </c>
      <c r="Z949" s="14">
        <v>19</v>
      </c>
      <c r="AA949" s="14">
        <v>16</v>
      </c>
      <c r="AD949" s="14">
        <v>38</v>
      </c>
      <c r="AE949" s="14">
        <v>33</v>
      </c>
      <c r="AP949" s="14">
        <v>0</v>
      </c>
      <c r="AQ949" s="14">
        <v>1</v>
      </c>
      <c r="AR949" s="14">
        <v>1</v>
      </c>
      <c r="AS949" s="14">
        <v>0</v>
      </c>
      <c r="AX949" s="14">
        <v>0</v>
      </c>
      <c r="AY949" s="14">
        <v>1</v>
      </c>
      <c r="AZ949" s="14">
        <v>1</v>
      </c>
      <c r="BA949" s="14">
        <v>0</v>
      </c>
      <c r="BB949" s="14">
        <v>1</v>
      </c>
    </row>
    <row r="950" spans="1:54">
      <c r="A950" s="14" t="s">
        <v>1614</v>
      </c>
      <c r="B950" s="14" t="s">
        <v>1615</v>
      </c>
      <c r="D950" s="14" t="s">
        <v>1832</v>
      </c>
      <c r="E950" s="14" t="s">
        <v>538</v>
      </c>
      <c r="F950" s="14" t="s">
        <v>1623</v>
      </c>
      <c r="G950" s="14">
        <v>31013109</v>
      </c>
      <c r="H950" s="14" t="s">
        <v>166</v>
      </c>
      <c r="I950" s="14" t="s">
        <v>167</v>
      </c>
      <c r="J950" s="14" t="s">
        <v>168</v>
      </c>
      <c r="K950" s="14">
        <v>21.088892000000001</v>
      </c>
      <c r="L950" s="14">
        <v>92.200249999999997</v>
      </c>
      <c r="M950" s="14">
        <v>0</v>
      </c>
      <c r="N950" s="14">
        <v>0</v>
      </c>
      <c r="P950" s="14" t="s">
        <v>99</v>
      </c>
      <c r="Q950" s="14" t="s">
        <v>108</v>
      </c>
      <c r="S950" s="14">
        <v>1</v>
      </c>
      <c r="T950" s="14">
        <v>1</v>
      </c>
      <c r="U950" s="14">
        <v>3</v>
      </c>
      <c r="V950" s="14">
        <v>0</v>
      </c>
      <c r="W950" s="14">
        <v>0</v>
      </c>
      <c r="X950" s="14">
        <v>0</v>
      </c>
      <c r="Y950" s="14">
        <v>0</v>
      </c>
      <c r="Z950" s="14">
        <v>14</v>
      </c>
      <c r="AA950" s="14">
        <v>21</v>
      </c>
      <c r="AD950" s="14">
        <v>28</v>
      </c>
      <c r="AE950" s="14">
        <v>42</v>
      </c>
      <c r="AP950" s="14">
        <v>0</v>
      </c>
      <c r="AQ950" s="14">
        <v>1</v>
      </c>
      <c r="AR950" s="14">
        <v>0</v>
      </c>
      <c r="AS950" s="14">
        <v>1</v>
      </c>
      <c r="AX950" s="14">
        <v>0</v>
      </c>
      <c r="AY950" s="14">
        <v>1</v>
      </c>
      <c r="AZ950" s="14">
        <v>0</v>
      </c>
      <c r="BA950" s="14">
        <v>1</v>
      </c>
      <c r="BB950" s="14">
        <v>1</v>
      </c>
    </row>
    <row r="951" spans="1:54">
      <c r="A951" s="14" t="s">
        <v>1614</v>
      </c>
      <c r="B951" s="14" t="s">
        <v>1615</v>
      </c>
      <c r="D951" s="14" t="s">
        <v>1832</v>
      </c>
      <c r="E951" s="14" t="s">
        <v>538</v>
      </c>
      <c r="F951" s="14" t="s">
        <v>1624</v>
      </c>
      <c r="G951" s="14">
        <v>31013146</v>
      </c>
      <c r="H951" s="14" t="s">
        <v>166</v>
      </c>
      <c r="I951" s="14" t="s">
        <v>259</v>
      </c>
      <c r="J951" s="14" t="s">
        <v>168</v>
      </c>
      <c r="P951" s="14" t="s">
        <v>99</v>
      </c>
      <c r="Q951" s="14" t="s">
        <v>108</v>
      </c>
      <c r="S951" s="14">
        <v>1</v>
      </c>
      <c r="T951" s="14">
        <v>1</v>
      </c>
      <c r="U951" s="14">
        <v>3</v>
      </c>
      <c r="V951" s="14">
        <v>0</v>
      </c>
      <c r="W951" s="14">
        <v>0</v>
      </c>
      <c r="X951" s="14">
        <v>0</v>
      </c>
      <c r="Y951" s="14">
        <v>0</v>
      </c>
      <c r="Z951" s="14">
        <v>12</v>
      </c>
      <c r="AA951" s="14">
        <v>23</v>
      </c>
      <c r="AD951" s="14">
        <v>32</v>
      </c>
      <c r="AE951" s="14">
        <v>39</v>
      </c>
      <c r="AP951" s="14">
        <v>0</v>
      </c>
      <c r="AQ951" s="14">
        <v>1</v>
      </c>
      <c r="AR951" s="14">
        <v>1</v>
      </c>
      <c r="AS951" s="14">
        <v>1</v>
      </c>
      <c r="AX951" s="14">
        <v>0</v>
      </c>
      <c r="AY951" s="14">
        <v>1</v>
      </c>
      <c r="AZ951" s="14">
        <v>1</v>
      </c>
      <c r="BA951" s="14">
        <v>1</v>
      </c>
      <c r="BB951" s="14">
        <v>1</v>
      </c>
    </row>
    <row r="952" spans="1:54">
      <c r="A952" s="14" t="s">
        <v>1614</v>
      </c>
      <c r="B952" s="14" t="s">
        <v>1615</v>
      </c>
      <c r="D952" s="14" t="s">
        <v>1832</v>
      </c>
      <c r="E952" s="14" t="s">
        <v>538</v>
      </c>
      <c r="F952" s="14" t="s">
        <v>1625</v>
      </c>
      <c r="G952" s="14">
        <v>31013188</v>
      </c>
      <c r="H952" s="14" t="s">
        <v>166</v>
      </c>
      <c r="I952" s="14" t="s">
        <v>259</v>
      </c>
      <c r="J952" s="14" t="s">
        <v>168</v>
      </c>
      <c r="K952" s="14">
        <v>21.087610147896601</v>
      </c>
      <c r="L952" s="14">
        <v>92.199366822945706</v>
      </c>
      <c r="M952" s="14">
        <v>-49.534796546998699</v>
      </c>
      <c r="N952" s="14">
        <v>4</v>
      </c>
      <c r="P952" s="14" t="s">
        <v>99</v>
      </c>
      <c r="Q952" s="14" t="s">
        <v>108</v>
      </c>
      <c r="S952" s="14">
        <v>1</v>
      </c>
      <c r="T952" s="14">
        <v>1</v>
      </c>
      <c r="U952" s="14">
        <v>3</v>
      </c>
      <c r="V952" s="14">
        <v>0</v>
      </c>
      <c r="W952" s="14">
        <v>0</v>
      </c>
      <c r="X952" s="14">
        <v>0</v>
      </c>
      <c r="Y952" s="14">
        <v>0</v>
      </c>
      <c r="Z952" s="14">
        <v>20</v>
      </c>
      <c r="AA952" s="14">
        <v>16</v>
      </c>
      <c r="AD952" s="14">
        <v>30</v>
      </c>
      <c r="AE952" s="14">
        <v>40</v>
      </c>
      <c r="AP952" s="14">
        <v>0</v>
      </c>
      <c r="AQ952" s="14">
        <v>1</v>
      </c>
      <c r="AR952" s="14">
        <v>1</v>
      </c>
      <c r="AS952" s="14">
        <v>0</v>
      </c>
      <c r="AX952" s="14">
        <v>0</v>
      </c>
      <c r="AY952" s="14">
        <v>1</v>
      </c>
      <c r="AZ952" s="14">
        <v>1</v>
      </c>
      <c r="BA952" s="14">
        <v>0</v>
      </c>
      <c r="BB952" s="14">
        <v>1</v>
      </c>
    </row>
    <row r="953" spans="1:54">
      <c r="A953" s="14" t="s">
        <v>1614</v>
      </c>
      <c r="B953" s="14" t="s">
        <v>1615</v>
      </c>
      <c r="D953" s="14" t="s">
        <v>1832</v>
      </c>
      <c r="E953" s="14" t="s">
        <v>291</v>
      </c>
      <c r="F953" s="14" t="s">
        <v>1626</v>
      </c>
      <c r="G953" s="14">
        <v>31012861</v>
      </c>
      <c r="H953" s="14" t="s">
        <v>166</v>
      </c>
      <c r="I953" s="14" t="s">
        <v>259</v>
      </c>
      <c r="J953" s="14" t="s">
        <v>168</v>
      </c>
      <c r="K953" s="14">
        <v>21.090544832224101</v>
      </c>
      <c r="L953" s="14">
        <v>92.200057796303497</v>
      </c>
      <c r="M953" s="14">
        <v>-22.8927290807787</v>
      </c>
      <c r="N953" s="14">
        <v>4</v>
      </c>
      <c r="P953" s="14" t="s">
        <v>99</v>
      </c>
      <c r="Q953" s="14" t="s">
        <v>108</v>
      </c>
      <c r="S953" s="14">
        <v>1</v>
      </c>
      <c r="T953" s="14">
        <v>1</v>
      </c>
      <c r="U953" s="14">
        <v>3</v>
      </c>
      <c r="V953" s="14">
        <v>0</v>
      </c>
      <c r="W953" s="14">
        <v>0</v>
      </c>
      <c r="X953" s="14">
        <v>0</v>
      </c>
      <c r="Y953" s="14">
        <v>0</v>
      </c>
      <c r="Z953" s="14">
        <v>18</v>
      </c>
      <c r="AA953" s="14">
        <v>17</v>
      </c>
      <c r="AD953" s="14">
        <v>34</v>
      </c>
      <c r="AE953" s="14">
        <v>38</v>
      </c>
      <c r="AP953" s="14">
        <v>0</v>
      </c>
      <c r="AQ953" s="14">
        <v>1</v>
      </c>
      <c r="AR953" s="14">
        <v>1</v>
      </c>
      <c r="AS953" s="14">
        <v>1</v>
      </c>
      <c r="AX953" s="14">
        <v>0</v>
      </c>
      <c r="AY953" s="14">
        <v>1</v>
      </c>
      <c r="AZ953" s="14">
        <v>1</v>
      </c>
      <c r="BA953" s="14">
        <v>0</v>
      </c>
      <c r="BB953" s="14">
        <v>1</v>
      </c>
    </row>
    <row r="954" spans="1:54">
      <c r="A954" s="14" t="s">
        <v>1614</v>
      </c>
      <c r="B954" s="14" t="s">
        <v>1615</v>
      </c>
      <c r="D954" s="14" t="s">
        <v>1832</v>
      </c>
      <c r="E954" s="14" t="s">
        <v>291</v>
      </c>
      <c r="F954" s="14" t="s">
        <v>1627</v>
      </c>
      <c r="G954" s="14">
        <v>31012902</v>
      </c>
      <c r="H954" s="14" t="s">
        <v>166</v>
      </c>
      <c r="I954" s="14" t="s">
        <v>259</v>
      </c>
      <c r="J954" s="14" t="s">
        <v>168</v>
      </c>
      <c r="K954" s="14">
        <v>21.089216977050199</v>
      </c>
      <c r="L954" s="14">
        <v>92.199067449445494</v>
      </c>
      <c r="M954" s="14">
        <v>-41.811204199003498</v>
      </c>
      <c r="N954" s="14">
        <v>4</v>
      </c>
      <c r="P954" s="14" t="s">
        <v>99</v>
      </c>
      <c r="Q954" s="14" t="s">
        <v>108</v>
      </c>
      <c r="S954" s="14">
        <v>1</v>
      </c>
      <c r="T954" s="14">
        <v>1</v>
      </c>
      <c r="U954" s="14">
        <v>3</v>
      </c>
      <c r="V954" s="14">
        <v>0</v>
      </c>
      <c r="W954" s="14">
        <v>0</v>
      </c>
      <c r="X954" s="14">
        <v>0</v>
      </c>
      <c r="Y954" s="14">
        <v>0</v>
      </c>
      <c r="Z954" s="14">
        <v>16</v>
      </c>
      <c r="AA954" s="14">
        <v>19</v>
      </c>
      <c r="AD954" s="14">
        <v>29</v>
      </c>
      <c r="AE954" s="14">
        <v>33</v>
      </c>
      <c r="AP954" s="14">
        <v>0</v>
      </c>
      <c r="AQ954" s="14">
        <v>1</v>
      </c>
      <c r="AR954" s="14">
        <v>1</v>
      </c>
      <c r="AS954" s="14">
        <v>1</v>
      </c>
      <c r="AX954" s="14">
        <v>0</v>
      </c>
      <c r="AY954" s="14">
        <v>1</v>
      </c>
      <c r="AZ954" s="14">
        <v>1</v>
      </c>
      <c r="BA954" s="14">
        <v>0</v>
      </c>
      <c r="BB954" s="14">
        <v>1</v>
      </c>
    </row>
    <row r="955" spans="1:54">
      <c r="A955" s="14" t="s">
        <v>1614</v>
      </c>
      <c r="B955" s="14" t="s">
        <v>1615</v>
      </c>
      <c r="D955" s="14" t="s">
        <v>1832</v>
      </c>
      <c r="E955" s="14" t="s">
        <v>291</v>
      </c>
      <c r="F955" s="14" t="s">
        <v>1628</v>
      </c>
      <c r="G955" s="14">
        <v>31012928</v>
      </c>
      <c r="H955" s="14" t="s">
        <v>166</v>
      </c>
      <c r="I955" s="14" t="s">
        <v>167</v>
      </c>
      <c r="J955" s="14" t="s">
        <v>168</v>
      </c>
      <c r="K955" s="14">
        <v>21.090817172030199</v>
      </c>
      <c r="L955" s="14">
        <v>92.199211474901205</v>
      </c>
      <c r="M955" s="14">
        <v>-27.855514346002</v>
      </c>
      <c r="N955" s="14">
        <v>4</v>
      </c>
      <c r="P955" s="14" t="s">
        <v>99</v>
      </c>
      <c r="Q955" s="14" t="s">
        <v>108</v>
      </c>
      <c r="S955" s="14">
        <v>1</v>
      </c>
      <c r="T955" s="14">
        <v>1</v>
      </c>
      <c r="U955" s="14">
        <v>3</v>
      </c>
      <c r="V955" s="14">
        <v>0</v>
      </c>
      <c r="W955" s="14">
        <v>0</v>
      </c>
      <c r="X955" s="14">
        <v>0</v>
      </c>
      <c r="Y955" s="14">
        <v>0</v>
      </c>
      <c r="Z955" s="14">
        <v>15</v>
      </c>
      <c r="AA955" s="14">
        <v>20</v>
      </c>
      <c r="AD955" s="14">
        <v>32</v>
      </c>
      <c r="AE955" s="14">
        <v>39</v>
      </c>
      <c r="AP955" s="14">
        <v>0</v>
      </c>
      <c r="AQ955" s="14">
        <v>1</v>
      </c>
      <c r="AR955" s="14">
        <v>1</v>
      </c>
      <c r="AS955" s="14">
        <v>1</v>
      </c>
      <c r="AX955" s="14">
        <v>0</v>
      </c>
      <c r="AY955" s="14">
        <v>1</v>
      </c>
      <c r="AZ955" s="14">
        <v>1</v>
      </c>
      <c r="BA955" s="14">
        <v>1</v>
      </c>
      <c r="BB955" s="14">
        <v>1</v>
      </c>
    </row>
    <row r="956" spans="1:54">
      <c r="A956" s="14" t="s">
        <v>1614</v>
      </c>
      <c r="B956" s="14" t="s">
        <v>1615</v>
      </c>
      <c r="D956" s="14" t="s">
        <v>1832</v>
      </c>
      <c r="E956" s="14" t="s">
        <v>291</v>
      </c>
      <c r="F956" s="14" t="s">
        <v>1629</v>
      </c>
      <c r="G956" s="14">
        <v>31013011</v>
      </c>
      <c r="H956" s="14" t="s">
        <v>166</v>
      </c>
      <c r="I956" s="14" t="s">
        <v>259</v>
      </c>
      <c r="J956" s="14" t="s">
        <v>168</v>
      </c>
      <c r="K956" s="14">
        <v>21.089460657401599</v>
      </c>
      <c r="L956" s="14">
        <v>92.197725675957201</v>
      </c>
      <c r="M956" s="14">
        <v>-46.997032673248</v>
      </c>
      <c r="N956" s="14">
        <v>4</v>
      </c>
      <c r="P956" s="14" t="s">
        <v>99</v>
      </c>
      <c r="Q956" s="14" t="s">
        <v>108</v>
      </c>
      <c r="S956" s="14">
        <v>1</v>
      </c>
      <c r="T956" s="14">
        <v>1</v>
      </c>
      <c r="U956" s="14">
        <v>3</v>
      </c>
      <c r="V956" s="14">
        <v>0</v>
      </c>
      <c r="W956" s="14">
        <v>0</v>
      </c>
      <c r="X956" s="14">
        <v>0</v>
      </c>
      <c r="Y956" s="14">
        <v>0</v>
      </c>
      <c r="Z956" s="14">
        <v>19</v>
      </c>
      <c r="AA956" s="14">
        <v>17</v>
      </c>
      <c r="AD956" s="14">
        <v>25</v>
      </c>
      <c r="AE956" s="14">
        <v>45</v>
      </c>
      <c r="AP956" s="14">
        <v>0</v>
      </c>
      <c r="AQ956" s="14">
        <v>1</v>
      </c>
      <c r="AR956" s="14">
        <v>0</v>
      </c>
      <c r="AS956" s="14">
        <v>1</v>
      </c>
      <c r="AX956" s="14">
        <v>0</v>
      </c>
      <c r="AY956" s="14">
        <v>1</v>
      </c>
      <c r="AZ956" s="14">
        <v>0</v>
      </c>
      <c r="BA956" s="14">
        <v>1</v>
      </c>
      <c r="BB956" s="14">
        <v>1</v>
      </c>
    </row>
    <row r="957" spans="1:54">
      <c r="A957" s="14" t="s">
        <v>1614</v>
      </c>
      <c r="B957" s="14" t="s">
        <v>1615</v>
      </c>
      <c r="D957" s="14" t="s">
        <v>1832</v>
      </c>
      <c r="E957" s="14" t="s">
        <v>291</v>
      </c>
      <c r="F957" s="14" t="s">
        <v>1630</v>
      </c>
      <c r="G957" s="14">
        <v>31013048</v>
      </c>
      <c r="H957" s="14" t="s">
        <v>166</v>
      </c>
      <c r="I957" s="14" t="s">
        <v>167</v>
      </c>
      <c r="J957" s="14" t="s">
        <v>168</v>
      </c>
      <c r="K957" s="14">
        <v>21.0894199501572</v>
      </c>
      <c r="L957" s="14">
        <v>92.198416610330199</v>
      </c>
      <c r="M957" s="14">
        <v>-27.924254709351299</v>
      </c>
      <c r="N957" s="14">
        <v>4</v>
      </c>
      <c r="P957" s="14" t="s">
        <v>99</v>
      </c>
      <c r="Q957" s="14" t="s">
        <v>108</v>
      </c>
      <c r="S957" s="14">
        <v>1</v>
      </c>
      <c r="T957" s="14">
        <v>1</v>
      </c>
      <c r="U957" s="14">
        <v>3</v>
      </c>
      <c r="V957" s="14">
        <v>0</v>
      </c>
      <c r="W957" s="14">
        <v>0</v>
      </c>
      <c r="X957" s="14">
        <v>0</v>
      </c>
      <c r="Y957" s="14">
        <v>0</v>
      </c>
      <c r="Z957" s="14">
        <v>15</v>
      </c>
      <c r="AA957" s="14">
        <v>20</v>
      </c>
      <c r="AD957" s="14">
        <v>30</v>
      </c>
      <c r="AE957" s="14">
        <v>37</v>
      </c>
      <c r="AP957" s="14">
        <v>0</v>
      </c>
      <c r="AQ957" s="14">
        <v>1</v>
      </c>
      <c r="AR957" s="14">
        <v>0</v>
      </c>
      <c r="AS957" s="14">
        <v>1</v>
      </c>
      <c r="AX957" s="14">
        <v>0</v>
      </c>
      <c r="AY957" s="14">
        <v>1</v>
      </c>
      <c r="AZ957" s="14">
        <v>0</v>
      </c>
      <c r="BA957" s="14">
        <v>1</v>
      </c>
      <c r="BB957" s="14">
        <v>1</v>
      </c>
    </row>
    <row r="958" spans="1:54">
      <c r="A958" s="14" t="s">
        <v>1614</v>
      </c>
      <c r="B958" s="14" t="s">
        <v>1615</v>
      </c>
      <c r="D958" s="14" t="s">
        <v>1832</v>
      </c>
      <c r="E958" s="14" t="s">
        <v>291</v>
      </c>
      <c r="F958" s="14" t="s">
        <v>1631</v>
      </c>
      <c r="G958" s="14">
        <v>31013057</v>
      </c>
      <c r="H958" s="14" t="s">
        <v>166</v>
      </c>
      <c r="I958" s="14" t="s">
        <v>259</v>
      </c>
      <c r="J958" s="14" t="s">
        <v>168</v>
      </c>
      <c r="K958" s="14">
        <v>21.088843288508301</v>
      </c>
      <c r="L958" s="14">
        <v>92.198610756192807</v>
      </c>
      <c r="M958" s="14">
        <v>-36.065554206709997</v>
      </c>
      <c r="N958" s="14">
        <v>4</v>
      </c>
      <c r="P958" s="14" t="s">
        <v>99</v>
      </c>
      <c r="Q958" s="14" t="s">
        <v>108</v>
      </c>
      <c r="S958" s="14">
        <v>1</v>
      </c>
      <c r="T958" s="14">
        <v>1</v>
      </c>
      <c r="U958" s="14">
        <v>3</v>
      </c>
      <c r="V958" s="14">
        <v>0</v>
      </c>
      <c r="W958" s="14">
        <v>0</v>
      </c>
      <c r="X958" s="14">
        <v>0</v>
      </c>
      <c r="Y958" s="14">
        <v>0</v>
      </c>
      <c r="Z958" s="14">
        <v>15</v>
      </c>
      <c r="AA958" s="14">
        <v>20</v>
      </c>
      <c r="AD958" s="14">
        <v>37</v>
      </c>
      <c r="AE958" s="14">
        <v>36</v>
      </c>
      <c r="AP958" s="14">
        <v>0</v>
      </c>
      <c r="AQ958" s="14">
        <v>1</v>
      </c>
      <c r="AR958" s="14">
        <v>1</v>
      </c>
      <c r="AS958" s="14">
        <v>0</v>
      </c>
      <c r="AX958" s="14">
        <v>0</v>
      </c>
      <c r="AY958" s="14">
        <v>1</v>
      </c>
      <c r="AZ958" s="14">
        <v>1</v>
      </c>
      <c r="BA958" s="14">
        <v>0</v>
      </c>
      <c r="BB958" s="14">
        <v>1</v>
      </c>
    </row>
    <row r="959" spans="1:54">
      <c r="A959" s="14" t="s">
        <v>1614</v>
      </c>
      <c r="B959" s="14" t="s">
        <v>1615</v>
      </c>
      <c r="D959" s="14" t="s">
        <v>1832</v>
      </c>
      <c r="E959" s="14" t="s">
        <v>291</v>
      </c>
      <c r="F959" s="14" t="s">
        <v>1632</v>
      </c>
      <c r="G959" s="14">
        <v>31013111</v>
      </c>
      <c r="H959" s="14" t="s">
        <v>166</v>
      </c>
      <c r="I959" s="14" t="s">
        <v>259</v>
      </c>
      <c r="J959" s="14" t="s">
        <v>168</v>
      </c>
      <c r="K959" s="14">
        <v>21.089168000000001</v>
      </c>
      <c r="L959" s="14">
        <v>92.199617000000003</v>
      </c>
      <c r="M959" s="14">
        <v>0</v>
      </c>
      <c r="N959" s="14">
        <v>0</v>
      </c>
      <c r="P959" s="14" t="s">
        <v>99</v>
      </c>
      <c r="Q959" s="14" t="s">
        <v>108</v>
      </c>
      <c r="S959" s="14">
        <v>1</v>
      </c>
      <c r="T959" s="14">
        <v>1</v>
      </c>
      <c r="U959" s="14">
        <v>3</v>
      </c>
      <c r="V959" s="14">
        <v>0</v>
      </c>
      <c r="W959" s="14">
        <v>0</v>
      </c>
      <c r="X959" s="14">
        <v>0</v>
      </c>
      <c r="Y959" s="14">
        <v>0</v>
      </c>
      <c r="Z959" s="14">
        <v>18</v>
      </c>
      <c r="AA959" s="14">
        <v>17</v>
      </c>
      <c r="AD959" s="14">
        <v>39</v>
      </c>
      <c r="AE959" s="14">
        <v>41</v>
      </c>
      <c r="AP959" s="14">
        <v>0</v>
      </c>
      <c r="AQ959" s="14">
        <v>1</v>
      </c>
      <c r="AR959" s="14">
        <v>1</v>
      </c>
      <c r="AS959" s="14">
        <v>0</v>
      </c>
      <c r="AX959" s="14">
        <v>0</v>
      </c>
      <c r="AY959" s="14">
        <v>1</v>
      </c>
      <c r="AZ959" s="14">
        <v>1</v>
      </c>
      <c r="BA959" s="14">
        <v>0</v>
      </c>
      <c r="BB959" s="14">
        <v>1</v>
      </c>
    </row>
    <row r="960" spans="1:54">
      <c r="A960" s="14" t="s">
        <v>1614</v>
      </c>
      <c r="B960" s="14" t="s">
        <v>1615</v>
      </c>
      <c r="D960" s="14" t="s">
        <v>1832</v>
      </c>
      <c r="E960" s="14" t="s">
        <v>291</v>
      </c>
      <c r="F960" s="14" t="s">
        <v>1633</v>
      </c>
      <c r="G960" s="14">
        <v>31013221</v>
      </c>
      <c r="H960" s="14" t="s">
        <v>166</v>
      </c>
      <c r="I960" s="14" t="s">
        <v>259</v>
      </c>
      <c r="J960" s="14" t="s">
        <v>168</v>
      </c>
      <c r="K960" s="14">
        <v>21.088866916220201</v>
      </c>
      <c r="L960" s="14">
        <v>92.197789495359203</v>
      </c>
      <c r="M960" s="14">
        <v>-58.907250614734302</v>
      </c>
      <c r="N960" s="14">
        <v>4</v>
      </c>
      <c r="P960" s="14" t="s">
        <v>99</v>
      </c>
      <c r="Q960" s="14" t="s">
        <v>108</v>
      </c>
      <c r="S960" s="14">
        <v>1</v>
      </c>
      <c r="T960" s="14">
        <v>1</v>
      </c>
      <c r="U960" s="14">
        <v>3</v>
      </c>
      <c r="V960" s="14">
        <v>0</v>
      </c>
      <c r="W960" s="14">
        <v>0</v>
      </c>
      <c r="X960" s="14">
        <v>0</v>
      </c>
      <c r="Y960" s="14">
        <v>0</v>
      </c>
      <c r="Z960" s="14">
        <v>15</v>
      </c>
      <c r="AA960" s="14">
        <v>20</v>
      </c>
      <c r="AD960" s="14">
        <v>38</v>
      </c>
      <c r="AE960" s="14">
        <v>36</v>
      </c>
      <c r="AP960" s="14">
        <v>0</v>
      </c>
      <c r="AQ960" s="14">
        <v>1</v>
      </c>
      <c r="AR960" s="14">
        <v>1</v>
      </c>
      <c r="AS960" s="14">
        <v>1</v>
      </c>
      <c r="AX960" s="14">
        <v>0</v>
      </c>
      <c r="AY960" s="14">
        <v>1</v>
      </c>
      <c r="AZ960" s="14">
        <v>1</v>
      </c>
      <c r="BA960" s="14">
        <v>1</v>
      </c>
      <c r="BB960" s="14">
        <v>1</v>
      </c>
    </row>
    <row r="961" spans="1:54">
      <c r="A961" s="14" t="s">
        <v>1614</v>
      </c>
      <c r="B961" s="14" t="s">
        <v>1615</v>
      </c>
      <c r="D961" s="14" t="s">
        <v>1832</v>
      </c>
      <c r="E961" s="14" t="s">
        <v>475</v>
      </c>
      <c r="F961" s="14" t="s">
        <v>1634</v>
      </c>
      <c r="G961" s="14">
        <v>31012867</v>
      </c>
      <c r="H961" s="14" t="s">
        <v>166</v>
      </c>
      <c r="I961" s="14" t="s">
        <v>167</v>
      </c>
      <c r="J961" s="14" t="s">
        <v>168</v>
      </c>
      <c r="K961" s="14">
        <v>21.0898144198989</v>
      </c>
      <c r="L961" s="14">
        <v>92.196707508359097</v>
      </c>
      <c r="M961" s="14">
        <v>-26.591286535017598</v>
      </c>
      <c r="N961" s="14">
        <v>4</v>
      </c>
      <c r="P961" s="14" t="s">
        <v>99</v>
      </c>
      <c r="Q961" s="14" t="s">
        <v>108</v>
      </c>
      <c r="S961" s="14">
        <v>1</v>
      </c>
      <c r="T961" s="14">
        <v>1</v>
      </c>
      <c r="U961" s="14">
        <v>3</v>
      </c>
      <c r="V961" s="14">
        <v>0</v>
      </c>
      <c r="W961" s="14">
        <v>0</v>
      </c>
      <c r="X961" s="14">
        <v>0</v>
      </c>
      <c r="Y961" s="14">
        <v>0</v>
      </c>
      <c r="Z961" s="14">
        <v>15</v>
      </c>
      <c r="AA961" s="14">
        <v>20</v>
      </c>
      <c r="AD961" s="14">
        <v>33</v>
      </c>
      <c r="AE961" s="14">
        <v>38</v>
      </c>
      <c r="AP961" s="14">
        <v>0</v>
      </c>
      <c r="AQ961" s="14">
        <v>1</v>
      </c>
      <c r="AR961" s="14">
        <v>1</v>
      </c>
      <c r="AS961" s="14">
        <v>1</v>
      </c>
      <c r="AX961" s="14">
        <v>0</v>
      </c>
      <c r="AY961" s="14">
        <v>1</v>
      </c>
      <c r="AZ961" s="14">
        <v>1</v>
      </c>
      <c r="BA961" s="14">
        <v>1</v>
      </c>
      <c r="BB961" s="14">
        <v>1</v>
      </c>
    </row>
    <row r="962" spans="1:54">
      <c r="A962" s="14" t="s">
        <v>1614</v>
      </c>
      <c r="B962" s="14" t="s">
        <v>1615</v>
      </c>
      <c r="D962" s="14" t="s">
        <v>1832</v>
      </c>
      <c r="E962" s="14" t="s">
        <v>475</v>
      </c>
      <c r="F962" s="14" t="s">
        <v>1635</v>
      </c>
      <c r="G962" s="14">
        <v>31012875</v>
      </c>
      <c r="H962" s="14" t="s">
        <v>166</v>
      </c>
      <c r="I962" s="14" t="s">
        <v>167</v>
      </c>
      <c r="J962" s="14" t="s">
        <v>168</v>
      </c>
      <c r="K962" s="14">
        <v>21.091210008575001</v>
      </c>
      <c r="L962" s="14">
        <v>92.195533804701299</v>
      </c>
      <c r="M962" s="14">
        <v>-29.6077746544169</v>
      </c>
      <c r="N962" s="14">
        <v>4</v>
      </c>
      <c r="P962" s="14" t="s">
        <v>99</v>
      </c>
      <c r="Q962" s="14" t="s">
        <v>108</v>
      </c>
      <c r="S962" s="14">
        <v>1</v>
      </c>
      <c r="T962" s="14">
        <v>1</v>
      </c>
      <c r="U962" s="14">
        <v>3</v>
      </c>
      <c r="V962" s="14">
        <v>0</v>
      </c>
      <c r="W962" s="14">
        <v>0</v>
      </c>
      <c r="X962" s="14">
        <v>0</v>
      </c>
      <c r="Y962" s="14">
        <v>0</v>
      </c>
      <c r="Z962" s="14">
        <v>20</v>
      </c>
      <c r="AA962" s="14">
        <v>15</v>
      </c>
      <c r="AD962" s="14">
        <v>35</v>
      </c>
      <c r="AE962" s="14">
        <v>36</v>
      </c>
      <c r="AP962" s="14">
        <v>0</v>
      </c>
      <c r="AQ962" s="14">
        <v>1</v>
      </c>
      <c r="AR962" s="14">
        <v>1</v>
      </c>
      <c r="AS962" s="14">
        <v>1</v>
      </c>
      <c r="AX962" s="14">
        <v>0</v>
      </c>
      <c r="AY962" s="14">
        <v>1</v>
      </c>
      <c r="AZ962" s="14">
        <v>1</v>
      </c>
      <c r="BA962" s="14">
        <v>1</v>
      </c>
      <c r="BB962" s="14">
        <v>1</v>
      </c>
    </row>
    <row r="963" spans="1:54">
      <c r="A963" s="14" t="s">
        <v>1614</v>
      </c>
      <c r="B963" s="14" t="s">
        <v>1615</v>
      </c>
      <c r="D963" s="14" t="s">
        <v>1832</v>
      </c>
      <c r="E963" s="14" t="s">
        <v>475</v>
      </c>
      <c r="F963" s="14" t="s">
        <v>1636</v>
      </c>
      <c r="G963" s="14">
        <v>31012922</v>
      </c>
      <c r="H963" s="14" t="s">
        <v>166</v>
      </c>
      <c r="I963" s="14" t="s">
        <v>167</v>
      </c>
      <c r="J963" s="14" t="s">
        <v>168</v>
      </c>
      <c r="K963" s="14">
        <v>21.090257150001602</v>
      </c>
      <c r="L963" s="14">
        <v>92.197184142720801</v>
      </c>
      <c r="M963" s="14">
        <v>-38.083267162781397</v>
      </c>
      <c r="N963" s="14">
        <v>4</v>
      </c>
      <c r="P963" s="14" t="s">
        <v>99</v>
      </c>
      <c r="Q963" s="14" t="s">
        <v>108</v>
      </c>
      <c r="S963" s="14">
        <v>1</v>
      </c>
      <c r="T963" s="14">
        <v>1</v>
      </c>
      <c r="U963" s="14">
        <v>3</v>
      </c>
      <c r="V963" s="14">
        <v>0</v>
      </c>
      <c r="W963" s="14">
        <v>0</v>
      </c>
      <c r="X963" s="14">
        <v>0</v>
      </c>
      <c r="Y963" s="14">
        <v>0</v>
      </c>
      <c r="Z963" s="14">
        <v>18</v>
      </c>
      <c r="AA963" s="14">
        <v>18</v>
      </c>
      <c r="AD963" s="14">
        <v>27</v>
      </c>
      <c r="AE963" s="14">
        <v>43</v>
      </c>
      <c r="AP963" s="14">
        <v>0</v>
      </c>
      <c r="AQ963" s="14">
        <v>1</v>
      </c>
      <c r="AR963" s="14">
        <v>1</v>
      </c>
      <c r="AS963" s="14">
        <v>0</v>
      </c>
      <c r="AX963" s="14">
        <v>0</v>
      </c>
      <c r="AY963" s="14">
        <v>1</v>
      </c>
      <c r="AZ963" s="14">
        <v>1</v>
      </c>
      <c r="BA963" s="14">
        <v>0</v>
      </c>
      <c r="BB963" s="14">
        <v>1</v>
      </c>
    </row>
    <row r="964" spans="1:54">
      <c r="A964" s="14" t="s">
        <v>1614</v>
      </c>
      <c r="B964" s="14" t="s">
        <v>1615</v>
      </c>
      <c r="D964" s="14" t="s">
        <v>1832</v>
      </c>
      <c r="E964" s="14" t="s">
        <v>475</v>
      </c>
      <c r="F964" s="14" t="s">
        <v>1637</v>
      </c>
      <c r="G964" s="14">
        <v>31012940</v>
      </c>
      <c r="H964" s="14" t="s">
        <v>166</v>
      </c>
      <c r="I964" s="14" t="s">
        <v>259</v>
      </c>
      <c r="J964" s="14" t="s">
        <v>168</v>
      </c>
      <c r="K964" s="14">
        <v>21.0905384451003</v>
      </c>
      <c r="L964" s="14">
        <v>92.194393048124098</v>
      </c>
      <c r="M964" s="14">
        <v>-38.647669020761199</v>
      </c>
      <c r="N964" s="14">
        <v>4</v>
      </c>
      <c r="P964" s="14" t="s">
        <v>99</v>
      </c>
      <c r="Q964" s="14" t="s">
        <v>108</v>
      </c>
      <c r="S964" s="14">
        <v>1</v>
      </c>
      <c r="T964" s="14">
        <v>1</v>
      </c>
      <c r="U964" s="14">
        <v>3</v>
      </c>
      <c r="V964" s="14">
        <v>0</v>
      </c>
      <c r="W964" s="14">
        <v>0</v>
      </c>
      <c r="X964" s="14">
        <v>0</v>
      </c>
      <c r="Y964" s="14">
        <v>0</v>
      </c>
      <c r="Z964" s="14">
        <v>20</v>
      </c>
      <c r="AA964" s="14">
        <v>16</v>
      </c>
      <c r="AD964" s="14">
        <v>32</v>
      </c>
      <c r="AE964" s="14">
        <v>31</v>
      </c>
      <c r="AP964" s="14">
        <v>0</v>
      </c>
      <c r="AQ964" s="14">
        <v>1</v>
      </c>
      <c r="AR964" s="14">
        <v>1</v>
      </c>
      <c r="AS964" s="14">
        <v>0</v>
      </c>
      <c r="AX964" s="14">
        <v>0</v>
      </c>
      <c r="AY964" s="14">
        <v>1</v>
      </c>
      <c r="AZ964" s="14">
        <v>1</v>
      </c>
      <c r="BA964" s="14">
        <v>0</v>
      </c>
      <c r="BB964" s="14">
        <v>1</v>
      </c>
    </row>
    <row r="965" spans="1:54">
      <c r="A965" s="14" t="s">
        <v>1614</v>
      </c>
      <c r="B965" s="14" t="s">
        <v>1615</v>
      </c>
      <c r="D965" s="14" t="s">
        <v>1832</v>
      </c>
      <c r="E965" s="14" t="s">
        <v>475</v>
      </c>
      <c r="F965" s="14" t="s">
        <v>1638</v>
      </c>
      <c r="G965" s="14">
        <v>31012947</v>
      </c>
      <c r="H965" s="14" t="s">
        <v>166</v>
      </c>
      <c r="I965" s="14" t="s">
        <v>167</v>
      </c>
      <c r="J965" s="14" t="s">
        <v>168</v>
      </c>
      <c r="K965" s="14">
        <v>21.090829313414901</v>
      </c>
      <c r="L965" s="14">
        <v>92.195147275218801</v>
      </c>
      <c r="M965" s="14">
        <v>-25.043595266210598</v>
      </c>
      <c r="N965" s="14">
        <v>4</v>
      </c>
      <c r="P965" s="14" t="s">
        <v>99</v>
      </c>
      <c r="Q965" s="14" t="s">
        <v>108</v>
      </c>
      <c r="S965" s="14">
        <v>1</v>
      </c>
      <c r="T965" s="14">
        <v>1</v>
      </c>
      <c r="U965" s="14">
        <v>3</v>
      </c>
      <c r="V965" s="14">
        <v>0</v>
      </c>
      <c r="W965" s="14">
        <v>0</v>
      </c>
      <c r="X965" s="14">
        <v>0</v>
      </c>
      <c r="Y965" s="14">
        <v>0</v>
      </c>
      <c r="Z965" s="14">
        <v>19</v>
      </c>
      <c r="AA965" s="14">
        <v>17</v>
      </c>
      <c r="AD965" s="14">
        <v>37</v>
      </c>
      <c r="AE965" s="14">
        <v>34</v>
      </c>
      <c r="AP965" s="14">
        <v>0</v>
      </c>
      <c r="AQ965" s="14">
        <v>1</v>
      </c>
      <c r="AR965" s="14">
        <v>1</v>
      </c>
      <c r="AS965" s="14">
        <v>1</v>
      </c>
      <c r="AX965" s="14">
        <v>0</v>
      </c>
      <c r="AY965" s="14">
        <v>1</v>
      </c>
      <c r="AZ965" s="14">
        <v>1</v>
      </c>
      <c r="BA965" s="14">
        <v>1</v>
      </c>
      <c r="BB965" s="14">
        <v>1</v>
      </c>
    </row>
    <row r="966" spans="1:54">
      <c r="A966" s="14" t="s">
        <v>1614</v>
      </c>
      <c r="B966" s="14" t="s">
        <v>1615</v>
      </c>
      <c r="D966" s="14" t="s">
        <v>1832</v>
      </c>
      <c r="E966" s="14" t="s">
        <v>475</v>
      </c>
      <c r="F966" s="14" t="s">
        <v>1639</v>
      </c>
      <c r="G966" s="14">
        <v>31012970</v>
      </c>
      <c r="H966" s="14" t="s">
        <v>166</v>
      </c>
      <c r="I966" s="14" t="s">
        <v>259</v>
      </c>
      <c r="J966" s="14" t="s">
        <v>168</v>
      </c>
      <c r="K966" s="14">
        <v>21.0897883575953</v>
      </c>
      <c r="L966" s="14">
        <v>92.197301664180003</v>
      </c>
      <c r="M966" s="14">
        <v>-61.668900863525302</v>
      </c>
      <c r="N966" s="14">
        <v>4</v>
      </c>
      <c r="P966" s="14" t="s">
        <v>99</v>
      </c>
      <c r="Q966" s="14" t="s">
        <v>108</v>
      </c>
      <c r="S966" s="14">
        <v>1</v>
      </c>
      <c r="T966" s="14">
        <v>1</v>
      </c>
      <c r="U966" s="14">
        <v>3</v>
      </c>
      <c r="V966" s="14">
        <v>0</v>
      </c>
      <c r="W966" s="14">
        <v>0</v>
      </c>
      <c r="X966" s="14">
        <v>0</v>
      </c>
      <c r="Y966" s="14">
        <v>0</v>
      </c>
      <c r="Z966" s="14">
        <v>13</v>
      </c>
      <c r="AA966" s="14">
        <v>22</v>
      </c>
      <c r="AD966" s="14">
        <v>33</v>
      </c>
      <c r="AE966" s="14">
        <v>37</v>
      </c>
      <c r="AP966" s="14">
        <v>0</v>
      </c>
      <c r="AQ966" s="14">
        <v>1</v>
      </c>
      <c r="AR966" s="14">
        <v>1</v>
      </c>
      <c r="AS966" s="14">
        <v>0</v>
      </c>
      <c r="AX966" s="14">
        <v>0</v>
      </c>
      <c r="AY966" s="14">
        <v>1</v>
      </c>
      <c r="AZ966" s="14">
        <v>1</v>
      </c>
      <c r="BA966" s="14">
        <v>0</v>
      </c>
      <c r="BB966" s="14">
        <v>1</v>
      </c>
    </row>
    <row r="967" spans="1:54">
      <c r="A967" s="14" t="s">
        <v>1614</v>
      </c>
      <c r="B967" s="14" t="s">
        <v>1615</v>
      </c>
      <c r="D967" s="14" t="s">
        <v>1832</v>
      </c>
      <c r="E967" s="14" t="s">
        <v>475</v>
      </c>
      <c r="F967" s="14" t="s">
        <v>1640</v>
      </c>
      <c r="G967" s="14">
        <v>31012985</v>
      </c>
      <c r="H967" s="14" t="s">
        <v>166</v>
      </c>
      <c r="I967" s="14" t="s">
        <v>167</v>
      </c>
      <c r="J967" s="14" t="s">
        <v>168</v>
      </c>
      <c r="K967" s="14">
        <v>21.090814999999999</v>
      </c>
      <c r="L967" s="14">
        <v>92.196668000000003</v>
      </c>
      <c r="M967" s="14">
        <v>0</v>
      </c>
      <c r="N967" s="14">
        <v>0</v>
      </c>
      <c r="P967" s="14" t="s">
        <v>99</v>
      </c>
      <c r="Q967" s="14" t="s">
        <v>108</v>
      </c>
      <c r="S967" s="14">
        <v>1</v>
      </c>
      <c r="T967" s="14">
        <v>1</v>
      </c>
      <c r="U967" s="14">
        <v>3</v>
      </c>
      <c r="V967" s="14">
        <v>0</v>
      </c>
      <c r="W967" s="14">
        <v>0</v>
      </c>
      <c r="X967" s="14">
        <v>0</v>
      </c>
      <c r="Y967" s="14">
        <v>0</v>
      </c>
      <c r="Z967" s="14">
        <v>18</v>
      </c>
      <c r="AA967" s="14">
        <v>18</v>
      </c>
      <c r="AD967" s="14">
        <v>40</v>
      </c>
      <c r="AE967" s="14">
        <v>32</v>
      </c>
      <c r="AP967" s="14">
        <v>0</v>
      </c>
      <c r="AQ967" s="14">
        <v>1</v>
      </c>
      <c r="AR967" s="14">
        <v>1</v>
      </c>
      <c r="AS967" s="14">
        <v>1</v>
      </c>
      <c r="AX967" s="14">
        <v>0</v>
      </c>
      <c r="AY967" s="14">
        <v>1</v>
      </c>
      <c r="AZ967" s="14">
        <v>1</v>
      </c>
      <c r="BA967" s="14">
        <v>1</v>
      </c>
      <c r="BB967" s="14">
        <v>1</v>
      </c>
    </row>
    <row r="968" spans="1:54">
      <c r="A968" s="14" t="s">
        <v>1614</v>
      </c>
      <c r="B968" s="14" t="s">
        <v>1615</v>
      </c>
      <c r="D968" s="14" t="s">
        <v>1832</v>
      </c>
      <c r="E968" s="14" t="s">
        <v>475</v>
      </c>
      <c r="F968" s="14" t="s">
        <v>1641</v>
      </c>
      <c r="G968" s="14">
        <v>31012997</v>
      </c>
      <c r="H968" s="14" t="s">
        <v>166</v>
      </c>
      <c r="I968" s="14" t="s">
        <v>167</v>
      </c>
      <c r="J968" s="14" t="s">
        <v>168</v>
      </c>
      <c r="K968" s="14">
        <v>21.091720823953299</v>
      </c>
      <c r="L968" s="14">
        <v>92.195997301090202</v>
      </c>
      <c r="M968" s="14">
        <v>2.3998042496598102</v>
      </c>
      <c r="N968" s="14">
        <v>4</v>
      </c>
      <c r="P968" s="14" t="s">
        <v>99</v>
      </c>
      <c r="Q968" s="14" t="s">
        <v>108</v>
      </c>
      <c r="S968" s="14">
        <v>1</v>
      </c>
      <c r="T968" s="14">
        <v>1</v>
      </c>
      <c r="U968" s="14">
        <v>3</v>
      </c>
      <c r="V968" s="14">
        <v>0</v>
      </c>
      <c r="W968" s="14">
        <v>0</v>
      </c>
      <c r="X968" s="14">
        <v>0</v>
      </c>
      <c r="Y968" s="14">
        <v>0</v>
      </c>
      <c r="Z968" s="14">
        <v>17</v>
      </c>
      <c r="AA968" s="14">
        <v>18</v>
      </c>
      <c r="AD968" s="14">
        <v>29</v>
      </c>
      <c r="AE968" s="14">
        <v>41</v>
      </c>
      <c r="AP968" s="14">
        <v>0</v>
      </c>
      <c r="AQ968" s="14">
        <v>1</v>
      </c>
      <c r="AR968" s="14">
        <v>1</v>
      </c>
      <c r="AS968" s="14">
        <v>0</v>
      </c>
      <c r="AX968" s="14">
        <v>0</v>
      </c>
      <c r="AY968" s="14">
        <v>1</v>
      </c>
      <c r="AZ968" s="14">
        <v>1</v>
      </c>
      <c r="BA968" s="14">
        <v>0</v>
      </c>
      <c r="BB968" s="14">
        <v>1</v>
      </c>
    </row>
    <row r="969" spans="1:54">
      <c r="A969" s="14" t="s">
        <v>1614</v>
      </c>
      <c r="B969" s="14" t="s">
        <v>1615</v>
      </c>
      <c r="D969" s="14" t="s">
        <v>1832</v>
      </c>
      <c r="E969" s="14" t="s">
        <v>475</v>
      </c>
      <c r="F969" s="14" t="s">
        <v>1642</v>
      </c>
      <c r="G969" s="14">
        <v>31013037</v>
      </c>
      <c r="H969" s="14" t="s">
        <v>166</v>
      </c>
      <c r="I969" s="14" t="s">
        <v>167</v>
      </c>
      <c r="J969" s="14" t="s">
        <v>168</v>
      </c>
      <c r="K969" s="14">
        <v>21.091250981179599</v>
      </c>
      <c r="L969" s="14">
        <v>92.195515150690198</v>
      </c>
      <c r="M969" s="14">
        <v>-33.971686660989398</v>
      </c>
      <c r="N969" s="14">
        <v>4</v>
      </c>
      <c r="P969" s="14" t="s">
        <v>99</v>
      </c>
      <c r="Q969" s="14" t="s">
        <v>108</v>
      </c>
      <c r="S969" s="14">
        <v>1</v>
      </c>
      <c r="T969" s="14">
        <v>1</v>
      </c>
      <c r="U969" s="14">
        <v>3</v>
      </c>
      <c r="V969" s="14">
        <v>0</v>
      </c>
      <c r="W969" s="14">
        <v>0</v>
      </c>
      <c r="X969" s="14">
        <v>0</v>
      </c>
      <c r="Y969" s="14">
        <v>0</v>
      </c>
      <c r="Z969" s="14">
        <v>20</v>
      </c>
      <c r="AA969" s="14">
        <v>15</v>
      </c>
      <c r="AD969" s="14">
        <v>37</v>
      </c>
      <c r="AE969" s="14">
        <v>35</v>
      </c>
      <c r="AP969" s="14">
        <v>0</v>
      </c>
      <c r="AQ969" s="14">
        <v>1</v>
      </c>
      <c r="AR969" s="14">
        <v>1</v>
      </c>
      <c r="AS969" s="14">
        <v>1</v>
      </c>
      <c r="AX969" s="14">
        <v>0</v>
      </c>
      <c r="AY969" s="14">
        <v>1</v>
      </c>
      <c r="AZ969" s="14">
        <v>0</v>
      </c>
      <c r="BA969" s="14">
        <v>1</v>
      </c>
      <c r="BB969" s="14">
        <v>1</v>
      </c>
    </row>
    <row r="970" spans="1:54">
      <c r="A970" s="14" t="s">
        <v>1614</v>
      </c>
      <c r="B970" s="14" t="s">
        <v>1615</v>
      </c>
      <c r="D970" s="14" t="s">
        <v>1832</v>
      </c>
      <c r="E970" s="14" t="s">
        <v>475</v>
      </c>
      <c r="F970" s="14" t="s">
        <v>1643</v>
      </c>
      <c r="G970" s="14">
        <v>31013040</v>
      </c>
      <c r="H970" s="14" t="s">
        <v>166</v>
      </c>
      <c r="I970" s="14" t="s">
        <v>259</v>
      </c>
      <c r="J970" s="14" t="s">
        <v>168</v>
      </c>
      <c r="K970" s="14">
        <v>21.091446565265802</v>
      </c>
      <c r="L970" s="14">
        <v>92.195831199047404</v>
      </c>
      <c r="M970" s="14">
        <v>-14.3984840303754</v>
      </c>
      <c r="N970" s="14">
        <v>4</v>
      </c>
      <c r="P970" s="14" t="s">
        <v>99</v>
      </c>
      <c r="Q970" s="14" t="s">
        <v>108</v>
      </c>
      <c r="S970" s="14">
        <v>1</v>
      </c>
      <c r="T970" s="14">
        <v>1</v>
      </c>
      <c r="U970" s="14">
        <v>3</v>
      </c>
      <c r="V970" s="14">
        <v>0</v>
      </c>
      <c r="W970" s="14">
        <v>0</v>
      </c>
      <c r="X970" s="14">
        <v>0</v>
      </c>
      <c r="Y970" s="14">
        <v>0</v>
      </c>
      <c r="Z970" s="14">
        <v>21</v>
      </c>
      <c r="AA970" s="14">
        <v>14</v>
      </c>
      <c r="AD970" s="14">
        <v>31</v>
      </c>
      <c r="AE970" s="14">
        <v>39</v>
      </c>
      <c r="AP970" s="14">
        <v>0</v>
      </c>
      <c r="AQ970" s="14">
        <v>1</v>
      </c>
      <c r="AR970" s="14">
        <v>1</v>
      </c>
      <c r="AS970" s="14">
        <v>1</v>
      </c>
      <c r="AX970" s="14">
        <v>0</v>
      </c>
      <c r="AY970" s="14">
        <v>1</v>
      </c>
      <c r="AZ970" s="14">
        <v>0</v>
      </c>
      <c r="BA970" s="14">
        <v>1</v>
      </c>
      <c r="BB970" s="14">
        <v>1</v>
      </c>
    </row>
    <row r="971" spans="1:54">
      <c r="A971" s="14" t="s">
        <v>1614</v>
      </c>
      <c r="B971" s="14" t="s">
        <v>1615</v>
      </c>
      <c r="D971" s="14" t="s">
        <v>1832</v>
      </c>
      <c r="E971" s="14" t="s">
        <v>475</v>
      </c>
      <c r="F971" s="14" t="s">
        <v>1644</v>
      </c>
      <c r="G971" s="14">
        <v>31013095</v>
      </c>
      <c r="H971" s="14" t="s">
        <v>166</v>
      </c>
      <c r="I971" s="14" t="s">
        <v>167</v>
      </c>
      <c r="J971" s="14" t="s">
        <v>168</v>
      </c>
      <c r="K971" s="14">
        <v>21.090470753781499</v>
      </c>
      <c r="L971" s="14">
        <v>92.196545531578195</v>
      </c>
      <c r="M971" s="14">
        <v>-0.85397917157914705</v>
      </c>
      <c r="N971" s="14">
        <v>4</v>
      </c>
      <c r="P971" s="14" t="s">
        <v>99</v>
      </c>
      <c r="Q971" s="14" t="s">
        <v>108</v>
      </c>
      <c r="S971" s="14">
        <v>1</v>
      </c>
      <c r="T971" s="14">
        <v>1</v>
      </c>
      <c r="U971" s="14">
        <v>3</v>
      </c>
      <c r="V971" s="14">
        <v>0</v>
      </c>
      <c r="W971" s="14">
        <v>0</v>
      </c>
      <c r="X971" s="14">
        <v>0</v>
      </c>
      <c r="Y971" s="14">
        <v>0</v>
      </c>
      <c r="Z971" s="14">
        <v>20</v>
      </c>
      <c r="AA971" s="14">
        <v>15</v>
      </c>
      <c r="AD971" s="14">
        <v>32</v>
      </c>
      <c r="AE971" s="14">
        <v>38</v>
      </c>
      <c r="AP971" s="14">
        <v>0</v>
      </c>
      <c r="AQ971" s="14">
        <v>1</v>
      </c>
      <c r="AR971" s="14">
        <v>1</v>
      </c>
      <c r="AS971" s="14">
        <v>1</v>
      </c>
      <c r="AX971" s="14">
        <v>0</v>
      </c>
      <c r="AY971" s="14">
        <v>1</v>
      </c>
      <c r="AZ971" s="14">
        <v>0</v>
      </c>
      <c r="BA971" s="14">
        <v>1</v>
      </c>
      <c r="BB971" s="14">
        <v>1</v>
      </c>
    </row>
    <row r="972" spans="1:54">
      <c r="A972" s="14" t="s">
        <v>1614</v>
      </c>
      <c r="B972" s="14" t="s">
        <v>1615</v>
      </c>
      <c r="D972" s="14" t="s">
        <v>1832</v>
      </c>
      <c r="E972" s="14" t="s">
        <v>475</v>
      </c>
      <c r="F972" s="14" t="s">
        <v>1645</v>
      </c>
      <c r="G972" s="14">
        <v>31013117</v>
      </c>
      <c r="H972" s="14" t="s">
        <v>166</v>
      </c>
      <c r="I972" s="14" t="s">
        <v>259</v>
      </c>
      <c r="J972" s="14" t="s">
        <v>168</v>
      </c>
      <c r="K972" s="14">
        <v>21.090913</v>
      </c>
      <c r="L972" s="14">
        <v>92.195014999999998</v>
      </c>
      <c r="M972" s="14">
        <v>0</v>
      </c>
      <c r="N972" s="14">
        <v>0</v>
      </c>
      <c r="P972" s="14" t="s">
        <v>99</v>
      </c>
      <c r="Q972" s="14" t="s">
        <v>108</v>
      </c>
      <c r="S972" s="14">
        <v>1</v>
      </c>
      <c r="T972" s="14">
        <v>1</v>
      </c>
      <c r="U972" s="14">
        <v>3</v>
      </c>
      <c r="V972" s="14">
        <v>0</v>
      </c>
      <c r="W972" s="14">
        <v>0</v>
      </c>
      <c r="X972" s="14">
        <v>0</v>
      </c>
      <c r="Y972" s="14">
        <v>0</v>
      </c>
      <c r="Z972" s="14">
        <v>16</v>
      </c>
      <c r="AA972" s="14">
        <v>20</v>
      </c>
      <c r="AD972" s="14">
        <v>33</v>
      </c>
      <c r="AE972" s="14">
        <v>37</v>
      </c>
      <c r="AP972" s="14">
        <v>0</v>
      </c>
      <c r="AQ972" s="14">
        <v>1</v>
      </c>
      <c r="AR972" s="14">
        <v>0</v>
      </c>
      <c r="AS972" s="14">
        <v>1</v>
      </c>
      <c r="AX972" s="14">
        <v>0</v>
      </c>
      <c r="AY972" s="14">
        <v>1</v>
      </c>
      <c r="AZ972" s="14">
        <v>0</v>
      </c>
      <c r="BA972" s="14">
        <v>1</v>
      </c>
      <c r="BB972" s="14">
        <v>1</v>
      </c>
    </row>
    <row r="973" spans="1:54">
      <c r="A973" s="14" t="s">
        <v>1614</v>
      </c>
      <c r="B973" s="14" t="s">
        <v>1615</v>
      </c>
      <c r="D973" s="14" t="s">
        <v>1832</v>
      </c>
      <c r="E973" s="14" t="s">
        <v>475</v>
      </c>
      <c r="F973" s="14" t="s">
        <v>1646</v>
      </c>
      <c r="G973" s="14">
        <v>31013137</v>
      </c>
      <c r="H973" s="14" t="s">
        <v>166</v>
      </c>
      <c r="I973" s="14" t="s">
        <v>167</v>
      </c>
      <c r="J973" s="14" t="s">
        <v>168</v>
      </c>
      <c r="K973" s="14">
        <v>21.0893597377286</v>
      </c>
      <c r="L973" s="14">
        <v>92.196311577472201</v>
      </c>
      <c r="M973" s="14">
        <v>-40.216028452571997</v>
      </c>
      <c r="N973" s="14">
        <v>4</v>
      </c>
      <c r="P973" s="14" t="s">
        <v>99</v>
      </c>
      <c r="Q973" s="14" t="s">
        <v>108</v>
      </c>
      <c r="S973" s="14">
        <v>1</v>
      </c>
      <c r="T973" s="14">
        <v>1</v>
      </c>
      <c r="U973" s="14">
        <v>3</v>
      </c>
      <c r="V973" s="14">
        <v>0</v>
      </c>
      <c r="W973" s="14">
        <v>0</v>
      </c>
      <c r="X973" s="14">
        <v>0</v>
      </c>
      <c r="Y973" s="14">
        <v>0</v>
      </c>
      <c r="Z973" s="14">
        <v>18</v>
      </c>
      <c r="AA973" s="14">
        <v>17</v>
      </c>
      <c r="AD973" s="14">
        <v>37</v>
      </c>
      <c r="AE973" s="14">
        <v>33</v>
      </c>
      <c r="AP973" s="14">
        <v>0</v>
      </c>
      <c r="AQ973" s="14">
        <v>1</v>
      </c>
      <c r="AR973" s="14">
        <v>1</v>
      </c>
      <c r="AS973" s="14">
        <v>0</v>
      </c>
      <c r="AX973" s="14">
        <v>0</v>
      </c>
      <c r="AY973" s="14">
        <v>1</v>
      </c>
      <c r="AZ973" s="14">
        <v>1</v>
      </c>
      <c r="BA973" s="14">
        <v>0</v>
      </c>
      <c r="BB973" s="14">
        <v>1</v>
      </c>
    </row>
    <row r="974" spans="1:54">
      <c r="A974" s="14" t="s">
        <v>1614</v>
      </c>
      <c r="B974" s="14" t="s">
        <v>1615</v>
      </c>
      <c r="D974" s="14" t="s">
        <v>1832</v>
      </c>
      <c r="E974" s="14" t="s">
        <v>475</v>
      </c>
      <c r="F974" s="14" t="s">
        <v>1647</v>
      </c>
      <c r="G974" s="14">
        <v>31013148</v>
      </c>
      <c r="H974" s="14" t="s">
        <v>166</v>
      </c>
      <c r="I974" s="14" t="s">
        <v>167</v>
      </c>
      <c r="J974" s="14" t="s">
        <v>168</v>
      </c>
      <c r="K974" s="14">
        <v>21.0903865297153</v>
      </c>
      <c r="L974" s="14">
        <v>92.198692819393898</v>
      </c>
      <c r="M974" s="14">
        <v>-20.133047006073401</v>
      </c>
      <c r="N974" s="14">
        <v>4</v>
      </c>
      <c r="P974" s="14" t="s">
        <v>99</v>
      </c>
      <c r="Q974" s="14" t="s">
        <v>108</v>
      </c>
      <c r="S974" s="14">
        <v>1</v>
      </c>
      <c r="T974" s="14">
        <v>1</v>
      </c>
      <c r="U974" s="14">
        <v>3</v>
      </c>
      <c r="V974" s="14">
        <v>0</v>
      </c>
      <c r="W974" s="14">
        <v>0</v>
      </c>
      <c r="X974" s="14">
        <v>0</v>
      </c>
      <c r="Y974" s="14">
        <v>0</v>
      </c>
      <c r="Z974" s="14">
        <v>18</v>
      </c>
      <c r="AA974" s="14">
        <v>17</v>
      </c>
      <c r="AD974" s="14">
        <v>26</v>
      </c>
      <c r="AE974" s="14">
        <v>44</v>
      </c>
      <c r="AP974" s="14">
        <v>0</v>
      </c>
      <c r="AQ974" s="14">
        <v>1</v>
      </c>
      <c r="AR974" s="14">
        <v>0</v>
      </c>
      <c r="AS974" s="14">
        <v>1</v>
      </c>
      <c r="AX974" s="14">
        <v>0</v>
      </c>
      <c r="AY974" s="14">
        <v>1</v>
      </c>
      <c r="AZ974" s="14">
        <v>0</v>
      </c>
      <c r="BA974" s="14">
        <v>1</v>
      </c>
      <c r="BB974" s="14">
        <v>1</v>
      </c>
    </row>
    <row r="975" spans="1:54">
      <c r="A975" s="14" t="s">
        <v>1614</v>
      </c>
      <c r="B975" s="14" t="s">
        <v>1615</v>
      </c>
      <c r="D975" s="14" t="s">
        <v>1832</v>
      </c>
      <c r="E975" s="14" t="s">
        <v>475</v>
      </c>
      <c r="F975" s="14" t="s">
        <v>1648</v>
      </c>
      <c r="G975" s="14">
        <v>31013152</v>
      </c>
      <c r="H975" s="14" t="s">
        <v>166</v>
      </c>
      <c r="I975" s="14" t="s">
        <v>167</v>
      </c>
      <c r="J975" s="14" t="s">
        <v>168</v>
      </c>
      <c r="K975" s="14">
        <v>21.089781037435799</v>
      </c>
      <c r="L975" s="14">
        <v>92.196261143416507</v>
      </c>
      <c r="M975" s="14">
        <v>-37.6371474539934</v>
      </c>
      <c r="N975" s="14">
        <v>4</v>
      </c>
      <c r="P975" s="14" t="s">
        <v>99</v>
      </c>
      <c r="Q975" s="14" t="s">
        <v>108</v>
      </c>
      <c r="S975" s="14">
        <v>1</v>
      </c>
      <c r="T975" s="14">
        <v>1</v>
      </c>
      <c r="U975" s="14">
        <v>3</v>
      </c>
      <c r="V975" s="14">
        <v>0</v>
      </c>
      <c r="W975" s="14">
        <v>0</v>
      </c>
      <c r="X975" s="14">
        <v>0</v>
      </c>
      <c r="Y975" s="14">
        <v>0</v>
      </c>
      <c r="Z975" s="14">
        <v>21</v>
      </c>
      <c r="AA975" s="14">
        <v>14</v>
      </c>
      <c r="AD975" s="14">
        <v>31</v>
      </c>
      <c r="AE975" s="14">
        <v>42</v>
      </c>
      <c r="AP975" s="14">
        <v>0</v>
      </c>
      <c r="AQ975" s="14">
        <v>1</v>
      </c>
      <c r="AR975" s="14">
        <v>1</v>
      </c>
      <c r="AS975" s="14">
        <v>0</v>
      </c>
      <c r="AX975" s="14">
        <v>0</v>
      </c>
      <c r="AY975" s="14">
        <v>1</v>
      </c>
      <c r="AZ975" s="14">
        <v>1</v>
      </c>
      <c r="BA975" s="14">
        <v>0</v>
      </c>
      <c r="BB975" s="14">
        <v>1</v>
      </c>
    </row>
    <row r="976" spans="1:54">
      <c r="A976" s="14" t="s">
        <v>1614</v>
      </c>
      <c r="B976" s="14" t="s">
        <v>1615</v>
      </c>
      <c r="D976" s="14" t="s">
        <v>1832</v>
      </c>
      <c r="E976" s="14" t="s">
        <v>1514</v>
      </c>
      <c r="F976" s="14" t="s">
        <v>1649</v>
      </c>
      <c r="G976" s="14">
        <v>31012845</v>
      </c>
      <c r="H976" s="14" t="s">
        <v>166</v>
      </c>
      <c r="I976" s="14" t="s">
        <v>167</v>
      </c>
      <c r="J976" s="14" t="s">
        <v>168</v>
      </c>
      <c r="K976" s="14">
        <v>21.087112046521899</v>
      </c>
      <c r="L976" s="14">
        <v>92.196986835967493</v>
      </c>
      <c r="M976" s="14">
        <v>-38.9359846822733</v>
      </c>
      <c r="N976" s="14">
        <v>4</v>
      </c>
      <c r="P976" s="14" t="s">
        <v>99</v>
      </c>
      <c r="Q976" s="14" t="s">
        <v>108</v>
      </c>
      <c r="S976" s="14">
        <v>1</v>
      </c>
      <c r="T976" s="14">
        <v>1</v>
      </c>
      <c r="U976" s="14">
        <v>3</v>
      </c>
      <c r="V976" s="14">
        <v>0</v>
      </c>
      <c r="W976" s="14">
        <v>0</v>
      </c>
      <c r="X976" s="14">
        <v>0</v>
      </c>
      <c r="Y976" s="14">
        <v>0</v>
      </c>
      <c r="Z976" s="14">
        <v>20</v>
      </c>
      <c r="AA976" s="14">
        <v>15</v>
      </c>
      <c r="AD976" s="14">
        <v>37</v>
      </c>
      <c r="AE976" s="14">
        <v>33</v>
      </c>
      <c r="AP976" s="14">
        <v>0</v>
      </c>
      <c r="AQ976" s="14">
        <v>1</v>
      </c>
      <c r="AR976" s="14">
        <v>0</v>
      </c>
      <c r="AS976" s="14">
        <v>1</v>
      </c>
      <c r="AX976" s="14">
        <v>0</v>
      </c>
      <c r="AY976" s="14">
        <v>1</v>
      </c>
      <c r="AZ976" s="14">
        <v>0</v>
      </c>
      <c r="BA976" s="14">
        <v>1</v>
      </c>
      <c r="BB976" s="14">
        <v>1</v>
      </c>
    </row>
    <row r="977" spans="1:54">
      <c r="A977" s="14" t="s">
        <v>1614</v>
      </c>
      <c r="B977" s="14" t="s">
        <v>1615</v>
      </c>
      <c r="D977" s="14" t="s">
        <v>1832</v>
      </c>
      <c r="E977" s="14" t="s">
        <v>1514</v>
      </c>
      <c r="F977" s="14" t="s">
        <v>1650</v>
      </c>
      <c r="G977" s="14">
        <v>31012855</v>
      </c>
      <c r="H977" s="14" t="s">
        <v>166</v>
      </c>
      <c r="I977" s="14" t="s">
        <v>259</v>
      </c>
      <c r="J977" s="14" t="s">
        <v>168</v>
      </c>
      <c r="P977" s="14" t="s">
        <v>99</v>
      </c>
      <c r="Q977" s="14" t="s">
        <v>108</v>
      </c>
      <c r="S977" s="14">
        <v>1</v>
      </c>
      <c r="T977" s="14">
        <v>1</v>
      </c>
      <c r="U977" s="14">
        <v>3</v>
      </c>
      <c r="V977" s="14">
        <v>0</v>
      </c>
      <c r="W977" s="14">
        <v>0</v>
      </c>
      <c r="X977" s="14">
        <v>0</v>
      </c>
      <c r="Y977" s="14">
        <v>0</v>
      </c>
      <c r="Z977" s="14">
        <v>17</v>
      </c>
      <c r="AA977" s="14">
        <v>19</v>
      </c>
      <c r="AD977" s="14">
        <v>32</v>
      </c>
      <c r="AE977" s="14">
        <v>39</v>
      </c>
      <c r="AP977" s="14">
        <v>0</v>
      </c>
      <c r="AQ977" s="14">
        <v>1</v>
      </c>
      <c r="AR977" s="14">
        <v>1</v>
      </c>
      <c r="AS977" s="14">
        <v>0</v>
      </c>
      <c r="AX977" s="14">
        <v>0</v>
      </c>
      <c r="AY977" s="14">
        <v>1</v>
      </c>
      <c r="AZ977" s="14">
        <v>1</v>
      </c>
      <c r="BA977" s="14">
        <v>0</v>
      </c>
      <c r="BB977" s="14">
        <v>1</v>
      </c>
    </row>
    <row r="978" spans="1:54">
      <c r="A978" s="14" t="s">
        <v>1614</v>
      </c>
      <c r="B978" s="14" t="s">
        <v>1615</v>
      </c>
      <c r="D978" s="14" t="s">
        <v>1832</v>
      </c>
      <c r="E978" s="14" t="s">
        <v>1514</v>
      </c>
      <c r="F978" s="14" t="s">
        <v>1651</v>
      </c>
      <c r="G978" s="14">
        <v>31012863</v>
      </c>
      <c r="H978" s="14" t="s">
        <v>166</v>
      </c>
      <c r="I978" s="14" t="s">
        <v>167</v>
      </c>
      <c r="J978" s="14" t="s">
        <v>168</v>
      </c>
      <c r="K978" s="14">
        <v>21.087084598143701</v>
      </c>
      <c r="L978" s="14">
        <v>92.196618293620801</v>
      </c>
      <c r="M978" s="14">
        <v>-34.167857909885399</v>
      </c>
      <c r="N978" s="14">
        <v>4</v>
      </c>
      <c r="P978" s="14" t="s">
        <v>99</v>
      </c>
      <c r="Q978" s="14" t="s">
        <v>108</v>
      </c>
      <c r="S978" s="14">
        <v>1</v>
      </c>
      <c r="T978" s="14">
        <v>1</v>
      </c>
      <c r="U978" s="14">
        <v>3</v>
      </c>
      <c r="V978" s="14">
        <v>0</v>
      </c>
      <c r="W978" s="14">
        <v>0</v>
      </c>
      <c r="X978" s="14">
        <v>0</v>
      </c>
      <c r="Y978" s="14">
        <v>0</v>
      </c>
      <c r="Z978" s="14">
        <v>16</v>
      </c>
      <c r="AA978" s="14">
        <v>20</v>
      </c>
      <c r="AD978" s="14">
        <v>34</v>
      </c>
      <c r="AE978" s="14">
        <v>37</v>
      </c>
      <c r="AP978" s="14">
        <v>0</v>
      </c>
      <c r="AQ978" s="14">
        <v>1</v>
      </c>
      <c r="AR978" s="14">
        <v>1</v>
      </c>
      <c r="AS978" s="14">
        <v>0</v>
      </c>
      <c r="AX978" s="14">
        <v>0</v>
      </c>
      <c r="AY978" s="14">
        <v>1</v>
      </c>
      <c r="AZ978" s="14">
        <v>1</v>
      </c>
      <c r="BA978" s="14">
        <v>0</v>
      </c>
      <c r="BB978" s="14">
        <v>1</v>
      </c>
    </row>
    <row r="979" spans="1:54">
      <c r="A979" s="14" t="s">
        <v>1614</v>
      </c>
      <c r="B979" s="14" t="s">
        <v>1615</v>
      </c>
      <c r="D979" s="14" t="s">
        <v>1832</v>
      </c>
      <c r="E979" s="14" t="s">
        <v>1514</v>
      </c>
      <c r="F979" s="14" t="s">
        <v>1652</v>
      </c>
      <c r="G979" s="14">
        <v>31012864</v>
      </c>
      <c r="H979" s="14" t="s">
        <v>166</v>
      </c>
      <c r="I979" s="14" t="s">
        <v>259</v>
      </c>
      <c r="J979" s="14" t="s">
        <v>168</v>
      </c>
      <c r="K979" s="14">
        <v>21.0879900805066</v>
      </c>
      <c r="L979" s="14">
        <v>92.196633141267498</v>
      </c>
      <c r="M979" s="14">
        <v>-38.952047459495098</v>
      </c>
      <c r="N979" s="14">
        <v>4</v>
      </c>
      <c r="P979" s="14" t="s">
        <v>99</v>
      </c>
      <c r="Q979" s="14" t="s">
        <v>108</v>
      </c>
      <c r="S979" s="14">
        <v>1</v>
      </c>
      <c r="T979" s="14">
        <v>1</v>
      </c>
      <c r="U979" s="14">
        <v>3</v>
      </c>
      <c r="V979" s="14">
        <v>0</v>
      </c>
      <c r="W979" s="14">
        <v>0</v>
      </c>
      <c r="X979" s="14">
        <v>0</v>
      </c>
      <c r="Y979" s="14">
        <v>0</v>
      </c>
      <c r="Z979" s="14">
        <v>18</v>
      </c>
      <c r="AA979" s="14">
        <v>17</v>
      </c>
      <c r="AD979" s="14">
        <v>36</v>
      </c>
      <c r="AE979" s="14">
        <v>36</v>
      </c>
      <c r="AP979" s="14">
        <v>0</v>
      </c>
      <c r="AQ979" s="14">
        <v>1</v>
      </c>
      <c r="AR979" s="14">
        <v>0</v>
      </c>
      <c r="AS979" s="14">
        <v>1</v>
      </c>
      <c r="AX979" s="14">
        <v>0</v>
      </c>
      <c r="AY979" s="14">
        <v>1</v>
      </c>
      <c r="AZ979" s="14">
        <v>0</v>
      </c>
      <c r="BA979" s="14">
        <v>1</v>
      </c>
      <c r="BB979" s="14">
        <v>1</v>
      </c>
    </row>
    <row r="980" spans="1:54">
      <c r="A980" s="14" t="s">
        <v>1614</v>
      </c>
      <c r="B980" s="14" t="s">
        <v>1615</v>
      </c>
      <c r="D980" s="14" t="s">
        <v>1832</v>
      </c>
      <c r="E980" s="14" t="s">
        <v>1514</v>
      </c>
      <c r="F980" s="14" t="s">
        <v>1653</v>
      </c>
      <c r="G980" s="14">
        <v>31012883</v>
      </c>
      <c r="H980" s="14" t="s">
        <v>166</v>
      </c>
      <c r="I980" s="14" t="s">
        <v>167</v>
      </c>
      <c r="J980" s="14" t="s">
        <v>168</v>
      </c>
      <c r="K980" s="14">
        <v>21.088793907562099</v>
      </c>
      <c r="L980" s="14">
        <v>92.197114875569596</v>
      </c>
      <c r="M980" s="14">
        <v>-40.192389980459197</v>
      </c>
      <c r="N980" s="14">
        <v>4</v>
      </c>
      <c r="P980" s="14" t="s">
        <v>99</v>
      </c>
      <c r="Q980" s="14" t="s">
        <v>108</v>
      </c>
      <c r="S980" s="14">
        <v>1</v>
      </c>
      <c r="T980" s="14">
        <v>1</v>
      </c>
      <c r="U980" s="14">
        <v>3</v>
      </c>
      <c r="V980" s="14">
        <v>0</v>
      </c>
      <c r="W980" s="14">
        <v>0</v>
      </c>
      <c r="X980" s="14">
        <v>0</v>
      </c>
      <c r="Y980" s="14">
        <v>0</v>
      </c>
      <c r="Z980" s="14">
        <v>16</v>
      </c>
      <c r="AA980" s="14">
        <v>20</v>
      </c>
      <c r="AD980" s="14">
        <v>35</v>
      </c>
      <c r="AE980" s="14">
        <v>35</v>
      </c>
      <c r="AP980" s="14">
        <v>0</v>
      </c>
      <c r="AQ980" s="14">
        <v>1</v>
      </c>
      <c r="AR980" s="14">
        <v>0</v>
      </c>
      <c r="AS980" s="14">
        <v>1</v>
      </c>
      <c r="AX980" s="14">
        <v>0</v>
      </c>
      <c r="AY980" s="14">
        <v>1</v>
      </c>
      <c r="AZ980" s="14">
        <v>0</v>
      </c>
      <c r="BA980" s="14">
        <v>1</v>
      </c>
      <c r="BB980" s="14">
        <v>1</v>
      </c>
    </row>
    <row r="981" spans="1:54">
      <c r="A981" s="14" t="s">
        <v>1614</v>
      </c>
      <c r="B981" s="14" t="s">
        <v>1615</v>
      </c>
      <c r="D981" s="14" t="s">
        <v>1832</v>
      </c>
      <c r="E981" s="14" t="s">
        <v>1514</v>
      </c>
      <c r="F981" s="14" t="s">
        <v>1654</v>
      </c>
      <c r="G981" s="14">
        <v>31012907</v>
      </c>
      <c r="H981" s="14" t="s">
        <v>166</v>
      </c>
      <c r="I981" s="14" t="s">
        <v>167</v>
      </c>
      <c r="J981" s="14" t="s">
        <v>168</v>
      </c>
      <c r="K981" s="14">
        <v>21.086681911603701</v>
      </c>
      <c r="L981" s="14">
        <v>92.198048749509894</v>
      </c>
      <c r="M981" s="14">
        <v>-47.9328677592326</v>
      </c>
      <c r="N981" s="14">
        <v>4</v>
      </c>
      <c r="P981" s="14" t="s">
        <v>99</v>
      </c>
      <c r="Q981" s="14" t="s">
        <v>108</v>
      </c>
      <c r="S981" s="14">
        <v>1</v>
      </c>
      <c r="T981" s="14">
        <v>1</v>
      </c>
      <c r="U981" s="14">
        <v>3</v>
      </c>
      <c r="V981" s="14">
        <v>0</v>
      </c>
      <c r="W981" s="14">
        <v>0</v>
      </c>
      <c r="X981" s="14">
        <v>0</v>
      </c>
      <c r="Y981" s="14">
        <v>0</v>
      </c>
      <c r="Z981" s="14">
        <v>20</v>
      </c>
      <c r="AA981" s="14">
        <v>15</v>
      </c>
      <c r="AD981" s="14">
        <v>39</v>
      </c>
      <c r="AE981" s="14">
        <v>41</v>
      </c>
      <c r="AP981" s="14">
        <v>0</v>
      </c>
      <c r="AQ981" s="14">
        <v>1</v>
      </c>
      <c r="AR981" s="14">
        <v>1</v>
      </c>
      <c r="AS981" s="14">
        <v>0</v>
      </c>
      <c r="AX981" s="14">
        <v>0</v>
      </c>
      <c r="AY981" s="14">
        <v>1</v>
      </c>
      <c r="AZ981" s="14">
        <v>1</v>
      </c>
      <c r="BA981" s="14">
        <v>0</v>
      </c>
      <c r="BB981" s="14">
        <v>1</v>
      </c>
    </row>
    <row r="982" spans="1:54">
      <c r="A982" s="14" t="s">
        <v>1614</v>
      </c>
      <c r="B982" s="14" t="s">
        <v>1615</v>
      </c>
      <c r="D982" s="14" t="s">
        <v>1832</v>
      </c>
      <c r="E982" s="14" t="s">
        <v>1514</v>
      </c>
      <c r="F982" s="14" t="s">
        <v>1655</v>
      </c>
      <c r="G982" s="14">
        <v>31012910</v>
      </c>
      <c r="H982" s="14" t="s">
        <v>166</v>
      </c>
      <c r="I982" s="14" t="s">
        <v>259</v>
      </c>
      <c r="J982" s="14" t="s">
        <v>168</v>
      </c>
      <c r="K982" s="14">
        <v>21.0876155624231</v>
      </c>
      <c r="L982" s="14">
        <v>92.197175864709294</v>
      </c>
      <c r="M982" s="14">
        <v>-39.260779004828301</v>
      </c>
      <c r="N982" s="14">
        <v>4</v>
      </c>
      <c r="P982" s="14" t="s">
        <v>99</v>
      </c>
      <c r="Q982" s="14" t="s">
        <v>108</v>
      </c>
      <c r="S982" s="14">
        <v>1</v>
      </c>
      <c r="T982" s="14">
        <v>1</v>
      </c>
      <c r="U982" s="14">
        <v>3</v>
      </c>
      <c r="V982" s="14">
        <v>0</v>
      </c>
      <c r="W982" s="14">
        <v>0</v>
      </c>
      <c r="X982" s="14">
        <v>0</v>
      </c>
      <c r="Y982" s="14">
        <v>0</v>
      </c>
      <c r="Z982" s="14">
        <v>18</v>
      </c>
      <c r="AA982" s="14">
        <v>17</v>
      </c>
      <c r="AD982" s="14">
        <v>34</v>
      </c>
      <c r="AE982" s="14">
        <v>36</v>
      </c>
      <c r="AP982" s="14">
        <v>0</v>
      </c>
      <c r="AQ982" s="14">
        <v>1</v>
      </c>
      <c r="AR982" s="14">
        <v>0</v>
      </c>
      <c r="AS982" s="14">
        <v>1</v>
      </c>
      <c r="AX982" s="14">
        <v>0</v>
      </c>
      <c r="AY982" s="14">
        <v>1</v>
      </c>
      <c r="AZ982" s="14">
        <v>0</v>
      </c>
      <c r="BA982" s="14">
        <v>1</v>
      </c>
      <c r="BB982" s="14">
        <v>1</v>
      </c>
    </row>
    <row r="983" spans="1:54">
      <c r="A983" s="14" t="s">
        <v>1614</v>
      </c>
      <c r="B983" s="14" t="s">
        <v>1615</v>
      </c>
      <c r="D983" s="14" t="s">
        <v>1832</v>
      </c>
      <c r="E983" s="14" t="s">
        <v>1514</v>
      </c>
      <c r="F983" s="14" t="s">
        <v>1656</v>
      </c>
      <c r="G983" s="14">
        <v>31012915</v>
      </c>
      <c r="H983" s="14" t="s">
        <v>166</v>
      </c>
      <c r="I983" s="14" t="s">
        <v>259</v>
      </c>
      <c r="J983" s="14" t="s">
        <v>168</v>
      </c>
      <c r="K983" s="14">
        <v>21.088261762120901</v>
      </c>
      <c r="L983" s="14">
        <v>92.198571214705098</v>
      </c>
      <c r="M983" s="14">
        <v>-38.445818437696602</v>
      </c>
      <c r="N983" s="14">
        <v>4</v>
      </c>
      <c r="P983" s="14" t="s">
        <v>99</v>
      </c>
      <c r="Q983" s="14" t="s">
        <v>108</v>
      </c>
      <c r="S983" s="14">
        <v>1</v>
      </c>
      <c r="T983" s="14">
        <v>1</v>
      </c>
      <c r="U983" s="14">
        <v>3</v>
      </c>
      <c r="V983" s="14">
        <v>0</v>
      </c>
      <c r="W983" s="14">
        <v>0</v>
      </c>
      <c r="X983" s="14">
        <v>0</v>
      </c>
      <c r="Y983" s="14">
        <v>0</v>
      </c>
      <c r="Z983" s="14">
        <v>16</v>
      </c>
      <c r="AA983" s="14">
        <v>19</v>
      </c>
      <c r="AD983" s="14">
        <v>32</v>
      </c>
      <c r="AE983" s="14">
        <v>39</v>
      </c>
      <c r="AP983" s="14">
        <v>0</v>
      </c>
      <c r="AQ983" s="14">
        <v>1</v>
      </c>
      <c r="AR983" s="14">
        <v>0</v>
      </c>
      <c r="AS983" s="14">
        <v>1</v>
      </c>
      <c r="AX983" s="14">
        <v>0</v>
      </c>
      <c r="AY983" s="14">
        <v>1</v>
      </c>
      <c r="AZ983" s="14">
        <v>0</v>
      </c>
      <c r="BA983" s="14">
        <v>1</v>
      </c>
      <c r="BB983" s="14">
        <v>1</v>
      </c>
    </row>
    <row r="984" spans="1:54">
      <c r="A984" s="14" t="s">
        <v>1614</v>
      </c>
      <c r="B984" s="14" t="s">
        <v>1615</v>
      </c>
      <c r="D984" s="14" t="s">
        <v>1832</v>
      </c>
      <c r="E984" s="14" t="s">
        <v>1514</v>
      </c>
      <c r="F984" s="14" t="s">
        <v>1657</v>
      </c>
      <c r="G984" s="14">
        <v>31013008</v>
      </c>
      <c r="H984" s="14" t="s">
        <v>166</v>
      </c>
      <c r="I984" s="14" t="s">
        <v>167</v>
      </c>
      <c r="J984" s="14" t="s">
        <v>168</v>
      </c>
      <c r="K984" s="14">
        <v>21.086812607895201</v>
      </c>
      <c r="L984" s="14">
        <v>92.197538474799202</v>
      </c>
      <c r="M984" s="14">
        <v>-45.904548870215898</v>
      </c>
      <c r="N984" s="14">
        <v>4</v>
      </c>
      <c r="P984" s="14" t="s">
        <v>99</v>
      </c>
      <c r="Q984" s="14" t="s">
        <v>108</v>
      </c>
      <c r="S984" s="14">
        <v>1</v>
      </c>
      <c r="T984" s="14">
        <v>1</v>
      </c>
      <c r="U984" s="14">
        <v>3</v>
      </c>
      <c r="V984" s="14">
        <v>0</v>
      </c>
      <c r="W984" s="14">
        <v>0</v>
      </c>
      <c r="X984" s="14">
        <v>0</v>
      </c>
      <c r="Y984" s="14">
        <v>0</v>
      </c>
      <c r="Z984" s="14">
        <v>17</v>
      </c>
      <c r="AA984" s="14">
        <v>18</v>
      </c>
      <c r="AD984" s="14">
        <v>37</v>
      </c>
      <c r="AE984" s="14">
        <v>34</v>
      </c>
      <c r="AP984" s="14">
        <v>0</v>
      </c>
      <c r="AQ984" s="14">
        <v>1</v>
      </c>
      <c r="AR984" s="14">
        <v>1</v>
      </c>
      <c r="AS984" s="14">
        <v>0</v>
      </c>
      <c r="AX984" s="14">
        <v>0</v>
      </c>
      <c r="AY984" s="14">
        <v>1</v>
      </c>
      <c r="AZ984" s="14">
        <v>1</v>
      </c>
      <c r="BA984" s="14">
        <v>0</v>
      </c>
      <c r="BB984" s="14">
        <v>1</v>
      </c>
    </row>
    <row r="985" spans="1:54">
      <c r="A985" s="14" t="s">
        <v>1614</v>
      </c>
      <c r="B985" s="14" t="s">
        <v>1615</v>
      </c>
      <c r="D985" s="14" t="s">
        <v>1832</v>
      </c>
      <c r="E985" s="14" t="s">
        <v>1514</v>
      </c>
      <c r="F985" s="14" t="s">
        <v>1658</v>
      </c>
      <c r="G985" s="14">
        <v>31013024</v>
      </c>
      <c r="H985" s="14" t="s">
        <v>166</v>
      </c>
      <c r="I985" s="14" t="s">
        <v>259</v>
      </c>
      <c r="J985" s="14" t="s">
        <v>168</v>
      </c>
      <c r="K985" s="14">
        <v>21.089342957498101</v>
      </c>
      <c r="L985" s="14">
        <v>92.197201930353899</v>
      </c>
      <c r="M985" s="14">
        <v>-42.817171865460097</v>
      </c>
      <c r="N985" s="14">
        <v>4</v>
      </c>
      <c r="P985" s="14" t="s">
        <v>99</v>
      </c>
      <c r="Q985" s="14" t="s">
        <v>108</v>
      </c>
      <c r="S985" s="14">
        <v>1</v>
      </c>
      <c r="T985" s="14">
        <v>1</v>
      </c>
      <c r="U985" s="14">
        <v>3</v>
      </c>
      <c r="V985" s="14">
        <v>0</v>
      </c>
      <c r="W985" s="14">
        <v>0</v>
      </c>
      <c r="X985" s="14">
        <v>0</v>
      </c>
      <c r="Y985" s="14">
        <v>0</v>
      </c>
      <c r="Z985" s="14">
        <v>20</v>
      </c>
      <c r="AA985" s="14">
        <v>15</v>
      </c>
      <c r="AD985" s="14">
        <v>36</v>
      </c>
      <c r="AE985" s="14">
        <v>34</v>
      </c>
      <c r="AP985" s="14">
        <v>0</v>
      </c>
      <c r="AQ985" s="14">
        <v>1</v>
      </c>
      <c r="AR985" s="14">
        <v>0</v>
      </c>
      <c r="AS985" s="14">
        <v>1</v>
      </c>
      <c r="AX985" s="14">
        <v>0</v>
      </c>
      <c r="AY985" s="14">
        <v>1</v>
      </c>
      <c r="AZ985" s="14">
        <v>0</v>
      </c>
      <c r="BA985" s="14">
        <v>1</v>
      </c>
      <c r="BB985" s="14">
        <v>1</v>
      </c>
    </row>
    <row r="986" spans="1:54">
      <c r="A986" s="14" t="s">
        <v>1614</v>
      </c>
      <c r="B986" s="14" t="s">
        <v>1615</v>
      </c>
      <c r="D986" s="14" t="s">
        <v>1832</v>
      </c>
      <c r="E986" s="14" t="s">
        <v>1514</v>
      </c>
      <c r="F986" s="14" t="s">
        <v>1659</v>
      </c>
      <c r="G986" s="14">
        <v>31013083</v>
      </c>
      <c r="H986" s="14" t="s">
        <v>166</v>
      </c>
      <c r="I986" s="14" t="s">
        <v>259</v>
      </c>
      <c r="J986" s="14" t="s">
        <v>168</v>
      </c>
      <c r="K986" s="14">
        <v>21.0889527739794</v>
      </c>
      <c r="L986" s="14">
        <v>92.197292438282204</v>
      </c>
      <c r="M986" s="14">
        <v>-45.639548178145397</v>
      </c>
      <c r="N986" s="14">
        <v>4</v>
      </c>
      <c r="P986" s="14" t="s">
        <v>99</v>
      </c>
      <c r="Q986" s="14" t="s">
        <v>108</v>
      </c>
      <c r="S986" s="14">
        <v>1</v>
      </c>
      <c r="T986" s="14">
        <v>1</v>
      </c>
      <c r="U986" s="14">
        <v>3</v>
      </c>
      <c r="V986" s="14">
        <v>0</v>
      </c>
      <c r="W986" s="14">
        <v>0</v>
      </c>
      <c r="X986" s="14">
        <v>0</v>
      </c>
      <c r="Y986" s="14">
        <v>0</v>
      </c>
      <c r="Z986" s="14">
        <v>19</v>
      </c>
      <c r="AA986" s="14">
        <v>16</v>
      </c>
      <c r="AD986" s="14">
        <v>33</v>
      </c>
      <c r="AE986" s="14">
        <v>38</v>
      </c>
      <c r="AP986" s="14">
        <v>0</v>
      </c>
      <c r="AQ986" s="14">
        <v>1</v>
      </c>
      <c r="AR986" s="14">
        <v>1</v>
      </c>
      <c r="AS986" s="14">
        <v>0</v>
      </c>
      <c r="AX986" s="14">
        <v>0</v>
      </c>
      <c r="AY986" s="14">
        <v>1</v>
      </c>
      <c r="AZ986" s="14">
        <v>1</v>
      </c>
      <c r="BA986" s="14">
        <v>0</v>
      </c>
      <c r="BB986" s="14">
        <v>1</v>
      </c>
    </row>
    <row r="987" spans="1:54">
      <c r="A987" s="14" t="s">
        <v>1614</v>
      </c>
      <c r="B987" s="14" t="s">
        <v>1615</v>
      </c>
      <c r="D987" s="14" t="s">
        <v>1832</v>
      </c>
      <c r="E987" s="14" t="s">
        <v>1514</v>
      </c>
      <c r="F987" s="14" t="s">
        <v>1660</v>
      </c>
      <c r="G987" s="14">
        <v>31013161</v>
      </c>
      <c r="H987" s="14" t="s">
        <v>166</v>
      </c>
      <c r="I987" s="14" t="s">
        <v>259</v>
      </c>
      <c r="J987" s="14" t="s">
        <v>168</v>
      </c>
      <c r="K987" s="14">
        <v>21.088362</v>
      </c>
      <c r="L987" s="14">
        <v>92.199003000000005</v>
      </c>
      <c r="M987" s="14">
        <v>0</v>
      </c>
      <c r="N987" s="14">
        <v>0</v>
      </c>
      <c r="P987" s="14" t="s">
        <v>99</v>
      </c>
      <c r="Q987" s="14" t="s">
        <v>108</v>
      </c>
      <c r="S987" s="14">
        <v>1</v>
      </c>
      <c r="T987" s="14">
        <v>1</v>
      </c>
      <c r="U987" s="14">
        <v>3</v>
      </c>
      <c r="V987" s="14">
        <v>0</v>
      </c>
      <c r="W987" s="14">
        <v>0</v>
      </c>
      <c r="X987" s="14">
        <v>0</v>
      </c>
      <c r="Y987" s="14">
        <v>0</v>
      </c>
      <c r="Z987" s="14">
        <v>18</v>
      </c>
      <c r="AA987" s="14">
        <v>17</v>
      </c>
      <c r="AD987" s="14">
        <v>32</v>
      </c>
      <c r="AE987" s="14">
        <v>31</v>
      </c>
      <c r="AP987" s="14">
        <v>0</v>
      </c>
      <c r="AQ987" s="14">
        <v>1</v>
      </c>
      <c r="AR987" s="14">
        <v>1</v>
      </c>
      <c r="AS987" s="14">
        <v>0</v>
      </c>
      <c r="AX987" s="14">
        <v>0</v>
      </c>
      <c r="AY987" s="14">
        <v>1</v>
      </c>
      <c r="AZ987" s="14">
        <v>1</v>
      </c>
      <c r="BA987" s="14">
        <v>0</v>
      </c>
      <c r="BB987" s="14">
        <v>1</v>
      </c>
    </row>
    <row r="988" spans="1:54">
      <c r="A988" s="14" t="s">
        <v>1614</v>
      </c>
      <c r="B988" s="14" t="s">
        <v>1615</v>
      </c>
      <c r="D988" s="14" t="s">
        <v>1832</v>
      </c>
      <c r="E988" s="14" t="s">
        <v>1514</v>
      </c>
      <c r="F988" s="14" t="s">
        <v>1661</v>
      </c>
      <c r="G988" s="14">
        <v>31013174</v>
      </c>
      <c r="H988" s="14" t="s">
        <v>166</v>
      </c>
      <c r="I988" s="14" t="s">
        <v>259</v>
      </c>
      <c r="J988" s="14" t="s">
        <v>168</v>
      </c>
      <c r="K988" s="14">
        <v>21.087633</v>
      </c>
      <c r="L988" s="14">
        <v>92.198080000000004</v>
      </c>
      <c r="M988" s="14">
        <v>0</v>
      </c>
      <c r="N988" s="14">
        <v>0</v>
      </c>
      <c r="P988" s="14" t="s">
        <v>99</v>
      </c>
      <c r="Q988" s="14" t="s">
        <v>108</v>
      </c>
      <c r="S988" s="14">
        <v>1</v>
      </c>
      <c r="T988" s="14">
        <v>1</v>
      </c>
      <c r="U988" s="14">
        <v>3</v>
      </c>
      <c r="V988" s="14">
        <v>0</v>
      </c>
      <c r="W988" s="14">
        <v>0</v>
      </c>
      <c r="X988" s="14">
        <v>0</v>
      </c>
      <c r="Y988" s="14">
        <v>0</v>
      </c>
      <c r="Z988" s="14">
        <v>18</v>
      </c>
      <c r="AA988" s="14">
        <v>17</v>
      </c>
      <c r="AD988" s="14">
        <v>31</v>
      </c>
      <c r="AE988" s="14">
        <v>40</v>
      </c>
      <c r="AP988" s="14">
        <v>0</v>
      </c>
      <c r="AQ988" s="14">
        <v>1</v>
      </c>
      <c r="AR988" s="14">
        <v>0</v>
      </c>
      <c r="AS988" s="14">
        <v>1</v>
      </c>
      <c r="AX988" s="14">
        <v>0</v>
      </c>
      <c r="AY988" s="14">
        <v>1</v>
      </c>
      <c r="AZ988" s="14">
        <v>0</v>
      </c>
      <c r="BA988" s="14">
        <v>1</v>
      </c>
      <c r="BB988" s="14">
        <v>1</v>
      </c>
    </row>
    <row r="989" spans="1:54">
      <c r="A989" s="14" t="s">
        <v>1614</v>
      </c>
      <c r="B989" s="14" t="s">
        <v>1615</v>
      </c>
      <c r="D989" s="14" t="s">
        <v>1832</v>
      </c>
      <c r="E989" s="14" t="s">
        <v>1514</v>
      </c>
      <c r="F989" s="14" t="s">
        <v>1662</v>
      </c>
      <c r="G989" s="14">
        <v>31013184</v>
      </c>
      <c r="H989" s="14" t="s">
        <v>166</v>
      </c>
      <c r="I989" s="14" t="s">
        <v>259</v>
      </c>
      <c r="J989" s="14" t="s">
        <v>168</v>
      </c>
      <c r="K989" s="14">
        <v>21.087968439032899</v>
      </c>
      <c r="L989" s="14">
        <v>92.196655780592494</v>
      </c>
      <c r="M989" s="14">
        <v>-38.398040457666397</v>
      </c>
      <c r="N989" s="14">
        <v>4</v>
      </c>
      <c r="P989" s="14" t="s">
        <v>99</v>
      </c>
      <c r="Q989" s="14" t="s">
        <v>108</v>
      </c>
      <c r="S989" s="14">
        <v>1</v>
      </c>
      <c r="T989" s="14">
        <v>1</v>
      </c>
      <c r="U989" s="14">
        <v>3</v>
      </c>
      <c r="V989" s="14">
        <v>0</v>
      </c>
      <c r="W989" s="14">
        <v>0</v>
      </c>
      <c r="X989" s="14">
        <v>0</v>
      </c>
      <c r="Y989" s="14">
        <v>0</v>
      </c>
      <c r="Z989" s="14">
        <v>22</v>
      </c>
      <c r="AA989" s="14">
        <v>13</v>
      </c>
      <c r="AD989" s="14">
        <v>28</v>
      </c>
      <c r="AE989" s="14">
        <v>42</v>
      </c>
      <c r="AP989" s="14">
        <v>0</v>
      </c>
      <c r="AQ989" s="14">
        <v>1</v>
      </c>
      <c r="AR989" s="14">
        <v>1</v>
      </c>
      <c r="AS989" s="14">
        <v>0</v>
      </c>
      <c r="AX989" s="14">
        <v>0</v>
      </c>
      <c r="AY989" s="14">
        <v>1</v>
      </c>
      <c r="AZ989" s="14">
        <v>1</v>
      </c>
      <c r="BA989" s="14">
        <v>0</v>
      </c>
      <c r="BB989" s="14">
        <v>1</v>
      </c>
    </row>
    <row r="990" spans="1:54">
      <c r="A990" s="14" t="s">
        <v>1614</v>
      </c>
      <c r="B990" s="14" t="s">
        <v>1615</v>
      </c>
      <c r="D990" s="14" t="s">
        <v>1832</v>
      </c>
      <c r="E990" s="14" t="s">
        <v>1514</v>
      </c>
      <c r="F990" s="14" t="s">
        <v>1663</v>
      </c>
      <c r="G990" s="14">
        <v>31013196</v>
      </c>
      <c r="H990" s="14" t="s">
        <v>166</v>
      </c>
      <c r="I990" s="14" t="s">
        <v>259</v>
      </c>
      <c r="J990" s="14" t="s">
        <v>168</v>
      </c>
      <c r="K990" s="14">
        <v>21.088261830474501</v>
      </c>
      <c r="L990" s="14">
        <v>92.198597485597304</v>
      </c>
      <c r="M990" s="14">
        <v>-43.061779521793397</v>
      </c>
      <c r="N990" s="14">
        <v>4</v>
      </c>
      <c r="P990" s="14" t="s">
        <v>99</v>
      </c>
      <c r="Q990" s="14" t="s">
        <v>108</v>
      </c>
      <c r="S990" s="14">
        <v>1</v>
      </c>
      <c r="T990" s="14">
        <v>1</v>
      </c>
      <c r="U990" s="14">
        <v>3</v>
      </c>
      <c r="V990" s="14">
        <v>0</v>
      </c>
      <c r="W990" s="14">
        <v>0</v>
      </c>
      <c r="X990" s="14">
        <v>0</v>
      </c>
      <c r="Y990" s="14">
        <v>0</v>
      </c>
      <c r="Z990" s="14">
        <v>17</v>
      </c>
      <c r="AA990" s="14">
        <v>18</v>
      </c>
      <c r="AD990" s="14">
        <v>34</v>
      </c>
      <c r="AE990" s="14">
        <v>36</v>
      </c>
      <c r="AP990" s="14">
        <v>0</v>
      </c>
      <c r="AQ990" s="14">
        <v>1</v>
      </c>
      <c r="AR990" s="14">
        <v>0</v>
      </c>
      <c r="AS990" s="14">
        <v>1</v>
      </c>
      <c r="AX990" s="14">
        <v>0</v>
      </c>
      <c r="AY990" s="14">
        <v>1</v>
      </c>
      <c r="AZ990" s="14">
        <v>0</v>
      </c>
      <c r="BA990" s="14">
        <v>1</v>
      </c>
      <c r="BB990" s="14">
        <v>1</v>
      </c>
    </row>
    <row r="991" spans="1:54">
      <c r="A991" s="14" t="s">
        <v>1614</v>
      </c>
      <c r="B991" s="14" t="s">
        <v>1615</v>
      </c>
      <c r="D991" s="14" t="s">
        <v>1832</v>
      </c>
      <c r="E991" s="14" t="s">
        <v>1514</v>
      </c>
      <c r="F991" s="14" t="s">
        <v>1664</v>
      </c>
      <c r="G991" s="14">
        <v>31013206</v>
      </c>
      <c r="H991" s="14" t="s">
        <v>166</v>
      </c>
      <c r="I991" s="14" t="s">
        <v>259</v>
      </c>
      <c r="J991" s="14" t="s">
        <v>168</v>
      </c>
      <c r="K991" s="14">
        <v>21.087098509869101</v>
      </c>
      <c r="L991" s="14">
        <v>92.198246753682199</v>
      </c>
      <c r="M991" s="14">
        <v>-42.921317839207802</v>
      </c>
      <c r="N991" s="14">
        <v>4</v>
      </c>
      <c r="P991" s="14" t="s">
        <v>99</v>
      </c>
      <c r="Q991" s="14" t="s">
        <v>108</v>
      </c>
      <c r="S991" s="14">
        <v>1</v>
      </c>
      <c r="T991" s="14">
        <v>1</v>
      </c>
      <c r="U991" s="14">
        <v>3</v>
      </c>
      <c r="V991" s="14">
        <v>0</v>
      </c>
      <c r="W991" s="14">
        <v>0</v>
      </c>
      <c r="X991" s="14">
        <v>0</v>
      </c>
      <c r="Y991" s="14">
        <v>0</v>
      </c>
      <c r="Z991" s="14">
        <v>14</v>
      </c>
      <c r="AA991" s="14">
        <v>23</v>
      </c>
      <c r="AD991" s="14">
        <v>34</v>
      </c>
      <c r="AE991" s="14">
        <v>37</v>
      </c>
      <c r="AP991" s="14">
        <v>0</v>
      </c>
      <c r="AQ991" s="14">
        <v>1</v>
      </c>
      <c r="AR991" s="14">
        <v>0</v>
      </c>
      <c r="AS991" s="14">
        <v>1</v>
      </c>
      <c r="AX991" s="14">
        <v>0</v>
      </c>
      <c r="AY991" s="14">
        <v>1</v>
      </c>
      <c r="AZ991" s="14">
        <v>0</v>
      </c>
      <c r="BA991" s="14">
        <v>1</v>
      </c>
      <c r="BB991" s="14">
        <v>1</v>
      </c>
    </row>
    <row r="992" spans="1:54">
      <c r="A992" s="14" t="s">
        <v>1614</v>
      </c>
      <c r="B992" s="14" t="s">
        <v>1615</v>
      </c>
      <c r="D992" s="14" t="s">
        <v>1832</v>
      </c>
      <c r="E992" s="14" t="s">
        <v>1514</v>
      </c>
      <c r="F992" s="14" t="s">
        <v>1665</v>
      </c>
      <c r="G992" s="14">
        <v>31013211</v>
      </c>
      <c r="H992" s="14" t="s">
        <v>166</v>
      </c>
      <c r="I992" s="14" t="s">
        <v>259</v>
      </c>
      <c r="J992" s="14" t="s">
        <v>168</v>
      </c>
      <c r="K992" s="14">
        <v>21.088393283082699</v>
      </c>
      <c r="L992" s="14">
        <v>92.197272953856796</v>
      </c>
      <c r="M992" s="14">
        <v>-37.026382672312799</v>
      </c>
      <c r="N992" s="14">
        <v>4</v>
      </c>
      <c r="P992" s="14" t="s">
        <v>99</v>
      </c>
      <c r="Q992" s="14" t="s">
        <v>108</v>
      </c>
      <c r="S992" s="14">
        <v>1</v>
      </c>
      <c r="T992" s="14">
        <v>1</v>
      </c>
      <c r="U992" s="14">
        <v>3</v>
      </c>
      <c r="V992" s="14">
        <v>0</v>
      </c>
      <c r="W992" s="14">
        <v>0</v>
      </c>
      <c r="X992" s="14">
        <v>0</v>
      </c>
      <c r="Y992" s="14">
        <v>0</v>
      </c>
      <c r="Z992" s="14">
        <v>16</v>
      </c>
      <c r="AA992" s="14">
        <v>19</v>
      </c>
      <c r="AD992" s="14">
        <v>32</v>
      </c>
      <c r="AE992" s="14">
        <v>40</v>
      </c>
      <c r="AP992" s="14">
        <v>0</v>
      </c>
      <c r="AQ992" s="14">
        <v>1</v>
      </c>
      <c r="AR992" s="14">
        <v>0</v>
      </c>
      <c r="AS992" s="14">
        <v>1</v>
      </c>
      <c r="AX992" s="14">
        <v>0</v>
      </c>
      <c r="AY992" s="14">
        <v>1</v>
      </c>
      <c r="AZ992" s="14">
        <v>0</v>
      </c>
      <c r="BA992" s="14">
        <v>1</v>
      </c>
      <c r="BB992" s="14">
        <v>1</v>
      </c>
    </row>
    <row r="993" spans="1:54">
      <c r="A993" s="14" t="s">
        <v>1614</v>
      </c>
      <c r="B993" s="14" t="s">
        <v>1615</v>
      </c>
      <c r="D993" s="14" t="s">
        <v>1832</v>
      </c>
      <c r="E993" s="14" t="s">
        <v>1514</v>
      </c>
      <c r="F993" s="14" t="s">
        <v>1666</v>
      </c>
      <c r="G993" s="14">
        <v>31013217</v>
      </c>
      <c r="H993" s="14" t="s">
        <v>166</v>
      </c>
      <c r="I993" s="14" t="s">
        <v>259</v>
      </c>
      <c r="J993" s="14" t="s">
        <v>168</v>
      </c>
      <c r="K993" s="14">
        <v>21.0867821137616</v>
      </c>
      <c r="L993" s="14">
        <v>92.197639271437595</v>
      </c>
      <c r="M993" s="14">
        <v>-26.241722106286002</v>
      </c>
      <c r="N993" s="14">
        <v>4</v>
      </c>
      <c r="P993" s="14" t="s">
        <v>99</v>
      </c>
      <c r="Q993" s="14" t="s">
        <v>108</v>
      </c>
      <c r="S993" s="14">
        <v>1</v>
      </c>
      <c r="T993" s="14">
        <v>1</v>
      </c>
      <c r="U993" s="14">
        <v>3</v>
      </c>
      <c r="V993" s="14">
        <v>0</v>
      </c>
      <c r="W993" s="14">
        <v>0</v>
      </c>
      <c r="X993" s="14">
        <v>0</v>
      </c>
      <c r="Y993" s="14">
        <v>0</v>
      </c>
      <c r="Z993" s="14">
        <v>16</v>
      </c>
      <c r="AA993" s="14">
        <v>19</v>
      </c>
      <c r="AD993" s="14">
        <v>35</v>
      </c>
      <c r="AE993" s="14">
        <v>35</v>
      </c>
      <c r="AP993" s="14">
        <v>0</v>
      </c>
      <c r="AQ993" s="14">
        <v>1</v>
      </c>
      <c r="AR993" s="14">
        <v>0</v>
      </c>
      <c r="AS993" s="14">
        <v>1</v>
      </c>
      <c r="AX993" s="14">
        <v>0</v>
      </c>
      <c r="AY993" s="14">
        <v>1</v>
      </c>
      <c r="AZ993" s="14">
        <v>0</v>
      </c>
      <c r="BA993" s="14">
        <v>1</v>
      </c>
      <c r="BB993" s="14">
        <v>1</v>
      </c>
    </row>
    <row r="994" spans="1:54">
      <c r="A994" s="14" t="s">
        <v>1614</v>
      </c>
      <c r="B994" s="14" t="s">
        <v>1615</v>
      </c>
      <c r="D994" s="14" t="s">
        <v>1832</v>
      </c>
      <c r="E994" s="14" t="s">
        <v>483</v>
      </c>
      <c r="F994" s="14" t="s">
        <v>1667</v>
      </c>
      <c r="G994" s="14">
        <v>31012853</v>
      </c>
      <c r="H994" s="14" t="s">
        <v>166</v>
      </c>
      <c r="I994" s="14" t="s">
        <v>167</v>
      </c>
      <c r="J994" s="14" t="s">
        <v>168</v>
      </c>
      <c r="K994" s="14">
        <v>21.091704844127001</v>
      </c>
      <c r="L994" s="14">
        <v>92.198066317749607</v>
      </c>
      <c r="M994" s="14">
        <v>-14.0280081632185</v>
      </c>
      <c r="N994" s="14">
        <v>4</v>
      </c>
      <c r="P994" s="14" t="s">
        <v>99</v>
      </c>
      <c r="Q994" s="14" t="s">
        <v>108</v>
      </c>
      <c r="S994" s="14">
        <v>1</v>
      </c>
      <c r="T994" s="14">
        <v>1</v>
      </c>
      <c r="U994" s="14">
        <v>3</v>
      </c>
      <c r="V994" s="14">
        <v>0</v>
      </c>
      <c r="W994" s="14">
        <v>0</v>
      </c>
      <c r="X994" s="14">
        <v>0</v>
      </c>
      <c r="Y994" s="14">
        <v>0</v>
      </c>
      <c r="Z994" s="14">
        <v>21</v>
      </c>
      <c r="AA994" s="14">
        <v>14</v>
      </c>
      <c r="AD994" s="14">
        <v>31</v>
      </c>
      <c r="AE994" s="14">
        <v>40</v>
      </c>
      <c r="AP994" s="14">
        <v>0</v>
      </c>
      <c r="AQ994" s="14">
        <v>1</v>
      </c>
      <c r="AR994" s="14">
        <v>0</v>
      </c>
      <c r="AS994" s="14">
        <v>1</v>
      </c>
      <c r="AX994" s="14">
        <v>0</v>
      </c>
      <c r="AY994" s="14">
        <v>1</v>
      </c>
      <c r="AZ994" s="14">
        <v>0</v>
      </c>
      <c r="BA994" s="14">
        <v>1</v>
      </c>
      <c r="BB994" s="14">
        <v>1</v>
      </c>
    </row>
    <row r="995" spans="1:54">
      <c r="A995" s="14" t="s">
        <v>1614</v>
      </c>
      <c r="B995" s="14" t="s">
        <v>1615</v>
      </c>
      <c r="D995" s="14" t="s">
        <v>1832</v>
      </c>
      <c r="E995" s="14" t="s">
        <v>483</v>
      </c>
      <c r="F995" s="14" t="s">
        <v>1668</v>
      </c>
      <c r="G995" s="14">
        <v>31012858</v>
      </c>
      <c r="H995" s="14" t="s">
        <v>166</v>
      </c>
      <c r="I995" s="14" t="s">
        <v>259</v>
      </c>
      <c r="J995" s="14" t="s">
        <v>168</v>
      </c>
      <c r="K995" s="14">
        <v>21.089947213734199</v>
      </c>
      <c r="L995" s="14">
        <v>92.194686049010301</v>
      </c>
      <c r="M995" s="14">
        <v>-31.682905625084199</v>
      </c>
      <c r="N995" s="14">
        <v>4</v>
      </c>
      <c r="P995" s="14" t="s">
        <v>99</v>
      </c>
      <c r="Q995" s="14" t="s">
        <v>108</v>
      </c>
      <c r="S995" s="14">
        <v>1</v>
      </c>
      <c r="T995" s="14">
        <v>1</v>
      </c>
      <c r="U995" s="14">
        <v>3</v>
      </c>
      <c r="V995" s="14">
        <v>0</v>
      </c>
      <c r="W995" s="14">
        <v>0</v>
      </c>
      <c r="X995" s="14">
        <v>0</v>
      </c>
      <c r="Y995" s="14">
        <v>0</v>
      </c>
      <c r="Z995" s="14">
        <v>25</v>
      </c>
      <c r="AA995" s="14">
        <v>13</v>
      </c>
      <c r="AD995" s="14">
        <v>37</v>
      </c>
      <c r="AE995" s="14">
        <v>33</v>
      </c>
      <c r="AP995" s="14">
        <v>0</v>
      </c>
      <c r="AQ995" s="14">
        <v>1</v>
      </c>
      <c r="AR995" s="14">
        <v>1</v>
      </c>
      <c r="AS995" s="14">
        <v>0</v>
      </c>
      <c r="AX995" s="14">
        <v>0</v>
      </c>
      <c r="AY995" s="14">
        <v>1</v>
      </c>
      <c r="AZ995" s="14">
        <v>1</v>
      </c>
      <c r="BA995" s="14">
        <v>0</v>
      </c>
      <c r="BB995" s="14">
        <v>1</v>
      </c>
    </row>
    <row r="996" spans="1:54">
      <c r="A996" s="14" t="s">
        <v>1614</v>
      </c>
      <c r="B996" s="14" t="s">
        <v>1615</v>
      </c>
      <c r="D996" s="14" t="s">
        <v>1832</v>
      </c>
      <c r="E996" s="14" t="s">
        <v>483</v>
      </c>
      <c r="F996" s="14" t="s">
        <v>1669</v>
      </c>
      <c r="G996" s="14">
        <v>31012951</v>
      </c>
      <c r="H996" s="14" t="s">
        <v>166</v>
      </c>
      <c r="I996" s="14" t="s">
        <v>259</v>
      </c>
      <c r="J996" s="14" t="s">
        <v>168</v>
      </c>
      <c r="K996" s="14">
        <v>21.0884501685772</v>
      </c>
      <c r="L996" s="14">
        <v>92.198096000707196</v>
      </c>
      <c r="M996" s="14">
        <v>-54.981285365117898</v>
      </c>
      <c r="N996" s="14">
        <v>4</v>
      </c>
      <c r="P996" s="14" t="s">
        <v>99</v>
      </c>
      <c r="Q996" s="14" t="s">
        <v>108</v>
      </c>
      <c r="S996" s="14">
        <v>1</v>
      </c>
      <c r="T996" s="14">
        <v>1</v>
      </c>
      <c r="U996" s="14">
        <v>3</v>
      </c>
      <c r="V996" s="14">
        <v>0</v>
      </c>
      <c r="W996" s="14">
        <v>0</v>
      </c>
      <c r="X996" s="14">
        <v>0</v>
      </c>
      <c r="Y996" s="14">
        <v>0</v>
      </c>
      <c r="Z996" s="14">
        <v>15</v>
      </c>
      <c r="AA996" s="14">
        <v>20</v>
      </c>
      <c r="AD996" s="14">
        <v>41</v>
      </c>
      <c r="AE996" s="14">
        <v>29</v>
      </c>
      <c r="AP996" s="14">
        <v>0</v>
      </c>
      <c r="AQ996" s="14">
        <v>1</v>
      </c>
      <c r="AR996" s="14">
        <v>0</v>
      </c>
      <c r="AS996" s="14">
        <v>1</v>
      </c>
      <c r="AX996" s="14">
        <v>0</v>
      </c>
      <c r="AY996" s="14">
        <v>1</v>
      </c>
      <c r="AZ996" s="14">
        <v>0</v>
      </c>
      <c r="BA996" s="14">
        <v>1</v>
      </c>
      <c r="BB996" s="14">
        <v>1</v>
      </c>
    </row>
    <row r="997" spans="1:54">
      <c r="A997" s="14" t="s">
        <v>1614</v>
      </c>
      <c r="B997" s="14" t="s">
        <v>1615</v>
      </c>
      <c r="D997" s="14" t="s">
        <v>1832</v>
      </c>
      <c r="E997" s="14" t="s">
        <v>483</v>
      </c>
      <c r="F997" s="14" t="s">
        <v>1670</v>
      </c>
      <c r="G997" s="14">
        <v>31013107</v>
      </c>
      <c r="H997" s="14" t="s">
        <v>166</v>
      </c>
      <c r="I997" s="14" t="s">
        <v>167</v>
      </c>
      <c r="J997" s="14" t="s">
        <v>168</v>
      </c>
      <c r="K997" s="14">
        <v>21.090741083076399</v>
      </c>
      <c r="L997" s="14">
        <v>92.197859554088396</v>
      </c>
      <c r="M997" s="14">
        <v>-27.484088045242299</v>
      </c>
      <c r="N997" s="14">
        <v>4</v>
      </c>
      <c r="P997" s="14" t="s">
        <v>99</v>
      </c>
      <c r="Q997" s="14" t="s">
        <v>108</v>
      </c>
      <c r="S997" s="14">
        <v>1</v>
      </c>
      <c r="T997" s="14">
        <v>1</v>
      </c>
      <c r="U997" s="14">
        <v>3</v>
      </c>
      <c r="V997" s="14">
        <v>0</v>
      </c>
      <c r="W997" s="14">
        <v>0</v>
      </c>
      <c r="X997" s="14">
        <v>0</v>
      </c>
      <c r="Y997" s="14">
        <v>0</v>
      </c>
      <c r="Z997" s="14">
        <v>19</v>
      </c>
      <c r="AA997" s="14">
        <v>16</v>
      </c>
      <c r="AD997" s="14">
        <v>38</v>
      </c>
      <c r="AE997" s="14">
        <v>32</v>
      </c>
      <c r="AP997" s="14">
        <v>0</v>
      </c>
      <c r="AQ997" s="14">
        <v>1</v>
      </c>
      <c r="AR997" s="14">
        <v>1</v>
      </c>
      <c r="AS997" s="14">
        <v>0</v>
      </c>
      <c r="AX997" s="14">
        <v>0</v>
      </c>
      <c r="AY997" s="14">
        <v>1</v>
      </c>
      <c r="AZ997" s="14">
        <v>1</v>
      </c>
      <c r="BA997" s="14">
        <v>0</v>
      </c>
      <c r="BB997" s="14">
        <v>1</v>
      </c>
    </row>
    <row r="998" spans="1:54">
      <c r="A998" s="14" t="s">
        <v>1614</v>
      </c>
      <c r="B998" s="14" t="s">
        <v>1615</v>
      </c>
      <c r="D998" s="14" t="s">
        <v>1832</v>
      </c>
      <c r="E998" s="14" t="s">
        <v>483</v>
      </c>
      <c r="F998" s="14" t="s">
        <v>1671</v>
      </c>
      <c r="G998" s="14">
        <v>31013200</v>
      </c>
      <c r="H998" s="14" t="s">
        <v>166</v>
      </c>
      <c r="I998" s="14" t="s">
        <v>167</v>
      </c>
      <c r="J998" s="14" t="s">
        <v>168</v>
      </c>
      <c r="K998" s="14">
        <v>21.091624779251799</v>
      </c>
      <c r="L998" s="14">
        <v>92.197564521807706</v>
      </c>
      <c r="M998" s="14">
        <v>-12.910315878934499</v>
      </c>
      <c r="N998" s="14">
        <v>4</v>
      </c>
      <c r="P998" s="14" t="s">
        <v>99</v>
      </c>
      <c r="Q998" s="14" t="s">
        <v>108</v>
      </c>
      <c r="S998" s="14">
        <v>1</v>
      </c>
      <c r="T998" s="14">
        <v>1</v>
      </c>
      <c r="U998" s="14">
        <v>3</v>
      </c>
      <c r="V998" s="14">
        <v>0</v>
      </c>
      <c r="W998" s="14">
        <v>0</v>
      </c>
      <c r="X998" s="14">
        <v>0</v>
      </c>
      <c r="Y998" s="14">
        <v>0</v>
      </c>
      <c r="Z998" s="14">
        <v>17</v>
      </c>
      <c r="AA998" s="14">
        <v>18</v>
      </c>
      <c r="AD998" s="14">
        <v>39</v>
      </c>
      <c r="AE998" s="14">
        <v>31</v>
      </c>
      <c r="AP998" s="14">
        <v>0</v>
      </c>
      <c r="AQ998" s="14">
        <v>1</v>
      </c>
      <c r="AR998" s="14">
        <v>0</v>
      </c>
      <c r="AS998" s="14">
        <v>1</v>
      </c>
      <c r="AX998" s="14">
        <v>0</v>
      </c>
      <c r="AY998" s="14">
        <v>1</v>
      </c>
      <c r="AZ998" s="14">
        <v>0</v>
      </c>
      <c r="BA998" s="14">
        <v>1</v>
      </c>
      <c r="BB998" s="14">
        <v>1</v>
      </c>
    </row>
    <row r="999" spans="1:54">
      <c r="A999" s="14" t="s">
        <v>142</v>
      </c>
      <c r="B999" s="14" t="s">
        <v>143</v>
      </c>
      <c r="D999" s="14" t="s">
        <v>1832</v>
      </c>
      <c r="E999" s="14" t="s">
        <v>390</v>
      </c>
      <c r="F999" s="14" t="s">
        <v>1672</v>
      </c>
      <c r="G999" s="14">
        <v>31013136</v>
      </c>
      <c r="H999" s="14" t="s">
        <v>166</v>
      </c>
      <c r="I999" s="14" t="s">
        <v>259</v>
      </c>
      <c r="J999" s="14" t="s">
        <v>168</v>
      </c>
      <c r="K999" s="14">
        <v>21.182710978595999</v>
      </c>
      <c r="L999" s="14">
        <v>92.157917228869806</v>
      </c>
      <c r="M999" s="14">
        <v>-27.469221045883302</v>
      </c>
      <c r="N999" s="14">
        <v>4</v>
      </c>
      <c r="P999" s="14" t="s">
        <v>99</v>
      </c>
      <c r="Q999" s="14" t="s">
        <v>108</v>
      </c>
      <c r="S999" s="14">
        <v>1</v>
      </c>
      <c r="T999" s="14">
        <v>1</v>
      </c>
      <c r="U999" s="14">
        <v>3</v>
      </c>
      <c r="V999" s="14">
        <v>0</v>
      </c>
      <c r="W999" s="14">
        <v>0</v>
      </c>
      <c r="X999" s="14">
        <v>0</v>
      </c>
      <c r="Y999" s="14">
        <v>0</v>
      </c>
      <c r="Z999" s="14">
        <v>21</v>
      </c>
      <c r="AA999" s="14">
        <v>21</v>
      </c>
      <c r="AD999" s="14">
        <v>33</v>
      </c>
      <c r="AE999" s="14">
        <v>37</v>
      </c>
      <c r="AP999" s="14">
        <v>0</v>
      </c>
      <c r="AQ999" s="14">
        <v>1</v>
      </c>
      <c r="AR999" s="14">
        <v>1</v>
      </c>
      <c r="AS999" s="14">
        <v>0</v>
      </c>
      <c r="AX999" s="14">
        <v>0</v>
      </c>
      <c r="AY999" s="14">
        <v>1</v>
      </c>
      <c r="AZ999" s="14">
        <v>1</v>
      </c>
      <c r="BA999" s="14">
        <v>0</v>
      </c>
      <c r="BB999" s="14">
        <v>1</v>
      </c>
    </row>
    <row r="1000" spans="1:54">
      <c r="A1000" s="14" t="s">
        <v>142</v>
      </c>
      <c r="B1000" s="14" t="s">
        <v>143</v>
      </c>
      <c r="D1000" s="14" t="s">
        <v>1832</v>
      </c>
      <c r="E1000" s="14" t="s">
        <v>985</v>
      </c>
      <c r="F1000" s="14" t="s">
        <v>1664</v>
      </c>
      <c r="G1000" s="14">
        <v>31013208</v>
      </c>
      <c r="H1000" s="14" t="s">
        <v>166</v>
      </c>
      <c r="I1000" s="14" t="s">
        <v>259</v>
      </c>
      <c r="J1000" s="14" t="s">
        <v>168</v>
      </c>
      <c r="K1000" s="14">
        <v>21.182092426474998</v>
      </c>
      <c r="L1000" s="14">
        <v>92.157163720358895</v>
      </c>
      <c r="M1000" s="14">
        <v>-29.490171725587899</v>
      </c>
      <c r="N1000" s="14">
        <v>4</v>
      </c>
      <c r="P1000" s="14" t="s">
        <v>99</v>
      </c>
      <c r="Q1000" s="14" t="s">
        <v>108</v>
      </c>
      <c r="S1000" s="14">
        <v>1</v>
      </c>
      <c r="T1000" s="14">
        <v>1</v>
      </c>
      <c r="U1000" s="14">
        <v>3</v>
      </c>
      <c r="V1000" s="14">
        <v>0</v>
      </c>
      <c r="W1000" s="14">
        <v>0</v>
      </c>
      <c r="X1000" s="14">
        <v>0</v>
      </c>
      <c r="Y1000" s="14">
        <v>0</v>
      </c>
      <c r="Z1000" s="14">
        <v>20</v>
      </c>
      <c r="AA1000" s="14">
        <v>22</v>
      </c>
      <c r="AD1000" s="14">
        <v>35</v>
      </c>
      <c r="AE1000" s="14">
        <v>45</v>
      </c>
      <c r="AP1000" s="14">
        <v>0</v>
      </c>
      <c r="AQ1000" s="14">
        <v>1</v>
      </c>
      <c r="AR1000" s="14">
        <v>1</v>
      </c>
      <c r="AS1000" s="14">
        <v>0</v>
      </c>
      <c r="AX1000" s="14">
        <v>0</v>
      </c>
      <c r="AY1000" s="14">
        <v>1</v>
      </c>
      <c r="AZ1000" s="14">
        <v>1</v>
      </c>
      <c r="BA1000" s="14">
        <v>0</v>
      </c>
      <c r="BB1000" s="14">
        <v>1</v>
      </c>
    </row>
    <row r="1001" spans="1:54">
      <c r="A1001" s="14" t="s">
        <v>142</v>
      </c>
      <c r="B1001" s="14" t="s">
        <v>143</v>
      </c>
      <c r="D1001" s="14" t="s">
        <v>1832</v>
      </c>
      <c r="E1001" s="14" t="s">
        <v>988</v>
      </c>
      <c r="F1001" s="14" t="s">
        <v>1673</v>
      </c>
      <c r="G1001" s="14">
        <v>31012884</v>
      </c>
      <c r="H1001" s="14" t="s">
        <v>166</v>
      </c>
      <c r="I1001" s="14" t="s">
        <v>167</v>
      </c>
      <c r="J1001" s="14" t="s">
        <v>168</v>
      </c>
      <c r="K1001" s="14">
        <v>21.183014718374402</v>
      </c>
      <c r="L1001" s="14">
        <v>92.157755527100093</v>
      </c>
      <c r="M1001" s="14">
        <v>-25.191325522722298</v>
      </c>
      <c r="N1001" s="14">
        <v>4</v>
      </c>
      <c r="P1001" s="14" t="s">
        <v>99</v>
      </c>
      <c r="Q1001" s="14" t="s">
        <v>108</v>
      </c>
      <c r="S1001" s="14">
        <v>1</v>
      </c>
      <c r="T1001" s="14">
        <v>1</v>
      </c>
      <c r="U1001" s="14">
        <v>3</v>
      </c>
      <c r="V1001" s="14">
        <v>0</v>
      </c>
      <c r="W1001" s="14">
        <v>0</v>
      </c>
      <c r="X1001" s="14">
        <v>0</v>
      </c>
      <c r="Y1001" s="14">
        <v>0</v>
      </c>
      <c r="Z1001" s="14">
        <v>20</v>
      </c>
      <c r="AA1001" s="14">
        <v>18</v>
      </c>
      <c r="AD1001" s="14">
        <v>31</v>
      </c>
      <c r="AE1001" s="14">
        <v>33</v>
      </c>
      <c r="AP1001" s="14">
        <v>0</v>
      </c>
      <c r="AQ1001" s="14">
        <v>1</v>
      </c>
      <c r="AR1001" s="14">
        <v>1</v>
      </c>
      <c r="AS1001" s="14">
        <v>0</v>
      </c>
      <c r="AX1001" s="14">
        <v>0</v>
      </c>
      <c r="AY1001" s="14">
        <v>1</v>
      </c>
      <c r="AZ1001" s="14">
        <v>1</v>
      </c>
      <c r="BA1001" s="14">
        <v>0</v>
      </c>
      <c r="BB1001" s="14">
        <v>1</v>
      </c>
    </row>
    <row r="1002" spans="1:54">
      <c r="A1002" s="14" t="s">
        <v>142</v>
      </c>
      <c r="B1002" s="14" t="s">
        <v>143</v>
      </c>
      <c r="D1002" s="14" t="s">
        <v>1832</v>
      </c>
      <c r="E1002" s="14" t="s">
        <v>1674</v>
      </c>
      <c r="F1002" s="14" t="s">
        <v>1675</v>
      </c>
      <c r="G1002" s="14">
        <v>31012917</v>
      </c>
      <c r="H1002" s="14" t="s">
        <v>166</v>
      </c>
      <c r="I1002" s="14" t="s">
        <v>259</v>
      </c>
      <c r="J1002" s="14" t="s">
        <v>168</v>
      </c>
      <c r="K1002" s="14">
        <v>21.182029980236699</v>
      </c>
      <c r="L1002" s="14">
        <v>92.157030859563406</v>
      </c>
      <c r="M1002" s="14">
        <v>-25.7125265482251</v>
      </c>
      <c r="N1002" s="14">
        <v>4</v>
      </c>
      <c r="P1002" s="14" t="s">
        <v>99</v>
      </c>
      <c r="Q1002" s="14" t="s">
        <v>108</v>
      </c>
      <c r="S1002" s="14">
        <v>1</v>
      </c>
      <c r="T1002" s="14">
        <v>1</v>
      </c>
      <c r="U1002" s="14">
        <v>3</v>
      </c>
      <c r="V1002" s="14">
        <v>0</v>
      </c>
      <c r="W1002" s="14">
        <v>0</v>
      </c>
      <c r="X1002" s="14">
        <v>0</v>
      </c>
      <c r="Y1002" s="14">
        <v>0</v>
      </c>
      <c r="Z1002" s="14">
        <v>21</v>
      </c>
      <c r="AA1002" s="14">
        <v>18</v>
      </c>
      <c r="AD1002" s="14">
        <v>29</v>
      </c>
      <c r="AE1002" s="14">
        <v>41</v>
      </c>
      <c r="AP1002" s="14">
        <v>0</v>
      </c>
      <c r="AQ1002" s="14">
        <v>1</v>
      </c>
      <c r="AR1002" s="14">
        <v>1</v>
      </c>
      <c r="AS1002" s="14">
        <v>0</v>
      </c>
      <c r="AX1002" s="14">
        <v>0</v>
      </c>
      <c r="AY1002" s="14">
        <v>1</v>
      </c>
      <c r="AZ1002" s="14">
        <v>1</v>
      </c>
      <c r="BA1002" s="14">
        <v>0</v>
      </c>
      <c r="BB1002" s="14">
        <v>1</v>
      </c>
    </row>
    <row r="1003" spans="1:54">
      <c r="A1003" s="14" t="s">
        <v>142</v>
      </c>
      <c r="B1003" s="14" t="s">
        <v>143</v>
      </c>
      <c r="D1003" s="14" t="s">
        <v>1832</v>
      </c>
      <c r="E1003" s="14" t="s">
        <v>1101</v>
      </c>
      <c r="F1003" s="14" t="s">
        <v>1622</v>
      </c>
      <c r="G1003" s="14">
        <v>31013101</v>
      </c>
      <c r="H1003" s="14" t="s">
        <v>166</v>
      </c>
      <c r="I1003" s="14" t="s">
        <v>167</v>
      </c>
      <c r="J1003" s="14" t="s">
        <v>168</v>
      </c>
      <c r="K1003" s="14">
        <v>21.182787691037198</v>
      </c>
      <c r="L1003" s="14">
        <v>92.156951863322007</v>
      </c>
      <c r="M1003" s="14">
        <v>-43.911039908306101</v>
      </c>
      <c r="N1003" s="14">
        <v>4</v>
      </c>
      <c r="P1003" s="14" t="s">
        <v>99</v>
      </c>
      <c r="Q1003" s="14" t="s">
        <v>108</v>
      </c>
      <c r="S1003" s="14">
        <v>1</v>
      </c>
      <c r="T1003" s="14">
        <v>1</v>
      </c>
      <c r="U1003" s="14">
        <v>3</v>
      </c>
      <c r="V1003" s="14">
        <v>0</v>
      </c>
      <c r="W1003" s="14">
        <v>0</v>
      </c>
      <c r="X1003" s="14">
        <v>0</v>
      </c>
      <c r="Y1003" s="14">
        <v>0</v>
      </c>
      <c r="Z1003" s="14">
        <v>13</v>
      </c>
      <c r="AA1003" s="14">
        <v>22</v>
      </c>
      <c r="AD1003" s="14">
        <v>37</v>
      </c>
      <c r="AE1003" s="14">
        <v>33</v>
      </c>
      <c r="AP1003" s="14">
        <v>1</v>
      </c>
      <c r="AQ1003" s="14">
        <v>1</v>
      </c>
      <c r="AR1003" s="14">
        <v>1</v>
      </c>
      <c r="AS1003" s="14">
        <v>0</v>
      </c>
      <c r="AX1003" s="14">
        <v>1</v>
      </c>
      <c r="AY1003" s="14">
        <v>1</v>
      </c>
      <c r="AZ1003" s="14">
        <v>1</v>
      </c>
      <c r="BA1003" s="14">
        <v>0</v>
      </c>
      <c r="BB1003" s="14">
        <v>1</v>
      </c>
    </row>
    <row r="1004" spans="1:54">
      <c r="A1004" s="14" t="s">
        <v>142</v>
      </c>
      <c r="B1004" s="14" t="s">
        <v>143</v>
      </c>
      <c r="D1004" s="14" t="s">
        <v>1832</v>
      </c>
      <c r="E1004" s="14" t="s">
        <v>1336</v>
      </c>
      <c r="F1004" s="14" t="s">
        <v>1639</v>
      </c>
      <c r="G1004" s="14">
        <v>31012976</v>
      </c>
      <c r="H1004" s="14" t="s">
        <v>166</v>
      </c>
      <c r="I1004" s="14" t="s">
        <v>167</v>
      </c>
      <c r="J1004" s="14" t="s">
        <v>168</v>
      </c>
      <c r="K1004" s="14">
        <v>21.182898057852199</v>
      </c>
      <c r="L1004" s="14">
        <v>92.156977645487203</v>
      </c>
      <c r="M1004" s="14">
        <v>-46.303572435053901</v>
      </c>
      <c r="N1004" s="14">
        <v>4</v>
      </c>
      <c r="P1004" s="14" t="s">
        <v>99</v>
      </c>
      <c r="Q1004" s="14" t="s">
        <v>108</v>
      </c>
      <c r="S1004" s="14">
        <v>1</v>
      </c>
      <c r="T1004" s="14">
        <v>1</v>
      </c>
      <c r="U1004" s="14">
        <v>3</v>
      </c>
      <c r="V1004" s="14">
        <v>0</v>
      </c>
      <c r="W1004" s="14">
        <v>0</v>
      </c>
      <c r="X1004" s="14">
        <v>0</v>
      </c>
      <c r="Y1004" s="14">
        <v>0</v>
      </c>
      <c r="Z1004" s="14">
        <v>19</v>
      </c>
      <c r="AA1004" s="14">
        <v>25</v>
      </c>
      <c r="AD1004" s="14">
        <v>27</v>
      </c>
      <c r="AE1004" s="14">
        <v>33</v>
      </c>
      <c r="AP1004" s="14">
        <v>0</v>
      </c>
      <c r="AQ1004" s="14">
        <v>1</v>
      </c>
      <c r="AR1004" s="14">
        <v>2</v>
      </c>
      <c r="AS1004" s="14">
        <v>0</v>
      </c>
      <c r="AX1004" s="14">
        <v>0</v>
      </c>
      <c r="AY1004" s="14">
        <v>1</v>
      </c>
      <c r="AZ1004" s="14">
        <v>1</v>
      </c>
      <c r="BA1004" s="14">
        <v>0</v>
      </c>
      <c r="BB1004" s="14">
        <v>1</v>
      </c>
    </row>
    <row r="1005" spans="1:54">
      <c r="A1005" s="14" t="s">
        <v>142</v>
      </c>
      <c r="B1005" s="14" t="s">
        <v>143</v>
      </c>
      <c r="D1005" s="14" t="s">
        <v>1832</v>
      </c>
      <c r="E1005" s="14" t="s">
        <v>203</v>
      </c>
      <c r="F1005" s="14" t="s">
        <v>1676</v>
      </c>
      <c r="G1005" s="14">
        <v>31013145</v>
      </c>
      <c r="H1005" s="14" t="s">
        <v>166</v>
      </c>
      <c r="I1005" s="14" t="s">
        <v>259</v>
      </c>
      <c r="J1005" s="14" t="s">
        <v>168</v>
      </c>
      <c r="K1005" s="14">
        <v>21.183422254859199</v>
      </c>
      <c r="L1005" s="14">
        <v>92.155921819106297</v>
      </c>
      <c r="M1005" s="14">
        <v>-43.197240454601904</v>
      </c>
      <c r="N1005" s="14">
        <v>4</v>
      </c>
      <c r="P1005" s="14" t="s">
        <v>99</v>
      </c>
      <c r="Q1005" s="14" t="s">
        <v>108</v>
      </c>
      <c r="S1005" s="14">
        <v>1</v>
      </c>
      <c r="T1005" s="14">
        <v>1</v>
      </c>
      <c r="U1005" s="14">
        <v>3</v>
      </c>
      <c r="V1005" s="14">
        <v>0</v>
      </c>
      <c r="W1005" s="14">
        <v>0</v>
      </c>
      <c r="X1005" s="14">
        <v>0</v>
      </c>
      <c r="Y1005" s="14">
        <v>0</v>
      </c>
      <c r="Z1005" s="14">
        <v>19</v>
      </c>
      <c r="AA1005" s="14">
        <v>23</v>
      </c>
      <c r="AD1005" s="14">
        <v>37</v>
      </c>
      <c r="AE1005" s="14">
        <v>43</v>
      </c>
      <c r="AP1005" s="14">
        <v>0</v>
      </c>
      <c r="AQ1005" s="14">
        <v>2</v>
      </c>
      <c r="AR1005" s="14">
        <v>1</v>
      </c>
      <c r="AS1005" s="14">
        <v>0</v>
      </c>
      <c r="AX1005" s="14">
        <v>0</v>
      </c>
      <c r="AY1005" s="14">
        <v>1</v>
      </c>
      <c r="AZ1005" s="14">
        <v>1</v>
      </c>
      <c r="BA1005" s="14">
        <v>0</v>
      </c>
      <c r="BB1005" s="14">
        <v>1</v>
      </c>
    </row>
    <row r="1006" spans="1:54">
      <c r="A1006" s="14" t="s">
        <v>142</v>
      </c>
      <c r="B1006" s="14" t="s">
        <v>143</v>
      </c>
      <c r="D1006" s="14" t="s">
        <v>1832</v>
      </c>
      <c r="E1006" s="14" t="s">
        <v>193</v>
      </c>
      <c r="F1006" s="14" t="s">
        <v>1677</v>
      </c>
      <c r="G1006" s="14">
        <v>31013056</v>
      </c>
      <c r="H1006" s="14" t="s">
        <v>166</v>
      </c>
      <c r="I1006" s="14" t="s">
        <v>167</v>
      </c>
      <c r="J1006" s="14" t="s">
        <v>168</v>
      </c>
      <c r="K1006" s="14">
        <v>21.18385</v>
      </c>
      <c r="L1006" s="14">
        <v>92.154934999999995</v>
      </c>
      <c r="M1006" s="14">
        <v>0</v>
      </c>
      <c r="N1006" s="14">
        <v>0</v>
      </c>
      <c r="P1006" s="14" t="s">
        <v>99</v>
      </c>
      <c r="Q1006" s="14" t="s">
        <v>108</v>
      </c>
      <c r="S1006" s="14">
        <v>1</v>
      </c>
      <c r="T1006" s="14">
        <v>1</v>
      </c>
      <c r="U1006" s="14">
        <v>3</v>
      </c>
      <c r="V1006" s="14">
        <v>0</v>
      </c>
      <c r="W1006" s="14">
        <v>0</v>
      </c>
      <c r="X1006" s="14">
        <v>0</v>
      </c>
      <c r="Y1006" s="14">
        <v>0</v>
      </c>
      <c r="Z1006" s="14">
        <v>22</v>
      </c>
      <c r="AA1006" s="14">
        <v>20</v>
      </c>
      <c r="AD1006" s="14">
        <v>24</v>
      </c>
      <c r="AE1006" s="14">
        <v>38</v>
      </c>
      <c r="AP1006" s="14">
        <v>0</v>
      </c>
      <c r="AQ1006" s="14">
        <v>1</v>
      </c>
      <c r="AR1006" s="14">
        <v>1</v>
      </c>
      <c r="AS1006" s="14">
        <v>0</v>
      </c>
      <c r="AX1006" s="14">
        <v>0</v>
      </c>
      <c r="AY1006" s="14">
        <v>1</v>
      </c>
      <c r="AZ1006" s="14">
        <v>1</v>
      </c>
      <c r="BA1006" s="14">
        <v>0</v>
      </c>
      <c r="BB1006" s="14">
        <v>1</v>
      </c>
    </row>
    <row r="1007" spans="1:54">
      <c r="A1007" s="14" t="s">
        <v>142</v>
      </c>
      <c r="B1007" s="14" t="s">
        <v>143</v>
      </c>
      <c r="D1007" s="14" t="s">
        <v>1832</v>
      </c>
      <c r="E1007" s="14" t="s">
        <v>1678</v>
      </c>
      <c r="F1007" s="14" t="s">
        <v>1679</v>
      </c>
      <c r="G1007" s="14">
        <v>31013172</v>
      </c>
      <c r="H1007" s="14" t="s">
        <v>166</v>
      </c>
      <c r="I1007" s="14" t="s">
        <v>167</v>
      </c>
      <c r="J1007" s="14" t="s">
        <v>168</v>
      </c>
      <c r="K1007" s="14">
        <v>21.182582</v>
      </c>
      <c r="L1007" s="14">
        <v>92.154713999999998</v>
      </c>
      <c r="M1007" s="14">
        <v>0</v>
      </c>
      <c r="N1007" s="14">
        <v>0</v>
      </c>
      <c r="P1007" s="14" t="s">
        <v>99</v>
      </c>
      <c r="Q1007" s="14" t="s">
        <v>108</v>
      </c>
      <c r="S1007" s="14">
        <v>1</v>
      </c>
      <c r="T1007" s="14">
        <v>1</v>
      </c>
      <c r="U1007" s="14">
        <v>3</v>
      </c>
      <c r="V1007" s="14">
        <v>0</v>
      </c>
      <c r="W1007" s="14">
        <v>0</v>
      </c>
      <c r="X1007" s="14">
        <v>0</v>
      </c>
      <c r="Y1007" s="14">
        <v>0</v>
      </c>
      <c r="Z1007" s="14">
        <v>22</v>
      </c>
      <c r="AA1007" s="14">
        <v>20</v>
      </c>
      <c r="AD1007" s="14">
        <v>36</v>
      </c>
      <c r="AE1007" s="14">
        <v>34</v>
      </c>
      <c r="AP1007" s="14">
        <v>0</v>
      </c>
      <c r="AQ1007" s="14">
        <v>1</v>
      </c>
      <c r="AR1007" s="14">
        <v>2</v>
      </c>
      <c r="AS1007" s="14">
        <v>0</v>
      </c>
      <c r="AX1007" s="14">
        <v>0</v>
      </c>
      <c r="AY1007" s="14">
        <v>1</v>
      </c>
      <c r="AZ1007" s="14">
        <v>1</v>
      </c>
      <c r="BA1007" s="14">
        <v>0</v>
      </c>
      <c r="BB1007" s="14">
        <v>1</v>
      </c>
    </row>
    <row r="1008" spans="1:54">
      <c r="A1008" s="14" t="s">
        <v>142</v>
      </c>
      <c r="B1008" s="14" t="s">
        <v>143</v>
      </c>
      <c r="D1008" s="14" t="s">
        <v>1832</v>
      </c>
      <c r="E1008" s="14" t="s">
        <v>1680</v>
      </c>
      <c r="F1008" s="14" t="s">
        <v>1644</v>
      </c>
      <c r="G1008" s="14">
        <v>31013096</v>
      </c>
      <c r="H1008" s="14" t="s">
        <v>166</v>
      </c>
      <c r="I1008" s="14" t="s">
        <v>259</v>
      </c>
      <c r="J1008" s="14" t="s">
        <v>168</v>
      </c>
      <c r="K1008" s="14">
        <v>21.184629282865099</v>
      </c>
      <c r="L1008" s="14">
        <v>92.156000976173402</v>
      </c>
      <c r="M1008" s="14">
        <v>-37.002036978050498</v>
      </c>
      <c r="N1008" s="14">
        <v>4</v>
      </c>
      <c r="P1008" s="14" t="s">
        <v>99</v>
      </c>
      <c r="Q1008" s="14" t="s">
        <v>108</v>
      </c>
      <c r="S1008" s="14">
        <v>1</v>
      </c>
      <c r="T1008" s="14">
        <v>1</v>
      </c>
      <c r="U1008" s="14">
        <v>3</v>
      </c>
      <c r="V1008" s="14">
        <v>0</v>
      </c>
      <c r="W1008" s="14">
        <v>0</v>
      </c>
      <c r="X1008" s="14">
        <v>0</v>
      </c>
      <c r="Y1008" s="14">
        <v>0</v>
      </c>
      <c r="Z1008" s="14">
        <v>22</v>
      </c>
      <c r="AA1008" s="14">
        <v>19</v>
      </c>
      <c r="AD1008" s="14">
        <v>34</v>
      </c>
      <c r="AE1008" s="14">
        <v>36</v>
      </c>
      <c r="AP1008" s="14">
        <v>0</v>
      </c>
      <c r="AQ1008" s="14">
        <v>1</v>
      </c>
      <c r="AR1008" s="14">
        <v>1</v>
      </c>
      <c r="AS1008" s="14">
        <v>0</v>
      </c>
      <c r="AX1008" s="14">
        <v>0</v>
      </c>
      <c r="AY1008" s="14">
        <v>1</v>
      </c>
      <c r="AZ1008" s="14">
        <v>1</v>
      </c>
      <c r="BA1008" s="14">
        <v>0</v>
      </c>
      <c r="BB1008" s="14">
        <v>1</v>
      </c>
    </row>
    <row r="1009" spans="1:54">
      <c r="A1009" s="14" t="s">
        <v>142</v>
      </c>
      <c r="B1009" s="14" t="s">
        <v>143</v>
      </c>
      <c r="D1009" s="14" t="s">
        <v>1832</v>
      </c>
      <c r="E1009" s="14" t="s">
        <v>1418</v>
      </c>
      <c r="F1009" s="14" t="s">
        <v>1681</v>
      </c>
      <c r="G1009" s="14">
        <v>31013029</v>
      </c>
      <c r="H1009" s="14" t="s">
        <v>166</v>
      </c>
      <c r="I1009" s="14" t="s">
        <v>259</v>
      </c>
      <c r="J1009" s="14" t="s">
        <v>168</v>
      </c>
      <c r="K1009" s="14">
        <v>21.183933</v>
      </c>
      <c r="L1009" s="14">
        <v>92.155491999999995</v>
      </c>
      <c r="M1009" s="14">
        <v>0</v>
      </c>
      <c r="N1009" s="14">
        <v>0</v>
      </c>
      <c r="P1009" s="14" t="s">
        <v>99</v>
      </c>
      <c r="Q1009" s="14" t="s">
        <v>108</v>
      </c>
      <c r="S1009" s="14">
        <v>1</v>
      </c>
      <c r="T1009" s="14">
        <v>1</v>
      </c>
      <c r="U1009" s="14">
        <v>3</v>
      </c>
      <c r="V1009" s="14">
        <v>0</v>
      </c>
      <c r="W1009" s="14">
        <v>0</v>
      </c>
      <c r="X1009" s="14">
        <v>0</v>
      </c>
      <c r="Y1009" s="14">
        <v>0</v>
      </c>
      <c r="Z1009" s="14">
        <v>22</v>
      </c>
      <c r="AA1009" s="14">
        <v>41</v>
      </c>
      <c r="AD1009" s="14">
        <v>37</v>
      </c>
      <c r="AE1009" s="14">
        <v>33</v>
      </c>
      <c r="AP1009" s="14">
        <v>0</v>
      </c>
      <c r="AQ1009" s="14">
        <v>1</v>
      </c>
      <c r="AR1009" s="14">
        <v>1</v>
      </c>
      <c r="AS1009" s="14">
        <v>1</v>
      </c>
      <c r="AX1009" s="14">
        <v>0</v>
      </c>
      <c r="AY1009" s="14">
        <v>1</v>
      </c>
      <c r="AZ1009" s="14">
        <v>1</v>
      </c>
      <c r="BA1009" s="14">
        <v>1</v>
      </c>
      <c r="BB1009" s="14">
        <v>1</v>
      </c>
    </row>
    <row r="1010" spans="1:54">
      <c r="A1010" s="14" t="s">
        <v>142</v>
      </c>
      <c r="B1010" s="14" t="s">
        <v>143</v>
      </c>
      <c r="D1010" s="14" t="s">
        <v>1832</v>
      </c>
      <c r="E1010" s="14" t="s">
        <v>1682</v>
      </c>
      <c r="F1010" s="14" t="s">
        <v>1683</v>
      </c>
      <c r="G1010" s="14">
        <v>31012982</v>
      </c>
      <c r="H1010" s="14" t="s">
        <v>166</v>
      </c>
      <c r="I1010" s="14" t="s">
        <v>259</v>
      </c>
      <c r="J1010" s="14" t="s">
        <v>168</v>
      </c>
      <c r="K1010" s="14">
        <v>21.1845903467323</v>
      </c>
      <c r="L1010" s="14">
        <v>92.155198491951296</v>
      </c>
      <c r="M1010" s="14">
        <v>-42.0541738444035</v>
      </c>
      <c r="N1010" s="14">
        <v>4</v>
      </c>
      <c r="P1010" s="14" t="s">
        <v>99</v>
      </c>
      <c r="Q1010" s="14" t="s">
        <v>108</v>
      </c>
      <c r="S1010" s="14">
        <v>1</v>
      </c>
      <c r="T1010" s="14">
        <v>1</v>
      </c>
      <c r="U1010" s="14">
        <v>3</v>
      </c>
      <c r="V1010" s="14">
        <v>0</v>
      </c>
      <c r="W1010" s="14">
        <v>0</v>
      </c>
      <c r="X1010" s="14">
        <v>0</v>
      </c>
      <c r="Y1010" s="14">
        <v>0</v>
      </c>
      <c r="Z1010" s="14">
        <v>19</v>
      </c>
      <c r="AA1010" s="14">
        <v>23</v>
      </c>
      <c r="AD1010" s="14">
        <v>37</v>
      </c>
      <c r="AE1010" s="14">
        <v>33</v>
      </c>
      <c r="AP1010" s="14">
        <v>0</v>
      </c>
      <c r="AQ1010" s="14">
        <v>1</v>
      </c>
      <c r="AR1010" s="14">
        <v>2</v>
      </c>
      <c r="AS1010" s="14">
        <v>0</v>
      </c>
      <c r="AX1010" s="14">
        <v>0</v>
      </c>
      <c r="AY1010" s="14">
        <v>1</v>
      </c>
      <c r="AZ1010" s="14">
        <v>1</v>
      </c>
      <c r="BA1010" s="14">
        <v>0</v>
      </c>
      <c r="BB1010" s="14">
        <v>1</v>
      </c>
    </row>
    <row r="1011" spans="1:54">
      <c r="A1011" s="14" t="s">
        <v>142</v>
      </c>
      <c r="B1011" s="14" t="s">
        <v>143</v>
      </c>
      <c r="D1011" s="14" t="s">
        <v>1832</v>
      </c>
      <c r="E1011" s="14" t="s">
        <v>363</v>
      </c>
      <c r="F1011" s="14" t="s">
        <v>1684</v>
      </c>
      <c r="G1011" s="14">
        <v>31013053</v>
      </c>
      <c r="H1011" s="14" t="s">
        <v>166</v>
      </c>
      <c r="I1011" s="14" t="s">
        <v>259</v>
      </c>
      <c r="J1011" s="14" t="s">
        <v>168</v>
      </c>
      <c r="K1011" s="14">
        <v>21.180732158548501</v>
      </c>
      <c r="L1011" s="14">
        <v>92.157024420800994</v>
      </c>
      <c r="M1011" s="14">
        <v>-20.372785596861601</v>
      </c>
      <c r="N1011" s="14">
        <v>4</v>
      </c>
      <c r="P1011" s="14" t="s">
        <v>99</v>
      </c>
      <c r="Q1011" s="14" t="s">
        <v>108</v>
      </c>
      <c r="S1011" s="14">
        <v>1</v>
      </c>
      <c r="T1011" s="14">
        <v>1</v>
      </c>
      <c r="U1011" s="14">
        <v>3</v>
      </c>
      <c r="V1011" s="14">
        <v>0</v>
      </c>
      <c r="W1011" s="14">
        <v>0</v>
      </c>
      <c r="X1011" s="14">
        <v>0</v>
      </c>
      <c r="Y1011" s="14">
        <v>0</v>
      </c>
      <c r="Z1011" s="14">
        <v>19</v>
      </c>
      <c r="AA1011" s="14">
        <v>22</v>
      </c>
      <c r="AD1011" s="14">
        <v>30</v>
      </c>
      <c r="AE1011" s="14">
        <v>50</v>
      </c>
      <c r="AP1011" s="14">
        <v>0</v>
      </c>
      <c r="AQ1011" s="14">
        <v>1</v>
      </c>
      <c r="AR1011" s="14">
        <v>2</v>
      </c>
      <c r="AS1011" s="14">
        <v>0</v>
      </c>
      <c r="AX1011" s="14">
        <v>0</v>
      </c>
      <c r="AY1011" s="14">
        <v>1</v>
      </c>
      <c r="AZ1011" s="14">
        <v>1</v>
      </c>
      <c r="BA1011" s="14">
        <v>0</v>
      </c>
      <c r="BB1011" s="14">
        <v>1</v>
      </c>
    </row>
    <row r="1012" spans="1:54">
      <c r="A1012" s="14" t="s">
        <v>142</v>
      </c>
      <c r="B1012" s="14" t="s">
        <v>143</v>
      </c>
      <c r="D1012" s="14" t="s">
        <v>1832</v>
      </c>
      <c r="E1012" s="14" t="s">
        <v>363</v>
      </c>
      <c r="F1012" s="14" t="s">
        <v>1685</v>
      </c>
      <c r="G1012" s="14">
        <v>31013194</v>
      </c>
      <c r="H1012" s="14" t="s">
        <v>166</v>
      </c>
      <c r="I1012" s="14" t="s">
        <v>259</v>
      </c>
      <c r="J1012" s="14" t="s">
        <v>168</v>
      </c>
      <c r="K1012" s="14">
        <v>21.1804582767451</v>
      </c>
      <c r="L1012" s="14">
        <v>92.156597695329907</v>
      </c>
      <c r="M1012" s="14">
        <v>-43.178484046841703</v>
      </c>
      <c r="N1012" s="14">
        <v>4</v>
      </c>
      <c r="P1012" s="14" t="s">
        <v>99</v>
      </c>
      <c r="Q1012" s="14" t="s">
        <v>108</v>
      </c>
      <c r="S1012" s="14">
        <v>1</v>
      </c>
      <c r="T1012" s="14">
        <v>1</v>
      </c>
      <c r="U1012" s="14">
        <v>3</v>
      </c>
      <c r="V1012" s="14">
        <v>0</v>
      </c>
      <c r="W1012" s="14">
        <v>0</v>
      </c>
      <c r="X1012" s="14">
        <v>0</v>
      </c>
      <c r="Y1012" s="14">
        <v>0</v>
      </c>
      <c r="Z1012" s="14">
        <v>16</v>
      </c>
      <c r="AA1012" s="14">
        <v>25</v>
      </c>
      <c r="AD1012" s="14">
        <v>31</v>
      </c>
      <c r="AE1012" s="14">
        <v>34</v>
      </c>
      <c r="AP1012" s="14">
        <v>0</v>
      </c>
      <c r="AQ1012" s="14">
        <v>2</v>
      </c>
      <c r="AR1012" s="14">
        <v>1</v>
      </c>
      <c r="AS1012" s="14">
        <v>0</v>
      </c>
      <c r="AX1012" s="14">
        <v>0</v>
      </c>
      <c r="AY1012" s="14">
        <v>1</v>
      </c>
      <c r="AZ1012" s="14">
        <v>0</v>
      </c>
      <c r="BA1012" s="14">
        <v>0</v>
      </c>
      <c r="BB1012" s="14">
        <v>1</v>
      </c>
    </row>
    <row r="1013" spans="1:54">
      <c r="A1013" s="14" t="s">
        <v>142</v>
      </c>
      <c r="B1013" s="14" t="s">
        <v>143</v>
      </c>
      <c r="D1013" s="14" t="s">
        <v>1832</v>
      </c>
      <c r="E1013" s="14" t="s">
        <v>1686</v>
      </c>
      <c r="F1013" s="14" t="s">
        <v>1687</v>
      </c>
      <c r="G1013" s="14">
        <v>31013045</v>
      </c>
      <c r="H1013" s="14" t="s">
        <v>166</v>
      </c>
      <c r="I1013" s="14" t="s">
        <v>259</v>
      </c>
      <c r="J1013" s="14" t="s">
        <v>168</v>
      </c>
      <c r="K1013" s="14">
        <v>21.180160000000001</v>
      </c>
      <c r="L1013" s="14">
        <v>92.155666999999994</v>
      </c>
      <c r="M1013" s="14">
        <v>0</v>
      </c>
      <c r="N1013" s="14">
        <v>0</v>
      </c>
      <c r="P1013" s="14" t="s">
        <v>99</v>
      </c>
      <c r="Q1013" s="14" t="s">
        <v>108</v>
      </c>
      <c r="S1013" s="14">
        <v>1</v>
      </c>
      <c r="T1013" s="14">
        <v>1</v>
      </c>
      <c r="U1013" s="14">
        <v>3</v>
      </c>
      <c r="V1013" s="14">
        <v>0</v>
      </c>
      <c r="W1013" s="14">
        <v>0</v>
      </c>
      <c r="X1013" s="14">
        <v>0</v>
      </c>
      <c r="Y1013" s="14">
        <v>0</v>
      </c>
      <c r="Z1013" s="14">
        <v>20</v>
      </c>
      <c r="AA1013" s="14">
        <v>20</v>
      </c>
      <c r="AD1013" s="14">
        <v>34</v>
      </c>
      <c r="AE1013" s="14">
        <v>36</v>
      </c>
      <c r="AP1013" s="14">
        <v>0</v>
      </c>
      <c r="AQ1013" s="14">
        <v>1</v>
      </c>
      <c r="AR1013" s="14">
        <v>1</v>
      </c>
      <c r="AS1013" s="14">
        <v>0</v>
      </c>
      <c r="AX1013" s="14">
        <v>0</v>
      </c>
      <c r="AY1013" s="14">
        <v>1</v>
      </c>
      <c r="AZ1013" s="14">
        <v>1</v>
      </c>
      <c r="BA1013" s="14">
        <v>0</v>
      </c>
      <c r="BB1013" s="14">
        <v>1</v>
      </c>
    </row>
    <row r="1014" spans="1:54">
      <c r="A1014" s="14" t="s">
        <v>142</v>
      </c>
      <c r="B1014" s="14" t="s">
        <v>143</v>
      </c>
      <c r="D1014" s="14" t="s">
        <v>1832</v>
      </c>
      <c r="E1014" s="14" t="s">
        <v>684</v>
      </c>
      <c r="F1014" s="14" t="s">
        <v>1688</v>
      </c>
      <c r="G1014" s="14">
        <v>31012990</v>
      </c>
      <c r="H1014" s="14" t="s">
        <v>166</v>
      </c>
      <c r="I1014" s="14" t="s">
        <v>167</v>
      </c>
      <c r="J1014" s="14" t="s">
        <v>168</v>
      </c>
      <c r="K1014" s="14">
        <v>21.1783759031449</v>
      </c>
      <c r="L1014" s="14">
        <v>92.156531482592897</v>
      </c>
      <c r="M1014" s="14">
        <v>-41.326875084448801</v>
      </c>
      <c r="N1014" s="14">
        <v>4</v>
      </c>
      <c r="P1014" s="14" t="s">
        <v>99</v>
      </c>
      <c r="Q1014" s="14" t="s">
        <v>108</v>
      </c>
      <c r="S1014" s="14">
        <v>1</v>
      </c>
      <c r="T1014" s="14">
        <v>1</v>
      </c>
      <c r="U1014" s="14">
        <v>3</v>
      </c>
      <c r="V1014" s="14">
        <v>0</v>
      </c>
      <c r="W1014" s="14">
        <v>0</v>
      </c>
      <c r="X1014" s="14">
        <v>0</v>
      </c>
      <c r="Y1014" s="14">
        <v>0</v>
      </c>
      <c r="Z1014" s="14">
        <v>22</v>
      </c>
      <c r="AA1014" s="14">
        <v>22</v>
      </c>
      <c r="AD1014" s="14">
        <v>30</v>
      </c>
      <c r="AE1014" s="14">
        <v>40</v>
      </c>
      <c r="AP1014" s="14">
        <v>0</v>
      </c>
      <c r="AQ1014" s="14">
        <v>1</v>
      </c>
      <c r="AR1014" s="14">
        <v>2</v>
      </c>
      <c r="AS1014" s="14">
        <v>0</v>
      </c>
      <c r="AX1014" s="14">
        <v>0</v>
      </c>
      <c r="AY1014" s="14">
        <v>1</v>
      </c>
      <c r="AZ1014" s="14">
        <v>1</v>
      </c>
      <c r="BA1014" s="14">
        <v>0</v>
      </c>
      <c r="BB1014" s="14">
        <v>1</v>
      </c>
    </row>
    <row r="1015" spans="1:54">
      <c r="A1015" s="14" t="s">
        <v>142</v>
      </c>
      <c r="B1015" s="14" t="s">
        <v>143</v>
      </c>
      <c r="D1015" s="14" t="s">
        <v>1832</v>
      </c>
      <c r="E1015" s="14" t="s">
        <v>1425</v>
      </c>
      <c r="F1015" s="14" t="s">
        <v>1681</v>
      </c>
      <c r="G1015" s="14">
        <v>31013027</v>
      </c>
      <c r="H1015" s="14" t="s">
        <v>166</v>
      </c>
      <c r="I1015" s="14" t="s">
        <v>259</v>
      </c>
      <c r="J1015" s="14" t="s">
        <v>168</v>
      </c>
      <c r="K1015" s="14">
        <v>21.181379</v>
      </c>
      <c r="L1015" s="14">
        <v>92.157284000000004</v>
      </c>
      <c r="M1015" s="14">
        <v>0</v>
      </c>
      <c r="N1015" s="14">
        <v>0</v>
      </c>
      <c r="P1015" s="14" t="s">
        <v>99</v>
      </c>
      <c r="Q1015" s="14" t="s">
        <v>108</v>
      </c>
      <c r="S1015" s="14">
        <v>1</v>
      </c>
      <c r="T1015" s="14">
        <v>1</v>
      </c>
      <c r="U1015" s="14">
        <v>3</v>
      </c>
      <c r="V1015" s="14">
        <v>0</v>
      </c>
      <c r="W1015" s="14">
        <v>0</v>
      </c>
      <c r="X1015" s="14">
        <v>0</v>
      </c>
      <c r="Y1015" s="14">
        <v>0</v>
      </c>
      <c r="Z1015" s="14">
        <v>21</v>
      </c>
      <c r="AA1015" s="14">
        <v>20</v>
      </c>
      <c r="AD1015" s="14">
        <v>27</v>
      </c>
      <c r="AE1015" s="14">
        <v>43</v>
      </c>
      <c r="AP1015" s="14">
        <v>0</v>
      </c>
      <c r="AQ1015" s="14">
        <v>1</v>
      </c>
      <c r="AR1015" s="14">
        <v>1</v>
      </c>
      <c r="AS1015" s="14">
        <v>1</v>
      </c>
      <c r="AX1015" s="14">
        <v>0</v>
      </c>
      <c r="AY1015" s="14">
        <v>1</v>
      </c>
      <c r="AZ1015" s="14">
        <v>0</v>
      </c>
      <c r="BA1015" s="14">
        <v>0</v>
      </c>
      <c r="BB1015" s="14">
        <v>1</v>
      </c>
    </row>
    <row r="1016" spans="1:54">
      <c r="A1016" s="14" t="s">
        <v>142</v>
      </c>
      <c r="B1016" s="14" t="s">
        <v>143</v>
      </c>
      <c r="D1016" s="14" t="s">
        <v>1832</v>
      </c>
      <c r="E1016" s="14" t="s">
        <v>1563</v>
      </c>
      <c r="F1016" s="14" t="s">
        <v>1689</v>
      </c>
      <c r="G1016" s="14">
        <v>31013066</v>
      </c>
      <c r="H1016" s="14" t="s">
        <v>166</v>
      </c>
      <c r="I1016" s="14" t="s">
        <v>167</v>
      </c>
      <c r="J1016" s="14" t="s">
        <v>168</v>
      </c>
      <c r="K1016" s="14">
        <v>21.1810322247042</v>
      </c>
      <c r="L1016" s="14">
        <v>92.155602239083706</v>
      </c>
      <c r="M1016" s="14">
        <v>-28.697425761629599</v>
      </c>
      <c r="N1016" s="14">
        <v>4</v>
      </c>
      <c r="P1016" s="14" t="s">
        <v>99</v>
      </c>
      <c r="Q1016" s="14" t="s">
        <v>108</v>
      </c>
      <c r="S1016" s="14">
        <v>1</v>
      </c>
      <c r="T1016" s="14">
        <v>1</v>
      </c>
      <c r="U1016" s="14">
        <v>3</v>
      </c>
      <c r="V1016" s="14">
        <v>0</v>
      </c>
      <c r="W1016" s="14">
        <v>0</v>
      </c>
      <c r="X1016" s="14">
        <v>0</v>
      </c>
      <c r="Y1016" s="14">
        <v>0</v>
      </c>
      <c r="Z1016" s="14">
        <v>19</v>
      </c>
      <c r="AA1016" s="14">
        <v>22</v>
      </c>
      <c r="AD1016" s="14">
        <v>31</v>
      </c>
      <c r="AE1016" s="14">
        <v>39</v>
      </c>
      <c r="AP1016" s="14">
        <v>0</v>
      </c>
      <c r="AQ1016" s="14">
        <v>1</v>
      </c>
      <c r="AR1016" s="14">
        <v>2</v>
      </c>
      <c r="AS1016" s="14">
        <v>0</v>
      </c>
      <c r="AX1016" s="14">
        <v>0</v>
      </c>
      <c r="AY1016" s="14">
        <v>1</v>
      </c>
      <c r="AZ1016" s="14">
        <v>1</v>
      </c>
      <c r="BA1016" s="14">
        <v>0</v>
      </c>
      <c r="BB1016" s="14">
        <v>1</v>
      </c>
    </row>
    <row r="1017" spans="1:54">
      <c r="A1017" s="14" t="s">
        <v>142</v>
      </c>
      <c r="B1017" s="14" t="s">
        <v>143</v>
      </c>
      <c r="D1017" s="14" t="s">
        <v>1832</v>
      </c>
      <c r="E1017" s="14" t="s">
        <v>378</v>
      </c>
      <c r="F1017" s="14" t="s">
        <v>1690</v>
      </c>
      <c r="G1017" s="14">
        <v>31013214</v>
      </c>
      <c r="H1017" s="14" t="s">
        <v>166</v>
      </c>
      <c r="I1017" s="14" t="s">
        <v>259</v>
      </c>
      <c r="J1017" s="14" t="s">
        <v>168</v>
      </c>
      <c r="K1017" s="14">
        <v>21.185184400080999</v>
      </c>
      <c r="L1017" s="14">
        <v>92.152894896759506</v>
      </c>
      <c r="M1017" s="14">
        <v>-52.1108408457644</v>
      </c>
      <c r="N1017" s="14">
        <v>4</v>
      </c>
      <c r="P1017" s="14" t="s">
        <v>99</v>
      </c>
      <c r="Q1017" s="14" t="s">
        <v>108</v>
      </c>
      <c r="S1017" s="14">
        <v>1</v>
      </c>
      <c r="T1017" s="14">
        <v>1</v>
      </c>
      <c r="U1017" s="14">
        <v>3</v>
      </c>
      <c r="V1017" s="14">
        <v>0</v>
      </c>
      <c r="W1017" s="14">
        <v>0</v>
      </c>
      <c r="X1017" s="14">
        <v>0</v>
      </c>
      <c r="Y1017" s="14">
        <v>0</v>
      </c>
      <c r="Z1017" s="14">
        <v>21</v>
      </c>
      <c r="AA1017" s="14">
        <v>20</v>
      </c>
      <c r="AD1017" s="14">
        <v>32</v>
      </c>
      <c r="AE1017" s="14">
        <v>38</v>
      </c>
      <c r="AP1017" s="14">
        <v>0</v>
      </c>
      <c r="AQ1017" s="14">
        <v>1</v>
      </c>
      <c r="AR1017" s="14">
        <v>1</v>
      </c>
      <c r="AS1017" s="14">
        <v>1</v>
      </c>
      <c r="AX1017" s="14">
        <v>0</v>
      </c>
      <c r="AY1017" s="14">
        <v>1</v>
      </c>
      <c r="AZ1017" s="14">
        <v>1</v>
      </c>
      <c r="BA1017" s="14">
        <v>1</v>
      </c>
      <c r="BB1017" s="14">
        <v>1</v>
      </c>
    </row>
    <row r="1018" spans="1:54">
      <c r="A1018" s="14" t="s">
        <v>142</v>
      </c>
      <c r="B1018" s="14" t="s">
        <v>143</v>
      </c>
      <c r="D1018" s="14" t="s">
        <v>1832</v>
      </c>
      <c r="E1018" s="14" t="s">
        <v>1345</v>
      </c>
      <c r="F1018" s="14" t="s">
        <v>1691</v>
      </c>
      <c r="G1018" s="14">
        <v>31013189</v>
      </c>
      <c r="H1018" s="14" t="s">
        <v>166</v>
      </c>
      <c r="I1018" s="14" t="s">
        <v>259</v>
      </c>
      <c r="J1018" s="14" t="s">
        <v>168</v>
      </c>
      <c r="K1018" s="14">
        <v>21.180663240336202</v>
      </c>
      <c r="L1018" s="14">
        <v>92.155187301242194</v>
      </c>
      <c r="M1018" s="14">
        <v>-38.717358470692098</v>
      </c>
      <c r="N1018" s="14">
        <v>4</v>
      </c>
      <c r="P1018" s="14" t="s">
        <v>99</v>
      </c>
      <c r="Q1018" s="14" t="s">
        <v>108</v>
      </c>
      <c r="S1018" s="14">
        <v>1</v>
      </c>
      <c r="T1018" s="14">
        <v>1</v>
      </c>
      <c r="U1018" s="14">
        <v>3</v>
      </c>
      <c r="V1018" s="14">
        <v>0</v>
      </c>
      <c r="W1018" s="14">
        <v>0</v>
      </c>
      <c r="X1018" s="14">
        <v>0</v>
      </c>
      <c r="Y1018" s="14">
        <v>0</v>
      </c>
      <c r="Z1018" s="14">
        <v>19</v>
      </c>
      <c r="AA1018" s="14">
        <v>22</v>
      </c>
      <c r="AD1018" s="14">
        <v>25</v>
      </c>
      <c r="AE1018" s="14">
        <v>41</v>
      </c>
      <c r="AP1018" s="14">
        <v>0</v>
      </c>
      <c r="AQ1018" s="14">
        <v>1</v>
      </c>
      <c r="AR1018" s="14">
        <v>2</v>
      </c>
      <c r="AS1018" s="14">
        <v>0</v>
      </c>
      <c r="AX1018" s="14">
        <v>0</v>
      </c>
      <c r="AY1018" s="14">
        <v>1</v>
      </c>
      <c r="AZ1018" s="14">
        <v>0</v>
      </c>
      <c r="BA1018" s="14">
        <v>0</v>
      </c>
      <c r="BB1018" s="14">
        <v>1</v>
      </c>
    </row>
    <row r="1019" spans="1:54">
      <c r="A1019" s="14" t="s">
        <v>142</v>
      </c>
      <c r="B1019" s="14" t="s">
        <v>143</v>
      </c>
      <c r="D1019" s="14" t="s">
        <v>1832</v>
      </c>
      <c r="E1019" s="14" t="s">
        <v>1363</v>
      </c>
      <c r="F1019" s="14" t="s">
        <v>1692</v>
      </c>
      <c r="G1019" s="14">
        <v>31012998</v>
      </c>
      <c r="H1019" s="14" t="s">
        <v>166</v>
      </c>
      <c r="I1019" s="14" t="s">
        <v>259</v>
      </c>
      <c r="J1019" s="14" t="s">
        <v>168</v>
      </c>
      <c r="K1019" s="14">
        <v>21.183194812650001</v>
      </c>
      <c r="L1019" s="14">
        <v>92.153534591408899</v>
      </c>
      <c r="M1019" s="14">
        <v>-44.261511962070003</v>
      </c>
      <c r="N1019" s="14">
        <v>4</v>
      </c>
      <c r="P1019" s="14" t="s">
        <v>99</v>
      </c>
      <c r="Q1019" s="14" t="s">
        <v>108</v>
      </c>
      <c r="S1019" s="14">
        <v>1</v>
      </c>
      <c r="T1019" s="14">
        <v>1</v>
      </c>
      <c r="U1019" s="14">
        <v>3</v>
      </c>
      <c r="V1019" s="14">
        <v>0</v>
      </c>
      <c r="W1019" s="14">
        <v>0</v>
      </c>
      <c r="X1019" s="14">
        <v>0</v>
      </c>
      <c r="Y1019" s="14">
        <v>0</v>
      </c>
      <c r="Z1019" s="14">
        <v>15</v>
      </c>
      <c r="AA1019" s="14">
        <v>24</v>
      </c>
      <c r="AD1019" s="14">
        <v>31</v>
      </c>
      <c r="AE1019" s="14">
        <v>39</v>
      </c>
      <c r="AP1019" s="14">
        <v>0</v>
      </c>
      <c r="AQ1019" s="14">
        <v>1</v>
      </c>
      <c r="AR1019" s="14">
        <v>1</v>
      </c>
      <c r="AS1019" s="14">
        <v>0</v>
      </c>
      <c r="AX1019" s="14">
        <v>0</v>
      </c>
      <c r="AY1019" s="14">
        <v>1</v>
      </c>
      <c r="AZ1019" s="14">
        <v>1</v>
      </c>
      <c r="BA1019" s="14">
        <v>0</v>
      </c>
      <c r="BB1019" s="14">
        <v>1</v>
      </c>
    </row>
    <row r="1020" spans="1:54">
      <c r="A1020" s="14" t="s">
        <v>142</v>
      </c>
      <c r="B1020" s="14" t="s">
        <v>143</v>
      </c>
      <c r="D1020" s="14" t="s">
        <v>1832</v>
      </c>
      <c r="E1020" s="14" t="s">
        <v>392</v>
      </c>
      <c r="F1020" s="14" t="s">
        <v>1693</v>
      </c>
      <c r="G1020" s="14">
        <v>31013114</v>
      </c>
      <c r="H1020" s="14" t="s">
        <v>166</v>
      </c>
      <c r="I1020" s="14" t="s">
        <v>259</v>
      </c>
      <c r="J1020" s="14" t="s">
        <v>168</v>
      </c>
      <c r="K1020" s="14">
        <v>21.184456000000001</v>
      </c>
      <c r="L1020" s="14">
        <v>92.152816999999999</v>
      </c>
      <c r="M1020" s="14">
        <v>0</v>
      </c>
      <c r="N1020" s="14">
        <v>0</v>
      </c>
      <c r="P1020" s="14" t="s">
        <v>99</v>
      </c>
      <c r="Q1020" s="14" t="s">
        <v>108</v>
      </c>
      <c r="S1020" s="14">
        <v>1</v>
      </c>
      <c r="T1020" s="14">
        <v>1</v>
      </c>
      <c r="U1020" s="14">
        <v>3</v>
      </c>
      <c r="V1020" s="14">
        <v>0</v>
      </c>
      <c r="W1020" s="14">
        <v>0</v>
      </c>
      <c r="X1020" s="14">
        <v>0</v>
      </c>
      <c r="Y1020" s="14">
        <v>0</v>
      </c>
      <c r="Z1020" s="14">
        <v>16</v>
      </c>
      <c r="AA1020" s="14">
        <v>25</v>
      </c>
      <c r="AD1020" s="14">
        <v>27</v>
      </c>
      <c r="AE1020" s="14">
        <v>43</v>
      </c>
      <c r="AP1020" s="14">
        <v>0</v>
      </c>
      <c r="AQ1020" s="14">
        <v>1</v>
      </c>
      <c r="AR1020" s="14">
        <v>1</v>
      </c>
      <c r="AS1020" s="14">
        <v>0</v>
      </c>
      <c r="AX1020" s="14">
        <v>0</v>
      </c>
      <c r="AY1020" s="14">
        <v>1</v>
      </c>
      <c r="AZ1020" s="14">
        <v>0</v>
      </c>
      <c r="BA1020" s="14">
        <v>0</v>
      </c>
      <c r="BB1020" s="14">
        <v>1</v>
      </c>
    </row>
    <row r="1021" spans="1:54">
      <c r="A1021" s="14" t="s">
        <v>142</v>
      </c>
      <c r="B1021" s="14" t="s">
        <v>143</v>
      </c>
      <c r="D1021" s="14" t="s">
        <v>1832</v>
      </c>
      <c r="E1021" s="14" t="s">
        <v>1694</v>
      </c>
      <c r="F1021" s="14" t="s">
        <v>1695</v>
      </c>
      <c r="G1021" s="14">
        <v>31013212</v>
      </c>
      <c r="H1021" s="14" t="s">
        <v>166</v>
      </c>
      <c r="I1021" s="14" t="s">
        <v>167</v>
      </c>
      <c r="J1021" s="14" t="s">
        <v>168</v>
      </c>
      <c r="P1021" s="14" t="s">
        <v>99</v>
      </c>
      <c r="Q1021" s="14" t="s">
        <v>108</v>
      </c>
      <c r="S1021" s="14">
        <v>1</v>
      </c>
      <c r="T1021" s="14">
        <v>1</v>
      </c>
      <c r="U1021" s="14">
        <v>3</v>
      </c>
      <c r="V1021" s="14">
        <v>0</v>
      </c>
      <c r="W1021" s="14">
        <v>0</v>
      </c>
      <c r="X1021" s="14">
        <v>0</v>
      </c>
      <c r="Y1021" s="14">
        <v>0</v>
      </c>
      <c r="Z1021" s="14">
        <v>20</v>
      </c>
      <c r="AA1021" s="14">
        <v>21</v>
      </c>
      <c r="AD1021" s="14">
        <v>27</v>
      </c>
      <c r="AE1021" s="14">
        <v>33</v>
      </c>
      <c r="AP1021" s="14">
        <v>0</v>
      </c>
      <c r="AQ1021" s="14">
        <v>1</v>
      </c>
      <c r="AR1021" s="14">
        <v>1</v>
      </c>
      <c r="AS1021" s="14">
        <v>1</v>
      </c>
      <c r="AX1021" s="14">
        <v>0</v>
      </c>
      <c r="AY1021" s="14">
        <v>1</v>
      </c>
      <c r="AZ1021" s="14">
        <v>1</v>
      </c>
      <c r="BA1021" s="14">
        <v>1</v>
      </c>
      <c r="BB1021" s="14">
        <v>1</v>
      </c>
    </row>
    <row r="1022" spans="1:54">
      <c r="A1022" s="14" t="s">
        <v>142</v>
      </c>
      <c r="B1022" s="14" t="s">
        <v>143</v>
      </c>
      <c r="D1022" s="14" t="s">
        <v>1832</v>
      </c>
      <c r="E1022" s="14" t="s">
        <v>1369</v>
      </c>
      <c r="F1022" s="14" t="s">
        <v>1647</v>
      </c>
      <c r="G1022" s="14">
        <v>31013149</v>
      </c>
      <c r="H1022" s="14" t="s">
        <v>166</v>
      </c>
      <c r="I1022" s="14" t="s">
        <v>259</v>
      </c>
      <c r="J1022" s="14" t="s">
        <v>168</v>
      </c>
      <c r="K1022" s="14">
        <v>21.185278</v>
      </c>
      <c r="L1022" s="14">
        <v>92.152643999999995</v>
      </c>
      <c r="M1022" s="14">
        <v>0</v>
      </c>
      <c r="N1022" s="14">
        <v>0</v>
      </c>
      <c r="P1022" s="14" t="s">
        <v>99</v>
      </c>
      <c r="Q1022" s="14" t="s">
        <v>108</v>
      </c>
      <c r="S1022" s="14">
        <v>1</v>
      </c>
      <c r="T1022" s="14">
        <v>1</v>
      </c>
      <c r="U1022" s="14">
        <v>3</v>
      </c>
      <c r="V1022" s="14">
        <v>0</v>
      </c>
      <c r="W1022" s="14">
        <v>0</v>
      </c>
      <c r="X1022" s="14">
        <v>0</v>
      </c>
      <c r="Y1022" s="14">
        <v>0</v>
      </c>
      <c r="Z1022" s="14">
        <v>20</v>
      </c>
      <c r="AA1022" s="14">
        <v>21</v>
      </c>
      <c r="AD1022" s="14">
        <v>22</v>
      </c>
      <c r="AE1022" s="14">
        <v>38</v>
      </c>
      <c r="AP1022" s="14">
        <v>0</v>
      </c>
      <c r="AQ1022" s="14">
        <v>1</v>
      </c>
      <c r="AR1022" s="14">
        <v>1</v>
      </c>
      <c r="AS1022" s="14">
        <v>0</v>
      </c>
      <c r="AX1022" s="14">
        <v>0</v>
      </c>
      <c r="AY1022" s="14">
        <v>1</v>
      </c>
      <c r="AZ1022" s="14">
        <v>1</v>
      </c>
      <c r="BA1022" s="14">
        <v>0</v>
      </c>
      <c r="BB1022" s="14">
        <v>1</v>
      </c>
    </row>
    <row r="1023" spans="1:54">
      <c r="A1023" s="14" t="s">
        <v>142</v>
      </c>
      <c r="B1023" s="14" t="s">
        <v>143</v>
      </c>
      <c r="D1023" s="14" t="s">
        <v>1832</v>
      </c>
      <c r="E1023" s="14" t="s">
        <v>1696</v>
      </c>
      <c r="F1023" s="14" t="s">
        <v>1697</v>
      </c>
      <c r="G1023" s="14">
        <v>31013071</v>
      </c>
      <c r="H1023" s="14" t="s">
        <v>166</v>
      </c>
      <c r="I1023" s="14" t="s">
        <v>167</v>
      </c>
      <c r="J1023" s="14" t="s">
        <v>168</v>
      </c>
      <c r="P1023" s="14" t="s">
        <v>99</v>
      </c>
      <c r="Q1023" s="14" t="s">
        <v>108</v>
      </c>
      <c r="S1023" s="14">
        <v>1</v>
      </c>
      <c r="T1023" s="14">
        <v>1</v>
      </c>
      <c r="U1023" s="14">
        <v>3</v>
      </c>
      <c r="V1023" s="14">
        <v>0</v>
      </c>
      <c r="W1023" s="14">
        <v>0</v>
      </c>
      <c r="X1023" s="14">
        <v>0</v>
      </c>
      <c r="Y1023" s="14">
        <v>0</v>
      </c>
      <c r="Z1023" s="14">
        <v>19</v>
      </c>
      <c r="AA1023" s="14">
        <v>22</v>
      </c>
      <c r="AD1023" s="14">
        <v>31</v>
      </c>
      <c r="AE1023" s="14">
        <v>39</v>
      </c>
      <c r="AP1023" s="14">
        <v>0</v>
      </c>
      <c r="AQ1023" s="14">
        <v>1</v>
      </c>
      <c r="AR1023" s="14">
        <v>1</v>
      </c>
      <c r="AS1023" s="14">
        <v>0</v>
      </c>
      <c r="AX1023" s="14">
        <v>0</v>
      </c>
      <c r="AY1023" s="14">
        <v>1</v>
      </c>
      <c r="AZ1023" s="14">
        <v>1</v>
      </c>
      <c r="BA1023" s="14">
        <v>0</v>
      </c>
      <c r="BB1023" s="14">
        <v>1</v>
      </c>
    </row>
    <row r="1024" spans="1:54">
      <c r="A1024" s="14" t="s">
        <v>142</v>
      </c>
      <c r="B1024" s="14" t="s">
        <v>143</v>
      </c>
      <c r="D1024" s="14" t="s">
        <v>1832</v>
      </c>
      <c r="E1024" s="14" t="s">
        <v>1696</v>
      </c>
      <c r="F1024" s="14" t="s">
        <v>1693</v>
      </c>
      <c r="G1024" s="14">
        <v>31013113</v>
      </c>
      <c r="H1024" s="14" t="s">
        <v>166</v>
      </c>
      <c r="I1024" s="14" t="s">
        <v>167</v>
      </c>
      <c r="J1024" s="14" t="s">
        <v>168</v>
      </c>
      <c r="K1024" s="14">
        <v>21.182780999999999</v>
      </c>
      <c r="L1024" s="14">
        <v>92.153059999999996</v>
      </c>
      <c r="M1024" s="14">
        <v>0</v>
      </c>
      <c r="N1024" s="14">
        <v>0</v>
      </c>
      <c r="P1024" s="14" t="s">
        <v>99</v>
      </c>
      <c r="Q1024" s="14" t="s">
        <v>108</v>
      </c>
      <c r="S1024" s="14">
        <v>1</v>
      </c>
      <c r="T1024" s="14">
        <v>1</v>
      </c>
      <c r="U1024" s="14">
        <v>3</v>
      </c>
      <c r="V1024" s="14">
        <v>0</v>
      </c>
      <c r="W1024" s="14">
        <v>0</v>
      </c>
      <c r="X1024" s="14">
        <v>0</v>
      </c>
      <c r="Y1024" s="14">
        <v>0</v>
      </c>
      <c r="Z1024" s="14">
        <v>20</v>
      </c>
      <c r="AA1024" s="14">
        <v>18</v>
      </c>
      <c r="AD1024" s="14">
        <v>25</v>
      </c>
      <c r="AE1024" s="14">
        <v>35</v>
      </c>
      <c r="AP1024" s="14">
        <v>0</v>
      </c>
      <c r="AQ1024" s="14">
        <v>1</v>
      </c>
      <c r="AR1024" s="14">
        <v>1</v>
      </c>
      <c r="AS1024" s="14">
        <v>1</v>
      </c>
      <c r="AX1024" s="14">
        <v>0</v>
      </c>
      <c r="AY1024" s="14">
        <v>1</v>
      </c>
      <c r="AZ1024" s="14">
        <v>1</v>
      </c>
      <c r="BA1024" s="14">
        <v>0</v>
      </c>
      <c r="BB1024" s="14">
        <v>1</v>
      </c>
    </row>
    <row r="1025" spans="1:54">
      <c r="A1025" s="14" t="s">
        <v>142</v>
      </c>
      <c r="B1025" s="14" t="s">
        <v>143</v>
      </c>
      <c r="D1025" s="14" t="s">
        <v>1832</v>
      </c>
      <c r="E1025" s="14" t="s">
        <v>1698</v>
      </c>
      <c r="F1025" s="14" t="s">
        <v>1637</v>
      </c>
      <c r="G1025" s="14">
        <v>31012942</v>
      </c>
      <c r="H1025" s="14" t="s">
        <v>166</v>
      </c>
      <c r="I1025" s="14" t="s">
        <v>259</v>
      </c>
      <c r="J1025" s="14" t="s">
        <v>168</v>
      </c>
      <c r="K1025" s="14">
        <v>21.183123627052002</v>
      </c>
      <c r="L1025" s="14">
        <v>92.152892312173407</v>
      </c>
      <c r="M1025" s="14">
        <v>-22.202180744757602</v>
      </c>
      <c r="N1025" s="14">
        <v>4</v>
      </c>
      <c r="P1025" s="14" t="s">
        <v>99</v>
      </c>
      <c r="Q1025" s="14" t="s">
        <v>108</v>
      </c>
      <c r="S1025" s="14">
        <v>1</v>
      </c>
      <c r="T1025" s="14">
        <v>1</v>
      </c>
      <c r="U1025" s="14">
        <v>3</v>
      </c>
      <c r="V1025" s="14">
        <v>0</v>
      </c>
      <c r="W1025" s="14">
        <v>0</v>
      </c>
      <c r="X1025" s="14">
        <v>0</v>
      </c>
      <c r="Y1025" s="14">
        <v>0</v>
      </c>
      <c r="Z1025" s="14">
        <v>19</v>
      </c>
      <c r="AA1025" s="14">
        <v>20</v>
      </c>
      <c r="AD1025" s="14">
        <v>29</v>
      </c>
      <c r="AE1025" s="14">
        <v>41</v>
      </c>
      <c r="AP1025" s="14">
        <v>0</v>
      </c>
      <c r="AQ1025" s="14">
        <v>1</v>
      </c>
      <c r="AR1025" s="14">
        <v>1</v>
      </c>
      <c r="AS1025" s="14">
        <v>1</v>
      </c>
      <c r="AX1025" s="14">
        <v>0</v>
      </c>
      <c r="AY1025" s="14">
        <v>1</v>
      </c>
      <c r="AZ1025" s="14">
        <v>1</v>
      </c>
      <c r="BA1025" s="14">
        <v>1</v>
      </c>
      <c r="BB1025" s="14">
        <v>1</v>
      </c>
    </row>
    <row r="1026" spans="1:54">
      <c r="A1026" s="14" t="s">
        <v>142</v>
      </c>
      <c r="B1026" s="14" t="s">
        <v>143</v>
      </c>
      <c r="D1026" s="14" t="s">
        <v>1832</v>
      </c>
      <c r="E1026" s="14" t="s">
        <v>1699</v>
      </c>
      <c r="F1026" s="14" t="s">
        <v>1669</v>
      </c>
      <c r="G1026" s="14">
        <v>31012952</v>
      </c>
      <c r="H1026" s="14" t="s">
        <v>166</v>
      </c>
      <c r="I1026" s="14" t="s">
        <v>259</v>
      </c>
      <c r="J1026" s="14" t="s">
        <v>168</v>
      </c>
      <c r="K1026" s="14">
        <v>21.183788689970399</v>
      </c>
      <c r="L1026" s="14">
        <v>92.152082763417397</v>
      </c>
      <c r="M1026" s="14">
        <v>-33.388836099824999</v>
      </c>
      <c r="N1026" s="14">
        <v>4</v>
      </c>
      <c r="P1026" s="14" t="s">
        <v>99</v>
      </c>
      <c r="Q1026" s="14" t="s">
        <v>108</v>
      </c>
      <c r="S1026" s="14">
        <v>1</v>
      </c>
      <c r="T1026" s="14">
        <v>1</v>
      </c>
      <c r="U1026" s="14">
        <v>3</v>
      </c>
      <c r="V1026" s="14">
        <v>0</v>
      </c>
      <c r="W1026" s="14">
        <v>0</v>
      </c>
      <c r="X1026" s="14">
        <v>0</v>
      </c>
      <c r="Y1026" s="14">
        <v>0</v>
      </c>
      <c r="Z1026" s="14">
        <v>22</v>
      </c>
      <c r="AA1026" s="14">
        <v>19</v>
      </c>
      <c r="AD1026" s="14">
        <v>26</v>
      </c>
      <c r="AE1026" s="14">
        <v>34</v>
      </c>
      <c r="AP1026" s="14">
        <v>0</v>
      </c>
      <c r="AQ1026" s="14">
        <v>1</v>
      </c>
      <c r="AR1026" s="14">
        <v>1</v>
      </c>
      <c r="AS1026" s="14">
        <v>1</v>
      </c>
      <c r="AX1026" s="14">
        <v>0</v>
      </c>
      <c r="AY1026" s="14">
        <v>1</v>
      </c>
      <c r="AZ1026" s="14">
        <v>1</v>
      </c>
      <c r="BA1026" s="14">
        <v>1</v>
      </c>
      <c r="BB1026" s="14">
        <v>1</v>
      </c>
    </row>
    <row r="1027" spans="1:54">
      <c r="A1027" s="14" t="s">
        <v>54</v>
      </c>
      <c r="B1027" s="14" t="s">
        <v>83</v>
      </c>
      <c r="D1027" s="14" t="s">
        <v>1832</v>
      </c>
      <c r="E1027" s="14" t="s">
        <v>709</v>
      </c>
      <c r="F1027" s="14" t="s">
        <v>1700</v>
      </c>
      <c r="G1027" s="14">
        <v>31013120</v>
      </c>
      <c r="H1027" s="14" t="s">
        <v>166</v>
      </c>
      <c r="I1027" s="14" t="s">
        <v>259</v>
      </c>
      <c r="J1027" s="14" t="s">
        <v>168</v>
      </c>
      <c r="K1027" s="14">
        <v>21.184930000000001</v>
      </c>
      <c r="L1027" s="14">
        <v>92.150441999999998</v>
      </c>
      <c r="M1027" s="14">
        <v>0</v>
      </c>
      <c r="N1027" s="14">
        <v>0</v>
      </c>
      <c r="P1027" s="14" t="s">
        <v>99</v>
      </c>
      <c r="Q1027" s="14" t="s">
        <v>108</v>
      </c>
      <c r="S1027" s="14">
        <v>1</v>
      </c>
      <c r="T1027" s="14">
        <v>1</v>
      </c>
      <c r="U1027" s="14">
        <v>3</v>
      </c>
      <c r="V1027" s="14">
        <v>0</v>
      </c>
      <c r="W1027" s="14">
        <v>0</v>
      </c>
      <c r="X1027" s="14">
        <v>0</v>
      </c>
      <c r="Y1027" s="14">
        <v>0</v>
      </c>
      <c r="Z1027" s="14">
        <v>20</v>
      </c>
      <c r="AA1027" s="14">
        <v>15</v>
      </c>
      <c r="AD1027" s="14">
        <v>32</v>
      </c>
      <c r="AE1027" s="14">
        <v>38</v>
      </c>
      <c r="AP1027" s="14">
        <v>0</v>
      </c>
      <c r="AQ1027" s="14">
        <v>1</v>
      </c>
      <c r="AR1027" s="14">
        <v>1</v>
      </c>
      <c r="AS1027" s="14">
        <v>0</v>
      </c>
      <c r="AX1027" s="14">
        <v>0</v>
      </c>
      <c r="AY1027" s="14">
        <v>1</v>
      </c>
      <c r="AZ1027" s="14">
        <v>1</v>
      </c>
      <c r="BA1027" s="14">
        <v>0</v>
      </c>
      <c r="BB1027" s="14">
        <v>1</v>
      </c>
    </row>
    <row r="1028" spans="1:54">
      <c r="A1028" s="14" t="s">
        <v>54</v>
      </c>
      <c r="B1028" s="14" t="s">
        <v>83</v>
      </c>
      <c r="D1028" s="14" t="s">
        <v>1832</v>
      </c>
      <c r="E1028" s="14" t="s">
        <v>405</v>
      </c>
      <c r="F1028" s="14" t="s">
        <v>1618</v>
      </c>
      <c r="G1028" s="14">
        <v>31012896</v>
      </c>
      <c r="H1028" s="14" t="s">
        <v>166</v>
      </c>
      <c r="I1028" s="14" t="s">
        <v>167</v>
      </c>
      <c r="J1028" s="14" t="s">
        <v>168</v>
      </c>
      <c r="K1028" s="14">
        <v>21.185078068641399</v>
      </c>
      <c r="L1028" s="14">
        <v>92.151056952358203</v>
      </c>
      <c r="M1028" s="14">
        <v>-38.0739840878352</v>
      </c>
      <c r="N1028" s="14">
        <v>4</v>
      </c>
      <c r="P1028" s="14" t="s">
        <v>99</v>
      </c>
      <c r="Q1028" s="14" t="s">
        <v>108</v>
      </c>
      <c r="S1028" s="14">
        <v>1</v>
      </c>
      <c r="T1028" s="14">
        <v>1</v>
      </c>
      <c r="U1028" s="14">
        <v>3</v>
      </c>
      <c r="V1028" s="14">
        <v>0</v>
      </c>
      <c r="W1028" s="14">
        <v>0</v>
      </c>
      <c r="X1028" s="14">
        <v>0</v>
      </c>
      <c r="Y1028" s="14">
        <v>0</v>
      </c>
      <c r="Z1028" s="14">
        <v>15</v>
      </c>
      <c r="AA1028" s="14">
        <v>20</v>
      </c>
      <c r="AD1028" s="14">
        <v>38</v>
      </c>
      <c r="AE1028" s="14">
        <v>32</v>
      </c>
      <c r="AP1028" s="14">
        <v>0</v>
      </c>
      <c r="AQ1028" s="14">
        <v>1</v>
      </c>
      <c r="AR1028" s="14">
        <v>1</v>
      </c>
      <c r="AS1028" s="14">
        <v>1</v>
      </c>
      <c r="AX1028" s="14">
        <v>0</v>
      </c>
      <c r="AY1028" s="14">
        <v>1</v>
      </c>
      <c r="AZ1028" s="14">
        <v>0</v>
      </c>
      <c r="BA1028" s="14">
        <v>1</v>
      </c>
      <c r="BB1028" s="14">
        <v>1</v>
      </c>
    </row>
    <row r="1029" spans="1:54">
      <c r="A1029" s="14" t="s">
        <v>54</v>
      </c>
      <c r="B1029" s="14" t="s">
        <v>83</v>
      </c>
      <c r="D1029" s="14" t="s">
        <v>1832</v>
      </c>
      <c r="E1029" s="14" t="s">
        <v>1701</v>
      </c>
      <c r="F1029" s="14" t="s">
        <v>1702</v>
      </c>
      <c r="G1029" s="14">
        <v>31013154</v>
      </c>
      <c r="H1029" s="14" t="s">
        <v>166</v>
      </c>
      <c r="I1029" s="14" t="s">
        <v>259</v>
      </c>
      <c r="J1029" s="14" t="s">
        <v>168</v>
      </c>
      <c r="K1029" s="14">
        <v>21.183789999999998</v>
      </c>
      <c r="L1029" s="14">
        <v>92.150335999999996</v>
      </c>
      <c r="M1029" s="14">
        <v>0</v>
      </c>
      <c r="N1029" s="14">
        <v>0</v>
      </c>
      <c r="P1029" s="14" t="s">
        <v>99</v>
      </c>
      <c r="Q1029" s="14" t="s">
        <v>108</v>
      </c>
      <c r="S1029" s="14">
        <v>1</v>
      </c>
      <c r="T1029" s="14">
        <v>1</v>
      </c>
      <c r="U1029" s="14">
        <v>3</v>
      </c>
      <c r="V1029" s="14">
        <v>0</v>
      </c>
      <c r="W1029" s="14">
        <v>0</v>
      </c>
      <c r="X1029" s="14">
        <v>0</v>
      </c>
      <c r="Y1029" s="14">
        <v>0</v>
      </c>
      <c r="Z1029" s="14">
        <v>17</v>
      </c>
      <c r="AA1029" s="14">
        <v>18</v>
      </c>
      <c r="AD1029" s="14">
        <v>36</v>
      </c>
      <c r="AE1029" s="14">
        <v>34</v>
      </c>
      <c r="AP1029" s="14">
        <v>0</v>
      </c>
      <c r="AQ1029" s="14">
        <v>1</v>
      </c>
      <c r="AR1029" s="14">
        <v>1</v>
      </c>
      <c r="AS1029" s="14">
        <v>1</v>
      </c>
      <c r="AX1029" s="14">
        <v>0</v>
      </c>
      <c r="AY1029" s="14">
        <v>1</v>
      </c>
      <c r="AZ1029" s="14">
        <v>0</v>
      </c>
      <c r="BA1029" s="14">
        <v>1</v>
      </c>
      <c r="BB1029" s="14">
        <v>1</v>
      </c>
    </row>
    <row r="1030" spans="1:54">
      <c r="A1030" s="14" t="s">
        <v>54</v>
      </c>
      <c r="B1030" s="14" t="s">
        <v>83</v>
      </c>
      <c r="D1030" s="14" t="s">
        <v>1832</v>
      </c>
      <c r="E1030" s="14" t="s">
        <v>1438</v>
      </c>
      <c r="F1030" s="14" t="s">
        <v>1627</v>
      </c>
      <c r="G1030" s="14">
        <v>31012904</v>
      </c>
      <c r="H1030" s="14" t="s">
        <v>166</v>
      </c>
      <c r="I1030" s="14" t="s">
        <v>259</v>
      </c>
      <c r="J1030" s="14" t="s">
        <v>168</v>
      </c>
      <c r="K1030" s="14">
        <v>21.179918062902999</v>
      </c>
      <c r="L1030" s="14">
        <v>92.153902123112005</v>
      </c>
      <c r="M1030" s="14">
        <v>-36.336683580085499</v>
      </c>
      <c r="N1030" s="14">
        <v>4</v>
      </c>
      <c r="P1030" s="14" t="s">
        <v>99</v>
      </c>
      <c r="Q1030" s="14" t="s">
        <v>108</v>
      </c>
      <c r="S1030" s="14">
        <v>1</v>
      </c>
      <c r="T1030" s="14">
        <v>1</v>
      </c>
      <c r="U1030" s="14">
        <v>3</v>
      </c>
      <c r="V1030" s="14">
        <v>0</v>
      </c>
      <c r="W1030" s="14">
        <v>0</v>
      </c>
      <c r="X1030" s="14">
        <v>0</v>
      </c>
      <c r="Y1030" s="14">
        <v>0</v>
      </c>
      <c r="Z1030" s="14">
        <v>15</v>
      </c>
      <c r="AA1030" s="14">
        <v>20</v>
      </c>
      <c r="AD1030" s="14">
        <v>32</v>
      </c>
      <c r="AE1030" s="14">
        <v>38</v>
      </c>
      <c r="AP1030" s="14">
        <v>0</v>
      </c>
      <c r="AQ1030" s="14">
        <v>1</v>
      </c>
      <c r="AR1030" s="14">
        <v>1</v>
      </c>
      <c r="AS1030" s="14">
        <v>0</v>
      </c>
      <c r="AX1030" s="14">
        <v>0</v>
      </c>
      <c r="AY1030" s="14">
        <v>1</v>
      </c>
      <c r="AZ1030" s="14">
        <v>1</v>
      </c>
      <c r="BA1030" s="14">
        <v>0</v>
      </c>
      <c r="BB1030" s="14">
        <v>1</v>
      </c>
    </row>
    <row r="1031" spans="1:54">
      <c r="A1031" s="14" t="s">
        <v>54</v>
      </c>
      <c r="B1031" s="14" t="s">
        <v>83</v>
      </c>
      <c r="D1031" s="14" t="s">
        <v>1832</v>
      </c>
      <c r="E1031" s="14" t="s">
        <v>1703</v>
      </c>
      <c r="F1031" s="14" t="s">
        <v>1704</v>
      </c>
      <c r="G1031" s="14">
        <v>31013197</v>
      </c>
      <c r="H1031" s="14" t="s">
        <v>166</v>
      </c>
      <c r="I1031" s="14" t="s">
        <v>259</v>
      </c>
      <c r="J1031" s="14" t="s">
        <v>168</v>
      </c>
      <c r="K1031" s="14">
        <v>21.177575999999998</v>
      </c>
      <c r="L1031" s="14">
        <v>92.153659000000005</v>
      </c>
      <c r="M1031" s="14">
        <v>0</v>
      </c>
      <c r="N1031" s="14">
        <v>0</v>
      </c>
      <c r="P1031" s="14" t="s">
        <v>99</v>
      </c>
      <c r="Q1031" s="14" t="s">
        <v>108</v>
      </c>
      <c r="S1031" s="14">
        <v>1</v>
      </c>
      <c r="T1031" s="14">
        <v>1</v>
      </c>
      <c r="U1031" s="14">
        <v>3</v>
      </c>
      <c r="V1031" s="14">
        <v>0</v>
      </c>
      <c r="W1031" s="14">
        <v>0</v>
      </c>
      <c r="X1031" s="14">
        <v>0</v>
      </c>
      <c r="Y1031" s="14">
        <v>0</v>
      </c>
      <c r="Z1031" s="14">
        <v>18</v>
      </c>
      <c r="AA1031" s="14">
        <v>17</v>
      </c>
      <c r="AD1031" s="14">
        <v>24</v>
      </c>
      <c r="AE1031" s="14">
        <v>46</v>
      </c>
      <c r="AP1031" s="14">
        <v>0</v>
      </c>
      <c r="AQ1031" s="14">
        <v>1</v>
      </c>
      <c r="AR1031" s="14">
        <v>1</v>
      </c>
      <c r="AS1031" s="14">
        <v>0</v>
      </c>
      <c r="AX1031" s="14">
        <v>0</v>
      </c>
      <c r="AY1031" s="14">
        <v>1</v>
      </c>
      <c r="AZ1031" s="14">
        <v>1</v>
      </c>
      <c r="BA1031" s="14">
        <v>0</v>
      </c>
      <c r="BB1031" s="14">
        <v>1</v>
      </c>
    </row>
    <row r="1032" spans="1:54">
      <c r="A1032" s="14" t="s">
        <v>54</v>
      </c>
      <c r="B1032" s="14" t="s">
        <v>83</v>
      </c>
      <c r="D1032" s="14" t="s">
        <v>1832</v>
      </c>
      <c r="E1032" s="14" t="s">
        <v>407</v>
      </c>
      <c r="F1032" s="14" t="s">
        <v>1705</v>
      </c>
      <c r="G1032" s="14">
        <v>31012959</v>
      </c>
      <c r="H1032" s="14" t="s">
        <v>166</v>
      </c>
      <c r="I1032" s="14" t="s">
        <v>259</v>
      </c>
      <c r="J1032" s="14" t="s">
        <v>168</v>
      </c>
      <c r="K1032" s="14">
        <v>21.180625035198901</v>
      </c>
      <c r="L1032" s="14">
        <v>92.153114922091106</v>
      </c>
      <c r="M1032" s="14">
        <v>-29.253827669116902</v>
      </c>
      <c r="N1032" s="14">
        <v>4</v>
      </c>
      <c r="P1032" s="14" t="s">
        <v>99</v>
      </c>
      <c r="Q1032" s="14" t="s">
        <v>108</v>
      </c>
      <c r="S1032" s="14">
        <v>1</v>
      </c>
      <c r="T1032" s="14">
        <v>1</v>
      </c>
      <c r="U1032" s="14">
        <v>3</v>
      </c>
      <c r="V1032" s="14">
        <v>0</v>
      </c>
      <c r="W1032" s="14">
        <v>0</v>
      </c>
      <c r="X1032" s="14">
        <v>0</v>
      </c>
      <c r="Y1032" s="14">
        <v>0</v>
      </c>
      <c r="Z1032" s="14">
        <v>15</v>
      </c>
      <c r="AA1032" s="14">
        <v>20</v>
      </c>
      <c r="AD1032" s="14">
        <v>21</v>
      </c>
      <c r="AE1032" s="14">
        <v>49</v>
      </c>
      <c r="AP1032" s="14">
        <v>0</v>
      </c>
      <c r="AQ1032" s="14">
        <v>1</v>
      </c>
      <c r="AR1032" s="14">
        <v>1</v>
      </c>
      <c r="AS1032" s="14">
        <v>0</v>
      </c>
      <c r="AX1032" s="14">
        <v>0</v>
      </c>
      <c r="AY1032" s="14">
        <v>1</v>
      </c>
      <c r="AZ1032" s="14">
        <v>1</v>
      </c>
      <c r="BA1032" s="14">
        <v>0</v>
      </c>
      <c r="BB1032" s="14">
        <v>1</v>
      </c>
    </row>
    <row r="1033" spans="1:54">
      <c r="A1033" s="14" t="s">
        <v>54</v>
      </c>
      <c r="B1033" s="14" t="s">
        <v>83</v>
      </c>
      <c r="D1033" s="14" t="s">
        <v>1832</v>
      </c>
      <c r="E1033" s="14" t="s">
        <v>434</v>
      </c>
      <c r="F1033" s="14" t="s">
        <v>1706</v>
      </c>
      <c r="G1033" s="14">
        <v>31013090</v>
      </c>
      <c r="H1033" s="14" t="s">
        <v>166</v>
      </c>
      <c r="I1033" s="14" t="s">
        <v>167</v>
      </c>
      <c r="J1033" s="14" t="s">
        <v>168</v>
      </c>
      <c r="K1033" s="14">
        <v>21.1813413012047</v>
      </c>
      <c r="L1033" s="14">
        <v>92.151568910844006</v>
      </c>
      <c r="M1033" s="14">
        <v>-37.610374557202199</v>
      </c>
      <c r="N1033" s="14">
        <v>4</v>
      </c>
      <c r="P1033" s="14" t="s">
        <v>99</v>
      </c>
      <c r="Q1033" s="14" t="s">
        <v>108</v>
      </c>
      <c r="S1033" s="14">
        <v>1</v>
      </c>
      <c r="T1033" s="14">
        <v>1</v>
      </c>
      <c r="U1033" s="14">
        <v>3</v>
      </c>
      <c r="V1033" s="14">
        <v>0</v>
      </c>
      <c r="W1033" s="14">
        <v>0</v>
      </c>
      <c r="X1033" s="14">
        <v>0</v>
      </c>
      <c r="Y1033" s="14">
        <v>0</v>
      </c>
      <c r="Z1033" s="14">
        <v>18</v>
      </c>
      <c r="AA1033" s="14">
        <v>17</v>
      </c>
      <c r="AD1033" s="14">
        <v>34</v>
      </c>
      <c r="AE1033" s="14">
        <v>36</v>
      </c>
      <c r="AP1033" s="14">
        <v>0</v>
      </c>
      <c r="AQ1033" s="14">
        <v>1</v>
      </c>
      <c r="AR1033" s="14">
        <v>0</v>
      </c>
      <c r="AS1033" s="14">
        <v>1</v>
      </c>
      <c r="AX1033" s="14">
        <v>0</v>
      </c>
      <c r="AY1033" s="14">
        <v>1</v>
      </c>
      <c r="AZ1033" s="14">
        <v>0</v>
      </c>
      <c r="BA1033" s="14">
        <v>1</v>
      </c>
      <c r="BB1033" s="14">
        <v>1</v>
      </c>
    </row>
    <row r="1034" spans="1:54">
      <c r="A1034" s="14" t="s">
        <v>54</v>
      </c>
      <c r="B1034" s="14" t="s">
        <v>83</v>
      </c>
      <c r="D1034" s="14" t="s">
        <v>1832</v>
      </c>
      <c r="E1034" s="14" t="s">
        <v>1707</v>
      </c>
      <c r="F1034" s="14" t="s">
        <v>1647</v>
      </c>
      <c r="G1034" s="14">
        <v>31013150</v>
      </c>
      <c r="H1034" s="14" t="s">
        <v>166</v>
      </c>
      <c r="I1034" s="14" t="s">
        <v>259</v>
      </c>
      <c r="J1034" s="14" t="s">
        <v>168</v>
      </c>
      <c r="K1034" s="14">
        <v>21.180588</v>
      </c>
      <c r="L1034" s="14">
        <v>92.149934000000002</v>
      </c>
      <c r="M1034" s="14">
        <v>0</v>
      </c>
      <c r="N1034" s="14">
        <v>0</v>
      </c>
      <c r="P1034" s="14" t="s">
        <v>99</v>
      </c>
      <c r="Q1034" s="14" t="s">
        <v>108</v>
      </c>
      <c r="S1034" s="14">
        <v>1</v>
      </c>
      <c r="T1034" s="14">
        <v>1</v>
      </c>
      <c r="U1034" s="14">
        <v>3</v>
      </c>
      <c r="V1034" s="14">
        <v>0</v>
      </c>
      <c r="W1034" s="14">
        <v>0</v>
      </c>
      <c r="X1034" s="14">
        <v>0</v>
      </c>
      <c r="Y1034" s="14">
        <v>0</v>
      </c>
      <c r="Z1034" s="14">
        <v>21</v>
      </c>
      <c r="AA1034" s="14">
        <v>14</v>
      </c>
      <c r="AD1034" s="14">
        <v>36</v>
      </c>
      <c r="AE1034" s="14">
        <v>34</v>
      </c>
      <c r="AP1034" s="14">
        <v>0</v>
      </c>
      <c r="AQ1034" s="14">
        <v>1</v>
      </c>
      <c r="AR1034" s="14">
        <v>1</v>
      </c>
      <c r="AS1034" s="14">
        <v>0</v>
      </c>
      <c r="AX1034" s="14">
        <v>0</v>
      </c>
      <c r="AY1034" s="14">
        <v>1</v>
      </c>
      <c r="AZ1034" s="14">
        <v>1</v>
      </c>
      <c r="BA1034" s="14">
        <v>0</v>
      </c>
      <c r="BB1034" s="14">
        <v>1</v>
      </c>
    </row>
    <row r="1035" spans="1:54">
      <c r="A1035" s="14" t="s">
        <v>54</v>
      </c>
      <c r="B1035" s="14" t="s">
        <v>83</v>
      </c>
      <c r="D1035" s="14" t="s">
        <v>1832</v>
      </c>
      <c r="E1035" s="14" t="s">
        <v>1121</v>
      </c>
      <c r="F1035" s="14" t="s">
        <v>1708</v>
      </c>
      <c r="G1035" s="14">
        <v>31013020</v>
      </c>
      <c r="H1035" s="14" t="s">
        <v>166</v>
      </c>
      <c r="I1035" s="14" t="s">
        <v>167</v>
      </c>
      <c r="J1035" s="14" t="s">
        <v>168</v>
      </c>
      <c r="K1035" s="14">
        <v>21.182489412969701</v>
      </c>
      <c r="L1035" s="14">
        <v>92.149672426332103</v>
      </c>
      <c r="M1035" s="14">
        <v>-46.116307025969498</v>
      </c>
      <c r="N1035" s="14">
        <v>4</v>
      </c>
      <c r="P1035" s="14" t="s">
        <v>99</v>
      </c>
      <c r="Q1035" s="14" t="s">
        <v>108</v>
      </c>
      <c r="S1035" s="14">
        <v>1</v>
      </c>
      <c r="T1035" s="14">
        <v>1</v>
      </c>
      <c r="U1035" s="14">
        <v>3</v>
      </c>
      <c r="V1035" s="14">
        <v>0</v>
      </c>
      <c r="W1035" s="14">
        <v>0</v>
      </c>
      <c r="X1035" s="14">
        <v>0</v>
      </c>
      <c r="Y1035" s="14">
        <v>0</v>
      </c>
      <c r="Z1035" s="14">
        <v>15</v>
      </c>
      <c r="AA1035" s="14">
        <v>20</v>
      </c>
      <c r="AD1035" s="14">
        <v>33</v>
      </c>
      <c r="AE1035" s="14">
        <v>37</v>
      </c>
      <c r="AP1035" s="14">
        <v>0</v>
      </c>
      <c r="AQ1035" s="14">
        <v>1</v>
      </c>
      <c r="AR1035" s="14">
        <v>1</v>
      </c>
      <c r="AS1035" s="14">
        <v>1</v>
      </c>
      <c r="AX1035" s="14">
        <v>0</v>
      </c>
      <c r="AY1035" s="14">
        <v>1</v>
      </c>
      <c r="AZ1035" s="14">
        <v>0</v>
      </c>
      <c r="BA1035" s="14">
        <v>0</v>
      </c>
      <c r="BB1035" s="14">
        <v>1</v>
      </c>
    </row>
    <row r="1036" spans="1:54">
      <c r="A1036" s="14" t="s">
        <v>54</v>
      </c>
      <c r="B1036" s="14" t="s">
        <v>83</v>
      </c>
      <c r="D1036" s="14" t="s">
        <v>1832</v>
      </c>
      <c r="E1036" s="14" t="s">
        <v>800</v>
      </c>
      <c r="F1036" s="14" t="s">
        <v>1709</v>
      </c>
      <c r="G1036" s="14">
        <v>31013202</v>
      </c>
      <c r="H1036" s="14" t="s">
        <v>166</v>
      </c>
      <c r="I1036" s="14" t="s">
        <v>167</v>
      </c>
      <c r="J1036" s="14" t="s">
        <v>168</v>
      </c>
      <c r="K1036" s="14">
        <v>21.181132771281899</v>
      </c>
      <c r="L1036" s="14">
        <v>92.153000638130194</v>
      </c>
      <c r="M1036" s="14">
        <v>-39.929702932470597</v>
      </c>
      <c r="N1036" s="14">
        <v>4</v>
      </c>
      <c r="P1036" s="14" t="s">
        <v>99</v>
      </c>
      <c r="Q1036" s="14" t="s">
        <v>108</v>
      </c>
      <c r="S1036" s="14">
        <v>1</v>
      </c>
      <c r="T1036" s="14">
        <v>1</v>
      </c>
      <c r="U1036" s="14">
        <v>3</v>
      </c>
      <c r="V1036" s="14">
        <v>0</v>
      </c>
      <c r="W1036" s="14">
        <v>0</v>
      </c>
      <c r="X1036" s="14">
        <v>0</v>
      </c>
      <c r="Y1036" s="14">
        <v>0</v>
      </c>
      <c r="Z1036" s="14">
        <v>17</v>
      </c>
      <c r="AA1036" s="14">
        <v>18</v>
      </c>
      <c r="AD1036" s="14">
        <v>34</v>
      </c>
      <c r="AE1036" s="14">
        <v>36</v>
      </c>
      <c r="AP1036" s="14">
        <v>0</v>
      </c>
      <c r="AQ1036" s="14">
        <v>1</v>
      </c>
      <c r="AR1036" s="14">
        <v>1</v>
      </c>
      <c r="AS1036" s="14">
        <v>1</v>
      </c>
      <c r="AX1036" s="14">
        <v>0</v>
      </c>
      <c r="AY1036" s="14">
        <v>1</v>
      </c>
      <c r="AZ1036" s="14">
        <v>0</v>
      </c>
      <c r="BA1036" s="14">
        <v>1</v>
      </c>
      <c r="BB1036" s="14">
        <v>1</v>
      </c>
    </row>
    <row r="1037" spans="1:54">
      <c r="A1037" s="14" t="s">
        <v>54</v>
      </c>
      <c r="B1037" s="14" t="s">
        <v>83</v>
      </c>
      <c r="D1037" s="14" t="s">
        <v>1832</v>
      </c>
      <c r="E1037" s="14" t="s">
        <v>1391</v>
      </c>
      <c r="F1037" s="14" t="s">
        <v>1705</v>
      </c>
      <c r="G1037" s="14">
        <v>31012960</v>
      </c>
      <c r="H1037" s="14" t="s">
        <v>166</v>
      </c>
      <c r="I1037" s="14" t="s">
        <v>167</v>
      </c>
      <c r="J1037" s="14" t="s">
        <v>168</v>
      </c>
      <c r="K1037" s="14">
        <v>21.181826999999998</v>
      </c>
      <c r="L1037" s="14">
        <v>92.151518999999993</v>
      </c>
      <c r="M1037" s="14">
        <v>0</v>
      </c>
      <c r="N1037" s="14">
        <v>0</v>
      </c>
      <c r="P1037" s="14" t="s">
        <v>99</v>
      </c>
      <c r="Q1037" s="14" t="s">
        <v>108</v>
      </c>
      <c r="S1037" s="14">
        <v>1</v>
      </c>
      <c r="T1037" s="14">
        <v>1</v>
      </c>
      <c r="U1037" s="14">
        <v>3</v>
      </c>
      <c r="V1037" s="14">
        <v>0</v>
      </c>
      <c r="W1037" s="14">
        <v>0</v>
      </c>
      <c r="X1037" s="14">
        <v>0</v>
      </c>
      <c r="Y1037" s="14">
        <v>0</v>
      </c>
      <c r="Z1037" s="14">
        <v>14</v>
      </c>
      <c r="AA1037" s="14">
        <v>21</v>
      </c>
      <c r="AD1037" s="14">
        <v>28</v>
      </c>
      <c r="AE1037" s="14">
        <v>42</v>
      </c>
      <c r="AP1037" s="14">
        <v>0</v>
      </c>
      <c r="AQ1037" s="14">
        <v>1</v>
      </c>
      <c r="AR1037" s="14">
        <v>1</v>
      </c>
      <c r="AS1037" s="14">
        <v>0</v>
      </c>
      <c r="AX1037" s="14">
        <v>0</v>
      </c>
      <c r="AY1037" s="14">
        <v>1</v>
      </c>
      <c r="AZ1037" s="14">
        <v>1</v>
      </c>
      <c r="BA1037" s="14">
        <v>0</v>
      </c>
      <c r="BB1037" s="14">
        <v>1</v>
      </c>
    </row>
    <row r="1038" spans="1:54">
      <c r="A1038" s="14" t="s">
        <v>54</v>
      </c>
      <c r="B1038" s="14" t="s">
        <v>83</v>
      </c>
      <c r="D1038" s="14" t="s">
        <v>1832</v>
      </c>
      <c r="E1038" s="14" t="s">
        <v>1710</v>
      </c>
      <c r="F1038" s="14" t="s">
        <v>1711</v>
      </c>
      <c r="G1038" s="14">
        <v>31013132</v>
      </c>
      <c r="H1038" s="14" t="s">
        <v>166</v>
      </c>
      <c r="I1038" s="14" t="s">
        <v>259</v>
      </c>
      <c r="J1038" s="14" t="s">
        <v>168</v>
      </c>
      <c r="K1038" s="14">
        <v>21.1840619966374</v>
      </c>
      <c r="L1038" s="14">
        <v>92.150152674719493</v>
      </c>
      <c r="M1038" s="14">
        <v>-7.1150823881407401</v>
      </c>
      <c r="N1038" s="14">
        <v>4</v>
      </c>
      <c r="P1038" s="14" t="s">
        <v>99</v>
      </c>
      <c r="Q1038" s="14" t="s">
        <v>108</v>
      </c>
      <c r="S1038" s="14">
        <v>1</v>
      </c>
      <c r="T1038" s="14">
        <v>1</v>
      </c>
      <c r="U1038" s="14">
        <v>3</v>
      </c>
      <c r="V1038" s="14">
        <v>0</v>
      </c>
      <c r="W1038" s="14">
        <v>0</v>
      </c>
      <c r="X1038" s="14">
        <v>0</v>
      </c>
      <c r="Y1038" s="14">
        <v>0</v>
      </c>
      <c r="Z1038" s="14">
        <v>20</v>
      </c>
      <c r="AA1038" s="14">
        <v>15</v>
      </c>
      <c r="AD1038" s="14">
        <v>38</v>
      </c>
      <c r="AE1038" s="14">
        <v>32</v>
      </c>
      <c r="AP1038" s="14">
        <v>0</v>
      </c>
      <c r="AQ1038" s="14">
        <v>1</v>
      </c>
      <c r="AR1038" s="14">
        <v>1</v>
      </c>
      <c r="AS1038" s="14">
        <v>0</v>
      </c>
      <c r="AX1038" s="14">
        <v>0</v>
      </c>
      <c r="AY1038" s="14">
        <v>1</v>
      </c>
      <c r="AZ1038" s="14">
        <v>1</v>
      </c>
      <c r="BA1038" s="14">
        <v>0</v>
      </c>
      <c r="BB1038" s="14">
        <v>1</v>
      </c>
    </row>
    <row r="1039" spans="1:54">
      <c r="A1039" s="14" t="s">
        <v>54</v>
      </c>
      <c r="B1039" s="14" t="s">
        <v>83</v>
      </c>
      <c r="D1039" s="14" t="s">
        <v>1832</v>
      </c>
      <c r="E1039" s="14" t="s">
        <v>1712</v>
      </c>
      <c r="F1039" s="14" t="s">
        <v>1713</v>
      </c>
      <c r="G1039" s="14">
        <v>31012967</v>
      </c>
      <c r="H1039" s="14" t="s">
        <v>166</v>
      </c>
      <c r="I1039" s="14" t="s">
        <v>167</v>
      </c>
      <c r="J1039" s="14" t="s">
        <v>168</v>
      </c>
      <c r="K1039" s="14">
        <v>21.181323970393699</v>
      </c>
      <c r="L1039" s="14">
        <v>92.153195371481203</v>
      </c>
      <c r="M1039" s="14">
        <v>-29.043085620777799</v>
      </c>
      <c r="N1039" s="14">
        <v>4</v>
      </c>
      <c r="P1039" s="14" t="s">
        <v>99</v>
      </c>
      <c r="Q1039" s="14" t="s">
        <v>108</v>
      </c>
      <c r="S1039" s="14">
        <v>1</v>
      </c>
      <c r="T1039" s="14">
        <v>1</v>
      </c>
      <c r="U1039" s="14">
        <v>3</v>
      </c>
      <c r="V1039" s="14">
        <v>0</v>
      </c>
      <c r="W1039" s="14">
        <v>0</v>
      </c>
      <c r="X1039" s="14">
        <v>0</v>
      </c>
      <c r="Y1039" s="14">
        <v>0</v>
      </c>
      <c r="Z1039" s="14">
        <v>10</v>
      </c>
      <c r="AA1039" s="14">
        <v>25</v>
      </c>
      <c r="AD1039" s="14">
        <v>35</v>
      </c>
      <c r="AE1039" s="14">
        <v>35</v>
      </c>
      <c r="AP1039" s="14">
        <v>0</v>
      </c>
      <c r="AQ1039" s="14">
        <v>1</v>
      </c>
      <c r="AR1039" s="14">
        <v>1</v>
      </c>
      <c r="AS1039" s="14">
        <v>0</v>
      </c>
      <c r="AX1039" s="14">
        <v>0</v>
      </c>
      <c r="AY1039" s="14">
        <v>1</v>
      </c>
      <c r="AZ1039" s="14">
        <v>1</v>
      </c>
      <c r="BA1039" s="14">
        <v>0</v>
      </c>
      <c r="BB1039" s="14">
        <v>1</v>
      </c>
    </row>
    <row r="1040" spans="1:54">
      <c r="A1040" s="14" t="s">
        <v>55</v>
      </c>
      <c r="B1040" s="14" t="s">
        <v>84</v>
      </c>
      <c r="D1040" s="14" t="s">
        <v>1832</v>
      </c>
      <c r="E1040" s="14" t="s">
        <v>390</v>
      </c>
      <c r="F1040" s="14" t="s">
        <v>1714</v>
      </c>
      <c r="G1040" s="14">
        <v>31013006</v>
      </c>
      <c r="H1040" s="14" t="s">
        <v>166</v>
      </c>
      <c r="I1040" s="14" t="s">
        <v>259</v>
      </c>
      <c r="J1040" s="14" t="s">
        <v>168</v>
      </c>
      <c r="K1040" s="14">
        <v>21.166911265586901</v>
      </c>
      <c r="L1040" s="14">
        <v>92.148566152376503</v>
      </c>
      <c r="M1040" s="14">
        <v>-35.909461657417701</v>
      </c>
      <c r="N1040" s="14">
        <v>4</v>
      </c>
      <c r="P1040" s="14" t="s">
        <v>99</v>
      </c>
      <c r="Q1040" s="14" t="s">
        <v>108</v>
      </c>
      <c r="S1040" s="14">
        <v>1</v>
      </c>
      <c r="T1040" s="14">
        <v>1</v>
      </c>
      <c r="U1040" s="14">
        <v>3</v>
      </c>
      <c r="V1040" s="14">
        <v>1</v>
      </c>
      <c r="W1040" s="14">
        <v>0</v>
      </c>
      <c r="X1040" s="14">
        <v>0</v>
      </c>
      <c r="Y1040" s="14">
        <v>0</v>
      </c>
      <c r="Z1040" s="14">
        <v>15</v>
      </c>
      <c r="AA1040" s="14">
        <v>20</v>
      </c>
      <c r="AD1040" s="14">
        <v>33</v>
      </c>
      <c r="AE1040" s="14">
        <v>37</v>
      </c>
      <c r="AP1040" s="14">
        <v>0</v>
      </c>
      <c r="AQ1040" s="14">
        <v>1</v>
      </c>
      <c r="AR1040" s="14">
        <v>1</v>
      </c>
      <c r="AS1040" s="14">
        <v>1</v>
      </c>
      <c r="AX1040" s="14">
        <v>0</v>
      </c>
      <c r="AY1040" s="14">
        <v>1</v>
      </c>
      <c r="AZ1040" s="14">
        <v>1</v>
      </c>
      <c r="BA1040" s="14">
        <v>1</v>
      </c>
      <c r="BB1040" s="14">
        <v>1</v>
      </c>
    </row>
    <row r="1041" spans="1:54">
      <c r="A1041" s="14" t="s">
        <v>55</v>
      </c>
      <c r="B1041" s="14" t="s">
        <v>84</v>
      </c>
      <c r="D1041" s="14" t="s">
        <v>1832</v>
      </c>
      <c r="E1041" s="14" t="s">
        <v>390</v>
      </c>
      <c r="F1041" s="14" t="s">
        <v>1715</v>
      </c>
      <c r="G1041" s="14">
        <v>31013104</v>
      </c>
      <c r="H1041" s="14" t="s">
        <v>166</v>
      </c>
      <c r="I1041" s="14" t="s">
        <v>167</v>
      </c>
      <c r="J1041" s="14" t="s">
        <v>168</v>
      </c>
      <c r="K1041" s="14">
        <v>21.166889783481</v>
      </c>
      <c r="L1041" s="14">
        <v>92.148895949695103</v>
      </c>
      <c r="M1041" s="14">
        <v>-39.649909700991898</v>
      </c>
      <c r="N1041" s="14">
        <v>4</v>
      </c>
      <c r="P1041" s="14" t="s">
        <v>99</v>
      </c>
      <c r="Q1041" s="14" t="s">
        <v>108</v>
      </c>
      <c r="S1041" s="14">
        <v>1</v>
      </c>
      <c r="T1041" s="14">
        <v>1</v>
      </c>
      <c r="U1041" s="14">
        <v>3</v>
      </c>
      <c r="V1041" s="14">
        <v>1</v>
      </c>
      <c r="W1041" s="14">
        <v>0</v>
      </c>
      <c r="X1041" s="14">
        <v>0</v>
      </c>
      <c r="Y1041" s="14">
        <v>0</v>
      </c>
      <c r="Z1041" s="14">
        <v>17</v>
      </c>
      <c r="AA1041" s="14">
        <v>18</v>
      </c>
      <c r="AD1041" s="14">
        <v>29</v>
      </c>
      <c r="AE1041" s="14">
        <v>41</v>
      </c>
      <c r="AP1041" s="14">
        <v>0</v>
      </c>
      <c r="AQ1041" s="14">
        <v>1</v>
      </c>
      <c r="AR1041" s="14">
        <v>1</v>
      </c>
      <c r="AS1041" s="14">
        <v>1</v>
      </c>
      <c r="AX1041" s="14">
        <v>0</v>
      </c>
      <c r="AY1041" s="14">
        <v>1</v>
      </c>
      <c r="AZ1041" s="14">
        <v>1</v>
      </c>
      <c r="BA1041" s="14">
        <v>1</v>
      </c>
      <c r="BB1041" s="14">
        <v>1</v>
      </c>
    </row>
    <row r="1042" spans="1:54">
      <c r="A1042" s="14" t="s">
        <v>55</v>
      </c>
      <c r="B1042" s="14" t="s">
        <v>84</v>
      </c>
      <c r="D1042" s="14" t="s">
        <v>1832</v>
      </c>
      <c r="E1042" s="14" t="s">
        <v>1680</v>
      </c>
      <c r="F1042" s="14" t="s">
        <v>1716</v>
      </c>
      <c r="G1042" s="14">
        <v>31012937</v>
      </c>
      <c r="H1042" s="14" t="s">
        <v>166</v>
      </c>
      <c r="I1042" s="14" t="s">
        <v>167</v>
      </c>
      <c r="J1042" s="14" t="s">
        <v>168</v>
      </c>
      <c r="K1042" s="14">
        <v>21.1657736452721</v>
      </c>
      <c r="L1042" s="14">
        <v>92.149598803786901</v>
      </c>
      <c r="M1042" s="14">
        <v>-51.141411124702501</v>
      </c>
      <c r="N1042" s="14">
        <v>4</v>
      </c>
      <c r="P1042" s="14" t="s">
        <v>99</v>
      </c>
      <c r="Q1042" s="14" t="s">
        <v>108</v>
      </c>
      <c r="S1042" s="14">
        <v>1</v>
      </c>
      <c r="T1042" s="14">
        <v>1</v>
      </c>
      <c r="U1042" s="14">
        <v>3</v>
      </c>
      <c r="V1042" s="14">
        <v>0</v>
      </c>
      <c r="W1042" s="14">
        <v>0</v>
      </c>
      <c r="X1042" s="14">
        <v>0</v>
      </c>
      <c r="Y1042" s="14">
        <v>0</v>
      </c>
      <c r="Z1042" s="14">
        <v>21</v>
      </c>
      <c r="AA1042" s="14">
        <v>19</v>
      </c>
      <c r="AD1042" s="14">
        <v>28</v>
      </c>
      <c r="AE1042" s="14">
        <v>44</v>
      </c>
      <c r="AP1042" s="14">
        <v>0</v>
      </c>
      <c r="AQ1042" s="14">
        <v>1</v>
      </c>
      <c r="AR1042" s="14">
        <v>1</v>
      </c>
      <c r="AS1042" s="14">
        <v>0</v>
      </c>
      <c r="AX1042" s="14">
        <v>0</v>
      </c>
      <c r="AY1042" s="14">
        <v>1</v>
      </c>
      <c r="AZ1042" s="14">
        <v>1</v>
      </c>
      <c r="BA1042" s="14">
        <v>0</v>
      </c>
      <c r="BB1042" s="14">
        <v>1</v>
      </c>
    </row>
    <row r="1043" spans="1:54">
      <c r="A1043" s="14" t="s">
        <v>55</v>
      </c>
      <c r="B1043" s="14" t="s">
        <v>84</v>
      </c>
      <c r="D1043" s="14" t="s">
        <v>1832</v>
      </c>
      <c r="E1043" s="14" t="s">
        <v>1680</v>
      </c>
      <c r="F1043" s="14" t="s">
        <v>1717</v>
      </c>
      <c r="G1043" s="14">
        <v>31013181</v>
      </c>
      <c r="H1043" s="14" t="s">
        <v>166</v>
      </c>
      <c r="I1043" s="14" t="s">
        <v>259</v>
      </c>
      <c r="J1043" s="14" t="s">
        <v>168</v>
      </c>
      <c r="P1043" s="14" t="s">
        <v>99</v>
      </c>
      <c r="Q1043" s="14" t="s">
        <v>108</v>
      </c>
      <c r="S1043" s="14">
        <v>1</v>
      </c>
      <c r="T1043" s="14">
        <v>1</v>
      </c>
      <c r="U1043" s="14">
        <v>3</v>
      </c>
      <c r="V1043" s="14">
        <v>1</v>
      </c>
      <c r="W1043" s="14">
        <v>0</v>
      </c>
      <c r="X1043" s="14">
        <v>0</v>
      </c>
      <c r="Y1043" s="14">
        <v>0</v>
      </c>
      <c r="Z1043" s="14">
        <v>14</v>
      </c>
      <c r="AA1043" s="14">
        <v>21</v>
      </c>
      <c r="AD1043" s="14">
        <v>28</v>
      </c>
      <c r="AE1043" s="14">
        <v>42</v>
      </c>
      <c r="AP1043" s="14">
        <v>0</v>
      </c>
      <c r="AQ1043" s="14">
        <v>1</v>
      </c>
      <c r="AR1043" s="14">
        <v>1</v>
      </c>
      <c r="AS1043" s="14">
        <v>1</v>
      </c>
      <c r="AX1043" s="14">
        <v>0</v>
      </c>
      <c r="AY1043" s="14">
        <v>1</v>
      </c>
      <c r="AZ1043" s="14">
        <v>1</v>
      </c>
      <c r="BA1043" s="14">
        <v>1</v>
      </c>
      <c r="BB1043" s="14">
        <v>1</v>
      </c>
    </row>
    <row r="1044" spans="1:54">
      <c r="A1044" s="14" t="s">
        <v>55</v>
      </c>
      <c r="B1044" s="14" t="s">
        <v>84</v>
      </c>
      <c r="D1044" s="14" t="s">
        <v>1832</v>
      </c>
      <c r="E1044" s="14" t="s">
        <v>1680</v>
      </c>
      <c r="F1044" s="14" t="s">
        <v>1718</v>
      </c>
      <c r="G1044" s="14">
        <v>31013223</v>
      </c>
      <c r="H1044" s="14" t="s">
        <v>166</v>
      </c>
      <c r="I1044" s="14" t="s">
        <v>259</v>
      </c>
      <c r="J1044" s="14" t="s">
        <v>168</v>
      </c>
      <c r="P1044" s="14" t="s">
        <v>99</v>
      </c>
      <c r="Q1044" s="14" t="s">
        <v>108</v>
      </c>
      <c r="S1044" s="14">
        <v>1</v>
      </c>
      <c r="T1044" s="14">
        <v>1</v>
      </c>
      <c r="U1044" s="14">
        <v>3</v>
      </c>
      <c r="V1044" s="14">
        <v>1</v>
      </c>
      <c r="W1044" s="14">
        <v>0</v>
      </c>
      <c r="X1044" s="14">
        <v>0</v>
      </c>
      <c r="Y1044" s="14">
        <v>0</v>
      </c>
      <c r="Z1044" s="14">
        <v>18</v>
      </c>
      <c r="AA1044" s="14">
        <v>17</v>
      </c>
      <c r="AD1044" s="14">
        <v>28</v>
      </c>
      <c r="AE1044" s="14">
        <v>42</v>
      </c>
      <c r="AP1044" s="14">
        <v>0</v>
      </c>
      <c r="AQ1044" s="14">
        <v>1</v>
      </c>
      <c r="AR1044" s="14">
        <v>2</v>
      </c>
      <c r="AS1044" s="14">
        <v>0</v>
      </c>
      <c r="AX1044" s="14">
        <v>0</v>
      </c>
      <c r="AY1044" s="14">
        <v>1</v>
      </c>
      <c r="AZ1044" s="14">
        <v>1</v>
      </c>
      <c r="BA1044" s="14">
        <v>0</v>
      </c>
      <c r="BB1044" s="14">
        <v>1</v>
      </c>
    </row>
    <row r="1045" spans="1:54">
      <c r="A1045" s="14" t="s">
        <v>55</v>
      </c>
      <c r="B1045" s="14" t="s">
        <v>84</v>
      </c>
      <c r="D1045" s="14" t="s">
        <v>1832</v>
      </c>
      <c r="E1045" s="14" t="s">
        <v>1425</v>
      </c>
      <c r="F1045" s="14" t="s">
        <v>1669</v>
      </c>
      <c r="G1045" s="14">
        <v>31012954</v>
      </c>
      <c r="H1045" s="14" t="s">
        <v>166</v>
      </c>
      <c r="I1045" s="14" t="s">
        <v>259</v>
      </c>
      <c r="J1045" s="14" t="s">
        <v>168</v>
      </c>
      <c r="K1045" s="14">
        <v>21.165231106030099</v>
      </c>
      <c r="L1045" s="14">
        <v>92.148230399874905</v>
      </c>
      <c r="M1045" s="14">
        <v>-48.141825260316502</v>
      </c>
      <c r="N1045" s="14">
        <v>4</v>
      </c>
      <c r="P1045" s="14" t="s">
        <v>99</v>
      </c>
      <c r="Q1045" s="14" t="s">
        <v>108</v>
      </c>
      <c r="S1045" s="14">
        <v>1</v>
      </c>
      <c r="T1045" s="14">
        <v>1</v>
      </c>
      <c r="U1045" s="14">
        <v>3</v>
      </c>
      <c r="V1045" s="14">
        <v>1</v>
      </c>
      <c r="W1045" s="14">
        <v>0</v>
      </c>
      <c r="X1045" s="14">
        <v>0</v>
      </c>
      <c r="Y1045" s="14">
        <v>0</v>
      </c>
      <c r="Z1045" s="14">
        <v>18</v>
      </c>
      <c r="AA1045" s="14">
        <v>18</v>
      </c>
      <c r="AD1045" s="14">
        <v>40</v>
      </c>
      <c r="AE1045" s="14">
        <v>30</v>
      </c>
      <c r="AP1045" s="14">
        <v>0</v>
      </c>
      <c r="AQ1045" s="14">
        <v>1</v>
      </c>
      <c r="AR1045" s="14">
        <v>1</v>
      </c>
      <c r="AS1045" s="14">
        <v>1</v>
      </c>
      <c r="AX1045" s="14">
        <v>0</v>
      </c>
      <c r="AY1045" s="14">
        <v>1</v>
      </c>
      <c r="AZ1045" s="14">
        <v>1</v>
      </c>
      <c r="BA1045" s="14">
        <v>1</v>
      </c>
      <c r="BB1045" s="14">
        <v>1</v>
      </c>
    </row>
    <row r="1046" spans="1:54">
      <c r="A1046" s="14" t="s">
        <v>55</v>
      </c>
      <c r="B1046" s="14" t="s">
        <v>84</v>
      </c>
      <c r="D1046" s="14" t="s">
        <v>1832</v>
      </c>
      <c r="E1046" s="14" t="s">
        <v>329</v>
      </c>
      <c r="F1046" s="14" t="s">
        <v>1692</v>
      </c>
      <c r="G1046" s="14">
        <v>31013000</v>
      </c>
      <c r="H1046" s="14" t="s">
        <v>166</v>
      </c>
      <c r="I1046" s="14" t="s">
        <v>259</v>
      </c>
      <c r="J1046" s="14" t="s">
        <v>168</v>
      </c>
      <c r="K1046" s="14">
        <v>21.166978503880099</v>
      </c>
      <c r="L1046" s="14">
        <v>92.146910560927296</v>
      </c>
      <c r="M1046" s="14">
        <v>-16.574362464629701</v>
      </c>
      <c r="N1046" s="14">
        <v>4</v>
      </c>
      <c r="P1046" s="14" t="s">
        <v>99</v>
      </c>
      <c r="Q1046" s="14" t="s">
        <v>108</v>
      </c>
      <c r="S1046" s="14">
        <v>1</v>
      </c>
      <c r="T1046" s="14">
        <v>1</v>
      </c>
      <c r="U1046" s="14">
        <v>3</v>
      </c>
      <c r="V1046" s="14">
        <v>0</v>
      </c>
      <c r="W1046" s="14">
        <v>0</v>
      </c>
      <c r="X1046" s="14">
        <v>0</v>
      </c>
      <c r="Y1046" s="14">
        <v>0</v>
      </c>
      <c r="Z1046" s="14">
        <v>16</v>
      </c>
      <c r="AA1046" s="14">
        <v>19</v>
      </c>
      <c r="AD1046" s="14">
        <v>29</v>
      </c>
      <c r="AE1046" s="14">
        <v>41</v>
      </c>
      <c r="AP1046" s="14">
        <v>0</v>
      </c>
      <c r="AQ1046" s="14">
        <v>1</v>
      </c>
      <c r="AR1046" s="14">
        <v>1</v>
      </c>
      <c r="AS1046" s="14">
        <v>0</v>
      </c>
      <c r="AX1046" s="14">
        <v>0</v>
      </c>
      <c r="AY1046" s="14">
        <v>1</v>
      </c>
      <c r="AZ1046" s="14">
        <v>1</v>
      </c>
      <c r="BA1046" s="14">
        <v>0</v>
      </c>
      <c r="BB1046" s="14">
        <v>1</v>
      </c>
    </row>
    <row r="1047" spans="1:54">
      <c r="A1047" s="14" t="s">
        <v>55</v>
      </c>
      <c r="B1047" s="14" t="s">
        <v>84</v>
      </c>
      <c r="D1047" s="14" t="s">
        <v>1832</v>
      </c>
      <c r="E1047" s="14" t="s">
        <v>329</v>
      </c>
      <c r="F1047" s="14" t="s">
        <v>1719</v>
      </c>
      <c r="G1047" s="14">
        <v>31013166</v>
      </c>
      <c r="H1047" s="14" t="s">
        <v>166</v>
      </c>
      <c r="I1047" s="14" t="s">
        <v>167</v>
      </c>
      <c r="J1047" s="14" t="s">
        <v>168</v>
      </c>
      <c r="K1047" s="14">
        <v>21.167027999999998</v>
      </c>
      <c r="L1047" s="14">
        <v>92.146735000000007</v>
      </c>
      <c r="M1047" s="14">
        <v>0</v>
      </c>
      <c r="N1047" s="14">
        <v>0</v>
      </c>
      <c r="P1047" s="14" t="s">
        <v>99</v>
      </c>
      <c r="Q1047" s="14" t="s">
        <v>108</v>
      </c>
      <c r="S1047" s="14">
        <v>1</v>
      </c>
      <c r="T1047" s="14">
        <v>1</v>
      </c>
      <c r="U1047" s="14">
        <v>3</v>
      </c>
      <c r="V1047" s="14">
        <v>1</v>
      </c>
      <c r="W1047" s="14">
        <v>0</v>
      </c>
      <c r="X1047" s="14">
        <v>0</v>
      </c>
      <c r="Y1047" s="14">
        <v>0</v>
      </c>
      <c r="Z1047" s="14">
        <v>16</v>
      </c>
      <c r="AA1047" s="14">
        <v>23</v>
      </c>
      <c r="AD1047" s="14">
        <v>35</v>
      </c>
      <c r="AE1047" s="14">
        <v>35</v>
      </c>
      <c r="AP1047" s="14">
        <v>0</v>
      </c>
      <c r="AQ1047" s="14">
        <v>1</v>
      </c>
      <c r="AR1047" s="14">
        <v>2</v>
      </c>
      <c r="AS1047" s="14">
        <v>1</v>
      </c>
      <c r="AX1047" s="14">
        <v>0</v>
      </c>
      <c r="AY1047" s="14">
        <v>1</v>
      </c>
      <c r="AZ1047" s="14">
        <v>1</v>
      </c>
      <c r="BA1047" s="14">
        <v>1</v>
      </c>
      <c r="BB1047" s="14">
        <v>1</v>
      </c>
    </row>
    <row r="1048" spans="1:54">
      <c r="A1048" s="14" t="s">
        <v>55</v>
      </c>
      <c r="B1048" s="14" t="s">
        <v>84</v>
      </c>
      <c r="D1048" s="14" t="s">
        <v>1832</v>
      </c>
      <c r="E1048" s="14" t="s">
        <v>329</v>
      </c>
      <c r="F1048" s="14" t="s">
        <v>1720</v>
      </c>
      <c r="G1048" s="14">
        <v>31013170</v>
      </c>
      <c r="H1048" s="14" t="s">
        <v>166</v>
      </c>
      <c r="I1048" s="14" t="s">
        <v>167</v>
      </c>
      <c r="J1048" s="14" t="s">
        <v>168</v>
      </c>
      <c r="K1048" s="14">
        <v>21.165134490791299</v>
      </c>
      <c r="L1048" s="14">
        <v>92.148102739063503</v>
      </c>
      <c r="M1048" s="14">
        <v>-41.117239716042</v>
      </c>
      <c r="N1048" s="14">
        <v>4</v>
      </c>
      <c r="P1048" s="14" t="s">
        <v>99</v>
      </c>
      <c r="Q1048" s="14" t="s">
        <v>108</v>
      </c>
      <c r="S1048" s="14">
        <v>1</v>
      </c>
      <c r="T1048" s="14">
        <v>1</v>
      </c>
      <c r="U1048" s="14">
        <v>3</v>
      </c>
      <c r="V1048" s="14">
        <v>1</v>
      </c>
      <c r="W1048" s="14">
        <v>0</v>
      </c>
      <c r="X1048" s="14">
        <v>0</v>
      </c>
      <c r="Y1048" s="14">
        <v>0</v>
      </c>
      <c r="Z1048" s="14">
        <v>15</v>
      </c>
      <c r="AA1048" s="14">
        <v>21</v>
      </c>
      <c r="AD1048" s="14">
        <v>39</v>
      </c>
      <c r="AE1048" s="14">
        <v>31</v>
      </c>
      <c r="AP1048" s="14">
        <v>0</v>
      </c>
      <c r="AQ1048" s="14">
        <v>1</v>
      </c>
      <c r="AR1048" s="14">
        <v>1</v>
      </c>
      <c r="AS1048" s="14">
        <v>0</v>
      </c>
      <c r="AX1048" s="14">
        <v>0</v>
      </c>
      <c r="AY1048" s="14">
        <v>1</v>
      </c>
      <c r="AZ1048" s="14">
        <v>1</v>
      </c>
      <c r="BA1048" s="14">
        <v>0</v>
      </c>
      <c r="BB1048" s="14">
        <v>1</v>
      </c>
    </row>
    <row r="1049" spans="1:54">
      <c r="A1049" s="14" t="s">
        <v>55</v>
      </c>
      <c r="B1049" s="14" t="s">
        <v>84</v>
      </c>
      <c r="D1049" s="14" t="s">
        <v>1832</v>
      </c>
      <c r="E1049" s="14" t="s">
        <v>392</v>
      </c>
      <c r="F1049" s="14" t="s">
        <v>1721</v>
      </c>
      <c r="G1049" s="14">
        <v>31013220</v>
      </c>
      <c r="H1049" s="14" t="s">
        <v>166</v>
      </c>
      <c r="I1049" s="14" t="s">
        <v>259</v>
      </c>
      <c r="J1049" s="14" t="s">
        <v>168</v>
      </c>
      <c r="K1049" s="14">
        <v>21.1666425370274</v>
      </c>
      <c r="L1049" s="14">
        <v>92.146092468008703</v>
      </c>
      <c r="M1049" s="14">
        <v>-14.870251077649099</v>
      </c>
      <c r="N1049" s="14">
        <v>4</v>
      </c>
      <c r="P1049" s="14" t="s">
        <v>99</v>
      </c>
      <c r="Q1049" s="14" t="s">
        <v>108</v>
      </c>
      <c r="S1049" s="14">
        <v>1</v>
      </c>
      <c r="T1049" s="14">
        <v>1</v>
      </c>
      <c r="U1049" s="14">
        <v>3</v>
      </c>
      <c r="V1049" s="14">
        <v>1</v>
      </c>
      <c r="W1049" s="14">
        <v>0</v>
      </c>
      <c r="X1049" s="14">
        <v>0</v>
      </c>
      <c r="Y1049" s="14">
        <v>0</v>
      </c>
      <c r="Z1049" s="14">
        <v>18</v>
      </c>
      <c r="AA1049" s="14">
        <v>18</v>
      </c>
      <c r="AD1049" s="14">
        <v>34</v>
      </c>
      <c r="AE1049" s="14">
        <v>36</v>
      </c>
      <c r="AP1049" s="14">
        <v>0</v>
      </c>
      <c r="AQ1049" s="14">
        <v>1</v>
      </c>
      <c r="AR1049" s="14">
        <v>1</v>
      </c>
      <c r="AS1049" s="14">
        <v>1</v>
      </c>
      <c r="AX1049" s="14">
        <v>0</v>
      </c>
      <c r="AY1049" s="14">
        <v>1</v>
      </c>
      <c r="AZ1049" s="14">
        <v>1</v>
      </c>
      <c r="BA1049" s="14">
        <v>1</v>
      </c>
      <c r="BB1049" s="14">
        <v>1</v>
      </c>
    </row>
    <row r="1050" spans="1:54">
      <c r="A1050" s="14" t="s">
        <v>55</v>
      </c>
      <c r="B1050" s="14" t="s">
        <v>84</v>
      </c>
      <c r="D1050" s="14" t="s">
        <v>1832</v>
      </c>
      <c r="E1050" s="14" t="s">
        <v>1264</v>
      </c>
      <c r="F1050" s="14" t="s">
        <v>1683</v>
      </c>
      <c r="G1050" s="14">
        <v>31012983</v>
      </c>
      <c r="H1050" s="14" t="s">
        <v>166</v>
      </c>
      <c r="I1050" s="14" t="s">
        <v>167</v>
      </c>
      <c r="J1050" s="14" t="s">
        <v>168</v>
      </c>
      <c r="K1050" s="14">
        <v>21.164789187364299</v>
      </c>
      <c r="L1050" s="14">
        <v>92.146183633856793</v>
      </c>
      <c r="M1050" s="14">
        <v>-37.820323634585598</v>
      </c>
      <c r="N1050" s="14">
        <v>4</v>
      </c>
      <c r="P1050" s="14" t="s">
        <v>99</v>
      </c>
      <c r="Q1050" s="14" t="s">
        <v>108</v>
      </c>
      <c r="S1050" s="14">
        <v>1</v>
      </c>
      <c r="T1050" s="14">
        <v>1</v>
      </c>
      <c r="U1050" s="14">
        <v>3</v>
      </c>
      <c r="V1050" s="14">
        <v>1</v>
      </c>
      <c r="W1050" s="14">
        <v>0</v>
      </c>
      <c r="X1050" s="14">
        <v>0</v>
      </c>
      <c r="Y1050" s="14">
        <v>0</v>
      </c>
      <c r="Z1050" s="14">
        <v>17</v>
      </c>
      <c r="AA1050" s="14">
        <v>21</v>
      </c>
      <c r="AD1050" s="14">
        <v>33</v>
      </c>
      <c r="AE1050" s="14">
        <v>37</v>
      </c>
      <c r="AP1050" s="14">
        <v>0</v>
      </c>
      <c r="AQ1050" s="14">
        <v>1</v>
      </c>
      <c r="AR1050" s="14">
        <v>2</v>
      </c>
      <c r="AS1050" s="14">
        <v>0</v>
      </c>
      <c r="AX1050" s="14">
        <v>0</v>
      </c>
      <c r="AY1050" s="14">
        <v>1</v>
      </c>
      <c r="AZ1050" s="14">
        <v>1</v>
      </c>
      <c r="BA1050" s="14">
        <v>0</v>
      </c>
      <c r="BB1050" s="14">
        <v>1</v>
      </c>
    </row>
    <row r="1051" spans="1:54">
      <c r="A1051" s="14" t="s">
        <v>55</v>
      </c>
      <c r="B1051" s="14" t="s">
        <v>84</v>
      </c>
      <c r="D1051" s="14" t="s">
        <v>1832</v>
      </c>
      <c r="E1051" s="14" t="s">
        <v>1722</v>
      </c>
      <c r="F1051" s="14" t="s">
        <v>1675</v>
      </c>
      <c r="G1051" s="14">
        <v>31012918</v>
      </c>
      <c r="H1051" s="14" t="s">
        <v>166</v>
      </c>
      <c r="I1051" s="14" t="s">
        <v>259</v>
      </c>
      <c r="J1051" s="14" t="s">
        <v>168</v>
      </c>
      <c r="K1051" s="14">
        <v>21.166665821630598</v>
      </c>
      <c r="L1051" s="14">
        <v>92.1462444057033</v>
      </c>
      <c r="M1051" s="14">
        <v>-19.375049626198699</v>
      </c>
      <c r="N1051" s="14">
        <v>4</v>
      </c>
      <c r="P1051" s="14" t="s">
        <v>99</v>
      </c>
      <c r="Q1051" s="14" t="s">
        <v>108</v>
      </c>
      <c r="S1051" s="14">
        <v>1</v>
      </c>
      <c r="T1051" s="14">
        <v>1</v>
      </c>
      <c r="U1051" s="14">
        <v>3</v>
      </c>
      <c r="V1051" s="14">
        <v>0</v>
      </c>
      <c r="W1051" s="14">
        <v>0</v>
      </c>
      <c r="X1051" s="14">
        <v>0</v>
      </c>
      <c r="Y1051" s="14">
        <v>0</v>
      </c>
      <c r="Z1051" s="14">
        <v>20</v>
      </c>
      <c r="AA1051" s="14">
        <v>17</v>
      </c>
      <c r="AD1051" s="14">
        <v>31</v>
      </c>
      <c r="AE1051" s="14">
        <v>39</v>
      </c>
      <c r="AP1051" s="14">
        <v>0</v>
      </c>
      <c r="AQ1051" s="14">
        <v>1</v>
      </c>
      <c r="AR1051" s="14">
        <v>1</v>
      </c>
      <c r="AS1051" s="14">
        <v>0</v>
      </c>
      <c r="AX1051" s="14">
        <v>0</v>
      </c>
      <c r="AY1051" s="14">
        <v>1</v>
      </c>
      <c r="AZ1051" s="14">
        <v>1</v>
      </c>
      <c r="BA1051" s="14">
        <v>0</v>
      </c>
      <c r="BB1051" s="14">
        <v>1</v>
      </c>
    </row>
    <row r="1052" spans="1:54">
      <c r="A1052" s="14" t="s">
        <v>55</v>
      </c>
      <c r="B1052" s="14" t="s">
        <v>84</v>
      </c>
      <c r="D1052" s="14" t="s">
        <v>1832</v>
      </c>
      <c r="E1052" s="14" t="s">
        <v>1722</v>
      </c>
      <c r="F1052" s="14" t="s">
        <v>1697</v>
      </c>
      <c r="G1052" s="14">
        <v>31013072</v>
      </c>
      <c r="H1052" s="14" t="s">
        <v>166</v>
      </c>
      <c r="I1052" s="14" t="s">
        <v>259</v>
      </c>
      <c r="J1052" s="14" t="s">
        <v>168</v>
      </c>
      <c r="K1052" s="14">
        <v>21.166715</v>
      </c>
      <c r="L1052" s="14">
        <v>92.146298000000002</v>
      </c>
      <c r="M1052" s="14">
        <v>0</v>
      </c>
      <c r="N1052" s="14">
        <v>0</v>
      </c>
      <c r="P1052" s="14" t="s">
        <v>99</v>
      </c>
      <c r="Q1052" s="14" t="s">
        <v>108</v>
      </c>
      <c r="S1052" s="14">
        <v>1</v>
      </c>
      <c r="T1052" s="14">
        <v>1</v>
      </c>
      <c r="U1052" s="14">
        <v>3</v>
      </c>
      <c r="V1052" s="14">
        <v>1</v>
      </c>
      <c r="W1052" s="14">
        <v>0</v>
      </c>
      <c r="X1052" s="14">
        <v>0</v>
      </c>
      <c r="Y1052" s="14">
        <v>0</v>
      </c>
      <c r="Z1052" s="14">
        <v>15</v>
      </c>
      <c r="AA1052" s="14">
        <v>22</v>
      </c>
      <c r="AD1052" s="14">
        <v>41</v>
      </c>
      <c r="AE1052" s="14">
        <v>29</v>
      </c>
      <c r="AP1052" s="14">
        <v>0</v>
      </c>
      <c r="AQ1052" s="14">
        <v>1</v>
      </c>
      <c r="AR1052" s="14">
        <v>2</v>
      </c>
      <c r="AS1052" s="14">
        <v>0</v>
      </c>
      <c r="AX1052" s="14">
        <v>0</v>
      </c>
      <c r="AY1052" s="14">
        <v>1</v>
      </c>
      <c r="AZ1052" s="14">
        <v>1</v>
      </c>
      <c r="BA1052" s="14">
        <v>0</v>
      </c>
      <c r="BB1052" s="14">
        <v>1</v>
      </c>
    </row>
    <row r="1053" spans="1:54">
      <c r="A1053" s="14" t="s">
        <v>55</v>
      </c>
      <c r="B1053" s="14" t="s">
        <v>84</v>
      </c>
      <c r="D1053" s="14" t="s">
        <v>1832</v>
      </c>
      <c r="E1053" s="14" t="s">
        <v>1722</v>
      </c>
      <c r="F1053" s="14" t="s">
        <v>1723</v>
      </c>
      <c r="G1053" s="14">
        <v>31013159</v>
      </c>
      <c r="H1053" s="14" t="s">
        <v>166</v>
      </c>
      <c r="I1053" s="14" t="s">
        <v>259</v>
      </c>
      <c r="J1053" s="14" t="s">
        <v>168</v>
      </c>
      <c r="K1053" s="14">
        <v>21.1666483022641</v>
      </c>
      <c r="L1053" s="14">
        <v>92.146207905279795</v>
      </c>
      <c r="M1053" s="14">
        <v>-15.1835161496974</v>
      </c>
      <c r="N1053" s="14">
        <v>4</v>
      </c>
      <c r="P1053" s="14" t="s">
        <v>99</v>
      </c>
      <c r="Q1053" s="14" t="s">
        <v>108</v>
      </c>
      <c r="S1053" s="14">
        <v>1</v>
      </c>
      <c r="T1053" s="14">
        <v>1</v>
      </c>
      <c r="U1053" s="14">
        <v>3</v>
      </c>
      <c r="V1053" s="14">
        <v>0</v>
      </c>
      <c r="W1053" s="14">
        <v>0</v>
      </c>
      <c r="X1053" s="14">
        <v>0</v>
      </c>
      <c r="Y1053" s="14">
        <v>0</v>
      </c>
      <c r="Z1053" s="14">
        <v>18</v>
      </c>
      <c r="AA1053" s="14">
        <v>18</v>
      </c>
      <c r="AD1053" s="14">
        <v>26</v>
      </c>
      <c r="AE1053" s="14">
        <v>44</v>
      </c>
      <c r="AP1053" s="14">
        <v>0</v>
      </c>
      <c r="AQ1053" s="14">
        <v>1</v>
      </c>
      <c r="AR1053" s="14">
        <v>1</v>
      </c>
      <c r="AS1053" s="14">
        <v>0</v>
      </c>
      <c r="AX1053" s="14">
        <v>0</v>
      </c>
      <c r="AY1053" s="14">
        <v>1</v>
      </c>
      <c r="AZ1053" s="14">
        <v>1</v>
      </c>
      <c r="BA1053" s="14">
        <v>0</v>
      </c>
      <c r="BB1053" s="14">
        <v>1</v>
      </c>
    </row>
    <row r="1054" spans="1:54">
      <c r="A1054" s="14" t="s">
        <v>55</v>
      </c>
      <c r="B1054" s="14" t="s">
        <v>84</v>
      </c>
      <c r="D1054" s="14" t="s">
        <v>1832</v>
      </c>
      <c r="E1054" s="14" t="s">
        <v>1724</v>
      </c>
      <c r="F1054" s="14" t="s">
        <v>1725</v>
      </c>
      <c r="G1054" s="14">
        <v>31012852</v>
      </c>
      <c r="H1054" s="14" t="s">
        <v>166</v>
      </c>
      <c r="I1054" s="14" t="s">
        <v>259</v>
      </c>
      <c r="J1054" s="14" t="s">
        <v>168</v>
      </c>
      <c r="K1054" s="14">
        <v>21.164654841512</v>
      </c>
      <c r="L1054" s="14">
        <v>92.145280117721398</v>
      </c>
      <c r="M1054" s="14">
        <v>-36.0678119843882</v>
      </c>
      <c r="N1054" s="14">
        <v>4</v>
      </c>
      <c r="P1054" s="14" t="s">
        <v>99</v>
      </c>
      <c r="Q1054" s="14" t="s">
        <v>108</v>
      </c>
      <c r="S1054" s="14">
        <v>1</v>
      </c>
      <c r="T1054" s="14">
        <v>1</v>
      </c>
      <c r="U1054" s="14">
        <v>3</v>
      </c>
      <c r="V1054" s="14">
        <v>1</v>
      </c>
      <c r="W1054" s="14">
        <v>0</v>
      </c>
      <c r="X1054" s="14">
        <v>0</v>
      </c>
      <c r="Y1054" s="14">
        <v>0</v>
      </c>
      <c r="Z1054" s="14">
        <v>18</v>
      </c>
      <c r="AA1054" s="14">
        <v>20</v>
      </c>
      <c r="AD1054" s="14">
        <v>34</v>
      </c>
      <c r="AE1054" s="14">
        <v>36</v>
      </c>
      <c r="AP1054" s="14">
        <v>0</v>
      </c>
      <c r="AQ1054" s="14">
        <v>1</v>
      </c>
      <c r="AR1054" s="14">
        <v>1</v>
      </c>
      <c r="AS1054" s="14">
        <v>0</v>
      </c>
      <c r="AX1054" s="14">
        <v>0</v>
      </c>
      <c r="AY1054" s="14">
        <v>1</v>
      </c>
      <c r="AZ1054" s="14">
        <v>1</v>
      </c>
      <c r="BA1054" s="14">
        <v>0</v>
      </c>
      <c r="BB1054" s="14">
        <v>1</v>
      </c>
    </row>
    <row r="1055" spans="1:54">
      <c r="A1055" s="14" t="s">
        <v>55</v>
      </c>
      <c r="B1055" s="14" t="s">
        <v>84</v>
      </c>
      <c r="D1055" s="14" t="s">
        <v>1832</v>
      </c>
      <c r="E1055" s="14" t="s">
        <v>1724</v>
      </c>
      <c r="F1055" s="14" t="s">
        <v>1708</v>
      </c>
      <c r="G1055" s="14">
        <v>31013021</v>
      </c>
      <c r="H1055" s="14" t="s">
        <v>166</v>
      </c>
      <c r="I1055" s="14" t="s">
        <v>167</v>
      </c>
      <c r="J1055" s="14" t="s">
        <v>168</v>
      </c>
      <c r="K1055" s="14">
        <v>21.164618940722299</v>
      </c>
      <c r="L1055" s="14">
        <v>92.145313702009005</v>
      </c>
      <c r="M1055" s="14">
        <v>-46.718875121210097</v>
      </c>
      <c r="N1055" s="14">
        <v>4</v>
      </c>
      <c r="P1055" s="14" t="s">
        <v>99</v>
      </c>
      <c r="Q1055" s="14" t="s">
        <v>108</v>
      </c>
      <c r="S1055" s="14">
        <v>1</v>
      </c>
      <c r="T1055" s="14">
        <v>1</v>
      </c>
      <c r="U1055" s="14">
        <v>3</v>
      </c>
      <c r="V1055" s="14">
        <v>0</v>
      </c>
      <c r="W1055" s="14">
        <v>0</v>
      </c>
      <c r="X1055" s="14">
        <v>0</v>
      </c>
      <c r="Y1055" s="14">
        <v>0</v>
      </c>
      <c r="Z1055" s="14">
        <v>17</v>
      </c>
      <c r="AA1055" s="14">
        <v>21</v>
      </c>
      <c r="AD1055" s="14">
        <v>36</v>
      </c>
      <c r="AE1055" s="14">
        <v>34</v>
      </c>
      <c r="AP1055" s="14">
        <v>0</v>
      </c>
      <c r="AQ1055" s="14">
        <v>1</v>
      </c>
      <c r="AR1055" s="14">
        <v>2</v>
      </c>
      <c r="AS1055" s="14">
        <v>0</v>
      </c>
      <c r="AX1055" s="14">
        <v>0</v>
      </c>
      <c r="AY1055" s="14">
        <v>1</v>
      </c>
      <c r="AZ1055" s="14">
        <v>1</v>
      </c>
      <c r="BA1055" s="14">
        <v>0</v>
      </c>
      <c r="BB1055" s="14">
        <v>1</v>
      </c>
    </row>
    <row r="1056" spans="1:54">
      <c r="A1056" s="14" t="s">
        <v>55</v>
      </c>
      <c r="B1056" s="14" t="s">
        <v>84</v>
      </c>
      <c r="D1056" s="14" t="s">
        <v>1832</v>
      </c>
      <c r="E1056" s="14" t="s">
        <v>1724</v>
      </c>
      <c r="F1056" s="14" t="s">
        <v>1726</v>
      </c>
      <c r="G1056" s="14">
        <v>31013179</v>
      </c>
      <c r="H1056" s="14" t="s">
        <v>166</v>
      </c>
      <c r="I1056" s="14" t="s">
        <v>167</v>
      </c>
      <c r="J1056" s="14" t="s">
        <v>168</v>
      </c>
      <c r="K1056" s="14">
        <v>21.164943287051798</v>
      </c>
      <c r="L1056" s="14">
        <v>92.144294950711995</v>
      </c>
      <c r="M1056" s="14">
        <v>-28.119298143191699</v>
      </c>
      <c r="N1056" s="14">
        <v>4</v>
      </c>
      <c r="P1056" s="14" t="s">
        <v>99</v>
      </c>
      <c r="Q1056" s="14" t="s">
        <v>108</v>
      </c>
      <c r="S1056" s="14">
        <v>1</v>
      </c>
      <c r="T1056" s="14">
        <v>1</v>
      </c>
      <c r="U1056" s="14">
        <v>3</v>
      </c>
      <c r="V1056" s="14">
        <v>1</v>
      </c>
      <c r="W1056" s="14">
        <v>0</v>
      </c>
      <c r="X1056" s="14">
        <v>0</v>
      </c>
      <c r="Y1056" s="14">
        <v>0</v>
      </c>
      <c r="Z1056" s="14">
        <v>22</v>
      </c>
      <c r="AA1056" s="14">
        <v>14</v>
      </c>
      <c r="AD1056" s="14">
        <v>40</v>
      </c>
      <c r="AE1056" s="14">
        <v>31</v>
      </c>
      <c r="AP1056" s="14">
        <v>0</v>
      </c>
      <c r="AQ1056" s="14">
        <v>1</v>
      </c>
      <c r="AR1056" s="14">
        <v>1</v>
      </c>
      <c r="AS1056" s="14">
        <v>0</v>
      </c>
      <c r="AX1056" s="14">
        <v>0</v>
      </c>
      <c r="AY1056" s="14">
        <v>1</v>
      </c>
      <c r="AZ1056" s="14">
        <v>1</v>
      </c>
      <c r="BA1056" s="14">
        <v>0</v>
      </c>
      <c r="BB1056" s="14">
        <v>1</v>
      </c>
    </row>
    <row r="1057" spans="1:54">
      <c r="A1057" s="14" t="s">
        <v>55</v>
      </c>
      <c r="B1057" s="14" t="s">
        <v>84</v>
      </c>
      <c r="D1057" s="14" t="s">
        <v>1832</v>
      </c>
      <c r="E1057" s="14" t="s">
        <v>1710</v>
      </c>
      <c r="F1057" s="14" t="s">
        <v>1727</v>
      </c>
      <c r="G1057" s="14">
        <v>31013185</v>
      </c>
      <c r="H1057" s="14" t="s">
        <v>166</v>
      </c>
      <c r="I1057" s="14" t="s">
        <v>259</v>
      </c>
      <c r="J1057" s="14" t="s">
        <v>168</v>
      </c>
      <c r="K1057" s="14">
        <v>21.168600000000001</v>
      </c>
      <c r="L1057" s="14">
        <v>92.146600000000007</v>
      </c>
      <c r="M1057" s="14">
        <v>0</v>
      </c>
      <c r="N1057" s="14">
        <v>0</v>
      </c>
      <c r="P1057" s="14" t="s">
        <v>99</v>
      </c>
      <c r="Q1057" s="14" t="s">
        <v>108</v>
      </c>
      <c r="S1057" s="14">
        <v>1</v>
      </c>
      <c r="T1057" s="14">
        <v>1</v>
      </c>
      <c r="U1057" s="14">
        <v>3</v>
      </c>
      <c r="V1057" s="14">
        <v>0</v>
      </c>
      <c r="W1057" s="14">
        <v>0</v>
      </c>
      <c r="X1057" s="14">
        <v>0</v>
      </c>
      <c r="Y1057" s="14">
        <v>0</v>
      </c>
      <c r="Z1057" s="14">
        <v>17</v>
      </c>
      <c r="AA1057" s="14">
        <v>21</v>
      </c>
      <c r="AD1057" s="14">
        <v>30</v>
      </c>
      <c r="AE1057" s="14">
        <v>40</v>
      </c>
      <c r="AP1057" s="14">
        <v>0</v>
      </c>
      <c r="AQ1057" s="14">
        <v>1</v>
      </c>
      <c r="AR1057" s="14">
        <v>2</v>
      </c>
      <c r="AS1057" s="14">
        <v>0</v>
      </c>
      <c r="AX1057" s="14">
        <v>0</v>
      </c>
      <c r="AY1057" s="14">
        <v>1</v>
      </c>
      <c r="AZ1057" s="14">
        <v>1</v>
      </c>
      <c r="BA1057" s="14">
        <v>0</v>
      </c>
      <c r="BB1057" s="14">
        <v>1</v>
      </c>
    </row>
    <row r="1058" spans="1:54">
      <c r="A1058" s="14" t="s">
        <v>55</v>
      </c>
      <c r="B1058" s="14" t="s">
        <v>84</v>
      </c>
      <c r="D1058" s="14" t="s">
        <v>1832</v>
      </c>
      <c r="E1058" s="14" t="s">
        <v>806</v>
      </c>
      <c r="F1058" s="14" t="s">
        <v>1728</v>
      </c>
      <c r="G1058" s="14">
        <v>31012900</v>
      </c>
      <c r="H1058" s="14" t="s">
        <v>166</v>
      </c>
      <c r="I1058" s="14" t="s">
        <v>259</v>
      </c>
      <c r="J1058" s="14" t="s">
        <v>168</v>
      </c>
      <c r="K1058" s="14">
        <v>21.1682700989913</v>
      </c>
      <c r="L1058" s="14">
        <v>92.145518533416904</v>
      </c>
      <c r="M1058" s="14">
        <v>-13.6612515836076</v>
      </c>
      <c r="N1058" s="14">
        <v>4</v>
      </c>
      <c r="P1058" s="14" t="s">
        <v>99</v>
      </c>
      <c r="Q1058" s="14" t="s">
        <v>108</v>
      </c>
      <c r="S1058" s="14">
        <v>1</v>
      </c>
      <c r="T1058" s="14">
        <v>1</v>
      </c>
      <c r="U1058" s="14">
        <v>3</v>
      </c>
      <c r="V1058" s="14">
        <v>0</v>
      </c>
      <c r="W1058" s="14">
        <v>0</v>
      </c>
      <c r="X1058" s="14">
        <v>0</v>
      </c>
      <c r="Y1058" s="14">
        <v>0</v>
      </c>
      <c r="Z1058" s="14">
        <v>19</v>
      </c>
      <c r="AA1058" s="14">
        <v>18</v>
      </c>
      <c r="AD1058" s="14">
        <v>32</v>
      </c>
      <c r="AE1058" s="14">
        <v>38</v>
      </c>
      <c r="AP1058" s="14">
        <v>0</v>
      </c>
      <c r="AQ1058" s="14">
        <v>1</v>
      </c>
      <c r="AR1058" s="14">
        <v>2</v>
      </c>
      <c r="AS1058" s="14">
        <v>0</v>
      </c>
      <c r="AX1058" s="14">
        <v>0</v>
      </c>
      <c r="AY1058" s="14">
        <v>1</v>
      </c>
      <c r="AZ1058" s="14">
        <v>2</v>
      </c>
      <c r="BA1058" s="14">
        <v>0</v>
      </c>
      <c r="BB1058" s="14">
        <v>1</v>
      </c>
    </row>
    <row r="1059" spans="1:54">
      <c r="A1059" s="14" t="s">
        <v>55</v>
      </c>
      <c r="B1059" s="14" t="s">
        <v>84</v>
      </c>
      <c r="D1059" s="14" t="s">
        <v>1832</v>
      </c>
      <c r="E1059" s="14" t="s">
        <v>824</v>
      </c>
      <c r="F1059" s="14" t="s">
        <v>1729</v>
      </c>
      <c r="G1059" s="14">
        <v>31012872</v>
      </c>
      <c r="H1059" s="14" t="s">
        <v>166</v>
      </c>
      <c r="I1059" s="14" t="s">
        <v>259</v>
      </c>
      <c r="J1059" s="14" t="s">
        <v>168</v>
      </c>
      <c r="K1059" s="14">
        <v>21.170200000000001</v>
      </c>
      <c r="L1059" s="14">
        <v>92.145899999999997</v>
      </c>
      <c r="M1059" s="14">
        <v>0</v>
      </c>
      <c r="N1059" s="14">
        <v>0</v>
      </c>
      <c r="P1059" s="14" t="s">
        <v>99</v>
      </c>
      <c r="Q1059" s="14" t="s">
        <v>108</v>
      </c>
      <c r="S1059" s="14">
        <v>1</v>
      </c>
      <c r="T1059" s="14">
        <v>1</v>
      </c>
      <c r="U1059" s="14">
        <v>3</v>
      </c>
      <c r="V1059" s="14">
        <v>0</v>
      </c>
      <c r="W1059" s="14">
        <v>0</v>
      </c>
      <c r="X1059" s="14">
        <v>0</v>
      </c>
      <c r="Y1059" s="14">
        <v>0</v>
      </c>
      <c r="Z1059" s="14">
        <v>18</v>
      </c>
      <c r="AA1059" s="14">
        <v>19</v>
      </c>
      <c r="AD1059" s="14">
        <v>34</v>
      </c>
      <c r="AE1059" s="14">
        <v>36</v>
      </c>
      <c r="AP1059" s="14">
        <v>0</v>
      </c>
      <c r="AQ1059" s="14">
        <v>1</v>
      </c>
      <c r="AR1059" s="14">
        <v>1</v>
      </c>
      <c r="AS1059" s="14">
        <v>0</v>
      </c>
      <c r="AX1059" s="14">
        <v>0</v>
      </c>
      <c r="AY1059" s="14">
        <v>1</v>
      </c>
      <c r="AZ1059" s="14">
        <v>1</v>
      </c>
      <c r="BA1059" s="14">
        <v>0</v>
      </c>
      <c r="BB1059" s="14">
        <v>1</v>
      </c>
    </row>
    <row r="1060" spans="1:54">
      <c r="A1060" s="14" t="s">
        <v>55</v>
      </c>
      <c r="B1060" s="14" t="s">
        <v>84</v>
      </c>
      <c r="D1060" s="14" t="s">
        <v>1832</v>
      </c>
      <c r="E1060" s="14" t="s">
        <v>824</v>
      </c>
      <c r="F1060" s="14" t="s">
        <v>1673</v>
      </c>
      <c r="G1060" s="14">
        <v>31012885</v>
      </c>
      <c r="H1060" s="14" t="s">
        <v>166</v>
      </c>
      <c r="I1060" s="14" t="s">
        <v>259</v>
      </c>
      <c r="J1060" s="14" t="s">
        <v>168</v>
      </c>
      <c r="P1060" s="14" t="s">
        <v>99</v>
      </c>
      <c r="Q1060" s="14" t="s">
        <v>108</v>
      </c>
      <c r="S1060" s="14">
        <v>1</v>
      </c>
      <c r="T1060" s="14">
        <v>1</v>
      </c>
      <c r="U1060" s="14">
        <v>3</v>
      </c>
      <c r="V1060" s="14">
        <v>1</v>
      </c>
      <c r="W1060" s="14">
        <v>0</v>
      </c>
      <c r="X1060" s="14">
        <v>0</v>
      </c>
      <c r="Y1060" s="14">
        <v>0</v>
      </c>
      <c r="Z1060" s="14">
        <v>16</v>
      </c>
      <c r="AA1060" s="14">
        <v>20</v>
      </c>
      <c r="AD1060" s="14">
        <v>30</v>
      </c>
      <c r="AE1060" s="14">
        <v>40</v>
      </c>
      <c r="AP1060" s="14">
        <v>0</v>
      </c>
      <c r="AQ1060" s="14">
        <v>1</v>
      </c>
      <c r="AR1060" s="14">
        <v>1</v>
      </c>
      <c r="AS1060" s="14">
        <v>0</v>
      </c>
      <c r="AX1060" s="14">
        <v>0</v>
      </c>
      <c r="AY1060" s="14">
        <v>1</v>
      </c>
      <c r="AZ1060" s="14">
        <v>1</v>
      </c>
      <c r="BA1060" s="14">
        <v>0</v>
      </c>
      <c r="BB1060" s="14">
        <v>1</v>
      </c>
    </row>
    <row r="1061" spans="1:54">
      <c r="A1061" s="14" t="s">
        <v>55</v>
      </c>
      <c r="B1061" s="14" t="s">
        <v>84</v>
      </c>
      <c r="D1061" s="14" t="s">
        <v>1832</v>
      </c>
      <c r="E1061" s="14" t="s">
        <v>824</v>
      </c>
      <c r="F1061" s="14" t="s">
        <v>1688</v>
      </c>
      <c r="G1061" s="14">
        <v>31012992</v>
      </c>
      <c r="H1061" s="14" t="s">
        <v>166</v>
      </c>
      <c r="I1061" s="14" t="s">
        <v>259</v>
      </c>
      <c r="J1061" s="14" t="s">
        <v>168</v>
      </c>
      <c r="K1061" s="14">
        <v>21.169799999999999</v>
      </c>
      <c r="L1061" s="14">
        <v>92.147199999999998</v>
      </c>
      <c r="M1061" s="14">
        <v>0</v>
      </c>
      <c r="N1061" s="14">
        <v>0</v>
      </c>
      <c r="P1061" s="14" t="s">
        <v>99</v>
      </c>
      <c r="Q1061" s="14" t="s">
        <v>108</v>
      </c>
      <c r="S1061" s="14">
        <v>1</v>
      </c>
      <c r="T1061" s="14">
        <v>1</v>
      </c>
      <c r="U1061" s="14">
        <v>3</v>
      </c>
      <c r="V1061" s="14">
        <v>1</v>
      </c>
      <c r="W1061" s="14">
        <v>0</v>
      </c>
      <c r="X1061" s="14">
        <v>0</v>
      </c>
      <c r="Y1061" s="14">
        <v>0</v>
      </c>
      <c r="Z1061" s="14">
        <v>18</v>
      </c>
      <c r="AA1061" s="14">
        <v>18</v>
      </c>
      <c r="AD1061" s="14">
        <v>31</v>
      </c>
      <c r="AE1061" s="14">
        <v>37</v>
      </c>
      <c r="AP1061" s="14">
        <v>0</v>
      </c>
      <c r="AQ1061" s="14">
        <v>1</v>
      </c>
      <c r="AR1061" s="14">
        <v>1</v>
      </c>
      <c r="AS1061" s="14">
        <v>0</v>
      </c>
      <c r="AX1061" s="14">
        <v>0</v>
      </c>
      <c r="AY1061" s="14">
        <v>1</v>
      </c>
      <c r="AZ1061" s="14">
        <v>1</v>
      </c>
      <c r="BA1061" s="14">
        <v>0</v>
      </c>
      <c r="BB1061" s="14">
        <v>1</v>
      </c>
    </row>
    <row r="1062" spans="1:54">
      <c r="A1062" s="14" t="s">
        <v>55</v>
      </c>
      <c r="B1062" s="14" t="s">
        <v>84</v>
      </c>
      <c r="D1062" s="14" t="s">
        <v>1832</v>
      </c>
      <c r="E1062" s="14" t="s">
        <v>824</v>
      </c>
      <c r="F1062" s="14" t="s">
        <v>1706</v>
      </c>
      <c r="G1062" s="14">
        <v>31013092</v>
      </c>
      <c r="H1062" s="14" t="s">
        <v>166</v>
      </c>
      <c r="I1062" s="14" t="s">
        <v>259</v>
      </c>
      <c r="J1062" s="14" t="s">
        <v>168</v>
      </c>
      <c r="P1062" s="14" t="s">
        <v>99</v>
      </c>
      <c r="Q1062" s="14" t="s">
        <v>108</v>
      </c>
      <c r="S1062" s="14">
        <v>1</v>
      </c>
      <c r="T1062" s="14">
        <v>1</v>
      </c>
      <c r="U1062" s="14">
        <v>3</v>
      </c>
      <c r="V1062" s="14">
        <v>0</v>
      </c>
      <c r="W1062" s="14">
        <v>0</v>
      </c>
      <c r="X1062" s="14">
        <v>0</v>
      </c>
      <c r="Y1062" s="14">
        <v>0</v>
      </c>
      <c r="Z1062" s="14">
        <v>12</v>
      </c>
      <c r="AA1062" s="14">
        <v>23</v>
      </c>
      <c r="AD1062" s="14">
        <v>26</v>
      </c>
      <c r="AE1062" s="14">
        <v>44</v>
      </c>
      <c r="AP1062" s="14">
        <v>0</v>
      </c>
      <c r="AQ1062" s="14">
        <v>1</v>
      </c>
      <c r="AR1062" s="14">
        <v>1</v>
      </c>
      <c r="AS1062" s="14">
        <v>0</v>
      </c>
      <c r="AX1062" s="14">
        <v>0</v>
      </c>
      <c r="AY1062" s="14">
        <v>1</v>
      </c>
      <c r="AZ1062" s="14">
        <v>1</v>
      </c>
      <c r="BA1062" s="14">
        <v>0</v>
      </c>
      <c r="BB1062" s="14">
        <v>1</v>
      </c>
    </row>
    <row r="1063" spans="1:54">
      <c r="A1063" s="14" t="s">
        <v>55</v>
      </c>
      <c r="B1063" s="14" t="s">
        <v>84</v>
      </c>
      <c r="D1063" s="14" t="s">
        <v>1832</v>
      </c>
      <c r="E1063" s="14" t="s">
        <v>824</v>
      </c>
      <c r="F1063" s="14" t="s">
        <v>1693</v>
      </c>
      <c r="G1063" s="14">
        <v>31013115</v>
      </c>
      <c r="H1063" s="14" t="s">
        <v>166</v>
      </c>
      <c r="I1063" s="14" t="s">
        <v>259</v>
      </c>
      <c r="J1063" s="14" t="s">
        <v>168</v>
      </c>
      <c r="P1063" s="14" t="s">
        <v>99</v>
      </c>
      <c r="Q1063" s="14" t="s">
        <v>108</v>
      </c>
      <c r="S1063" s="14">
        <v>1</v>
      </c>
      <c r="T1063" s="14">
        <v>1</v>
      </c>
      <c r="U1063" s="14">
        <v>3</v>
      </c>
      <c r="V1063" s="14">
        <v>0</v>
      </c>
      <c r="W1063" s="14">
        <v>0</v>
      </c>
      <c r="X1063" s="14">
        <v>0</v>
      </c>
      <c r="Y1063" s="14">
        <v>0</v>
      </c>
      <c r="Z1063" s="14">
        <v>17</v>
      </c>
      <c r="AA1063" s="14">
        <v>21</v>
      </c>
      <c r="AD1063" s="14">
        <v>31</v>
      </c>
      <c r="AE1063" s="14">
        <v>39</v>
      </c>
      <c r="AP1063" s="14">
        <v>0</v>
      </c>
      <c r="AQ1063" s="14">
        <v>1</v>
      </c>
      <c r="AR1063" s="14">
        <v>1</v>
      </c>
      <c r="AS1063" s="14">
        <v>0</v>
      </c>
      <c r="AX1063" s="14">
        <v>0</v>
      </c>
      <c r="AY1063" s="14">
        <v>1</v>
      </c>
      <c r="AZ1063" s="14">
        <v>1</v>
      </c>
      <c r="BA1063" s="14">
        <v>0</v>
      </c>
      <c r="BB1063" s="14">
        <v>1</v>
      </c>
    </row>
    <row r="1064" spans="1:54">
      <c r="A1064" s="14" t="s">
        <v>55</v>
      </c>
      <c r="B1064" s="14" t="s">
        <v>84</v>
      </c>
      <c r="D1064" s="14" t="s">
        <v>1832</v>
      </c>
      <c r="E1064" s="14" t="s">
        <v>429</v>
      </c>
      <c r="F1064" s="14" t="s">
        <v>1711</v>
      </c>
      <c r="G1064" s="14">
        <v>31013133</v>
      </c>
      <c r="H1064" s="14" t="s">
        <v>166</v>
      </c>
      <c r="I1064" s="14" t="s">
        <v>259</v>
      </c>
      <c r="J1064" s="14" t="s">
        <v>168</v>
      </c>
      <c r="K1064" s="14">
        <v>21.168928189975802</v>
      </c>
      <c r="L1064" s="14">
        <v>92.145500577633399</v>
      </c>
      <c r="M1064" s="14">
        <v>-50.893480943369703</v>
      </c>
      <c r="N1064" s="14">
        <v>4</v>
      </c>
      <c r="P1064" s="14" t="s">
        <v>99</v>
      </c>
      <c r="Q1064" s="14" t="s">
        <v>108</v>
      </c>
      <c r="S1064" s="14">
        <v>1</v>
      </c>
      <c r="T1064" s="14">
        <v>1</v>
      </c>
      <c r="U1064" s="14">
        <v>3</v>
      </c>
      <c r="V1064" s="14">
        <v>1</v>
      </c>
      <c r="W1064" s="14">
        <v>0</v>
      </c>
      <c r="X1064" s="14">
        <v>0</v>
      </c>
      <c r="Y1064" s="14">
        <v>0</v>
      </c>
      <c r="Z1064" s="14">
        <v>17</v>
      </c>
      <c r="AA1064" s="14">
        <v>20</v>
      </c>
      <c r="AD1064" s="14">
        <v>27</v>
      </c>
      <c r="AE1064" s="14">
        <v>43</v>
      </c>
      <c r="AP1064" s="14">
        <v>0</v>
      </c>
      <c r="AQ1064" s="14">
        <v>1</v>
      </c>
      <c r="AR1064" s="14">
        <v>1</v>
      </c>
      <c r="AS1064" s="14">
        <v>0</v>
      </c>
      <c r="AX1064" s="14">
        <v>0</v>
      </c>
      <c r="AY1064" s="14">
        <v>1</v>
      </c>
      <c r="AZ1064" s="14">
        <v>1</v>
      </c>
      <c r="BA1064" s="14">
        <v>0</v>
      </c>
      <c r="BB1064" s="14">
        <v>1</v>
      </c>
    </row>
    <row r="1065" spans="1:54">
      <c r="A1065" s="14" t="s">
        <v>55</v>
      </c>
      <c r="B1065" s="14" t="s">
        <v>84</v>
      </c>
      <c r="D1065" s="14" t="s">
        <v>1832</v>
      </c>
      <c r="E1065" s="14" t="s">
        <v>876</v>
      </c>
      <c r="F1065" s="14" t="s">
        <v>1630</v>
      </c>
      <c r="G1065" s="14">
        <v>31013051</v>
      </c>
      <c r="H1065" s="14" t="s">
        <v>166</v>
      </c>
      <c r="I1065" s="14" t="s">
        <v>167</v>
      </c>
      <c r="J1065" s="14" t="s">
        <v>168</v>
      </c>
      <c r="K1065" s="14">
        <v>21.167920920850499</v>
      </c>
      <c r="L1065" s="14">
        <v>92.144623814260299</v>
      </c>
      <c r="M1065" s="14">
        <v>-13.0717383021465</v>
      </c>
      <c r="N1065" s="14">
        <v>4</v>
      </c>
      <c r="P1065" s="14" t="s">
        <v>99</v>
      </c>
      <c r="Q1065" s="14" t="s">
        <v>108</v>
      </c>
      <c r="S1065" s="14">
        <v>1</v>
      </c>
      <c r="T1065" s="14">
        <v>1</v>
      </c>
      <c r="U1065" s="14">
        <v>3</v>
      </c>
      <c r="V1065" s="14">
        <v>0</v>
      </c>
      <c r="W1065" s="14">
        <v>0</v>
      </c>
      <c r="X1065" s="14">
        <v>0</v>
      </c>
      <c r="Y1065" s="14">
        <v>0</v>
      </c>
      <c r="Z1065" s="14">
        <v>21</v>
      </c>
      <c r="AA1065" s="14">
        <v>18</v>
      </c>
      <c r="AD1065" s="14">
        <v>36</v>
      </c>
      <c r="AE1065" s="14">
        <v>34</v>
      </c>
      <c r="AP1065" s="14">
        <v>0</v>
      </c>
      <c r="AQ1065" s="14">
        <v>1</v>
      </c>
      <c r="AR1065" s="14">
        <v>1</v>
      </c>
      <c r="AS1065" s="14">
        <v>0</v>
      </c>
      <c r="AX1065" s="14">
        <v>0</v>
      </c>
      <c r="AY1065" s="14">
        <v>1</v>
      </c>
      <c r="AZ1065" s="14">
        <v>1</v>
      </c>
      <c r="BA1065" s="14">
        <v>0</v>
      </c>
      <c r="BB1065" s="14">
        <v>1</v>
      </c>
    </row>
    <row r="1066" spans="1:54">
      <c r="A1066" s="14" t="s">
        <v>55</v>
      </c>
      <c r="B1066" s="14" t="s">
        <v>84</v>
      </c>
      <c r="D1066" s="14" t="s">
        <v>1832</v>
      </c>
      <c r="E1066" s="14" t="s">
        <v>1730</v>
      </c>
      <c r="F1066" s="14" t="s">
        <v>1637</v>
      </c>
      <c r="G1066" s="14">
        <v>31012944</v>
      </c>
      <c r="H1066" s="14" t="s">
        <v>166</v>
      </c>
      <c r="I1066" s="14" t="s">
        <v>167</v>
      </c>
      <c r="J1066" s="14" t="s">
        <v>168</v>
      </c>
      <c r="K1066" s="14">
        <v>21.168174141325601</v>
      </c>
      <c r="L1066" s="14">
        <v>92.143342731344802</v>
      </c>
      <c r="M1066" s="14">
        <v>-17.6773888135194</v>
      </c>
      <c r="N1066" s="14">
        <v>4</v>
      </c>
      <c r="P1066" s="14" t="s">
        <v>99</v>
      </c>
      <c r="Q1066" s="14" t="s">
        <v>108</v>
      </c>
      <c r="S1066" s="14">
        <v>1</v>
      </c>
      <c r="T1066" s="14">
        <v>1</v>
      </c>
      <c r="U1066" s="14">
        <v>3</v>
      </c>
      <c r="V1066" s="14">
        <v>0</v>
      </c>
      <c r="W1066" s="14">
        <v>0</v>
      </c>
      <c r="X1066" s="14">
        <v>0</v>
      </c>
      <c r="Y1066" s="14">
        <v>0</v>
      </c>
      <c r="Z1066" s="14">
        <v>18</v>
      </c>
      <c r="AA1066" s="14">
        <v>19</v>
      </c>
      <c r="AD1066" s="14">
        <v>32</v>
      </c>
      <c r="AE1066" s="14">
        <v>38</v>
      </c>
      <c r="AP1066" s="14">
        <v>0</v>
      </c>
      <c r="AQ1066" s="14">
        <v>1</v>
      </c>
      <c r="AR1066" s="14">
        <v>1</v>
      </c>
      <c r="AS1066" s="14">
        <v>0</v>
      </c>
      <c r="AX1066" s="14">
        <v>0</v>
      </c>
      <c r="AY1066" s="14">
        <v>1</v>
      </c>
      <c r="AZ1066" s="14">
        <v>1</v>
      </c>
      <c r="BA1066" s="14">
        <v>0</v>
      </c>
      <c r="BB1066" s="14">
        <v>1</v>
      </c>
    </row>
    <row r="1067" spans="1:54">
      <c r="A1067" s="14" t="s">
        <v>55</v>
      </c>
      <c r="B1067" s="14" t="s">
        <v>84</v>
      </c>
      <c r="D1067" s="14" t="s">
        <v>1832</v>
      </c>
      <c r="E1067" s="14" t="s">
        <v>1730</v>
      </c>
      <c r="F1067" s="14" t="s">
        <v>1705</v>
      </c>
      <c r="G1067" s="14">
        <v>31012961</v>
      </c>
      <c r="H1067" s="14" t="s">
        <v>166</v>
      </c>
      <c r="I1067" s="14" t="s">
        <v>259</v>
      </c>
      <c r="J1067" s="14" t="s">
        <v>168</v>
      </c>
      <c r="K1067" s="14">
        <v>21.168878941516301</v>
      </c>
      <c r="L1067" s="14">
        <v>92.144296136473798</v>
      </c>
      <c r="M1067" s="14">
        <v>-21.778353168456398</v>
      </c>
      <c r="N1067" s="14">
        <v>4</v>
      </c>
      <c r="P1067" s="14" t="s">
        <v>99</v>
      </c>
      <c r="Q1067" s="14" t="s">
        <v>108</v>
      </c>
      <c r="S1067" s="14">
        <v>1</v>
      </c>
      <c r="T1067" s="14">
        <v>1</v>
      </c>
      <c r="U1067" s="14">
        <v>3</v>
      </c>
      <c r="V1067" s="14">
        <v>1</v>
      </c>
      <c r="W1067" s="14">
        <v>0</v>
      </c>
      <c r="X1067" s="14">
        <v>0</v>
      </c>
      <c r="Y1067" s="14">
        <v>0</v>
      </c>
      <c r="Z1067" s="14">
        <v>18</v>
      </c>
      <c r="AA1067" s="14">
        <v>20</v>
      </c>
      <c r="AD1067" s="14">
        <v>33</v>
      </c>
      <c r="AE1067" s="14">
        <v>37</v>
      </c>
      <c r="AP1067" s="14">
        <v>0</v>
      </c>
      <c r="AQ1067" s="14">
        <v>1</v>
      </c>
      <c r="AR1067" s="14">
        <v>1</v>
      </c>
      <c r="AS1067" s="14">
        <v>0</v>
      </c>
      <c r="AX1067" s="14">
        <v>0</v>
      </c>
      <c r="AY1067" s="14">
        <v>1</v>
      </c>
      <c r="AZ1067" s="14">
        <v>1</v>
      </c>
      <c r="BA1067" s="14">
        <v>0</v>
      </c>
      <c r="BB1067" s="14">
        <v>1</v>
      </c>
    </row>
    <row r="1068" spans="1:54">
      <c r="A1068" s="14" t="s">
        <v>55</v>
      </c>
      <c r="B1068" s="14" t="s">
        <v>84</v>
      </c>
      <c r="D1068" s="14" t="s">
        <v>1832</v>
      </c>
      <c r="E1068" s="14" t="s">
        <v>1730</v>
      </c>
      <c r="F1068" s="14" t="s">
        <v>1731</v>
      </c>
      <c r="G1068" s="14">
        <v>31013070</v>
      </c>
      <c r="H1068" s="14" t="s">
        <v>166</v>
      </c>
      <c r="I1068" s="14" t="s">
        <v>167</v>
      </c>
      <c r="J1068" s="14" t="s">
        <v>168</v>
      </c>
      <c r="K1068" s="14">
        <v>21.1667049243481</v>
      </c>
      <c r="L1068" s="14">
        <v>92.144077027951994</v>
      </c>
      <c r="M1068" s="14">
        <v>-37.481431785270502</v>
      </c>
      <c r="N1068" s="14">
        <v>4</v>
      </c>
      <c r="P1068" s="14" t="s">
        <v>99</v>
      </c>
      <c r="Q1068" s="14" t="s">
        <v>108</v>
      </c>
      <c r="S1068" s="14">
        <v>1</v>
      </c>
      <c r="T1068" s="14">
        <v>1</v>
      </c>
      <c r="U1068" s="14">
        <v>3</v>
      </c>
      <c r="V1068" s="14">
        <v>1</v>
      </c>
      <c r="W1068" s="14">
        <v>0</v>
      </c>
      <c r="X1068" s="14">
        <v>0</v>
      </c>
      <c r="Y1068" s="14">
        <v>0</v>
      </c>
      <c r="Z1068" s="14">
        <v>19</v>
      </c>
      <c r="AA1068" s="14">
        <v>19</v>
      </c>
      <c r="AD1068" s="14">
        <v>30</v>
      </c>
      <c r="AE1068" s="14">
        <v>40</v>
      </c>
      <c r="AP1068" s="14">
        <v>0</v>
      </c>
      <c r="AQ1068" s="14">
        <v>1</v>
      </c>
      <c r="AR1068" s="14">
        <v>1</v>
      </c>
      <c r="AS1068" s="14">
        <v>1</v>
      </c>
      <c r="AX1068" s="14">
        <v>0</v>
      </c>
      <c r="AY1068" s="14">
        <v>1</v>
      </c>
      <c r="AZ1068" s="14">
        <v>1</v>
      </c>
      <c r="BA1068" s="14">
        <v>0</v>
      </c>
      <c r="BB1068" s="14">
        <v>1</v>
      </c>
    </row>
    <row r="1069" spans="1:54">
      <c r="A1069" s="14" t="s">
        <v>55</v>
      </c>
      <c r="B1069" s="14" t="s">
        <v>84</v>
      </c>
      <c r="D1069" s="14" t="s">
        <v>1832</v>
      </c>
      <c r="E1069" s="14" t="s">
        <v>1730</v>
      </c>
      <c r="F1069" s="14" t="s">
        <v>1732</v>
      </c>
      <c r="G1069" s="14">
        <v>31013142</v>
      </c>
      <c r="H1069" s="14" t="s">
        <v>166</v>
      </c>
      <c r="I1069" s="14" t="s">
        <v>259</v>
      </c>
      <c r="J1069" s="14" t="s">
        <v>168</v>
      </c>
      <c r="K1069" s="14">
        <v>21.1689699523962</v>
      </c>
      <c r="L1069" s="14">
        <v>92.144130960793703</v>
      </c>
      <c r="M1069" s="14">
        <v>-26.351433179806399</v>
      </c>
      <c r="N1069" s="14">
        <v>4</v>
      </c>
      <c r="P1069" s="14" t="s">
        <v>99</v>
      </c>
      <c r="Q1069" s="14" t="s">
        <v>108</v>
      </c>
      <c r="S1069" s="14">
        <v>1</v>
      </c>
      <c r="T1069" s="14">
        <v>1</v>
      </c>
      <c r="U1069" s="14">
        <v>3</v>
      </c>
      <c r="V1069" s="14">
        <v>0</v>
      </c>
      <c r="W1069" s="14">
        <v>0</v>
      </c>
      <c r="X1069" s="14">
        <v>0</v>
      </c>
      <c r="Y1069" s="14">
        <v>0</v>
      </c>
      <c r="Z1069" s="14">
        <v>17</v>
      </c>
      <c r="AA1069" s="14">
        <v>21</v>
      </c>
      <c r="AD1069" s="14">
        <v>32</v>
      </c>
      <c r="AE1069" s="14">
        <v>38</v>
      </c>
      <c r="AP1069" s="14">
        <v>0</v>
      </c>
      <c r="AQ1069" s="14">
        <v>1</v>
      </c>
      <c r="AR1069" s="14">
        <v>1</v>
      </c>
      <c r="AS1069" s="14">
        <v>1</v>
      </c>
      <c r="AX1069" s="14">
        <v>0</v>
      </c>
      <c r="AY1069" s="14">
        <v>1</v>
      </c>
      <c r="AZ1069" s="14">
        <v>1</v>
      </c>
      <c r="BA1069" s="14">
        <v>1</v>
      </c>
      <c r="BB1069" s="14">
        <v>1</v>
      </c>
    </row>
    <row r="1070" spans="1:54">
      <c r="A1070" s="14" t="s">
        <v>55</v>
      </c>
      <c r="B1070" s="14" t="s">
        <v>84</v>
      </c>
      <c r="D1070" s="14" t="s">
        <v>1832</v>
      </c>
      <c r="E1070" s="14" t="s">
        <v>1730</v>
      </c>
      <c r="F1070" s="14" t="s">
        <v>1733</v>
      </c>
      <c r="G1070" s="14">
        <v>31013168</v>
      </c>
      <c r="H1070" s="14" t="s">
        <v>166</v>
      </c>
      <c r="I1070" s="14" t="s">
        <v>259</v>
      </c>
      <c r="J1070" s="14" t="s">
        <v>168</v>
      </c>
      <c r="K1070" s="14">
        <v>21.168046933813699</v>
      </c>
      <c r="L1070" s="14">
        <v>92.143232031742599</v>
      </c>
      <c r="M1070" s="14">
        <v>-12.551038022322199</v>
      </c>
      <c r="N1070" s="14">
        <v>4</v>
      </c>
      <c r="P1070" s="14" t="s">
        <v>99</v>
      </c>
      <c r="Q1070" s="14" t="s">
        <v>108</v>
      </c>
      <c r="S1070" s="14">
        <v>1</v>
      </c>
      <c r="T1070" s="14">
        <v>1</v>
      </c>
      <c r="U1070" s="14">
        <v>3</v>
      </c>
      <c r="V1070" s="14">
        <v>0</v>
      </c>
      <c r="W1070" s="14">
        <v>0</v>
      </c>
      <c r="X1070" s="14">
        <v>0</v>
      </c>
      <c r="Y1070" s="14">
        <v>0</v>
      </c>
      <c r="Z1070" s="14">
        <v>19</v>
      </c>
      <c r="AA1070" s="14">
        <v>18</v>
      </c>
      <c r="AD1070" s="14">
        <v>26</v>
      </c>
      <c r="AE1070" s="14">
        <v>44</v>
      </c>
      <c r="AP1070" s="14">
        <v>0</v>
      </c>
      <c r="AQ1070" s="14">
        <v>1</v>
      </c>
      <c r="AR1070" s="14">
        <v>1</v>
      </c>
      <c r="AS1070" s="14">
        <v>1</v>
      </c>
      <c r="AX1070" s="14">
        <v>0</v>
      </c>
      <c r="AY1070" s="14">
        <v>1</v>
      </c>
      <c r="AZ1070" s="14">
        <v>1</v>
      </c>
      <c r="BA1070" s="14">
        <v>1</v>
      </c>
      <c r="BB1070" s="14">
        <v>1</v>
      </c>
    </row>
    <row r="1071" spans="1:54">
      <c r="A1071" s="14" t="s">
        <v>55</v>
      </c>
      <c r="B1071" s="14" t="s">
        <v>84</v>
      </c>
      <c r="D1071" s="14" t="s">
        <v>1832</v>
      </c>
      <c r="E1071" s="14" t="s">
        <v>1734</v>
      </c>
      <c r="F1071" s="14" t="s">
        <v>1681</v>
      </c>
      <c r="G1071" s="14">
        <v>31013030</v>
      </c>
      <c r="H1071" s="14" t="s">
        <v>166</v>
      </c>
      <c r="I1071" s="14" t="s">
        <v>259</v>
      </c>
      <c r="J1071" s="14" t="s">
        <v>168</v>
      </c>
      <c r="K1071" s="14">
        <v>21.166150558024899</v>
      </c>
      <c r="L1071" s="14">
        <v>92.142853858384001</v>
      </c>
      <c r="M1071" s="14">
        <v>-20.307882076937499</v>
      </c>
      <c r="N1071" s="14">
        <v>4</v>
      </c>
      <c r="P1071" s="14" t="s">
        <v>99</v>
      </c>
      <c r="Q1071" s="14" t="s">
        <v>108</v>
      </c>
      <c r="S1071" s="14">
        <v>1</v>
      </c>
      <c r="T1071" s="14">
        <v>1</v>
      </c>
      <c r="U1071" s="14">
        <v>3</v>
      </c>
      <c r="V1071" s="14">
        <v>0</v>
      </c>
      <c r="W1071" s="14">
        <v>0</v>
      </c>
      <c r="X1071" s="14">
        <v>0</v>
      </c>
      <c r="Y1071" s="14">
        <v>0</v>
      </c>
      <c r="Z1071" s="14">
        <v>22</v>
      </c>
      <c r="AA1071" s="14">
        <v>18</v>
      </c>
      <c r="AD1071" s="14">
        <v>38</v>
      </c>
      <c r="AE1071" s="14">
        <v>34</v>
      </c>
      <c r="AP1071" s="14">
        <v>0</v>
      </c>
      <c r="AQ1071" s="14">
        <v>1</v>
      </c>
      <c r="AR1071" s="14">
        <v>1</v>
      </c>
      <c r="AS1071" s="14">
        <v>1</v>
      </c>
      <c r="AX1071" s="14">
        <v>0</v>
      </c>
      <c r="AY1071" s="14">
        <v>1</v>
      </c>
      <c r="AZ1071" s="14">
        <v>1</v>
      </c>
      <c r="BA1071" s="14">
        <v>1</v>
      </c>
      <c r="BB1071" s="14">
        <v>1</v>
      </c>
    </row>
    <row r="1072" spans="1:54">
      <c r="A1072" s="14" t="s">
        <v>55</v>
      </c>
      <c r="B1072" s="14" t="s">
        <v>84</v>
      </c>
      <c r="D1072" s="14" t="s">
        <v>1832</v>
      </c>
      <c r="E1072" s="14" t="s">
        <v>1734</v>
      </c>
      <c r="F1072" s="14" t="s">
        <v>1735</v>
      </c>
      <c r="G1072" s="14">
        <v>31013081</v>
      </c>
      <c r="H1072" s="14" t="s">
        <v>166</v>
      </c>
      <c r="I1072" s="14" t="s">
        <v>167</v>
      </c>
      <c r="J1072" s="14" t="s">
        <v>168</v>
      </c>
      <c r="K1072" s="14">
        <v>21.1663</v>
      </c>
      <c r="L1072" s="14">
        <v>92.143500000000003</v>
      </c>
      <c r="M1072" s="14">
        <v>0</v>
      </c>
      <c r="N1072" s="14">
        <v>0</v>
      </c>
      <c r="P1072" s="14" t="s">
        <v>99</v>
      </c>
      <c r="Q1072" s="14" t="s">
        <v>108</v>
      </c>
      <c r="S1072" s="14">
        <v>1</v>
      </c>
      <c r="T1072" s="14">
        <v>1</v>
      </c>
      <c r="U1072" s="14">
        <v>3</v>
      </c>
      <c r="V1072" s="14">
        <v>1</v>
      </c>
      <c r="W1072" s="14">
        <v>0</v>
      </c>
      <c r="X1072" s="14">
        <v>0</v>
      </c>
      <c r="Y1072" s="14">
        <v>0</v>
      </c>
      <c r="Z1072" s="14">
        <v>18</v>
      </c>
      <c r="AA1072" s="14">
        <v>22</v>
      </c>
      <c r="AD1072" s="14">
        <v>30</v>
      </c>
      <c r="AE1072" s="14">
        <v>40</v>
      </c>
      <c r="AP1072" s="14">
        <v>0</v>
      </c>
      <c r="AQ1072" s="14">
        <v>1</v>
      </c>
      <c r="AR1072" s="14">
        <v>1</v>
      </c>
      <c r="AS1072" s="14">
        <v>1</v>
      </c>
      <c r="AX1072" s="14">
        <v>0</v>
      </c>
      <c r="AY1072" s="14">
        <v>1</v>
      </c>
      <c r="AZ1072" s="14">
        <v>1</v>
      </c>
      <c r="BA1072" s="14">
        <v>1</v>
      </c>
      <c r="BB1072" s="14">
        <v>1</v>
      </c>
    </row>
    <row r="1073" spans="1:54">
      <c r="A1073" s="14" t="s">
        <v>55</v>
      </c>
      <c r="B1073" s="14" t="s">
        <v>84</v>
      </c>
      <c r="D1073" s="14" t="s">
        <v>1832</v>
      </c>
      <c r="E1073" s="14" t="s">
        <v>1736</v>
      </c>
      <c r="F1073" s="14" t="s">
        <v>1737</v>
      </c>
      <c r="G1073" s="14">
        <v>31012841</v>
      </c>
      <c r="H1073" s="14" t="s">
        <v>166</v>
      </c>
      <c r="I1073" s="14" t="s">
        <v>167</v>
      </c>
      <c r="J1073" s="14" t="s">
        <v>168</v>
      </c>
      <c r="K1073" s="14">
        <v>21.166</v>
      </c>
      <c r="L1073" s="14">
        <v>92.141599999999997</v>
      </c>
      <c r="M1073" s="14">
        <v>0</v>
      </c>
      <c r="N1073" s="14">
        <v>0</v>
      </c>
      <c r="P1073" s="14" t="s">
        <v>99</v>
      </c>
      <c r="Q1073" s="14" t="s">
        <v>108</v>
      </c>
      <c r="S1073" s="14">
        <v>1</v>
      </c>
      <c r="T1073" s="14">
        <v>1</v>
      </c>
      <c r="U1073" s="14">
        <v>3</v>
      </c>
      <c r="V1073" s="14">
        <v>0</v>
      </c>
      <c r="W1073" s="14">
        <v>0</v>
      </c>
      <c r="X1073" s="14">
        <v>0</v>
      </c>
      <c r="Y1073" s="14">
        <v>0</v>
      </c>
      <c r="Z1073" s="14">
        <v>21</v>
      </c>
      <c r="AA1073" s="14">
        <v>18</v>
      </c>
      <c r="AD1073" s="14">
        <v>27</v>
      </c>
      <c r="AE1073" s="14">
        <v>43</v>
      </c>
      <c r="AP1073" s="14">
        <v>0</v>
      </c>
      <c r="AQ1073" s="14">
        <v>1</v>
      </c>
      <c r="AR1073" s="14">
        <v>1</v>
      </c>
      <c r="AS1073" s="14">
        <v>1</v>
      </c>
      <c r="AX1073" s="14">
        <v>0</v>
      </c>
      <c r="AY1073" s="14">
        <v>1</v>
      </c>
      <c r="AZ1073" s="14">
        <v>1</v>
      </c>
      <c r="BA1073" s="14">
        <v>1</v>
      </c>
      <c r="BB1073" s="14">
        <v>1</v>
      </c>
    </row>
    <row r="1074" spans="1:54">
      <c r="A1074" s="14" t="s">
        <v>55</v>
      </c>
      <c r="B1074" s="14" t="s">
        <v>84</v>
      </c>
      <c r="D1074" s="14" t="s">
        <v>1832</v>
      </c>
      <c r="E1074" s="14" t="s">
        <v>1736</v>
      </c>
      <c r="F1074" s="14" t="s">
        <v>1643</v>
      </c>
      <c r="G1074" s="14">
        <v>31013042</v>
      </c>
      <c r="H1074" s="14" t="s">
        <v>166</v>
      </c>
      <c r="I1074" s="14" t="s">
        <v>167</v>
      </c>
      <c r="J1074" s="14" t="s">
        <v>168</v>
      </c>
      <c r="K1074" s="14">
        <v>21.166125123992899</v>
      </c>
      <c r="L1074" s="14">
        <v>92.140719764306994</v>
      </c>
      <c r="M1074" s="14">
        <v>-38.760619204939402</v>
      </c>
      <c r="N1074" s="14">
        <v>4</v>
      </c>
      <c r="P1074" s="14" t="s">
        <v>99</v>
      </c>
      <c r="Q1074" s="14" t="s">
        <v>108</v>
      </c>
      <c r="S1074" s="14">
        <v>1</v>
      </c>
      <c r="T1074" s="14">
        <v>1</v>
      </c>
      <c r="U1074" s="14">
        <v>3</v>
      </c>
      <c r="V1074" s="14">
        <v>0</v>
      </c>
      <c r="W1074" s="14">
        <v>0</v>
      </c>
      <c r="X1074" s="14">
        <v>0</v>
      </c>
      <c r="Y1074" s="14">
        <v>0</v>
      </c>
      <c r="Z1074" s="14">
        <v>22</v>
      </c>
      <c r="AA1074" s="14">
        <v>16</v>
      </c>
      <c r="AD1074" s="14">
        <v>33</v>
      </c>
      <c r="AE1074" s="14">
        <v>37</v>
      </c>
      <c r="AP1074" s="14">
        <v>0</v>
      </c>
      <c r="AQ1074" s="14">
        <v>1</v>
      </c>
      <c r="AR1074" s="14">
        <v>1</v>
      </c>
      <c r="AS1074" s="14">
        <v>1</v>
      </c>
      <c r="AX1074" s="14">
        <v>0</v>
      </c>
      <c r="AY1074" s="14">
        <v>1</v>
      </c>
      <c r="AZ1074" s="14">
        <v>1</v>
      </c>
      <c r="BA1074" s="14">
        <v>1</v>
      </c>
      <c r="BB1074" s="14">
        <v>1</v>
      </c>
    </row>
    <row r="1075" spans="1:54">
      <c r="A1075" s="14" t="s">
        <v>55</v>
      </c>
      <c r="B1075" s="14" t="s">
        <v>84</v>
      </c>
      <c r="D1075" s="14" t="s">
        <v>1832</v>
      </c>
      <c r="E1075" s="14" t="s">
        <v>1736</v>
      </c>
      <c r="F1075" s="14" t="s">
        <v>1738</v>
      </c>
      <c r="G1075" s="14">
        <v>31013124</v>
      </c>
      <c r="H1075" s="14" t="s">
        <v>166</v>
      </c>
      <c r="I1075" s="14" t="s">
        <v>167</v>
      </c>
      <c r="J1075" s="14" t="s">
        <v>168</v>
      </c>
      <c r="K1075" s="14">
        <v>21.1689022692373</v>
      </c>
      <c r="L1075" s="14">
        <v>92.140985328576306</v>
      </c>
      <c r="M1075" s="14">
        <v>-30.158653075466901</v>
      </c>
      <c r="N1075" s="14">
        <v>4</v>
      </c>
      <c r="P1075" s="14" t="s">
        <v>99</v>
      </c>
      <c r="Q1075" s="14" t="s">
        <v>108</v>
      </c>
      <c r="S1075" s="14">
        <v>1</v>
      </c>
      <c r="T1075" s="14">
        <v>1</v>
      </c>
      <c r="U1075" s="14">
        <v>3</v>
      </c>
      <c r="V1075" s="14">
        <v>0</v>
      </c>
      <c r="W1075" s="14">
        <v>0</v>
      </c>
      <c r="X1075" s="14">
        <v>0</v>
      </c>
      <c r="Y1075" s="14">
        <v>0</v>
      </c>
      <c r="Z1075" s="14">
        <v>16</v>
      </c>
      <c r="AA1075" s="14">
        <v>19</v>
      </c>
      <c r="AD1075" s="14">
        <v>32</v>
      </c>
      <c r="AE1075" s="14">
        <v>38</v>
      </c>
      <c r="AP1075" s="14">
        <v>0</v>
      </c>
      <c r="AQ1075" s="14">
        <v>1</v>
      </c>
      <c r="AR1075" s="14">
        <v>1</v>
      </c>
      <c r="AS1075" s="14">
        <v>1</v>
      </c>
      <c r="AX1075" s="14">
        <v>0</v>
      </c>
      <c r="AY1075" s="14">
        <v>1</v>
      </c>
      <c r="AZ1075" s="14">
        <v>1</v>
      </c>
      <c r="BA1075" s="14">
        <v>1</v>
      </c>
      <c r="BB1075" s="14">
        <v>1</v>
      </c>
    </row>
    <row r="1076" spans="1:54">
      <c r="A1076" s="14" t="s">
        <v>55</v>
      </c>
      <c r="B1076" s="14" t="s">
        <v>84</v>
      </c>
      <c r="D1076" s="14" t="s">
        <v>1832</v>
      </c>
      <c r="E1076" s="14" t="s">
        <v>1739</v>
      </c>
      <c r="F1076" s="14" t="s">
        <v>1740</v>
      </c>
      <c r="G1076" s="14">
        <v>31012890</v>
      </c>
      <c r="H1076" s="14" t="s">
        <v>166</v>
      </c>
      <c r="I1076" s="14" t="s">
        <v>167</v>
      </c>
      <c r="J1076" s="14" t="s">
        <v>168</v>
      </c>
      <c r="K1076" s="14">
        <v>21.166076361671699</v>
      </c>
      <c r="L1076" s="14">
        <v>92.138693441403007</v>
      </c>
      <c r="M1076" s="14">
        <v>-11.2666288424517</v>
      </c>
      <c r="N1076" s="14">
        <v>4</v>
      </c>
      <c r="P1076" s="14" t="s">
        <v>99</v>
      </c>
      <c r="Q1076" s="14" t="s">
        <v>108</v>
      </c>
      <c r="S1076" s="14">
        <v>1</v>
      </c>
      <c r="T1076" s="14">
        <v>1</v>
      </c>
      <c r="U1076" s="14">
        <v>3</v>
      </c>
      <c r="V1076" s="14">
        <v>0</v>
      </c>
      <c r="W1076" s="14">
        <v>0</v>
      </c>
      <c r="X1076" s="14">
        <v>0</v>
      </c>
      <c r="Y1076" s="14">
        <v>0</v>
      </c>
      <c r="Z1076" s="14">
        <v>18</v>
      </c>
      <c r="AA1076" s="14">
        <v>17</v>
      </c>
      <c r="AD1076" s="14">
        <v>31</v>
      </c>
      <c r="AE1076" s="14">
        <v>40</v>
      </c>
      <c r="AP1076" s="14">
        <v>0</v>
      </c>
      <c r="AQ1076" s="14">
        <v>1</v>
      </c>
      <c r="AR1076" s="14">
        <v>1</v>
      </c>
      <c r="AS1076" s="14">
        <v>1</v>
      </c>
      <c r="AX1076" s="14">
        <v>0</v>
      </c>
      <c r="AY1076" s="14">
        <v>1</v>
      </c>
      <c r="AZ1076" s="14">
        <v>1</v>
      </c>
      <c r="BA1076" s="14">
        <v>1</v>
      </c>
      <c r="BB1076" s="14">
        <v>1</v>
      </c>
    </row>
    <row r="1077" spans="1:54">
      <c r="A1077" s="14" t="s">
        <v>55</v>
      </c>
      <c r="B1077" s="14" t="s">
        <v>84</v>
      </c>
      <c r="D1077" s="14" t="s">
        <v>1832</v>
      </c>
      <c r="E1077" s="14" t="s">
        <v>1739</v>
      </c>
      <c r="F1077" s="14" t="s">
        <v>1741</v>
      </c>
      <c r="G1077" s="14">
        <v>31012893</v>
      </c>
      <c r="H1077" s="14" t="s">
        <v>166</v>
      </c>
      <c r="I1077" s="14" t="s">
        <v>259</v>
      </c>
      <c r="J1077" s="14" t="s">
        <v>168</v>
      </c>
      <c r="K1077" s="14">
        <v>21.164604262115098</v>
      </c>
      <c r="L1077" s="14">
        <v>92.140110315387403</v>
      </c>
      <c r="M1077" s="14">
        <v>-14.9638564485877</v>
      </c>
      <c r="N1077" s="14">
        <v>4</v>
      </c>
      <c r="P1077" s="14" t="s">
        <v>99</v>
      </c>
      <c r="Q1077" s="14" t="s">
        <v>108</v>
      </c>
      <c r="S1077" s="14">
        <v>1</v>
      </c>
      <c r="T1077" s="14">
        <v>1</v>
      </c>
      <c r="U1077" s="14">
        <v>3</v>
      </c>
      <c r="V1077" s="14">
        <v>0</v>
      </c>
      <c r="W1077" s="14">
        <v>0</v>
      </c>
      <c r="X1077" s="14">
        <v>0</v>
      </c>
      <c r="Y1077" s="14">
        <v>0</v>
      </c>
      <c r="Z1077" s="14">
        <v>15</v>
      </c>
      <c r="AA1077" s="14">
        <v>20</v>
      </c>
      <c r="AD1077" s="14">
        <v>36</v>
      </c>
      <c r="AE1077" s="14">
        <v>34</v>
      </c>
      <c r="AP1077" s="14">
        <v>0</v>
      </c>
      <c r="AQ1077" s="14">
        <v>1</v>
      </c>
      <c r="AR1077" s="14">
        <v>1</v>
      </c>
      <c r="AS1077" s="14">
        <v>1</v>
      </c>
      <c r="AX1077" s="14">
        <v>0</v>
      </c>
      <c r="AY1077" s="14">
        <v>1</v>
      </c>
      <c r="AZ1077" s="14">
        <v>1</v>
      </c>
      <c r="BA1077" s="14">
        <v>1</v>
      </c>
      <c r="BB1077" s="14">
        <v>1</v>
      </c>
    </row>
    <row r="1078" spans="1:54">
      <c r="A1078" s="14" t="s">
        <v>55</v>
      </c>
      <c r="B1078" s="14" t="s">
        <v>84</v>
      </c>
      <c r="D1078" s="14" t="s">
        <v>1832</v>
      </c>
      <c r="E1078" s="14" t="s">
        <v>1739</v>
      </c>
      <c r="F1078" s="14" t="s">
        <v>1742</v>
      </c>
      <c r="G1078" s="14">
        <v>31012931</v>
      </c>
      <c r="H1078" s="14" t="s">
        <v>166</v>
      </c>
      <c r="I1078" s="14" t="s">
        <v>259</v>
      </c>
      <c r="J1078" s="14" t="s">
        <v>168</v>
      </c>
      <c r="K1078" s="14">
        <v>21.1652234333156</v>
      </c>
      <c r="L1078" s="14">
        <v>92.139675513737103</v>
      </c>
      <c r="M1078" s="14">
        <v>-20.748503025799</v>
      </c>
      <c r="N1078" s="14">
        <v>4</v>
      </c>
      <c r="P1078" s="14" t="s">
        <v>99</v>
      </c>
      <c r="Q1078" s="14" t="s">
        <v>108</v>
      </c>
      <c r="S1078" s="14">
        <v>1</v>
      </c>
      <c r="T1078" s="14">
        <v>1</v>
      </c>
      <c r="U1078" s="14">
        <v>3</v>
      </c>
      <c r="V1078" s="14">
        <v>0</v>
      </c>
      <c r="W1078" s="14">
        <v>0</v>
      </c>
      <c r="X1078" s="14">
        <v>0</v>
      </c>
      <c r="Y1078" s="14">
        <v>0</v>
      </c>
      <c r="Z1078" s="14">
        <v>19</v>
      </c>
      <c r="AA1078" s="14">
        <v>18</v>
      </c>
      <c r="AD1078" s="14">
        <v>29</v>
      </c>
      <c r="AE1078" s="14">
        <v>41</v>
      </c>
      <c r="AP1078" s="14">
        <v>0</v>
      </c>
      <c r="AQ1078" s="14">
        <v>1</v>
      </c>
      <c r="AR1078" s="14">
        <v>1</v>
      </c>
      <c r="AS1078" s="14">
        <v>1</v>
      </c>
      <c r="AX1078" s="14">
        <v>0</v>
      </c>
      <c r="AY1078" s="14">
        <v>1</v>
      </c>
      <c r="AZ1078" s="14">
        <v>1</v>
      </c>
      <c r="BA1078" s="14">
        <v>1</v>
      </c>
      <c r="BB1078" s="14">
        <v>1</v>
      </c>
    </row>
    <row r="1079" spans="1:54">
      <c r="A1079" s="14" t="s">
        <v>55</v>
      </c>
      <c r="B1079" s="14" t="s">
        <v>84</v>
      </c>
      <c r="D1079" s="14" t="s">
        <v>1832</v>
      </c>
      <c r="E1079" s="14" t="s">
        <v>1739</v>
      </c>
      <c r="F1079" s="14" t="s">
        <v>1631</v>
      </c>
      <c r="G1079" s="14">
        <v>31013061</v>
      </c>
      <c r="H1079" s="14" t="s">
        <v>166</v>
      </c>
      <c r="I1079" s="14" t="s">
        <v>259</v>
      </c>
      <c r="J1079" s="14" t="s">
        <v>168</v>
      </c>
      <c r="K1079" s="14">
        <v>21.165697191943</v>
      </c>
      <c r="L1079" s="14">
        <v>92.139353608781505</v>
      </c>
      <c r="M1079" s="14">
        <v>-16.566614065659198</v>
      </c>
      <c r="N1079" s="14">
        <v>4</v>
      </c>
      <c r="P1079" s="14" t="s">
        <v>99</v>
      </c>
      <c r="Q1079" s="14" t="s">
        <v>108</v>
      </c>
      <c r="S1079" s="14">
        <v>1</v>
      </c>
      <c r="T1079" s="14">
        <v>1</v>
      </c>
      <c r="U1079" s="14">
        <v>3</v>
      </c>
      <c r="V1079" s="14">
        <v>1</v>
      </c>
      <c r="W1079" s="14">
        <v>0</v>
      </c>
      <c r="X1079" s="14">
        <v>0</v>
      </c>
      <c r="Y1079" s="14">
        <v>0</v>
      </c>
      <c r="Z1079" s="14">
        <v>20</v>
      </c>
      <c r="AA1079" s="14">
        <v>17</v>
      </c>
      <c r="AD1079" s="14">
        <v>32</v>
      </c>
      <c r="AE1079" s="14">
        <v>38</v>
      </c>
      <c r="AP1079" s="14">
        <v>0</v>
      </c>
      <c r="AQ1079" s="14">
        <v>1</v>
      </c>
      <c r="AR1079" s="14">
        <v>1</v>
      </c>
      <c r="AS1079" s="14">
        <v>1</v>
      </c>
      <c r="AX1079" s="14">
        <v>0</v>
      </c>
      <c r="AY1079" s="14">
        <v>1</v>
      </c>
      <c r="AZ1079" s="14">
        <v>1</v>
      </c>
      <c r="BA1079" s="14">
        <v>1</v>
      </c>
      <c r="BB1079" s="14">
        <v>1</v>
      </c>
    </row>
    <row r="1080" spans="1:54">
      <c r="A1080" s="14" t="s">
        <v>34</v>
      </c>
      <c r="B1080" s="14" t="s">
        <v>63</v>
      </c>
      <c r="D1080" s="14" t="s">
        <v>1832</v>
      </c>
      <c r="E1080" s="14" t="s">
        <v>291</v>
      </c>
      <c r="F1080" s="14" t="s">
        <v>1688</v>
      </c>
      <c r="G1080" s="14">
        <v>31012993</v>
      </c>
      <c r="H1080" s="14" t="s">
        <v>166</v>
      </c>
      <c r="I1080" s="14" t="s">
        <v>167</v>
      </c>
      <c r="J1080" s="14" t="s">
        <v>168</v>
      </c>
      <c r="K1080" s="14">
        <v>21.162773586767099</v>
      </c>
      <c r="L1080" s="14">
        <v>92.146356423036394</v>
      </c>
      <c r="M1080" s="14">
        <v>-39.919709506528399</v>
      </c>
      <c r="N1080" s="14">
        <v>4</v>
      </c>
      <c r="P1080" s="14" t="s">
        <v>99</v>
      </c>
      <c r="Q1080" s="14" t="s">
        <v>108</v>
      </c>
      <c r="S1080" s="14">
        <v>1</v>
      </c>
      <c r="T1080" s="14">
        <v>1</v>
      </c>
      <c r="U1080" s="14">
        <v>3</v>
      </c>
      <c r="V1080" s="14">
        <v>0</v>
      </c>
      <c r="W1080" s="14">
        <v>0</v>
      </c>
      <c r="X1080" s="14">
        <v>0</v>
      </c>
      <c r="Y1080" s="14">
        <v>0</v>
      </c>
      <c r="Z1080" s="14">
        <v>21</v>
      </c>
      <c r="AA1080" s="14">
        <v>15</v>
      </c>
      <c r="AD1080" s="14">
        <v>32</v>
      </c>
      <c r="AE1080" s="14">
        <v>38</v>
      </c>
      <c r="AP1080" s="14">
        <v>0</v>
      </c>
      <c r="AQ1080" s="14">
        <v>1</v>
      </c>
      <c r="AR1080" s="14">
        <v>1</v>
      </c>
      <c r="AS1080" s="14">
        <v>1</v>
      </c>
      <c r="AX1080" s="14">
        <v>0</v>
      </c>
      <c r="AY1080" s="14">
        <v>1</v>
      </c>
      <c r="AZ1080" s="14">
        <v>1</v>
      </c>
      <c r="BA1080" s="14">
        <v>1</v>
      </c>
      <c r="BB1080" s="14">
        <v>1</v>
      </c>
    </row>
    <row r="1081" spans="1:54">
      <c r="A1081" s="14" t="s">
        <v>34</v>
      </c>
      <c r="B1081" s="14" t="s">
        <v>63</v>
      </c>
      <c r="D1081" s="14" t="s">
        <v>1832</v>
      </c>
      <c r="E1081" s="14" t="s">
        <v>291</v>
      </c>
      <c r="F1081" s="14" t="s">
        <v>1681</v>
      </c>
      <c r="G1081" s="14">
        <v>31013032</v>
      </c>
      <c r="H1081" s="14" t="s">
        <v>166</v>
      </c>
      <c r="I1081" s="14" t="s">
        <v>167</v>
      </c>
      <c r="J1081" s="14" t="s">
        <v>168</v>
      </c>
      <c r="K1081" s="14">
        <v>21.161248000000001</v>
      </c>
      <c r="L1081" s="14">
        <v>92.147639999999996</v>
      </c>
      <c r="M1081" s="14">
        <v>0</v>
      </c>
      <c r="N1081" s="14">
        <v>0</v>
      </c>
      <c r="P1081" s="14" t="s">
        <v>99</v>
      </c>
      <c r="Q1081" s="14" t="s">
        <v>108</v>
      </c>
      <c r="S1081" s="14">
        <v>1</v>
      </c>
      <c r="T1081" s="14">
        <v>1</v>
      </c>
      <c r="U1081" s="14">
        <v>3</v>
      </c>
      <c r="V1081" s="14">
        <v>1</v>
      </c>
      <c r="W1081" s="14">
        <v>0</v>
      </c>
      <c r="X1081" s="14">
        <v>0</v>
      </c>
      <c r="Y1081" s="14">
        <v>0</v>
      </c>
      <c r="Z1081" s="14">
        <v>19</v>
      </c>
      <c r="AA1081" s="14">
        <v>19</v>
      </c>
      <c r="AD1081" s="14">
        <v>35</v>
      </c>
      <c r="AE1081" s="14">
        <v>35</v>
      </c>
      <c r="AP1081" s="14">
        <v>0</v>
      </c>
      <c r="AQ1081" s="14">
        <v>1</v>
      </c>
      <c r="AR1081" s="14">
        <v>1</v>
      </c>
      <c r="AS1081" s="14">
        <v>0</v>
      </c>
      <c r="AX1081" s="14">
        <v>0</v>
      </c>
      <c r="AY1081" s="14">
        <v>1</v>
      </c>
      <c r="AZ1081" s="14">
        <v>1</v>
      </c>
      <c r="BA1081" s="14">
        <v>0</v>
      </c>
      <c r="BB1081" s="14">
        <v>1</v>
      </c>
    </row>
    <row r="1082" spans="1:54">
      <c r="A1082" s="14" t="s">
        <v>34</v>
      </c>
      <c r="B1082" s="14" t="s">
        <v>63</v>
      </c>
      <c r="D1082" s="14" t="s">
        <v>1832</v>
      </c>
      <c r="E1082" s="14" t="s">
        <v>291</v>
      </c>
      <c r="F1082" s="14" t="s">
        <v>1684</v>
      </c>
      <c r="G1082" s="14">
        <v>31013054</v>
      </c>
      <c r="H1082" s="14" t="s">
        <v>166</v>
      </c>
      <c r="I1082" s="14" t="s">
        <v>167</v>
      </c>
      <c r="J1082" s="14" t="s">
        <v>168</v>
      </c>
      <c r="K1082" s="14">
        <v>21.1622865396916</v>
      </c>
      <c r="L1082" s="14">
        <v>92.146933284313306</v>
      </c>
      <c r="M1082" s="14">
        <v>-44.854568183474697</v>
      </c>
      <c r="N1082" s="14">
        <v>4</v>
      </c>
      <c r="P1082" s="14" t="s">
        <v>99</v>
      </c>
      <c r="Q1082" s="14" t="s">
        <v>108</v>
      </c>
      <c r="S1082" s="14">
        <v>1</v>
      </c>
      <c r="T1082" s="14">
        <v>1</v>
      </c>
      <c r="U1082" s="14">
        <v>3</v>
      </c>
      <c r="V1082" s="14">
        <v>0</v>
      </c>
      <c r="W1082" s="14">
        <v>0</v>
      </c>
      <c r="X1082" s="14">
        <v>0</v>
      </c>
      <c r="Y1082" s="14">
        <v>0</v>
      </c>
      <c r="Z1082" s="14">
        <v>19</v>
      </c>
      <c r="AA1082" s="14">
        <v>19</v>
      </c>
      <c r="AD1082" s="14">
        <v>36</v>
      </c>
      <c r="AE1082" s="14">
        <v>34</v>
      </c>
      <c r="AP1082" s="14">
        <v>0</v>
      </c>
      <c r="AQ1082" s="14">
        <v>1</v>
      </c>
      <c r="AR1082" s="14">
        <v>1</v>
      </c>
      <c r="AS1082" s="14">
        <v>0</v>
      </c>
      <c r="AX1082" s="14">
        <v>0</v>
      </c>
      <c r="AY1082" s="14">
        <v>1</v>
      </c>
      <c r="AZ1082" s="14">
        <v>1</v>
      </c>
      <c r="BA1082" s="14">
        <v>0</v>
      </c>
      <c r="BB1082" s="14">
        <v>1</v>
      </c>
    </row>
    <row r="1083" spans="1:54">
      <c r="A1083" s="14" t="s">
        <v>34</v>
      </c>
      <c r="B1083" s="14" t="s">
        <v>63</v>
      </c>
      <c r="D1083" s="14" t="s">
        <v>1832</v>
      </c>
      <c r="E1083" s="14" t="s">
        <v>291</v>
      </c>
      <c r="F1083" s="14" t="s">
        <v>1723</v>
      </c>
      <c r="G1083" s="14">
        <v>31013160</v>
      </c>
      <c r="H1083" s="14" t="s">
        <v>166</v>
      </c>
      <c r="I1083" s="14" t="s">
        <v>167</v>
      </c>
      <c r="J1083" s="14" t="s">
        <v>168</v>
      </c>
      <c r="K1083" s="14">
        <v>21.1616652705763</v>
      </c>
      <c r="L1083" s="14">
        <v>92.145965467206295</v>
      </c>
      <c r="M1083" s="14">
        <v>-28.8808368994933</v>
      </c>
      <c r="N1083" s="14">
        <v>4</v>
      </c>
      <c r="P1083" s="14" t="s">
        <v>99</v>
      </c>
      <c r="Q1083" s="14" t="s">
        <v>108</v>
      </c>
      <c r="S1083" s="14">
        <v>1</v>
      </c>
      <c r="T1083" s="14">
        <v>1</v>
      </c>
      <c r="U1083" s="14">
        <v>3</v>
      </c>
      <c r="V1083" s="14">
        <v>0</v>
      </c>
      <c r="W1083" s="14">
        <v>0</v>
      </c>
      <c r="X1083" s="14">
        <v>0</v>
      </c>
      <c r="Y1083" s="14">
        <v>0</v>
      </c>
      <c r="Z1083" s="14">
        <v>19</v>
      </c>
      <c r="AA1083" s="14">
        <v>21</v>
      </c>
      <c r="AD1083" s="14">
        <v>35</v>
      </c>
      <c r="AE1083" s="14">
        <v>35</v>
      </c>
      <c r="AP1083" s="14">
        <v>0</v>
      </c>
      <c r="AQ1083" s="14">
        <v>1</v>
      </c>
      <c r="AR1083" s="14">
        <v>1</v>
      </c>
      <c r="AS1083" s="14">
        <v>1</v>
      </c>
      <c r="AX1083" s="14">
        <v>0</v>
      </c>
      <c r="AY1083" s="14">
        <v>1</v>
      </c>
      <c r="AZ1083" s="14">
        <v>1</v>
      </c>
      <c r="BA1083" s="14">
        <v>1</v>
      </c>
      <c r="BB1083" s="14">
        <v>1</v>
      </c>
    </row>
    <row r="1084" spans="1:54">
      <c r="A1084" s="14" t="s">
        <v>34</v>
      </c>
      <c r="B1084" s="14" t="s">
        <v>63</v>
      </c>
      <c r="D1084" s="14" t="s">
        <v>1832</v>
      </c>
      <c r="E1084" s="14" t="s">
        <v>475</v>
      </c>
      <c r="F1084" s="14" t="s">
        <v>1637</v>
      </c>
      <c r="G1084" s="14">
        <v>31012945</v>
      </c>
      <c r="H1084" s="14" t="s">
        <v>166</v>
      </c>
      <c r="I1084" s="14" t="s">
        <v>167</v>
      </c>
      <c r="J1084" s="14" t="s">
        <v>168</v>
      </c>
      <c r="K1084" s="14">
        <v>21.163710588733299</v>
      </c>
      <c r="L1084" s="14">
        <v>92.144721061717505</v>
      </c>
      <c r="M1084" s="14">
        <v>-26.203046379859199</v>
      </c>
      <c r="N1084" s="14">
        <v>4</v>
      </c>
      <c r="P1084" s="14" t="s">
        <v>99</v>
      </c>
      <c r="Q1084" s="14" t="s">
        <v>108</v>
      </c>
      <c r="S1084" s="14">
        <v>1</v>
      </c>
      <c r="T1084" s="14">
        <v>1</v>
      </c>
      <c r="U1084" s="14">
        <v>3</v>
      </c>
      <c r="V1084" s="14">
        <v>0</v>
      </c>
      <c r="W1084" s="14">
        <v>0</v>
      </c>
      <c r="X1084" s="14">
        <v>0</v>
      </c>
      <c r="Y1084" s="14">
        <v>0</v>
      </c>
      <c r="Z1084" s="14">
        <v>18</v>
      </c>
      <c r="AA1084" s="14">
        <v>17</v>
      </c>
      <c r="AD1084" s="14">
        <v>34</v>
      </c>
      <c r="AE1084" s="14">
        <v>37</v>
      </c>
      <c r="AP1084" s="14">
        <v>0</v>
      </c>
      <c r="AQ1084" s="14">
        <v>1</v>
      </c>
      <c r="AR1084" s="14">
        <v>1</v>
      </c>
      <c r="AS1084" s="14">
        <v>0</v>
      </c>
      <c r="AX1084" s="14">
        <v>0</v>
      </c>
      <c r="AY1084" s="14">
        <v>1</v>
      </c>
      <c r="AZ1084" s="14">
        <v>1</v>
      </c>
      <c r="BA1084" s="14">
        <v>0</v>
      </c>
      <c r="BB1084" s="14">
        <v>1</v>
      </c>
    </row>
    <row r="1085" spans="1:54">
      <c r="A1085" s="14" t="s">
        <v>34</v>
      </c>
      <c r="B1085" s="14" t="s">
        <v>63</v>
      </c>
      <c r="D1085" s="14" t="s">
        <v>1832</v>
      </c>
      <c r="E1085" s="14" t="s">
        <v>475</v>
      </c>
      <c r="F1085" s="14" t="s">
        <v>1700</v>
      </c>
      <c r="G1085" s="14">
        <v>31013122</v>
      </c>
      <c r="H1085" s="14" t="s">
        <v>166</v>
      </c>
      <c r="I1085" s="14" t="s">
        <v>167</v>
      </c>
      <c r="J1085" s="14" t="s">
        <v>168</v>
      </c>
      <c r="K1085" s="14">
        <v>21.163474000000001</v>
      </c>
      <c r="L1085" s="14">
        <v>92.145816999999994</v>
      </c>
      <c r="M1085" s="14">
        <v>0</v>
      </c>
      <c r="N1085" s="14">
        <v>0</v>
      </c>
      <c r="P1085" s="14" t="s">
        <v>99</v>
      </c>
      <c r="Q1085" s="14" t="s">
        <v>108</v>
      </c>
      <c r="S1085" s="14">
        <v>1</v>
      </c>
      <c r="T1085" s="14">
        <v>1</v>
      </c>
      <c r="U1085" s="14">
        <v>3</v>
      </c>
      <c r="V1085" s="14">
        <v>1</v>
      </c>
      <c r="W1085" s="14">
        <v>0</v>
      </c>
      <c r="X1085" s="14">
        <v>0</v>
      </c>
      <c r="Y1085" s="14">
        <v>0</v>
      </c>
      <c r="Z1085" s="14">
        <v>19</v>
      </c>
      <c r="AA1085" s="14">
        <v>16</v>
      </c>
      <c r="AD1085" s="14">
        <v>34</v>
      </c>
      <c r="AE1085" s="14">
        <v>36</v>
      </c>
      <c r="AP1085" s="14">
        <v>0</v>
      </c>
      <c r="AQ1085" s="14">
        <v>1</v>
      </c>
      <c r="AR1085" s="14">
        <v>1</v>
      </c>
      <c r="AS1085" s="14">
        <v>0</v>
      </c>
      <c r="AX1085" s="14">
        <v>0</v>
      </c>
      <c r="AY1085" s="14">
        <v>1</v>
      </c>
      <c r="AZ1085" s="14">
        <v>1</v>
      </c>
      <c r="BA1085" s="14">
        <v>0</v>
      </c>
      <c r="BB1085" s="14">
        <v>1</v>
      </c>
    </row>
    <row r="1086" spans="1:54">
      <c r="A1086" s="14" t="s">
        <v>34</v>
      </c>
      <c r="B1086" s="14" t="s">
        <v>63</v>
      </c>
      <c r="D1086" s="14" t="s">
        <v>1832</v>
      </c>
      <c r="E1086" s="14" t="s">
        <v>475</v>
      </c>
      <c r="F1086" s="14" t="s">
        <v>1743</v>
      </c>
      <c r="G1086" s="14">
        <v>31013131</v>
      </c>
      <c r="H1086" s="14" t="s">
        <v>166</v>
      </c>
      <c r="I1086" s="14" t="s">
        <v>167</v>
      </c>
      <c r="J1086" s="14" t="s">
        <v>168</v>
      </c>
      <c r="K1086" s="14">
        <v>21.163159</v>
      </c>
      <c r="L1086" s="14">
        <v>92.144979000000006</v>
      </c>
      <c r="M1086" s="14">
        <v>0</v>
      </c>
      <c r="N1086" s="14">
        <v>0</v>
      </c>
      <c r="P1086" s="14" t="s">
        <v>99</v>
      </c>
      <c r="Q1086" s="14" t="s">
        <v>108</v>
      </c>
      <c r="S1086" s="14">
        <v>1</v>
      </c>
      <c r="T1086" s="14">
        <v>1</v>
      </c>
      <c r="U1086" s="14">
        <v>3</v>
      </c>
      <c r="V1086" s="14">
        <v>0</v>
      </c>
      <c r="W1086" s="14">
        <v>0</v>
      </c>
      <c r="X1086" s="14">
        <v>0</v>
      </c>
      <c r="Y1086" s="14">
        <v>0</v>
      </c>
      <c r="Z1086" s="14">
        <v>18</v>
      </c>
      <c r="AA1086" s="14">
        <v>17</v>
      </c>
      <c r="AD1086" s="14">
        <v>35</v>
      </c>
      <c r="AE1086" s="14">
        <v>34</v>
      </c>
      <c r="AP1086" s="14">
        <v>0</v>
      </c>
      <c r="AQ1086" s="14">
        <v>1</v>
      </c>
      <c r="AR1086" s="14">
        <v>1</v>
      </c>
      <c r="AS1086" s="14">
        <v>1</v>
      </c>
      <c r="AX1086" s="14">
        <v>0</v>
      </c>
      <c r="AY1086" s="14">
        <v>1</v>
      </c>
      <c r="AZ1086" s="14">
        <v>1</v>
      </c>
      <c r="BA1086" s="14">
        <v>1</v>
      </c>
      <c r="BB1086" s="14">
        <v>1</v>
      </c>
    </row>
    <row r="1087" spans="1:54">
      <c r="A1087" s="14" t="s">
        <v>34</v>
      </c>
      <c r="B1087" s="14" t="s">
        <v>63</v>
      </c>
      <c r="D1087" s="14" t="s">
        <v>1832</v>
      </c>
      <c r="E1087" s="14" t="s">
        <v>475</v>
      </c>
      <c r="F1087" s="14" t="s">
        <v>1732</v>
      </c>
      <c r="G1087" s="14">
        <v>31013143</v>
      </c>
      <c r="H1087" s="14" t="s">
        <v>166</v>
      </c>
      <c r="I1087" s="14" t="s">
        <v>167</v>
      </c>
      <c r="J1087" s="14" t="s">
        <v>168</v>
      </c>
      <c r="K1087" s="14">
        <v>21.161871268218601</v>
      </c>
      <c r="L1087" s="14">
        <v>92.145264460043194</v>
      </c>
      <c r="M1087" s="14">
        <v>-31.414439241199499</v>
      </c>
      <c r="N1087" s="14">
        <v>4</v>
      </c>
      <c r="P1087" s="14" t="s">
        <v>99</v>
      </c>
      <c r="Q1087" s="14" t="s">
        <v>108</v>
      </c>
      <c r="S1087" s="14">
        <v>1</v>
      </c>
      <c r="T1087" s="14">
        <v>1</v>
      </c>
      <c r="U1087" s="14">
        <v>3</v>
      </c>
      <c r="V1087" s="14">
        <v>0</v>
      </c>
      <c r="W1087" s="14">
        <v>0</v>
      </c>
      <c r="X1087" s="14">
        <v>0</v>
      </c>
      <c r="Y1087" s="14">
        <v>0</v>
      </c>
      <c r="Z1087" s="14">
        <v>17</v>
      </c>
      <c r="AA1087" s="14">
        <v>18</v>
      </c>
      <c r="AD1087" s="14">
        <v>34</v>
      </c>
      <c r="AE1087" s="14">
        <v>35</v>
      </c>
      <c r="AP1087" s="14">
        <v>0</v>
      </c>
      <c r="AQ1087" s="14">
        <v>1</v>
      </c>
      <c r="AR1087" s="14">
        <v>1</v>
      </c>
      <c r="AS1087" s="14">
        <v>0</v>
      </c>
      <c r="AX1087" s="14">
        <v>0</v>
      </c>
      <c r="AY1087" s="14">
        <v>1</v>
      </c>
      <c r="AZ1087" s="14">
        <v>1</v>
      </c>
      <c r="BA1087" s="14">
        <v>0</v>
      </c>
      <c r="BB1087" s="14">
        <v>1</v>
      </c>
    </row>
    <row r="1088" spans="1:54">
      <c r="A1088" s="14" t="s">
        <v>34</v>
      </c>
      <c r="B1088" s="14" t="s">
        <v>63</v>
      </c>
      <c r="D1088" s="14" t="s">
        <v>1832</v>
      </c>
      <c r="E1088" s="14" t="s">
        <v>475</v>
      </c>
      <c r="F1088" s="14" t="s">
        <v>1733</v>
      </c>
      <c r="G1088" s="14">
        <v>31013169</v>
      </c>
      <c r="H1088" s="14" t="s">
        <v>166</v>
      </c>
      <c r="I1088" s="14" t="s">
        <v>259</v>
      </c>
      <c r="J1088" s="14" t="s">
        <v>168</v>
      </c>
      <c r="K1088" s="14">
        <v>21.162603004015001</v>
      </c>
      <c r="L1088" s="14">
        <v>92.143658330105694</v>
      </c>
      <c r="M1088" s="14">
        <v>-41.8505149856624</v>
      </c>
      <c r="N1088" s="14">
        <v>4</v>
      </c>
      <c r="P1088" s="14" t="s">
        <v>99</v>
      </c>
      <c r="Q1088" s="14" t="s">
        <v>108</v>
      </c>
      <c r="S1088" s="14">
        <v>1</v>
      </c>
      <c r="T1088" s="14">
        <v>1</v>
      </c>
      <c r="U1088" s="14">
        <v>3</v>
      </c>
      <c r="V1088" s="14">
        <v>1</v>
      </c>
      <c r="W1088" s="14">
        <v>0</v>
      </c>
      <c r="X1088" s="14">
        <v>0</v>
      </c>
      <c r="Y1088" s="14">
        <v>0</v>
      </c>
      <c r="Z1088" s="14">
        <v>17</v>
      </c>
      <c r="AA1088" s="14">
        <v>18</v>
      </c>
      <c r="AD1088" s="14">
        <v>36</v>
      </c>
      <c r="AE1088" s="14">
        <v>34</v>
      </c>
      <c r="AP1088" s="14">
        <v>0</v>
      </c>
      <c r="AQ1088" s="14">
        <v>1</v>
      </c>
      <c r="AR1088" s="14">
        <v>1</v>
      </c>
      <c r="AS1088" s="14">
        <v>1</v>
      </c>
      <c r="AX1088" s="14">
        <v>0</v>
      </c>
      <c r="AY1088" s="14">
        <v>1</v>
      </c>
      <c r="AZ1088" s="14">
        <v>1</v>
      </c>
      <c r="BA1088" s="14">
        <v>1</v>
      </c>
      <c r="BB1088" s="14">
        <v>1</v>
      </c>
    </row>
    <row r="1089" spans="1:54">
      <c r="A1089" s="14" t="s">
        <v>34</v>
      </c>
      <c r="B1089" s="14" t="s">
        <v>63</v>
      </c>
      <c r="D1089" s="14" t="s">
        <v>1832</v>
      </c>
      <c r="E1089" s="14" t="s">
        <v>1514</v>
      </c>
      <c r="F1089" s="14" t="s">
        <v>1705</v>
      </c>
      <c r="G1089" s="14">
        <v>31012962</v>
      </c>
      <c r="H1089" s="14" t="s">
        <v>166</v>
      </c>
      <c r="I1089" s="14" t="s">
        <v>259</v>
      </c>
      <c r="J1089" s="14" t="s">
        <v>168</v>
      </c>
      <c r="K1089" s="14">
        <v>21.162291142838502</v>
      </c>
      <c r="L1089" s="14">
        <v>92.141439438047101</v>
      </c>
      <c r="M1089" s="14">
        <v>-50.503974612487298</v>
      </c>
      <c r="N1089" s="14">
        <v>4</v>
      </c>
      <c r="P1089" s="14" t="s">
        <v>99</v>
      </c>
      <c r="Q1089" s="14" t="s">
        <v>108</v>
      </c>
      <c r="S1089" s="14">
        <v>1</v>
      </c>
      <c r="T1089" s="14">
        <v>1</v>
      </c>
      <c r="U1089" s="14">
        <v>3</v>
      </c>
      <c r="V1089" s="14">
        <v>1</v>
      </c>
      <c r="W1089" s="14">
        <v>0</v>
      </c>
      <c r="X1089" s="14">
        <v>0</v>
      </c>
      <c r="Y1089" s="14">
        <v>0</v>
      </c>
      <c r="Z1089" s="14">
        <v>16</v>
      </c>
      <c r="AA1089" s="14">
        <v>22</v>
      </c>
      <c r="AD1089" s="14">
        <v>30</v>
      </c>
      <c r="AE1089" s="14">
        <v>47</v>
      </c>
      <c r="AP1089" s="14">
        <v>0</v>
      </c>
      <c r="AQ1089" s="14">
        <v>1</v>
      </c>
      <c r="AR1089" s="14">
        <v>0</v>
      </c>
      <c r="AS1089" s="14">
        <v>0</v>
      </c>
      <c r="AX1089" s="14">
        <v>0</v>
      </c>
      <c r="AY1089" s="14">
        <v>1</v>
      </c>
      <c r="AZ1089" s="14">
        <v>0</v>
      </c>
      <c r="BA1089" s="14">
        <v>0</v>
      </c>
      <c r="BB1089" s="14">
        <v>1</v>
      </c>
    </row>
    <row r="1090" spans="1:54">
      <c r="A1090" s="14" t="s">
        <v>34</v>
      </c>
      <c r="B1090" s="14" t="s">
        <v>63</v>
      </c>
      <c r="D1090" s="14" t="s">
        <v>1832</v>
      </c>
      <c r="E1090" s="14" t="s">
        <v>1514</v>
      </c>
      <c r="F1090" s="14" t="s">
        <v>1744</v>
      </c>
      <c r="G1090" s="14">
        <v>31013033</v>
      </c>
      <c r="H1090" s="14" t="s">
        <v>166</v>
      </c>
      <c r="I1090" s="14" t="s">
        <v>167</v>
      </c>
      <c r="J1090" s="14" t="s">
        <v>168</v>
      </c>
      <c r="K1090" s="14">
        <v>21.162018</v>
      </c>
      <c r="L1090" s="14">
        <v>92.142658999999995</v>
      </c>
      <c r="M1090" s="14">
        <v>0</v>
      </c>
      <c r="N1090" s="14">
        <v>0</v>
      </c>
      <c r="P1090" s="14" t="s">
        <v>99</v>
      </c>
      <c r="Q1090" s="14" t="s">
        <v>108</v>
      </c>
      <c r="S1090" s="14">
        <v>1</v>
      </c>
      <c r="T1090" s="14">
        <v>1</v>
      </c>
      <c r="U1090" s="14">
        <v>3</v>
      </c>
      <c r="V1090" s="14">
        <v>1</v>
      </c>
      <c r="W1090" s="14">
        <v>0</v>
      </c>
      <c r="X1090" s="14">
        <v>0</v>
      </c>
      <c r="Y1090" s="14">
        <v>0</v>
      </c>
      <c r="Z1090" s="14">
        <v>15</v>
      </c>
      <c r="AA1090" s="14">
        <v>20</v>
      </c>
      <c r="AD1090" s="14">
        <v>29</v>
      </c>
      <c r="AE1090" s="14">
        <v>46</v>
      </c>
      <c r="AP1090" s="14">
        <v>0</v>
      </c>
      <c r="AQ1090" s="14">
        <v>1</v>
      </c>
      <c r="AR1090" s="14">
        <v>1</v>
      </c>
      <c r="AS1090" s="14">
        <v>1</v>
      </c>
      <c r="AX1090" s="14">
        <v>0</v>
      </c>
      <c r="AY1090" s="14">
        <v>1</v>
      </c>
      <c r="AZ1090" s="14">
        <v>1</v>
      </c>
      <c r="BA1090" s="14">
        <v>1</v>
      </c>
      <c r="BB1090" s="14">
        <v>1</v>
      </c>
    </row>
    <row r="1091" spans="1:54">
      <c r="A1091" s="14" t="s">
        <v>34</v>
      </c>
      <c r="B1091" s="14" t="s">
        <v>63</v>
      </c>
      <c r="D1091" s="14" t="s">
        <v>1832</v>
      </c>
      <c r="E1091" s="14" t="s">
        <v>1514</v>
      </c>
      <c r="F1091" s="14" t="s">
        <v>1631</v>
      </c>
      <c r="G1091" s="14">
        <v>31013062</v>
      </c>
      <c r="H1091" s="14" t="s">
        <v>166</v>
      </c>
      <c r="I1091" s="14" t="s">
        <v>167</v>
      </c>
      <c r="J1091" s="14" t="s">
        <v>168</v>
      </c>
      <c r="K1091" s="14">
        <v>21.162535115599798</v>
      </c>
      <c r="L1091" s="14">
        <v>92.143569900908801</v>
      </c>
      <c r="M1091" s="14">
        <v>-35.835433975386302</v>
      </c>
      <c r="N1091" s="14">
        <v>4</v>
      </c>
      <c r="P1091" s="14" t="s">
        <v>99</v>
      </c>
      <c r="Q1091" s="14" t="s">
        <v>108</v>
      </c>
      <c r="S1091" s="14">
        <v>1</v>
      </c>
      <c r="T1091" s="14">
        <v>1</v>
      </c>
      <c r="U1091" s="14">
        <v>3</v>
      </c>
      <c r="V1091" s="14">
        <v>0</v>
      </c>
      <c r="W1091" s="14">
        <v>0</v>
      </c>
      <c r="X1091" s="14">
        <v>0</v>
      </c>
      <c r="Y1091" s="14">
        <v>0</v>
      </c>
      <c r="Z1091" s="14">
        <v>18</v>
      </c>
      <c r="AA1091" s="14">
        <v>17</v>
      </c>
      <c r="AD1091" s="14">
        <v>33</v>
      </c>
      <c r="AE1091" s="14">
        <v>38</v>
      </c>
      <c r="AP1091" s="14">
        <v>0</v>
      </c>
      <c r="AQ1091" s="14">
        <v>1</v>
      </c>
      <c r="AR1091" s="14">
        <v>1</v>
      </c>
      <c r="AS1091" s="14">
        <v>0</v>
      </c>
      <c r="AX1091" s="14">
        <v>0</v>
      </c>
      <c r="AY1091" s="14">
        <v>1</v>
      </c>
      <c r="AZ1091" s="14">
        <v>1</v>
      </c>
      <c r="BA1091" s="14">
        <v>0</v>
      </c>
      <c r="BB1091" s="14">
        <v>1</v>
      </c>
    </row>
    <row r="1092" spans="1:54">
      <c r="A1092" s="14" t="s">
        <v>34</v>
      </c>
      <c r="B1092" s="14" t="s">
        <v>63</v>
      </c>
      <c r="D1092" s="14" t="s">
        <v>1832</v>
      </c>
      <c r="E1092" s="14" t="s">
        <v>483</v>
      </c>
      <c r="F1092" s="14" t="s">
        <v>1692</v>
      </c>
      <c r="G1092" s="14">
        <v>31013002</v>
      </c>
      <c r="H1092" s="14" t="s">
        <v>166</v>
      </c>
      <c r="I1092" s="14" t="s">
        <v>167</v>
      </c>
      <c r="J1092" s="14" t="s">
        <v>168</v>
      </c>
      <c r="K1092" s="14">
        <v>21.159036265309499</v>
      </c>
      <c r="L1092" s="14">
        <v>92.143704511749505</v>
      </c>
      <c r="M1092" s="14">
        <v>-37.709985133593797</v>
      </c>
      <c r="N1092" s="14">
        <v>4</v>
      </c>
      <c r="P1092" s="14" t="s">
        <v>99</v>
      </c>
      <c r="Q1092" s="14" t="s">
        <v>108</v>
      </c>
      <c r="S1092" s="14">
        <v>1</v>
      </c>
      <c r="T1092" s="14">
        <v>1</v>
      </c>
      <c r="U1092" s="14">
        <v>3</v>
      </c>
      <c r="V1092" s="14">
        <v>1</v>
      </c>
      <c r="W1092" s="14">
        <v>0</v>
      </c>
      <c r="X1092" s="14">
        <v>0</v>
      </c>
      <c r="Y1092" s="14">
        <v>0</v>
      </c>
      <c r="Z1092" s="14">
        <v>22</v>
      </c>
      <c r="AA1092" s="14">
        <v>16</v>
      </c>
      <c r="AD1092" s="14">
        <v>29</v>
      </c>
      <c r="AE1092" s="14">
        <v>42</v>
      </c>
      <c r="AP1092" s="14">
        <v>0</v>
      </c>
      <c r="AQ1092" s="14">
        <v>1</v>
      </c>
      <c r="AR1092" s="14">
        <v>1</v>
      </c>
      <c r="AS1092" s="14">
        <v>0</v>
      </c>
      <c r="AX1092" s="14">
        <v>0</v>
      </c>
      <c r="AY1092" s="14">
        <v>1</v>
      </c>
      <c r="AZ1092" s="14">
        <v>1</v>
      </c>
      <c r="BA1092" s="14">
        <v>0</v>
      </c>
      <c r="BB1092" s="14">
        <v>1</v>
      </c>
    </row>
    <row r="1093" spans="1:54">
      <c r="A1093" s="14" t="s">
        <v>34</v>
      </c>
      <c r="B1093" s="14" t="s">
        <v>63</v>
      </c>
      <c r="D1093" s="14" t="s">
        <v>1832</v>
      </c>
      <c r="E1093" s="14" t="s">
        <v>483</v>
      </c>
      <c r="F1093" s="14" t="s">
        <v>1735</v>
      </c>
      <c r="G1093" s="14">
        <v>31013082</v>
      </c>
      <c r="H1093" s="14" t="s">
        <v>166</v>
      </c>
      <c r="I1093" s="14" t="s">
        <v>259</v>
      </c>
      <c r="J1093" s="14" t="s">
        <v>168</v>
      </c>
      <c r="K1093" s="14">
        <v>21.159379999999999</v>
      </c>
      <c r="L1093" s="14">
        <v>92.144777000000005</v>
      </c>
      <c r="M1093" s="14">
        <v>0</v>
      </c>
      <c r="N1093" s="14">
        <v>0</v>
      </c>
      <c r="P1093" s="14" t="s">
        <v>99</v>
      </c>
      <c r="Q1093" s="14" t="s">
        <v>108</v>
      </c>
      <c r="S1093" s="14">
        <v>1</v>
      </c>
      <c r="T1093" s="14">
        <v>1</v>
      </c>
      <c r="U1093" s="14">
        <v>3</v>
      </c>
      <c r="V1093" s="14">
        <v>1</v>
      </c>
      <c r="W1093" s="14">
        <v>0</v>
      </c>
      <c r="X1093" s="14">
        <v>0</v>
      </c>
      <c r="Y1093" s="14">
        <v>0</v>
      </c>
      <c r="Z1093" s="14">
        <v>11</v>
      </c>
      <c r="AA1093" s="14">
        <v>24</v>
      </c>
      <c r="AD1093" s="14">
        <v>28</v>
      </c>
      <c r="AE1093" s="14">
        <v>45</v>
      </c>
      <c r="AP1093" s="14">
        <v>0</v>
      </c>
      <c r="AQ1093" s="14">
        <v>1</v>
      </c>
      <c r="AR1093" s="14">
        <v>1</v>
      </c>
      <c r="AS1093" s="14">
        <v>1</v>
      </c>
      <c r="AX1093" s="14">
        <v>0</v>
      </c>
      <c r="AY1093" s="14">
        <v>1</v>
      </c>
      <c r="AZ1093" s="14">
        <v>1</v>
      </c>
      <c r="BA1093" s="14">
        <v>1</v>
      </c>
      <c r="BB1093" s="14">
        <v>1</v>
      </c>
    </row>
    <row r="1094" spans="1:54">
      <c r="A1094" s="14" t="s">
        <v>34</v>
      </c>
      <c r="B1094" s="14" t="s">
        <v>63</v>
      </c>
      <c r="D1094" s="14" t="s">
        <v>1832</v>
      </c>
      <c r="E1094" s="14" t="s">
        <v>483</v>
      </c>
      <c r="F1094" s="14" t="s">
        <v>1693</v>
      </c>
      <c r="G1094" s="14">
        <v>31013116</v>
      </c>
      <c r="H1094" s="14" t="s">
        <v>166</v>
      </c>
      <c r="I1094" s="14" t="s">
        <v>167</v>
      </c>
      <c r="J1094" s="14" t="s">
        <v>168</v>
      </c>
      <c r="K1094" s="14">
        <v>21.159931</v>
      </c>
      <c r="L1094" s="14">
        <v>92.143394000000001</v>
      </c>
      <c r="M1094" s="14">
        <v>0</v>
      </c>
      <c r="N1094" s="14">
        <v>0</v>
      </c>
      <c r="P1094" s="14" t="s">
        <v>99</v>
      </c>
      <c r="Q1094" s="14" t="s">
        <v>108</v>
      </c>
      <c r="S1094" s="14">
        <v>1</v>
      </c>
      <c r="T1094" s="14">
        <v>1</v>
      </c>
      <c r="U1094" s="14">
        <v>3</v>
      </c>
      <c r="V1094" s="14">
        <v>0</v>
      </c>
      <c r="W1094" s="14">
        <v>0</v>
      </c>
      <c r="X1094" s="14">
        <v>0</v>
      </c>
      <c r="Y1094" s="14">
        <v>0</v>
      </c>
      <c r="Z1094" s="14">
        <v>18</v>
      </c>
      <c r="AA1094" s="14">
        <v>18</v>
      </c>
      <c r="AD1094" s="14">
        <v>32</v>
      </c>
      <c r="AE1094" s="14">
        <v>40</v>
      </c>
      <c r="AP1094" s="14">
        <v>0</v>
      </c>
      <c r="AQ1094" s="14">
        <v>1</v>
      </c>
      <c r="AR1094" s="14">
        <v>1</v>
      </c>
      <c r="AS1094" s="14">
        <v>0</v>
      </c>
      <c r="AX1094" s="14">
        <v>0</v>
      </c>
      <c r="AY1094" s="14">
        <v>1</v>
      </c>
      <c r="AZ1094" s="14">
        <v>1</v>
      </c>
      <c r="BA1094" s="14">
        <v>0</v>
      </c>
      <c r="BB1094" s="14">
        <v>1</v>
      </c>
    </row>
    <row r="1095" spans="1:54">
      <c r="A1095" s="14" t="s">
        <v>34</v>
      </c>
      <c r="B1095" s="14" t="s">
        <v>63</v>
      </c>
      <c r="D1095" s="14" t="s">
        <v>1832</v>
      </c>
      <c r="E1095" s="14" t="s">
        <v>483</v>
      </c>
      <c r="F1095" s="14" t="s">
        <v>1719</v>
      </c>
      <c r="G1095" s="14">
        <v>31013167</v>
      </c>
      <c r="H1095" s="14" t="s">
        <v>166</v>
      </c>
      <c r="I1095" s="14" t="s">
        <v>167</v>
      </c>
      <c r="J1095" s="14" t="s">
        <v>168</v>
      </c>
      <c r="K1095" s="14">
        <v>21.159406703956101</v>
      </c>
      <c r="L1095" s="14">
        <v>92.143377105519093</v>
      </c>
      <c r="M1095" s="14">
        <v>-46.747207561324799</v>
      </c>
      <c r="N1095" s="14">
        <v>4</v>
      </c>
      <c r="P1095" s="14" t="s">
        <v>99</v>
      </c>
      <c r="Q1095" s="14" t="s">
        <v>108</v>
      </c>
      <c r="S1095" s="14">
        <v>1</v>
      </c>
      <c r="T1095" s="14">
        <v>1</v>
      </c>
      <c r="U1095" s="14">
        <v>3</v>
      </c>
      <c r="V1095" s="14">
        <v>1</v>
      </c>
      <c r="W1095" s="14">
        <v>0</v>
      </c>
      <c r="X1095" s="14">
        <v>0</v>
      </c>
      <c r="Y1095" s="14">
        <v>0</v>
      </c>
      <c r="Z1095" s="14">
        <v>13</v>
      </c>
      <c r="AA1095" s="14">
        <v>22</v>
      </c>
      <c r="AD1095" s="14">
        <v>32</v>
      </c>
      <c r="AE1095" s="14">
        <v>38</v>
      </c>
      <c r="AP1095" s="14">
        <v>0</v>
      </c>
      <c r="AQ1095" s="14">
        <v>1</v>
      </c>
      <c r="AR1095" s="14">
        <v>0</v>
      </c>
      <c r="AS1095" s="14">
        <v>1</v>
      </c>
      <c r="AX1095" s="14">
        <v>0</v>
      </c>
      <c r="AY1095" s="14">
        <v>1</v>
      </c>
      <c r="AZ1095" s="14">
        <v>0</v>
      </c>
      <c r="BA1095" s="14">
        <v>1</v>
      </c>
      <c r="BB1095" s="14">
        <v>1</v>
      </c>
    </row>
    <row r="1096" spans="1:54">
      <c r="A1096" s="14" t="s">
        <v>34</v>
      </c>
      <c r="B1096" s="14" t="s">
        <v>63</v>
      </c>
      <c r="D1096" s="14" t="s">
        <v>1832</v>
      </c>
      <c r="E1096" s="14" t="s">
        <v>483</v>
      </c>
      <c r="F1096" s="14" t="s">
        <v>1717</v>
      </c>
      <c r="G1096" s="14">
        <v>31013182</v>
      </c>
      <c r="H1096" s="14" t="s">
        <v>166</v>
      </c>
      <c r="I1096" s="14" t="s">
        <v>167</v>
      </c>
      <c r="J1096" s="14" t="s">
        <v>168</v>
      </c>
      <c r="K1096" s="14">
        <v>21.1584132087482</v>
      </c>
      <c r="L1096" s="14">
        <v>92.144603688488402</v>
      </c>
      <c r="M1096" s="14">
        <v>-47.129023833004098</v>
      </c>
      <c r="N1096" s="14">
        <v>4</v>
      </c>
      <c r="P1096" s="14" t="s">
        <v>99</v>
      </c>
      <c r="Q1096" s="14" t="s">
        <v>108</v>
      </c>
      <c r="S1096" s="14">
        <v>1</v>
      </c>
      <c r="T1096" s="14">
        <v>1</v>
      </c>
      <c r="U1096" s="14">
        <v>3</v>
      </c>
      <c r="V1096" s="14">
        <v>1</v>
      </c>
      <c r="W1096" s="14">
        <v>0</v>
      </c>
      <c r="X1096" s="14">
        <v>0</v>
      </c>
      <c r="Y1096" s="14">
        <v>0</v>
      </c>
      <c r="Z1096" s="14">
        <v>20</v>
      </c>
      <c r="AA1096" s="14">
        <v>17</v>
      </c>
      <c r="AD1096" s="14">
        <v>39</v>
      </c>
      <c r="AE1096" s="14">
        <v>33</v>
      </c>
      <c r="AP1096" s="14">
        <v>0</v>
      </c>
      <c r="AQ1096" s="14">
        <v>1</v>
      </c>
      <c r="AR1096" s="14">
        <v>1</v>
      </c>
      <c r="AS1096" s="14">
        <v>0</v>
      </c>
      <c r="AX1096" s="14">
        <v>0</v>
      </c>
      <c r="AY1096" s="14">
        <v>1</v>
      </c>
      <c r="AZ1096" s="14">
        <v>1</v>
      </c>
      <c r="BA1096" s="14">
        <v>0</v>
      </c>
      <c r="BB1096" s="14">
        <v>1</v>
      </c>
    </row>
    <row r="1097" spans="1:54">
      <c r="A1097" s="14" t="s">
        <v>34</v>
      </c>
      <c r="B1097" s="14" t="s">
        <v>63</v>
      </c>
      <c r="D1097" s="14" t="s">
        <v>1832</v>
      </c>
      <c r="E1097" s="14" t="s">
        <v>1745</v>
      </c>
      <c r="F1097" s="14" t="s">
        <v>1746</v>
      </c>
      <c r="G1097" s="14">
        <v>31012889</v>
      </c>
      <c r="H1097" s="14" t="s">
        <v>166</v>
      </c>
      <c r="I1097" s="14" t="s">
        <v>167</v>
      </c>
      <c r="J1097" s="14" t="s">
        <v>168</v>
      </c>
      <c r="K1097" s="14">
        <v>21.158182516763599</v>
      </c>
      <c r="L1097" s="14">
        <v>92.141970433964701</v>
      </c>
      <c r="M1097" s="14">
        <v>-21.6493800485968</v>
      </c>
      <c r="N1097" s="14">
        <v>4</v>
      </c>
      <c r="P1097" s="14" t="s">
        <v>99</v>
      </c>
      <c r="Q1097" s="14" t="s">
        <v>108</v>
      </c>
      <c r="S1097" s="14">
        <v>1</v>
      </c>
      <c r="T1097" s="14">
        <v>1</v>
      </c>
      <c r="U1097" s="14">
        <v>3</v>
      </c>
      <c r="V1097" s="14">
        <v>0</v>
      </c>
      <c r="W1097" s="14">
        <v>0</v>
      </c>
      <c r="X1097" s="14">
        <v>0</v>
      </c>
      <c r="Y1097" s="14">
        <v>0</v>
      </c>
      <c r="Z1097" s="14">
        <v>17</v>
      </c>
      <c r="AA1097" s="14">
        <v>18</v>
      </c>
      <c r="AD1097" s="14">
        <v>26</v>
      </c>
      <c r="AE1097" s="14">
        <v>44</v>
      </c>
      <c r="AP1097" s="14">
        <v>0</v>
      </c>
      <c r="AQ1097" s="14">
        <v>1</v>
      </c>
      <c r="AR1097" s="14">
        <v>1</v>
      </c>
      <c r="AS1097" s="14">
        <v>1</v>
      </c>
      <c r="AX1097" s="14">
        <v>0</v>
      </c>
      <c r="AY1097" s="14">
        <v>1</v>
      </c>
      <c r="AZ1097" s="14">
        <v>1</v>
      </c>
      <c r="BA1097" s="14">
        <v>1</v>
      </c>
      <c r="BB1097" s="14">
        <v>1</v>
      </c>
    </row>
    <row r="1098" spans="1:54">
      <c r="A1098" s="14" t="s">
        <v>34</v>
      </c>
      <c r="B1098" s="14" t="s">
        <v>63</v>
      </c>
      <c r="D1098" s="14" t="s">
        <v>1832</v>
      </c>
      <c r="E1098" s="14" t="s">
        <v>1745</v>
      </c>
      <c r="F1098" s="14" t="s">
        <v>1742</v>
      </c>
      <c r="G1098" s="14">
        <v>31012933</v>
      </c>
      <c r="H1098" s="14" t="s">
        <v>166</v>
      </c>
      <c r="I1098" s="14" t="s">
        <v>259</v>
      </c>
      <c r="J1098" s="14" t="s">
        <v>168</v>
      </c>
      <c r="K1098" s="14">
        <v>21.160250478235</v>
      </c>
      <c r="L1098" s="14">
        <v>92.140078436986599</v>
      </c>
      <c r="M1098" s="14">
        <v>-43.090920801668197</v>
      </c>
      <c r="N1098" s="14">
        <v>4</v>
      </c>
      <c r="P1098" s="14" t="s">
        <v>99</v>
      </c>
      <c r="Q1098" s="14" t="s">
        <v>108</v>
      </c>
      <c r="S1098" s="14">
        <v>1</v>
      </c>
      <c r="T1098" s="14">
        <v>1</v>
      </c>
      <c r="U1098" s="14">
        <v>3</v>
      </c>
      <c r="V1098" s="14">
        <v>1</v>
      </c>
      <c r="W1098" s="14">
        <v>0</v>
      </c>
      <c r="X1098" s="14">
        <v>0</v>
      </c>
      <c r="Y1098" s="14">
        <v>0</v>
      </c>
      <c r="Z1098" s="14">
        <v>16</v>
      </c>
      <c r="AA1098" s="14">
        <v>19</v>
      </c>
      <c r="AD1098" s="14">
        <v>32</v>
      </c>
      <c r="AE1098" s="14">
        <v>38</v>
      </c>
      <c r="AP1098" s="14">
        <v>0</v>
      </c>
      <c r="AQ1098" s="14">
        <v>1</v>
      </c>
      <c r="AR1098" s="14">
        <v>1</v>
      </c>
      <c r="AS1098" s="14">
        <v>1</v>
      </c>
      <c r="AX1098" s="14">
        <v>0</v>
      </c>
      <c r="AY1098" s="14">
        <v>1</v>
      </c>
      <c r="AZ1098" s="14">
        <v>1</v>
      </c>
      <c r="BA1098" s="14">
        <v>1</v>
      </c>
      <c r="BB1098" s="14">
        <v>1</v>
      </c>
    </row>
    <row r="1099" spans="1:54">
      <c r="A1099" s="14" t="s">
        <v>34</v>
      </c>
      <c r="B1099" s="14" t="s">
        <v>63</v>
      </c>
      <c r="D1099" s="14" t="s">
        <v>1832</v>
      </c>
      <c r="E1099" s="14" t="s">
        <v>1745</v>
      </c>
      <c r="F1099" s="14" t="s">
        <v>1683</v>
      </c>
      <c r="G1099" s="14">
        <v>31012984</v>
      </c>
      <c r="H1099" s="14" t="s">
        <v>166</v>
      </c>
      <c r="I1099" s="14" t="s">
        <v>259</v>
      </c>
      <c r="J1099" s="14" t="s">
        <v>168</v>
      </c>
      <c r="K1099" s="14">
        <v>21.156954707107001</v>
      </c>
      <c r="L1099" s="14">
        <v>92.142415180649607</v>
      </c>
      <c r="M1099" s="14">
        <v>-57.936114569098301</v>
      </c>
      <c r="N1099" s="14">
        <v>4</v>
      </c>
      <c r="P1099" s="14" t="s">
        <v>99</v>
      </c>
      <c r="Q1099" s="14" t="s">
        <v>108</v>
      </c>
      <c r="S1099" s="14">
        <v>1</v>
      </c>
      <c r="T1099" s="14">
        <v>1</v>
      </c>
      <c r="U1099" s="14">
        <v>3</v>
      </c>
      <c r="V1099" s="14">
        <v>1</v>
      </c>
      <c r="W1099" s="14">
        <v>0</v>
      </c>
      <c r="X1099" s="14">
        <v>0</v>
      </c>
      <c r="Y1099" s="14">
        <v>0</v>
      </c>
      <c r="Z1099" s="14">
        <v>17</v>
      </c>
      <c r="AA1099" s="14">
        <v>21</v>
      </c>
      <c r="AD1099" s="14">
        <v>37</v>
      </c>
      <c r="AE1099" s="14">
        <v>36</v>
      </c>
      <c r="AP1099" s="14">
        <v>0</v>
      </c>
      <c r="AQ1099" s="14">
        <v>1</v>
      </c>
      <c r="AR1099" s="14">
        <v>1</v>
      </c>
      <c r="AS1099" s="14">
        <v>1</v>
      </c>
      <c r="AX1099" s="14">
        <v>0</v>
      </c>
      <c r="AY1099" s="14">
        <v>1</v>
      </c>
      <c r="AZ1099" s="14">
        <v>1</v>
      </c>
      <c r="BA1099" s="14">
        <v>1</v>
      </c>
      <c r="BB1099" s="14">
        <v>1</v>
      </c>
    </row>
    <row r="1100" spans="1:54">
      <c r="A1100" s="14" t="s">
        <v>34</v>
      </c>
      <c r="B1100" s="14" t="s">
        <v>63</v>
      </c>
      <c r="D1100" s="14" t="s">
        <v>1832</v>
      </c>
      <c r="E1100" s="14" t="s">
        <v>1745</v>
      </c>
      <c r="F1100" s="14" t="s">
        <v>1747</v>
      </c>
      <c r="G1100" s="14">
        <v>31013016</v>
      </c>
      <c r="H1100" s="14" t="s">
        <v>166</v>
      </c>
      <c r="I1100" s="14" t="s">
        <v>167</v>
      </c>
      <c r="J1100" s="14" t="s">
        <v>168</v>
      </c>
      <c r="K1100" s="14">
        <v>21.158031000000001</v>
      </c>
      <c r="L1100" s="14">
        <v>92.142398999999997</v>
      </c>
      <c r="M1100" s="14">
        <v>0</v>
      </c>
      <c r="N1100" s="14">
        <v>0</v>
      </c>
      <c r="P1100" s="14" t="s">
        <v>99</v>
      </c>
      <c r="Q1100" s="14" t="s">
        <v>108</v>
      </c>
      <c r="S1100" s="14">
        <v>1</v>
      </c>
      <c r="T1100" s="14">
        <v>1</v>
      </c>
      <c r="U1100" s="14">
        <v>3</v>
      </c>
      <c r="V1100" s="14">
        <v>1</v>
      </c>
      <c r="W1100" s="14">
        <v>0</v>
      </c>
      <c r="X1100" s="14">
        <v>0</v>
      </c>
      <c r="Y1100" s="14">
        <v>0</v>
      </c>
      <c r="Z1100" s="14">
        <v>20</v>
      </c>
      <c r="AA1100" s="14">
        <v>16</v>
      </c>
      <c r="AD1100" s="14">
        <v>32</v>
      </c>
      <c r="AE1100" s="14">
        <v>34</v>
      </c>
      <c r="AP1100" s="14">
        <v>0</v>
      </c>
      <c r="AQ1100" s="14">
        <v>1</v>
      </c>
      <c r="AR1100" s="14">
        <v>0</v>
      </c>
      <c r="AS1100" s="14">
        <v>0</v>
      </c>
      <c r="AX1100" s="14">
        <v>0</v>
      </c>
      <c r="AY1100" s="14">
        <v>1</v>
      </c>
      <c r="AZ1100" s="14">
        <v>0</v>
      </c>
      <c r="BA1100" s="14">
        <v>0</v>
      </c>
      <c r="BB1100" s="14">
        <v>1</v>
      </c>
    </row>
    <row r="1101" spans="1:54">
      <c r="A1101" s="14" t="s">
        <v>34</v>
      </c>
      <c r="B1101" s="14" t="s">
        <v>63</v>
      </c>
      <c r="D1101" s="14" t="s">
        <v>1832</v>
      </c>
      <c r="E1101" s="14" t="s">
        <v>1745</v>
      </c>
      <c r="F1101" s="14" t="s">
        <v>1706</v>
      </c>
      <c r="G1101" s="14">
        <v>31013093</v>
      </c>
      <c r="H1101" s="14" t="s">
        <v>166</v>
      </c>
      <c r="I1101" s="14" t="s">
        <v>167</v>
      </c>
      <c r="J1101" s="14" t="s">
        <v>168</v>
      </c>
      <c r="P1101" s="14" t="s">
        <v>99</v>
      </c>
      <c r="Q1101" s="14" t="s">
        <v>108</v>
      </c>
      <c r="S1101" s="14">
        <v>1</v>
      </c>
      <c r="T1101" s="14">
        <v>1</v>
      </c>
      <c r="U1101" s="14">
        <v>3</v>
      </c>
      <c r="V1101" s="14">
        <v>1</v>
      </c>
      <c r="W1101" s="14">
        <v>0</v>
      </c>
      <c r="X1101" s="14">
        <v>0</v>
      </c>
      <c r="Y1101" s="14">
        <v>0</v>
      </c>
      <c r="Z1101" s="14">
        <v>23</v>
      </c>
      <c r="AA1101" s="14">
        <v>15</v>
      </c>
      <c r="AD1101" s="14">
        <v>17</v>
      </c>
      <c r="AE1101" s="14">
        <v>53</v>
      </c>
      <c r="AP1101" s="14">
        <v>0</v>
      </c>
      <c r="AQ1101" s="14">
        <v>1</v>
      </c>
      <c r="AR1101" s="14">
        <v>1</v>
      </c>
      <c r="AS1101" s="14">
        <v>1</v>
      </c>
      <c r="AX1101" s="14">
        <v>0</v>
      </c>
      <c r="AY1101" s="14">
        <v>1</v>
      </c>
      <c r="AZ1101" s="14">
        <v>1</v>
      </c>
      <c r="BA1101" s="14">
        <v>1</v>
      </c>
      <c r="BB1101" s="14">
        <v>1</v>
      </c>
    </row>
    <row r="1102" spans="1:54">
      <c r="A1102" s="14" t="s">
        <v>34</v>
      </c>
      <c r="B1102" s="14" t="s">
        <v>63</v>
      </c>
      <c r="D1102" s="14" t="s">
        <v>1832</v>
      </c>
      <c r="E1102" s="14" t="s">
        <v>1745</v>
      </c>
      <c r="F1102" s="14" t="s">
        <v>1666</v>
      </c>
      <c r="G1102" s="14">
        <v>31013219</v>
      </c>
      <c r="H1102" s="14" t="s">
        <v>166</v>
      </c>
      <c r="I1102" s="14" t="s">
        <v>167</v>
      </c>
      <c r="J1102" s="14" t="s">
        <v>168</v>
      </c>
      <c r="K1102" s="14">
        <v>21.1575086059275</v>
      </c>
      <c r="L1102" s="14">
        <v>92.142689369086796</v>
      </c>
      <c r="M1102" s="14">
        <v>-32.393589858498899</v>
      </c>
      <c r="N1102" s="14">
        <v>4</v>
      </c>
      <c r="P1102" s="14" t="s">
        <v>99</v>
      </c>
      <c r="Q1102" s="14" t="s">
        <v>108</v>
      </c>
      <c r="S1102" s="14">
        <v>1</v>
      </c>
      <c r="T1102" s="14">
        <v>1</v>
      </c>
      <c r="U1102" s="14">
        <v>3</v>
      </c>
      <c r="V1102" s="14">
        <v>1</v>
      </c>
      <c r="W1102" s="14">
        <v>0</v>
      </c>
      <c r="X1102" s="14">
        <v>0</v>
      </c>
      <c r="Y1102" s="14">
        <v>0</v>
      </c>
      <c r="Z1102" s="14">
        <v>16</v>
      </c>
      <c r="AA1102" s="14">
        <v>21</v>
      </c>
      <c r="AD1102" s="14">
        <v>40</v>
      </c>
      <c r="AE1102" s="14">
        <v>35</v>
      </c>
      <c r="AP1102" s="14">
        <v>0</v>
      </c>
      <c r="AQ1102" s="14">
        <v>1</v>
      </c>
      <c r="AR1102" s="14">
        <v>1</v>
      </c>
      <c r="AS1102" s="14">
        <v>0</v>
      </c>
      <c r="AX1102" s="14">
        <v>0</v>
      </c>
      <c r="AY1102" s="14">
        <v>1</v>
      </c>
      <c r="AZ1102" s="14">
        <v>1</v>
      </c>
      <c r="BA1102" s="14">
        <v>0</v>
      </c>
      <c r="BB1102" s="14">
        <v>1</v>
      </c>
    </row>
    <row r="1103" spans="1:54">
      <c r="A1103" s="14" t="s">
        <v>34</v>
      </c>
      <c r="B1103" s="14" t="s">
        <v>63</v>
      </c>
      <c r="D1103" s="14" t="s">
        <v>1832</v>
      </c>
      <c r="E1103" s="14" t="s">
        <v>485</v>
      </c>
      <c r="F1103" s="14" t="s">
        <v>1748</v>
      </c>
      <c r="G1103" s="14">
        <v>31012844</v>
      </c>
      <c r="H1103" s="14" t="s">
        <v>166</v>
      </c>
      <c r="I1103" s="14" t="s">
        <v>259</v>
      </c>
      <c r="J1103" s="14" t="s">
        <v>168</v>
      </c>
      <c r="K1103" s="14">
        <v>21.1574582853059</v>
      </c>
      <c r="L1103" s="14">
        <v>92.145589705158201</v>
      </c>
      <c r="M1103" s="14">
        <v>-33.897494276585903</v>
      </c>
      <c r="N1103" s="14">
        <v>4</v>
      </c>
      <c r="P1103" s="14" t="s">
        <v>99</v>
      </c>
      <c r="Q1103" s="14" t="s">
        <v>108</v>
      </c>
      <c r="S1103" s="14">
        <v>1</v>
      </c>
      <c r="T1103" s="14">
        <v>1</v>
      </c>
      <c r="U1103" s="14">
        <v>3</v>
      </c>
      <c r="V1103" s="14">
        <v>1</v>
      </c>
      <c r="W1103" s="14">
        <v>0</v>
      </c>
      <c r="X1103" s="14">
        <v>0</v>
      </c>
      <c r="Y1103" s="14">
        <v>0</v>
      </c>
      <c r="Z1103" s="14">
        <v>18</v>
      </c>
      <c r="AA1103" s="14">
        <v>17</v>
      </c>
      <c r="AD1103" s="14">
        <v>36</v>
      </c>
      <c r="AE1103" s="14">
        <v>34</v>
      </c>
      <c r="AP1103" s="14">
        <v>0</v>
      </c>
      <c r="AQ1103" s="14">
        <v>1</v>
      </c>
      <c r="AR1103" s="14">
        <v>1</v>
      </c>
      <c r="AS1103" s="14">
        <v>1</v>
      </c>
      <c r="AX1103" s="14">
        <v>0</v>
      </c>
      <c r="AY1103" s="14">
        <v>1</v>
      </c>
      <c r="AZ1103" s="14">
        <v>1</v>
      </c>
      <c r="BA1103" s="14">
        <v>1</v>
      </c>
      <c r="BB1103" s="14">
        <v>1</v>
      </c>
    </row>
    <row r="1104" spans="1:54">
      <c r="A1104" s="14" t="s">
        <v>34</v>
      </c>
      <c r="B1104" s="14" t="s">
        <v>63</v>
      </c>
      <c r="D1104" s="14" t="s">
        <v>1832</v>
      </c>
      <c r="E1104" s="14" t="s">
        <v>485</v>
      </c>
      <c r="F1104" s="14" t="s">
        <v>1673</v>
      </c>
      <c r="G1104" s="14">
        <v>31012886</v>
      </c>
      <c r="H1104" s="14" t="s">
        <v>166</v>
      </c>
      <c r="I1104" s="14" t="s">
        <v>167</v>
      </c>
      <c r="J1104" s="14" t="s">
        <v>168</v>
      </c>
      <c r="K1104" s="14">
        <v>21.157257999999999</v>
      </c>
      <c r="L1104" s="14">
        <v>92.147125000000003</v>
      </c>
      <c r="M1104" s="14">
        <v>0</v>
      </c>
      <c r="N1104" s="14">
        <v>0</v>
      </c>
      <c r="P1104" s="14" t="s">
        <v>99</v>
      </c>
      <c r="Q1104" s="14" t="s">
        <v>108</v>
      </c>
      <c r="S1104" s="14">
        <v>1</v>
      </c>
      <c r="T1104" s="14">
        <v>1</v>
      </c>
      <c r="U1104" s="14">
        <v>3</v>
      </c>
      <c r="V1104" s="14">
        <v>1</v>
      </c>
      <c r="W1104" s="14">
        <v>0</v>
      </c>
      <c r="X1104" s="14">
        <v>0</v>
      </c>
      <c r="Y1104" s="14">
        <v>0</v>
      </c>
      <c r="Z1104" s="14">
        <v>19</v>
      </c>
      <c r="AA1104" s="14">
        <v>16</v>
      </c>
      <c r="AD1104" s="14">
        <v>44</v>
      </c>
      <c r="AE1104" s="14">
        <v>31</v>
      </c>
      <c r="AP1104" s="14">
        <v>0</v>
      </c>
      <c r="AQ1104" s="14">
        <v>1</v>
      </c>
      <c r="AR1104" s="14">
        <v>1</v>
      </c>
      <c r="AS1104" s="14">
        <v>0</v>
      </c>
      <c r="AX1104" s="14">
        <v>0</v>
      </c>
      <c r="AY1104" s="14">
        <v>1</v>
      </c>
      <c r="AZ1104" s="14">
        <v>1</v>
      </c>
      <c r="BA1104" s="14">
        <v>0</v>
      </c>
      <c r="BB1104" s="14">
        <v>1</v>
      </c>
    </row>
    <row r="1105" spans="1:54">
      <c r="A1105" s="14" t="s">
        <v>34</v>
      </c>
      <c r="B1105" s="14" t="s">
        <v>63</v>
      </c>
      <c r="D1105" s="14" t="s">
        <v>1832</v>
      </c>
      <c r="E1105" s="14" t="s">
        <v>485</v>
      </c>
      <c r="F1105" s="14" t="s">
        <v>1669</v>
      </c>
      <c r="G1105" s="14">
        <v>31012955</v>
      </c>
      <c r="H1105" s="14" t="s">
        <v>166</v>
      </c>
      <c r="I1105" s="14" t="s">
        <v>259</v>
      </c>
      <c r="J1105" s="14" t="s">
        <v>168</v>
      </c>
      <c r="K1105" s="14">
        <v>21.157305000000001</v>
      </c>
      <c r="L1105" s="14">
        <v>92.146933000000004</v>
      </c>
      <c r="M1105" s="14">
        <v>0</v>
      </c>
      <c r="N1105" s="14">
        <v>0</v>
      </c>
      <c r="P1105" s="14" t="s">
        <v>99</v>
      </c>
      <c r="Q1105" s="14" t="s">
        <v>108</v>
      </c>
      <c r="S1105" s="14">
        <v>1</v>
      </c>
      <c r="T1105" s="14">
        <v>1</v>
      </c>
      <c r="U1105" s="14">
        <v>3</v>
      </c>
      <c r="V1105" s="14">
        <v>1</v>
      </c>
      <c r="W1105" s="14">
        <v>0</v>
      </c>
      <c r="X1105" s="14">
        <v>0</v>
      </c>
      <c r="Y1105" s="14">
        <v>0</v>
      </c>
      <c r="Z1105" s="14">
        <v>19</v>
      </c>
      <c r="AA1105" s="14">
        <v>16</v>
      </c>
      <c r="AD1105" s="14">
        <v>38</v>
      </c>
      <c r="AE1105" s="14">
        <v>35</v>
      </c>
      <c r="AP1105" s="14">
        <v>0</v>
      </c>
      <c r="AQ1105" s="14">
        <v>1</v>
      </c>
      <c r="AR1105" s="14">
        <v>1</v>
      </c>
      <c r="AS1105" s="14">
        <v>0</v>
      </c>
      <c r="AX1105" s="14">
        <v>0</v>
      </c>
      <c r="AY1105" s="14">
        <v>1</v>
      </c>
      <c r="AZ1105" s="14">
        <v>1</v>
      </c>
      <c r="BA1105" s="14">
        <v>0</v>
      </c>
      <c r="BB1105" s="14">
        <v>1</v>
      </c>
    </row>
    <row r="1106" spans="1:54">
      <c r="A1106" s="14" t="s">
        <v>34</v>
      </c>
      <c r="B1106" s="14" t="s">
        <v>63</v>
      </c>
      <c r="D1106" s="14" t="s">
        <v>1832</v>
      </c>
      <c r="E1106" s="14" t="s">
        <v>485</v>
      </c>
      <c r="F1106" s="14" t="s">
        <v>1697</v>
      </c>
      <c r="G1106" s="14">
        <v>31013074</v>
      </c>
      <c r="H1106" s="14" t="s">
        <v>166</v>
      </c>
      <c r="I1106" s="14" t="s">
        <v>259</v>
      </c>
      <c r="J1106" s="14" t="s">
        <v>168</v>
      </c>
      <c r="K1106" s="14">
        <v>21.157872918838901</v>
      </c>
      <c r="L1106" s="14">
        <v>92.145432349594003</v>
      </c>
      <c r="M1106" s="14">
        <v>-47.570765212452301</v>
      </c>
      <c r="N1106" s="14">
        <v>4</v>
      </c>
      <c r="P1106" s="14" t="s">
        <v>99</v>
      </c>
      <c r="Q1106" s="14" t="s">
        <v>108</v>
      </c>
      <c r="S1106" s="14">
        <v>1</v>
      </c>
      <c r="T1106" s="14">
        <v>1</v>
      </c>
      <c r="U1106" s="14">
        <v>3</v>
      </c>
      <c r="V1106" s="14">
        <v>0</v>
      </c>
      <c r="W1106" s="14">
        <v>0</v>
      </c>
      <c r="X1106" s="14">
        <v>0</v>
      </c>
      <c r="Y1106" s="14">
        <v>0</v>
      </c>
      <c r="Z1106" s="14">
        <v>18</v>
      </c>
      <c r="AA1106" s="14">
        <v>17</v>
      </c>
      <c r="AD1106" s="14">
        <v>36</v>
      </c>
      <c r="AE1106" s="14">
        <v>39</v>
      </c>
      <c r="AP1106" s="14">
        <v>0</v>
      </c>
      <c r="AQ1106" s="14">
        <v>1</v>
      </c>
      <c r="AR1106" s="14">
        <v>1</v>
      </c>
      <c r="AS1106" s="14">
        <v>0</v>
      </c>
      <c r="AX1106" s="14">
        <v>0</v>
      </c>
      <c r="AY1106" s="14">
        <v>1</v>
      </c>
      <c r="AZ1106" s="14">
        <v>1</v>
      </c>
      <c r="BA1106" s="14">
        <v>0</v>
      </c>
      <c r="BB1106" s="14">
        <v>1</v>
      </c>
    </row>
    <row r="1107" spans="1:54">
      <c r="A1107" s="14" t="s">
        <v>34</v>
      </c>
      <c r="B1107" s="14" t="s">
        <v>63</v>
      </c>
      <c r="D1107" s="14" t="s">
        <v>1832</v>
      </c>
      <c r="E1107" s="14" t="s">
        <v>295</v>
      </c>
      <c r="F1107" s="14" t="s">
        <v>1627</v>
      </c>
      <c r="G1107" s="14">
        <v>31012905</v>
      </c>
      <c r="H1107" s="14" t="s">
        <v>166</v>
      </c>
      <c r="I1107" s="14" t="s">
        <v>167</v>
      </c>
      <c r="J1107" s="14" t="s">
        <v>168</v>
      </c>
      <c r="K1107" s="14">
        <v>21.157364053608902</v>
      </c>
      <c r="L1107" s="14">
        <v>92.139992160397199</v>
      </c>
      <c r="M1107" s="14">
        <v>-36.449557594917003</v>
      </c>
      <c r="N1107" s="14">
        <v>4</v>
      </c>
      <c r="P1107" s="14" t="s">
        <v>99</v>
      </c>
      <c r="Q1107" s="14" t="s">
        <v>108</v>
      </c>
      <c r="S1107" s="14">
        <v>1</v>
      </c>
      <c r="T1107" s="14">
        <v>1</v>
      </c>
      <c r="U1107" s="14">
        <v>3</v>
      </c>
      <c r="V1107" s="14">
        <v>0</v>
      </c>
      <c r="W1107" s="14">
        <v>0</v>
      </c>
      <c r="X1107" s="14">
        <v>0</v>
      </c>
      <c r="Y1107" s="14">
        <v>0</v>
      </c>
      <c r="Z1107" s="14">
        <v>18</v>
      </c>
      <c r="AA1107" s="14">
        <v>17</v>
      </c>
      <c r="AD1107" s="14">
        <v>36</v>
      </c>
      <c r="AE1107" s="14">
        <v>35</v>
      </c>
      <c r="AP1107" s="14">
        <v>0</v>
      </c>
      <c r="AQ1107" s="14">
        <v>1</v>
      </c>
      <c r="AR1107" s="14">
        <v>1</v>
      </c>
      <c r="AS1107" s="14">
        <v>0</v>
      </c>
      <c r="AX1107" s="14">
        <v>0</v>
      </c>
      <c r="AY1107" s="14">
        <v>1</v>
      </c>
      <c r="AZ1107" s="14">
        <v>1</v>
      </c>
      <c r="BA1107" s="14">
        <v>0</v>
      </c>
      <c r="BB1107" s="14">
        <v>1</v>
      </c>
    </row>
    <row r="1108" spans="1:54">
      <c r="A1108" s="14" t="s">
        <v>34</v>
      </c>
      <c r="B1108" s="14" t="s">
        <v>63</v>
      </c>
      <c r="D1108" s="14" t="s">
        <v>1832</v>
      </c>
      <c r="E1108" s="14" t="s">
        <v>295</v>
      </c>
      <c r="F1108" s="14" t="s">
        <v>1708</v>
      </c>
      <c r="G1108" s="14">
        <v>31013022</v>
      </c>
      <c r="H1108" s="14" t="s">
        <v>166</v>
      </c>
      <c r="I1108" s="14" t="s">
        <v>167</v>
      </c>
      <c r="J1108" s="14" t="s">
        <v>168</v>
      </c>
      <c r="K1108" s="14">
        <v>21.158093063518901</v>
      </c>
      <c r="L1108" s="14">
        <v>92.139992257081801</v>
      </c>
      <c r="M1108" s="14">
        <v>-12.6545215828294</v>
      </c>
      <c r="N1108" s="14">
        <v>4</v>
      </c>
      <c r="P1108" s="14" t="s">
        <v>99</v>
      </c>
      <c r="Q1108" s="14" t="s">
        <v>108</v>
      </c>
      <c r="S1108" s="14">
        <v>1</v>
      </c>
      <c r="T1108" s="14">
        <v>1</v>
      </c>
      <c r="U1108" s="14">
        <v>3</v>
      </c>
      <c r="V1108" s="14">
        <v>0</v>
      </c>
      <c r="W1108" s="14">
        <v>0</v>
      </c>
      <c r="X1108" s="14">
        <v>0</v>
      </c>
      <c r="Y1108" s="14">
        <v>0</v>
      </c>
      <c r="Z1108" s="14">
        <v>18</v>
      </c>
      <c r="AA1108" s="14">
        <v>17</v>
      </c>
      <c r="AD1108" s="14">
        <v>41</v>
      </c>
      <c r="AE1108" s="14">
        <v>44</v>
      </c>
      <c r="AP1108" s="14">
        <v>0</v>
      </c>
      <c r="AQ1108" s="14">
        <v>1</v>
      </c>
      <c r="AR1108" s="14">
        <v>1</v>
      </c>
      <c r="AS1108" s="14">
        <v>0</v>
      </c>
      <c r="AX1108" s="14">
        <v>0</v>
      </c>
      <c r="AY1108" s="14">
        <v>1</v>
      </c>
      <c r="AZ1108" s="14">
        <v>1</v>
      </c>
      <c r="BA1108" s="14">
        <v>0</v>
      </c>
      <c r="BB1108" s="14">
        <v>1</v>
      </c>
    </row>
    <row r="1109" spans="1:54">
      <c r="A1109" s="14" t="s">
        <v>34</v>
      </c>
      <c r="B1109" s="14" t="s">
        <v>63</v>
      </c>
      <c r="D1109" s="14" t="s">
        <v>1832</v>
      </c>
      <c r="E1109" s="14" t="s">
        <v>295</v>
      </c>
      <c r="F1109" s="14" t="s">
        <v>1643</v>
      </c>
      <c r="G1109" s="14">
        <v>31013043</v>
      </c>
      <c r="H1109" s="14" t="s">
        <v>166</v>
      </c>
      <c r="I1109" s="14" t="s">
        <v>167</v>
      </c>
      <c r="J1109" s="14" t="s">
        <v>168</v>
      </c>
      <c r="K1109" s="14">
        <v>21.158157355040402</v>
      </c>
      <c r="L1109" s="14">
        <v>92.138378592507294</v>
      </c>
      <c r="M1109" s="14">
        <v>-28.138498285159901</v>
      </c>
      <c r="N1109" s="14">
        <v>4</v>
      </c>
      <c r="P1109" s="14" t="s">
        <v>99</v>
      </c>
      <c r="Q1109" s="14" t="s">
        <v>108</v>
      </c>
      <c r="S1109" s="14">
        <v>1</v>
      </c>
      <c r="T1109" s="14">
        <v>1</v>
      </c>
      <c r="U1109" s="14">
        <v>3</v>
      </c>
      <c r="V1109" s="14">
        <v>0</v>
      </c>
      <c r="W1109" s="14">
        <v>0</v>
      </c>
      <c r="X1109" s="14">
        <v>0</v>
      </c>
      <c r="Y1109" s="14">
        <v>0</v>
      </c>
      <c r="Z1109" s="14">
        <v>18</v>
      </c>
      <c r="AA1109" s="14">
        <v>18</v>
      </c>
      <c r="AD1109" s="14">
        <v>37</v>
      </c>
      <c r="AE1109" s="14">
        <v>34</v>
      </c>
      <c r="AP1109" s="14">
        <v>0</v>
      </c>
      <c r="AQ1109" s="14">
        <v>1</v>
      </c>
      <c r="AR1109" s="14">
        <v>1</v>
      </c>
      <c r="AS1109" s="14">
        <v>0</v>
      </c>
      <c r="AX1109" s="14">
        <v>0</v>
      </c>
      <c r="AY1109" s="14">
        <v>1</v>
      </c>
      <c r="AZ1109" s="14">
        <v>1</v>
      </c>
      <c r="BA1109" s="14">
        <v>0</v>
      </c>
      <c r="BB1109" s="14">
        <v>1</v>
      </c>
    </row>
    <row r="1110" spans="1:54">
      <c r="A1110" s="14" t="s">
        <v>34</v>
      </c>
      <c r="B1110" s="14" t="s">
        <v>63</v>
      </c>
      <c r="D1110" s="14" t="s">
        <v>1832</v>
      </c>
      <c r="E1110" s="14" t="s">
        <v>295</v>
      </c>
      <c r="F1110" s="14" t="s">
        <v>1700</v>
      </c>
      <c r="G1110" s="14">
        <v>31013121</v>
      </c>
      <c r="H1110" s="14" t="s">
        <v>166</v>
      </c>
      <c r="I1110" s="14" t="s">
        <v>259</v>
      </c>
      <c r="J1110" s="14" t="s">
        <v>168</v>
      </c>
      <c r="K1110" s="14">
        <v>21.160283</v>
      </c>
      <c r="L1110" s="14">
        <v>92.138772000000003</v>
      </c>
      <c r="M1110" s="14">
        <v>0</v>
      </c>
      <c r="N1110" s="14">
        <v>0</v>
      </c>
      <c r="P1110" s="14" t="s">
        <v>99</v>
      </c>
      <c r="Q1110" s="14" t="s">
        <v>108</v>
      </c>
      <c r="S1110" s="14">
        <v>1</v>
      </c>
      <c r="T1110" s="14">
        <v>1</v>
      </c>
      <c r="U1110" s="14">
        <v>3</v>
      </c>
      <c r="V1110" s="14">
        <v>1</v>
      </c>
      <c r="W1110" s="14">
        <v>0</v>
      </c>
      <c r="X1110" s="14">
        <v>0</v>
      </c>
      <c r="Y1110" s="14">
        <v>0</v>
      </c>
      <c r="Z1110" s="14">
        <v>18</v>
      </c>
      <c r="AA1110" s="14">
        <v>17</v>
      </c>
      <c r="AD1110" s="14">
        <v>25</v>
      </c>
      <c r="AE1110" s="14">
        <v>45</v>
      </c>
      <c r="AP1110" s="14">
        <v>0</v>
      </c>
      <c r="AQ1110" s="14">
        <v>1</v>
      </c>
      <c r="AR1110" s="14">
        <v>1</v>
      </c>
      <c r="AS1110" s="14">
        <v>0</v>
      </c>
      <c r="AX1110" s="14">
        <v>0</v>
      </c>
      <c r="AY1110" s="14">
        <v>1</v>
      </c>
      <c r="AZ1110" s="14">
        <v>1</v>
      </c>
      <c r="BA1110" s="14">
        <v>0</v>
      </c>
      <c r="BB1110" s="14">
        <v>1</v>
      </c>
    </row>
    <row r="1111" spans="1:54">
      <c r="A1111" s="14" t="s">
        <v>34</v>
      </c>
      <c r="B1111" s="14" t="s">
        <v>63</v>
      </c>
      <c r="D1111" s="14" t="s">
        <v>1832</v>
      </c>
      <c r="E1111" s="14" t="s">
        <v>295</v>
      </c>
      <c r="F1111" s="14" t="s">
        <v>1691</v>
      </c>
      <c r="G1111" s="14">
        <v>31013190</v>
      </c>
      <c r="H1111" s="14" t="s">
        <v>166</v>
      </c>
      <c r="I1111" s="14" t="s">
        <v>259</v>
      </c>
      <c r="J1111" s="14" t="s">
        <v>168</v>
      </c>
      <c r="K1111" s="14">
        <v>21.156576454049102</v>
      </c>
      <c r="L1111" s="14">
        <v>92.139930899374406</v>
      </c>
      <c r="M1111" s="14">
        <v>-41.772789072454302</v>
      </c>
      <c r="N1111" s="14">
        <v>4</v>
      </c>
      <c r="P1111" s="14" t="s">
        <v>99</v>
      </c>
      <c r="Q1111" s="14" t="s">
        <v>108</v>
      </c>
      <c r="S1111" s="14">
        <v>1</v>
      </c>
      <c r="T1111" s="14">
        <v>1</v>
      </c>
      <c r="U1111" s="14">
        <v>3</v>
      </c>
      <c r="V1111" s="14">
        <v>1</v>
      </c>
      <c r="W1111" s="14">
        <v>0</v>
      </c>
      <c r="X1111" s="14">
        <v>0</v>
      </c>
      <c r="Y1111" s="14">
        <v>0</v>
      </c>
      <c r="Z1111" s="14">
        <v>18</v>
      </c>
      <c r="AA1111" s="14">
        <v>18</v>
      </c>
      <c r="AD1111" s="14">
        <v>36</v>
      </c>
      <c r="AE1111" s="14">
        <v>37</v>
      </c>
      <c r="AP1111" s="14">
        <v>0</v>
      </c>
      <c r="AQ1111" s="14">
        <v>1</v>
      </c>
      <c r="AR1111" s="14">
        <v>1</v>
      </c>
      <c r="AS1111" s="14">
        <v>0</v>
      </c>
      <c r="AX1111" s="14">
        <v>0</v>
      </c>
      <c r="AY1111" s="14">
        <v>1</v>
      </c>
      <c r="AZ1111" s="14">
        <v>1</v>
      </c>
      <c r="BA1111" s="14">
        <v>0</v>
      </c>
      <c r="BB1111" s="14">
        <v>1</v>
      </c>
    </row>
    <row r="1112" spans="1:54">
      <c r="A1112" s="14" t="s">
        <v>34</v>
      </c>
      <c r="B1112" s="14" t="s">
        <v>63</v>
      </c>
      <c r="D1112" s="14" t="s">
        <v>1832</v>
      </c>
      <c r="E1112" s="14" t="s">
        <v>295</v>
      </c>
      <c r="F1112" s="14" t="s">
        <v>1685</v>
      </c>
      <c r="G1112" s="14">
        <v>31013195</v>
      </c>
      <c r="H1112" s="14" t="s">
        <v>166</v>
      </c>
      <c r="I1112" s="14" t="s">
        <v>167</v>
      </c>
      <c r="J1112" s="14" t="s">
        <v>168</v>
      </c>
      <c r="K1112" s="14">
        <v>21.158423300219901</v>
      </c>
      <c r="L1112" s="14">
        <v>92.139609587117903</v>
      </c>
      <c r="M1112" s="14">
        <v>-23.652754822911199</v>
      </c>
      <c r="N1112" s="14">
        <v>4</v>
      </c>
      <c r="P1112" s="14" t="s">
        <v>99</v>
      </c>
      <c r="Q1112" s="14" t="s">
        <v>108</v>
      </c>
      <c r="S1112" s="14">
        <v>1</v>
      </c>
      <c r="T1112" s="14">
        <v>1</v>
      </c>
      <c r="U1112" s="14">
        <v>3</v>
      </c>
      <c r="V1112" s="14">
        <v>0</v>
      </c>
      <c r="W1112" s="14">
        <v>0</v>
      </c>
      <c r="X1112" s="14">
        <v>0</v>
      </c>
      <c r="Y1112" s="14">
        <v>0</v>
      </c>
      <c r="Z1112" s="14">
        <v>18</v>
      </c>
      <c r="AA1112" s="14">
        <v>18</v>
      </c>
      <c r="AD1112" s="14">
        <v>36</v>
      </c>
      <c r="AE1112" s="14">
        <v>35</v>
      </c>
      <c r="AP1112" s="14">
        <v>0</v>
      </c>
      <c r="AQ1112" s="14">
        <v>1</v>
      </c>
      <c r="AR1112" s="14">
        <v>1</v>
      </c>
      <c r="AS1112" s="14">
        <v>0</v>
      </c>
      <c r="AX1112" s="14">
        <v>0</v>
      </c>
      <c r="AY1112" s="14">
        <v>1</v>
      </c>
      <c r="AZ1112" s="14">
        <v>1</v>
      </c>
      <c r="BA1112" s="14">
        <v>0</v>
      </c>
      <c r="BB1112" s="14">
        <v>1</v>
      </c>
    </row>
    <row r="1113" spans="1:54">
      <c r="A1113" s="14" t="s">
        <v>34</v>
      </c>
      <c r="B1113" s="14" t="s">
        <v>63</v>
      </c>
      <c r="D1113" s="14" t="s">
        <v>1832</v>
      </c>
      <c r="E1113" s="14" t="s">
        <v>295</v>
      </c>
      <c r="F1113" s="14" t="s">
        <v>1709</v>
      </c>
      <c r="G1113" s="14">
        <v>31013203</v>
      </c>
      <c r="H1113" s="14" t="s">
        <v>166</v>
      </c>
      <c r="I1113" s="14" t="s">
        <v>167</v>
      </c>
      <c r="J1113" s="14" t="s">
        <v>168</v>
      </c>
      <c r="K1113" s="14">
        <v>21.159351290324501</v>
      </c>
      <c r="L1113" s="14">
        <v>92.139744670482401</v>
      </c>
      <c r="M1113" s="14">
        <v>-22.185097965541601</v>
      </c>
      <c r="N1113" s="14">
        <v>4</v>
      </c>
      <c r="P1113" s="14" t="s">
        <v>99</v>
      </c>
      <c r="Q1113" s="14" t="s">
        <v>108</v>
      </c>
      <c r="S1113" s="14">
        <v>1</v>
      </c>
      <c r="T1113" s="14">
        <v>1</v>
      </c>
      <c r="U1113" s="14">
        <v>3</v>
      </c>
      <c r="V1113" s="14">
        <v>0</v>
      </c>
      <c r="W1113" s="14">
        <v>0</v>
      </c>
      <c r="X1113" s="14">
        <v>0</v>
      </c>
      <c r="Y1113" s="14">
        <v>0</v>
      </c>
      <c r="Z1113" s="14">
        <v>18</v>
      </c>
      <c r="AA1113" s="14">
        <v>17</v>
      </c>
      <c r="AD1113" s="14">
        <v>36</v>
      </c>
      <c r="AE1113" s="14">
        <v>34</v>
      </c>
      <c r="AP1113" s="14">
        <v>0</v>
      </c>
      <c r="AQ1113" s="14">
        <v>1</v>
      </c>
      <c r="AR1113" s="14">
        <v>1</v>
      </c>
      <c r="AS1113" s="14">
        <v>0</v>
      </c>
      <c r="AX1113" s="14">
        <v>0</v>
      </c>
      <c r="AY1113" s="14">
        <v>1</v>
      </c>
      <c r="AZ1113" s="14">
        <v>1</v>
      </c>
      <c r="BA1113" s="14">
        <v>0</v>
      </c>
      <c r="BB1113" s="14">
        <v>1</v>
      </c>
    </row>
    <row r="1114" spans="1:54">
      <c r="A1114" s="14" t="s">
        <v>35</v>
      </c>
      <c r="B1114" s="14" t="s">
        <v>64</v>
      </c>
      <c r="D1114" s="14" t="s">
        <v>1832</v>
      </c>
      <c r="E1114" s="14" t="s">
        <v>538</v>
      </c>
      <c r="F1114" s="14" t="s">
        <v>1749</v>
      </c>
      <c r="G1114" s="14">
        <v>31012851</v>
      </c>
      <c r="H1114" s="14" t="s">
        <v>166</v>
      </c>
      <c r="I1114" s="14" t="s">
        <v>259</v>
      </c>
      <c r="J1114" s="14" t="s">
        <v>168</v>
      </c>
      <c r="K1114" s="14">
        <v>21.158655687905199</v>
      </c>
      <c r="L1114" s="14">
        <v>92.149866033395995</v>
      </c>
      <c r="M1114" s="14">
        <v>-35.8139936435064</v>
      </c>
      <c r="N1114" s="14">
        <v>4</v>
      </c>
      <c r="P1114" s="14" t="s">
        <v>99</v>
      </c>
      <c r="Q1114" s="14" t="s">
        <v>108</v>
      </c>
      <c r="S1114" s="14">
        <v>1</v>
      </c>
      <c r="T1114" s="14">
        <v>1</v>
      </c>
      <c r="U1114" s="14">
        <v>3</v>
      </c>
      <c r="V1114" s="14">
        <v>0</v>
      </c>
      <c r="W1114" s="14">
        <v>0</v>
      </c>
      <c r="X1114" s="14">
        <v>0</v>
      </c>
      <c r="Y1114" s="14">
        <v>0</v>
      </c>
      <c r="Z1114" s="14">
        <v>17</v>
      </c>
      <c r="AA1114" s="14">
        <v>17</v>
      </c>
      <c r="AD1114" s="14">
        <v>36</v>
      </c>
      <c r="AE1114" s="14">
        <v>34</v>
      </c>
      <c r="AP1114" s="14">
        <v>0</v>
      </c>
      <c r="AQ1114" s="14">
        <v>1</v>
      </c>
      <c r="AR1114" s="14">
        <v>1</v>
      </c>
      <c r="AS1114" s="14">
        <v>0</v>
      </c>
      <c r="AX1114" s="14">
        <v>0</v>
      </c>
      <c r="AY1114" s="14">
        <v>1</v>
      </c>
      <c r="AZ1114" s="14">
        <v>1</v>
      </c>
      <c r="BA1114" s="14">
        <v>0</v>
      </c>
      <c r="BB1114" s="14">
        <v>1</v>
      </c>
    </row>
    <row r="1115" spans="1:54">
      <c r="A1115" s="14" t="s">
        <v>35</v>
      </c>
      <c r="B1115" s="14" t="s">
        <v>64</v>
      </c>
      <c r="D1115" s="14" t="s">
        <v>1832</v>
      </c>
      <c r="E1115" s="14" t="s">
        <v>538</v>
      </c>
      <c r="F1115" s="14" t="s">
        <v>1750</v>
      </c>
      <c r="G1115" s="14">
        <v>31012965</v>
      </c>
      <c r="H1115" s="14" t="s">
        <v>166</v>
      </c>
      <c r="I1115" s="14" t="s">
        <v>259</v>
      </c>
      <c r="J1115" s="14" t="s">
        <v>168</v>
      </c>
      <c r="K1115" s="14">
        <v>21.158408859174799</v>
      </c>
      <c r="L1115" s="14">
        <v>92.150077903510194</v>
      </c>
      <c r="M1115" s="14">
        <v>-37.894626040148601</v>
      </c>
      <c r="N1115" s="14">
        <v>4</v>
      </c>
      <c r="P1115" s="14" t="s">
        <v>99</v>
      </c>
      <c r="Q1115" s="14" t="s">
        <v>108</v>
      </c>
      <c r="S1115" s="14">
        <v>1</v>
      </c>
      <c r="T1115" s="14">
        <v>1</v>
      </c>
      <c r="U1115" s="14">
        <v>3</v>
      </c>
      <c r="V1115" s="14">
        <v>0</v>
      </c>
      <c r="W1115" s="14">
        <v>0</v>
      </c>
      <c r="X1115" s="14">
        <v>0</v>
      </c>
      <c r="Y1115" s="14">
        <v>0</v>
      </c>
      <c r="Z1115" s="14">
        <v>24</v>
      </c>
      <c r="AA1115" s="14">
        <v>16</v>
      </c>
      <c r="AD1115" s="14">
        <v>22</v>
      </c>
      <c r="AE1115" s="14">
        <v>48</v>
      </c>
      <c r="AP1115" s="14">
        <v>0</v>
      </c>
      <c r="AQ1115" s="14">
        <v>1</v>
      </c>
      <c r="AR1115" s="14">
        <v>1</v>
      </c>
      <c r="AS1115" s="14">
        <v>0</v>
      </c>
      <c r="AX1115" s="14">
        <v>0</v>
      </c>
      <c r="AY1115" s="14">
        <v>1</v>
      </c>
      <c r="AZ1115" s="14">
        <v>1</v>
      </c>
      <c r="BA1115" s="14">
        <v>0</v>
      </c>
      <c r="BB1115" s="14">
        <v>1</v>
      </c>
    </row>
    <row r="1116" spans="1:54">
      <c r="A1116" s="14" t="s">
        <v>35</v>
      </c>
      <c r="B1116" s="14" t="s">
        <v>64</v>
      </c>
      <c r="D1116" s="14" t="s">
        <v>1832</v>
      </c>
      <c r="E1116" s="14" t="s">
        <v>538</v>
      </c>
      <c r="F1116" s="14" t="s">
        <v>1751</v>
      </c>
      <c r="G1116" s="14">
        <v>31012979</v>
      </c>
      <c r="H1116" s="14" t="s">
        <v>166</v>
      </c>
      <c r="I1116" s="14" t="s">
        <v>167</v>
      </c>
      <c r="J1116" s="14" t="s">
        <v>168</v>
      </c>
      <c r="K1116" s="14">
        <v>21.1577664689047</v>
      </c>
      <c r="L1116" s="14">
        <v>92.150648160209698</v>
      </c>
      <c r="M1116" s="14">
        <v>-26.7910931202649</v>
      </c>
      <c r="N1116" s="14">
        <v>4</v>
      </c>
      <c r="P1116" s="14" t="s">
        <v>99</v>
      </c>
      <c r="Q1116" s="14" t="s">
        <v>108</v>
      </c>
      <c r="S1116" s="14">
        <v>1</v>
      </c>
      <c r="T1116" s="14">
        <v>1</v>
      </c>
      <c r="U1116" s="14">
        <v>3</v>
      </c>
      <c r="V1116" s="14">
        <v>0</v>
      </c>
      <c r="W1116" s="14">
        <v>0</v>
      </c>
      <c r="X1116" s="14">
        <v>0</v>
      </c>
      <c r="Y1116" s="14">
        <v>0</v>
      </c>
      <c r="Z1116" s="14">
        <v>18</v>
      </c>
      <c r="AA1116" s="14">
        <v>17</v>
      </c>
      <c r="AD1116" s="14">
        <v>35</v>
      </c>
      <c r="AE1116" s="14">
        <v>35</v>
      </c>
      <c r="AP1116" s="14">
        <v>0</v>
      </c>
      <c r="AQ1116" s="14">
        <v>1</v>
      </c>
      <c r="AR1116" s="14">
        <v>1</v>
      </c>
      <c r="AS1116" s="14">
        <v>0</v>
      </c>
      <c r="AX1116" s="14">
        <v>0</v>
      </c>
      <c r="AY1116" s="14">
        <v>1</v>
      </c>
      <c r="AZ1116" s="14">
        <v>1</v>
      </c>
      <c r="BA1116" s="14">
        <v>0</v>
      </c>
      <c r="BB1116" s="14">
        <v>1</v>
      </c>
    </row>
    <row r="1117" spans="1:54">
      <c r="A1117" s="14" t="s">
        <v>35</v>
      </c>
      <c r="B1117" s="14" t="s">
        <v>64</v>
      </c>
      <c r="D1117" s="14" t="s">
        <v>1832</v>
      </c>
      <c r="E1117" s="14" t="s">
        <v>538</v>
      </c>
      <c r="F1117" s="14" t="s">
        <v>1752</v>
      </c>
      <c r="G1117" s="14">
        <v>31013186</v>
      </c>
      <c r="H1117" s="14" t="s">
        <v>166</v>
      </c>
      <c r="I1117" s="14" t="s">
        <v>259</v>
      </c>
      <c r="J1117" s="14" t="s">
        <v>168</v>
      </c>
      <c r="K1117" s="14">
        <v>21.158670000000001</v>
      </c>
      <c r="L1117" s="14">
        <v>92.150251999999995</v>
      </c>
      <c r="M1117" s="14">
        <v>0</v>
      </c>
      <c r="N1117" s="14">
        <v>0</v>
      </c>
      <c r="P1117" s="14" t="s">
        <v>99</v>
      </c>
      <c r="Q1117" s="14" t="s">
        <v>108</v>
      </c>
      <c r="S1117" s="14">
        <v>1</v>
      </c>
      <c r="T1117" s="14">
        <v>1</v>
      </c>
      <c r="U1117" s="14">
        <v>3</v>
      </c>
      <c r="V1117" s="14">
        <v>1</v>
      </c>
      <c r="W1117" s="14">
        <v>0</v>
      </c>
      <c r="X1117" s="14">
        <v>0</v>
      </c>
      <c r="Y1117" s="14">
        <v>0</v>
      </c>
      <c r="Z1117" s="14">
        <v>20</v>
      </c>
      <c r="AA1117" s="14">
        <v>18</v>
      </c>
      <c r="AD1117" s="14">
        <v>42</v>
      </c>
      <c r="AE1117" s="14">
        <v>28</v>
      </c>
      <c r="AP1117" s="14">
        <v>0</v>
      </c>
      <c r="AQ1117" s="14">
        <v>1</v>
      </c>
      <c r="AR1117" s="14">
        <v>1</v>
      </c>
      <c r="AS1117" s="14">
        <v>0</v>
      </c>
      <c r="AX1117" s="14">
        <v>0</v>
      </c>
      <c r="AY1117" s="14">
        <v>1</v>
      </c>
      <c r="AZ1117" s="14">
        <v>1</v>
      </c>
      <c r="BA1117" s="14">
        <v>0</v>
      </c>
      <c r="BB1117" s="14">
        <v>1</v>
      </c>
    </row>
    <row r="1118" spans="1:54">
      <c r="A1118" s="14" t="s">
        <v>56</v>
      </c>
      <c r="B1118" s="14" t="s">
        <v>85</v>
      </c>
      <c r="D1118" s="14" t="s">
        <v>1832</v>
      </c>
      <c r="E1118" s="14" t="s">
        <v>1753</v>
      </c>
      <c r="F1118" s="14" t="s">
        <v>1709</v>
      </c>
      <c r="G1118" s="14">
        <v>31013201</v>
      </c>
      <c r="H1118" s="14" t="s">
        <v>166</v>
      </c>
      <c r="I1118" s="14" t="s">
        <v>259</v>
      </c>
      <c r="J1118" s="14" t="s">
        <v>168</v>
      </c>
      <c r="K1118" s="14">
        <v>21.189763364366701</v>
      </c>
      <c r="L1118" s="14">
        <v>92.151158825331294</v>
      </c>
      <c r="M1118" s="14">
        <v>-44.282548893562797</v>
      </c>
      <c r="N1118" s="14">
        <v>4</v>
      </c>
      <c r="P1118" s="14" t="s">
        <v>99</v>
      </c>
      <c r="Q1118" s="14" t="s">
        <v>108</v>
      </c>
      <c r="S1118" s="14">
        <v>1</v>
      </c>
      <c r="T1118" s="14">
        <v>1</v>
      </c>
      <c r="U1118" s="14">
        <v>3</v>
      </c>
      <c r="V1118" s="14">
        <v>0</v>
      </c>
      <c r="W1118" s="14">
        <v>0</v>
      </c>
      <c r="X1118" s="14">
        <v>0</v>
      </c>
      <c r="Y1118" s="14">
        <v>0</v>
      </c>
      <c r="Z1118" s="14">
        <v>21</v>
      </c>
      <c r="AA1118" s="14">
        <v>23</v>
      </c>
      <c r="AD1118" s="14">
        <v>26</v>
      </c>
      <c r="AE1118" s="14">
        <v>34</v>
      </c>
      <c r="AP1118" s="14">
        <v>0</v>
      </c>
      <c r="AQ1118" s="14">
        <v>1</v>
      </c>
      <c r="AR1118" s="14">
        <v>1</v>
      </c>
      <c r="AS1118" s="14">
        <v>1</v>
      </c>
      <c r="AX1118" s="14">
        <v>0</v>
      </c>
      <c r="AY1118" s="14">
        <v>1</v>
      </c>
      <c r="AZ1118" s="14">
        <v>1</v>
      </c>
      <c r="BA1118" s="14">
        <v>1</v>
      </c>
      <c r="BB1118" s="14">
        <v>1</v>
      </c>
    </row>
    <row r="1119" spans="1:54">
      <c r="A1119" s="14" t="s">
        <v>56</v>
      </c>
      <c r="B1119" s="14" t="s">
        <v>85</v>
      </c>
      <c r="D1119" s="14" t="s">
        <v>1832</v>
      </c>
      <c r="E1119" s="14" t="s">
        <v>1754</v>
      </c>
      <c r="F1119" s="14" t="s">
        <v>1702</v>
      </c>
      <c r="G1119" s="14">
        <v>31013153</v>
      </c>
      <c r="H1119" s="14" t="s">
        <v>166</v>
      </c>
      <c r="I1119" s="14" t="s">
        <v>259</v>
      </c>
      <c r="J1119" s="14" t="s">
        <v>168</v>
      </c>
      <c r="P1119" s="14" t="s">
        <v>99</v>
      </c>
      <c r="Q1119" s="14" t="s">
        <v>108</v>
      </c>
      <c r="S1119" s="14">
        <v>1</v>
      </c>
      <c r="T1119" s="14">
        <v>1</v>
      </c>
      <c r="U1119" s="14">
        <v>3</v>
      </c>
      <c r="V1119" s="14">
        <v>0</v>
      </c>
      <c r="W1119" s="14">
        <v>0</v>
      </c>
      <c r="X1119" s="14">
        <v>0</v>
      </c>
      <c r="Y1119" s="14">
        <v>0</v>
      </c>
      <c r="Z1119" s="14">
        <v>23</v>
      </c>
      <c r="AA1119" s="14">
        <v>23</v>
      </c>
      <c r="AD1119" s="14">
        <v>24</v>
      </c>
      <c r="AE1119" s="14">
        <v>36</v>
      </c>
      <c r="AP1119" s="14">
        <v>0</v>
      </c>
      <c r="AQ1119" s="14">
        <v>1</v>
      </c>
      <c r="AR1119" s="14">
        <v>1</v>
      </c>
      <c r="AS1119" s="14">
        <v>0</v>
      </c>
      <c r="AX1119" s="14">
        <v>0</v>
      </c>
      <c r="AY1119" s="14">
        <v>1</v>
      </c>
      <c r="AZ1119" s="14">
        <v>1</v>
      </c>
      <c r="BA1119" s="14">
        <v>0</v>
      </c>
      <c r="BB1119" s="14">
        <v>1</v>
      </c>
    </row>
    <row r="1120" spans="1:54">
      <c r="A1120" s="14" t="s">
        <v>56</v>
      </c>
      <c r="B1120" s="14" t="s">
        <v>85</v>
      </c>
      <c r="D1120" s="14" t="s">
        <v>1832</v>
      </c>
      <c r="E1120" s="14" t="s">
        <v>1755</v>
      </c>
      <c r="F1120" s="14" t="s">
        <v>1723</v>
      </c>
      <c r="G1120" s="14">
        <v>31013156</v>
      </c>
      <c r="H1120" s="14" t="s">
        <v>166</v>
      </c>
      <c r="I1120" s="14" t="s">
        <v>259</v>
      </c>
      <c r="J1120" s="14" t="s">
        <v>168</v>
      </c>
      <c r="P1120" s="14" t="s">
        <v>99</v>
      </c>
      <c r="Q1120" s="14" t="s">
        <v>108</v>
      </c>
      <c r="S1120" s="14">
        <v>1</v>
      </c>
      <c r="T1120" s="14">
        <v>1</v>
      </c>
      <c r="U1120" s="14">
        <v>3</v>
      </c>
      <c r="V1120" s="14">
        <v>0</v>
      </c>
      <c r="W1120" s="14">
        <v>0</v>
      </c>
      <c r="X1120" s="14">
        <v>0</v>
      </c>
      <c r="Y1120" s="14">
        <v>0</v>
      </c>
      <c r="Z1120" s="14">
        <v>37</v>
      </c>
      <c r="AA1120" s="14">
        <v>33</v>
      </c>
      <c r="AD1120" s="14">
        <v>20</v>
      </c>
      <c r="AE1120" s="14">
        <v>26</v>
      </c>
      <c r="AP1120" s="14">
        <v>0</v>
      </c>
      <c r="AQ1120" s="14">
        <v>1</v>
      </c>
      <c r="AR1120" s="14">
        <v>1</v>
      </c>
      <c r="AS1120" s="14">
        <v>0</v>
      </c>
      <c r="AX1120" s="14">
        <v>0</v>
      </c>
      <c r="AY1120" s="14">
        <v>1</v>
      </c>
      <c r="AZ1120" s="14">
        <v>1</v>
      </c>
      <c r="BA1120" s="14">
        <v>0</v>
      </c>
      <c r="BB1120" s="14">
        <v>1</v>
      </c>
    </row>
    <row r="1121" spans="1:54">
      <c r="A1121" s="14" t="s">
        <v>56</v>
      </c>
      <c r="B1121" s="14" t="s">
        <v>85</v>
      </c>
      <c r="D1121" s="14" t="s">
        <v>1832</v>
      </c>
      <c r="E1121" s="14" t="s">
        <v>1755</v>
      </c>
      <c r="F1121" s="14" t="s">
        <v>1723</v>
      </c>
      <c r="G1121" s="14">
        <v>31013157</v>
      </c>
      <c r="H1121" s="14" t="s">
        <v>166</v>
      </c>
      <c r="I1121" s="14" t="s">
        <v>259</v>
      </c>
      <c r="J1121" s="14" t="s">
        <v>168</v>
      </c>
      <c r="K1121" s="14">
        <v>21.190188765631799</v>
      </c>
      <c r="L1121" s="14">
        <v>92.1496297776266</v>
      </c>
      <c r="M1121" s="14">
        <v>-28.921485286383799</v>
      </c>
      <c r="N1121" s="14">
        <v>4</v>
      </c>
      <c r="P1121" s="14" t="s">
        <v>99</v>
      </c>
      <c r="Q1121" s="14" t="s">
        <v>108</v>
      </c>
      <c r="S1121" s="14">
        <v>1</v>
      </c>
      <c r="T1121" s="14">
        <v>1</v>
      </c>
      <c r="U1121" s="14">
        <v>3</v>
      </c>
      <c r="V1121" s="14">
        <v>0</v>
      </c>
      <c r="W1121" s="14">
        <v>0</v>
      </c>
      <c r="X1121" s="14">
        <v>0</v>
      </c>
      <c r="Y1121" s="14">
        <v>0</v>
      </c>
      <c r="Z1121" s="14">
        <v>22</v>
      </c>
      <c r="AA1121" s="14">
        <v>22</v>
      </c>
      <c r="AD1121" s="14">
        <v>25</v>
      </c>
      <c r="AE1121" s="14">
        <v>35</v>
      </c>
      <c r="AP1121" s="14">
        <v>0</v>
      </c>
      <c r="AQ1121" s="14">
        <v>1</v>
      </c>
      <c r="AR1121" s="14">
        <v>1</v>
      </c>
      <c r="AS1121" s="14">
        <v>0</v>
      </c>
      <c r="AX1121" s="14">
        <v>0</v>
      </c>
      <c r="AY1121" s="14">
        <v>1</v>
      </c>
      <c r="AZ1121" s="14">
        <v>1</v>
      </c>
      <c r="BA1121" s="14">
        <v>0</v>
      </c>
      <c r="BB1121" s="14">
        <v>1</v>
      </c>
    </row>
    <row r="1122" spans="1:54">
      <c r="A1122" s="14" t="s">
        <v>56</v>
      </c>
      <c r="B1122" s="14" t="s">
        <v>85</v>
      </c>
      <c r="D1122" s="14" t="s">
        <v>1832</v>
      </c>
      <c r="E1122" s="14" t="s">
        <v>1756</v>
      </c>
      <c r="F1122" s="14" t="s">
        <v>1757</v>
      </c>
      <c r="G1122" s="14">
        <v>31012894</v>
      </c>
      <c r="H1122" s="14" t="s">
        <v>166</v>
      </c>
      <c r="I1122" s="14" t="s">
        <v>259</v>
      </c>
      <c r="J1122" s="14" t="s">
        <v>168</v>
      </c>
      <c r="P1122" s="14" t="s">
        <v>99</v>
      </c>
      <c r="Q1122" s="14" t="s">
        <v>108</v>
      </c>
      <c r="S1122" s="14">
        <v>1</v>
      </c>
      <c r="T1122" s="14">
        <v>1</v>
      </c>
      <c r="U1122" s="14">
        <v>3</v>
      </c>
      <c r="V1122" s="14">
        <v>0</v>
      </c>
      <c r="W1122" s="14">
        <v>0</v>
      </c>
      <c r="X1122" s="14">
        <v>0</v>
      </c>
      <c r="Y1122" s="14">
        <v>0</v>
      </c>
      <c r="Z1122" s="14">
        <v>22</v>
      </c>
      <c r="AA1122" s="14">
        <v>20</v>
      </c>
      <c r="AD1122" s="14">
        <v>21</v>
      </c>
      <c r="AE1122" s="14">
        <v>29</v>
      </c>
      <c r="AP1122" s="14">
        <v>0</v>
      </c>
      <c r="AQ1122" s="14">
        <v>2</v>
      </c>
      <c r="AR1122" s="14">
        <v>0</v>
      </c>
      <c r="AS1122" s="14">
        <v>1</v>
      </c>
      <c r="AX1122" s="14">
        <v>0</v>
      </c>
      <c r="AY1122" s="14">
        <v>1</v>
      </c>
      <c r="AZ1122" s="14">
        <v>0</v>
      </c>
      <c r="BA1122" s="14">
        <v>1</v>
      </c>
      <c r="BB1122" s="14">
        <v>1</v>
      </c>
    </row>
    <row r="1123" spans="1:54">
      <c r="A1123" s="14" t="s">
        <v>56</v>
      </c>
      <c r="B1123" s="14" t="s">
        <v>85</v>
      </c>
      <c r="D1123" s="14" t="s">
        <v>1832</v>
      </c>
      <c r="E1123" s="14" t="s">
        <v>1756</v>
      </c>
      <c r="F1123" s="14" t="s">
        <v>1627</v>
      </c>
      <c r="G1123" s="14">
        <v>31012903</v>
      </c>
      <c r="H1123" s="14" t="s">
        <v>166</v>
      </c>
      <c r="I1123" s="14" t="s">
        <v>259</v>
      </c>
      <c r="J1123" s="14" t="s">
        <v>168</v>
      </c>
      <c r="P1123" s="14" t="s">
        <v>99</v>
      </c>
      <c r="Q1123" s="14" t="s">
        <v>108</v>
      </c>
      <c r="S1123" s="14">
        <v>1</v>
      </c>
      <c r="T1123" s="14">
        <v>1</v>
      </c>
      <c r="U1123" s="14">
        <v>3</v>
      </c>
      <c r="V1123" s="14">
        <v>0</v>
      </c>
      <c r="W1123" s="14">
        <v>0</v>
      </c>
      <c r="X1123" s="14">
        <v>0</v>
      </c>
      <c r="Y1123" s="14">
        <v>0</v>
      </c>
      <c r="Z1123" s="14">
        <v>21</v>
      </c>
      <c r="AA1123" s="14">
        <v>23</v>
      </c>
      <c r="AD1123" s="14">
        <v>24</v>
      </c>
      <c r="AE1123" s="14">
        <v>36</v>
      </c>
      <c r="AP1123" s="14">
        <v>0</v>
      </c>
      <c r="AQ1123" s="14">
        <v>1</v>
      </c>
      <c r="AR1123" s="14">
        <v>1</v>
      </c>
      <c r="AS1123" s="14">
        <v>0</v>
      </c>
      <c r="AX1123" s="14">
        <v>0</v>
      </c>
      <c r="AY1123" s="14">
        <v>1</v>
      </c>
      <c r="AZ1123" s="14">
        <v>1</v>
      </c>
      <c r="BA1123" s="14">
        <v>0</v>
      </c>
      <c r="BB1123" s="14">
        <v>1</v>
      </c>
    </row>
    <row r="1124" spans="1:54">
      <c r="A1124" s="14" t="s">
        <v>56</v>
      </c>
      <c r="B1124" s="14" t="s">
        <v>85</v>
      </c>
      <c r="D1124" s="14" t="s">
        <v>1832</v>
      </c>
      <c r="E1124" s="14" t="s">
        <v>1756</v>
      </c>
      <c r="F1124" s="14" t="s">
        <v>1735</v>
      </c>
      <c r="G1124" s="14">
        <v>31013080</v>
      </c>
      <c r="H1124" s="14" t="s">
        <v>166</v>
      </c>
      <c r="I1124" s="14" t="s">
        <v>259</v>
      </c>
      <c r="J1124" s="14" t="s">
        <v>168</v>
      </c>
      <c r="K1124" s="14">
        <v>21.192284690249501</v>
      </c>
      <c r="L1124" s="14">
        <v>92.148508846274694</v>
      </c>
      <c r="M1124" s="14">
        <v>-26.707587164517399</v>
      </c>
      <c r="N1124" s="14">
        <v>4</v>
      </c>
      <c r="P1124" s="14" t="s">
        <v>99</v>
      </c>
      <c r="Q1124" s="14" t="s">
        <v>108</v>
      </c>
      <c r="S1124" s="14">
        <v>1</v>
      </c>
      <c r="T1124" s="14">
        <v>1</v>
      </c>
      <c r="U1124" s="14">
        <v>3</v>
      </c>
      <c r="V1124" s="14">
        <v>0</v>
      </c>
      <c r="W1124" s="14">
        <v>0</v>
      </c>
      <c r="X1124" s="14">
        <v>0</v>
      </c>
      <c r="Y1124" s="14">
        <v>0</v>
      </c>
      <c r="Z1124" s="14">
        <v>20</v>
      </c>
      <c r="AA1124" s="14">
        <v>20</v>
      </c>
      <c r="AD1124" s="14">
        <v>20</v>
      </c>
      <c r="AE1124" s="14">
        <v>40</v>
      </c>
      <c r="AP1124" s="14">
        <v>0</v>
      </c>
      <c r="AQ1124" s="14">
        <v>1</v>
      </c>
      <c r="AR1124" s="14">
        <v>1</v>
      </c>
      <c r="AS1124" s="14">
        <v>1</v>
      </c>
      <c r="AX1124" s="14">
        <v>0</v>
      </c>
      <c r="AY1124" s="14">
        <v>1</v>
      </c>
      <c r="AZ1124" s="14">
        <v>0</v>
      </c>
      <c r="BA1124" s="14">
        <v>1</v>
      </c>
      <c r="BB1124" s="14">
        <v>1</v>
      </c>
    </row>
    <row r="1125" spans="1:54">
      <c r="A1125" s="14" t="s">
        <v>56</v>
      </c>
      <c r="B1125" s="14" t="s">
        <v>85</v>
      </c>
      <c r="D1125" s="14" t="s">
        <v>1832</v>
      </c>
      <c r="E1125" s="14" t="s">
        <v>1756</v>
      </c>
      <c r="F1125" s="14" t="s">
        <v>1693</v>
      </c>
      <c r="G1125" s="14">
        <v>31013112</v>
      </c>
      <c r="H1125" s="14" t="s">
        <v>166</v>
      </c>
      <c r="I1125" s="14" t="s">
        <v>259</v>
      </c>
      <c r="J1125" s="14" t="s">
        <v>168</v>
      </c>
      <c r="P1125" s="14" t="s">
        <v>99</v>
      </c>
      <c r="Q1125" s="14" t="s">
        <v>108</v>
      </c>
      <c r="S1125" s="14">
        <v>1</v>
      </c>
      <c r="T1125" s="14">
        <v>1</v>
      </c>
      <c r="U1125" s="14">
        <v>2</v>
      </c>
      <c r="V1125" s="14">
        <v>0</v>
      </c>
      <c r="W1125" s="14">
        <v>0</v>
      </c>
      <c r="X1125" s="14">
        <v>0</v>
      </c>
      <c r="Y1125" s="14">
        <v>0</v>
      </c>
      <c r="Z1125" s="14">
        <v>0</v>
      </c>
      <c r="AA1125" s="14">
        <v>0</v>
      </c>
      <c r="AD1125" s="14">
        <v>23</v>
      </c>
      <c r="AE1125" s="14">
        <v>37</v>
      </c>
      <c r="AP1125" s="14">
        <v>0</v>
      </c>
      <c r="AQ1125" s="14">
        <v>1</v>
      </c>
      <c r="AR1125" s="14">
        <v>1</v>
      </c>
      <c r="AS1125" s="14">
        <v>0</v>
      </c>
      <c r="AX1125" s="14">
        <v>0</v>
      </c>
      <c r="AY1125" s="14">
        <v>1</v>
      </c>
      <c r="AZ1125" s="14">
        <v>1</v>
      </c>
      <c r="BA1125" s="14">
        <v>0</v>
      </c>
      <c r="BB1125" s="14">
        <v>1</v>
      </c>
    </row>
    <row r="1126" spans="1:54">
      <c r="A1126" s="14" t="s">
        <v>56</v>
      </c>
      <c r="B1126" s="14" t="s">
        <v>85</v>
      </c>
      <c r="D1126" s="14" t="s">
        <v>1832</v>
      </c>
      <c r="E1126" s="14" t="s">
        <v>1756</v>
      </c>
      <c r="F1126" s="14" t="s">
        <v>1758</v>
      </c>
      <c r="G1126" s="14">
        <v>31013128</v>
      </c>
      <c r="H1126" s="14" t="s">
        <v>166</v>
      </c>
      <c r="I1126" s="14" t="s">
        <v>259</v>
      </c>
      <c r="J1126" s="14" t="s">
        <v>168</v>
      </c>
      <c r="K1126" s="14">
        <v>21.192383665661598</v>
      </c>
      <c r="L1126" s="14">
        <v>92.148347420630799</v>
      </c>
      <c r="M1126" s="14">
        <v>-31.8341057182007</v>
      </c>
      <c r="N1126" s="14">
        <v>4</v>
      </c>
      <c r="P1126" s="14" t="s">
        <v>99</v>
      </c>
      <c r="Q1126" s="14" t="s">
        <v>108</v>
      </c>
      <c r="S1126" s="14">
        <v>1</v>
      </c>
      <c r="T1126" s="14">
        <v>1</v>
      </c>
      <c r="U1126" s="14">
        <v>3</v>
      </c>
      <c r="V1126" s="14">
        <v>0</v>
      </c>
      <c r="W1126" s="14">
        <v>0</v>
      </c>
      <c r="X1126" s="14">
        <v>0</v>
      </c>
      <c r="Y1126" s="14">
        <v>0</v>
      </c>
      <c r="Z1126" s="14">
        <v>25</v>
      </c>
      <c r="AA1126" s="14">
        <v>20</v>
      </c>
      <c r="AD1126" s="14">
        <v>29</v>
      </c>
      <c r="AE1126" s="14">
        <v>31</v>
      </c>
      <c r="AP1126" s="14">
        <v>0</v>
      </c>
      <c r="AQ1126" s="14">
        <v>2</v>
      </c>
      <c r="AR1126" s="14">
        <v>1</v>
      </c>
      <c r="AS1126" s="14">
        <v>0</v>
      </c>
      <c r="AX1126" s="14">
        <v>0</v>
      </c>
      <c r="AY1126" s="14">
        <v>1</v>
      </c>
      <c r="AZ1126" s="14">
        <v>1</v>
      </c>
      <c r="BA1126" s="14">
        <v>0</v>
      </c>
      <c r="BB1126" s="14">
        <v>1</v>
      </c>
    </row>
    <row r="1127" spans="1:54">
      <c r="A1127" s="14" t="s">
        <v>56</v>
      </c>
      <c r="B1127" s="14" t="s">
        <v>85</v>
      </c>
      <c r="D1127" s="14" t="s">
        <v>1832</v>
      </c>
      <c r="E1127" s="14" t="s">
        <v>1756</v>
      </c>
      <c r="F1127" s="14" t="s">
        <v>1759</v>
      </c>
      <c r="G1127" s="14">
        <v>31013171</v>
      </c>
      <c r="H1127" s="14" t="s">
        <v>166</v>
      </c>
      <c r="I1127" s="14" t="s">
        <v>259</v>
      </c>
      <c r="J1127" s="14" t="s">
        <v>168</v>
      </c>
      <c r="K1127" s="14">
        <v>21.192089160499101</v>
      </c>
      <c r="L1127" s="14">
        <v>92.148485448971201</v>
      </c>
      <c r="M1127" s="14">
        <v>-34.878086646255802</v>
      </c>
      <c r="N1127" s="14">
        <v>4</v>
      </c>
      <c r="P1127" s="14" t="s">
        <v>99</v>
      </c>
      <c r="Q1127" s="14" t="s">
        <v>108</v>
      </c>
      <c r="S1127" s="14">
        <v>1</v>
      </c>
      <c r="T1127" s="14">
        <v>1</v>
      </c>
      <c r="U1127" s="14">
        <v>3</v>
      </c>
      <c r="V1127" s="14">
        <v>0</v>
      </c>
      <c r="W1127" s="14">
        <v>0</v>
      </c>
      <c r="X1127" s="14">
        <v>0</v>
      </c>
      <c r="Y1127" s="14">
        <v>0</v>
      </c>
      <c r="Z1127" s="14">
        <v>25</v>
      </c>
      <c r="AA1127" s="14">
        <v>20</v>
      </c>
      <c r="AD1127" s="14">
        <v>29</v>
      </c>
      <c r="AE1127" s="14">
        <v>31</v>
      </c>
      <c r="AP1127" s="14">
        <v>0</v>
      </c>
      <c r="AQ1127" s="14">
        <v>1</v>
      </c>
      <c r="AR1127" s="14">
        <v>0</v>
      </c>
      <c r="AS1127" s="14">
        <v>1</v>
      </c>
      <c r="AX1127" s="14">
        <v>0</v>
      </c>
      <c r="AY1127" s="14">
        <v>1</v>
      </c>
      <c r="AZ1127" s="14">
        <v>0</v>
      </c>
      <c r="BA1127" s="14">
        <v>1</v>
      </c>
      <c r="BB1127" s="14">
        <v>1</v>
      </c>
    </row>
    <row r="1128" spans="1:54">
      <c r="A1128" s="14" t="s">
        <v>56</v>
      </c>
      <c r="B1128" s="14" t="s">
        <v>85</v>
      </c>
      <c r="D1128" s="14" t="s">
        <v>1832</v>
      </c>
      <c r="E1128" s="14" t="s">
        <v>1756</v>
      </c>
      <c r="F1128" s="14" t="s">
        <v>1685</v>
      </c>
      <c r="G1128" s="14">
        <v>31013193</v>
      </c>
      <c r="H1128" s="14" t="s">
        <v>166</v>
      </c>
      <c r="I1128" s="14" t="s">
        <v>259</v>
      </c>
      <c r="J1128" s="14" t="s">
        <v>168</v>
      </c>
      <c r="K1128" s="14">
        <v>21.192089761538899</v>
      </c>
      <c r="L1128" s="14">
        <v>92.148408725411798</v>
      </c>
      <c r="M1128" s="14">
        <v>-27.113574129286601</v>
      </c>
      <c r="N1128" s="14">
        <v>4</v>
      </c>
      <c r="P1128" s="14" t="s">
        <v>99</v>
      </c>
      <c r="Q1128" s="14" t="s">
        <v>108</v>
      </c>
      <c r="S1128" s="14">
        <v>1</v>
      </c>
      <c r="T1128" s="14">
        <v>1</v>
      </c>
      <c r="U1128" s="14">
        <v>3</v>
      </c>
      <c r="V1128" s="14">
        <v>0</v>
      </c>
      <c r="W1128" s="14">
        <v>0</v>
      </c>
      <c r="X1128" s="14">
        <v>0</v>
      </c>
      <c r="Y1128" s="14">
        <v>0</v>
      </c>
      <c r="Z1128" s="14">
        <v>22</v>
      </c>
      <c r="AA1128" s="14">
        <v>23</v>
      </c>
      <c r="AD1128" s="14">
        <v>25</v>
      </c>
      <c r="AE1128" s="14">
        <v>35</v>
      </c>
      <c r="AP1128" s="14">
        <v>0</v>
      </c>
      <c r="AQ1128" s="14">
        <v>1</v>
      </c>
      <c r="AR1128" s="14">
        <v>1</v>
      </c>
      <c r="AS1128" s="14">
        <v>0</v>
      </c>
      <c r="AX1128" s="14">
        <v>0</v>
      </c>
      <c r="AY1128" s="14">
        <v>1</v>
      </c>
      <c r="AZ1128" s="14">
        <v>1</v>
      </c>
      <c r="BA1128" s="14">
        <v>0</v>
      </c>
      <c r="BB1128" s="14">
        <v>1</v>
      </c>
    </row>
    <row r="1129" spans="1:54">
      <c r="A1129" s="14" t="s">
        <v>56</v>
      </c>
      <c r="B1129" s="14" t="s">
        <v>85</v>
      </c>
      <c r="D1129" s="14" t="s">
        <v>1832</v>
      </c>
      <c r="E1129" s="14" t="s">
        <v>1760</v>
      </c>
      <c r="F1129" s="14" t="s">
        <v>1761</v>
      </c>
      <c r="G1129" s="14">
        <v>31013039</v>
      </c>
      <c r="H1129" s="14" t="s">
        <v>166</v>
      </c>
      <c r="I1129" s="14" t="s">
        <v>259</v>
      </c>
      <c r="J1129" s="14" t="s">
        <v>168</v>
      </c>
      <c r="K1129" s="14">
        <v>21.191481</v>
      </c>
      <c r="L1129" s="14">
        <v>92.149748000000002</v>
      </c>
      <c r="M1129" s="14" t="s">
        <v>261</v>
      </c>
      <c r="N1129" s="14">
        <v>0</v>
      </c>
      <c r="P1129" s="14" t="s">
        <v>99</v>
      </c>
      <c r="Q1129" s="14" t="s">
        <v>108</v>
      </c>
      <c r="S1129" s="14">
        <v>1</v>
      </c>
      <c r="T1129" s="14">
        <v>1</v>
      </c>
      <c r="U1129" s="14">
        <v>3</v>
      </c>
      <c r="V1129" s="14">
        <v>0</v>
      </c>
      <c r="W1129" s="14">
        <v>0</v>
      </c>
      <c r="X1129" s="14">
        <v>0</v>
      </c>
      <c r="Y1129" s="14">
        <v>0</v>
      </c>
      <c r="Z1129" s="14">
        <v>32</v>
      </c>
      <c r="AA1129" s="14">
        <v>38</v>
      </c>
      <c r="AD1129" s="14">
        <v>27</v>
      </c>
      <c r="AE1129" s="14">
        <v>29</v>
      </c>
      <c r="AP1129" s="14">
        <v>0</v>
      </c>
      <c r="AQ1129" s="14">
        <v>1</v>
      </c>
      <c r="AR1129" s="14">
        <v>1</v>
      </c>
      <c r="AS1129" s="14">
        <v>1</v>
      </c>
      <c r="AX1129" s="14">
        <v>0</v>
      </c>
      <c r="AY1129" s="14">
        <v>1</v>
      </c>
      <c r="AZ1129" s="14">
        <v>0</v>
      </c>
      <c r="BA1129" s="14">
        <v>1</v>
      </c>
      <c r="BB1129" s="14">
        <v>1</v>
      </c>
    </row>
    <row r="1130" spans="1:54">
      <c r="A1130" s="14" t="s">
        <v>56</v>
      </c>
      <c r="B1130" s="14" t="s">
        <v>85</v>
      </c>
      <c r="D1130" s="14" t="s">
        <v>1832</v>
      </c>
      <c r="E1130" s="14" t="s">
        <v>1760</v>
      </c>
      <c r="F1130" s="14" t="s">
        <v>1762</v>
      </c>
      <c r="G1130" s="14">
        <v>31013126</v>
      </c>
      <c r="H1130" s="14" t="s">
        <v>166</v>
      </c>
      <c r="I1130" s="14" t="s">
        <v>259</v>
      </c>
      <c r="J1130" s="14" t="s">
        <v>168</v>
      </c>
      <c r="P1130" s="14" t="s">
        <v>99</v>
      </c>
      <c r="Q1130" s="14" t="s">
        <v>108</v>
      </c>
      <c r="S1130" s="14">
        <v>1</v>
      </c>
      <c r="T1130" s="14">
        <v>1</v>
      </c>
      <c r="U1130" s="14">
        <v>3</v>
      </c>
      <c r="V1130" s="14">
        <v>0</v>
      </c>
      <c r="W1130" s="14">
        <v>0</v>
      </c>
      <c r="X1130" s="14">
        <v>0</v>
      </c>
      <c r="Y1130" s="14">
        <v>0</v>
      </c>
      <c r="Z1130" s="14">
        <v>22</v>
      </c>
      <c r="AA1130" s="14">
        <v>23</v>
      </c>
      <c r="AD1130" s="14">
        <v>21</v>
      </c>
      <c r="AE1130" s="14">
        <v>39</v>
      </c>
      <c r="AP1130" s="14">
        <v>0</v>
      </c>
      <c r="AQ1130" s="14">
        <v>1</v>
      </c>
      <c r="AR1130" s="14">
        <v>1</v>
      </c>
      <c r="AS1130" s="14">
        <v>0</v>
      </c>
      <c r="AX1130" s="14">
        <v>0</v>
      </c>
      <c r="AY1130" s="14">
        <v>1</v>
      </c>
      <c r="AZ1130" s="14">
        <v>1</v>
      </c>
      <c r="BA1130" s="14">
        <v>0</v>
      </c>
      <c r="BB1130" s="14">
        <v>1</v>
      </c>
    </row>
    <row r="1131" spans="1:54">
      <c r="A1131" s="14" t="s">
        <v>56</v>
      </c>
      <c r="B1131" s="14" t="s">
        <v>85</v>
      </c>
      <c r="D1131" s="14" t="s">
        <v>1832</v>
      </c>
      <c r="E1131" s="14" t="s">
        <v>1760</v>
      </c>
      <c r="F1131" s="14" t="s">
        <v>1732</v>
      </c>
      <c r="G1131" s="14">
        <v>31013140</v>
      </c>
      <c r="H1131" s="14" t="s">
        <v>166</v>
      </c>
      <c r="I1131" s="14" t="s">
        <v>259</v>
      </c>
      <c r="J1131" s="14" t="s">
        <v>168</v>
      </c>
      <c r="K1131" s="14">
        <v>21.191163</v>
      </c>
      <c r="L1131" s="14">
        <v>92.150109999999998</v>
      </c>
      <c r="M1131" s="14" t="s">
        <v>261</v>
      </c>
      <c r="N1131" s="14">
        <v>0</v>
      </c>
      <c r="P1131" s="14" t="s">
        <v>99</v>
      </c>
      <c r="Q1131" s="14" t="s">
        <v>108</v>
      </c>
      <c r="S1131" s="14">
        <v>1</v>
      </c>
      <c r="T1131" s="14">
        <v>1</v>
      </c>
      <c r="U1131" s="14">
        <v>3</v>
      </c>
      <c r="V1131" s="14">
        <v>0</v>
      </c>
      <c r="W1131" s="14">
        <v>0</v>
      </c>
      <c r="X1131" s="14">
        <v>0</v>
      </c>
      <c r="Y1131" s="14">
        <v>0</v>
      </c>
      <c r="Z1131" s="14">
        <v>25</v>
      </c>
      <c r="AA1131" s="14">
        <v>45</v>
      </c>
      <c r="AD1131" s="14">
        <v>18</v>
      </c>
      <c r="AE1131" s="14">
        <v>18</v>
      </c>
      <c r="AP1131" s="14">
        <v>0</v>
      </c>
      <c r="AQ1131" s="14">
        <v>1</v>
      </c>
      <c r="AR1131" s="14">
        <v>1</v>
      </c>
      <c r="AS1131" s="14">
        <v>0</v>
      </c>
      <c r="AX1131" s="14">
        <v>0</v>
      </c>
      <c r="AY1131" s="14">
        <v>1</v>
      </c>
      <c r="AZ1131" s="14">
        <v>1</v>
      </c>
      <c r="BA1131" s="14">
        <v>0</v>
      </c>
      <c r="BB1131" s="14">
        <v>1</v>
      </c>
    </row>
    <row r="1132" spans="1:54">
      <c r="A1132" s="14" t="s">
        <v>56</v>
      </c>
      <c r="B1132" s="14" t="s">
        <v>85</v>
      </c>
      <c r="D1132" s="14" t="s">
        <v>1832</v>
      </c>
      <c r="E1132" s="14" t="s">
        <v>1763</v>
      </c>
      <c r="F1132" s="14" t="s">
        <v>1741</v>
      </c>
      <c r="G1132" s="14">
        <v>31012892</v>
      </c>
      <c r="H1132" s="14" t="s">
        <v>166</v>
      </c>
      <c r="I1132" s="14" t="s">
        <v>259</v>
      </c>
      <c r="J1132" s="14" t="s">
        <v>168</v>
      </c>
      <c r="K1132" s="14">
        <v>21.191108229877099</v>
      </c>
      <c r="L1132" s="14">
        <v>92.148199827721797</v>
      </c>
      <c r="M1132" s="14">
        <v>-53.7366657555053</v>
      </c>
      <c r="N1132" s="14">
        <v>4</v>
      </c>
      <c r="P1132" s="14" t="s">
        <v>99</v>
      </c>
      <c r="Q1132" s="14" t="s">
        <v>108</v>
      </c>
      <c r="S1132" s="14">
        <v>1</v>
      </c>
      <c r="T1132" s="14">
        <v>1</v>
      </c>
      <c r="U1132" s="14">
        <v>3</v>
      </c>
      <c r="V1132" s="14">
        <v>0</v>
      </c>
      <c r="W1132" s="14">
        <v>0</v>
      </c>
      <c r="X1132" s="14">
        <v>0</v>
      </c>
      <c r="Y1132" s="14">
        <v>0</v>
      </c>
      <c r="Z1132" s="14">
        <v>24</v>
      </c>
      <c r="AA1132" s="14">
        <v>23</v>
      </c>
      <c r="AD1132" s="14">
        <v>28</v>
      </c>
      <c r="AE1132" s="14">
        <v>25</v>
      </c>
      <c r="AP1132" s="14">
        <v>0</v>
      </c>
      <c r="AQ1132" s="14">
        <v>1</v>
      </c>
      <c r="AR1132" s="14">
        <v>1</v>
      </c>
      <c r="AS1132" s="14">
        <v>1</v>
      </c>
      <c r="AX1132" s="14">
        <v>0</v>
      </c>
      <c r="AY1132" s="14">
        <v>1</v>
      </c>
      <c r="AZ1132" s="14">
        <v>1</v>
      </c>
      <c r="BA1132" s="14">
        <v>1</v>
      </c>
      <c r="BB1132" s="14">
        <v>1</v>
      </c>
    </row>
    <row r="1133" spans="1:54">
      <c r="A1133" s="14" t="s">
        <v>56</v>
      </c>
      <c r="B1133" s="14" t="s">
        <v>85</v>
      </c>
      <c r="D1133" s="14" t="s">
        <v>1832</v>
      </c>
      <c r="E1133" s="14" t="s">
        <v>1764</v>
      </c>
      <c r="F1133" s="14" t="s">
        <v>1765</v>
      </c>
      <c r="G1133" s="14">
        <v>31013075</v>
      </c>
      <c r="H1133" s="14" t="s">
        <v>166</v>
      </c>
      <c r="I1133" s="14" t="s">
        <v>167</v>
      </c>
      <c r="J1133" s="14" t="s">
        <v>168</v>
      </c>
      <c r="K1133" s="14">
        <v>21.1908712995121</v>
      </c>
      <c r="L1133" s="14">
        <v>92.146462111034594</v>
      </c>
      <c r="M1133" s="14">
        <v>-30.5618792306751</v>
      </c>
      <c r="N1133" s="14">
        <v>4</v>
      </c>
      <c r="P1133" s="14" t="s">
        <v>99</v>
      </c>
      <c r="Q1133" s="14" t="s">
        <v>108</v>
      </c>
      <c r="S1133" s="14">
        <v>1</v>
      </c>
      <c r="T1133" s="14">
        <v>1</v>
      </c>
      <c r="U1133" s="14">
        <v>3</v>
      </c>
      <c r="V1133" s="14">
        <v>0</v>
      </c>
      <c r="W1133" s="14">
        <v>0</v>
      </c>
      <c r="X1133" s="14">
        <v>0</v>
      </c>
      <c r="Y1133" s="14">
        <v>0</v>
      </c>
      <c r="Z1133" s="14">
        <v>23</v>
      </c>
      <c r="AA1133" s="14">
        <v>24</v>
      </c>
      <c r="AD1133" s="14">
        <v>29</v>
      </c>
      <c r="AE1133" s="14">
        <v>41</v>
      </c>
      <c r="AP1133" s="14">
        <v>0</v>
      </c>
      <c r="AQ1133" s="14">
        <v>1</v>
      </c>
      <c r="AR1133" s="14">
        <v>1</v>
      </c>
      <c r="AS1133" s="14">
        <v>0</v>
      </c>
      <c r="AX1133" s="14">
        <v>0</v>
      </c>
      <c r="AY1133" s="14">
        <v>1</v>
      </c>
      <c r="AZ1133" s="14">
        <v>1</v>
      </c>
      <c r="BA1133" s="14">
        <v>0</v>
      </c>
      <c r="BB1133" s="14">
        <v>1</v>
      </c>
    </row>
    <row r="1134" spans="1:54">
      <c r="A1134" s="14" t="s">
        <v>56</v>
      </c>
      <c r="B1134" s="14" t="s">
        <v>85</v>
      </c>
      <c r="D1134" s="14" t="s">
        <v>1832</v>
      </c>
      <c r="E1134" s="14" t="s">
        <v>1766</v>
      </c>
      <c r="F1134" s="14" t="s">
        <v>1716</v>
      </c>
      <c r="G1134" s="14">
        <v>31012935</v>
      </c>
      <c r="H1134" s="14" t="s">
        <v>166</v>
      </c>
      <c r="I1134" s="14" t="s">
        <v>259</v>
      </c>
      <c r="J1134" s="14" t="s">
        <v>168</v>
      </c>
      <c r="K1134" s="14">
        <v>21.189947717048799</v>
      </c>
      <c r="L1134" s="14">
        <v>92.145653733906599</v>
      </c>
      <c r="M1134" s="14">
        <v>-32.480689115055903</v>
      </c>
      <c r="N1134" s="14">
        <v>4</v>
      </c>
      <c r="P1134" s="14" t="s">
        <v>99</v>
      </c>
      <c r="Q1134" s="14" t="s">
        <v>108</v>
      </c>
      <c r="S1134" s="14">
        <v>1</v>
      </c>
      <c r="T1134" s="14">
        <v>1</v>
      </c>
      <c r="U1134" s="14">
        <v>3</v>
      </c>
      <c r="V1134" s="14">
        <v>0</v>
      </c>
      <c r="W1134" s="14">
        <v>0</v>
      </c>
      <c r="X1134" s="14">
        <v>0</v>
      </c>
      <c r="Y1134" s="14">
        <v>0</v>
      </c>
      <c r="Z1134" s="14">
        <v>22</v>
      </c>
      <c r="AA1134" s="14">
        <v>20</v>
      </c>
      <c r="AD1134" s="14">
        <v>35</v>
      </c>
      <c r="AE1134" s="14">
        <v>35</v>
      </c>
      <c r="AP1134" s="14">
        <v>0</v>
      </c>
      <c r="AQ1134" s="14">
        <v>1</v>
      </c>
      <c r="AR1134" s="14">
        <v>1</v>
      </c>
      <c r="AS1134" s="14">
        <v>1</v>
      </c>
      <c r="AX1134" s="14">
        <v>0</v>
      </c>
      <c r="AY1134" s="14">
        <v>1</v>
      </c>
      <c r="AZ1134" s="14">
        <v>0</v>
      </c>
      <c r="BA1134" s="14">
        <v>1</v>
      </c>
      <c r="BB1134" s="14">
        <v>1</v>
      </c>
    </row>
    <row r="1135" spans="1:54">
      <c r="A1135" s="14" t="s">
        <v>56</v>
      </c>
      <c r="B1135" s="14" t="s">
        <v>85</v>
      </c>
      <c r="D1135" s="14" t="s">
        <v>1832</v>
      </c>
      <c r="E1135" s="14" t="s">
        <v>1767</v>
      </c>
      <c r="F1135" s="14" t="s">
        <v>1689</v>
      </c>
      <c r="G1135" s="14">
        <v>31013065</v>
      </c>
      <c r="H1135" s="14" t="s">
        <v>166</v>
      </c>
      <c r="I1135" s="14" t="s">
        <v>259</v>
      </c>
      <c r="J1135" s="14" t="s">
        <v>168</v>
      </c>
      <c r="K1135" s="14">
        <v>21.190444265084299</v>
      </c>
      <c r="L1135" s="14">
        <v>92.150257939214995</v>
      </c>
      <c r="M1135" s="14">
        <v>-42.322047967187501</v>
      </c>
      <c r="N1135" s="14">
        <v>4</v>
      </c>
      <c r="P1135" s="14" t="s">
        <v>99</v>
      </c>
      <c r="Q1135" s="14" t="s">
        <v>108</v>
      </c>
      <c r="S1135" s="14">
        <v>1</v>
      </c>
      <c r="T1135" s="14">
        <v>1</v>
      </c>
      <c r="U1135" s="14">
        <v>3</v>
      </c>
      <c r="V1135" s="14">
        <v>0</v>
      </c>
      <c r="W1135" s="14">
        <v>0</v>
      </c>
      <c r="X1135" s="14">
        <v>0</v>
      </c>
      <c r="Y1135" s="14">
        <v>0</v>
      </c>
      <c r="Z1135" s="14">
        <v>36</v>
      </c>
      <c r="AA1135" s="14">
        <v>34</v>
      </c>
      <c r="AD1135" s="14">
        <v>15</v>
      </c>
      <c r="AE1135" s="14">
        <v>20</v>
      </c>
      <c r="AP1135" s="14">
        <v>0</v>
      </c>
      <c r="AQ1135" s="14">
        <v>1</v>
      </c>
      <c r="AR1135" s="14">
        <v>1</v>
      </c>
      <c r="AS1135" s="14">
        <v>0</v>
      </c>
      <c r="AX1135" s="14">
        <v>0</v>
      </c>
      <c r="AY1135" s="14">
        <v>1</v>
      </c>
      <c r="AZ1135" s="14">
        <v>1</v>
      </c>
      <c r="BA1135" s="14">
        <v>0</v>
      </c>
      <c r="BB1135" s="14">
        <v>1</v>
      </c>
    </row>
    <row r="1136" spans="1:54">
      <c r="A1136" s="14" t="s">
        <v>56</v>
      </c>
      <c r="B1136" s="14" t="s">
        <v>85</v>
      </c>
      <c r="D1136" s="14" t="s">
        <v>1832</v>
      </c>
      <c r="E1136" s="14" t="s">
        <v>1768</v>
      </c>
      <c r="F1136" s="14" t="s">
        <v>1769</v>
      </c>
      <c r="G1136" s="14">
        <v>31013086</v>
      </c>
      <c r="H1136" s="14" t="s">
        <v>166</v>
      </c>
      <c r="I1136" s="14" t="s">
        <v>259</v>
      </c>
      <c r="J1136" s="14" t="s">
        <v>168</v>
      </c>
      <c r="K1136" s="14">
        <v>21.186230739530998</v>
      </c>
      <c r="L1136" s="14">
        <v>92.150938585140494</v>
      </c>
      <c r="M1136" s="14">
        <v>-54.6603558511476</v>
      </c>
      <c r="N1136" s="14">
        <v>4</v>
      </c>
      <c r="P1136" s="14" t="s">
        <v>99</v>
      </c>
      <c r="Q1136" s="14" t="s">
        <v>108</v>
      </c>
      <c r="S1136" s="14">
        <v>1</v>
      </c>
      <c r="T1136" s="14">
        <v>1</v>
      </c>
      <c r="U1136" s="14">
        <v>3</v>
      </c>
      <c r="V1136" s="14">
        <v>0</v>
      </c>
      <c r="W1136" s="14">
        <v>0</v>
      </c>
      <c r="X1136" s="14">
        <v>0</v>
      </c>
      <c r="Y1136" s="14">
        <v>0</v>
      </c>
      <c r="Z1136" s="14">
        <v>23</v>
      </c>
      <c r="AA1136" s="14">
        <v>22</v>
      </c>
      <c r="AD1136" s="14">
        <v>26</v>
      </c>
      <c r="AE1136" s="14">
        <v>44</v>
      </c>
      <c r="AP1136" s="14">
        <v>0</v>
      </c>
      <c r="AQ1136" s="14">
        <v>1</v>
      </c>
      <c r="AR1136" s="14">
        <v>1</v>
      </c>
      <c r="AS1136" s="14">
        <v>0</v>
      </c>
      <c r="AX1136" s="14">
        <v>0</v>
      </c>
      <c r="AY1136" s="14">
        <v>1</v>
      </c>
      <c r="AZ1136" s="14">
        <v>1</v>
      </c>
      <c r="BA1136" s="14">
        <v>0</v>
      </c>
      <c r="BB1136" s="14">
        <v>1</v>
      </c>
    </row>
    <row r="1137" spans="1:54">
      <c r="A1137" s="14" t="s">
        <v>56</v>
      </c>
      <c r="B1137" s="14" t="s">
        <v>85</v>
      </c>
      <c r="D1137" s="14" t="s">
        <v>1832</v>
      </c>
      <c r="E1137" s="14" t="s">
        <v>1770</v>
      </c>
      <c r="F1137" s="14" t="s">
        <v>1631</v>
      </c>
      <c r="G1137" s="14">
        <v>31013060</v>
      </c>
      <c r="H1137" s="14" t="s">
        <v>166</v>
      </c>
      <c r="I1137" s="14" t="s">
        <v>259</v>
      </c>
      <c r="J1137" s="14" t="s">
        <v>168</v>
      </c>
      <c r="K1137" s="14">
        <v>21.185420000000001</v>
      </c>
      <c r="L1137" s="14">
        <v>92.149362999999994</v>
      </c>
      <c r="M1137" s="14">
        <v>0</v>
      </c>
      <c r="N1137" s="14">
        <v>0</v>
      </c>
      <c r="P1137" s="14" t="s">
        <v>99</v>
      </c>
      <c r="Q1137" s="14" t="s">
        <v>108</v>
      </c>
      <c r="S1137" s="14">
        <v>1</v>
      </c>
      <c r="T1137" s="14">
        <v>1</v>
      </c>
      <c r="U1137" s="14">
        <v>3</v>
      </c>
      <c r="V1137" s="14">
        <v>0</v>
      </c>
      <c r="W1137" s="14">
        <v>0</v>
      </c>
      <c r="X1137" s="14">
        <v>0</v>
      </c>
      <c r="Y1137" s="14">
        <v>0</v>
      </c>
      <c r="Z1137" s="14">
        <v>23</v>
      </c>
      <c r="AA1137" s="14">
        <v>22</v>
      </c>
      <c r="AD1137" s="14">
        <v>35</v>
      </c>
      <c r="AE1137" s="14">
        <v>35</v>
      </c>
      <c r="AP1137" s="14">
        <v>0</v>
      </c>
      <c r="AQ1137" s="14">
        <v>1</v>
      </c>
      <c r="AR1137" s="14">
        <v>1</v>
      </c>
      <c r="AS1137" s="14">
        <v>0</v>
      </c>
      <c r="AX1137" s="14">
        <v>0</v>
      </c>
      <c r="AY1137" s="14">
        <v>1</v>
      </c>
      <c r="AZ1137" s="14">
        <v>1</v>
      </c>
      <c r="BA1137" s="14">
        <v>0</v>
      </c>
      <c r="BB1137" s="14">
        <v>1</v>
      </c>
    </row>
    <row r="1138" spans="1:54">
      <c r="A1138" s="14" t="s">
        <v>56</v>
      </c>
      <c r="B1138" s="14" t="s">
        <v>85</v>
      </c>
      <c r="D1138" s="14" t="s">
        <v>1832</v>
      </c>
      <c r="E1138" s="14" t="s">
        <v>1771</v>
      </c>
      <c r="F1138" s="14" t="s">
        <v>1772</v>
      </c>
      <c r="G1138" s="14">
        <v>31013079</v>
      </c>
      <c r="H1138" s="14" t="s">
        <v>166</v>
      </c>
      <c r="I1138" s="14" t="s">
        <v>259</v>
      </c>
      <c r="J1138" s="14" t="s">
        <v>168</v>
      </c>
      <c r="K1138" s="14">
        <v>21.189196513589</v>
      </c>
      <c r="L1138" s="14">
        <v>92.147121971567998</v>
      </c>
      <c r="M1138" s="14">
        <v>-40.777767753138399</v>
      </c>
      <c r="N1138" s="14">
        <v>4</v>
      </c>
      <c r="P1138" s="14" t="s">
        <v>99</v>
      </c>
      <c r="Q1138" s="14" t="s">
        <v>108</v>
      </c>
      <c r="S1138" s="14">
        <v>1</v>
      </c>
      <c r="T1138" s="14">
        <v>1</v>
      </c>
      <c r="U1138" s="14">
        <v>3</v>
      </c>
      <c r="V1138" s="14">
        <v>0</v>
      </c>
      <c r="W1138" s="14">
        <v>0</v>
      </c>
      <c r="X1138" s="14">
        <v>0</v>
      </c>
      <c r="Y1138" s="14">
        <v>0</v>
      </c>
      <c r="Z1138" s="14">
        <v>20</v>
      </c>
      <c r="AA1138" s="14">
        <v>20</v>
      </c>
      <c r="AD1138" s="14">
        <v>37</v>
      </c>
      <c r="AE1138" s="14">
        <v>33</v>
      </c>
      <c r="AP1138" s="14">
        <v>0</v>
      </c>
      <c r="AQ1138" s="14">
        <v>1</v>
      </c>
      <c r="AR1138" s="14">
        <v>1</v>
      </c>
      <c r="AS1138" s="14">
        <v>0</v>
      </c>
      <c r="AX1138" s="14">
        <v>0</v>
      </c>
      <c r="AY1138" s="14">
        <v>1</v>
      </c>
      <c r="AZ1138" s="14">
        <v>1</v>
      </c>
      <c r="BA1138" s="14">
        <v>0</v>
      </c>
      <c r="BB1138" s="14">
        <v>1</v>
      </c>
    </row>
    <row r="1139" spans="1:54">
      <c r="A1139" s="14" t="s">
        <v>56</v>
      </c>
      <c r="B1139" s="14" t="s">
        <v>85</v>
      </c>
      <c r="D1139" s="14" t="s">
        <v>1832</v>
      </c>
      <c r="E1139" s="14" t="s">
        <v>1773</v>
      </c>
      <c r="F1139" s="14" t="s">
        <v>1774</v>
      </c>
      <c r="G1139" s="14">
        <v>31012996</v>
      </c>
      <c r="H1139" s="14" t="s">
        <v>166</v>
      </c>
      <c r="I1139" s="14" t="s">
        <v>259</v>
      </c>
      <c r="J1139" s="14" t="s">
        <v>168</v>
      </c>
      <c r="K1139" s="14">
        <v>21.189898132414601</v>
      </c>
      <c r="L1139" s="14">
        <v>92.146871144629301</v>
      </c>
      <c r="M1139" s="14">
        <v>-23.000830731182599</v>
      </c>
      <c r="N1139" s="14">
        <v>4</v>
      </c>
      <c r="P1139" s="14" t="s">
        <v>99</v>
      </c>
      <c r="Q1139" s="14" t="s">
        <v>108</v>
      </c>
      <c r="S1139" s="14">
        <v>1</v>
      </c>
      <c r="T1139" s="14">
        <v>1</v>
      </c>
      <c r="U1139" s="14">
        <v>3</v>
      </c>
      <c r="V1139" s="14">
        <v>0</v>
      </c>
      <c r="W1139" s="14">
        <v>0</v>
      </c>
      <c r="X1139" s="14">
        <v>0</v>
      </c>
      <c r="Y1139" s="14">
        <v>0</v>
      </c>
      <c r="Z1139" s="14">
        <v>23</v>
      </c>
      <c r="AA1139" s="14">
        <v>21</v>
      </c>
      <c r="AD1139" s="14">
        <v>33</v>
      </c>
      <c r="AE1139" s="14">
        <v>37</v>
      </c>
      <c r="AP1139" s="14">
        <v>0</v>
      </c>
      <c r="AQ1139" s="14">
        <v>1</v>
      </c>
      <c r="AR1139" s="14">
        <v>1</v>
      </c>
      <c r="AS1139" s="14">
        <v>0</v>
      </c>
      <c r="AX1139" s="14">
        <v>0</v>
      </c>
      <c r="AY1139" s="14">
        <v>1</v>
      </c>
      <c r="AZ1139" s="14">
        <v>1</v>
      </c>
      <c r="BA1139" s="14">
        <v>0</v>
      </c>
      <c r="BB1139" s="14">
        <v>1</v>
      </c>
    </row>
    <row r="1140" spans="1:54">
      <c r="A1140" s="14" t="s">
        <v>56</v>
      </c>
      <c r="B1140" s="14" t="s">
        <v>85</v>
      </c>
      <c r="D1140" s="14" t="s">
        <v>1832</v>
      </c>
      <c r="E1140" s="14" t="s">
        <v>1775</v>
      </c>
      <c r="F1140" s="14" t="s">
        <v>1681</v>
      </c>
      <c r="G1140" s="14">
        <v>31013026</v>
      </c>
      <c r="H1140" s="14" t="s">
        <v>166</v>
      </c>
      <c r="I1140" s="14" t="s">
        <v>259</v>
      </c>
      <c r="J1140" s="14" t="s">
        <v>168</v>
      </c>
      <c r="K1140" s="14">
        <v>21.1893696438615</v>
      </c>
      <c r="L1140" s="14">
        <v>92.147660150999101</v>
      </c>
      <c r="M1140" s="14">
        <v>-40.397658964892202</v>
      </c>
      <c r="N1140" s="14">
        <v>4</v>
      </c>
      <c r="P1140" s="14" t="s">
        <v>99</v>
      </c>
      <c r="Q1140" s="14" t="s">
        <v>108</v>
      </c>
      <c r="S1140" s="14">
        <v>1</v>
      </c>
      <c r="T1140" s="14">
        <v>1</v>
      </c>
      <c r="U1140" s="14">
        <v>3</v>
      </c>
      <c r="V1140" s="14">
        <v>0</v>
      </c>
      <c r="W1140" s="14">
        <v>0</v>
      </c>
      <c r="X1140" s="14">
        <v>0</v>
      </c>
      <c r="Y1140" s="14">
        <v>0</v>
      </c>
      <c r="Z1140" s="14">
        <v>25</v>
      </c>
      <c r="AA1140" s="14">
        <v>20</v>
      </c>
      <c r="AD1140" s="14">
        <v>27</v>
      </c>
      <c r="AE1140" s="14">
        <v>25</v>
      </c>
      <c r="AP1140" s="14">
        <v>0</v>
      </c>
      <c r="AQ1140" s="14">
        <v>1</v>
      </c>
      <c r="AR1140" s="14">
        <v>1</v>
      </c>
      <c r="AS1140" s="14">
        <v>0</v>
      </c>
      <c r="AX1140" s="14">
        <v>0</v>
      </c>
      <c r="AY1140" s="14">
        <v>1</v>
      </c>
      <c r="AZ1140" s="14">
        <v>1</v>
      </c>
      <c r="BA1140" s="14">
        <v>0</v>
      </c>
      <c r="BB1140" s="14">
        <v>1</v>
      </c>
    </row>
    <row r="1141" spans="1:54">
      <c r="A1141" s="14" t="s">
        <v>56</v>
      </c>
      <c r="B1141" s="14" t="s">
        <v>85</v>
      </c>
      <c r="D1141" s="14" t="s">
        <v>1832</v>
      </c>
      <c r="E1141" s="14" t="s">
        <v>1775</v>
      </c>
      <c r="F1141" s="14" t="s">
        <v>1676</v>
      </c>
      <c r="G1141" s="14">
        <v>31013144</v>
      </c>
      <c r="H1141" s="14" t="s">
        <v>166</v>
      </c>
      <c r="I1141" s="14" t="s">
        <v>259</v>
      </c>
      <c r="J1141" s="14" t="s">
        <v>168</v>
      </c>
      <c r="K1141" s="14">
        <v>21.1895314252418</v>
      </c>
      <c r="L1141" s="14">
        <v>92.148298741162407</v>
      </c>
      <c r="M1141" s="14">
        <v>-39.406885508794801</v>
      </c>
      <c r="N1141" s="14">
        <v>4</v>
      </c>
      <c r="P1141" s="14" t="s">
        <v>99</v>
      </c>
      <c r="Q1141" s="14" t="s">
        <v>108</v>
      </c>
      <c r="S1141" s="14">
        <v>1</v>
      </c>
      <c r="T1141" s="14">
        <v>1</v>
      </c>
      <c r="U1141" s="14">
        <v>3</v>
      </c>
      <c r="V1141" s="14">
        <v>0</v>
      </c>
      <c r="W1141" s="14">
        <v>0</v>
      </c>
      <c r="X1141" s="14">
        <v>0</v>
      </c>
      <c r="Y1141" s="14">
        <v>0</v>
      </c>
      <c r="Z1141" s="14">
        <v>22</v>
      </c>
      <c r="AA1141" s="14">
        <v>18</v>
      </c>
      <c r="AD1141" s="14">
        <v>38</v>
      </c>
      <c r="AE1141" s="14">
        <v>22</v>
      </c>
      <c r="AP1141" s="14">
        <v>0</v>
      </c>
      <c r="AQ1141" s="14">
        <v>1</v>
      </c>
      <c r="AR1141" s="14">
        <v>1</v>
      </c>
      <c r="AS1141" s="14">
        <v>0</v>
      </c>
      <c r="AX1141" s="14">
        <v>0</v>
      </c>
      <c r="AY1141" s="14">
        <v>1</v>
      </c>
      <c r="AZ1141" s="14">
        <v>1</v>
      </c>
      <c r="BA1141" s="14">
        <v>0</v>
      </c>
      <c r="BB1141" s="14">
        <v>1</v>
      </c>
    </row>
    <row r="1142" spans="1:54">
      <c r="A1142" s="14" t="s">
        <v>56</v>
      </c>
      <c r="B1142" s="14" t="s">
        <v>85</v>
      </c>
      <c r="D1142" s="14" t="s">
        <v>1832</v>
      </c>
      <c r="E1142" s="14" t="s">
        <v>1776</v>
      </c>
      <c r="F1142" s="14" t="s">
        <v>1639</v>
      </c>
      <c r="G1142" s="14">
        <v>31012973</v>
      </c>
      <c r="H1142" s="14" t="s">
        <v>166</v>
      </c>
      <c r="I1142" s="14" t="s">
        <v>259</v>
      </c>
      <c r="J1142" s="14" t="s">
        <v>168</v>
      </c>
      <c r="K1142" s="14">
        <v>21.186882000000001</v>
      </c>
      <c r="L1142" s="14">
        <v>92.149131999999994</v>
      </c>
      <c r="M1142" s="14" t="s">
        <v>261</v>
      </c>
      <c r="N1142" s="14">
        <v>0</v>
      </c>
      <c r="P1142" s="14" t="s">
        <v>99</v>
      </c>
      <c r="Q1142" s="14" t="s">
        <v>108</v>
      </c>
      <c r="S1142" s="14">
        <v>1</v>
      </c>
      <c r="T1142" s="14">
        <v>1</v>
      </c>
      <c r="U1142" s="14">
        <v>3</v>
      </c>
      <c r="V1142" s="14">
        <v>0</v>
      </c>
      <c r="W1142" s="14">
        <v>0</v>
      </c>
      <c r="X1142" s="14">
        <v>0</v>
      </c>
      <c r="Y1142" s="14">
        <v>0</v>
      </c>
      <c r="Z1142" s="14">
        <v>33</v>
      </c>
      <c r="AA1142" s="14">
        <v>37</v>
      </c>
      <c r="AD1142" s="14">
        <v>16</v>
      </c>
      <c r="AE1142" s="14">
        <v>19</v>
      </c>
      <c r="AP1142" s="14">
        <v>0</v>
      </c>
      <c r="AQ1142" s="14">
        <v>1</v>
      </c>
      <c r="AR1142" s="14">
        <v>1</v>
      </c>
      <c r="AS1142" s="14">
        <v>0</v>
      </c>
      <c r="AX1142" s="14">
        <v>0</v>
      </c>
      <c r="AY1142" s="14">
        <v>1</v>
      </c>
      <c r="AZ1142" s="14">
        <v>1</v>
      </c>
      <c r="BA1142" s="14">
        <v>0</v>
      </c>
      <c r="BB1142" s="14">
        <v>1</v>
      </c>
    </row>
    <row r="1143" spans="1:54">
      <c r="A1143" s="14" t="s">
        <v>56</v>
      </c>
      <c r="B1143" s="14" t="s">
        <v>85</v>
      </c>
      <c r="D1143" s="14" t="s">
        <v>1832</v>
      </c>
      <c r="E1143" s="14" t="s">
        <v>1776</v>
      </c>
      <c r="F1143" s="14" t="s">
        <v>1706</v>
      </c>
      <c r="G1143" s="14">
        <v>31013089</v>
      </c>
      <c r="H1143" s="14" t="s">
        <v>166</v>
      </c>
      <c r="I1143" s="14" t="s">
        <v>259</v>
      </c>
      <c r="J1143" s="14" t="s">
        <v>168</v>
      </c>
      <c r="K1143" s="14">
        <v>21.189933864701601</v>
      </c>
      <c r="L1143" s="14">
        <v>92.148814956926401</v>
      </c>
      <c r="M1143" s="14">
        <v>-35.898842720835503</v>
      </c>
      <c r="N1143" s="14">
        <v>4</v>
      </c>
      <c r="P1143" s="14" t="s">
        <v>99</v>
      </c>
      <c r="Q1143" s="14" t="s">
        <v>108</v>
      </c>
      <c r="S1143" s="14">
        <v>1</v>
      </c>
      <c r="T1143" s="14">
        <v>1</v>
      </c>
      <c r="U1143" s="14">
        <v>3</v>
      </c>
      <c r="V1143" s="14">
        <v>0</v>
      </c>
      <c r="W1143" s="14">
        <v>0</v>
      </c>
      <c r="X1143" s="14">
        <v>0</v>
      </c>
      <c r="Y1143" s="14">
        <v>0</v>
      </c>
      <c r="Z1143" s="14">
        <v>21</v>
      </c>
      <c r="AA1143" s="14">
        <v>21</v>
      </c>
      <c r="AD1143" s="14">
        <v>29</v>
      </c>
      <c r="AE1143" s="14">
        <v>34</v>
      </c>
      <c r="AP1143" s="14">
        <v>0</v>
      </c>
      <c r="AQ1143" s="14">
        <v>1</v>
      </c>
      <c r="AR1143" s="14">
        <v>1</v>
      </c>
      <c r="AS1143" s="14">
        <v>0</v>
      </c>
      <c r="AX1143" s="14">
        <v>0</v>
      </c>
      <c r="AY1143" s="14">
        <v>1</v>
      </c>
      <c r="AZ1143" s="14">
        <v>1</v>
      </c>
      <c r="BA1143" s="14">
        <v>0</v>
      </c>
      <c r="BB1143" s="14">
        <v>1</v>
      </c>
    </row>
    <row r="1144" spans="1:54">
      <c r="A1144" s="14" t="s">
        <v>56</v>
      </c>
      <c r="B1144" s="14" t="s">
        <v>85</v>
      </c>
      <c r="D1144" s="14" t="s">
        <v>1832</v>
      </c>
      <c r="E1144" s="14" t="s">
        <v>1777</v>
      </c>
      <c r="F1144" s="14" t="s">
        <v>1746</v>
      </c>
      <c r="G1144" s="14">
        <v>31012888</v>
      </c>
      <c r="H1144" s="14" t="s">
        <v>166</v>
      </c>
      <c r="I1144" s="14" t="s">
        <v>167</v>
      </c>
      <c r="J1144" s="14" t="s">
        <v>168</v>
      </c>
      <c r="K1144" s="14">
        <v>21.189493617579799</v>
      </c>
      <c r="L1144" s="14">
        <v>92.1493320025332</v>
      </c>
      <c r="M1144" s="14">
        <v>-29.289969626770201</v>
      </c>
      <c r="N1144" s="14">
        <v>4</v>
      </c>
      <c r="P1144" s="14" t="s">
        <v>99</v>
      </c>
      <c r="Q1144" s="14" t="s">
        <v>108</v>
      </c>
      <c r="S1144" s="14">
        <v>1</v>
      </c>
      <c r="T1144" s="14">
        <v>1</v>
      </c>
      <c r="U1144" s="14">
        <v>3</v>
      </c>
      <c r="V1144" s="14">
        <v>0</v>
      </c>
      <c r="W1144" s="14">
        <v>0</v>
      </c>
      <c r="X1144" s="14">
        <v>0</v>
      </c>
      <c r="Y1144" s="14">
        <v>0</v>
      </c>
      <c r="Z1144" s="14">
        <v>21</v>
      </c>
      <c r="AA1144" s="14">
        <v>24</v>
      </c>
      <c r="AD1144" s="14">
        <v>36</v>
      </c>
      <c r="AE1144" s="14">
        <v>34</v>
      </c>
      <c r="AP1144" s="14">
        <v>0</v>
      </c>
      <c r="AQ1144" s="14">
        <v>1</v>
      </c>
      <c r="AR1144" s="14">
        <v>1</v>
      </c>
      <c r="AS1144" s="14">
        <v>0</v>
      </c>
      <c r="AX1144" s="14">
        <v>0</v>
      </c>
      <c r="AY1144" s="14">
        <v>1</v>
      </c>
      <c r="AZ1144" s="14">
        <v>1</v>
      </c>
      <c r="BA1144" s="14">
        <v>0</v>
      </c>
      <c r="BB1144" s="14">
        <v>1</v>
      </c>
    </row>
    <row r="1145" spans="1:54">
      <c r="A1145" s="14" t="s">
        <v>56</v>
      </c>
      <c r="B1145" s="14" t="s">
        <v>85</v>
      </c>
      <c r="D1145" s="14" t="s">
        <v>1832</v>
      </c>
      <c r="E1145" s="14" t="s">
        <v>855</v>
      </c>
      <c r="F1145" s="14" t="s">
        <v>1778</v>
      </c>
      <c r="G1145" s="14">
        <v>31013187</v>
      </c>
      <c r="H1145" s="14" t="s">
        <v>166</v>
      </c>
      <c r="I1145" s="14" t="s">
        <v>259</v>
      </c>
      <c r="J1145" s="14" t="s">
        <v>168</v>
      </c>
      <c r="K1145" s="14">
        <v>21.1845114706827</v>
      </c>
      <c r="L1145" s="14">
        <v>92.148201936258701</v>
      </c>
      <c r="M1145" s="14">
        <v>-57.539224567608699</v>
      </c>
      <c r="N1145" s="14">
        <v>4</v>
      </c>
      <c r="P1145" s="14" t="s">
        <v>99</v>
      </c>
      <c r="Q1145" s="14" t="s">
        <v>108</v>
      </c>
      <c r="S1145" s="14">
        <v>1</v>
      </c>
      <c r="T1145" s="14">
        <v>1</v>
      </c>
      <c r="U1145" s="14">
        <v>3</v>
      </c>
      <c r="V1145" s="14">
        <v>0</v>
      </c>
      <c r="W1145" s="14">
        <v>0</v>
      </c>
      <c r="X1145" s="14">
        <v>0</v>
      </c>
      <c r="Y1145" s="14">
        <v>0</v>
      </c>
      <c r="Z1145" s="14">
        <v>20</v>
      </c>
      <c r="AA1145" s="14">
        <v>15</v>
      </c>
      <c r="AD1145" s="14">
        <v>30</v>
      </c>
      <c r="AE1145" s="14">
        <v>40</v>
      </c>
      <c r="AP1145" s="14">
        <v>0</v>
      </c>
      <c r="AQ1145" s="14">
        <v>1</v>
      </c>
      <c r="AR1145" s="14">
        <v>1</v>
      </c>
      <c r="AS1145" s="14">
        <v>0</v>
      </c>
      <c r="AX1145" s="14">
        <v>0</v>
      </c>
      <c r="AY1145" s="14">
        <v>1</v>
      </c>
      <c r="AZ1145" s="14">
        <v>1</v>
      </c>
      <c r="BA1145" s="14">
        <v>0</v>
      </c>
      <c r="BB1145" s="14">
        <v>1</v>
      </c>
    </row>
    <row r="1146" spans="1:54" hidden="1">
      <c r="A1146" s="14" t="s">
        <v>61</v>
      </c>
      <c r="B1146" s="14" t="s">
        <v>90</v>
      </c>
      <c r="D1146" s="14" t="s">
        <v>1832</v>
      </c>
      <c r="E1146" s="14" t="s">
        <v>1983</v>
      </c>
      <c r="F1146" s="14" t="s">
        <v>1983</v>
      </c>
      <c r="G1146" s="14">
        <v>31013719</v>
      </c>
      <c r="H1146" s="14" t="s">
        <v>1984</v>
      </c>
      <c r="I1146" s="14" t="s">
        <v>259</v>
      </c>
      <c r="J1146" s="14" t="s">
        <v>1814</v>
      </c>
      <c r="P1146" s="14" t="s">
        <v>99</v>
      </c>
      <c r="Q1146" s="14" t="s">
        <v>1779</v>
      </c>
    </row>
    <row r="1147" spans="1:54" hidden="1">
      <c r="A1147" s="14" t="s">
        <v>61</v>
      </c>
      <c r="B1147" s="14" t="s">
        <v>90</v>
      </c>
      <c r="D1147" s="14" t="s">
        <v>1832</v>
      </c>
      <c r="E1147" s="14" t="s">
        <v>1983</v>
      </c>
      <c r="F1147" s="14" t="s">
        <v>1983</v>
      </c>
      <c r="G1147" s="14">
        <v>31013720</v>
      </c>
      <c r="H1147" s="14" t="s">
        <v>1984</v>
      </c>
      <c r="I1147" s="14" t="s">
        <v>259</v>
      </c>
      <c r="J1147" s="14" t="s">
        <v>1814</v>
      </c>
      <c r="P1147" s="14" t="s">
        <v>99</v>
      </c>
      <c r="Q1147" s="14" t="s">
        <v>1779</v>
      </c>
    </row>
    <row r="1148" spans="1:54" hidden="1">
      <c r="A1148" s="14" t="s">
        <v>61</v>
      </c>
      <c r="B1148" s="14" t="s">
        <v>90</v>
      </c>
      <c r="D1148" s="14" t="s">
        <v>1832</v>
      </c>
      <c r="E1148" s="14" t="s">
        <v>1983</v>
      </c>
      <c r="F1148" s="14" t="s">
        <v>1983</v>
      </c>
      <c r="G1148" s="14">
        <v>31013721</v>
      </c>
      <c r="H1148" s="14" t="s">
        <v>1984</v>
      </c>
      <c r="I1148" s="14" t="s">
        <v>259</v>
      </c>
      <c r="J1148" s="14" t="s">
        <v>1814</v>
      </c>
      <c r="P1148" s="14" t="s">
        <v>99</v>
      </c>
      <c r="Q1148" s="14" t="s">
        <v>1779</v>
      </c>
    </row>
    <row r="1149" spans="1:54" hidden="1">
      <c r="A1149" s="14" t="s">
        <v>49</v>
      </c>
      <c r="B1149" s="14" t="s">
        <v>78</v>
      </c>
      <c r="D1149" s="14" t="s">
        <v>1832</v>
      </c>
      <c r="E1149" s="14" t="s">
        <v>1816</v>
      </c>
      <c r="F1149" s="14" t="s">
        <v>309</v>
      </c>
      <c r="G1149" s="14">
        <v>31013722</v>
      </c>
      <c r="H1149" s="14" t="s">
        <v>166</v>
      </c>
      <c r="I1149" s="14" t="s">
        <v>259</v>
      </c>
      <c r="J1149" s="14" t="s">
        <v>1814</v>
      </c>
      <c r="P1149" s="14" t="s">
        <v>99</v>
      </c>
      <c r="Q1149" s="14" t="s">
        <v>1779</v>
      </c>
      <c r="AT1149" s="14">
        <v>0</v>
      </c>
      <c r="AU1149" s="14">
        <v>3</v>
      </c>
      <c r="AV1149" s="14">
        <v>3</v>
      </c>
      <c r="AW1149" s="14">
        <v>0</v>
      </c>
      <c r="AX1149" s="14">
        <v>0</v>
      </c>
      <c r="AY1149" s="14">
        <v>3</v>
      </c>
      <c r="AZ1149" s="14">
        <v>3</v>
      </c>
      <c r="BA1149" s="14">
        <v>0</v>
      </c>
    </row>
    <row r="1150" spans="1:54" hidden="1">
      <c r="A1150" s="14" t="s">
        <v>49</v>
      </c>
      <c r="B1150" s="14" t="s">
        <v>78</v>
      </c>
      <c r="D1150" s="14" t="s">
        <v>1832</v>
      </c>
      <c r="E1150" s="14" t="s">
        <v>1816</v>
      </c>
      <c r="F1150" s="14" t="s">
        <v>2057</v>
      </c>
      <c r="G1150" s="14">
        <v>31013724</v>
      </c>
      <c r="H1150" s="14" t="s">
        <v>166</v>
      </c>
      <c r="I1150" s="14" t="s">
        <v>259</v>
      </c>
      <c r="J1150" s="14" t="s">
        <v>1814</v>
      </c>
      <c r="K1150" s="14">
        <v>21.201111099999999</v>
      </c>
      <c r="L1150" s="14">
        <v>92.148888900000003</v>
      </c>
      <c r="M1150" s="14">
        <v>0</v>
      </c>
      <c r="N1150" s="14">
        <v>0</v>
      </c>
      <c r="P1150" s="14" t="s">
        <v>99</v>
      </c>
      <c r="Q1150" s="14" t="s">
        <v>1779</v>
      </c>
    </row>
    <row r="1151" spans="1:54" hidden="1">
      <c r="A1151" s="14" t="s">
        <v>48</v>
      </c>
      <c r="B1151" s="14" t="s">
        <v>77</v>
      </c>
      <c r="D1151" s="14" t="s">
        <v>1832</v>
      </c>
      <c r="E1151" s="14" t="s">
        <v>1985</v>
      </c>
      <c r="F1151" s="14" t="s">
        <v>1985</v>
      </c>
      <c r="G1151" s="14">
        <v>31013727</v>
      </c>
      <c r="H1151" s="14" t="s">
        <v>166</v>
      </c>
      <c r="I1151" s="14" t="s">
        <v>259</v>
      </c>
      <c r="J1151" s="14" t="s">
        <v>1814</v>
      </c>
      <c r="K1151" s="14">
        <v>21.202798000000001</v>
      </c>
      <c r="L1151" s="14">
        <v>92.147261</v>
      </c>
      <c r="M1151" s="14">
        <v>0</v>
      </c>
      <c r="N1151" s="14">
        <v>0</v>
      </c>
      <c r="P1151" s="14" t="s">
        <v>99</v>
      </c>
      <c r="Q1151" s="14" t="s">
        <v>1779</v>
      </c>
    </row>
    <row r="1152" spans="1:54" hidden="1">
      <c r="A1152" s="14" t="s">
        <v>49</v>
      </c>
      <c r="B1152" s="14" t="s">
        <v>78</v>
      </c>
      <c r="D1152" s="14" t="s">
        <v>1832</v>
      </c>
      <c r="E1152" s="14" t="s">
        <v>1986</v>
      </c>
      <c r="F1152" s="14" t="s">
        <v>318</v>
      </c>
      <c r="G1152" s="14">
        <v>31013728</v>
      </c>
      <c r="H1152" s="14" t="s">
        <v>166</v>
      </c>
      <c r="I1152" s="14" t="s">
        <v>259</v>
      </c>
      <c r="J1152" s="14" t="s">
        <v>1814</v>
      </c>
      <c r="P1152" s="14" t="s">
        <v>99</v>
      </c>
      <c r="Q1152" s="14" t="s">
        <v>1779</v>
      </c>
    </row>
    <row r="1153" spans="1:17" hidden="1">
      <c r="A1153" s="14" t="s">
        <v>49</v>
      </c>
      <c r="B1153" s="14" t="s">
        <v>78</v>
      </c>
      <c r="D1153" s="14" t="s">
        <v>1832</v>
      </c>
      <c r="E1153" s="14" t="s">
        <v>1987</v>
      </c>
      <c r="F1153" s="14" t="s">
        <v>2058</v>
      </c>
      <c r="G1153" s="14">
        <v>31013729</v>
      </c>
      <c r="H1153" s="14" t="s">
        <v>166</v>
      </c>
      <c r="I1153" s="14" t="s">
        <v>259</v>
      </c>
      <c r="J1153" s="14" t="s">
        <v>1814</v>
      </c>
      <c r="P1153" s="14" t="s">
        <v>99</v>
      </c>
      <c r="Q1153" s="14" t="s">
        <v>1779</v>
      </c>
    </row>
    <row r="1154" spans="1:17" hidden="1">
      <c r="A1154" s="14" t="s">
        <v>33</v>
      </c>
      <c r="B1154" s="14" t="s">
        <v>62</v>
      </c>
      <c r="D1154" s="14" t="s">
        <v>1832</v>
      </c>
      <c r="E1154" s="14" t="s">
        <v>1988</v>
      </c>
      <c r="F1154" s="14" t="s">
        <v>2059</v>
      </c>
      <c r="G1154" s="14">
        <v>31013733</v>
      </c>
      <c r="H1154" s="14" t="s">
        <v>166</v>
      </c>
      <c r="I1154" s="14" t="s">
        <v>259</v>
      </c>
      <c r="J1154" s="14" t="s">
        <v>1814</v>
      </c>
      <c r="K1154" s="14">
        <v>21.190721530000001</v>
      </c>
      <c r="L1154" s="14">
        <v>92.153713260000004</v>
      </c>
      <c r="M1154" s="14">
        <v>0</v>
      </c>
      <c r="N1154" s="14">
        <v>0</v>
      </c>
      <c r="P1154" s="14" t="s">
        <v>99</v>
      </c>
      <c r="Q1154" s="14" t="s">
        <v>1779</v>
      </c>
    </row>
    <row r="1155" spans="1:17" hidden="1">
      <c r="A1155" s="14" t="s">
        <v>33</v>
      </c>
      <c r="B1155" s="14" t="s">
        <v>62</v>
      </c>
      <c r="D1155" s="14" t="s">
        <v>1832</v>
      </c>
      <c r="E1155" s="14" t="s">
        <v>1989</v>
      </c>
      <c r="F1155" s="14" t="s">
        <v>265</v>
      </c>
      <c r="G1155" s="14">
        <v>31013734</v>
      </c>
      <c r="H1155" s="14" t="s">
        <v>166</v>
      </c>
      <c r="I1155" s="14" t="s">
        <v>259</v>
      </c>
      <c r="J1155" s="14" t="s">
        <v>1814</v>
      </c>
      <c r="K1155" s="14">
        <v>21.19115511</v>
      </c>
      <c r="L1155" s="14">
        <v>92.154469969999994</v>
      </c>
      <c r="M1155" s="14">
        <v>0</v>
      </c>
      <c r="N1155" s="14">
        <v>0</v>
      </c>
      <c r="P1155" s="14" t="s">
        <v>99</v>
      </c>
      <c r="Q1155" s="14" t="s">
        <v>1779</v>
      </c>
    </row>
    <row r="1156" spans="1:17" hidden="1">
      <c r="A1156" s="14" t="s">
        <v>39</v>
      </c>
      <c r="B1156" s="14" t="s">
        <v>68</v>
      </c>
      <c r="D1156" s="14" t="s">
        <v>1832</v>
      </c>
      <c r="E1156" s="14" t="s">
        <v>1990</v>
      </c>
      <c r="F1156" s="14" t="s">
        <v>1990</v>
      </c>
      <c r="G1156" s="14">
        <v>31013735</v>
      </c>
      <c r="H1156" s="14" t="s">
        <v>166</v>
      </c>
      <c r="I1156" s="14" t="s">
        <v>259</v>
      </c>
      <c r="J1156" s="14" t="s">
        <v>1814</v>
      </c>
      <c r="P1156" s="14" t="s">
        <v>99</v>
      </c>
      <c r="Q1156" s="14" t="s">
        <v>1779</v>
      </c>
    </row>
    <row r="1157" spans="1:17" hidden="1">
      <c r="A1157" s="14" t="s">
        <v>39</v>
      </c>
      <c r="B1157" s="14" t="s">
        <v>68</v>
      </c>
      <c r="D1157" s="14" t="s">
        <v>1832</v>
      </c>
      <c r="E1157" s="14" t="s">
        <v>1990</v>
      </c>
      <c r="F1157" s="14" t="s">
        <v>1990</v>
      </c>
      <c r="G1157" s="14">
        <v>31013736</v>
      </c>
      <c r="H1157" s="14" t="s">
        <v>166</v>
      </c>
      <c r="I1157" s="14" t="s">
        <v>259</v>
      </c>
      <c r="J1157" s="14" t="s">
        <v>1814</v>
      </c>
      <c r="K1157" s="14">
        <v>21.192799999999998</v>
      </c>
      <c r="L1157" s="14">
        <v>92.142899999999997</v>
      </c>
      <c r="M1157" s="14">
        <v>0</v>
      </c>
      <c r="N1157" s="14">
        <v>0</v>
      </c>
      <c r="P1157" s="14" t="s">
        <v>99</v>
      </c>
      <c r="Q1157" s="14" t="s">
        <v>1779</v>
      </c>
    </row>
    <row r="1158" spans="1:17" hidden="1">
      <c r="A1158" s="14" t="s">
        <v>39</v>
      </c>
      <c r="B1158" s="14" t="s">
        <v>68</v>
      </c>
      <c r="D1158" s="14" t="s">
        <v>1832</v>
      </c>
      <c r="E1158" s="14" t="s">
        <v>1991</v>
      </c>
      <c r="F1158" s="14" t="s">
        <v>1991</v>
      </c>
      <c r="G1158" s="14">
        <v>31013738</v>
      </c>
      <c r="H1158" s="14" t="s">
        <v>166</v>
      </c>
      <c r="I1158" s="14" t="s">
        <v>259</v>
      </c>
      <c r="J1158" s="14" t="s">
        <v>1814</v>
      </c>
      <c r="K1158" s="14">
        <v>21.192799999999998</v>
      </c>
      <c r="L1158" s="14">
        <v>92.142899999999997</v>
      </c>
      <c r="M1158" s="14" t="s">
        <v>261</v>
      </c>
      <c r="N1158" s="14" t="s">
        <v>261</v>
      </c>
      <c r="P1158" s="14" t="s">
        <v>99</v>
      </c>
      <c r="Q1158" s="14" t="s">
        <v>1779</v>
      </c>
    </row>
    <row r="1159" spans="1:17" hidden="1">
      <c r="A1159" s="14" t="s">
        <v>39</v>
      </c>
      <c r="B1159" s="14" t="s">
        <v>68</v>
      </c>
      <c r="D1159" s="14" t="s">
        <v>1832</v>
      </c>
      <c r="E1159" s="14" t="s">
        <v>1992</v>
      </c>
      <c r="F1159" s="14" t="s">
        <v>1992</v>
      </c>
      <c r="G1159" s="14">
        <v>31013741</v>
      </c>
      <c r="H1159" s="14" t="s">
        <v>166</v>
      </c>
      <c r="I1159" s="14" t="s">
        <v>259</v>
      </c>
      <c r="J1159" s="14" t="s">
        <v>1814</v>
      </c>
      <c r="K1159" s="14">
        <v>21.192799999999998</v>
      </c>
      <c r="L1159" s="14">
        <v>92.142899999999997</v>
      </c>
      <c r="M1159" s="14" t="s">
        <v>261</v>
      </c>
      <c r="N1159" s="14" t="s">
        <v>261</v>
      </c>
      <c r="P1159" s="14" t="s">
        <v>99</v>
      </c>
      <c r="Q1159" s="14" t="s">
        <v>1779</v>
      </c>
    </row>
    <row r="1160" spans="1:17" hidden="1">
      <c r="A1160" s="14" t="s">
        <v>39</v>
      </c>
      <c r="B1160" s="14" t="s">
        <v>68</v>
      </c>
      <c r="D1160" s="14" t="s">
        <v>1832</v>
      </c>
      <c r="E1160" s="14" t="s">
        <v>1992</v>
      </c>
      <c r="F1160" s="14" t="s">
        <v>1992</v>
      </c>
      <c r="G1160" s="14">
        <v>31013742</v>
      </c>
      <c r="H1160" s="14" t="s">
        <v>166</v>
      </c>
      <c r="I1160" s="14" t="s">
        <v>259</v>
      </c>
      <c r="J1160" s="14" t="s">
        <v>1814</v>
      </c>
      <c r="P1160" s="14" t="s">
        <v>99</v>
      </c>
      <c r="Q1160" s="14" t="s">
        <v>1779</v>
      </c>
    </row>
    <row r="1161" spans="1:17" hidden="1">
      <c r="A1161" s="14" t="s">
        <v>39</v>
      </c>
      <c r="B1161" s="14" t="s">
        <v>68</v>
      </c>
      <c r="D1161" s="14" t="s">
        <v>1832</v>
      </c>
      <c r="E1161" s="14" t="s">
        <v>1993</v>
      </c>
      <c r="F1161" s="14" t="s">
        <v>2060</v>
      </c>
      <c r="G1161" s="14">
        <v>31013743</v>
      </c>
      <c r="H1161" s="14" t="s">
        <v>166</v>
      </c>
      <c r="I1161" s="14" t="s">
        <v>259</v>
      </c>
      <c r="J1161" s="14" t="s">
        <v>1814</v>
      </c>
      <c r="K1161" s="14">
        <v>21.197099999999999</v>
      </c>
      <c r="L1161" s="14">
        <v>92.143699999999995</v>
      </c>
      <c r="M1161" s="14" t="s">
        <v>261</v>
      </c>
      <c r="N1161" s="14" t="s">
        <v>261</v>
      </c>
      <c r="P1161" s="14" t="s">
        <v>99</v>
      </c>
      <c r="Q1161" s="14" t="s">
        <v>1779</v>
      </c>
    </row>
    <row r="1162" spans="1:17" hidden="1">
      <c r="A1162" s="14" t="s">
        <v>39</v>
      </c>
      <c r="B1162" s="14" t="s">
        <v>68</v>
      </c>
      <c r="D1162" s="14" t="s">
        <v>1832</v>
      </c>
      <c r="E1162" s="14" t="s">
        <v>1994</v>
      </c>
      <c r="F1162" s="14" t="s">
        <v>2061</v>
      </c>
      <c r="G1162" s="14">
        <v>31013744</v>
      </c>
      <c r="H1162" s="14" t="s">
        <v>166</v>
      </c>
      <c r="I1162" s="14" t="s">
        <v>259</v>
      </c>
      <c r="J1162" s="14" t="s">
        <v>1814</v>
      </c>
      <c r="K1162" s="14">
        <v>21.197099999999999</v>
      </c>
      <c r="L1162" s="14">
        <v>92.143699999999995</v>
      </c>
      <c r="M1162" s="14" t="s">
        <v>261</v>
      </c>
      <c r="N1162" s="14" t="s">
        <v>261</v>
      </c>
      <c r="P1162" s="14" t="s">
        <v>99</v>
      </c>
      <c r="Q1162" s="14" t="s">
        <v>1779</v>
      </c>
    </row>
    <row r="1163" spans="1:17" hidden="1">
      <c r="A1163" s="14" t="s">
        <v>39</v>
      </c>
      <c r="B1163" s="14" t="s">
        <v>68</v>
      </c>
      <c r="D1163" s="14" t="s">
        <v>1832</v>
      </c>
      <c r="E1163" s="14" t="s">
        <v>1995</v>
      </c>
      <c r="F1163" s="14" t="s">
        <v>2062</v>
      </c>
      <c r="G1163" s="14">
        <v>31013746</v>
      </c>
      <c r="H1163" s="14" t="s">
        <v>166</v>
      </c>
      <c r="I1163" s="14" t="s">
        <v>259</v>
      </c>
      <c r="J1163" s="14" t="s">
        <v>1814</v>
      </c>
      <c r="K1163" s="14">
        <v>21.197399999999998</v>
      </c>
      <c r="L1163" s="14">
        <v>92.144099999999995</v>
      </c>
      <c r="M1163" s="14" t="s">
        <v>261</v>
      </c>
      <c r="N1163" s="14" t="s">
        <v>261</v>
      </c>
      <c r="P1163" s="14" t="s">
        <v>99</v>
      </c>
      <c r="Q1163" s="14" t="s">
        <v>1779</v>
      </c>
    </row>
    <row r="1164" spans="1:17" hidden="1">
      <c r="A1164" s="14" t="s">
        <v>39</v>
      </c>
      <c r="B1164" s="14" t="s">
        <v>68</v>
      </c>
      <c r="D1164" s="14" t="s">
        <v>1832</v>
      </c>
      <c r="E1164" s="14" t="s">
        <v>1996</v>
      </c>
      <c r="F1164" s="14" t="s">
        <v>2063</v>
      </c>
      <c r="G1164" s="14">
        <v>31013747</v>
      </c>
      <c r="H1164" s="14" t="s">
        <v>166</v>
      </c>
      <c r="I1164" s="14" t="s">
        <v>259</v>
      </c>
      <c r="J1164" s="14" t="s">
        <v>1814</v>
      </c>
      <c r="K1164" s="14">
        <v>21.1952</v>
      </c>
      <c r="L1164" s="14">
        <v>92.145600000000002</v>
      </c>
      <c r="M1164" s="14" t="s">
        <v>261</v>
      </c>
      <c r="N1164" s="14" t="s">
        <v>261</v>
      </c>
      <c r="P1164" s="14" t="s">
        <v>99</v>
      </c>
      <c r="Q1164" s="14" t="s">
        <v>1779</v>
      </c>
    </row>
    <row r="1165" spans="1:17" hidden="1">
      <c r="A1165" s="14" t="s">
        <v>39</v>
      </c>
      <c r="B1165" s="14" t="s">
        <v>68</v>
      </c>
      <c r="D1165" s="14" t="s">
        <v>1832</v>
      </c>
      <c r="E1165" s="14" t="s">
        <v>1997</v>
      </c>
      <c r="F1165" s="14" t="s">
        <v>1997</v>
      </c>
      <c r="G1165" s="14">
        <v>31013750</v>
      </c>
      <c r="H1165" s="14" t="s">
        <v>166</v>
      </c>
      <c r="I1165" s="14" t="s">
        <v>259</v>
      </c>
      <c r="J1165" s="14" t="s">
        <v>1814</v>
      </c>
      <c r="K1165" s="14">
        <v>21.195799999999998</v>
      </c>
      <c r="L1165" s="14">
        <v>92.145600000000002</v>
      </c>
      <c r="M1165" s="14">
        <v>0</v>
      </c>
      <c r="N1165" s="14">
        <v>0</v>
      </c>
      <c r="P1165" s="14" t="s">
        <v>99</v>
      </c>
      <c r="Q1165" s="14" t="s">
        <v>1779</v>
      </c>
    </row>
    <row r="1166" spans="1:17" hidden="1">
      <c r="A1166" s="14" t="s">
        <v>39</v>
      </c>
      <c r="B1166" s="14" t="s">
        <v>68</v>
      </c>
      <c r="D1166" s="14" t="s">
        <v>1832</v>
      </c>
      <c r="E1166" s="14" t="s">
        <v>1998</v>
      </c>
      <c r="F1166" s="14" t="s">
        <v>1998</v>
      </c>
      <c r="G1166" s="14">
        <v>31013752</v>
      </c>
      <c r="H1166" s="14" t="s">
        <v>166</v>
      </c>
      <c r="I1166" s="14" t="s">
        <v>259</v>
      </c>
      <c r="J1166" s="14" t="s">
        <v>1814</v>
      </c>
      <c r="K1166" s="14">
        <v>21.196100000000001</v>
      </c>
      <c r="L1166" s="14">
        <v>92.146000000000001</v>
      </c>
      <c r="M1166" s="14" t="s">
        <v>261</v>
      </c>
      <c r="N1166" s="14" t="s">
        <v>261</v>
      </c>
      <c r="P1166" s="14" t="s">
        <v>99</v>
      </c>
      <c r="Q1166" s="14" t="s">
        <v>1779</v>
      </c>
    </row>
    <row r="1167" spans="1:17" hidden="1">
      <c r="A1167" s="14" t="s">
        <v>56</v>
      </c>
      <c r="B1167" s="14" t="s">
        <v>85</v>
      </c>
      <c r="D1167" s="14" t="s">
        <v>1832</v>
      </c>
      <c r="E1167" s="14" t="s">
        <v>1999</v>
      </c>
      <c r="F1167" s="14" t="s">
        <v>1999</v>
      </c>
      <c r="G1167" s="14">
        <v>31013753</v>
      </c>
      <c r="H1167" s="14" t="s">
        <v>166</v>
      </c>
      <c r="I1167" s="14" t="s">
        <v>259</v>
      </c>
      <c r="J1167" s="14" t="s">
        <v>1814</v>
      </c>
      <c r="K1167" s="14">
        <v>21.189166700000001</v>
      </c>
      <c r="L1167" s="14">
        <v>92.143333299999995</v>
      </c>
      <c r="M1167" s="14">
        <v>0</v>
      </c>
      <c r="N1167" s="14">
        <v>0</v>
      </c>
      <c r="P1167" s="14" t="s">
        <v>99</v>
      </c>
      <c r="Q1167" s="14" t="s">
        <v>1779</v>
      </c>
    </row>
    <row r="1168" spans="1:17" hidden="1">
      <c r="A1168" s="14" t="s">
        <v>56</v>
      </c>
      <c r="B1168" s="14" t="s">
        <v>85</v>
      </c>
      <c r="D1168" s="14" t="s">
        <v>1832</v>
      </c>
      <c r="E1168" s="14" t="s">
        <v>2000</v>
      </c>
      <c r="F1168" s="14" t="s">
        <v>2000</v>
      </c>
      <c r="G1168" s="14">
        <v>31013757</v>
      </c>
      <c r="H1168" s="14" t="s">
        <v>166</v>
      </c>
      <c r="I1168" s="14" t="s">
        <v>259</v>
      </c>
      <c r="J1168" s="14" t="s">
        <v>1814</v>
      </c>
      <c r="K1168" s="14">
        <v>21.188055599999998</v>
      </c>
      <c r="L1168" s="14">
        <v>92.145277800000002</v>
      </c>
      <c r="M1168" s="14">
        <v>0</v>
      </c>
      <c r="N1168" s="14">
        <v>0</v>
      </c>
      <c r="P1168" s="14" t="s">
        <v>99</v>
      </c>
      <c r="Q1168" s="14" t="s">
        <v>1779</v>
      </c>
    </row>
    <row r="1169" spans="1:54" hidden="1">
      <c r="A1169" s="14" t="s">
        <v>146</v>
      </c>
      <c r="B1169" s="14" t="s">
        <v>147</v>
      </c>
      <c r="D1169" s="14" t="s">
        <v>1832</v>
      </c>
      <c r="E1169" s="14" t="s">
        <v>2001</v>
      </c>
      <c r="F1169" s="14" t="s">
        <v>2001</v>
      </c>
      <c r="G1169" s="14">
        <v>31013758</v>
      </c>
      <c r="H1169" s="14" t="s">
        <v>166</v>
      </c>
      <c r="I1169" s="14" t="s">
        <v>259</v>
      </c>
      <c r="J1169" s="14" t="s">
        <v>1814</v>
      </c>
      <c r="P1169" s="14" t="s">
        <v>99</v>
      </c>
      <c r="Q1169" s="14" t="s">
        <v>1779</v>
      </c>
    </row>
    <row r="1170" spans="1:54" hidden="1">
      <c r="A1170" s="14" t="s">
        <v>43</v>
      </c>
      <c r="B1170" s="14" t="s">
        <v>72</v>
      </c>
      <c r="D1170" s="14" t="s">
        <v>1832</v>
      </c>
      <c r="E1170" s="14" t="s">
        <v>1815</v>
      </c>
      <c r="F1170" s="14" t="s">
        <v>1815</v>
      </c>
      <c r="G1170" s="14">
        <v>31013759</v>
      </c>
      <c r="H1170" s="14" t="s">
        <v>166</v>
      </c>
      <c r="I1170" s="14" t="s">
        <v>259</v>
      </c>
      <c r="J1170" s="14" t="s">
        <v>1814</v>
      </c>
      <c r="K1170" s="14">
        <v>21.132380000000001</v>
      </c>
      <c r="L1170" s="14">
        <v>92.157083330000006</v>
      </c>
      <c r="M1170" s="14">
        <v>0</v>
      </c>
      <c r="N1170" s="14">
        <v>0</v>
      </c>
      <c r="P1170" s="14" t="s">
        <v>99</v>
      </c>
      <c r="Q1170" s="14" t="s">
        <v>1779</v>
      </c>
      <c r="AT1170" s="14">
        <v>2</v>
      </c>
      <c r="AU1170" s="14">
        <v>15</v>
      </c>
      <c r="AV1170" s="14">
        <v>17</v>
      </c>
      <c r="AW1170" s="14">
        <v>0</v>
      </c>
      <c r="AX1170" s="14">
        <v>2</v>
      </c>
      <c r="AY1170" s="14">
        <v>15</v>
      </c>
      <c r="AZ1170" s="14">
        <v>17</v>
      </c>
      <c r="BA1170" s="14">
        <v>0</v>
      </c>
      <c r="BB1170" s="14">
        <v>5</v>
      </c>
    </row>
    <row r="1171" spans="1:54" hidden="1">
      <c r="A1171" s="14" t="s">
        <v>43</v>
      </c>
      <c r="B1171" s="14" t="s">
        <v>72</v>
      </c>
      <c r="D1171" s="14" t="s">
        <v>1832</v>
      </c>
      <c r="E1171" s="14" t="s">
        <v>1815</v>
      </c>
      <c r="F1171" s="14" t="s">
        <v>1815</v>
      </c>
      <c r="G1171" s="14">
        <v>31013760</v>
      </c>
      <c r="H1171" s="14" t="s">
        <v>166</v>
      </c>
      <c r="I1171" s="14" t="s">
        <v>259</v>
      </c>
      <c r="J1171" s="14" t="s">
        <v>1814</v>
      </c>
      <c r="K1171" s="14">
        <v>21.13019667</v>
      </c>
      <c r="L1171" s="14">
        <v>92.156766669999996</v>
      </c>
      <c r="M1171" s="14">
        <v>0</v>
      </c>
      <c r="N1171" s="14">
        <v>0</v>
      </c>
      <c r="P1171" s="14" t="s">
        <v>99</v>
      </c>
      <c r="Q1171" s="14" t="s">
        <v>1779</v>
      </c>
    </row>
    <row r="1172" spans="1:54" hidden="1">
      <c r="A1172" s="14" t="s">
        <v>43</v>
      </c>
      <c r="B1172" s="14" t="s">
        <v>72</v>
      </c>
      <c r="D1172" s="14" t="s">
        <v>1832</v>
      </c>
      <c r="E1172" s="14" t="s">
        <v>1815</v>
      </c>
      <c r="F1172" s="14" t="s">
        <v>1815</v>
      </c>
      <c r="G1172" s="14">
        <v>31013761</v>
      </c>
      <c r="H1172" s="14" t="s">
        <v>166</v>
      </c>
      <c r="I1172" s="14" t="s">
        <v>259</v>
      </c>
      <c r="J1172" s="14" t="s">
        <v>1814</v>
      </c>
      <c r="K1172" s="14">
        <v>21.13019667</v>
      </c>
      <c r="L1172" s="14">
        <v>92.156766669999996</v>
      </c>
      <c r="M1172" s="14">
        <v>0</v>
      </c>
      <c r="N1172" s="14">
        <v>0</v>
      </c>
      <c r="P1172" s="14" t="s">
        <v>99</v>
      </c>
      <c r="Q1172" s="14" t="s">
        <v>1779</v>
      </c>
    </row>
    <row r="1173" spans="1:54" hidden="1">
      <c r="A1173" s="14" t="s">
        <v>43</v>
      </c>
      <c r="B1173" s="14" t="s">
        <v>72</v>
      </c>
      <c r="D1173" s="14" t="s">
        <v>1832</v>
      </c>
      <c r="E1173" s="14" t="s">
        <v>1815</v>
      </c>
      <c r="F1173" s="14" t="s">
        <v>1815</v>
      </c>
      <c r="G1173" s="14">
        <v>31013762</v>
      </c>
      <c r="H1173" s="14" t="s">
        <v>166</v>
      </c>
      <c r="I1173" s="14" t="s">
        <v>259</v>
      </c>
      <c r="J1173" s="14" t="s">
        <v>1814</v>
      </c>
      <c r="K1173" s="14">
        <v>21.13019667</v>
      </c>
      <c r="L1173" s="14">
        <v>92.156766669999996</v>
      </c>
      <c r="M1173" s="14">
        <v>0</v>
      </c>
      <c r="N1173" s="14">
        <v>0</v>
      </c>
      <c r="P1173" s="14" t="s">
        <v>99</v>
      </c>
      <c r="Q1173" s="14" t="s">
        <v>1779</v>
      </c>
    </row>
    <row r="1174" spans="1:54" hidden="1">
      <c r="A1174" s="14" t="s">
        <v>43</v>
      </c>
      <c r="B1174" s="14" t="s">
        <v>72</v>
      </c>
      <c r="D1174" s="14" t="s">
        <v>1832</v>
      </c>
      <c r="E1174" s="14" t="s">
        <v>1815</v>
      </c>
      <c r="F1174" s="14" t="s">
        <v>1815</v>
      </c>
      <c r="G1174" s="14">
        <v>31013764</v>
      </c>
      <c r="H1174" s="14" t="s">
        <v>166</v>
      </c>
      <c r="I1174" s="14" t="s">
        <v>259</v>
      </c>
      <c r="J1174" s="14" t="s">
        <v>1814</v>
      </c>
      <c r="K1174" s="14">
        <v>21.13019667</v>
      </c>
      <c r="L1174" s="14">
        <v>92.156766669999996</v>
      </c>
      <c r="M1174" s="14">
        <v>0</v>
      </c>
      <c r="N1174" s="14">
        <v>0</v>
      </c>
      <c r="P1174" s="14" t="s">
        <v>99</v>
      </c>
      <c r="Q1174" s="14" t="s">
        <v>1779</v>
      </c>
    </row>
    <row r="1175" spans="1:54" hidden="1">
      <c r="A1175" s="14" t="s">
        <v>43</v>
      </c>
      <c r="B1175" s="14" t="s">
        <v>72</v>
      </c>
      <c r="D1175" s="14" t="s">
        <v>1832</v>
      </c>
      <c r="E1175" s="14" t="s">
        <v>1815</v>
      </c>
      <c r="F1175" s="14" t="s">
        <v>1815</v>
      </c>
      <c r="G1175" s="14">
        <v>31013765</v>
      </c>
      <c r="H1175" s="14" t="s">
        <v>166</v>
      </c>
      <c r="I1175" s="14" t="s">
        <v>259</v>
      </c>
      <c r="J1175" s="14" t="s">
        <v>1814</v>
      </c>
      <c r="K1175" s="14">
        <v>21.130479999999999</v>
      </c>
      <c r="L1175" s="14">
        <v>92.157813329999996</v>
      </c>
      <c r="M1175" s="14">
        <v>0</v>
      </c>
      <c r="N1175" s="14">
        <v>0</v>
      </c>
      <c r="P1175" s="14" t="s">
        <v>99</v>
      </c>
      <c r="Q1175" s="14" t="s">
        <v>1779</v>
      </c>
    </row>
    <row r="1176" spans="1:54" hidden="1">
      <c r="A1176" s="14" t="s">
        <v>43</v>
      </c>
      <c r="B1176" s="14" t="s">
        <v>72</v>
      </c>
      <c r="D1176" s="14" t="s">
        <v>1832</v>
      </c>
      <c r="E1176" s="14" t="s">
        <v>1815</v>
      </c>
      <c r="F1176" s="14" t="s">
        <v>1815</v>
      </c>
      <c r="G1176" s="14">
        <v>31013768</v>
      </c>
      <c r="H1176" s="14" t="s">
        <v>166</v>
      </c>
      <c r="I1176" s="14" t="s">
        <v>259</v>
      </c>
      <c r="J1176" s="14" t="s">
        <v>1814</v>
      </c>
      <c r="K1176" s="14">
        <v>21.130479999999999</v>
      </c>
      <c r="L1176" s="14">
        <v>92.157813329999996</v>
      </c>
      <c r="M1176" s="14">
        <v>0</v>
      </c>
      <c r="N1176" s="14">
        <v>0</v>
      </c>
      <c r="P1176" s="14" t="s">
        <v>99</v>
      </c>
      <c r="Q1176" s="14" t="s">
        <v>1779</v>
      </c>
    </row>
    <row r="1177" spans="1:54" hidden="1">
      <c r="A1177" s="14" t="s">
        <v>43</v>
      </c>
      <c r="B1177" s="14" t="s">
        <v>72</v>
      </c>
      <c r="D1177" s="14" t="s">
        <v>1832</v>
      </c>
      <c r="E1177" s="14" t="s">
        <v>2002</v>
      </c>
      <c r="F1177" s="14" t="s">
        <v>2002</v>
      </c>
      <c r="G1177" s="14">
        <v>31013769</v>
      </c>
      <c r="H1177" s="14" t="s">
        <v>166</v>
      </c>
      <c r="I1177" s="14" t="s">
        <v>259</v>
      </c>
      <c r="J1177" s="14" t="s">
        <v>1814</v>
      </c>
      <c r="K1177" s="14">
        <v>21.132411167000001</v>
      </c>
      <c r="L1177" s="14">
        <v>92.158574999999999</v>
      </c>
      <c r="M1177" s="14">
        <v>0</v>
      </c>
      <c r="N1177" s="14">
        <v>0</v>
      </c>
      <c r="P1177" s="14" t="s">
        <v>99</v>
      </c>
      <c r="Q1177" s="14" t="s">
        <v>1779</v>
      </c>
    </row>
    <row r="1178" spans="1:54" hidden="1">
      <c r="A1178" s="14" t="s">
        <v>43</v>
      </c>
      <c r="B1178" s="14" t="s">
        <v>72</v>
      </c>
      <c r="D1178" s="14" t="s">
        <v>1832</v>
      </c>
      <c r="E1178" s="14" t="s">
        <v>2002</v>
      </c>
      <c r="F1178" s="14" t="s">
        <v>2002</v>
      </c>
      <c r="G1178" s="14">
        <v>31013770</v>
      </c>
      <c r="H1178" s="14" t="s">
        <v>166</v>
      </c>
      <c r="I1178" s="14" t="s">
        <v>259</v>
      </c>
      <c r="J1178" s="14" t="s">
        <v>1814</v>
      </c>
      <c r="K1178" s="14">
        <v>21.132411167000001</v>
      </c>
      <c r="L1178" s="14">
        <v>92.158574999999999</v>
      </c>
      <c r="M1178" s="14">
        <v>0</v>
      </c>
      <c r="N1178" s="14">
        <v>0</v>
      </c>
      <c r="P1178" s="14" t="s">
        <v>99</v>
      </c>
      <c r="Q1178" s="14" t="s">
        <v>1779</v>
      </c>
    </row>
    <row r="1179" spans="1:54" hidden="1">
      <c r="A1179" s="14" t="s">
        <v>43</v>
      </c>
      <c r="B1179" s="14" t="s">
        <v>72</v>
      </c>
      <c r="D1179" s="14" t="s">
        <v>1832</v>
      </c>
      <c r="E1179" s="14" t="s">
        <v>2003</v>
      </c>
      <c r="F1179" s="14" t="s">
        <v>2003</v>
      </c>
      <c r="G1179" s="14">
        <v>31013771</v>
      </c>
      <c r="H1179" s="14" t="s">
        <v>166</v>
      </c>
      <c r="I1179" s="14" t="s">
        <v>259</v>
      </c>
      <c r="J1179" s="14" t="s">
        <v>1814</v>
      </c>
      <c r="P1179" s="14" t="s">
        <v>99</v>
      </c>
      <c r="Q1179" s="14" t="s">
        <v>1779</v>
      </c>
    </row>
    <row r="1180" spans="1:54" hidden="1">
      <c r="A1180" s="14" t="s">
        <v>43</v>
      </c>
      <c r="B1180" s="14" t="s">
        <v>72</v>
      </c>
      <c r="D1180" s="14" t="s">
        <v>1832</v>
      </c>
      <c r="E1180" s="14" t="s">
        <v>2003</v>
      </c>
      <c r="F1180" s="14" t="s">
        <v>2003</v>
      </c>
      <c r="G1180" s="14">
        <v>31013772</v>
      </c>
      <c r="H1180" s="14" t="s">
        <v>166</v>
      </c>
      <c r="I1180" s="14" t="s">
        <v>259</v>
      </c>
      <c r="J1180" s="14" t="s">
        <v>1814</v>
      </c>
      <c r="P1180" s="14" t="s">
        <v>99</v>
      </c>
      <c r="Q1180" s="14" t="s">
        <v>1779</v>
      </c>
    </row>
    <row r="1181" spans="1:54" hidden="1">
      <c r="A1181" s="14" t="s">
        <v>43</v>
      </c>
      <c r="B1181" s="14" t="s">
        <v>72</v>
      </c>
      <c r="D1181" s="14" t="s">
        <v>1832</v>
      </c>
      <c r="E1181" s="14" t="s">
        <v>2004</v>
      </c>
      <c r="F1181" s="14" t="s">
        <v>2004</v>
      </c>
      <c r="G1181" s="14">
        <v>31013776</v>
      </c>
      <c r="H1181" s="14" t="s">
        <v>166</v>
      </c>
      <c r="I1181" s="14" t="s">
        <v>259</v>
      </c>
      <c r="J1181" s="14" t="s">
        <v>1814</v>
      </c>
      <c r="P1181" s="14" t="s">
        <v>99</v>
      </c>
      <c r="Q1181" s="14" t="s">
        <v>1779</v>
      </c>
    </row>
    <row r="1182" spans="1:54" hidden="1">
      <c r="A1182" s="14" t="s">
        <v>43</v>
      </c>
      <c r="B1182" s="14" t="s">
        <v>72</v>
      </c>
      <c r="D1182" s="14" t="s">
        <v>1832</v>
      </c>
      <c r="E1182" s="14" t="s">
        <v>2004</v>
      </c>
      <c r="F1182" s="14" t="s">
        <v>2004</v>
      </c>
      <c r="G1182" s="14">
        <v>31013777</v>
      </c>
      <c r="H1182" s="14" t="s">
        <v>166</v>
      </c>
      <c r="I1182" s="14" t="s">
        <v>259</v>
      </c>
      <c r="J1182" s="14" t="s">
        <v>1814</v>
      </c>
      <c r="P1182" s="14" t="s">
        <v>99</v>
      </c>
      <c r="Q1182" s="14" t="s">
        <v>1779</v>
      </c>
    </row>
    <row r="1183" spans="1:54" hidden="1">
      <c r="A1183" s="14" t="s">
        <v>43</v>
      </c>
      <c r="B1183" s="14" t="s">
        <v>72</v>
      </c>
      <c r="D1183" s="14" t="s">
        <v>1832</v>
      </c>
      <c r="E1183" s="14" t="s">
        <v>2004</v>
      </c>
      <c r="F1183" s="14" t="s">
        <v>2004</v>
      </c>
      <c r="G1183" s="14">
        <v>31013778</v>
      </c>
      <c r="H1183" s="14" t="s">
        <v>166</v>
      </c>
      <c r="I1183" s="14" t="s">
        <v>259</v>
      </c>
      <c r="J1183" s="14" t="s">
        <v>1814</v>
      </c>
      <c r="P1183" s="14" t="s">
        <v>99</v>
      </c>
      <c r="Q1183" s="14" t="s">
        <v>1779</v>
      </c>
    </row>
    <row r="1184" spans="1:54" hidden="1">
      <c r="A1184" s="14" t="s">
        <v>43</v>
      </c>
      <c r="B1184" s="14" t="s">
        <v>72</v>
      </c>
      <c r="D1184" s="14" t="s">
        <v>1832</v>
      </c>
      <c r="E1184" s="14" t="s">
        <v>2004</v>
      </c>
      <c r="F1184" s="14" t="s">
        <v>2004</v>
      </c>
      <c r="G1184" s="14">
        <v>31013781</v>
      </c>
      <c r="H1184" s="14" t="s">
        <v>166</v>
      </c>
      <c r="I1184" s="14" t="s">
        <v>259</v>
      </c>
      <c r="J1184" s="14" t="s">
        <v>1814</v>
      </c>
      <c r="P1184" s="14" t="s">
        <v>99</v>
      </c>
      <c r="Q1184" s="14" t="s">
        <v>1779</v>
      </c>
    </row>
    <row r="1185" spans="1:54" hidden="1">
      <c r="A1185" s="14" t="s">
        <v>43</v>
      </c>
      <c r="B1185" s="14" t="s">
        <v>72</v>
      </c>
      <c r="D1185" s="14" t="s">
        <v>1832</v>
      </c>
      <c r="E1185" s="14" t="s">
        <v>2004</v>
      </c>
      <c r="F1185" s="14" t="s">
        <v>2004</v>
      </c>
      <c r="G1185" s="14">
        <v>31013782</v>
      </c>
      <c r="H1185" s="14" t="s">
        <v>166</v>
      </c>
      <c r="I1185" s="14" t="s">
        <v>259</v>
      </c>
      <c r="J1185" s="14" t="s">
        <v>1814</v>
      </c>
      <c r="P1185" s="14" t="s">
        <v>99</v>
      </c>
      <c r="Q1185" s="14" t="s">
        <v>1779</v>
      </c>
    </row>
    <row r="1186" spans="1:54" hidden="1">
      <c r="A1186" s="14" t="s">
        <v>41</v>
      </c>
      <c r="B1186" s="14" t="s">
        <v>70</v>
      </c>
      <c r="D1186" s="14" t="s">
        <v>1832</v>
      </c>
      <c r="E1186" s="14" t="s">
        <v>323</v>
      </c>
      <c r="F1186" s="14" t="s">
        <v>323</v>
      </c>
      <c r="G1186" s="14">
        <v>31013783</v>
      </c>
      <c r="H1186" s="14" t="s">
        <v>166</v>
      </c>
      <c r="I1186" s="14" t="s">
        <v>259</v>
      </c>
      <c r="J1186" s="14" t="s">
        <v>1814</v>
      </c>
      <c r="K1186" s="14">
        <v>20.9402778</v>
      </c>
      <c r="L1186" s="14">
        <v>92.258888900000002</v>
      </c>
      <c r="M1186" s="14">
        <v>0</v>
      </c>
      <c r="N1186" s="14">
        <v>0</v>
      </c>
      <c r="P1186" s="14" t="s">
        <v>99</v>
      </c>
      <c r="Q1186" s="14" t="s">
        <v>1779</v>
      </c>
      <c r="AT1186" s="14">
        <v>0</v>
      </c>
      <c r="AU1186" s="14">
        <v>3</v>
      </c>
      <c r="AV1186" s="14">
        <v>3</v>
      </c>
      <c r="AW1186" s="14">
        <v>0</v>
      </c>
      <c r="AX1186" s="14">
        <v>0</v>
      </c>
      <c r="AY1186" s="14">
        <v>3</v>
      </c>
      <c r="AZ1186" s="14">
        <v>3</v>
      </c>
      <c r="BA1186" s="14">
        <v>0</v>
      </c>
      <c r="BB1186" s="14">
        <v>4</v>
      </c>
    </row>
    <row r="1187" spans="1:54" hidden="1">
      <c r="A1187" s="14" t="s">
        <v>41</v>
      </c>
      <c r="B1187" s="14" t="s">
        <v>70</v>
      </c>
      <c r="D1187" s="14" t="s">
        <v>1832</v>
      </c>
      <c r="E1187" s="14" t="s">
        <v>323</v>
      </c>
      <c r="F1187" s="14" t="s">
        <v>323</v>
      </c>
      <c r="G1187" s="14">
        <v>31013786</v>
      </c>
      <c r="H1187" s="14" t="s">
        <v>166</v>
      </c>
      <c r="I1187" s="14" t="s">
        <v>259</v>
      </c>
      <c r="J1187" s="14" t="s">
        <v>1814</v>
      </c>
      <c r="P1187" s="14" t="s">
        <v>99</v>
      </c>
      <c r="Q1187" s="14" t="s">
        <v>1779</v>
      </c>
    </row>
    <row r="1188" spans="1:54" hidden="1">
      <c r="A1188" s="14" t="s">
        <v>41</v>
      </c>
      <c r="B1188" s="14" t="s">
        <v>70</v>
      </c>
      <c r="D1188" s="14" t="s">
        <v>1832</v>
      </c>
      <c r="E1188" s="14" t="s">
        <v>323</v>
      </c>
      <c r="F1188" s="14" t="s">
        <v>323</v>
      </c>
      <c r="G1188" s="14">
        <v>31013788</v>
      </c>
      <c r="H1188" s="14" t="s">
        <v>166</v>
      </c>
      <c r="I1188" s="14" t="s">
        <v>259</v>
      </c>
      <c r="J1188" s="14" t="s">
        <v>1814</v>
      </c>
      <c r="P1188" s="14" t="s">
        <v>99</v>
      </c>
      <c r="Q1188" s="14" t="s">
        <v>1779</v>
      </c>
    </row>
    <row r="1189" spans="1:54">
      <c r="A1189" s="14" t="s">
        <v>48</v>
      </c>
      <c r="B1189" s="14" t="s">
        <v>77</v>
      </c>
      <c r="D1189" s="14" t="s">
        <v>1832</v>
      </c>
      <c r="E1189" s="14" t="s">
        <v>1133</v>
      </c>
      <c r="F1189" s="14" t="s">
        <v>326</v>
      </c>
      <c r="G1189" s="14">
        <v>31013790</v>
      </c>
      <c r="H1189" s="14" t="s">
        <v>166</v>
      </c>
      <c r="I1189" s="14" t="s">
        <v>167</v>
      </c>
      <c r="J1189" s="14" t="s">
        <v>168</v>
      </c>
      <c r="K1189" s="14">
        <v>21.203888899999999</v>
      </c>
      <c r="L1189" s="14">
        <v>92.143888899999993</v>
      </c>
      <c r="M1189" s="14">
        <v>0</v>
      </c>
      <c r="N1189" s="14">
        <v>0</v>
      </c>
      <c r="P1189" s="14" t="s">
        <v>99</v>
      </c>
      <c r="Q1189" s="14" t="s">
        <v>1779</v>
      </c>
      <c r="S1189" s="14">
        <v>1</v>
      </c>
      <c r="T1189" s="14">
        <v>1</v>
      </c>
      <c r="U1189" s="14">
        <v>3</v>
      </c>
      <c r="Y1189" s="14">
        <v>1</v>
      </c>
      <c r="Z1189" s="14">
        <v>19</v>
      </c>
      <c r="AA1189" s="14">
        <v>21</v>
      </c>
      <c r="AD1189" s="14">
        <v>33</v>
      </c>
      <c r="AE1189" s="14">
        <v>47</v>
      </c>
      <c r="AQ1189" s="14">
        <v>1</v>
      </c>
      <c r="AR1189" s="14">
        <v>1</v>
      </c>
      <c r="AU1189" s="14">
        <v>3</v>
      </c>
      <c r="AV1189" s="14">
        <v>3</v>
      </c>
      <c r="AY1189" s="14">
        <v>3</v>
      </c>
      <c r="AZ1189" s="14">
        <v>3</v>
      </c>
      <c r="BB1189" s="14">
        <v>1</v>
      </c>
    </row>
    <row r="1190" spans="1:54">
      <c r="A1190" s="14" t="s">
        <v>48</v>
      </c>
      <c r="B1190" s="14" t="s">
        <v>77</v>
      </c>
      <c r="D1190" s="14" t="s">
        <v>1832</v>
      </c>
      <c r="E1190" s="14" t="s">
        <v>1132</v>
      </c>
      <c r="F1190" s="14" t="s">
        <v>2058</v>
      </c>
      <c r="G1190" s="14">
        <v>31013792</v>
      </c>
      <c r="H1190" s="14" t="s">
        <v>166</v>
      </c>
      <c r="I1190" s="14" t="s">
        <v>167</v>
      </c>
      <c r="J1190" s="14" t="s">
        <v>168</v>
      </c>
      <c r="K1190" s="14">
        <v>21.2063889</v>
      </c>
      <c r="L1190" s="14">
        <v>92.143888899999993</v>
      </c>
      <c r="M1190" s="14">
        <v>0</v>
      </c>
      <c r="N1190" s="14">
        <v>0</v>
      </c>
      <c r="P1190" s="14" t="s">
        <v>99</v>
      </c>
      <c r="Q1190" s="14" t="s">
        <v>1779</v>
      </c>
      <c r="S1190" s="14">
        <v>1</v>
      </c>
      <c r="T1190" s="14">
        <v>1</v>
      </c>
      <c r="U1190" s="14">
        <v>3</v>
      </c>
      <c r="Y1190" s="14">
        <v>1</v>
      </c>
      <c r="Z1190" s="14">
        <v>20</v>
      </c>
      <c r="AA1190" s="14">
        <v>20</v>
      </c>
      <c r="AD1190" s="14">
        <v>39</v>
      </c>
      <c r="AE1190" s="14">
        <v>41</v>
      </c>
      <c r="AQ1190" s="14">
        <v>1</v>
      </c>
      <c r="AR1190" s="14">
        <v>1</v>
      </c>
      <c r="AU1190" s="14">
        <v>3</v>
      </c>
      <c r="AV1190" s="14">
        <v>3</v>
      </c>
      <c r="AY1190" s="14">
        <v>3</v>
      </c>
      <c r="AZ1190" s="14">
        <v>3</v>
      </c>
      <c r="BB1190" s="14">
        <v>1</v>
      </c>
    </row>
    <row r="1191" spans="1:54">
      <c r="A1191" s="14" t="s">
        <v>39</v>
      </c>
      <c r="B1191" s="14" t="s">
        <v>68</v>
      </c>
      <c r="D1191" s="14" t="s">
        <v>1832</v>
      </c>
      <c r="E1191" s="14" t="s">
        <v>1134</v>
      </c>
      <c r="F1191" s="14" t="s">
        <v>309</v>
      </c>
      <c r="G1191" s="14">
        <v>31013794</v>
      </c>
      <c r="H1191" s="14" t="s">
        <v>166</v>
      </c>
      <c r="I1191" s="14" t="s">
        <v>167</v>
      </c>
      <c r="J1191" s="14" t="s">
        <v>168</v>
      </c>
      <c r="K1191" s="14">
        <v>21.194299999999998</v>
      </c>
      <c r="L1191" s="14">
        <v>92.145399999999995</v>
      </c>
      <c r="M1191" s="14">
        <v>0</v>
      </c>
      <c r="N1191" s="14">
        <v>0</v>
      </c>
      <c r="P1191" s="14" t="s">
        <v>99</v>
      </c>
      <c r="Q1191" s="14" t="s">
        <v>1779</v>
      </c>
      <c r="S1191" s="14">
        <v>1</v>
      </c>
      <c r="T1191" s="14">
        <v>1</v>
      </c>
      <c r="U1191" s="14">
        <v>3</v>
      </c>
      <c r="Y1191" s="14">
        <v>1</v>
      </c>
      <c r="Z1191" s="14">
        <v>25</v>
      </c>
      <c r="AA1191" s="14">
        <v>15</v>
      </c>
      <c r="AD1191" s="14">
        <v>33</v>
      </c>
      <c r="AE1191" s="14">
        <v>36</v>
      </c>
      <c r="AQ1191" s="14">
        <v>1</v>
      </c>
      <c r="AR1191" s="14">
        <v>1</v>
      </c>
      <c r="AT1191" s="14">
        <v>1</v>
      </c>
      <c r="AU1191" s="14">
        <v>4</v>
      </c>
      <c r="AV1191" s="14">
        <v>5</v>
      </c>
      <c r="AX1191" s="14">
        <v>1</v>
      </c>
      <c r="AY1191" s="14">
        <v>4</v>
      </c>
      <c r="AZ1191" s="14">
        <v>5</v>
      </c>
      <c r="BB1191" s="14">
        <v>1</v>
      </c>
    </row>
    <row r="1192" spans="1:54">
      <c r="A1192" s="14" t="s">
        <v>39</v>
      </c>
      <c r="B1192" s="14" t="s">
        <v>68</v>
      </c>
      <c r="D1192" s="14" t="s">
        <v>1832</v>
      </c>
      <c r="E1192" s="14" t="s">
        <v>1134</v>
      </c>
      <c r="F1192" s="14" t="s">
        <v>2057</v>
      </c>
      <c r="G1192" s="14">
        <v>31013795</v>
      </c>
      <c r="H1192" s="14" t="s">
        <v>166</v>
      </c>
      <c r="I1192" s="14" t="s">
        <v>167</v>
      </c>
      <c r="J1192" s="14" t="s">
        <v>168</v>
      </c>
      <c r="K1192" s="14">
        <v>21.1937</v>
      </c>
      <c r="L1192" s="14">
        <v>92.145600000000002</v>
      </c>
      <c r="M1192" s="14">
        <v>0</v>
      </c>
      <c r="N1192" s="14">
        <v>0</v>
      </c>
      <c r="P1192" s="14" t="s">
        <v>99</v>
      </c>
      <c r="Q1192" s="14" t="s">
        <v>1779</v>
      </c>
      <c r="S1192" s="14">
        <v>1</v>
      </c>
      <c r="T1192" s="14">
        <v>1</v>
      </c>
      <c r="U1192" s="14">
        <v>3</v>
      </c>
      <c r="Y1192" s="14">
        <v>1</v>
      </c>
      <c r="Z1192" s="14">
        <v>23</v>
      </c>
      <c r="AA1192" s="14">
        <v>18</v>
      </c>
      <c r="AD1192" s="14">
        <v>17</v>
      </c>
      <c r="AE1192" s="14">
        <v>32</v>
      </c>
      <c r="AQ1192" s="14">
        <v>1</v>
      </c>
      <c r="AR1192" s="14">
        <v>1</v>
      </c>
      <c r="AU1192" s="14">
        <v>4</v>
      </c>
      <c r="AV1192" s="14">
        <v>5</v>
      </c>
      <c r="AY1192" s="14">
        <v>4</v>
      </c>
      <c r="AZ1192" s="14">
        <v>5</v>
      </c>
      <c r="BB1192" s="14">
        <v>1</v>
      </c>
    </row>
    <row r="1193" spans="1:54">
      <c r="A1193" s="14" t="s">
        <v>39</v>
      </c>
      <c r="B1193" s="14" t="s">
        <v>68</v>
      </c>
      <c r="D1193" s="14" t="s">
        <v>1832</v>
      </c>
      <c r="E1193" s="14" t="s">
        <v>1135</v>
      </c>
      <c r="F1193" s="14" t="s">
        <v>318</v>
      </c>
      <c r="G1193" s="14">
        <v>31013797</v>
      </c>
      <c r="H1193" s="14" t="s">
        <v>166</v>
      </c>
      <c r="I1193" s="14" t="s">
        <v>167</v>
      </c>
      <c r="J1193" s="14" t="s">
        <v>168</v>
      </c>
      <c r="K1193" s="14">
        <v>21.193200000000001</v>
      </c>
      <c r="L1193" s="14">
        <v>92.145300000000006</v>
      </c>
      <c r="M1193" s="14">
        <v>0</v>
      </c>
      <c r="N1193" s="14">
        <v>0</v>
      </c>
      <c r="P1193" s="14" t="s">
        <v>99</v>
      </c>
      <c r="Q1193" s="14" t="s">
        <v>1779</v>
      </c>
      <c r="S1193" s="14">
        <v>1</v>
      </c>
      <c r="T1193" s="14">
        <v>1</v>
      </c>
      <c r="U1193" s="14">
        <v>3</v>
      </c>
      <c r="Y1193" s="14">
        <v>1</v>
      </c>
      <c r="Z1193" s="14">
        <v>16</v>
      </c>
      <c r="AA1193" s="14">
        <v>18</v>
      </c>
      <c r="AD1193" s="14">
        <v>34</v>
      </c>
      <c r="AE1193" s="14">
        <v>46</v>
      </c>
      <c r="AQ1193" s="14">
        <v>1</v>
      </c>
      <c r="AR1193" s="14">
        <v>1</v>
      </c>
      <c r="AU1193" s="14">
        <v>5</v>
      </c>
      <c r="AV1193" s="14">
        <v>4</v>
      </c>
      <c r="AY1193" s="14">
        <v>5</v>
      </c>
      <c r="AZ1193" s="14">
        <v>4</v>
      </c>
    </row>
    <row r="1194" spans="1:54">
      <c r="A1194" s="14" t="s">
        <v>146</v>
      </c>
      <c r="B1194" s="14" t="s">
        <v>147</v>
      </c>
      <c r="D1194" s="14" t="s">
        <v>1832</v>
      </c>
      <c r="E1194" s="14" t="s">
        <v>1139</v>
      </c>
      <c r="F1194" s="14" t="s">
        <v>265</v>
      </c>
      <c r="G1194" s="14">
        <v>31013799</v>
      </c>
      <c r="H1194" s="14" t="s">
        <v>166</v>
      </c>
      <c r="I1194" s="14" t="s">
        <v>167</v>
      </c>
      <c r="J1194" s="14" t="s">
        <v>168</v>
      </c>
      <c r="P1194" s="14" t="s">
        <v>99</v>
      </c>
      <c r="Q1194" s="14" t="s">
        <v>1779</v>
      </c>
      <c r="S1194" s="14">
        <v>1</v>
      </c>
      <c r="T1194" s="14">
        <v>1</v>
      </c>
      <c r="U1194" s="14">
        <v>3</v>
      </c>
      <c r="Y1194" s="14">
        <v>1</v>
      </c>
      <c r="Z1194" s="14">
        <v>17</v>
      </c>
      <c r="AA1194" s="14">
        <v>13</v>
      </c>
      <c r="AD1194" s="14">
        <v>15</v>
      </c>
      <c r="AE1194" s="14">
        <v>26</v>
      </c>
      <c r="AP1194" s="14">
        <v>1</v>
      </c>
      <c r="AR1194" s="14">
        <v>1</v>
      </c>
      <c r="AT1194" s="14">
        <v>1</v>
      </c>
      <c r="AU1194" s="14">
        <v>2</v>
      </c>
      <c r="AV1194" s="14">
        <v>5</v>
      </c>
      <c r="AX1194" s="14">
        <v>1</v>
      </c>
      <c r="AY1194" s="14">
        <v>2</v>
      </c>
      <c r="AZ1194" s="14">
        <v>5</v>
      </c>
      <c r="BB1194" s="14">
        <v>1</v>
      </c>
    </row>
    <row r="1195" spans="1:54">
      <c r="A1195" s="14" t="s">
        <v>56</v>
      </c>
      <c r="B1195" s="14" t="s">
        <v>85</v>
      </c>
      <c r="D1195" s="14" t="s">
        <v>1832</v>
      </c>
      <c r="E1195" s="14" t="s">
        <v>1137</v>
      </c>
      <c r="F1195" s="14" t="s">
        <v>2059</v>
      </c>
      <c r="G1195" s="14">
        <v>31013800</v>
      </c>
      <c r="H1195" s="14" t="s">
        <v>166</v>
      </c>
      <c r="I1195" s="14" t="s">
        <v>167</v>
      </c>
      <c r="J1195" s="14" t="s">
        <v>168</v>
      </c>
      <c r="K1195" s="14">
        <v>21.188055599999998</v>
      </c>
      <c r="L1195" s="14">
        <v>92.145277800000002</v>
      </c>
      <c r="M1195" s="14" t="s">
        <v>261</v>
      </c>
      <c r="N1195" s="14" t="s">
        <v>261</v>
      </c>
      <c r="P1195" s="14" t="s">
        <v>99</v>
      </c>
      <c r="Q1195" s="14" t="s">
        <v>1779</v>
      </c>
      <c r="S1195" s="14">
        <v>1</v>
      </c>
      <c r="T1195" s="14">
        <v>1</v>
      </c>
      <c r="U1195" s="14">
        <v>3</v>
      </c>
      <c r="Y1195" s="14">
        <v>1</v>
      </c>
      <c r="Z1195" s="14">
        <v>8</v>
      </c>
      <c r="AA1195" s="14">
        <v>9</v>
      </c>
      <c r="AD1195" s="14">
        <v>9</v>
      </c>
      <c r="AE1195" s="14">
        <v>28</v>
      </c>
      <c r="AQ1195" s="14">
        <v>1</v>
      </c>
      <c r="AR1195" s="14">
        <v>1</v>
      </c>
      <c r="BB1195" s="14">
        <v>1</v>
      </c>
    </row>
    <row r="1196" spans="1:54">
      <c r="A1196" s="14" t="s">
        <v>56</v>
      </c>
      <c r="B1196" s="14" t="s">
        <v>85</v>
      </c>
      <c r="D1196" s="14" t="s">
        <v>1832</v>
      </c>
      <c r="E1196" s="14" t="s">
        <v>1138</v>
      </c>
      <c r="F1196" s="14" t="s">
        <v>2062</v>
      </c>
      <c r="G1196" s="14">
        <v>31013802</v>
      </c>
      <c r="H1196" s="14" t="s">
        <v>166</v>
      </c>
      <c r="I1196" s="14" t="s">
        <v>167</v>
      </c>
      <c r="J1196" s="14" t="s">
        <v>168</v>
      </c>
      <c r="K1196" s="14">
        <v>21.188055599999998</v>
      </c>
      <c r="L1196" s="14">
        <v>92.145277800000002</v>
      </c>
      <c r="M1196" s="14">
        <v>0</v>
      </c>
      <c r="N1196" s="14">
        <v>0</v>
      </c>
      <c r="P1196" s="14" t="s">
        <v>99</v>
      </c>
      <c r="Q1196" s="14" t="s">
        <v>1779</v>
      </c>
      <c r="S1196" s="14">
        <v>1</v>
      </c>
      <c r="T1196" s="14">
        <v>1</v>
      </c>
      <c r="U1196" s="14">
        <v>3</v>
      </c>
      <c r="Y1196" s="14">
        <v>1</v>
      </c>
      <c r="Z1196" s="14">
        <v>7</v>
      </c>
      <c r="AA1196" s="14">
        <v>8</v>
      </c>
      <c r="AD1196" s="14">
        <v>11</v>
      </c>
      <c r="AE1196" s="14">
        <v>13</v>
      </c>
      <c r="AQ1196" s="14">
        <v>1</v>
      </c>
      <c r="AR1196" s="14">
        <v>1</v>
      </c>
    </row>
    <row r="1197" spans="1:54">
      <c r="A1197" s="14" t="s">
        <v>56</v>
      </c>
      <c r="B1197" s="14" t="s">
        <v>85</v>
      </c>
      <c r="D1197" s="14" t="s">
        <v>1832</v>
      </c>
      <c r="E1197" s="14" t="s">
        <v>1136</v>
      </c>
      <c r="F1197" s="14" t="s">
        <v>2061</v>
      </c>
      <c r="G1197" s="14">
        <v>31013804</v>
      </c>
      <c r="H1197" s="14" t="s">
        <v>166</v>
      </c>
      <c r="I1197" s="14" t="s">
        <v>167</v>
      </c>
      <c r="J1197" s="14" t="s">
        <v>168</v>
      </c>
      <c r="K1197" s="14">
        <v>21.189166700000001</v>
      </c>
      <c r="L1197" s="14">
        <v>92.143333299999995</v>
      </c>
      <c r="M1197" s="14" t="s">
        <v>261</v>
      </c>
      <c r="N1197" s="14" t="s">
        <v>261</v>
      </c>
      <c r="P1197" s="14" t="s">
        <v>99</v>
      </c>
      <c r="Q1197" s="14" t="s">
        <v>1779</v>
      </c>
      <c r="S1197" s="14">
        <v>1</v>
      </c>
      <c r="T1197" s="14">
        <v>1</v>
      </c>
      <c r="U1197" s="14">
        <v>3</v>
      </c>
      <c r="Y1197" s="14">
        <v>1</v>
      </c>
      <c r="Z1197" s="14">
        <v>14</v>
      </c>
      <c r="AA1197" s="14">
        <v>14</v>
      </c>
      <c r="AD1197" s="14">
        <v>19</v>
      </c>
      <c r="AE1197" s="14">
        <v>27</v>
      </c>
      <c r="AQ1197" s="14">
        <v>1</v>
      </c>
      <c r="AR1197" s="14">
        <v>1</v>
      </c>
      <c r="AT1197" s="14">
        <v>1</v>
      </c>
      <c r="AU1197" s="14">
        <v>3</v>
      </c>
      <c r="AV1197" s="14">
        <v>2</v>
      </c>
      <c r="AX1197" s="14">
        <v>1</v>
      </c>
      <c r="AY1197" s="14">
        <v>3</v>
      </c>
      <c r="AZ1197" s="14">
        <v>2</v>
      </c>
      <c r="BB1197" s="14">
        <v>1</v>
      </c>
    </row>
    <row r="1198" spans="1:54">
      <c r="A1198" s="14" t="s">
        <v>56</v>
      </c>
      <c r="B1198" s="14" t="s">
        <v>85</v>
      </c>
      <c r="D1198" s="14" t="s">
        <v>1832</v>
      </c>
      <c r="E1198" s="14" t="s">
        <v>1136</v>
      </c>
      <c r="F1198" s="14" t="s">
        <v>2060</v>
      </c>
      <c r="G1198" s="14">
        <v>31013805</v>
      </c>
      <c r="H1198" s="14" t="s">
        <v>166</v>
      </c>
      <c r="I1198" s="14" t="s">
        <v>167</v>
      </c>
      <c r="J1198" s="14" t="s">
        <v>168</v>
      </c>
      <c r="K1198" s="14">
        <v>21.189166700000001</v>
      </c>
      <c r="L1198" s="14">
        <v>92.143333299999995</v>
      </c>
      <c r="M1198" s="14">
        <v>0</v>
      </c>
      <c r="N1198" s="14">
        <v>0</v>
      </c>
      <c r="P1198" s="14" t="s">
        <v>99</v>
      </c>
      <c r="Q1198" s="14" t="s">
        <v>1779</v>
      </c>
      <c r="S1198" s="14">
        <v>1</v>
      </c>
      <c r="T1198" s="14">
        <v>1</v>
      </c>
      <c r="U1198" s="14">
        <v>3</v>
      </c>
      <c r="Y1198" s="14">
        <v>1</v>
      </c>
      <c r="Z1198" s="14">
        <v>9</v>
      </c>
      <c r="AA1198" s="14">
        <v>10</v>
      </c>
      <c r="AD1198" s="14">
        <v>17</v>
      </c>
      <c r="AE1198" s="14">
        <v>18</v>
      </c>
      <c r="AQ1198" s="14">
        <v>1</v>
      </c>
      <c r="AR1198" s="14">
        <v>1</v>
      </c>
      <c r="AU1198" s="14">
        <v>3</v>
      </c>
      <c r="AV1198" s="14">
        <v>2</v>
      </c>
      <c r="AY1198" s="14">
        <v>3</v>
      </c>
      <c r="AZ1198" s="14">
        <v>2</v>
      </c>
    </row>
    <row r="1199" spans="1:54">
      <c r="A1199" s="14" t="s">
        <v>56</v>
      </c>
      <c r="B1199" s="14" t="s">
        <v>85</v>
      </c>
      <c r="D1199" s="14" t="s">
        <v>1832</v>
      </c>
      <c r="E1199" s="14" t="s">
        <v>1136</v>
      </c>
      <c r="F1199" s="14" t="s">
        <v>2063</v>
      </c>
      <c r="G1199" s="14">
        <v>31013807</v>
      </c>
      <c r="H1199" s="14" t="s">
        <v>166</v>
      </c>
      <c r="I1199" s="14" t="s">
        <v>259</v>
      </c>
      <c r="J1199" s="14" t="s">
        <v>168</v>
      </c>
      <c r="K1199" s="14">
        <v>21.189166700000001</v>
      </c>
      <c r="L1199" s="14">
        <v>92.143333299999995</v>
      </c>
      <c r="M1199" s="14">
        <v>0</v>
      </c>
      <c r="N1199" s="14">
        <v>0</v>
      </c>
      <c r="P1199" s="14" t="s">
        <v>99</v>
      </c>
      <c r="Q1199" s="14" t="s">
        <v>1779</v>
      </c>
      <c r="S1199" s="14">
        <v>1</v>
      </c>
      <c r="T1199" s="14">
        <v>1</v>
      </c>
      <c r="U1199" s="14">
        <v>3</v>
      </c>
      <c r="Y1199" s="14">
        <v>1</v>
      </c>
      <c r="Z1199" s="14">
        <v>7</v>
      </c>
      <c r="AA1199" s="14">
        <v>8</v>
      </c>
      <c r="AD1199" s="14">
        <v>15</v>
      </c>
      <c r="AE1199" s="14">
        <v>15</v>
      </c>
      <c r="AQ1199" s="14">
        <v>1</v>
      </c>
      <c r="AR1199" s="14">
        <v>1</v>
      </c>
      <c r="AU1199" s="14">
        <v>2</v>
      </c>
      <c r="AV1199" s="14">
        <v>3</v>
      </c>
      <c r="AY1199" s="14">
        <v>2</v>
      </c>
      <c r="AZ1199" s="14">
        <v>3</v>
      </c>
    </row>
    <row r="1200" spans="1:54" hidden="1">
      <c r="A1200" s="14" t="s">
        <v>40</v>
      </c>
      <c r="B1200" s="14" t="s">
        <v>69</v>
      </c>
      <c r="C1200" s="14" t="s">
        <v>1568</v>
      </c>
      <c r="D1200" s="14" t="s">
        <v>1569</v>
      </c>
      <c r="E1200" s="14" t="s">
        <v>1568</v>
      </c>
      <c r="F1200" s="14" t="s">
        <v>1568</v>
      </c>
      <c r="G1200" s="14">
        <v>31013810</v>
      </c>
      <c r="H1200" s="14" t="s">
        <v>282</v>
      </c>
      <c r="I1200" s="14" t="s">
        <v>259</v>
      </c>
      <c r="J1200" s="14" t="s">
        <v>1814</v>
      </c>
      <c r="K1200" s="14">
        <v>20.963840999999999</v>
      </c>
      <c r="L1200" s="14">
        <v>92.245698000000004</v>
      </c>
      <c r="M1200" s="14">
        <v>0</v>
      </c>
      <c r="N1200" s="14">
        <v>0</v>
      </c>
      <c r="P1200" s="14" t="s">
        <v>99</v>
      </c>
      <c r="Q1200" s="14" t="s">
        <v>1779</v>
      </c>
    </row>
    <row r="1201" spans="1:54" hidden="1">
      <c r="A1201" s="14" t="s">
        <v>40</v>
      </c>
      <c r="B1201" s="14" t="s">
        <v>69</v>
      </c>
      <c r="C1201" s="14" t="s">
        <v>1568</v>
      </c>
      <c r="D1201" s="14" t="s">
        <v>1569</v>
      </c>
      <c r="E1201" s="14" t="s">
        <v>1568</v>
      </c>
      <c r="F1201" s="14" t="s">
        <v>1568</v>
      </c>
      <c r="G1201" s="14">
        <v>31013812</v>
      </c>
      <c r="H1201" s="14" t="s">
        <v>282</v>
      </c>
      <c r="I1201" s="14" t="s">
        <v>259</v>
      </c>
      <c r="J1201" s="14" t="s">
        <v>1814</v>
      </c>
      <c r="K1201" s="14">
        <v>20.963840999999999</v>
      </c>
      <c r="L1201" s="14">
        <v>92.245698000000004</v>
      </c>
      <c r="M1201" s="14">
        <v>0</v>
      </c>
      <c r="N1201" s="14">
        <v>0</v>
      </c>
      <c r="P1201" s="14" t="s">
        <v>99</v>
      </c>
      <c r="Q1201" s="14" t="s">
        <v>1779</v>
      </c>
    </row>
    <row r="1202" spans="1:54" hidden="1">
      <c r="A1202" s="14" t="s">
        <v>40</v>
      </c>
      <c r="B1202" s="14" t="s">
        <v>69</v>
      </c>
      <c r="C1202" s="14" t="s">
        <v>144</v>
      </c>
      <c r="D1202" s="14" t="s">
        <v>145</v>
      </c>
      <c r="E1202" s="14" t="s">
        <v>1724</v>
      </c>
      <c r="F1202" s="14" t="s">
        <v>1724</v>
      </c>
      <c r="G1202" s="14">
        <v>31013813</v>
      </c>
      <c r="H1202" s="14" t="s">
        <v>166</v>
      </c>
      <c r="I1202" s="14" t="s">
        <v>259</v>
      </c>
      <c r="J1202" s="14" t="s">
        <v>1814</v>
      </c>
      <c r="K1202" s="14">
        <v>20.960555599999999</v>
      </c>
      <c r="L1202" s="14">
        <v>92.254722200000003</v>
      </c>
      <c r="M1202" s="14">
        <v>0</v>
      </c>
      <c r="N1202" s="14">
        <v>0</v>
      </c>
      <c r="P1202" s="14" t="s">
        <v>99</v>
      </c>
      <c r="Q1202" s="14" t="s">
        <v>1779</v>
      </c>
      <c r="AT1202" s="14">
        <v>0</v>
      </c>
      <c r="AU1202" s="14">
        <v>1</v>
      </c>
      <c r="AV1202" s="14">
        <v>0</v>
      </c>
      <c r="AW1202" s="14">
        <v>1</v>
      </c>
      <c r="AX1202" s="14">
        <v>0</v>
      </c>
      <c r="AY1202" s="14">
        <v>1</v>
      </c>
      <c r="AZ1202" s="14">
        <v>0</v>
      </c>
      <c r="BA1202" s="14">
        <v>1</v>
      </c>
    </row>
    <row r="1203" spans="1:54" hidden="1">
      <c r="A1203" s="14" t="s">
        <v>40</v>
      </c>
      <c r="B1203" s="14" t="s">
        <v>69</v>
      </c>
      <c r="C1203" s="14" t="s">
        <v>144</v>
      </c>
      <c r="D1203" s="14" t="s">
        <v>145</v>
      </c>
      <c r="E1203" s="14" t="s">
        <v>1396</v>
      </c>
      <c r="F1203" s="14" t="s">
        <v>1396</v>
      </c>
      <c r="G1203" s="14">
        <v>31013815</v>
      </c>
      <c r="H1203" s="14" t="s">
        <v>166</v>
      </c>
      <c r="I1203" s="14" t="s">
        <v>259</v>
      </c>
      <c r="J1203" s="14" t="s">
        <v>1814</v>
      </c>
      <c r="K1203" s="14">
        <v>20.960555599999999</v>
      </c>
      <c r="L1203" s="14">
        <v>92.254722200000003</v>
      </c>
      <c r="M1203" s="14">
        <v>0</v>
      </c>
      <c r="N1203" s="14">
        <v>0</v>
      </c>
      <c r="P1203" s="14" t="s">
        <v>99</v>
      </c>
      <c r="Q1203" s="14" t="s">
        <v>1779</v>
      </c>
    </row>
    <row r="1204" spans="1:54" hidden="1">
      <c r="A1204" s="14" t="s">
        <v>40</v>
      </c>
      <c r="B1204" s="14" t="s">
        <v>69</v>
      </c>
      <c r="C1204" s="14" t="s">
        <v>461</v>
      </c>
      <c r="D1204" s="14" t="s">
        <v>462</v>
      </c>
      <c r="E1204" s="14" t="s">
        <v>1349</v>
      </c>
      <c r="F1204" s="14" t="s">
        <v>1349</v>
      </c>
      <c r="G1204" s="14">
        <v>31013817</v>
      </c>
      <c r="H1204" s="14" t="s">
        <v>166</v>
      </c>
      <c r="I1204" s="14" t="s">
        <v>259</v>
      </c>
      <c r="J1204" s="14" t="s">
        <v>1814</v>
      </c>
      <c r="K1204" s="14">
        <v>20.947222199999999</v>
      </c>
      <c r="L1204" s="14">
        <v>92.252499999999998</v>
      </c>
      <c r="M1204" s="14">
        <v>0</v>
      </c>
      <c r="N1204" s="14">
        <v>0</v>
      </c>
      <c r="P1204" s="14" t="s">
        <v>99</v>
      </c>
      <c r="Q1204" s="14" t="s">
        <v>1779</v>
      </c>
    </row>
    <row r="1205" spans="1:54">
      <c r="A1205" s="14" t="s">
        <v>146</v>
      </c>
      <c r="B1205" s="14" t="s">
        <v>147</v>
      </c>
      <c r="D1205" s="14" t="s">
        <v>1832</v>
      </c>
      <c r="E1205" s="14" t="s">
        <v>2064</v>
      </c>
      <c r="G1205" s="14">
        <v>32706208</v>
      </c>
      <c r="H1205" s="14" t="s">
        <v>166</v>
      </c>
      <c r="I1205" s="14" t="s">
        <v>241</v>
      </c>
      <c r="J1205" s="14" t="s">
        <v>168</v>
      </c>
      <c r="P1205" s="14" t="s">
        <v>99</v>
      </c>
      <c r="Q1205" s="14" t="s">
        <v>1779</v>
      </c>
      <c r="S1205" s="14">
        <v>1</v>
      </c>
      <c r="T1205" s="14">
        <v>1</v>
      </c>
      <c r="U1205" s="14">
        <v>3</v>
      </c>
      <c r="Z1205" s="14">
        <v>7</v>
      </c>
      <c r="AA1205" s="14">
        <v>9</v>
      </c>
      <c r="AD1205" s="14">
        <v>17</v>
      </c>
      <c r="AE1205" s="14">
        <v>16</v>
      </c>
      <c r="AQ1205" s="14">
        <v>1</v>
      </c>
      <c r="AR1205" s="14">
        <v>1</v>
      </c>
    </row>
    <row r="1206" spans="1:54">
      <c r="A1206" s="14" t="s">
        <v>146</v>
      </c>
      <c r="B1206" s="14" t="s">
        <v>147</v>
      </c>
      <c r="D1206" s="14" t="s">
        <v>1832</v>
      </c>
      <c r="E1206" s="14" t="s">
        <v>2065</v>
      </c>
      <c r="G1206" s="14">
        <v>32706228</v>
      </c>
      <c r="H1206" s="14" t="s">
        <v>166</v>
      </c>
      <c r="I1206" s="14" t="s">
        <v>241</v>
      </c>
      <c r="J1206" s="14" t="s">
        <v>168</v>
      </c>
      <c r="P1206" s="14" t="s">
        <v>99</v>
      </c>
      <c r="Q1206" s="14" t="s">
        <v>1779</v>
      </c>
      <c r="S1206" s="14">
        <v>1</v>
      </c>
      <c r="T1206" s="14">
        <v>1</v>
      </c>
      <c r="U1206" s="14">
        <v>3</v>
      </c>
      <c r="Z1206" s="14">
        <v>10</v>
      </c>
      <c r="AA1206" s="14">
        <v>10</v>
      </c>
      <c r="AD1206" s="14">
        <v>13</v>
      </c>
      <c r="AE1206" s="14">
        <v>15</v>
      </c>
      <c r="AQ1206" s="14">
        <v>1</v>
      </c>
      <c r="AR1206" s="14">
        <v>1</v>
      </c>
    </row>
    <row r="1207" spans="1:54">
      <c r="A1207" s="14" t="s">
        <v>40</v>
      </c>
      <c r="B1207" s="14" t="s">
        <v>69</v>
      </c>
      <c r="D1207" s="14" t="s">
        <v>1832</v>
      </c>
      <c r="E1207" s="14" t="s">
        <v>2066</v>
      </c>
      <c r="G1207" s="14">
        <v>32706260</v>
      </c>
      <c r="H1207" s="14" t="s">
        <v>166</v>
      </c>
      <c r="I1207" s="14" t="s">
        <v>241</v>
      </c>
      <c r="J1207" s="14" t="s">
        <v>168</v>
      </c>
      <c r="P1207" s="14" t="s">
        <v>99</v>
      </c>
      <c r="Q1207" s="14" t="s">
        <v>1779</v>
      </c>
      <c r="S1207" s="14">
        <v>1</v>
      </c>
      <c r="T1207" s="14">
        <v>1</v>
      </c>
      <c r="U1207" s="14">
        <v>3</v>
      </c>
      <c r="Z1207" s="14">
        <v>12</v>
      </c>
      <c r="AA1207" s="14">
        <v>10</v>
      </c>
      <c r="AD1207" s="14">
        <v>21</v>
      </c>
      <c r="AE1207" s="14">
        <v>19</v>
      </c>
      <c r="AQ1207" s="14">
        <v>1</v>
      </c>
      <c r="AR1207" s="14">
        <v>1</v>
      </c>
    </row>
    <row r="1208" spans="1:54">
      <c r="A1208" s="14" t="s">
        <v>39</v>
      </c>
      <c r="B1208" s="14" t="s">
        <v>68</v>
      </c>
      <c r="D1208" s="14" t="s">
        <v>1832</v>
      </c>
      <c r="E1208" s="14" t="s">
        <v>2067</v>
      </c>
      <c r="G1208" s="14">
        <v>32706388</v>
      </c>
      <c r="H1208" s="14" t="s">
        <v>166</v>
      </c>
      <c r="I1208" s="14" t="s">
        <v>241</v>
      </c>
      <c r="J1208" s="14" t="s">
        <v>168</v>
      </c>
      <c r="P1208" s="14" t="s">
        <v>99</v>
      </c>
      <c r="Q1208" s="14" t="s">
        <v>1779</v>
      </c>
      <c r="S1208" s="14">
        <v>1</v>
      </c>
      <c r="T1208" s="14">
        <v>1</v>
      </c>
      <c r="U1208" s="14">
        <v>3</v>
      </c>
      <c r="Z1208" s="14">
        <v>10</v>
      </c>
      <c r="AA1208" s="14">
        <v>12</v>
      </c>
      <c r="AD1208" s="14">
        <v>17</v>
      </c>
      <c r="AE1208" s="14">
        <v>18</v>
      </c>
      <c r="AQ1208" s="14">
        <v>1</v>
      </c>
      <c r="AR1208" s="14">
        <v>1</v>
      </c>
    </row>
    <row r="1209" spans="1:54">
      <c r="A1209" s="14" t="s">
        <v>49</v>
      </c>
      <c r="B1209" s="14" t="s">
        <v>78</v>
      </c>
      <c r="D1209" s="14" t="s">
        <v>1832</v>
      </c>
      <c r="E1209" s="14" t="s">
        <v>2068</v>
      </c>
      <c r="G1209" s="14">
        <v>32706401</v>
      </c>
      <c r="H1209" s="14" t="s">
        <v>166</v>
      </c>
      <c r="I1209" s="14" t="s">
        <v>241</v>
      </c>
      <c r="J1209" s="14" t="s">
        <v>168</v>
      </c>
      <c r="P1209" s="14" t="s">
        <v>99</v>
      </c>
      <c r="Q1209" s="14" t="s">
        <v>1779</v>
      </c>
      <c r="S1209" s="14">
        <v>1</v>
      </c>
      <c r="T1209" s="14">
        <v>1</v>
      </c>
      <c r="U1209" s="14">
        <v>2</v>
      </c>
      <c r="Z1209" s="14">
        <v>5</v>
      </c>
      <c r="AA1209" s="14">
        <v>6</v>
      </c>
      <c r="AD1209" s="14">
        <v>5</v>
      </c>
      <c r="AE1209" s="14">
        <v>4</v>
      </c>
      <c r="AQ1209" s="14">
        <v>1</v>
      </c>
      <c r="AR1209" s="14">
        <v>1</v>
      </c>
    </row>
    <row r="1210" spans="1:54">
      <c r="A1210" s="14" t="s">
        <v>43</v>
      </c>
      <c r="B1210" s="14" t="s">
        <v>72</v>
      </c>
      <c r="D1210" s="14" t="s">
        <v>1832</v>
      </c>
      <c r="E1210" s="14" t="s">
        <v>1815</v>
      </c>
      <c r="G1210" s="14">
        <v>32706545</v>
      </c>
      <c r="H1210" s="14" t="s">
        <v>166</v>
      </c>
      <c r="I1210" s="14" t="s">
        <v>241</v>
      </c>
      <c r="J1210" s="14" t="s">
        <v>168</v>
      </c>
      <c r="P1210" s="14" t="s">
        <v>99</v>
      </c>
      <c r="Q1210" s="14" t="s">
        <v>1779</v>
      </c>
      <c r="S1210" s="14">
        <v>1</v>
      </c>
      <c r="T1210" s="14">
        <v>1</v>
      </c>
      <c r="U1210" s="14">
        <v>2</v>
      </c>
      <c r="Z1210" s="14">
        <v>10</v>
      </c>
      <c r="AA1210" s="14">
        <v>8</v>
      </c>
      <c r="AD1210" s="14">
        <v>8</v>
      </c>
      <c r="AE1210" s="14">
        <v>8</v>
      </c>
      <c r="AQ1210" s="14">
        <v>1</v>
      </c>
      <c r="AR1210" s="14">
        <v>1</v>
      </c>
    </row>
    <row r="1211" spans="1:54">
      <c r="A1211" s="14" t="s">
        <v>43</v>
      </c>
      <c r="B1211" s="14" t="s">
        <v>72</v>
      </c>
      <c r="D1211" s="14" t="s">
        <v>1832</v>
      </c>
      <c r="E1211" s="14" t="s">
        <v>2002</v>
      </c>
      <c r="G1211" s="14">
        <v>32706574</v>
      </c>
      <c r="H1211" s="14" t="s">
        <v>166</v>
      </c>
      <c r="I1211" s="14" t="s">
        <v>241</v>
      </c>
      <c r="J1211" s="14" t="s">
        <v>168</v>
      </c>
      <c r="P1211" s="14" t="s">
        <v>99</v>
      </c>
      <c r="Q1211" s="14" t="s">
        <v>1779</v>
      </c>
      <c r="S1211" s="14">
        <v>1</v>
      </c>
      <c r="T1211" s="14">
        <v>1</v>
      </c>
      <c r="U1211" s="14">
        <v>2</v>
      </c>
      <c r="Z1211" s="14">
        <v>9</v>
      </c>
      <c r="AA1211" s="14">
        <v>7</v>
      </c>
      <c r="AD1211" s="14">
        <v>6</v>
      </c>
      <c r="AE1211" s="14">
        <v>8</v>
      </c>
      <c r="AQ1211" s="14">
        <v>1</v>
      </c>
      <c r="AR1211" s="14">
        <v>1</v>
      </c>
    </row>
    <row r="1212" spans="1:54">
      <c r="A1212" s="14" t="s">
        <v>43</v>
      </c>
      <c r="B1212" s="14" t="s">
        <v>72</v>
      </c>
      <c r="D1212" s="14" t="s">
        <v>1832</v>
      </c>
      <c r="E1212" s="14" t="s">
        <v>2069</v>
      </c>
      <c r="G1212" s="14">
        <v>32706603</v>
      </c>
      <c r="H1212" s="14" t="s">
        <v>166</v>
      </c>
      <c r="I1212" s="14" t="s">
        <v>241</v>
      </c>
      <c r="J1212" s="14" t="s">
        <v>168</v>
      </c>
      <c r="P1212" s="14" t="s">
        <v>99</v>
      </c>
      <c r="Q1212" s="14" t="s">
        <v>1779</v>
      </c>
      <c r="S1212" s="14">
        <v>1</v>
      </c>
      <c r="T1212" s="14">
        <v>1</v>
      </c>
      <c r="U1212" s="14">
        <v>3</v>
      </c>
      <c r="Z1212" s="14">
        <v>11</v>
      </c>
      <c r="AA1212" s="14">
        <v>9</v>
      </c>
      <c r="AD1212" s="14">
        <v>17</v>
      </c>
      <c r="AE1212" s="14">
        <v>13</v>
      </c>
      <c r="AQ1212" s="14">
        <v>1</v>
      </c>
      <c r="AR1212" s="14">
        <v>1</v>
      </c>
    </row>
    <row r="1213" spans="1:54">
      <c r="A1213" s="14" t="s">
        <v>39</v>
      </c>
      <c r="B1213" s="14" t="s">
        <v>68</v>
      </c>
      <c r="D1213" s="14" t="s">
        <v>1832</v>
      </c>
      <c r="E1213" s="14" t="s">
        <v>2070</v>
      </c>
      <c r="G1213" s="14">
        <v>32706628</v>
      </c>
      <c r="H1213" s="14" t="s">
        <v>166</v>
      </c>
      <c r="I1213" s="14" t="s">
        <v>241</v>
      </c>
      <c r="J1213" s="14" t="s">
        <v>168</v>
      </c>
      <c r="P1213" s="14" t="s">
        <v>99</v>
      </c>
      <c r="Q1213" s="14" t="s">
        <v>1779</v>
      </c>
      <c r="S1213" s="14">
        <v>1</v>
      </c>
      <c r="T1213" s="14">
        <v>1</v>
      </c>
      <c r="U1213" s="14">
        <v>3</v>
      </c>
      <c r="Z1213" s="14">
        <v>9</v>
      </c>
      <c r="AA1213" s="14">
        <v>8</v>
      </c>
      <c r="AD1213" s="14">
        <v>20</v>
      </c>
      <c r="AE1213" s="14">
        <v>13</v>
      </c>
      <c r="AQ1213" s="14">
        <v>1</v>
      </c>
      <c r="AR1213" s="14">
        <v>1</v>
      </c>
      <c r="AT1213" s="14">
        <v>0</v>
      </c>
      <c r="AU1213" s="14">
        <v>1</v>
      </c>
      <c r="AV1213" s="14">
        <v>0</v>
      </c>
      <c r="AW1213" s="14">
        <v>1</v>
      </c>
      <c r="AX1213" s="14">
        <v>0</v>
      </c>
      <c r="AY1213" s="14">
        <v>1</v>
      </c>
      <c r="AZ1213" s="14">
        <v>0</v>
      </c>
      <c r="BA1213" s="14">
        <v>1</v>
      </c>
    </row>
    <row r="1214" spans="1:54">
      <c r="A1214" s="14" t="s">
        <v>40</v>
      </c>
      <c r="B1214" s="14" t="s">
        <v>69</v>
      </c>
      <c r="D1214" s="14" t="s">
        <v>1832</v>
      </c>
      <c r="E1214" s="14" t="s">
        <v>2071</v>
      </c>
      <c r="G1214" s="14">
        <v>32706645</v>
      </c>
      <c r="H1214" s="14" t="s">
        <v>166</v>
      </c>
      <c r="I1214" s="14" t="s">
        <v>241</v>
      </c>
      <c r="J1214" s="14" t="s">
        <v>168</v>
      </c>
      <c r="P1214" s="14" t="s">
        <v>99</v>
      </c>
      <c r="Q1214" s="14" t="s">
        <v>1779</v>
      </c>
      <c r="S1214" s="14">
        <v>1</v>
      </c>
      <c r="T1214" s="14">
        <v>1</v>
      </c>
      <c r="U1214" s="14">
        <v>3</v>
      </c>
      <c r="Z1214" s="14">
        <v>13</v>
      </c>
      <c r="AA1214" s="14">
        <v>18</v>
      </c>
      <c r="AD1214" s="14">
        <v>17</v>
      </c>
      <c r="AE1214" s="14">
        <v>17</v>
      </c>
      <c r="AQ1214" s="14">
        <v>1</v>
      </c>
      <c r="AR1214" s="14">
        <v>1</v>
      </c>
    </row>
    <row r="1215" spans="1:54">
      <c r="A1215" s="14" t="s">
        <v>41</v>
      </c>
      <c r="B1215" s="14" t="s">
        <v>70</v>
      </c>
      <c r="D1215" s="14" t="s">
        <v>1832</v>
      </c>
      <c r="E1215" s="14" t="s">
        <v>2072</v>
      </c>
      <c r="G1215" s="14">
        <v>32706673</v>
      </c>
      <c r="H1215" s="14" t="s">
        <v>166</v>
      </c>
      <c r="I1215" s="14" t="s">
        <v>241</v>
      </c>
      <c r="J1215" s="14" t="s">
        <v>168</v>
      </c>
      <c r="P1215" s="14" t="s">
        <v>99</v>
      </c>
      <c r="Q1215" s="14" t="s">
        <v>1779</v>
      </c>
      <c r="S1215" s="14">
        <v>1</v>
      </c>
      <c r="T1215" s="14">
        <v>1</v>
      </c>
      <c r="U1215" s="14">
        <v>3</v>
      </c>
      <c r="Z1215" s="14">
        <v>9</v>
      </c>
      <c r="AA1215" s="14">
        <v>9</v>
      </c>
      <c r="AD1215" s="14">
        <v>15</v>
      </c>
      <c r="AE1215" s="14">
        <v>10</v>
      </c>
      <c r="AQ1215" s="14">
        <v>1</v>
      </c>
      <c r="AR1215" s="14">
        <v>1</v>
      </c>
      <c r="AT1215" s="14">
        <v>0</v>
      </c>
      <c r="AU1215" s="14">
        <v>3</v>
      </c>
      <c r="AV1215" s="14">
        <v>3</v>
      </c>
      <c r="AW1215" s="14">
        <v>0</v>
      </c>
      <c r="AX1215" s="14">
        <v>0</v>
      </c>
      <c r="AY1215" s="14">
        <v>3</v>
      </c>
      <c r="AZ1215" s="14">
        <v>3</v>
      </c>
      <c r="BA1215" s="14">
        <v>0</v>
      </c>
      <c r="BB1215" s="14">
        <v>4</v>
      </c>
    </row>
    <row r="1216" spans="1:54">
      <c r="A1216" s="14" t="s">
        <v>48</v>
      </c>
      <c r="B1216" s="14" t="s">
        <v>77</v>
      </c>
      <c r="D1216" s="14" t="s">
        <v>1832</v>
      </c>
      <c r="E1216" s="14" t="s">
        <v>2068</v>
      </c>
      <c r="G1216" s="14">
        <v>32707535</v>
      </c>
      <c r="H1216" s="14" t="s">
        <v>166</v>
      </c>
      <c r="I1216" s="14" t="s">
        <v>241</v>
      </c>
      <c r="J1216" s="14" t="s">
        <v>168</v>
      </c>
      <c r="P1216" s="14" t="s">
        <v>99</v>
      </c>
      <c r="Q1216" s="14" t="s">
        <v>1779</v>
      </c>
      <c r="S1216" s="14">
        <v>1</v>
      </c>
      <c r="T1216" s="14">
        <v>1</v>
      </c>
      <c r="U1216" s="14">
        <v>3</v>
      </c>
      <c r="Z1216" s="14">
        <v>11</v>
      </c>
      <c r="AA1216" s="14">
        <v>9</v>
      </c>
      <c r="AD1216" s="14">
        <v>14</v>
      </c>
      <c r="AE1216" s="14">
        <v>19</v>
      </c>
      <c r="AQ1216" s="14">
        <v>1</v>
      </c>
      <c r="AR1216" s="14">
        <v>1</v>
      </c>
      <c r="AT1216" s="14">
        <v>0</v>
      </c>
      <c r="AU1216" s="14">
        <v>3</v>
      </c>
      <c r="AV1216" s="14">
        <v>3</v>
      </c>
      <c r="AW1216" s="14">
        <v>0</v>
      </c>
      <c r="AX1216" s="14">
        <v>0</v>
      </c>
      <c r="AY1216" s="14">
        <v>3</v>
      </c>
      <c r="AZ1216" s="14">
        <v>3</v>
      </c>
      <c r="BA1216" s="14">
        <v>0</v>
      </c>
    </row>
    <row r="1217" spans="1:54">
      <c r="A1217" s="14" t="s">
        <v>49</v>
      </c>
      <c r="B1217" s="14" t="s">
        <v>78</v>
      </c>
      <c r="D1217" s="14" t="s">
        <v>1832</v>
      </c>
      <c r="E1217" s="14" t="s">
        <v>2073</v>
      </c>
      <c r="G1217" s="14">
        <v>32707536</v>
      </c>
      <c r="H1217" s="14" t="s">
        <v>166</v>
      </c>
      <c r="I1217" s="14" t="s">
        <v>241</v>
      </c>
      <c r="J1217" s="14" t="s">
        <v>168</v>
      </c>
      <c r="P1217" s="14" t="s">
        <v>99</v>
      </c>
      <c r="Q1217" s="14" t="s">
        <v>1779</v>
      </c>
      <c r="S1217" s="14">
        <v>1</v>
      </c>
      <c r="T1217" s="14">
        <v>1</v>
      </c>
      <c r="U1217" s="14">
        <v>3</v>
      </c>
      <c r="Z1217" s="14">
        <v>9</v>
      </c>
      <c r="AA1217" s="14">
        <v>7</v>
      </c>
      <c r="AD1217" s="14">
        <v>13</v>
      </c>
      <c r="AE1217" s="14">
        <v>11</v>
      </c>
      <c r="AQ1217" s="14">
        <v>1</v>
      </c>
      <c r="AR1217" s="14">
        <v>1</v>
      </c>
    </row>
    <row r="1218" spans="1:54">
      <c r="A1218" s="14" t="s">
        <v>39</v>
      </c>
      <c r="B1218" s="14" t="s">
        <v>68</v>
      </c>
      <c r="D1218" s="14" t="s">
        <v>1832</v>
      </c>
      <c r="E1218" s="14" t="s">
        <v>2074</v>
      </c>
      <c r="G1218" s="14">
        <v>32707537</v>
      </c>
      <c r="H1218" s="14" t="s">
        <v>166</v>
      </c>
      <c r="I1218" s="14" t="s">
        <v>241</v>
      </c>
      <c r="J1218" s="14" t="s">
        <v>168</v>
      </c>
      <c r="P1218" s="14" t="s">
        <v>99</v>
      </c>
      <c r="Q1218" s="14" t="s">
        <v>1779</v>
      </c>
      <c r="S1218" s="14">
        <v>1</v>
      </c>
      <c r="T1218" s="14">
        <v>1</v>
      </c>
      <c r="U1218" s="14">
        <v>3</v>
      </c>
      <c r="Z1218" s="14">
        <v>10</v>
      </c>
      <c r="AA1218" s="14">
        <v>8</v>
      </c>
      <c r="AD1218" s="14">
        <v>16</v>
      </c>
      <c r="AE1218" s="14">
        <v>16</v>
      </c>
      <c r="AQ1218" s="14">
        <v>1</v>
      </c>
      <c r="AR1218" s="14">
        <v>1</v>
      </c>
    </row>
    <row r="1219" spans="1:54">
      <c r="A1219" s="14" t="s">
        <v>43</v>
      </c>
      <c r="B1219" s="14" t="s">
        <v>72</v>
      </c>
      <c r="D1219" s="14" t="s">
        <v>1832</v>
      </c>
      <c r="E1219" s="14" t="s">
        <v>2016</v>
      </c>
      <c r="G1219" s="14">
        <v>32707538</v>
      </c>
      <c r="H1219" s="14" t="s">
        <v>166</v>
      </c>
      <c r="I1219" s="14" t="s">
        <v>241</v>
      </c>
      <c r="J1219" s="14" t="s">
        <v>168</v>
      </c>
      <c r="P1219" s="14" t="s">
        <v>99</v>
      </c>
      <c r="Q1219" s="14" t="s">
        <v>1779</v>
      </c>
      <c r="S1219" s="14">
        <v>1</v>
      </c>
      <c r="T1219" s="14">
        <v>1</v>
      </c>
      <c r="U1219" s="14">
        <v>2</v>
      </c>
      <c r="Z1219" s="14">
        <v>11</v>
      </c>
      <c r="AA1219" s="14">
        <v>14</v>
      </c>
      <c r="AD1219" s="14">
        <v>8</v>
      </c>
      <c r="AE1219" s="14">
        <v>7</v>
      </c>
      <c r="AQ1219" s="14">
        <v>1</v>
      </c>
      <c r="AR1219" s="14">
        <v>1</v>
      </c>
      <c r="AT1219" s="14">
        <v>2</v>
      </c>
      <c r="AU1219" s="14">
        <v>15</v>
      </c>
      <c r="AV1219" s="14">
        <v>17</v>
      </c>
      <c r="AW1219" s="14">
        <v>0</v>
      </c>
      <c r="AX1219" s="14">
        <v>2</v>
      </c>
      <c r="AY1219" s="14">
        <v>15</v>
      </c>
      <c r="AZ1219" s="14">
        <v>17</v>
      </c>
      <c r="BA1219" s="14">
        <v>0</v>
      </c>
      <c r="BB1219" s="14">
        <v>5</v>
      </c>
    </row>
    <row r="1220" spans="1:54">
      <c r="A1220" s="14" t="s">
        <v>43</v>
      </c>
      <c r="B1220" s="14" t="s">
        <v>72</v>
      </c>
      <c r="D1220" s="14" t="s">
        <v>1832</v>
      </c>
      <c r="E1220" s="14" t="s">
        <v>2004</v>
      </c>
      <c r="G1220" s="14">
        <v>32707539</v>
      </c>
      <c r="H1220" s="14" t="s">
        <v>166</v>
      </c>
      <c r="I1220" s="14" t="s">
        <v>241</v>
      </c>
      <c r="J1220" s="14" t="s">
        <v>168</v>
      </c>
      <c r="P1220" s="14" t="s">
        <v>99</v>
      </c>
      <c r="Q1220" s="14" t="s">
        <v>1779</v>
      </c>
      <c r="S1220" s="14">
        <v>1</v>
      </c>
      <c r="T1220" s="14">
        <v>1</v>
      </c>
      <c r="U1220" s="14">
        <v>2</v>
      </c>
      <c r="Z1220" s="14">
        <v>9</v>
      </c>
      <c r="AA1220" s="14">
        <v>7</v>
      </c>
      <c r="AD1220" s="14">
        <v>7</v>
      </c>
      <c r="AE1220" s="14">
        <v>8</v>
      </c>
      <c r="AQ1220" s="14">
        <v>1</v>
      </c>
      <c r="AR1220" s="14">
        <v>1</v>
      </c>
    </row>
  </sheetData>
  <conditionalFormatting sqref="G1 G3:G1048576">
    <cfRule type="duplicateValues" dxfId="7" priority="4"/>
  </conditionalFormatting>
  <conditionalFormatting sqref="A1:XFD1048576">
    <cfRule type="cellIs" dxfId="6" priority="3" operator="equal">
      <formula>TRUE</formula>
    </cfRule>
  </conditionalFormatting>
  <conditionalFormatting sqref="G2">
    <cfRule type="duplicateValues" dxfId="5" priority="2"/>
  </conditionalFormatting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R87"/>
  <sheetViews>
    <sheetView zoomScale="50" zoomScaleNormal="50" zoomScaleSheetLayoutView="70" workbookViewId="0">
      <selection sqref="A1:Q61"/>
    </sheetView>
  </sheetViews>
  <sheetFormatPr baseColWidth="10" defaultColWidth="0" defaultRowHeight="15" zeroHeight="1"/>
  <cols>
    <col min="1" max="17" width="12.5" style="27" customWidth="1"/>
    <col min="18" max="18" width="1" style="26" customWidth="1"/>
    <col min="19" max="16384" width="9.1640625" style="27" hidden="1"/>
  </cols>
  <sheetData>
    <row r="1" spans="1:18" ht="49.5" customHeight="1">
      <c r="A1" s="79" t="s">
        <v>2024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38"/>
      <c r="O1" s="39"/>
      <c r="P1" s="39"/>
      <c r="Q1" s="39"/>
      <c r="R1" s="16"/>
    </row>
    <row r="2" spans="1:18" ht="16.5" customHeight="1">
      <c r="A2" s="92" t="s">
        <v>1819</v>
      </c>
      <c r="B2" s="93"/>
      <c r="C2" s="93"/>
      <c r="D2" s="98"/>
      <c r="E2" s="98"/>
      <c r="F2" s="98"/>
      <c r="G2" s="107">
        <v>14</v>
      </c>
      <c r="H2" s="108"/>
      <c r="I2" s="113" t="s">
        <v>2028</v>
      </c>
      <c r="J2" s="114"/>
      <c r="K2" s="114"/>
      <c r="L2" s="114"/>
      <c r="M2" s="119">
        <v>2024</v>
      </c>
      <c r="N2" s="119"/>
      <c r="O2" s="119"/>
      <c r="P2" s="119"/>
      <c r="Q2" s="120"/>
      <c r="R2" s="16"/>
    </row>
    <row r="3" spans="1:18" ht="16.5" customHeight="1">
      <c r="A3" s="94"/>
      <c r="B3" s="95"/>
      <c r="C3" s="95"/>
      <c r="D3" s="99"/>
      <c r="E3" s="99"/>
      <c r="F3" s="99"/>
      <c r="G3" s="109"/>
      <c r="H3" s="110"/>
      <c r="I3" s="115"/>
      <c r="J3" s="116"/>
      <c r="K3" s="116"/>
      <c r="L3" s="116"/>
      <c r="M3" s="121"/>
      <c r="N3" s="121"/>
      <c r="O3" s="121"/>
      <c r="P3" s="121"/>
      <c r="Q3" s="122"/>
      <c r="R3" s="16"/>
    </row>
    <row r="4" spans="1:18" ht="16.5" customHeight="1">
      <c r="A4" s="94"/>
      <c r="B4" s="95"/>
      <c r="C4" s="95"/>
      <c r="D4" s="99"/>
      <c r="E4" s="99"/>
      <c r="F4" s="99"/>
      <c r="G4" s="109"/>
      <c r="H4" s="110"/>
      <c r="I4" s="115"/>
      <c r="J4" s="116"/>
      <c r="K4" s="116"/>
      <c r="L4" s="116"/>
      <c r="M4" s="121"/>
      <c r="N4" s="121"/>
      <c r="O4" s="121"/>
      <c r="P4" s="121"/>
      <c r="Q4" s="122"/>
      <c r="R4" s="16"/>
    </row>
    <row r="5" spans="1:18" ht="16.5" customHeight="1">
      <c r="A5" s="94"/>
      <c r="B5" s="95"/>
      <c r="C5" s="95"/>
      <c r="D5" s="99"/>
      <c r="E5" s="99"/>
      <c r="F5" s="99"/>
      <c r="G5" s="109"/>
      <c r="H5" s="110"/>
      <c r="I5" s="115"/>
      <c r="J5" s="116"/>
      <c r="K5" s="116"/>
      <c r="L5" s="116"/>
      <c r="M5" s="121"/>
      <c r="N5" s="121"/>
      <c r="O5" s="121"/>
      <c r="P5" s="121"/>
      <c r="Q5" s="122"/>
      <c r="R5" s="16"/>
    </row>
    <row r="6" spans="1:18" ht="16.5" customHeight="1">
      <c r="A6" s="94"/>
      <c r="B6" s="95"/>
      <c r="C6" s="95"/>
      <c r="D6" s="99"/>
      <c r="E6" s="99"/>
      <c r="F6" s="99"/>
      <c r="G6" s="109"/>
      <c r="H6" s="110"/>
      <c r="I6" s="115"/>
      <c r="J6" s="116"/>
      <c r="K6" s="116"/>
      <c r="L6" s="116"/>
      <c r="M6" s="121"/>
      <c r="N6" s="121"/>
      <c r="O6" s="121"/>
      <c r="P6" s="121"/>
      <c r="Q6" s="122"/>
      <c r="R6" s="16"/>
    </row>
    <row r="7" spans="1:18" ht="16.5" customHeight="1">
      <c r="A7" s="94"/>
      <c r="B7" s="95"/>
      <c r="C7" s="95"/>
      <c r="D7" s="99"/>
      <c r="E7" s="99"/>
      <c r="F7" s="99"/>
      <c r="G7" s="109"/>
      <c r="H7" s="110"/>
      <c r="I7" s="115"/>
      <c r="J7" s="116"/>
      <c r="K7" s="116"/>
      <c r="L7" s="116"/>
      <c r="M7" s="121"/>
      <c r="N7" s="121"/>
      <c r="O7" s="121"/>
      <c r="P7" s="121"/>
      <c r="Q7" s="122"/>
      <c r="R7" s="16"/>
    </row>
    <row r="8" spans="1:18" ht="16.5" customHeight="1">
      <c r="A8" s="96"/>
      <c r="B8" s="97"/>
      <c r="C8" s="97"/>
      <c r="D8" s="100"/>
      <c r="E8" s="100"/>
      <c r="F8" s="100"/>
      <c r="G8" s="111"/>
      <c r="H8" s="112"/>
      <c r="I8" s="117"/>
      <c r="J8" s="118"/>
      <c r="K8" s="118"/>
      <c r="L8" s="118"/>
      <c r="M8" s="123"/>
      <c r="N8" s="123"/>
      <c r="O8" s="123"/>
      <c r="P8" s="123"/>
      <c r="Q8" s="124"/>
      <c r="R8" s="16"/>
    </row>
    <row r="9" spans="1:18" s="25" customFormat="1" ht="16.5" customHeight="1">
      <c r="A9" s="32"/>
      <c r="B9" s="32"/>
      <c r="C9" s="32"/>
      <c r="D9" s="29"/>
      <c r="E9" s="29"/>
      <c r="F9" s="29"/>
      <c r="G9" s="28"/>
      <c r="H9" s="28"/>
      <c r="I9" s="34"/>
      <c r="J9" s="35"/>
      <c r="K9" s="35"/>
      <c r="L9" s="36"/>
      <c r="M9" s="36"/>
      <c r="N9" s="36"/>
      <c r="O9" s="36"/>
      <c r="P9" s="36"/>
      <c r="Q9" s="36"/>
      <c r="R9" s="16"/>
    </row>
    <row r="10" spans="1:18" ht="16.5" customHeight="1">
      <c r="A10" s="125" t="s">
        <v>2023</v>
      </c>
      <c r="B10" s="126"/>
      <c r="C10" s="126"/>
      <c r="D10" s="126"/>
      <c r="E10" s="101">
        <f>Summary!B6</f>
        <v>140423</v>
      </c>
      <c r="F10" s="101"/>
      <c r="G10" s="101"/>
      <c r="H10" s="102"/>
      <c r="I10" s="131" t="s">
        <v>2098</v>
      </c>
      <c r="J10" s="132"/>
      <c r="K10" s="132"/>
      <c r="L10" s="132"/>
      <c r="M10" s="119">
        <f>'4W Data Analysis'!V6</f>
        <v>3147</v>
      </c>
      <c r="N10" s="119"/>
      <c r="O10" s="119"/>
      <c r="P10" s="119"/>
      <c r="Q10" s="120"/>
      <c r="R10" s="16"/>
    </row>
    <row r="11" spans="1:18" ht="16.5" customHeight="1">
      <c r="A11" s="127"/>
      <c r="B11" s="128"/>
      <c r="C11" s="128"/>
      <c r="D11" s="128"/>
      <c r="E11" s="103"/>
      <c r="F11" s="103"/>
      <c r="G11" s="103"/>
      <c r="H11" s="104"/>
      <c r="I11" s="133"/>
      <c r="J11" s="134"/>
      <c r="K11" s="134"/>
      <c r="L11" s="134"/>
      <c r="M11" s="121"/>
      <c r="N11" s="121"/>
      <c r="O11" s="121"/>
      <c r="P11" s="121"/>
      <c r="Q11" s="122"/>
      <c r="R11" s="16"/>
    </row>
    <row r="12" spans="1:18" ht="16.5" customHeight="1">
      <c r="A12" s="127"/>
      <c r="B12" s="128"/>
      <c r="C12" s="128"/>
      <c r="D12" s="128"/>
      <c r="E12" s="103"/>
      <c r="F12" s="103"/>
      <c r="G12" s="103"/>
      <c r="H12" s="104"/>
      <c r="I12" s="133"/>
      <c r="J12" s="134"/>
      <c r="K12" s="134"/>
      <c r="L12" s="134"/>
      <c r="M12" s="121"/>
      <c r="N12" s="121"/>
      <c r="O12" s="121"/>
      <c r="P12" s="121"/>
      <c r="Q12" s="122"/>
      <c r="R12" s="16"/>
    </row>
    <row r="13" spans="1:18" ht="16.5" customHeight="1">
      <c r="A13" s="127"/>
      <c r="B13" s="128"/>
      <c r="C13" s="128"/>
      <c r="D13" s="128"/>
      <c r="E13" s="103"/>
      <c r="F13" s="103"/>
      <c r="G13" s="103"/>
      <c r="H13" s="104"/>
      <c r="I13" s="133"/>
      <c r="J13" s="134"/>
      <c r="K13" s="134"/>
      <c r="L13" s="134"/>
      <c r="M13" s="121"/>
      <c r="N13" s="121"/>
      <c r="O13" s="121"/>
      <c r="P13" s="121"/>
      <c r="Q13" s="122"/>
      <c r="R13" s="16"/>
    </row>
    <row r="14" spans="1:18" ht="16.5" customHeight="1">
      <c r="A14" s="127"/>
      <c r="B14" s="128"/>
      <c r="C14" s="128"/>
      <c r="D14" s="128"/>
      <c r="E14" s="103"/>
      <c r="F14" s="103"/>
      <c r="G14" s="103"/>
      <c r="H14" s="104"/>
      <c r="I14" s="133"/>
      <c r="J14" s="134"/>
      <c r="K14" s="134"/>
      <c r="L14" s="134"/>
      <c r="M14" s="121"/>
      <c r="N14" s="121"/>
      <c r="O14" s="121"/>
      <c r="P14" s="121"/>
      <c r="Q14" s="122"/>
      <c r="R14" s="16"/>
    </row>
    <row r="15" spans="1:18" ht="16.5" customHeight="1">
      <c r="A15" s="127"/>
      <c r="B15" s="128"/>
      <c r="C15" s="128"/>
      <c r="D15" s="128"/>
      <c r="E15" s="103"/>
      <c r="F15" s="103"/>
      <c r="G15" s="103"/>
      <c r="H15" s="104"/>
      <c r="I15" s="133"/>
      <c r="J15" s="134"/>
      <c r="K15" s="134"/>
      <c r="L15" s="134"/>
      <c r="M15" s="121"/>
      <c r="N15" s="121"/>
      <c r="O15" s="121"/>
      <c r="P15" s="121"/>
      <c r="Q15" s="122"/>
      <c r="R15" s="16"/>
    </row>
    <row r="16" spans="1:18" ht="16.5" customHeight="1">
      <c r="A16" s="129"/>
      <c r="B16" s="130"/>
      <c r="C16" s="130"/>
      <c r="D16" s="130"/>
      <c r="E16" s="105"/>
      <c r="F16" s="105"/>
      <c r="G16" s="105"/>
      <c r="H16" s="106"/>
      <c r="I16" s="135"/>
      <c r="J16" s="136"/>
      <c r="K16" s="136"/>
      <c r="L16" s="136"/>
      <c r="M16" s="123"/>
      <c r="N16" s="123"/>
      <c r="O16" s="123"/>
      <c r="P16" s="123"/>
      <c r="Q16" s="124"/>
      <c r="R16" s="16"/>
    </row>
    <row r="17" spans="1:18" s="25" customFormat="1" ht="15.75" customHeight="1">
      <c r="A17" s="30"/>
      <c r="B17" s="30"/>
      <c r="C17" s="30"/>
      <c r="D17" s="30"/>
      <c r="E17" s="28"/>
      <c r="F17" s="28"/>
      <c r="G17" s="28"/>
      <c r="H17" s="28"/>
      <c r="I17" s="33"/>
      <c r="J17" s="33"/>
      <c r="K17" s="33"/>
      <c r="L17" s="33"/>
      <c r="M17" s="37"/>
      <c r="N17" s="37"/>
      <c r="O17" s="37"/>
      <c r="P17" s="37"/>
      <c r="Q17" s="37"/>
      <c r="R17" s="16"/>
    </row>
    <row r="18" spans="1:18" ht="16.5" customHeight="1">
      <c r="A18" s="80" t="s">
        <v>2026</v>
      </c>
      <c r="B18" s="81"/>
      <c r="C18" s="81"/>
      <c r="D18" s="81"/>
      <c r="E18" s="81"/>
      <c r="F18" s="86">
        <f>Summary!K2</f>
        <v>0.53616442953020138</v>
      </c>
      <c r="G18" s="86"/>
      <c r="H18" s="87"/>
      <c r="I18" s="137" t="s">
        <v>2025</v>
      </c>
      <c r="J18" s="138"/>
      <c r="K18" s="138"/>
      <c r="L18" s="138"/>
      <c r="M18" s="143"/>
      <c r="N18" s="143"/>
      <c r="O18" s="143"/>
      <c r="P18" s="143"/>
      <c r="Q18" s="144"/>
      <c r="R18" s="16"/>
    </row>
    <row r="19" spans="1:18" ht="16.5" customHeight="1">
      <c r="A19" s="82"/>
      <c r="B19" s="83"/>
      <c r="C19" s="83"/>
      <c r="D19" s="83"/>
      <c r="E19" s="83"/>
      <c r="F19" s="88"/>
      <c r="G19" s="88"/>
      <c r="H19" s="89"/>
      <c r="I19" s="139"/>
      <c r="J19" s="140"/>
      <c r="K19" s="140"/>
      <c r="L19" s="140"/>
      <c r="M19" s="145"/>
      <c r="N19" s="145"/>
      <c r="O19" s="145"/>
      <c r="P19" s="145"/>
      <c r="Q19" s="146"/>
      <c r="R19" s="16"/>
    </row>
    <row r="20" spans="1:18" ht="16.5" customHeight="1">
      <c r="A20" s="82"/>
      <c r="B20" s="83"/>
      <c r="C20" s="83"/>
      <c r="D20" s="83"/>
      <c r="E20" s="83"/>
      <c r="F20" s="88"/>
      <c r="G20" s="88"/>
      <c r="H20" s="89"/>
      <c r="I20" s="139"/>
      <c r="J20" s="140"/>
      <c r="K20" s="140"/>
      <c r="L20" s="140"/>
      <c r="M20" s="145"/>
      <c r="N20" s="145"/>
      <c r="O20" s="145"/>
      <c r="P20" s="145"/>
      <c r="Q20" s="146"/>
      <c r="R20" s="16"/>
    </row>
    <row r="21" spans="1:18" ht="16.5" customHeight="1">
      <c r="A21" s="82"/>
      <c r="B21" s="83"/>
      <c r="C21" s="83"/>
      <c r="D21" s="83"/>
      <c r="E21" s="83"/>
      <c r="F21" s="88"/>
      <c r="G21" s="88"/>
      <c r="H21" s="89"/>
      <c r="I21" s="139"/>
      <c r="J21" s="140"/>
      <c r="K21" s="140"/>
      <c r="L21" s="140"/>
      <c r="M21" s="145"/>
      <c r="N21" s="145"/>
      <c r="O21" s="145"/>
      <c r="P21" s="145"/>
      <c r="Q21" s="146"/>
      <c r="R21" s="16"/>
    </row>
    <row r="22" spans="1:18" ht="16.5" customHeight="1">
      <c r="A22" s="82"/>
      <c r="B22" s="83"/>
      <c r="C22" s="83"/>
      <c r="D22" s="83"/>
      <c r="E22" s="83"/>
      <c r="F22" s="88"/>
      <c r="G22" s="88"/>
      <c r="H22" s="89"/>
      <c r="I22" s="139"/>
      <c r="J22" s="140"/>
      <c r="K22" s="140"/>
      <c r="L22" s="140"/>
      <c r="M22" s="145"/>
      <c r="N22" s="145"/>
      <c r="O22" s="145"/>
      <c r="P22" s="145"/>
      <c r="Q22" s="146"/>
      <c r="R22" s="16"/>
    </row>
    <row r="23" spans="1:18" ht="16.5" customHeight="1">
      <c r="A23" s="82"/>
      <c r="B23" s="83"/>
      <c r="C23" s="83"/>
      <c r="D23" s="83"/>
      <c r="E23" s="83"/>
      <c r="F23" s="88"/>
      <c r="G23" s="88"/>
      <c r="H23" s="89"/>
      <c r="I23" s="139"/>
      <c r="J23" s="140"/>
      <c r="K23" s="140"/>
      <c r="L23" s="140"/>
      <c r="M23" s="145"/>
      <c r="N23" s="145"/>
      <c r="O23" s="145"/>
      <c r="P23" s="145"/>
      <c r="Q23" s="146"/>
      <c r="R23" s="16"/>
    </row>
    <row r="24" spans="1:18" ht="16.5" customHeight="1">
      <c r="A24" s="84"/>
      <c r="B24" s="85"/>
      <c r="C24" s="85"/>
      <c r="D24" s="85"/>
      <c r="E24" s="85"/>
      <c r="F24" s="90"/>
      <c r="G24" s="90"/>
      <c r="H24" s="91"/>
      <c r="I24" s="139"/>
      <c r="J24" s="140"/>
      <c r="K24" s="140"/>
      <c r="L24" s="140"/>
      <c r="M24" s="145"/>
      <c r="N24" s="145"/>
      <c r="O24" s="145"/>
      <c r="P24" s="145"/>
      <c r="Q24" s="146"/>
      <c r="R24" s="16"/>
    </row>
    <row r="25" spans="1:18" ht="16.5" customHeight="1">
      <c r="A25" s="31"/>
      <c r="B25" s="31"/>
      <c r="C25" s="31"/>
      <c r="D25" s="31"/>
      <c r="E25" s="28"/>
      <c r="F25" s="28"/>
      <c r="G25" s="28"/>
      <c r="H25" s="28"/>
      <c r="I25" s="139"/>
      <c r="J25" s="140"/>
      <c r="K25" s="140"/>
      <c r="L25" s="140"/>
      <c r="M25" s="145"/>
      <c r="N25" s="145"/>
      <c r="O25" s="145"/>
      <c r="P25" s="145"/>
      <c r="Q25" s="146"/>
      <c r="R25" s="16"/>
    </row>
    <row r="26" spans="1:18" ht="16.5" customHeight="1">
      <c r="A26" s="80" t="s">
        <v>2027</v>
      </c>
      <c r="B26" s="81"/>
      <c r="C26" s="81"/>
      <c r="D26" s="81"/>
      <c r="E26" s="81"/>
      <c r="F26" s="86">
        <f>Summary!K3</f>
        <v>0.98119658119658115</v>
      </c>
      <c r="G26" s="86"/>
      <c r="H26" s="87"/>
      <c r="I26" s="139"/>
      <c r="J26" s="140"/>
      <c r="K26" s="140"/>
      <c r="L26" s="140"/>
      <c r="M26" s="145"/>
      <c r="N26" s="145"/>
      <c r="O26" s="145"/>
      <c r="P26" s="145"/>
      <c r="Q26" s="146"/>
      <c r="R26" s="16"/>
    </row>
    <row r="27" spans="1:18" ht="16.5" customHeight="1">
      <c r="A27" s="82"/>
      <c r="B27" s="83"/>
      <c r="C27" s="83"/>
      <c r="D27" s="83"/>
      <c r="E27" s="83"/>
      <c r="F27" s="88"/>
      <c r="G27" s="88"/>
      <c r="H27" s="89"/>
      <c r="I27" s="139"/>
      <c r="J27" s="140"/>
      <c r="K27" s="140"/>
      <c r="L27" s="140"/>
      <c r="M27" s="145"/>
      <c r="N27" s="145"/>
      <c r="O27" s="145"/>
      <c r="P27" s="145"/>
      <c r="Q27" s="146"/>
      <c r="R27" s="16"/>
    </row>
    <row r="28" spans="1:18" ht="16.5" customHeight="1">
      <c r="A28" s="82"/>
      <c r="B28" s="83"/>
      <c r="C28" s="83"/>
      <c r="D28" s="83"/>
      <c r="E28" s="83"/>
      <c r="F28" s="88"/>
      <c r="G28" s="88"/>
      <c r="H28" s="89"/>
      <c r="I28" s="139"/>
      <c r="J28" s="140"/>
      <c r="K28" s="140"/>
      <c r="L28" s="140"/>
      <c r="M28" s="145"/>
      <c r="N28" s="145"/>
      <c r="O28" s="145"/>
      <c r="P28" s="145"/>
      <c r="Q28" s="146"/>
      <c r="R28" s="16"/>
    </row>
    <row r="29" spans="1:18" ht="16.5" customHeight="1">
      <c r="A29" s="82"/>
      <c r="B29" s="83"/>
      <c r="C29" s="83"/>
      <c r="D29" s="83"/>
      <c r="E29" s="83"/>
      <c r="F29" s="88"/>
      <c r="G29" s="88"/>
      <c r="H29" s="89"/>
      <c r="I29" s="139"/>
      <c r="J29" s="140"/>
      <c r="K29" s="140"/>
      <c r="L29" s="140"/>
      <c r="M29" s="145"/>
      <c r="N29" s="145"/>
      <c r="O29" s="145"/>
      <c r="P29" s="145"/>
      <c r="Q29" s="146"/>
      <c r="R29" s="16"/>
    </row>
    <row r="30" spans="1:18" ht="16.5" customHeight="1">
      <c r="A30" s="82"/>
      <c r="B30" s="83"/>
      <c r="C30" s="83"/>
      <c r="D30" s="83"/>
      <c r="E30" s="83"/>
      <c r="F30" s="88"/>
      <c r="G30" s="88"/>
      <c r="H30" s="89"/>
      <c r="I30" s="139"/>
      <c r="J30" s="140"/>
      <c r="K30" s="140"/>
      <c r="L30" s="140"/>
      <c r="M30" s="145"/>
      <c r="N30" s="145"/>
      <c r="O30" s="145"/>
      <c r="P30" s="145"/>
      <c r="Q30" s="146"/>
      <c r="R30" s="16"/>
    </row>
    <row r="31" spans="1:18" ht="16.5" customHeight="1">
      <c r="A31" s="82"/>
      <c r="B31" s="83"/>
      <c r="C31" s="83"/>
      <c r="D31" s="83"/>
      <c r="E31" s="83"/>
      <c r="F31" s="88"/>
      <c r="G31" s="88"/>
      <c r="H31" s="89"/>
      <c r="I31" s="139"/>
      <c r="J31" s="140"/>
      <c r="K31" s="140"/>
      <c r="L31" s="140"/>
      <c r="M31" s="145"/>
      <c r="N31" s="145"/>
      <c r="O31" s="145"/>
      <c r="P31" s="145"/>
      <c r="Q31" s="146"/>
      <c r="R31" s="16"/>
    </row>
    <row r="32" spans="1:18" ht="16.5" customHeight="1">
      <c r="A32" s="84"/>
      <c r="B32" s="85"/>
      <c r="C32" s="85"/>
      <c r="D32" s="85"/>
      <c r="E32" s="85"/>
      <c r="F32" s="90"/>
      <c r="G32" s="90"/>
      <c r="H32" s="91"/>
      <c r="I32" s="141"/>
      <c r="J32" s="142"/>
      <c r="K32" s="142"/>
      <c r="L32" s="142"/>
      <c r="M32" s="147"/>
      <c r="N32" s="147"/>
      <c r="O32" s="147"/>
      <c r="P32" s="147"/>
      <c r="Q32" s="148"/>
      <c r="R32" s="16"/>
    </row>
    <row r="33" spans="1:18" ht="16.5" customHeight="1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16"/>
    </row>
    <row r="34" spans="1:18" ht="16.5" customHeight="1">
      <c r="A34" s="41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3"/>
      <c r="R34" s="16"/>
    </row>
    <row r="35" spans="1:18" ht="16.5" customHeight="1">
      <c r="A35" s="44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6"/>
      <c r="R35" s="16"/>
    </row>
    <row r="36" spans="1:18" ht="16.5" customHeight="1">
      <c r="A36" s="44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6"/>
      <c r="R36" s="16"/>
    </row>
    <row r="37" spans="1:18" ht="16.5" customHeight="1">
      <c r="A37" s="44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6"/>
      <c r="R37" s="16"/>
    </row>
    <row r="38" spans="1:18" ht="16.5" customHeight="1">
      <c r="A38" s="44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6"/>
      <c r="R38" s="16"/>
    </row>
    <row r="39" spans="1:18" ht="16.5" customHeight="1">
      <c r="A39" s="44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6"/>
      <c r="R39" s="16"/>
    </row>
    <row r="40" spans="1:18" ht="16.5" customHeight="1">
      <c r="A40" s="44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6"/>
      <c r="R40" s="16"/>
    </row>
    <row r="41" spans="1:18" ht="16.5" customHeight="1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6"/>
      <c r="R41" s="16"/>
    </row>
    <row r="42" spans="1:18" ht="16.5" customHeight="1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6"/>
      <c r="R42" s="16"/>
    </row>
    <row r="43" spans="1:18" ht="16.5" customHeight="1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6"/>
      <c r="R43" s="16"/>
    </row>
    <row r="44" spans="1:18" ht="16.5" customHeight="1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6"/>
      <c r="R44" s="16"/>
    </row>
    <row r="45" spans="1:18" ht="16.5" customHeight="1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6"/>
      <c r="R45" s="16"/>
    </row>
    <row r="46" spans="1:18" ht="16.5" customHeight="1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6"/>
      <c r="R46" s="16"/>
    </row>
    <row r="47" spans="1:18" ht="16.5" customHeight="1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6"/>
      <c r="R47" s="16"/>
    </row>
    <row r="48" spans="1:18" ht="16.5" customHeight="1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6"/>
      <c r="R48" s="16"/>
    </row>
    <row r="49" spans="1:18" ht="16.5" customHeight="1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6"/>
      <c r="R49" s="16"/>
    </row>
    <row r="50" spans="1:18" ht="16.5" customHeight="1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6"/>
      <c r="R50" s="16"/>
    </row>
    <row r="51" spans="1:18" ht="16.5" customHeight="1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6"/>
      <c r="R51" s="16"/>
    </row>
    <row r="52" spans="1:18" ht="16.5" customHeight="1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6"/>
      <c r="R52" s="16"/>
    </row>
    <row r="53" spans="1:18" ht="16.5" customHeight="1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6"/>
      <c r="R53" s="16"/>
    </row>
    <row r="54" spans="1:18" ht="16.5" customHeight="1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6"/>
      <c r="R54" s="16"/>
    </row>
    <row r="55" spans="1:18" ht="16.5" customHeight="1">
      <c r="A55" s="44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6"/>
      <c r="R55" s="16"/>
    </row>
    <row r="56" spans="1:18" ht="16.5" customHeight="1">
      <c r="A56" s="44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6"/>
      <c r="R56" s="16"/>
    </row>
    <row r="57" spans="1:18" ht="16.5" customHeight="1">
      <c r="A57" s="44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6"/>
      <c r="R57" s="16"/>
    </row>
    <row r="58" spans="1:18" ht="16.5" customHeight="1">
      <c r="A58" s="44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6"/>
      <c r="R58" s="16"/>
    </row>
    <row r="59" spans="1:18" ht="16.5" customHeight="1">
      <c r="A59" s="44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6"/>
      <c r="R59" s="16"/>
    </row>
    <row r="60" spans="1:18" ht="16.5" customHeight="1">
      <c r="A60" s="44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6"/>
      <c r="R60" s="16"/>
    </row>
    <row r="61" spans="1:18" ht="16.5" customHeight="1">
      <c r="A61" s="47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9"/>
      <c r="R61" s="16"/>
    </row>
    <row r="62" spans="1:18" ht="0.7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16"/>
    </row>
    <row r="63" spans="1:18" hidden="1"/>
    <row r="64" spans="1:18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</sheetData>
  <mergeCells count="16">
    <mergeCell ref="A1:M1"/>
    <mergeCell ref="A26:E32"/>
    <mergeCell ref="F18:H24"/>
    <mergeCell ref="F26:H32"/>
    <mergeCell ref="A2:C8"/>
    <mergeCell ref="D2:F8"/>
    <mergeCell ref="E10:H16"/>
    <mergeCell ref="G2:H8"/>
    <mergeCell ref="I2:L8"/>
    <mergeCell ref="M2:Q8"/>
    <mergeCell ref="A10:D16"/>
    <mergeCell ref="A18:E24"/>
    <mergeCell ref="I10:L16"/>
    <mergeCell ref="M10:Q16"/>
    <mergeCell ref="I18:L32"/>
    <mergeCell ref="M18:Q32"/>
  </mergeCells>
  <printOptions horizontalCentered="1" verticalCentered="1"/>
  <pageMargins left="0" right="0" top="0" bottom="0" header="0" footer="0"/>
  <pageSetup paperSize="9" scale="57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CB1196"/>
  <sheetViews>
    <sheetView topLeftCell="AX1" zoomScale="90" zoomScaleNormal="42" workbookViewId="0">
      <selection activeCell="AZ1" sqref="AZ1:BB1048576"/>
    </sheetView>
  </sheetViews>
  <sheetFormatPr baseColWidth="10" defaultColWidth="132.5" defaultRowHeight="15"/>
  <cols>
    <col min="1" max="1" width="24.5" style="21" bestFit="1" customWidth="1"/>
    <col min="2" max="2" width="17.5" style="21" bestFit="1" customWidth="1"/>
    <col min="3" max="3" width="28.6640625" style="21" bestFit="1" customWidth="1"/>
    <col min="4" max="4" width="15.6640625" style="21" bestFit="1" customWidth="1"/>
    <col min="5" max="5" width="28.1640625" style="21" bestFit="1" customWidth="1"/>
    <col min="6" max="6" width="49.33203125" style="21" bestFit="1" customWidth="1"/>
    <col min="7" max="7" width="16" style="21" bestFit="1" customWidth="1"/>
    <col min="8" max="8" width="41.6640625" style="21" bestFit="1" customWidth="1"/>
    <col min="9" max="9" width="34" style="21" bestFit="1" customWidth="1"/>
    <col min="10" max="10" width="21.5" style="21" bestFit="1" customWidth="1"/>
    <col min="11" max="11" width="16.83203125" style="21" bestFit="1" customWidth="1"/>
    <col min="12" max="12" width="17.5" style="21" bestFit="1" customWidth="1"/>
    <col min="13" max="13" width="15.83203125" style="21" bestFit="1" customWidth="1"/>
    <col min="14" max="14" width="15.6640625" style="21" bestFit="1" customWidth="1"/>
    <col min="15" max="15" width="20.1640625" style="21" bestFit="1" customWidth="1"/>
    <col min="16" max="16" width="27.1640625" style="21" bestFit="1" customWidth="1"/>
    <col min="17" max="17" width="30.6640625" style="21" bestFit="1" customWidth="1"/>
    <col min="18" max="18" width="34.5" style="21" bestFit="1" customWidth="1"/>
    <col min="19" max="19" width="96.33203125" style="21" bestFit="1" customWidth="1"/>
    <col min="20" max="20" width="143.83203125" style="21" bestFit="1" customWidth="1"/>
    <col min="21" max="21" width="96.6640625" style="21" bestFit="1" customWidth="1"/>
    <col min="22" max="22" width="145" style="21" bestFit="1" customWidth="1"/>
    <col min="23" max="23" width="92.1640625" style="21" bestFit="1" customWidth="1"/>
    <col min="24" max="24" width="139.6640625" style="21" bestFit="1" customWidth="1"/>
    <col min="25" max="25" width="92.5" style="21" bestFit="1" customWidth="1"/>
    <col min="26" max="26" width="141.5" style="21" bestFit="1" customWidth="1"/>
    <col min="27" max="27" width="97.33203125" style="21" bestFit="1" customWidth="1"/>
    <col min="28" max="28" width="144.83203125" style="21" bestFit="1" customWidth="1"/>
    <col min="29" max="29" width="97.6640625" style="21" bestFit="1" customWidth="1"/>
    <col min="30" max="30" width="146" style="21" bestFit="1" customWidth="1"/>
    <col min="31" max="31" width="93.1640625" style="21" bestFit="1" customWidth="1"/>
    <col min="32" max="32" width="140.6640625" style="21" bestFit="1" customWidth="1"/>
    <col min="33" max="33" width="93.5" style="21" bestFit="1" customWidth="1"/>
    <col min="34" max="34" width="142.83203125" style="21" bestFit="1" customWidth="1"/>
    <col min="35" max="35" width="98.33203125" style="21" bestFit="1" customWidth="1"/>
    <col min="36" max="36" width="145.83203125" style="21" bestFit="1" customWidth="1"/>
    <col min="37" max="37" width="98.6640625" style="21" bestFit="1" customWidth="1"/>
    <col min="38" max="38" width="147.33203125" style="21" bestFit="1" customWidth="1"/>
    <col min="39" max="39" width="94.83203125" style="21" bestFit="1" customWidth="1"/>
    <col min="40" max="40" width="141.6640625" style="21" bestFit="1" customWidth="1"/>
    <col min="41" max="41" width="94.5" style="21" bestFit="1" customWidth="1"/>
    <col min="42" max="42" width="143.83203125" style="21" bestFit="1" customWidth="1"/>
    <col min="43" max="43" width="98.6640625" style="21" bestFit="1" customWidth="1"/>
    <col min="44" max="44" width="146.33203125" style="21" bestFit="1" customWidth="1"/>
    <col min="45" max="45" width="99.1640625" style="21" bestFit="1" customWidth="1"/>
    <col min="46" max="46" width="147.6640625" style="21" bestFit="1" customWidth="1"/>
    <col min="47" max="47" width="95.33203125" style="21" bestFit="1" customWidth="1"/>
    <col min="48" max="48" width="142.5" style="21" bestFit="1" customWidth="1"/>
    <col min="49" max="49" width="95" style="21" bestFit="1" customWidth="1"/>
    <col min="50" max="50" width="144.33203125" style="21" bestFit="1" customWidth="1"/>
    <col min="51" max="51" width="54.33203125" style="21" bestFit="1" customWidth="1"/>
    <col min="52" max="52" width="37" bestFit="1" customWidth="1"/>
    <col min="53" max="53" width="38" bestFit="1" customWidth="1"/>
    <col min="54" max="54" width="21.1640625" style="21" bestFit="1" customWidth="1"/>
    <col min="55" max="55" width="28.6640625" style="21" bestFit="1" customWidth="1"/>
    <col min="56" max="56" width="29.6640625" style="21" bestFit="1" customWidth="1"/>
    <col min="57" max="57" width="16.5" style="21" bestFit="1" customWidth="1"/>
    <col min="58" max="58" width="39.83203125" bestFit="1" customWidth="1"/>
    <col min="59" max="59" width="38.83203125" style="21" bestFit="1" customWidth="1"/>
    <col min="60" max="60" width="31.6640625" style="21" bestFit="1" customWidth="1"/>
    <col min="61" max="61" width="30.5" style="21" bestFit="1" customWidth="1"/>
    <col min="62" max="62" width="24.33203125" style="21" bestFit="1" customWidth="1"/>
    <col min="63" max="63" width="27.33203125" bestFit="1" customWidth="1"/>
    <col min="64" max="64" width="40.83203125" bestFit="1" customWidth="1"/>
    <col min="65" max="65" width="39.83203125" style="21" bestFit="1" customWidth="1"/>
    <col min="66" max="66" width="32.6640625" style="21" bestFit="1" customWidth="1"/>
    <col min="67" max="67" width="31.6640625" style="21" bestFit="1" customWidth="1"/>
    <col min="68" max="68" width="24.83203125" style="21" bestFit="1" customWidth="1"/>
    <col min="69" max="69" width="23.83203125" style="21" bestFit="1" customWidth="1"/>
    <col min="70" max="70" width="15.33203125" style="21" bestFit="1" customWidth="1"/>
    <col min="71" max="71" width="13.83203125" style="21" bestFit="1" customWidth="1"/>
    <col min="72" max="72" width="12.5" bestFit="1" customWidth="1"/>
    <col min="73" max="73" width="28.83203125" style="21" bestFit="1" customWidth="1"/>
    <col min="74" max="74" width="29.83203125" bestFit="1" customWidth="1"/>
    <col min="75" max="75" width="33.5" style="21" bestFit="1" customWidth="1"/>
    <col min="76" max="76" width="29.1640625" style="21" bestFit="1" customWidth="1"/>
    <col min="77" max="77" width="29.6640625" style="21" bestFit="1" customWidth="1"/>
    <col min="78" max="78" width="31.6640625" style="21" bestFit="1" customWidth="1"/>
    <col min="79" max="79" width="34.33203125" style="21" bestFit="1" customWidth="1"/>
    <col min="80" max="80" width="31" style="21" bestFit="1" customWidth="1"/>
    <col min="81" max="16384" width="132.5" style="21"/>
  </cols>
  <sheetData>
    <row r="1" spans="1:80">
      <c r="A1" s="21" t="s">
        <v>150</v>
      </c>
      <c r="B1" s="21" t="s">
        <v>151</v>
      </c>
      <c r="C1" s="21" t="s">
        <v>152</v>
      </c>
      <c r="D1" s="21" t="s">
        <v>0</v>
      </c>
      <c r="E1" s="21" t="s">
        <v>153</v>
      </c>
      <c r="F1" s="21" t="s">
        <v>154</v>
      </c>
      <c r="G1" s="21" t="s">
        <v>155</v>
      </c>
      <c r="H1" s="21" t="s">
        <v>156</v>
      </c>
      <c r="I1" s="21" t="s">
        <v>157</v>
      </c>
      <c r="J1" s="21" t="s">
        <v>158</v>
      </c>
      <c r="K1" s="21" t="s">
        <v>159</v>
      </c>
      <c r="L1" s="21" t="s">
        <v>160</v>
      </c>
      <c r="M1" s="21" t="s">
        <v>161</v>
      </c>
      <c r="N1" s="21" t="s">
        <v>162</v>
      </c>
      <c r="O1" s="21" t="s">
        <v>1</v>
      </c>
      <c r="P1" s="21" t="s">
        <v>2</v>
      </c>
      <c r="Q1" s="21" t="s">
        <v>3</v>
      </c>
      <c r="R1" s="21" t="s">
        <v>163</v>
      </c>
      <c r="S1" s="21" t="s">
        <v>4</v>
      </c>
      <c r="T1" s="21" t="s">
        <v>5</v>
      </c>
      <c r="U1" s="21" t="s">
        <v>6</v>
      </c>
      <c r="V1" s="21" t="s">
        <v>7</v>
      </c>
      <c r="W1" s="21" t="s">
        <v>8</v>
      </c>
      <c r="X1" s="21" t="s">
        <v>9</v>
      </c>
      <c r="Y1" s="21" t="s">
        <v>10</v>
      </c>
      <c r="Z1" s="21" t="s">
        <v>11</v>
      </c>
      <c r="AA1" s="21" t="s">
        <v>12</v>
      </c>
      <c r="AB1" s="21" t="s">
        <v>13</v>
      </c>
      <c r="AC1" s="21" t="s">
        <v>14</v>
      </c>
      <c r="AD1" s="21" t="s">
        <v>15</v>
      </c>
      <c r="AE1" s="21" t="s">
        <v>16</v>
      </c>
      <c r="AF1" s="21" t="s">
        <v>17</v>
      </c>
      <c r="AG1" s="21" t="s">
        <v>18</v>
      </c>
      <c r="AH1" s="21" t="s">
        <v>19</v>
      </c>
      <c r="AI1" s="21" t="s">
        <v>20</v>
      </c>
      <c r="AJ1" s="21" t="s">
        <v>21</v>
      </c>
      <c r="AK1" s="21" t="s">
        <v>22</v>
      </c>
      <c r="AL1" s="21" t="s">
        <v>23</v>
      </c>
      <c r="AM1" s="21" t="s">
        <v>132</v>
      </c>
      <c r="AN1" s="21" t="s">
        <v>134</v>
      </c>
      <c r="AO1" s="21" t="s">
        <v>133</v>
      </c>
      <c r="AP1" s="21" t="s">
        <v>135</v>
      </c>
      <c r="AQ1" s="21" t="s">
        <v>24</v>
      </c>
      <c r="AR1" s="21" t="s">
        <v>25</v>
      </c>
      <c r="AS1" s="21" t="s">
        <v>26</v>
      </c>
      <c r="AT1" s="21" t="s">
        <v>27</v>
      </c>
      <c r="AU1" s="21" t="s">
        <v>28</v>
      </c>
      <c r="AV1" s="21" t="s">
        <v>29</v>
      </c>
      <c r="AW1" s="21" t="s">
        <v>30</v>
      </c>
      <c r="AX1" s="21" t="s">
        <v>31</v>
      </c>
      <c r="AY1" s="21" t="s">
        <v>32</v>
      </c>
      <c r="AZ1" s="61" t="s">
        <v>1780</v>
      </c>
      <c r="BA1" s="61" t="s">
        <v>1781</v>
      </c>
      <c r="BB1" s="61" t="s">
        <v>1782</v>
      </c>
      <c r="BC1" s="61" t="s">
        <v>1783</v>
      </c>
      <c r="BD1" s="61" t="s">
        <v>1784</v>
      </c>
      <c r="BE1" s="61" t="s">
        <v>1785</v>
      </c>
      <c r="BF1" s="61" t="s">
        <v>2127</v>
      </c>
      <c r="BG1" s="61" t="s">
        <v>2128</v>
      </c>
      <c r="BH1" s="61" t="s">
        <v>2129</v>
      </c>
      <c r="BI1" s="61" t="s">
        <v>2130</v>
      </c>
      <c r="BJ1" s="61" t="s">
        <v>2131</v>
      </c>
      <c r="BK1" s="61" t="s">
        <v>2132</v>
      </c>
      <c r="BL1" s="61" t="s">
        <v>2137</v>
      </c>
      <c r="BM1" s="61" t="s">
        <v>2138</v>
      </c>
      <c r="BN1" s="61" t="s">
        <v>2134</v>
      </c>
      <c r="BO1" s="61" t="s">
        <v>2133</v>
      </c>
      <c r="BP1" s="61" t="s">
        <v>2135</v>
      </c>
      <c r="BQ1" s="61" t="s">
        <v>2136</v>
      </c>
      <c r="BR1" s="61" t="s">
        <v>2103</v>
      </c>
      <c r="BS1" s="61" t="s">
        <v>2104</v>
      </c>
      <c r="BT1" s="61" t="s">
        <v>117</v>
      </c>
      <c r="BU1" s="21" t="s">
        <v>2159</v>
      </c>
      <c r="BV1" s="21" t="s">
        <v>2160</v>
      </c>
      <c r="BW1" s="21" t="s">
        <v>2161</v>
      </c>
      <c r="BX1" s="21" t="s">
        <v>2162</v>
      </c>
      <c r="BY1" s="21" t="s">
        <v>2164</v>
      </c>
      <c r="BZ1" s="21" t="s">
        <v>2163</v>
      </c>
      <c r="CA1" s="21" t="s">
        <v>2165</v>
      </c>
      <c r="CB1" s="21" t="s">
        <v>2166</v>
      </c>
    </row>
    <row r="2" spans="1:80" s="60" customFormat="1">
      <c r="A2" s="149" t="s">
        <v>2167</v>
      </c>
      <c r="B2" s="149" t="s">
        <v>2168</v>
      </c>
      <c r="C2" s="149"/>
      <c r="D2" s="149"/>
      <c r="E2" s="149"/>
      <c r="F2" s="149" t="s">
        <v>2169</v>
      </c>
      <c r="G2" s="149" t="s">
        <v>2170</v>
      </c>
      <c r="H2" s="149" t="s">
        <v>2171</v>
      </c>
      <c r="I2" s="149" t="s">
        <v>2172</v>
      </c>
      <c r="J2" s="149" t="s">
        <v>2173</v>
      </c>
      <c r="K2" s="149" t="s">
        <v>2174</v>
      </c>
      <c r="L2" s="149" t="s">
        <v>2175</v>
      </c>
      <c r="M2" s="149" t="s">
        <v>2176</v>
      </c>
      <c r="N2" s="149"/>
      <c r="O2" s="149" t="s">
        <v>2177</v>
      </c>
      <c r="P2" s="149" t="s">
        <v>2178</v>
      </c>
      <c r="Q2" s="149" t="s">
        <v>2179</v>
      </c>
      <c r="R2" s="149"/>
      <c r="S2" s="149" t="s">
        <v>2181</v>
      </c>
      <c r="T2" s="149"/>
      <c r="U2" s="149" t="s">
        <v>2182</v>
      </c>
      <c r="V2" s="149"/>
      <c r="W2" s="149" t="s">
        <v>2183</v>
      </c>
      <c r="X2" s="149"/>
      <c r="Y2" s="149" t="s">
        <v>2184</v>
      </c>
      <c r="Z2" s="149"/>
      <c r="AA2" s="149" t="s">
        <v>2185</v>
      </c>
      <c r="AB2" s="149"/>
      <c r="AC2" s="149" t="s">
        <v>2186</v>
      </c>
      <c r="AD2" s="149"/>
      <c r="AE2" s="149" t="s">
        <v>2187</v>
      </c>
      <c r="AF2" s="149"/>
      <c r="AG2" s="149" t="s">
        <v>2188</v>
      </c>
      <c r="AH2" s="149"/>
      <c r="AI2" s="149" t="s">
        <v>2189</v>
      </c>
      <c r="AJ2" s="149"/>
      <c r="AK2" s="149" t="s">
        <v>2190</v>
      </c>
      <c r="AL2" s="149"/>
      <c r="AM2" s="149" t="s">
        <v>2191</v>
      </c>
      <c r="AN2" s="149"/>
      <c r="AO2" s="149" t="s">
        <v>2192</v>
      </c>
      <c r="AP2" s="149"/>
      <c r="AQ2" s="149" t="s">
        <v>2193</v>
      </c>
      <c r="AR2" s="149"/>
      <c r="AS2" s="149" t="s">
        <v>2194</v>
      </c>
      <c r="AT2" s="149"/>
      <c r="AU2" s="149" t="s">
        <v>2195</v>
      </c>
      <c r="AV2" s="149"/>
      <c r="AW2" s="149" t="s">
        <v>2196</v>
      </c>
      <c r="AX2" s="149"/>
      <c r="AY2" s="149"/>
      <c r="AZ2" s="149" t="s">
        <v>2197</v>
      </c>
      <c r="BA2" s="149" t="s">
        <v>2198</v>
      </c>
      <c r="BB2" s="149" t="s">
        <v>2199</v>
      </c>
      <c r="BC2" s="149" t="s">
        <v>2200</v>
      </c>
      <c r="BD2" s="149" t="s">
        <v>2201</v>
      </c>
      <c r="BE2" s="149" t="s">
        <v>2202</v>
      </c>
      <c r="BF2" s="149" t="s">
        <v>2203</v>
      </c>
      <c r="BG2" s="149" t="s">
        <v>2204</v>
      </c>
      <c r="BH2" s="149" t="s">
        <v>2205</v>
      </c>
      <c r="BI2" s="149" t="s">
        <v>2206</v>
      </c>
      <c r="BJ2" s="149" t="s">
        <v>2207</v>
      </c>
      <c r="BK2" s="149" t="s">
        <v>2208</v>
      </c>
      <c r="BL2" s="149" t="s">
        <v>2209</v>
      </c>
      <c r="BM2" s="149" t="s">
        <v>2210</v>
      </c>
      <c r="BN2" s="149" t="s">
        <v>2211</v>
      </c>
      <c r="BO2" s="149" t="s">
        <v>2212</v>
      </c>
      <c r="BP2" s="149" t="s">
        <v>2213</v>
      </c>
      <c r="BQ2" s="149" t="s">
        <v>2214</v>
      </c>
      <c r="BR2" s="149" t="s">
        <v>2215</v>
      </c>
      <c r="BS2" s="149" t="s">
        <v>2216</v>
      </c>
      <c r="BT2" s="149" t="s">
        <v>2217</v>
      </c>
      <c r="BU2" s="149" t="s">
        <v>2218</v>
      </c>
      <c r="BV2" s="149" t="s">
        <v>2219</v>
      </c>
      <c r="BW2" s="149" t="s">
        <v>2220</v>
      </c>
      <c r="BX2" s="149" t="s">
        <v>2221</v>
      </c>
      <c r="BY2" s="149" t="s">
        <v>2222</v>
      </c>
      <c r="BZ2" s="149" t="s">
        <v>2223</v>
      </c>
      <c r="CA2" s="149" t="s">
        <v>2224</v>
      </c>
      <c r="CB2" s="149" t="s">
        <v>2225</v>
      </c>
    </row>
    <row r="3" spans="1:80">
      <c r="A3" s="21" t="s">
        <v>36</v>
      </c>
      <c r="B3" s="21" t="s">
        <v>65</v>
      </c>
      <c r="E3" s="21" t="s">
        <v>164</v>
      </c>
      <c r="F3" s="21" t="s">
        <v>165</v>
      </c>
      <c r="G3" s="21">
        <v>31423097</v>
      </c>
      <c r="H3" s="21" t="s">
        <v>166</v>
      </c>
      <c r="I3" s="21" t="s">
        <v>167</v>
      </c>
      <c r="J3" s="21" t="s">
        <v>168</v>
      </c>
      <c r="P3" s="21" t="s">
        <v>107</v>
      </c>
      <c r="Q3" s="21" t="s">
        <v>107</v>
      </c>
      <c r="S3" s="21">
        <v>20</v>
      </c>
      <c r="T3" s="21">
        <v>1</v>
      </c>
      <c r="U3" s="21">
        <v>15</v>
      </c>
      <c r="V3" s="21">
        <v>1</v>
      </c>
      <c r="AA3" s="21">
        <v>21</v>
      </c>
      <c r="AC3" s="21">
        <v>14</v>
      </c>
      <c r="AZ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" s="22">
        <f>Enrollment[[#This Row],[Refugee Children 3-14]]+Enrollment[[#This Row],[Refugee Children 15-24]]</f>
        <v>70</v>
      </c>
      <c r="BC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" s="22">
        <f>Enrollment[[#This Row],[Host Children 3-14]]+Enrollment[[#This Row],[Host Children 15-24]]</f>
        <v>0</v>
      </c>
      <c r="BF3" s="22">
        <f>Enrollment[[#This Row],['# of Boys from refugee community in age group 3-5 enrolled in learning spaces]]+Enrollment[[#This Row],['# of Boys from refugee community in age group 6-14 enrolled in learning spaces]]</f>
        <v>29</v>
      </c>
      <c r="BG3" s="22">
        <f>Enrollment[[#This Row],['# of Girls from refugee community in age group 3-5 enrolled in learning spaces]]+Enrollment[[#This Row],['# of Girls from refugee community in age group 6-14 enrolled in learning spaces]]</f>
        <v>41</v>
      </c>
      <c r="BH3" s="22">
        <f>Enrollment[[#This Row],['# of Boys from host community in age group 3-5 enrolled in learning spaces]]+Enrollment[[#This Row],['# of Boys from host community in age group 6-14 enrolled in learning spaces]]</f>
        <v>0</v>
      </c>
      <c r="BI3" s="22">
        <f>Enrollment[[#This Row],['# of Girls from host community in age group 3-5 enrolled in learning spaces]]+Enrollment[[#This Row],['# of Girls from host community in age group 6-14 enrolled in learning spaces]]</f>
        <v>0</v>
      </c>
      <c r="BJ3" s="22">
        <f>Enrollment[[#This Row],[Male Refugee (3-14)]]+Enrollment[[#This Row],[Host Male (3-14)]]</f>
        <v>29</v>
      </c>
      <c r="BK3" s="22">
        <f>Enrollment[[#This Row],[Female Refugee (3-14)]]+Enrollment[[#This Row],[Host Female (3-14)]]</f>
        <v>41</v>
      </c>
      <c r="BL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" s="22">
        <f>Enrollment[[#This Row],['# of Boys from host community in age group 15-17 enrolled in learning spaces]]+Enrollment[[#This Row],['# of Boys from host community in age group 18-24 enrolled in learning spaces]]</f>
        <v>0</v>
      </c>
      <c r="BO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" s="22">
        <f>Enrollment[[#This Row],[Male Refugee (15-24)]]+Enrollment[[#This Row],[Male Host (15-24)]]</f>
        <v>0</v>
      </c>
      <c r="BQ3" s="22">
        <f>Enrollment[[#This Row],[Female Refugee  (15-24)]]+Enrollment[[#This Row],[Female Host (15-24)]]</f>
        <v>0</v>
      </c>
      <c r="BR3" s="22">
        <f>Enrollment[[#This Row],[Total Male (3-14)]]+Enrollment[[#This Row],[Total Male (15-24)]]</f>
        <v>29</v>
      </c>
      <c r="BS3" s="22">
        <f>Enrollment[[#This Row],[Total Female (3-14)]]+Enrollment[[#This Row],[Total Female (15-24)]]</f>
        <v>41</v>
      </c>
      <c r="BT3" s="22">
        <f>Enrollment[[#This Row],[Refugee Total]]+Enrollment[[#This Row],[Total Host]]</f>
        <v>70</v>
      </c>
      <c r="BU3" s="22">
        <f>Enrollment[[#This Row],['# of Girls from refugee community in age group 3-5 enrolled in learning spaces]]+Enrollment[[#This Row],['# of Girls from host community in age group 3-5 enrolled in learning spaces]]</f>
        <v>20</v>
      </c>
      <c r="BV3" s="22">
        <f>Enrollment[[#This Row],['# of Girls from refugee community in age group 6-14 enrolled in learning spaces]]+Enrollment[[#This Row],['# of Girls from host community in age group 6-14 enrolled in learning spaces]]</f>
        <v>21</v>
      </c>
      <c r="BW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" s="22">
        <f>Enrollment[[#This Row],['# of Boys from refugee community in age group 3-5 enrolled in learning spaces]]+Enrollment[[#This Row],['# of Boys from host community in age group 3-5 enrolled in learning spaces]]</f>
        <v>15</v>
      </c>
      <c r="BZ3" s="22">
        <f>Enrollment[[#This Row],['# of Boys from refugee community in age group 6-14 enrolled in learning spaces]]+Enrollment[[#This Row],['# of Boys from host community in age group 6-14 enrolled in learning spaces]]</f>
        <v>14</v>
      </c>
      <c r="CA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" spans="1:80">
      <c r="A4" s="21" t="s">
        <v>37</v>
      </c>
      <c r="B4" s="21" t="s">
        <v>66</v>
      </c>
      <c r="E4" s="21" t="s">
        <v>169</v>
      </c>
      <c r="F4" s="21" t="s">
        <v>170</v>
      </c>
      <c r="G4" s="21">
        <v>31459583</v>
      </c>
      <c r="H4" s="21" t="s">
        <v>166</v>
      </c>
      <c r="I4" s="21" t="s">
        <v>167</v>
      </c>
      <c r="J4" s="21" t="s">
        <v>168</v>
      </c>
      <c r="P4" s="21" t="s">
        <v>107</v>
      </c>
      <c r="Q4" s="21" t="s">
        <v>107</v>
      </c>
      <c r="S4" s="21">
        <v>20</v>
      </c>
      <c r="U4" s="21">
        <v>15</v>
      </c>
      <c r="AA4" s="21">
        <v>20</v>
      </c>
      <c r="AC4" s="21">
        <v>15</v>
      </c>
      <c r="AZ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" s="22">
        <f>Enrollment[[#This Row],[Refugee Children 3-14]]+Enrollment[[#This Row],[Refugee Children 15-24]]</f>
        <v>70</v>
      </c>
      <c r="BC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" s="22">
        <f>Enrollment[[#This Row],[Host Children 3-14]]+Enrollment[[#This Row],[Host Children 15-24]]</f>
        <v>0</v>
      </c>
      <c r="BF4" s="22">
        <f>Enrollment[[#This Row],['# of Boys from refugee community in age group 3-5 enrolled in learning spaces]]+Enrollment[[#This Row],['# of Boys from refugee community in age group 6-14 enrolled in learning spaces]]</f>
        <v>30</v>
      </c>
      <c r="BG4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4" s="22">
        <f>Enrollment[[#This Row],['# of Boys from host community in age group 3-5 enrolled in learning spaces]]+Enrollment[[#This Row],['# of Boys from host community in age group 6-14 enrolled in learning spaces]]</f>
        <v>0</v>
      </c>
      <c r="BI4" s="22">
        <f>Enrollment[[#This Row],['# of Girls from host community in age group 3-5 enrolled in learning spaces]]+Enrollment[[#This Row],['# of Girls from host community in age group 6-14 enrolled in learning spaces]]</f>
        <v>0</v>
      </c>
      <c r="BJ4" s="22">
        <f>Enrollment[[#This Row],[Male Refugee (3-14)]]+Enrollment[[#This Row],[Host Male (3-14)]]</f>
        <v>30</v>
      </c>
      <c r="BK4" s="22">
        <f>Enrollment[[#This Row],[Female Refugee (3-14)]]+Enrollment[[#This Row],[Host Female (3-14)]]</f>
        <v>40</v>
      </c>
      <c r="BL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" s="22">
        <f>Enrollment[[#This Row],['# of Boys from host community in age group 15-17 enrolled in learning spaces]]+Enrollment[[#This Row],['# of Boys from host community in age group 18-24 enrolled in learning spaces]]</f>
        <v>0</v>
      </c>
      <c r="BO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" s="22">
        <f>Enrollment[[#This Row],[Male Refugee (15-24)]]+Enrollment[[#This Row],[Male Host (15-24)]]</f>
        <v>0</v>
      </c>
      <c r="BQ4" s="22">
        <f>Enrollment[[#This Row],[Female Refugee  (15-24)]]+Enrollment[[#This Row],[Female Host (15-24)]]</f>
        <v>0</v>
      </c>
      <c r="BR4" s="22">
        <f>Enrollment[[#This Row],[Total Male (3-14)]]+Enrollment[[#This Row],[Total Male (15-24)]]</f>
        <v>30</v>
      </c>
      <c r="BS4" s="22">
        <f>Enrollment[[#This Row],[Total Female (3-14)]]+Enrollment[[#This Row],[Total Female (15-24)]]</f>
        <v>40</v>
      </c>
      <c r="BT4" s="22">
        <f>Enrollment[[#This Row],[Refugee Total]]+Enrollment[[#This Row],[Total Host]]</f>
        <v>70</v>
      </c>
      <c r="BU4" s="22">
        <f>Enrollment[[#This Row],['# of Girls from refugee community in age group 3-5 enrolled in learning spaces]]+Enrollment[[#This Row],['# of Girls from host community in age group 3-5 enrolled in learning spaces]]</f>
        <v>20</v>
      </c>
      <c r="BV4" s="22">
        <f>Enrollment[[#This Row],['# of Girls from refugee community in age group 6-14 enrolled in learning spaces]]+Enrollment[[#This Row],['# of Girls from host community in age group 6-14 enrolled in learning spaces]]</f>
        <v>20</v>
      </c>
      <c r="BW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" s="22">
        <f>Enrollment[[#This Row],['# of Boys from refugee community in age group 3-5 enrolled in learning spaces]]+Enrollment[[#This Row],['# of Boys from host community in age group 3-5 enrolled in learning spaces]]</f>
        <v>15</v>
      </c>
      <c r="BZ4" s="22">
        <f>Enrollment[[#This Row],['# of Boys from refugee community in age group 6-14 enrolled in learning spaces]]+Enrollment[[#This Row],['# of Boys from host community in age group 6-14 enrolled in learning spaces]]</f>
        <v>15</v>
      </c>
      <c r="CA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" spans="1:80">
      <c r="A5" s="21" t="s">
        <v>37</v>
      </c>
      <c r="B5" s="21" t="s">
        <v>66</v>
      </c>
      <c r="E5" s="21" t="s">
        <v>171</v>
      </c>
      <c r="F5" s="21" t="s">
        <v>172</v>
      </c>
      <c r="G5" s="21">
        <v>31459477</v>
      </c>
      <c r="H5" s="21" t="s">
        <v>166</v>
      </c>
      <c r="I5" s="21" t="s">
        <v>167</v>
      </c>
      <c r="J5" s="21" t="s">
        <v>168</v>
      </c>
      <c r="P5" s="21" t="s">
        <v>107</v>
      </c>
      <c r="Q5" s="21" t="s">
        <v>107</v>
      </c>
      <c r="S5" s="21">
        <v>23</v>
      </c>
      <c r="U5" s="21">
        <v>12</v>
      </c>
      <c r="V5" s="21">
        <v>1</v>
      </c>
      <c r="AA5" s="21">
        <v>18</v>
      </c>
      <c r="AC5" s="21">
        <v>17</v>
      </c>
      <c r="AD5" s="21">
        <v>1</v>
      </c>
      <c r="AZ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" s="22">
        <f>Enrollment[[#This Row],[Refugee Children 3-14]]+Enrollment[[#This Row],[Refugee Children 15-24]]</f>
        <v>70</v>
      </c>
      <c r="BC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" s="22">
        <f>Enrollment[[#This Row],[Host Children 3-14]]+Enrollment[[#This Row],[Host Children 15-24]]</f>
        <v>0</v>
      </c>
      <c r="BF5" s="22">
        <f>Enrollment[[#This Row],['# of Boys from refugee community in age group 3-5 enrolled in learning spaces]]+Enrollment[[#This Row],['# of Boys from refugee community in age group 6-14 enrolled in learning spaces]]</f>
        <v>29</v>
      </c>
      <c r="BG5" s="22">
        <f>Enrollment[[#This Row],['# of Girls from refugee community in age group 3-5 enrolled in learning spaces]]+Enrollment[[#This Row],['# of Girls from refugee community in age group 6-14 enrolled in learning spaces]]</f>
        <v>41</v>
      </c>
      <c r="BH5" s="22">
        <f>Enrollment[[#This Row],['# of Boys from host community in age group 3-5 enrolled in learning spaces]]+Enrollment[[#This Row],['# of Boys from host community in age group 6-14 enrolled in learning spaces]]</f>
        <v>0</v>
      </c>
      <c r="BI5" s="22">
        <f>Enrollment[[#This Row],['# of Girls from host community in age group 3-5 enrolled in learning spaces]]+Enrollment[[#This Row],['# of Girls from host community in age group 6-14 enrolled in learning spaces]]</f>
        <v>0</v>
      </c>
      <c r="BJ5" s="22">
        <f>Enrollment[[#This Row],[Male Refugee (3-14)]]+Enrollment[[#This Row],[Host Male (3-14)]]</f>
        <v>29</v>
      </c>
      <c r="BK5" s="22">
        <f>Enrollment[[#This Row],[Female Refugee (3-14)]]+Enrollment[[#This Row],[Host Female (3-14)]]</f>
        <v>41</v>
      </c>
      <c r="BL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" s="22">
        <f>Enrollment[[#This Row],['# of Boys from host community in age group 15-17 enrolled in learning spaces]]+Enrollment[[#This Row],['# of Boys from host community in age group 18-24 enrolled in learning spaces]]</f>
        <v>0</v>
      </c>
      <c r="BO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" s="22">
        <f>Enrollment[[#This Row],[Male Refugee (15-24)]]+Enrollment[[#This Row],[Male Host (15-24)]]</f>
        <v>0</v>
      </c>
      <c r="BQ5" s="22">
        <f>Enrollment[[#This Row],[Female Refugee  (15-24)]]+Enrollment[[#This Row],[Female Host (15-24)]]</f>
        <v>0</v>
      </c>
      <c r="BR5" s="22">
        <f>Enrollment[[#This Row],[Total Male (3-14)]]+Enrollment[[#This Row],[Total Male (15-24)]]</f>
        <v>29</v>
      </c>
      <c r="BS5" s="22">
        <f>Enrollment[[#This Row],[Total Female (3-14)]]+Enrollment[[#This Row],[Total Female (15-24)]]</f>
        <v>41</v>
      </c>
      <c r="BT5" s="22">
        <f>Enrollment[[#This Row],[Refugee Total]]+Enrollment[[#This Row],[Total Host]]</f>
        <v>70</v>
      </c>
      <c r="BU5" s="22">
        <f>Enrollment[[#This Row],['# of Girls from refugee community in age group 3-5 enrolled in learning spaces]]+Enrollment[[#This Row],['# of Girls from host community in age group 3-5 enrolled in learning spaces]]</f>
        <v>23</v>
      </c>
      <c r="BV5" s="22">
        <f>Enrollment[[#This Row],['# of Girls from refugee community in age group 6-14 enrolled in learning spaces]]+Enrollment[[#This Row],['# of Girls from host community in age group 6-14 enrolled in learning spaces]]</f>
        <v>18</v>
      </c>
      <c r="BW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" s="22">
        <f>Enrollment[[#This Row],['# of Boys from refugee community in age group 3-5 enrolled in learning spaces]]+Enrollment[[#This Row],['# of Boys from host community in age group 3-5 enrolled in learning spaces]]</f>
        <v>12</v>
      </c>
      <c r="BZ5" s="22">
        <f>Enrollment[[#This Row],['# of Boys from refugee community in age group 6-14 enrolled in learning spaces]]+Enrollment[[#This Row],['# of Boys from host community in age group 6-14 enrolled in learning spaces]]</f>
        <v>17</v>
      </c>
      <c r="CA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" spans="1:80">
      <c r="A6" s="21" t="s">
        <v>37</v>
      </c>
      <c r="B6" s="21" t="s">
        <v>66</v>
      </c>
      <c r="E6" s="21" t="s">
        <v>173</v>
      </c>
      <c r="F6" s="21" t="s">
        <v>174</v>
      </c>
      <c r="G6" s="21">
        <v>31459548</v>
      </c>
      <c r="H6" s="21" t="s">
        <v>166</v>
      </c>
      <c r="I6" s="21" t="s">
        <v>167</v>
      </c>
      <c r="J6" s="21" t="s">
        <v>168</v>
      </c>
      <c r="P6" s="21" t="s">
        <v>107</v>
      </c>
      <c r="Q6" s="21" t="s">
        <v>107</v>
      </c>
      <c r="S6" s="21">
        <v>19</v>
      </c>
      <c r="U6" s="21">
        <v>16</v>
      </c>
      <c r="V6" s="21">
        <v>1</v>
      </c>
      <c r="AA6" s="21">
        <v>14</v>
      </c>
      <c r="AC6" s="21">
        <v>21</v>
      </c>
      <c r="AZ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" s="22">
        <f>Enrollment[[#This Row],[Refugee Children 3-14]]+Enrollment[[#This Row],[Refugee Children 15-24]]</f>
        <v>70</v>
      </c>
      <c r="BC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" s="22">
        <f>Enrollment[[#This Row],[Host Children 3-14]]+Enrollment[[#This Row],[Host Children 15-24]]</f>
        <v>0</v>
      </c>
      <c r="BF6" s="22">
        <f>Enrollment[[#This Row],['# of Boys from refugee community in age group 3-5 enrolled in learning spaces]]+Enrollment[[#This Row],['# of Boys from refugee community in age group 6-14 enrolled in learning spaces]]</f>
        <v>37</v>
      </c>
      <c r="BG6" s="22">
        <f>Enrollment[[#This Row],['# of Girls from refugee community in age group 3-5 enrolled in learning spaces]]+Enrollment[[#This Row],['# of Girls from refugee community in age group 6-14 enrolled in learning spaces]]</f>
        <v>33</v>
      </c>
      <c r="BH6" s="22">
        <f>Enrollment[[#This Row],['# of Boys from host community in age group 3-5 enrolled in learning spaces]]+Enrollment[[#This Row],['# of Boys from host community in age group 6-14 enrolled in learning spaces]]</f>
        <v>0</v>
      </c>
      <c r="BI6" s="22">
        <f>Enrollment[[#This Row],['# of Girls from host community in age group 3-5 enrolled in learning spaces]]+Enrollment[[#This Row],['# of Girls from host community in age group 6-14 enrolled in learning spaces]]</f>
        <v>0</v>
      </c>
      <c r="BJ6" s="22">
        <f>Enrollment[[#This Row],[Male Refugee (3-14)]]+Enrollment[[#This Row],[Host Male (3-14)]]</f>
        <v>37</v>
      </c>
      <c r="BK6" s="22">
        <f>Enrollment[[#This Row],[Female Refugee (3-14)]]+Enrollment[[#This Row],[Host Female (3-14)]]</f>
        <v>33</v>
      </c>
      <c r="BL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" s="22">
        <f>Enrollment[[#This Row],['# of Boys from host community in age group 15-17 enrolled in learning spaces]]+Enrollment[[#This Row],['# of Boys from host community in age group 18-24 enrolled in learning spaces]]</f>
        <v>0</v>
      </c>
      <c r="BO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" s="22">
        <f>Enrollment[[#This Row],[Male Refugee (15-24)]]+Enrollment[[#This Row],[Male Host (15-24)]]</f>
        <v>0</v>
      </c>
      <c r="BQ6" s="22">
        <f>Enrollment[[#This Row],[Female Refugee  (15-24)]]+Enrollment[[#This Row],[Female Host (15-24)]]</f>
        <v>0</v>
      </c>
      <c r="BR6" s="22">
        <f>Enrollment[[#This Row],[Total Male (3-14)]]+Enrollment[[#This Row],[Total Male (15-24)]]</f>
        <v>37</v>
      </c>
      <c r="BS6" s="22">
        <f>Enrollment[[#This Row],[Total Female (3-14)]]+Enrollment[[#This Row],[Total Female (15-24)]]</f>
        <v>33</v>
      </c>
      <c r="BT6" s="22">
        <f>Enrollment[[#This Row],[Refugee Total]]+Enrollment[[#This Row],[Total Host]]</f>
        <v>70</v>
      </c>
      <c r="BU6" s="22">
        <f>Enrollment[[#This Row],['# of Girls from refugee community in age group 3-5 enrolled in learning spaces]]+Enrollment[[#This Row],['# of Girls from host community in age group 3-5 enrolled in learning spaces]]</f>
        <v>19</v>
      </c>
      <c r="BV6" s="22">
        <f>Enrollment[[#This Row],['# of Girls from refugee community in age group 6-14 enrolled in learning spaces]]+Enrollment[[#This Row],['# of Girls from host community in age group 6-14 enrolled in learning spaces]]</f>
        <v>14</v>
      </c>
      <c r="BW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" s="22">
        <f>Enrollment[[#This Row],['# of Boys from refugee community in age group 3-5 enrolled in learning spaces]]+Enrollment[[#This Row],['# of Boys from host community in age group 3-5 enrolled in learning spaces]]</f>
        <v>16</v>
      </c>
      <c r="BZ6" s="22">
        <f>Enrollment[[#This Row],['# of Boys from refugee community in age group 6-14 enrolled in learning spaces]]+Enrollment[[#This Row],['# of Boys from host community in age group 6-14 enrolled in learning spaces]]</f>
        <v>21</v>
      </c>
      <c r="CA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" spans="1:80">
      <c r="A7" s="21" t="s">
        <v>37</v>
      </c>
      <c r="B7" s="21" t="s">
        <v>66</v>
      </c>
      <c r="E7" s="21" t="s">
        <v>175</v>
      </c>
      <c r="F7" s="21" t="s">
        <v>176</v>
      </c>
      <c r="G7" s="21">
        <v>31459665</v>
      </c>
      <c r="H7" s="21" t="s">
        <v>166</v>
      </c>
      <c r="I7" s="21" t="s">
        <v>167</v>
      </c>
      <c r="J7" s="21" t="s">
        <v>168</v>
      </c>
      <c r="P7" s="21" t="s">
        <v>107</v>
      </c>
      <c r="Q7" s="21" t="s">
        <v>107</v>
      </c>
      <c r="S7" s="21">
        <v>18</v>
      </c>
      <c r="U7" s="21">
        <v>17</v>
      </c>
      <c r="V7" s="21">
        <v>1</v>
      </c>
      <c r="AA7" s="21">
        <v>17</v>
      </c>
      <c r="AB7" s="21">
        <v>1</v>
      </c>
      <c r="AC7" s="21">
        <v>18</v>
      </c>
      <c r="AZ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" s="22">
        <f>Enrollment[[#This Row],[Refugee Children 3-14]]+Enrollment[[#This Row],[Refugee Children 15-24]]</f>
        <v>70</v>
      </c>
      <c r="BC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" s="22">
        <f>Enrollment[[#This Row],[Host Children 3-14]]+Enrollment[[#This Row],[Host Children 15-24]]</f>
        <v>0</v>
      </c>
      <c r="BF7" s="22">
        <f>Enrollment[[#This Row],['# of Boys from refugee community in age group 3-5 enrolled in learning spaces]]+Enrollment[[#This Row],['# of Boys from refugee community in age group 6-14 enrolled in learning spaces]]</f>
        <v>35</v>
      </c>
      <c r="BG7" s="22">
        <f>Enrollment[[#This Row],['# of Girls from refugee community in age group 3-5 enrolled in learning spaces]]+Enrollment[[#This Row],['# of Girls from refugee community in age group 6-14 enrolled in learning spaces]]</f>
        <v>35</v>
      </c>
      <c r="BH7" s="22">
        <f>Enrollment[[#This Row],['# of Boys from host community in age group 3-5 enrolled in learning spaces]]+Enrollment[[#This Row],['# of Boys from host community in age group 6-14 enrolled in learning spaces]]</f>
        <v>0</v>
      </c>
      <c r="BI7" s="22">
        <f>Enrollment[[#This Row],['# of Girls from host community in age group 3-5 enrolled in learning spaces]]+Enrollment[[#This Row],['# of Girls from host community in age group 6-14 enrolled in learning spaces]]</f>
        <v>0</v>
      </c>
      <c r="BJ7" s="22">
        <f>Enrollment[[#This Row],[Male Refugee (3-14)]]+Enrollment[[#This Row],[Host Male (3-14)]]</f>
        <v>35</v>
      </c>
      <c r="BK7" s="22">
        <f>Enrollment[[#This Row],[Female Refugee (3-14)]]+Enrollment[[#This Row],[Host Female (3-14)]]</f>
        <v>35</v>
      </c>
      <c r="BL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" s="22">
        <f>Enrollment[[#This Row],['# of Boys from host community in age group 15-17 enrolled in learning spaces]]+Enrollment[[#This Row],['# of Boys from host community in age group 18-24 enrolled in learning spaces]]</f>
        <v>0</v>
      </c>
      <c r="BO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" s="22">
        <f>Enrollment[[#This Row],[Male Refugee (15-24)]]+Enrollment[[#This Row],[Male Host (15-24)]]</f>
        <v>0</v>
      </c>
      <c r="BQ7" s="22">
        <f>Enrollment[[#This Row],[Female Refugee  (15-24)]]+Enrollment[[#This Row],[Female Host (15-24)]]</f>
        <v>0</v>
      </c>
      <c r="BR7" s="22">
        <f>Enrollment[[#This Row],[Total Male (3-14)]]+Enrollment[[#This Row],[Total Male (15-24)]]</f>
        <v>35</v>
      </c>
      <c r="BS7" s="22">
        <f>Enrollment[[#This Row],[Total Female (3-14)]]+Enrollment[[#This Row],[Total Female (15-24)]]</f>
        <v>35</v>
      </c>
      <c r="BT7" s="22">
        <f>Enrollment[[#This Row],[Refugee Total]]+Enrollment[[#This Row],[Total Host]]</f>
        <v>70</v>
      </c>
      <c r="BU7" s="22">
        <f>Enrollment[[#This Row],['# of Girls from refugee community in age group 3-5 enrolled in learning spaces]]+Enrollment[[#This Row],['# of Girls from host community in age group 3-5 enrolled in learning spaces]]</f>
        <v>18</v>
      </c>
      <c r="BV7" s="22">
        <f>Enrollment[[#This Row],['# of Girls from refugee community in age group 6-14 enrolled in learning spaces]]+Enrollment[[#This Row],['# of Girls from host community in age group 6-14 enrolled in learning spaces]]</f>
        <v>17</v>
      </c>
      <c r="BW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" s="22">
        <f>Enrollment[[#This Row],['# of Boys from refugee community in age group 3-5 enrolled in learning spaces]]+Enrollment[[#This Row],['# of Boys from host community in age group 3-5 enrolled in learning spaces]]</f>
        <v>17</v>
      </c>
      <c r="BZ7" s="22">
        <f>Enrollment[[#This Row],['# of Boys from refugee community in age group 6-14 enrolled in learning spaces]]+Enrollment[[#This Row],['# of Boys from host community in age group 6-14 enrolled in learning spaces]]</f>
        <v>18</v>
      </c>
      <c r="CA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" spans="1:80">
      <c r="A8" s="21" t="s">
        <v>37</v>
      </c>
      <c r="B8" s="21" t="s">
        <v>66</v>
      </c>
      <c r="E8" s="21" t="s">
        <v>177</v>
      </c>
      <c r="F8" s="21" t="s">
        <v>178</v>
      </c>
      <c r="G8" s="21">
        <v>31459836</v>
      </c>
      <c r="H8" s="21" t="s">
        <v>166</v>
      </c>
      <c r="I8" s="21" t="s">
        <v>167</v>
      </c>
      <c r="J8" s="21" t="s">
        <v>168</v>
      </c>
      <c r="P8" s="21" t="s">
        <v>107</v>
      </c>
      <c r="Q8" s="21" t="s">
        <v>107</v>
      </c>
      <c r="S8" s="21">
        <v>18</v>
      </c>
      <c r="T8" s="21">
        <v>1</v>
      </c>
      <c r="U8" s="21">
        <v>17</v>
      </c>
      <c r="AA8" s="21">
        <v>18</v>
      </c>
      <c r="AB8" s="21">
        <v>1</v>
      </c>
      <c r="AC8" s="21">
        <v>17</v>
      </c>
      <c r="AZ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" s="22">
        <f>Enrollment[[#This Row],[Refugee Children 3-14]]+Enrollment[[#This Row],[Refugee Children 15-24]]</f>
        <v>70</v>
      </c>
      <c r="BC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" s="22">
        <f>Enrollment[[#This Row],[Host Children 3-14]]+Enrollment[[#This Row],[Host Children 15-24]]</f>
        <v>0</v>
      </c>
      <c r="BF8" s="22">
        <f>Enrollment[[#This Row],['# of Boys from refugee community in age group 3-5 enrolled in learning spaces]]+Enrollment[[#This Row],['# of Boys from refugee community in age group 6-14 enrolled in learning spaces]]</f>
        <v>34</v>
      </c>
      <c r="BG8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8" s="22">
        <f>Enrollment[[#This Row],['# of Boys from host community in age group 3-5 enrolled in learning spaces]]+Enrollment[[#This Row],['# of Boys from host community in age group 6-14 enrolled in learning spaces]]</f>
        <v>0</v>
      </c>
      <c r="BI8" s="22">
        <f>Enrollment[[#This Row],['# of Girls from host community in age group 3-5 enrolled in learning spaces]]+Enrollment[[#This Row],['# of Girls from host community in age group 6-14 enrolled in learning spaces]]</f>
        <v>0</v>
      </c>
      <c r="BJ8" s="22">
        <f>Enrollment[[#This Row],[Male Refugee (3-14)]]+Enrollment[[#This Row],[Host Male (3-14)]]</f>
        <v>34</v>
      </c>
      <c r="BK8" s="22">
        <f>Enrollment[[#This Row],[Female Refugee (3-14)]]+Enrollment[[#This Row],[Host Female (3-14)]]</f>
        <v>36</v>
      </c>
      <c r="BL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" s="22">
        <f>Enrollment[[#This Row],['# of Boys from host community in age group 15-17 enrolled in learning spaces]]+Enrollment[[#This Row],['# of Boys from host community in age group 18-24 enrolled in learning spaces]]</f>
        <v>0</v>
      </c>
      <c r="BO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" s="22">
        <f>Enrollment[[#This Row],[Male Refugee (15-24)]]+Enrollment[[#This Row],[Male Host (15-24)]]</f>
        <v>0</v>
      </c>
      <c r="BQ8" s="22">
        <f>Enrollment[[#This Row],[Female Refugee  (15-24)]]+Enrollment[[#This Row],[Female Host (15-24)]]</f>
        <v>0</v>
      </c>
      <c r="BR8" s="22">
        <f>Enrollment[[#This Row],[Total Male (3-14)]]+Enrollment[[#This Row],[Total Male (15-24)]]</f>
        <v>34</v>
      </c>
      <c r="BS8" s="22">
        <f>Enrollment[[#This Row],[Total Female (3-14)]]+Enrollment[[#This Row],[Total Female (15-24)]]</f>
        <v>36</v>
      </c>
      <c r="BT8" s="22">
        <f>Enrollment[[#This Row],[Refugee Total]]+Enrollment[[#This Row],[Total Host]]</f>
        <v>70</v>
      </c>
      <c r="BU8" s="22">
        <f>Enrollment[[#This Row],['# of Girls from refugee community in age group 3-5 enrolled in learning spaces]]+Enrollment[[#This Row],['# of Girls from host community in age group 3-5 enrolled in learning spaces]]</f>
        <v>18</v>
      </c>
      <c r="BV8" s="22">
        <f>Enrollment[[#This Row],['# of Girls from refugee community in age group 6-14 enrolled in learning spaces]]+Enrollment[[#This Row],['# of Girls from host community in age group 6-14 enrolled in learning spaces]]</f>
        <v>18</v>
      </c>
      <c r="BW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" s="22">
        <f>Enrollment[[#This Row],['# of Boys from refugee community in age group 3-5 enrolled in learning spaces]]+Enrollment[[#This Row],['# of Boys from host community in age group 3-5 enrolled in learning spaces]]</f>
        <v>17</v>
      </c>
      <c r="BZ8" s="22">
        <f>Enrollment[[#This Row],['# of Boys from refugee community in age group 6-14 enrolled in learning spaces]]+Enrollment[[#This Row],['# of Boys from host community in age group 6-14 enrolled in learning spaces]]</f>
        <v>17</v>
      </c>
      <c r="CA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" spans="1:80">
      <c r="A9" s="21" t="s">
        <v>37</v>
      </c>
      <c r="B9" s="21" t="s">
        <v>66</v>
      </c>
      <c r="E9" s="21" t="s">
        <v>179</v>
      </c>
      <c r="F9" s="21" t="s">
        <v>180</v>
      </c>
      <c r="G9" s="21">
        <v>31459913</v>
      </c>
      <c r="H9" s="21" t="s">
        <v>166</v>
      </c>
      <c r="I9" s="21" t="s">
        <v>167</v>
      </c>
      <c r="J9" s="21" t="s">
        <v>168</v>
      </c>
      <c r="P9" s="21" t="s">
        <v>107</v>
      </c>
      <c r="Q9" s="21" t="s">
        <v>107</v>
      </c>
      <c r="S9" s="21">
        <v>18</v>
      </c>
      <c r="T9" s="21">
        <v>1</v>
      </c>
      <c r="U9" s="21">
        <v>17</v>
      </c>
      <c r="AA9" s="21">
        <v>19</v>
      </c>
      <c r="AC9" s="21">
        <v>16</v>
      </c>
      <c r="AZ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" s="22">
        <f>Enrollment[[#This Row],[Refugee Children 3-14]]+Enrollment[[#This Row],[Refugee Children 15-24]]</f>
        <v>70</v>
      </c>
      <c r="BC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" s="22">
        <f>Enrollment[[#This Row],[Host Children 3-14]]+Enrollment[[#This Row],[Host Children 15-24]]</f>
        <v>0</v>
      </c>
      <c r="BF9" s="22">
        <f>Enrollment[[#This Row],['# of Boys from refugee community in age group 3-5 enrolled in learning spaces]]+Enrollment[[#This Row],['# of Boys from refugee community in age group 6-14 enrolled in learning spaces]]</f>
        <v>33</v>
      </c>
      <c r="BG9" s="22">
        <f>Enrollment[[#This Row],['# of Girls from refugee community in age group 3-5 enrolled in learning spaces]]+Enrollment[[#This Row],['# of Girls from refugee community in age group 6-14 enrolled in learning spaces]]</f>
        <v>37</v>
      </c>
      <c r="BH9" s="22">
        <f>Enrollment[[#This Row],['# of Boys from host community in age group 3-5 enrolled in learning spaces]]+Enrollment[[#This Row],['# of Boys from host community in age group 6-14 enrolled in learning spaces]]</f>
        <v>0</v>
      </c>
      <c r="BI9" s="22">
        <f>Enrollment[[#This Row],['# of Girls from host community in age group 3-5 enrolled in learning spaces]]+Enrollment[[#This Row],['# of Girls from host community in age group 6-14 enrolled in learning spaces]]</f>
        <v>0</v>
      </c>
      <c r="BJ9" s="22">
        <f>Enrollment[[#This Row],[Male Refugee (3-14)]]+Enrollment[[#This Row],[Host Male (3-14)]]</f>
        <v>33</v>
      </c>
      <c r="BK9" s="22">
        <f>Enrollment[[#This Row],[Female Refugee (3-14)]]+Enrollment[[#This Row],[Host Female (3-14)]]</f>
        <v>37</v>
      </c>
      <c r="BL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" s="22">
        <f>Enrollment[[#This Row],['# of Boys from host community in age group 15-17 enrolled in learning spaces]]+Enrollment[[#This Row],['# of Boys from host community in age group 18-24 enrolled in learning spaces]]</f>
        <v>0</v>
      </c>
      <c r="BO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" s="22">
        <f>Enrollment[[#This Row],[Male Refugee (15-24)]]+Enrollment[[#This Row],[Male Host (15-24)]]</f>
        <v>0</v>
      </c>
      <c r="BQ9" s="22">
        <f>Enrollment[[#This Row],[Female Refugee  (15-24)]]+Enrollment[[#This Row],[Female Host (15-24)]]</f>
        <v>0</v>
      </c>
      <c r="BR9" s="22">
        <f>Enrollment[[#This Row],[Total Male (3-14)]]+Enrollment[[#This Row],[Total Male (15-24)]]</f>
        <v>33</v>
      </c>
      <c r="BS9" s="22">
        <f>Enrollment[[#This Row],[Total Female (3-14)]]+Enrollment[[#This Row],[Total Female (15-24)]]</f>
        <v>37</v>
      </c>
      <c r="BT9" s="22">
        <f>Enrollment[[#This Row],[Refugee Total]]+Enrollment[[#This Row],[Total Host]]</f>
        <v>70</v>
      </c>
      <c r="BU9" s="22">
        <f>Enrollment[[#This Row],['# of Girls from refugee community in age group 3-5 enrolled in learning spaces]]+Enrollment[[#This Row],['# of Girls from host community in age group 3-5 enrolled in learning spaces]]</f>
        <v>18</v>
      </c>
      <c r="BV9" s="22">
        <f>Enrollment[[#This Row],['# of Girls from refugee community in age group 6-14 enrolled in learning spaces]]+Enrollment[[#This Row],['# of Girls from host community in age group 6-14 enrolled in learning spaces]]</f>
        <v>19</v>
      </c>
      <c r="BW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" s="22">
        <f>Enrollment[[#This Row],['# of Boys from refugee community in age group 3-5 enrolled in learning spaces]]+Enrollment[[#This Row],['# of Boys from host community in age group 3-5 enrolled in learning spaces]]</f>
        <v>17</v>
      </c>
      <c r="BZ9" s="22">
        <f>Enrollment[[#This Row],['# of Boys from refugee community in age group 6-14 enrolled in learning spaces]]+Enrollment[[#This Row],['# of Boys from host community in age group 6-14 enrolled in learning spaces]]</f>
        <v>16</v>
      </c>
      <c r="CA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" spans="1:80">
      <c r="A10" s="21" t="s">
        <v>37</v>
      </c>
      <c r="B10" s="21" t="s">
        <v>66</v>
      </c>
      <c r="E10" s="21" t="s">
        <v>181</v>
      </c>
      <c r="F10" s="21" t="s">
        <v>182</v>
      </c>
      <c r="G10" s="21">
        <v>31459914</v>
      </c>
      <c r="H10" s="21" t="s">
        <v>166</v>
      </c>
      <c r="I10" s="21" t="s">
        <v>167</v>
      </c>
      <c r="J10" s="21" t="s">
        <v>168</v>
      </c>
      <c r="P10" s="21" t="s">
        <v>107</v>
      </c>
      <c r="Q10" s="21" t="s">
        <v>107</v>
      </c>
      <c r="S10" s="21">
        <v>19</v>
      </c>
      <c r="T10" s="21">
        <v>1</v>
      </c>
      <c r="U10" s="21">
        <v>16</v>
      </c>
      <c r="AA10" s="21">
        <v>18</v>
      </c>
      <c r="AC10" s="21">
        <v>17</v>
      </c>
      <c r="AZ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" s="22">
        <f>Enrollment[[#This Row],[Refugee Children 3-14]]+Enrollment[[#This Row],[Refugee Children 15-24]]</f>
        <v>70</v>
      </c>
      <c r="BC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" s="22">
        <f>Enrollment[[#This Row],[Host Children 3-14]]+Enrollment[[#This Row],[Host Children 15-24]]</f>
        <v>0</v>
      </c>
      <c r="BF10" s="22">
        <f>Enrollment[[#This Row],['# of Boys from refugee community in age group 3-5 enrolled in learning spaces]]+Enrollment[[#This Row],['# of Boys from refugee community in age group 6-14 enrolled in learning spaces]]</f>
        <v>33</v>
      </c>
      <c r="BG10" s="22">
        <f>Enrollment[[#This Row],['# of Girls from refugee community in age group 3-5 enrolled in learning spaces]]+Enrollment[[#This Row],['# of Girls from refugee community in age group 6-14 enrolled in learning spaces]]</f>
        <v>37</v>
      </c>
      <c r="BH10" s="22">
        <f>Enrollment[[#This Row],['# of Boys from host community in age group 3-5 enrolled in learning spaces]]+Enrollment[[#This Row],['# of Boys from host community in age group 6-14 enrolled in learning spaces]]</f>
        <v>0</v>
      </c>
      <c r="BI10" s="22">
        <f>Enrollment[[#This Row],['# of Girls from host community in age group 3-5 enrolled in learning spaces]]+Enrollment[[#This Row],['# of Girls from host community in age group 6-14 enrolled in learning spaces]]</f>
        <v>0</v>
      </c>
      <c r="BJ10" s="22">
        <f>Enrollment[[#This Row],[Male Refugee (3-14)]]+Enrollment[[#This Row],[Host Male (3-14)]]</f>
        <v>33</v>
      </c>
      <c r="BK10" s="22">
        <f>Enrollment[[#This Row],[Female Refugee (3-14)]]+Enrollment[[#This Row],[Host Female (3-14)]]</f>
        <v>37</v>
      </c>
      <c r="BL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" s="22">
        <f>Enrollment[[#This Row],['# of Boys from host community in age group 15-17 enrolled in learning spaces]]+Enrollment[[#This Row],['# of Boys from host community in age group 18-24 enrolled in learning spaces]]</f>
        <v>0</v>
      </c>
      <c r="BO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" s="22">
        <f>Enrollment[[#This Row],[Male Refugee (15-24)]]+Enrollment[[#This Row],[Male Host (15-24)]]</f>
        <v>0</v>
      </c>
      <c r="BQ10" s="22">
        <f>Enrollment[[#This Row],[Female Refugee  (15-24)]]+Enrollment[[#This Row],[Female Host (15-24)]]</f>
        <v>0</v>
      </c>
      <c r="BR10" s="22">
        <f>Enrollment[[#This Row],[Total Male (3-14)]]+Enrollment[[#This Row],[Total Male (15-24)]]</f>
        <v>33</v>
      </c>
      <c r="BS10" s="22">
        <f>Enrollment[[#This Row],[Total Female (3-14)]]+Enrollment[[#This Row],[Total Female (15-24)]]</f>
        <v>37</v>
      </c>
      <c r="BT10" s="22">
        <f>Enrollment[[#This Row],[Refugee Total]]+Enrollment[[#This Row],[Total Host]]</f>
        <v>70</v>
      </c>
      <c r="BU10" s="22">
        <f>Enrollment[[#This Row],['# of Girls from refugee community in age group 3-5 enrolled in learning spaces]]+Enrollment[[#This Row],['# of Girls from host community in age group 3-5 enrolled in learning spaces]]</f>
        <v>19</v>
      </c>
      <c r="BV10" s="22">
        <f>Enrollment[[#This Row],['# of Girls from refugee community in age group 6-14 enrolled in learning spaces]]+Enrollment[[#This Row],['# of Girls from host community in age group 6-14 enrolled in learning spaces]]</f>
        <v>18</v>
      </c>
      <c r="BW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" s="22">
        <f>Enrollment[[#This Row],['# of Boys from refugee community in age group 3-5 enrolled in learning spaces]]+Enrollment[[#This Row],['# of Boys from host community in age group 3-5 enrolled in learning spaces]]</f>
        <v>16</v>
      </c>
      <c r="BZ10" s="22">
        <f>Enrollment[[#This Row],['# of Boys from refugee community in age group 6-14 enrolled in learning spaces]]+Enrollment[[#This Row],['# of Boys from host community in age group 6-14 enrolled in learning spaces]]</f>
        <v>17</v>
      </c>
      <c r="CA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" spans="1:80">
      <c r="A11" s="21" t="s">
        <v>37</v>
      </c>
      <c r="B11" s="21" t="s">
        <v>66</v>
      </c>
      <c r="E11" s="21" t="s">
        <v>183</v>
      </c>
      <c r="F11" s="21" t="s">
        <v>184</v>
      </c>
      <c r="G11" s="21">
        <v>31459925</v>
      </c>
      <c r="H11" s="21" t="s">
        <v>166</v>
      </c>
      <c r="I11" s="21" t="s">
        <v>167</v>
      </c>
      <c r="J11" s="21" t="s">
        <v>168</v>
      </c>
      <c r="P11" s="21" t="s">
        <v>107</v>
      </c>
      <c r="Q11" s="21" t="s">
        <v>107</v>
      </c>
      <c r="S11" s="21">
        <v>18</v>
      </c>
      <c r="T11" s="21">
        <v>1</v>
      </c>
      <c r="U11" s="21">
        <v>17</v>
      </c>
      <c r="AA11" s="21">
        <v>18</v>
      </c>
      <c r="AC11" s="21">
        <v>17</v>
      </c>
      <c r="AZ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" s="22">
        <f>Enrollment[[#This Row],[Refugee Children 3-14]]+Enrollment[[#This Row],[Refugee Children 15-24]]</f>
        <v>70</v>
      </c>
      <c r="BC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" s="22">
        <f>Enrollment[[#This Row],[Host Children 3-14]]+Enrollment[[#This Row],[Host Children 15-24]]</f>
        <v>0</v>
      </c>
      <c r="BF11" s="22">
        <f>Enrollment[[#This Row],['# of Boys from refugee community in age group 3-5 enrolled in learning spaces]]+Enrollment[[#This Row],['# of Boys from refugee community in age group 6-14 enrolled in learning spaces]]</f>
        <v>34</v>
      </c>
      <c r="BG11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11" s="22">
        <f>Enrollment[[#This Row],['# of Boys from host community in age group 3-5 enrolled in learning spaces]]+Enrollment[[#This Row],['# of Boys from host community in age group 6-14 enrolled in learning spaces]]</f>
        <v>0</v>
      </c>
      <c r="BI11" s="22">
        <f>Enrollment[[#This Row],['# of Girls from host community in age group 3-5 enrolled in learning spaces]]+Enrollment[[#This Row],['# of Girls from host community in age group 6-14 enrolled in learning spaces]]</f>
        <v>0</v>
      </c>
      <c r="BJ11" s="22">
        <f>Enrollment[[#This Row],[Male Refugee (3-14)]]+Enrollment[[#This Row],[Host Male (3-14)]]</f>
        <v>34</v>
      </c>
      <c r="BK11" s="22">
        <f>Enrollment[[#This Row],[Female Refugee (3-14)]]+Enrollment[[#This Row],[Host Female (3-14)]]</f>
        <v>36</v>
      </c>
      <c r="BL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" s="22">
        <f>Enrollment[[#This Row],['# of Boys from host community in age group 15-17 enrolled in learning spaces]]+Enrollment[[#This Row],['# of Boys from host community in age group 18-24 enrolled in learning spaces]]</f>
        <v>0</v>
      </c>
      <c r="BO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" s="22">
        <f>Enrollment[[#This Row],[Male Refugee (15-24)]]+Enrollment[[#This Row],[Male Host (15-24)]]</f>
        <v>0</v>
      </c>
      <c r="BQ11" s="22">
        <f>Enrollment[[#This Row],[Female Refugee  (15-24)]]+Enrollment[[#This Row],[Female Host (15-24)]]</f>
        <v>0</v>
      </c>
      <c r="BR11" s="22">
        <f>Enrollment[[#This Row],[Total Male (3-14)]]+Enrollment[[#This Row],[Total Male (15-24)]]</f>
        <v>34</v>
      </c>
      <c r="BS11" s="22">
        <f>Enrollment[[#This Row],[Total Female (3-14)]]+Enrollment[[#This Row],[Total Female (15-24)]]</f>
        <v>36</v>
      </c>
      <c r="BT11" s="22">
        <f>Enrollment[[#This Row],[Refugee Total]]+Enrollment[[#This Row],[Total Host]]</f>
        <v>70</v>
      </c>
      <c r="BU11" s="22">
        <f>Enrollment[[#This Row],['# of Girls from refugee community in age group 3-5 enrolled in learning spaces]]+Enrollment[[#This Row],['# of Girls from host community in age group 3-5 enrolled in learning spaces]]</f>
        <v>18</v>
      </c>
      <c r="BV11" s="22">
        <f>Enrollment[[#This Row],['# of Girls from refugee community in age group 6-14 enrolled in learning spaces]]+Enrollment[[#This Row],['# of Girls from host community in age group 6-14 enrolled in learning spaces]]</f>
        <v>18</v>
      </c>
      <c r="BW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" s="22">
        <f>Enrollment[[#This Row],['# of Boys from refugee community in age group 3-5 enrolled in learning spaces]]+Enrollment[[#This Row],['# of Boys from host community in age group 3-5 enrolled in learning spaces]]</f>
        <v>17</v>
      </c>
      <c r="BZ11" s="22">
        <f>Enrollment[[#This Row],['# of Boys from refugee community in age group 6-14 enrolled in learning spaces]]+Enrollment[[#This Row],['# of Boys from host community in age group 6-14 enrolled in learning spaces]]</f>
        <v>17</v>
      </c>
      <c r="CA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2" spans="1:80">
      <c r="A12" s="21" t="s">
        <v>37</v>
      </c>
      <c r="B12" s="21" t="s">
        <v>66</v>
      </c>
      <c r="E12" s="21" t="s">
        <v>185</v>
      </c>
      <c r="F12" s="21" t="s">
        <v>186</v>
      </c>
      <c r="G12" s="21">
        <v>31460088</v>
      </c>
      <c r="H12" s="21" t="s">
        <v>166</v>
      </c>
      <c r="I12" s="21" t="s">
        <v>167</v>
      </c>
      <c r="J12" s="21" t="s">
        <v>168</v>
      </c>
      <c r="P12" s="21" t="s">
        <v>107</v>
      </c>
      <c r="Q12" s="21" t="s">
        <v>107</v>
      </c>
      <c r="S12" s="21">
        <v>15</v>
      </c>
      <c r="U12" s="21">
        <v>20</v>
      </c>
      <c r="AA12" s="21">
        <v>16</v>
      </c>
      <c r="AC12" s="21">
        <v>19</v>
      </c>
      <c r="AD12" s="21">
        <v>1</v>
      </c>
      <c r="AZ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2" s="22">
        <f>Enrollment[[#This Row],[Refugee Children 3-14]]+Enrollment[[#This Row],[Refugee Children 15-24]]</f>
        <v>70</v>
      </c>
      <c r="BC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2" s="22">
        <f>Enrollment[[#This Row],[Host Children 3-14]]+Enrollment[[#This Row],[Host Children 15-24]]</f>
        <v>0</v>
      </c>
      <c r="BF12" s="22">
        <f>Enrollment[[#This Row],['# of Boys from refugee community in age group 3-5 enrolled in learning spaces]]+Enrollment[[#This Row],['# of Boys from refugee community in age group 6-14 enrolled in learning spaces]]</f>
        <v>39</v>
      </c>
      <c r="BG12" s="22">
        <f>Enrollment[[#This Row],['# of Girls from refugee community in age group 3-5 enrolled in learning spaces]]+Enrollment[[#This Row],['# of Girls from refugee community in age group 6-14 enrolled in learning spaces]]</f>
        <v>31</v>
      </c>
      <c r="BH12" s="22">
        <f>Enrollment[[#This Row],['# of Boys from host community in age group 3-5 enrolled in learning spaces]]+Enrollment[[#This Row],['# of Boys from host community in age group 6-14 enrolled in learning spaces]]</f>
        <v>0</v>
      </c>
      <c r="BI12" s="22">
        <f>Enrollment[[#This Row],['# of Girls from host community in age group 3-5 enrolled in learning spaces]]+Enrollment[[#This Row],['# of Girls from host community in age group 6-14 enrolled in learning spaces]]</f>
        <v>0</v>
      </c>
      <c r="BJ12" s="22">
        <f>Enrollment[[#This Row],[Male Refugee (3-14)]]+Enrollment[[#This Row],[Host Male (3-14)]]</f>
        <v>39</v>
      </c>
      <c r="BK12" s="22">
        <f>Enrollment[[#This Row],[Female Refugee (3-14)]]+Enrollment[[#This Row],[Host Female (3-14)]]</f>
        <v>31</v>
      </c>
      <c r="BL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2" s="22">
        <f>Enrollment[[#This Row],['# of Boys from host community in age group 15-17 enrolled in learning spaces]]+Enrollment[[#This Row],['# of Boys from host community in age group 18-24 enrolled in learning spaces]]</f>
        <v>0</v>
      </c>
      <c r="BO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2" s="22">
        <f>Enrollment[[#This Row],[Male Refugee (15-24)]]+Enrollment[[#This Row],[Male Host (15-24)]]</f>
        <v>0</v>
      </c>
      <c r="BQ12" s="22">
        <f>Enrollment[[#This Row],[Female Refugee  (15-24)]]+Enrollment[[#This Row],[Female Host (15-24)]]</f>
        <v>0</v>
      </c>
      <c r="BR12" s="22">
        <f>Enrollment[[#This Row],[Total Male (3-14)]]+Enrollment[[#This Row],[Total Male (15-24)]]</f>
        <v>39</v>
      </c>
      <c r="BS12" s="22">
        <f>Enrollment[[#This Row],[Total Female (3-14)]]+Enrollment[[#This Row],[Total Female (15-24)]]</f>
        <v>31</v>
      </c>
      <c r="BT12" s="22">
        <f>Enrollment[[#This Row],[Refugee Total]]+Enrollment[[#This Row],[Total Host]]</f>
        <v>70</v>
      </c>
      <c r="BU12" s="22">
        <f>Enrollment[[#This Row],['# of Girls from refugee community in age group 3-5 enrolled in learning spaces]]+Enrollment[[#This Row],['# of Girls from host community in age group 3-5 enrolled in learning spaces]]</f>
        <v>15</v>
      </c>
      <c r="BV12" s="22">
        <f>Enrollment[[#This Row],['# of Girls from refugee community in age group 6-14 enrolled in learning spaces]]+Enrollment[[#This Row],['# of Girls from host community in age group 6-14 enrolled in learning spaces]]</f>
        <v>16</v>
      </c>
      <c r="BW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2" s="22">
        <f>Enrollment[[#This Row],['# of Boys from refugee community in age group 3-5 enrolled in learning spaces]]+Enrollment[[#This Row],['# of Boys from host community in age group 3-5 enrolled in learning spaces]]</f>
        <v>20</v>
      </c>
      <c r="BZ12" s="22">
        <f>Enrollment[[#This Row],['# of Boys from refugee community in age group 6-14 enrolled in learning spaces]]+Enrollment[[#This Row],['# of Boys from host community in age group 6-14 enrolled in learning spaces]]</f>
        <v>19</v>
      </c>
      <c r="CA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3" spans="1:80">
      <c r="A13" s="21" t="s">
        <v>37</v>
      </c>
      <c r="B13" s="21" t="s">
        <v>66</v>
      </c>
      <c r="E13" s="21" t="s">
        <v>187</v>
      </c>
      <c r="F13" s="21" t="s">
        <v>188</v>
      </c>
      <c r="G13" s="21">
        <v>31460147</v>
      </c>
      <c r="H13" s="21" t="s">
        <v>166</v>
      </c>
      <c r="I13" s="21" t="s">
        <v>167</v>
      </c>
      <c r="J13" s="21" t="s">
        <v>168</v>
      </c>
      <c r="P13" s="21" t="s">
        <v>107</v>
      </c>
      <c r="Q13" s="21" t="s">
        <v>107</v>
      </c>
      <c r="S13" s="21">
        <v>18</v>
      </c>
      <c r="U13" s="21">
        <v>17</v>
      </c>
      <c r="V13" s="21">
        <v>1</v>
      </c>
      <c r="AA13" s="21">
        <v>18</v>
      </c>
      <c r="AC13" s="21">
        <v>17</v>
      </c>
      <c r="AZ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3" s="22">
        <f>Enrollment[[#This Row],[Refugee Children 3-14]]+Enrollment[[#This Row],[Refugee Children 15-24]]</f>
        <v>70</v>
      </c>
      <c r="BC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3" s="22">
        <f>Enrollment[[#This Row],[Host Children 3-14]]+Enrollment[[#This Row],[Host Children 15-24]]</f>
        <v>0</v>
      </c>
      <c r="BF13" s="22">
        <f>Enrollment[[#This Row],['# of Boys from refugee community in age group 3-5 enrolled in learning spaces]]+Enrollment[[#This Row],['# of Boys from refugee community in age group 6-14 enrolled in learning spaces]]</f>
        <v>34</v>
      </c>
      <c r="BG13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13" s="22">
        <f>Enrollment[[#This Row],['# of Boys from host community in age group 3-5 enrolled in learning spaces]]+Enrollment[[#This Row],['# of Boys from host community in age group 6-14 enrolled in learning spaces]]</f>
        <v>0</v>
      </c>
      <c r="BI13" s="22">
        <f>Enrollment[[#This Row],['# of Girls from host community in age group 3-5 enrolled in learning spaces]]+Enrollment[[#This Row],['# of Girls from host community in age group 6-14 enrolled in learning spaces]]</f>
        <v>0</v>
      </c>
      <c r="BJ13" s="22">
        <f>Enrollment[[#This Row],[Male Refugee (3-14)]]+Enrollment[[#This Row],[Host Male (3-14)]]</f>
        <v>34</v>
      </c>
      <c r="BK13" s="22">
        <f>Enrollment[[#This Row],[Female Refugee (3-14)]]+Enrollment[[#This Row],[Host Female (3-14)]]</f>
        <v>36</v>
      </c>
      <c r="BL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3" s="22">
        <f>Enrollment[[#This Row],['# of Boys from host community in age group 15-17 enrolled in learning spaces]]+Enrollment[[#This Row],['# of Boys from host community in age group 18-24 enrolled in learning spaces]]</f>
        <v>0</v>
      </c>
      <c r="BO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3" s="22">
        <f>Enrollment[[#This Row],[Male Refugee (15-24)]]+Enrollment[[#This Row],[Male Host (15-24)]]</f>
        <v>0</v>
      </c>
      <c r="BQ13" s="22">
        <f>Enrollment[[#This Row],[Female Refugee  (15-24)]]+Enrollment[[#This Row],[Female Host (15-24)]]</f>
        <v>0</v>
      </c>
      <c r="BR13" s="22">
        <f>Enrollment[[#This Row],[Total Male (3-14)]]+Enrollment[[#This Row],[Total Male (15-24)]]</f>
        <v>34</v>
      </c>
      <c r="BS13" s="22">
        <f>Enrollment[[#This Row],[Total Female (3-14)]]+Enrollment[[#This Row],[Total Female (15-24)]]</f>
        <v>36</v>
      </c>
      <c r="BT13" s="22">
        <f>Enrollment[[#This Row],[Refugee Total]]+Enrollment[[#This Row],[Total Host]]</f>
        <v>70</v>
      </c>
      <c r="BU13" s="22">
        <f>Enrollment[[#This Row],['# of Girls from refugee community in age group 3-5 enrolled in learning spaces]]+Enrollment[[#This Row],['# of Girls from host community in age group 3-5 enrolled in learning spaces]]</f>
        <v>18</v>
      </c>
      <c r="BV13" s="22">
        <f>Enrollment[[#This Row],['# of Girls from refugee community in age group 6-14 enrolled in learning spaces]]+Enrollment[[#This Row],['# of Girls from host community in age group 6-14 enrolled in learning spaces]]</f>
        <v>18</v>
      </c>
      <c r="BW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3" s="22">
        <f>Enrollment[[#This Row],['# of Boys from refugee community in age group 3-5 enrolled in learning spaces]]+Enrollment[[#This Row],['# of Boys from host community in age group 3-5 enrolled in learning spaces]]</f>
        <v>17</v>
      </c>
      <c r="BZ13" s="22">
        <f>Enrollment[[#This Row],['# of Boys from refugee community in age group 6-14 enrolled in learning spaces]]+Enrollment[[#This Row],['# of Boys from host community in age group 6-14 enrolled in learning spaces]]</f>
        <v>17</v>
      </c>
      <c r="CA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4" spans="1:80">
      <c r="A14" s="21" t="s">
        <v>37</v>
      </c>
      <c r="B14" s="21" t="s">
        <v>66</v>
      </c>
      <c r="E14" s="21" t="s">
        <v>189</v>
      </c>
      <c r="F14" s="21" t="s">
        <v>190</v>
      </c>
      <c r="G14" s="21">
        <v>31460219</v>
      </c>
      <c r="H14" s="21" t="s">
        <v>166</v>
      </c>
      <c r="I14" s="21" t="s">
        <v>167</v>
      </c>
      <c r="J14" s="21" t="s">
        <v>168</v>
      </c>
      <c r="P14" s="21" t="s">
        <v>107</v>
      </c>
      <c r="Q14" s="21" t="s">
        <v>107</v>
      </c>
      <c r="S14" s="21">
        <v>20</v>
      </c>
      <c r="T14" s="21">
        <v>1</v>
      </c>
      <c r="U14" s="21">
        <v>15</v>
      </c>
      <c r="AA14" s="21">
        <v>18</v>
      </c>
      <c r="AC14" s="21">
        <v>17</v>
      </c>
      <c r="AZ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4" s="22">
        <f>Enrollment[[#This Row],[Refugee Children 3-14]]+Enrollment[[#This Row],[Refugee Children 15-24]]</f>
        <v>70</v>
      </c>
      <c r="BC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4" s="22">
        <f>Enrollment[[#This Row],[Host Children 3-14]]+Enrollment[[#This Row],[Host Children 15-24]]</f>
        <v>0</v>
      </c>
      <c r="BF14" s="22">
        <f>Enrollment[[#This Row],['# of Boys from refugee community in age group 3-5 enrolled in learning spaces]]+Enrollment[[#This Row],['# of Boys from refugee community in age group 6-14 enrolled in learning spaces]]</f>
        <v>32</v>
      </c>
      <c r="BG14" s="22">
        <f>Enrollment[[#This Row],['# of Girls from refugee community in age group 3-5 enrolled in learning spaces]]+Enrollment[[#This Row],['# of Girls from refugee community in age group 6-14 enrolled in learning spaces]]</f>
        <v>38</v>
      </c>
      <c r="BH14" s="22">
        <f>Enrollment[[#This Row],['# of Boys from host community in age group 3-5 enrolled in learning spaces]]+Enrollment[[#This Row],['# of Boys from host community in age group 6-14 enrolled in learning spaces]]</f>
        <v>0</v>
      </c>
      <c r="BI14" s="22">
        <f>Enrollment[[#This Row],['# of Girls from host community in age group 3-5 enrolled in learning spaces]]+Enrollment[[#This Row],['# of Girls from host community in age group 6-14 enrolled in learning spaces]]</f>
        <v>0</v>
      </c>
      <c r="BJ14" s="22">
        <f>Enrollment[[#This Row],[Male Refugee (3-14)]]+Enrollment[[#This Row],[Host Male (3-14)]]</f>
        <v>32</v>
      </c>
      <c r="BK14" s="22">
        <f>Enrollment[[#This Row],[Female Refugee (3-14)]]+Enrollment[[#This Row],[Host Female (3-14)]]</f>
        <v>38</v>
      </c>
      <c r="BL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4" s="22">
        <f>Enrollment[[#This Row],['# of Boys from host community in age group 15-17 enrolled in learning spaces]]+Enrollment[[#This Row],['# of Boys from host community in age group 18-24 enrolled in learning spaces]]</f>
        <v>0</v>
      </c>
      <c r="BO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4" s="22">
        <f>Enrollment[[#This Row],[Male Refugee (15-24)]]+Enrollment[[#This Row],[Male Host (15-24)]]</f>
        <v>0</v>
      </c>
      <c r="BQ14" s="22">
        <f>Enrollment[[#This Row],[Female Refugee  (15-24)]]+Enrollment[[#This Row],[Female Host (15-24)]]</f>
        <v>0</v>
      </c>
      <c r="BR14" s="22">
        <f>Enrollment[[#This Row],[Total Male (3-14)]]+Enrollment[[#This Row],[Total Male (15-24)]]</f>
        <v>32</v>
      </c>
      <c r="BS14" s="22">
        <f>Enrollment[[#This Row],[Total Female (3-14)]]+Enrollment[[#This Row],[Total Female (15-24)]]</f>
        <v>38</v>
      </c>
      <c r="BT14" s="22">
        <f>Enrollment[[#This Row],[Refugee Total]]+Enrollment[[#This Row],[Total Host]]</f>
        <v>70</v>
      </c>
      <c r="BU14" s="22">
        <f>Enrollment[[#This Row],['# of Girls from refugee community in age group 3-5 enrolled in learning spaces]]+Enrollment[[#This Row],['# of Girls from host community in age group 3-5 enrolled in learning spaces]]</f>
        <v>20</v>
      </c>
      <c r="BV14" s="22">
        <f>Enrollment[[#This Row],['# of Girls from refugee community in age group 6-14 enrolled in learning spaces]]+Enrollment[[#This Row],['# of Girls from host community in age group 6-14 enrolled in learning spaces]]</f>
        <v>18</v>
      </c>
      <c r="BW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4" s="22">
        <f>Enrollment[[#This Row],['# of Boys from refugee community in age group 3-5 enrolled in learning spaces]]+Enrollment[[#This Row],['# of Boys from host community in age group 3-5 enrolled in learning spaces]]</f>
        <v>15</v>
      </c>
      <c r="BZ14" s="22">
        <f>Enrollment[[#This Row],['# of Boys from refugee community in age group 6-14 enrolled in learning spaces]]+Enrollment[[#This Row],['# of Boys from host community in age group 6-14 enrolled in learning spaces]]</f>
        <v>17</v>
      </c>
      <c r="CA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5" spans="1:80">
      <c r="A15" s="21" t="s">
        <v>37</v>
      </c>
      <c r="B15" s="21" t="s">
        <v>66</v>
      </c>
      <c r="E15" s="21" t="s">
        <v>191</v>
      </c>
      <c r="F15" s="21" t="s">
        <v>192</v>
      </c>
      <c r="G15" s="21">
        <v>31460234</v>
      </c>
      <c r="H15" s="21" t="s">
        <v>166</v>
      </c>
      <c r="I15" s="21" t="s">
        <v>167</v>
      </c>
      <c r="J15" s="21" t="s">
        <v>168</v>
      </c>
      <c r="P15" s="21" t="s">
        <v>107</v>
      </c>
      <c r="Q15" s="21" t="s">
        <v>107</v>
      </c>
      <c r="S15" s="21">
        <v>19</v>
      </c>
      <c r="U15" s="21">
        <v>16</v>
      </c>
      <c r="AA15" s="21">
        <v>20</v>
      </c>
      <c r="AB15" s="21">
        <v>1</v>
      </c>
      <c r="AC15" s="21">
        <v>15</v>
      </c>
      <c r="AZ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5" s="22">
        <f>Enrollment[[#This Row],[Refugee Children 3-14]]+Enrollment[[#This Row],[Refugee Children 15-24]]</f>
        <v>70</v>
      </c>
      <c r="BC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5" s="22">
        <f>Enrollment[[#This Row],[Host Children 3-14]]+Enrollment[[#This Row],[Host Children 15-24]]</f>
        <v>0</v>
      </c>
      <c r="BF15" s="22">
        <f>Enrollment[[#This Row],['# of Boys from refugee community in age group 3-5 enrolled in learning spaces]]+Enrollment[[#This Row],['# of Boys from refugee community in age group 6-14 enrolled in learning spaces]]</f>
        <v>31</v>
      </c>
      <c r="BG15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15" s="22">
        <f>Enrollment[[#This Row],['# of Boys from host community in age group 3-5 enrolled in learning spaces]]+Enrollment[[#This Row],['# of Boys from host community in age group 6-14 enrolled in learning spaces]]</f>
        <v>0</v>
      </c>
      <c r="BI15" s="22">
        <f>Enrollment[[#This Row],['# of Girls from host community in age group 3-5 enrolled in learning spaces]]+Enrollment[[#This Row],['# of Girls from host community in age group 6-14 enrolled in learning spaces]]</f>
        <v>0</v>
      </c>
      <c r="BJ15" s="22">
        <f>Enrollment[[#This Row],[Male Refugee (3-14)]]+Enrollment[[#This Row],[Host Male (3-14)]]</f>
        <v>31</v>
      </c>
      <c r="BK15" s="22">
        <f>Enrollment[[#This Row],[Female Refugee (3-14)]]+Enrollment[[#This Row],[Host Female (3-14)]]</f>
        <v>39</v>
      </c>
      <c r="BL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5" s="22">
        <f>Enrollment[[#This Row],['# of Boys from host community in age group 15-17 enrolled in learning spaces]]+Enrollment[[#This Row],['# of Boys from host community in age group 18-24 enrolled in learning spaces]]</f>
        <v>0</v>
      </c>
      <c r="BO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5" s="22">
        <f>Enrollment[[#This Row],[Male Refugee (15-24)]]+Enrollment[[#This Row],[Male Host (15-24)]]</f>
        <v>0</v>
      </c>
      <c r="BQ15" s="22">
        <f>Enrollment[[#This Row],[Female Refugee  (15-24)]]+Enrollment[[#This Row],[Female Host (15-24)]]</f>
        <v>0</v>
      </c>
      <c r="BR15" s="22">
        <f>Enrollment[[#This Row],[Total Male (3-14)]]+Enrollment[[#This Row],[Total Male (15-24)]]</f>
        <v>31</v>
      </c>
      <c r="BS15" s="22">
        <f>Enrollment[[#This Row],[Total Female (3-14)]]+Enrollment[[#This Row],[Total Female (15-24)]]</f>
        <v>39</v>
      </c>
      <c r="BT15" s="22">
        <f>Enrollment[[#This Row],[Refugee Total]]+Enrollment[[#This Row],[Total Host]]</f>
        <v>70</v>
      </c>
      <c r="BU15" s="22">
        <f>Enrollment[[#This Row],['# of Girls from refugee community in age group 3-5 enrolled in learning spaces]]+Enrollment[[#This Row],['# of Girls from host community in age group 3-5 enrolled in learning spaces]]</f>
        <v>19</v>
      </c>
      <c r="BV15" s="22">
        <f>Enrollment[[#This Row],['# of Girls from refugee community in age group 6-14 enrolled in learning spaces]]+Enrollment[[#This Row],['# of Girls from host community in age group 6-14 enrolled in learning spaces]]</f>
        <v>20</v>
      </c>
      <c r="BW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5" s="22">
        <f>Enrollment[[#This Row],['# of Boys from refugee community in age group 3-5 enrolled in learning spaces]]+Enrollment[[#This Row],['# of Boys from host community in age group 3-5 enrolled in learning spaces]]</f>
        <v>16</v>
      </c>
      <c r="BZ15" s="22">
        <f>Enrollment[[#This Row],['# of Boys from refugee community in age group 6-14 enrolled in learning spaces]]+Enrollment[[#This Row],['# of Boys from host community in age group 6-14 enrolled in learning spaces]]</f>
        <v>15</v>
      </c>
      <c r="CA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6" spans="1:80">
      <c r="A16" s="21" t="s">
        <v>38</v>
      </c>
      <c r="B16" s="21" t="s">
        <v>67</v>
      </c>
      <c r="E16" s="21" t="s">
        <v>193</v>
      </c>
      <c r="F16" s="21" t="s">
        <v>194</v>
      </c>
      <c r="G16" s="21">
        <v>31423577</v>
      </c>
      <c r="H16" s="21" t="s">
        <v>166</v>
      </c>
      <c r="I16" s="21" t="s">
        <v>167</v>
      </c>
      <c r="J16" s="21" t="s">
        <v>168</v>
      </c>
      <c r="P16" s="21" t="s">
        <v>107</v>
      </c>
      <c r="Q16" s="21" t="s">
        <v>107</v>
      </c>
      <c r="S16" s="21">
        <v>12</v>
      </c>
      <c r="U16" s="21">
        <v>18</v>
      </c>
      <c r="AA16" s="21">
        <v>12</v>
      </c>
      <c r="AC16" s="21">
        <v>18</v>
      </c>
      <c r="AD16" s="21">
        <v>1</v>
      </c>
      <c r="AZ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60</v>
      </c>
      <c r="BA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6" s="22">
        <f>Enrollment[[#This Row],[Refugee Children 3-14]]+Enrollment[[#This Row],[Refugee Children 15-24]]</f>
        <v>60</v>
      </c>
      <c r="BC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6" s="22">
        <f>Enrollment[[#This Row],[Host Children 3-14]]+Enrollment[[#This Row],[Host Children 15-24]]</f>
        <v>0</v>
      </c>
      <c r="BF16" s="22">
        <f>Enrollment[[#This Row],['# of Boys from refugee community in age group 3-5 enrolled in learning spaces]]+Enrollment[[#This Row],['# of Boys from refugee community in age group 6-14 enrolled in learning spaces]]</f>
        <v>36</v>
      </c>
      <c r="BG16" s="22">
        <f>Enrollment[[#This Row],['# of Girls from refugee community in age group 3-5 enrolled in learning spaces]]+Enrollment[[#This Row],['# of Girls from refugee community in age group 6-14 enrolled in learning spaces]]</f>
        <v>24</v>
      </c>
      <c r="BH16" s="22">
        <f>Enrollment[[#This Row],['# of Boys from host community in age group 3-5 enrolled in learning spaces]]+Enrollment[[#This Row],['# of Boys from host community in age group 6-14 enrolled in learning spaces]]</f>
        <v>0</v>
      </c>
      <c r="BI16" s="22">
        <f>Enrollment[[#This Row],['# of Girls from host community in age group 3-5 enrolled in learning spaces]]+Enrollment[[#This Row],['# of Girls from host community in age group 6-14 enrolled in learning spaces]]</f>
        <v>0</v>
      </c>
      <c r="BJ16" s="22">
        <f>Enrollment[[#This Row],[Male Refugee (3-14)]]+Enrollment[[#This Row],[Host Male (3-14)]]</f>
        <v>36</v>
      </c>
      <c r="BK16" s="22">
        <f>Enrollment[[#This Row],[Female Refugee (3-14)]]+Enrollment[[#This Row],[Host Female (3-14)]]</f>
        <v>24</v>
      </c>
      <c r="BL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6" s="22">
        <f>Enrollment[[#This Row],['# of Boys from host community in age group 15-17 enrolled in learning spaces]]+Enrollment[[#This Row],['# of Boys from host community in age group 18-24 enrolled in learning spaces]]</f>
        <v>0</v>
      </c>
      <c r="BO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6" s="22">
        <f>Enrollment[[#This Row],[Male Refugee (15-24)]]+Enrollment[[#This Row],[Male Host (15-24)]]</f>
        <v>0</v>
      </c>
      <c r="BQ16" s="22">
        <f>Enrollment[[#This Row],[Female Refugee  (15-24)]]+Enrollment[[#This Row],[Female Host (15-24)]]</f>
        <v>0</v>
      </c>
      <c r="BR16" s="22">
        <f>Enrollment[[#This Row],[Total Male (3-14)]]+Enrollment[[#This Row],[Total Male (15-24)]]</f>
        <v>36</v>
      </c>
      <c r="BS16" s="22">
        <f>Enrollment[[#This Row],[Total Female (3-14)]]+Enrollment[[#This Row],[Total Female (15-24)]]</f>
        <v>24</v>
      </c>
      <c r="BT16" s="22">
        <f>Enrollment[[#This Row],[Refugee Total]]+Enrollment[[#This Row],[Total Host]]</f>
        <v>60</v>
      </c>
      <c r="BU16" s="22">
        <f>Enrollment[[#This Row],['# of Girls from refugee community in age group 3-5 enrolled in learning spaces]]+Enrollment[[#This Row],['# of Girls from host community in age group 3-5 enrolled in learning spaces]]</f>
        <v>12</v>
      </c>
      <c r="BV16" s="22">
        <f>Enrollment[[#This Row],['# of Girls from refugee community in age group 6-14 enrolled in learning spaces]]+Enrollment[[#This Row],['# of Girls from host community in age group 6-14 enrolled in learning spaces]]</f>
        <v>12</v>
      </c>
      <c r="BW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6" s="22">
        <f>Enrollment[[#This Row],['# of Boys from refugee community in age group 3-5 enrolled in learning spaces]]+Enrollment[[#This Row],['# of Boys from host community in age group 3-5 enrolled in learning spaces]]</f>
        <v>18</v>
      </c>
      <c r="BZ16" s="22">
        <f>Enrollment[[#This Row],['# of Boys from refugee community in age group 6-14 enrolled in learning spaces]]+Enrollment[[#This Row],['# of Boys from host community in age group 6-14 enrolled in learning spaces]]</f>
        <v>18</v>
      </c>
      <c r="CA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7" spans="1:80">
      <c r="A17" s="21" t="s">
        <v>38</v>
      </c>
      <c r="B17" s="21" t="s">
        <v>67</v>
      </c>
      <c r="E17" s="21" t="s">
        <v>195</v>
      </c>
      <c r="F17" s="21" t="s">
        <v>196</v>
      </c>
      <c r="G17" s="21">
        <v>31423047</v>
      </c>
      <c r="H17" s="21" t="s">
        <v>166</v>
      </c>
      <c r="I17" s="21" t="s">
        <v>167</v>
      </c>
      <c r="J17" s="21" t="s">
        <v>168</v>
      </c>
      <c r="P17" s="21" t="s">
        <v>107</v>
      </c>
      <c r="Q17" s="21" t="s">
        <v>107</v>
      </c>
      <c r="S17" s="21">
        <v>21</v>
      </c>
      <c r="U17" s="21">
        <v>19</v>
      </c>
      <c r="AA17" s="21">
        <v>20</v>
      </c>
      <c r="AB17" s="21">
        <v>1</v>
      </c>
      <c r="AC17" s="21">
        <v>20</v>
      </c>
      <c r="AD17" s="21">
        <v>1</v>
      </c>
      <c r="AZ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80</v>
      </c>
      <c r="BA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7" s="22">
        <f>Enrollment[[#This Row],[Refugee Children 3-14]]+Enrollment[[#This Row],[Refugee Children 15-24]]</f>
        <v>80</v>
      </c>
      <c r="BC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7" s="22">
        <f>Enrollment[[#This Row],[Host Children 3-14]]+Enrollment[[#This Row],[Host Children 15-24]]</f>
        <v>0</v>
      </c>
      <c r="BF17" s="22">
        <f>Enrollment[[#This Row],['# of Boys from refugee community in age group 3-5 enrolled in learning spaces]]+Enrollment[[#This Row],['# of Boys from refugee community in age group 6-14 enrolled in learning spaces]]</f>
        <v>39</v>
      </c>
      <c r="BG17" s="22">
        <f>Enrollment[[#This Row],['# of Girls from refugee community in age group 3-5 enrolled in learning spaces]]+Enrollment[[#This Row],['# of Girls from refugee community in age group 6-14 enrolled in learning spaces]]</f>
        <v>41</v>
      </c>
      <c r="BH17" s="22">
        <f>Enrollment[[#This Row],['# of Boys from host community in age group 3-5 enrolled in learning spaces]]+Enrollment[[#This Row],['# of Boys from host community in age group 6-14 enrolled in learning spaces]]</f>
        <v>0</v>
      </c>
      <c r="BI17" s="22">
        <f>Enrollment[[#This Row],['# of Girls from host community in age group 3-5 enrolled in learning spaces]]+Enrollment[[#This Row],['# of Girls from host community in age group 6-14 enrolled in learning spaces]]</f>
        <v>0</v>
      </c>
      <c r="BJ17" s="22">
        <f>Enrollment[[#This Row],[Male Refugee (3-14)]]+Enrollment[[#This Row],[Host Male (3-14)]]</f>
        <v>39</v>
      </c>
      <c r="BK17" s="22">
        <f>Enrollment[[#This Row],[Female Refugee (3-14)]]+Enrollment[[#This Row],[Host Female (3-14)]]</f>
        <v>41</v>
      </c>
      <c r="BL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7" s="22">
        <f>Enrollment[[#This Row],['# of Boys from host community in age group 15-17 enrolled in learning spaces]]+Enrollment[[#This Row],['# of Boys from host community in age group 18-24 enrolled in learning spaces]]</f>
        <v>0</v>
      </c>
      <c r="BO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7" s="22">
        <f>Enrollment[[#This Row],[Male Refugee (15-24)]]+Enrollment[[#This Row],[Male Host (15-24)]]</f>
        <v>0</v>
      </c>
      <c r="BQ17" s="22">
        <f>Enrollment[[#This Row],[Female Refugee  (15-24)]]+Enrollment[[#This Row],[Female Host (15-24)]]</f>
        <v>0</v>
      </c>
      <c r="BR17" s="22">
        <f>Enrollment[[#This Row],[Total Male (3-14)]]+Enrollment[[#This Row],[Total Male (15-24)]]</f>
        <v>39</v>
      </c>
      <c r="BS17" s="22">
        <f>Enrollment[[#This Row],[Total Female (3-14)]]+Enrollment[[#This Row],[Total Female (15-24)]]</f>
        <v>41</v>
      </c>
      <c r="BT17" s="22">
        <f>Enrollment[[#This Row],[Refugee Total]]+Enrollment[[#This Row],[Total Host]]</f>
        <v>80</v>
      </c>
      <c r="BU17" s="22">
        <f>Enrollment[[#This Row],['# of Girls from refugee community in age group 3-5 enrolled in learning spaces]]+Enrollment[[#This Row],['# of Girls from host community in age group 3-5 enrolled in learning spaces]]</f>
        <v>21</v>
      </c>
      <c r="BV17" s="22">
        <f>Enrollment[[#This Row],['# of Girls from refugee community in age group 6-14 enrolled in learning spaces]]+Enrollment[[#This Row],['# of Girls from host community in age group 6-14 enrolled in learning spaces]]</f>
        <v>20</v>
      </c>
      <c r="BW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7" s="22">
        <f>Enrollment[[#This Row],['# of Boys from refugee community in age group 3-5 enrolled in learning spaces]]+Enrollment[[#This Row],['# of Boys from host community in age group 3-5 enrolled in learning spaces]]</f>
        <v>19</v>
      </c>
      <c r="BZ17" s="22">
        <f>Enrollment[[#This Row],['# of Boys from refugee community in age group 6-14 enrolled in learning spaces]]+Enrollment[[#This Row],['# of Boys from host community in age group 6-14 enrolled in learning spaces]]</f>
        <v>20</v>
      </c>
      <c r="CA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8" spans="1:80">
      <c r="A18" s="21" t="s">
        <v>38</v>
      </c>
      <c r="B18" s="21" t="s">
        <v>67</v>
      </c>
      <c r="E18" s="21" t="s">
        <v>197</v>
      </c>
      <c r="F18" s="21" t="s">
        <v>198</v>
      </c>
      <c r="G18" s="21">
        <v>31423365</v>
      </c>
      <c r="H18" s="21" t="s">
        <v>166</v>
      </c>
      <c r="I18" s="21" t="s">
        <v>167</v>
      </c>
      <c r="J18" s="21" t="s">
        <v>168</v>
      </c>
      <c r="P18" s="21" t="s">
        <v>107</v>
      </c>
      <c r="Q18" s="21" t="s">
        <v>107</v>
      </c>
      <c r="S18" s="21">
        <v>18</v>
      </c>
      <c r="U18" s="21">
        <v>12</v>
      </c>
      <c r="AA18" s="21">
        <v>12</v>
      </c>
      <c r="AB18" s="21">
        <v>1</v>
      </c>
      <c r="AC18" s="21">
        <v>18</v>
      </c>
      <c r="AD18" s="21">
        <v>1</v>
      </c>
      <c r="AZ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60</v>
      </c>
      <c r="BA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8" s="22">
        <f>Enrollment[[#This Row],[Refugee Children 3-14]]+Enrollment[[#This Row],[Refugee Children 15-24]]</f>
        <v>60</v>
      </c>
      <c r="BC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8" s="22">
        <f>Enrollment[[#This Row],[Host Children 3-14]]+Enrollment[[#This Row],[Host Children 15-24]]</f>
        <v>0</v>
      </c>
      <c r="BF18" s="22">
        <f>Enrollment[[#This Row],['# of Boys from refugee community in age group 3-5 enrolled in learning spaces]]+Enrollment[[#This Row],['# of Boys from refugee community in age group 6-14 enrolled in learning spaces]]</f>
        <v>30</v>
      </c>
      <c r="BG18" s="22">
        <f>Enrollment[[#This Row],['# of Girls from refugee community in age group 3-5 enrolled in learning spaces]]+Enrollment[[#This Row],['# of Girls from refugee community in age group 6-14 enrolled in learning spaces]]</f>
        <v>30</v>
      </c>
      <c r="BH18" s="22">
        <f>Enrollment[[#This Row],['# of Boys from host community in age group 3-5 enrolled in learning spaces]]+Enrollment[[#This Row],['# of Boys from host community in age group 6-14 enrolled in learning spaces]]</f>
        <v>0</v>
      </c>
      <c r="BI18" s="22">
        <f>Enrollment[[#This Row],['# of Girls from host community in age group 3-5 enrolled in learning spaces]]+Enrollment[[#This Row],['# of Girls from host community in age group 6-14 enrolled in learning spaces]]</f>
        <v>0</v>
      </c>
      <c r="BJ18" s="22">
        <f>Enrollment[[#This Row],[Male Refugee (3-14)]]+Enrollment[[#This Row],[Host Male (3-14)]]</f>
        <v>30</v>
      </c>
      <c r="BK18" s="22">
        <f>Enrollment[[#This Row],[Female Refugee (3-14)]]+Enrollment[[#This Row],[Host Female (3-14)]]</f>
        <v>30</v>
      </c>
      <c r="BL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8" s="22">
        <f>Enrollment[[#This Row],['# of Boys from host community in age group 15-17 enrolled in learning spaces]]+Enrollment[[#This Row],['# of Boys from host community in age group 18-24 enrolled in learning spaces]]</f>
        <v>0</v>
      </c>
      <c r="BO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8" s="22">
        <f>Enrollment[[#This Row],[Male Refugee (15-24)]]+Enrollment[[#This Row],[Male Host (15-24)]]</f>
        <v>0</v>
      </c>
      <c r="BQ18" s="22">
        <f>Enrollment[[#This Row],[Female Refugee  (15-24)]]+Enrollment[[#This Row],[Female Host (15-24)]]</f>
        <v>0</v>
      </c>
      <c r="BR18" s="22">
        <f>Enrollment[[#This Row],[Total Male (3-14)]]+Enrollment[[#This Row],[Total Male (15-24)]]</f>
        <v>30</v>
      </c>
      <c r="BS18" s="22">
        <f>Enrollment[[#This Row],[Total Female (3-14)]]+Enrollment[[#This Row],[Total Female (15-24)]]</f>
        <v>30</v>
      </c>
      <c r="BT18" s="22">
        <f>Enrollment[[#This Row],[Refugee Total]]+Enrollment[[#This Row],[Total Host]]</f>
        <v>60</v>
      </c>
      <c r="BU18" s="22">
        <f>Enrollment[[#This Row],['# of Girls from refugee community in age group 3-5 enrolled in learning spaces]]+Enrollment[[#This Row],['# of Girls from host community in age group 3-5 enrolled in learning spaces]]</f>
        <v>18</v>
      </c>
      <c r="BV18" s="22">
        <f>Enrollment[[#This Row],['# of Girls from refugee community in age group 6-14 enrolled in learning spaces]]+Enrollment[[#This Row],['# of Girls from host community in age group 6-14 enrolled in learning spaces]]</f>
        <v>12</v>
      </c>
      <c r="BW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8" s="22">
        <f>Enrollment[[#This Row],['# of Boys from refugee community in age group 3-5 enrolled in learning spaces]]+Enrollment[[#This Row],['# of Boys from host community in age group 3-5 enrolled in learning spaces]]</f>
        <v>12</v>
      </c>
      <c r="BZ18" s="22">
        <f>Enrollment[[#This Row],['# of Boys from refugee community in age group 6-14 enrolled in learning spaces]]+Enrollment[[#This Row],['# of Boys from host community in age group 6-14 enrolled in learning spaces]]</f>
        <v>18</v>
      </c>
      <c r="CA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9" spans="1:80">
      <c r="A19" s="21" t="s">
        <v>38</v>
      </c>
      <c r="B19" s="21" t="s">
        <v>67</v>
      </c>
      <c r="E19" s="21" t="s">
        <v>199</v>
      </c>
      <c r="F19" s="21" t="s">
        <v>200</v>
      </c>
      <c r="G19" s="21">
        <v>31423463</v>
      </c>
      <c r="H19" s="21" t="s">
        <v>166</v>
      </c>
      <c r="I19" s="21" t="s">
        <v>167</v>
      </c>
      <c r="J19" s="21" t="s">
        <v>168</v>
      </c>
      <c r="P19" s="21" t="s">
        <v>107</v>
      </c>
      <c r="Q19" s="21" t="s">
        <v>107</v>
      </c>
      <c r="S19" s="21">
        <v>19</v>
      </c>
      <c r="U19" s="21">
        <v>21</v>
      </c>
      <c r="AA19" s="21">
        <v>20</v>
      </c>
      <c r="AC19" s="21">
        <v>20</v>
      </c>
      <c r="AD19" s="21">
        <v>1</v>
      </c>
      <c r="AZ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80</v>
      </c>
      <c r="BA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9" s="22">
        <f>Enrollment[[#This Row],[Refugee Children 3-14]]+Enrollment[[#This Row],[Refugee Children 15-24]]</f>
        <v>80</v>
      </c>
      <c r="BC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9" s="22">
        <f>Enrollment[[#This Row],[Host Children 3-14]]+Enrollment[[#This Row],[Host Children 15-24]]</f>
        <v>0</v>
      </c>
      <c r="BF19" s="22">
        <f>Enrollment[[#This Row],['# of Boys from refugee community in age group 3-5 enrolled in learning spaces]]+Enrollment[[#This Row],['# of Boys from refugee community in age group 6-14 enrolled in learning spaces]]</f>
        <v>41</v>
      </c>
      <c r="BG19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19" s="22">
        <f>Enrollment[[#This Row],['# of Boys from host community in age group 3-5 enrolled in learning spaces]]+Enrollment[[#This Row],['# of Boys from host community in age group 6-14 enrolled in learning spaces]]</f>
        <v>0</v>
      </c>
      <c r="BI19" s="22">
        <f>Enrollment[[#This Row],['# of Girls from host community in age group 3-5 enrolled in learning spaces]]+Enrollment[[#This Row],['# of Girls from host community in age group 6-14 enrolled in learning spaces]]</f>
        <v>0</v>
      </c>
      <c r="BJ19" s="22">
        <f>Enrollment[[#This Row],[Male Refugee (3-14)]]+Enrollment[[#This Row],[Host Male (3-14)]]</f>
        <v>41</v>
      </c>
      <c r="BK19" s="22">
        <f>Enrollment[[#This Row],[Female Refugee (3-14)]]+Enrollment[[#This Row],[Host Female (3-14)]]</f>
        <v>39</v>
      </c>
      <c r="BL1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9" s="22">
        <f>Enrollment[[#This Row],['# of Boys from host community in age group 15-17 enrolled in learning spaces]]+Enrollment[[#This Row],['# of Boys from host community in age group 18-24 enrolled in learning spaces]]</f>
        <v>0</v>
      </c>
      <c r="BO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9" s="22">
        <f>Enrollment[[#This Row],[Male Refugee (15-24)]]+Enrollment[[#This Row],[Male Host (15-24)]]</f>
        <v>0</v>
      </c>
      <c r="BQ19" s="22">
        <f>Enrollment[[#This Row],[Female Refugee  (15-24)]]+Enrollment[[#This Row],[Female Host (15-24)]]</f>
        <v>0</v>
      </c>
      <c r="BR19" s="22">
        <f>Enrollment[[#This Row],[Total Male (3-14)]]+Enrollment[[#This Row],[Total Male (15-24)]]</f>
        <v>41</v>
      </c>
      <c r="BS19" s="22">
        <f>Enrollment[[#This Row],[Total Female (3-14)]]+Enrollment[[#This Row],[Total Female (15-24)]]</f>
        <v>39</v>
      </c>
      <c r="BT19" s="22">
        <f>Enrollment[[#This Row],[Refugee Total]]+Enrollment[[#This Row],[Total Host]]</f>
        <v>80</v>
      </c>
      <c r="BU19" s="22">
        <f>Enrollment[[#This Row],['# of Girls from refugee community in age group 3-5 enrolled in learning spaces]]+Enrollment[[#This Row],['# of Girls from host community in age group 3-5 enrolled in learning spaces]]</f>
        <v>19</v>
      </c>
      <c r="BV19" s="22">
        <f>Enrollment[[#This Row],['# of Girls from refugee community in age group 6-14 enrolled in learning spaces]]+Enrollment[[#This Row],['# of Girls from host community in age group 6-14 enrolled in learning spaces]]</f>
        <v>20</v>
      </c>
      <c r="BW1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9" s="22">
        <f>Enrollment[[#This Row],['# of Boys from refugee community in age group 3-5 enrolled in learning spaces]]+Enrollment[[#This Row],['# of Boys from host community in age group 3-5 enrolled in learning spaces]]</f>
        <v>21</v>
      </c>
      <c r="BZ19" s="22">
        <f>Enrollment[[#This Row],['# of Boys from refugee community in age group 6-14 enrolled in learning spaces]]+Enrollment[[#This Row],['# of Boys from host community in age group 6-14 enrolled in learning spaces]]</f>
        <v>20</v>
      </c>
      <c r="CA1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0" spans="1:80">
      <c r="A20" s="21" t="s">
        <v>33</v>
      </c>
      <c r="B20" s="21" t="s">
        <v>62</v>
      </c>
      <c r="E20" s="21" t="s">
        <v>201</v>
      </c>
      <c r="F20" s="21" t="s">
        <v>202</v>
      </c>
      <c r="G20" s="21">
        <v>31423248</v>
      </c>
      <c r="H20" s="21" t="s">
        <v>166</v>
      </c>
      <c r="I20" s="21" t="s">
        <v>167</v>
      </c>
      <c r="J20" s="21" t="s">
        <v>168</v>
      </c>
      <c r="P20" s="21" t="s">
        <v>107</v>
      </c>
      <c r="Q20" s="21" t="s">
        <v>107</v>
      </c>
      <c r="S20" s="21">
        <v>20</v>
      </c>
      <c r="U20" s="21">
        <v>15</v>
      </c>
      <c r="AA20" s="21">
        <v>20</v>
      </c>
      <c r="AB20" s="21">
        <v>1</v>
      </c>
      <c r="AC20" s="21">
        <v>15</v>
      </c>
      <c r="AD20" s="21">
        <v>1</v>
      </c>
      <c r="AZ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0" s="22">
        <f>Enrollment[[#This Row],[Refugee Children 3-14]]+Enrollment[[#This Row],[Refugee Children 15-24]]</f>
        <v>70</v>
      </c>
      <c r="BC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0" s="22">
        <f>Enrollment[[#This Row],[Host Children 3-14]]+Enrollment[[#This Row],[Host Children 15-24]]</f>
        <v>0</v>
      </c>
      <c r="BF20" s="22">
        <f>Enrollment[[#This Row],['# of Boys from refugee community in age group 3-5 enrolled in learning spaces]]+Enrollment[[#This Row],['# of Boys from refugee community in age group 6-14 enrolled in learning spaces]]</f>
        <v>30</v>
      </c>
      <c r="BG20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20" s="22">
        <f>Enrollment[[#This Row],['# of Boys from host community in age group 3-5 enrolled in learning spaces]]+Enrollment[[#This Row],['# of Boys from host community in age group 6-14 enrolled in learning spaces]]</f>
        <v>0</v>
      </c>
      <c r="BI20" s="22">
        <f>Enrollment[[#This Row],['# of Girls from host community in age group 3-5 enrolled in learning spaces]]+Enrollment[[#This Row],['# of Girls from host community in age group 6-14 enrolled in learning spaces]]</f>
        <v>0</v>
      </c>
      <c r="BJ20" s="22">
        <f>Enrollment[[#This Row],[Male Refugee (3-14)]]+Enrollment[[#This Row],[Host Male (3-14)]]</f>
        <v>30</v>
      </c>
      <c r="BK20" s="22">
        <f>Enrollment[[#This Row],[Female Refugee (3-14)]]+Enrollment[[#This Row],[Host Female (3-14)]]</f>
        <v>40</v>
      </c>
      <c r="BL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0" s="22">
        <f>Enrollment[[#This Row],['# of Boys from host community in age group 15-17 enrolled in learning spaces]]+Enrollment[[#This Row],['# of Boys from host community in age group 18-24 enrolled in learning spaces]]</f>
        <v>0</v>
      </c>
      <c r="BO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0" s="22">
        <f>Enrollment[[#This Row],[Male Refugee (15-24)]]+Enrollment[[#This Row],[Male Host (15-24)]]</f>
        <v>0</v>
      </c>
      <c r="BQ20" s="22">
        <f>Enrollment[[#This Row],[Female Refugee  (15-24)]]+Enrollment[[#This Row],[Female Host (15-24)]]</f>
        <v>0</v>
      </c>
      <c r="BR20" s="22">
        <f>Enrollment[[#This Row],[Total Male (3-14)]]+Enrollment[[#This Row],[Total Male (15-24)]]</f>
        <v>30</v>
      </c>
      <c r="BS20" s="22">
        <f>Enrollment[[#This Row],[Total Female (3-14)]]+Enrollment[[#This Row],[Total Female (15-24)]]</f>
        <v>40</v>
      </c>
      <c r="BT20" s="22">
        <f>Enrollment[[#This Row],[Refugee Total]]+Enrollment[[#This Row],[Total Host]]</f>
        <v>70</v>
      </c>
      <c r="BU20" s="22">
        <f>Enrollment[[#This Row],['# of Girls from refugee community in age group 3-5 enrolled in learning spaces]]+Enrollment[[#This Row],['# of Girls from host community in age group 3-5 enrolled in learning spaces]]</f>
        <v>20</v>
      </c>
      <c r="BV20" s="22">
        <f>Enrollment[[#This Row],['# of Girls from refugee community in age group 6-14 enrolled in learning spaces]]+Enrollment[[#This Row],['# of Girls from host community in age group 6-14 enrolled in learning spaces]]</f>
        <v>20</v>
      </c>
      <c r="BW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0" s="22">
        <f>Enrollment[[#This Row],['# of Boys from refugee community in age group 3-5 enrolled in learning spaces]]+Enrollment[[#This Row],['# of Boys from host community in age group 3-5 enrolled in learning spaces]]</f>
        <v>15</v>
      </c>
      <c r="BZ20" s="22">
        <f>Enrollment[[#This Row],['# of Boys from refugee community in age group 6-14 enrolled in learning spaces]]+Enrollment[[#This Row],['# of Boys from host community in age group 6-14 enrolled in learning spaces]]</f>
        <v>15</v>
      </c>
      <c r="CA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1" spans="1:80">
      <c r="A21" s="21" t="s">
        <v>34</v>
      </c>
      <c r="B21" s="21" t="s">
        <v>63</v>
      </c>
      <c r="E21" s="21" t="s">
        <v>203</v>
      </c>
      <c r="F21" s="21" t="s">
        <v>204</v>
      </c>
      <c r="G21" s="21">
        <v>31460418</v>
      </c>
      <c r="H21" s="21" t="s">
        <v>166</v>
      </c>
      <c r="I21" s="21" t="s">
        <v>167</v>
      </c>
      <c r="J21" s="21" t="s">
        <v>168</v>
      </c>
      <c r="P21" s="21" t="s">
        <v>107</v>
      </c>
      <c r="Q21" s="21" t="s">
        <v>107</v>
      </c>
      <c r="S21" s="21">
        <v>19</v>
      </c>
      <c r="U21" s="21">
        <v>16</v>
      </c>
      <c r="V21" s="21">
        <v>1</v>
      </c>
      <c r="AA21" s="21">
        <v>19</v>
      </c>
      <c r="AC21" s="21">
        <v>16</v>
      </c>
      <c r="AZ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1" s="22">
        <f>Enrollment[[#This Row],[Refugee Children 3-14]]+Enrollment[[#This Row],[Refugee Children 15-24]]</f>
        <v>70</v>
      </c>
      <c r="BC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1" s="22">
        <f>Enrollment[[#This Row],[Host Children 3-14]]+Enrollment[[#This Row],[Host Children 15-24]]</f>
        <v>0</v>
      </c>
      <c r="BF21" s="22">
        <f>Enrollment[[#This Row],['# of Boys from refugee community in age group 3-5 enrolled in learning spaces]]+Enrollment[[#This Row],['# of Boys from refugee community in age group 6-14 enrolled in learning spaces]]</f>
        <v>32</v>
      </c>
      <c r="BG21" s="22">
        <f>Enrollment[[#This Row],['# of Girls from refugee community in age group 3-5 enrolled in learning spaces]]+Enrollment[[#This Row],['# of Girls from refugee community in age group 6-14 enrolled in learning spaces]]</f>
        <v>38</v>
      </c>
      <c r="BH21" s="22">
        <f>Enrollment[[#This Row],['# of Boys from host community in age group 3-5 enrolled in learning spaces]]+Enrollment[[#This Row],['# of Boys from host community in age group 6-14 enrolled in learning spaces]]</f>
        <v>0</v>
      </c>
      <c r="BI21" s="22">
        <f>Enrollment[[#This Row],['# of Girls from host community in age group 3-5 enrolled in learning spaces]]+Enrollment[[#This Row],['# of Girls from host community in age group 6-14 enrolled in learning spaces]]</f>
        <v>0</v>
      </c>
      <c r="BJ21" s="22">
        <f>Enrollment[[#This Row],[Male Refugee (3-14)]]+Enrollment[[#This Row],[Host Male (3-14)]]</f>
        <v>32</v>
      </c>
      <c r="BK21" s="22">
        <f>Enrollment[[#This Row],[Female Refugee (3-14)]]+Enrollment[[#This Row],[Host Female (3-14)]]</f>
        <v>38</v>
      </c>
      <c r="BL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1" s="22">
        <f>Enrollment[[#This Row],['# of Boys from host community in age group 15-17 enrolled in learning spaces]]+Enrollment[[#This Row],['# of Boys from host community in age group 18-24 enrolled in learning spaces]]</f>
        <v>0</v>
      </c>
      <c r="BO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1" s="22">
        <f>Enrollment[[#This Row],[Male Refugee (15-24)]]+Enrollment[[#This Row],[Male Host (15-24)]]</f>
        <v>0</v>
      </c>
      <c r="BQ21" s="22">
        <f>Enrollment[[#This Row],[Female Refugee  (15-24)]]+Enrollment[[#This Row],[Female Host (15-24)]]</f>
        <v>0</v>
      </c>
      <c r="BR21" s="22">
        <f>Enrollment[[#This Row],[Total Male (3-14)]]+Enrollment[[#This Row],[Total Male (15-24)]]</f>
        <v>32</v>
      </c>
      <c r="BS21" s="22">
        <f>Enrollment[[#This Row],[Total Female (3-14)]]+Enrollment[[#This Row],[Total Female (15-24)]]</f>
        <v>38</v>
      </c>
      <c r="BT21" s="22">
        <f>Enrollment[[#This Row],[Refugee Total]]+Enrollment[[#This Row],[Total Host]]</f>
        <v>70</v>
      </c>
      <c r="BU21" s="22">
        <f>Enrollment[[#This Row],['# of Girls from refugee community in age group 3-5 enrolled in learning spaces]]+Enrollment[[#This Row],['# of Girls from host community in age group 3-5 enrolled in learning spaces]]</f>
        <v>19</v>
      </c>
      <c r="BV21" s="22">
        <f>Enrollment[[#This Row],['# of Girls from refugee community in age group 6-14 enrolled in learning spaces]]+Enrollment[[#This Row],['# of Girls from host community in age group 6-14 enrolled in learning spaces]]</f>
        <v>19</v>
      </c>
      <c r="BW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1" s="22">
        <f>Enrollment[[#This Row],['# of Boys from refugee community in age group 3-5 enrolled in learning spaces]]+Enrollment[[#This Row],['# of Boys from host community in age group 3-5 enrolled in learning spaces]]</f>
        <v>16</v>
      </c>
      <c r="BZ21" s="22">
        <f>Enrollment[[#This Row],['# of Boys from refugee community in age group 6-14 enrolled in learning spaces]]+Enrollment[[#This Row],['# of Boys from host community in age group 6-14 enrolled in learning spaces]]</f>
        <v>16</v>
      </c>
      <c r="CA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2" spans="1:80">
      <c r="A22" s="21" t="s">
        <v>34</v>
      </c>
      <c r="B22" s="21" t="s">
        <v>63</v>
      </c>
      <c r="E22" s="21" t="s">
        <v>205</v>
      </c>
      <c r="F22" s="21" t="s">
        <v>206</v>
      </c>
      <c r="G22" s="21">
        <v>31460521</v>
      </c>
      <c r="H22" s="21" t="s">
        <v>166</v>
      </c>
      <c r="I22" s="21" t="s">
        <v>167</v>
      </c>
      <c r="J22" s="21" t="s">
        <v>168</v>
      </c>
      <c r="P22" s="21" t="s">
        <v>107</v>
      </c>
      <c r="Q22" s="21" t="s">
        <v>107</v>
      </c>
      <c r="S22" s="21">
        <v>18</v>
      </c>
      <c r="U22" s="21">
        <v>17</v>
      </c>
      <c r="V22" s="21">
        <v>1</v>
      </c>
      <c r="AA22" s="21">
        <v>18</v>
      </c>
      <c r="AC22" s="21">
        <v>17</v>
      </c>
      <c r="AZ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2" s="22">
        <f>Enrollment[[#This Row],[Refugee Children 3-14]]+Enrollment[[#This Row],[Refugee Children 15-24]]</f>
        <v>70</v>
      </c>
      <c r="BC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2" s="22">
        <f>Enrollment[[#This Row],[Host Children 3-14]]+Enrollment[[#This Row],[Host Children 15-24]]</f>
        <v>0</v>
      </c>
      <c r="BF22" s="22">
        <f>Enrollment[[#This Row],['# of Boys from refugee community in age group 3-5 enrolled in learning spaces]]+Enrollment[[#This Row],['# of Boys from refugee community in age group 6-14 enrolled in learning spaces]]</f>
        <v>34</v>
      </c>
      <c r="BG22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22" s="22">
        <f>Enrollment[[#This Row],['# of Boys from host community in age group 3-5 enrolled in learning spaces]]+Enrollment[[#This Row],['# of Boys from host community in age group 6-14 enrolled in learning spaces]]</f>
        <v>0</v>
      </c>
      <c r="BI22" s="22">
        <f>Enrollment[[#This Row],['# of Girls from host community in age group 3-5 enrolled in learning spaces]]+Enrollment[[#This Row],['# of Girls from host community in age group 6-14 enrolled in learning spaces]]</f>
        <v>0</v>
      </c>
      <c r="BJ22" s="22">
        <f>Enrollment[[#This Row],[Male Refugee (3-14)]]+Enrollment[[#This Row],[Host Male (3-14)]]</f>
        <v>34</v>
      </c>
      <c r="BK22" s="22">
        <f>Enrollment[[#This Row],[Female Refugee (3-14)]]+Enrollment[[#This Row],[Host Female (3-14)]]</f>
        <v>36</v>
      </c>
      <c r="BL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2" s="22">
        <f>Enrollment[[#This Row],['# of Boys from host community in age group 15-17 enrolled in learning spaces]]+Enrollment[[#This Row],['# of Boys from host community in age group 18-24 enrolled in learning spaces]]</f>
        <v>0</v>
      </c>
      <c r="BO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2" s="22">
        <f>Enrollment[[#This Row],[Male Refugee (15-24)]]+Enrollment[[#This Row],[Male Host (15-24)]]</f>
        <v>0</v>
      </c>
      <c r="BQ22" s="22">
        <f>Enrollment[[#This Row],[Female Refugee  (15-24)]]+Enrollment[[#This Row],[Female Host (15-24)]]</f>
        <v>0</v>
      </c>
      <c r="BR22" s="22">
        <f>Enrollment[[#This Row],[Total Male (3-14)]]+Enrollment[[#This Row],[Total Male (15-24)]]</f>
        <v>34</v>
      </c>
      <c r="BS22" s="22">
        <f>Enrollment[[#This Row],[Total Female (3-14)]]+Enrollment[[#This Row],[Total Female (15-24)]]</f>
        <v>36</v>
      </c>
      <c r="BT22" s="22">
        <f>Enrollment[[#This Row],[Refugee Total]]+Enrollment[[#This Row],[Total Host]]</f>
        <v>70</v>
      </c>
      <c r="BU22" s="22">
        <f>Enrollment[[#This Row],['# of Girls from refugee community in age group 3-5 enrolled in learning spaces]]+Enrollment[[#This Row],['# of Girls from host community in age group 3-5 enrolled in learning spaces]]</f>
        <v>18</v>
      </c>
      <c r="BV22" s="22">
        <f>Enrollment[[#This Row],['# of Girls from refugee community in age group 6-14 enrolled in learning spaces]]+Enrollment[[#This Row],['# of Girls from host community in age group 6-14 enrolled in learning spaces]]</f>
        <v>18</v>
      </c>
      <c r="BW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2" s="22">
        <f>Enrollment[[#This Row],['# of Boys from refugee community in age group 3-5 enrolled in learning spaces]]+Enrollment[[#This Row],['# of Boys from host community in age group 3-5 enrolled in learning spaces]]</f>
        <v>17</v>
      </c>
      <c r="BZ22" s="22">
        <f>Enrollment[[#This Row],['# of Boys from refugee community in age group 6-14 enrolled in learning spaces]]+Enrollment[[#This Row],['# of Boys from host community in age group 6-14 enrolled in learning spaces]]</f>
        <v>17</v>
      </c>
      <c r="CA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3" spans="1:80">
      <c r="A23" s="21" t="s">
        <v>34</v>
      </c>
      <c r="B23" s="21" t="s">
        <v>63</v>
      </c>
      <c r="E23" s="21" t="s">
        <v>207</v>
      </c>
      <c r="F23" s="21" t="s">
        <v>208</v>
      </c>
      <c r="G23" s="21">
        <v>31460638</v>
      </c>
      <c r="H23" s="21" t="s">
        <v>166</v>
      </c>
      <c r="I23" s="21" t="s">
        <v>167</v>
      </c>
      <c r="J23" s="21" t="s">
        <v>168</v>
      </c>
      <c r="P23" s="21" t="s">
        <v>107</v>
      </c>
      <c r="Q23" s="21" t="s">
        <v>107</v>
      </c>
      <c r="S23" s="21">
        <v>18</v>
      </c>
      <c r="T23" s="21">
        <v>1</v>
      </c>
      <c r="U23" s="21">
        <v>17</v>
      </c>
      <c r="AA23" s="21">
        <v>19</v>
      </c>
      <c r="AB23" s="21">
        <v>1</v>
      </c>
      <c r="AC23" s="21">
        <v>16</v>
      </c>
      <c r="AZ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3" s="22">
        <f>Enrollment[[#This Row],[Refugee Children 3-14]]+Enrollment[[#This Row],[Refugee Children 15-24]]</f>
        <v>70</v>
      </c>
      <c r="BC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3" s="22">
        <f>Enrollment[[#This Row],[Host Children 3-14]]+Enrollment[[#This Row],[Host Children 15-24]]</f>
        <v>0</v>
      </c>
      <c r="BF23" s="22">
        <f>Enrollment[[#This Row],['# of Boys from refugee community in age group 3-5 enrolled in learning spaces]]+Enrollment[[#This Row],['# of Boys from refugee community in age group 6-14 enrolled in learning spaces]]</f>
        <v>33</v>
      </c>
      <c r="BG23" s="22">
        <f>Enrollment[[#This Row],['# of Girls from refugee community in age group 3-5 enrolled in learning spaces]]+Enrollment[[#This Row],['# of Girls from refugee community in age group 6-14 enrolled in learning spaces]]</f>
        <v>37</v>
      </c>
      <c r="BH23" s="22">
        <f>Enrollment[[#This Row],['# of Boys from host community in age group 3-5 enrolled in learning spaces]]+Enrollment[[#This Row],['# of Boys from host community in age group 6-14 enrolled in learning spaces]]</f>
        <v>0</v>
      </c>
      <c r="BI23" s="22">
        <f>Enrollment[[#This Row],['# of Girls from host community in age group 3-5 enrolled in learning spaces]]+Enrollment[[#This Row],['# of Girls from host community in age group 6-14 enrolled in learning spaces]]</f>
        <v>0</v>
      </c>
      <c r="BJ23" s="22">
        <f>Enrollment[[#This Row],[Male Refugee (3-14)]]+Enrollment[[#This Row],[Host Male (3-14)]]</f>
        <v>33</v>
      </c>
      <c r="BK23" s="22">
        <f>Enrollment[[#This Row],[Female Refugee (3-14)]]+Enrollment[[#This Row],[Host Female (3-14)]]</f>
        <v>37</v>
      </c>
      <c r="BL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3" s="22">
        <f>Enrollment[[#This Row],['# of Boys from host community in age group 15-17 enrolled in learning spaces]]+Enrollment[[#This Row],['# of Boys from host community in age group 18-24 enrolled in learning spaces]]</f>
        <v>0</v>
      </c>
      <c r="BO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3" s="22">
        <f>Enrollment[[#This Row],[Male Refugee (15-24)]]+Enrollment[[#This Row],[Male Host (15-24)]]</f>
        <v>0</v>
      </c>
      <c r="BQ23" s="22">
        <f>Enrollment[[#This Row],[Female Refugee  (15-24)]]+Enrollment[[#This Row],[Female Host (15-24)]]</f>
        <v>0</v>
      </c>
      <c r="BR23" s="22">
        <f>Enrollment[[#This Row],[Total Male (3-14)]]+Enrollment[[#This Row],[Total Male (15-24)]]</f>
        <v>33</v>
      </c>
      <c r="BS23" s="22">
        <f>Enrollment[[#This Row],[Total Female (3-14)]]+Enrollment[[#This Row],[Total Female (15-24)]]</f>
        <v>37</v>
      </c>
      <c r="BT23" s="22">
        <f>Enrollment[[#This Row],[Refugee Total]]+Enrollment[[#This Row],[Total Host]]</f>
        <v>70</v>
      </c>
      <c r="BU23" s="22">
        <f>Enrollment[[#This Row],['# of Girls from refugee community in age group 3-5 enrolled in learning spaces]]+Enrollment[[#This Row],['# of Girls from host community in age group 3-5 enrolled in learning spaces]]</f>
        <v>18</v>
      </c>
      <c r="BV23" s="22">
        <f>Enrollment[[#This Row],['# of Girls from refugee community in age group 6-14 enrolled in learning spaces]]+Enrollment[[#This Row],['# of Girls from host community in age group 6-14 enrolled in learning spaces]]</f>
        <v>19</v>
      </c>
      <c r="BW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3" s="22">
        <f>Enrollment[[#This Row],['# of Boys from refugee community in age group 3-5 enrolled in learning spaces]]+Enrollment[[#This Row],['# of Boys from host community in age group 3-5 enrolled in learning spaces]]</f>
        <v>17</v>
      </c>
      <c r="BZ23" s="22">
        <f>Enrollment[[#This Row],['# of Boys from refugee community in age group 6-14 enrolled in learning spaces]]+Enrollment[[#This Row],['# of Boys from host community in age group 6-14 enrolled in learning spaces]]</f>
        <v>16</v>
      </c>
      <c r="CA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4" spans="1:80">
      <c r="A24" s="21" t="s">
        <v>34</v>
      </c>
      <c r="B24" s="21" t="s">
        <v>63</v>
      </c>
      <c r="E24" s="21" t="s">
        <v>209</v>
      </c>
      <c r="F24" s="21" t="s">
        <v>210</v>
      </c>
      <c r="G24" s="21">
        <v>31460683</v>
      </c>
      <c r="H24" s="21" t="s">
        <v>166</v>
      </c>
      <c r="I24" s="21" t="s">
        <v>167</v>
      </c>
      <c r="J24" s="21" t="s">
        <v>168</v>
      </c>
      <c r="P24" s="21" t="s">
        <v>107</v>
      </c>
      <c r="Q24" s="21" t="s">
        <v>107</v>
      </c>
      <c r="S24" s="21">
        <v>18</v>
      </c>
      <c r="U24" s="21">
        <v>17</v>
      </c>
      <c r="AA24" s="21">
        <v>18</v>
      </c>
      <c r="AC24" s="21">
        <v>17</v>
      </c>
      <c r="AZ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4" s="22">
        <f>Enrollment[[#This Row],[Refugee Children 3-14]]+Enrollment[[#This Row],[Refugee Children 15-24]]</f>
        <v>70</v>
      </c>
      <c r="BC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4" s="22">
        <f>Enrollment[[#This Row],[Host Children 3-14]]+Enrollment[[#This Row],[Host Children 15-24]]</f>
        <v>0</v>
      </c>
      <c r="BF24" s="22">
        <f>Enrollment[[#This Row],['# of Boys from refugee community in age group 3-5 enrolled in learning spaces]]+Enrollment[[#This Row],['# of Boys from refugee community in age group 6-14 enrolled in learning spaces]]</f>
        <v>34</v>
      </c>
      <c r="BG24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24" s="22">
        <f>Enrollment[[#This Row],['# of Boys from host community in age group 3-5 enrolled in learning spaces]]+Enrollment[[#This Row],['# of Boys from host community in age group 6-14 enrolled in learning spaces]]</f>
        <v>0</v>
      </c>
      <c r="BI24" s="22">
        <f>Enrollment[[#This Row],['# of Girls from host community in age group 3-5 enrolled in learning spaces]]+Enrollment[[#This Row],['# of Girls from host community in age group 6-14 enrolled in learning spaces]]</f>
        <v>0</v>
      </c>
      <c r="BJ24" s="22">
        <f>Enrollment[[#This Row],[Male Refugee (3-14)]]+Enrollment[[#This Row],[Host Male (3-14)]]</f>
        <v>34</v>
      </c>
      <c r="BK24" s="22">
        <f>Enrollment[[#This Row],[Female Refugee (3-14)]]+Enrollment[[#This Row],[Host Female (3-14)]]</f>
        <v>36</v>
      </c>
      <c r="BL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4" s="22">
        <f>Enrollment[[#This Row],['# of Boys from host community in age group 15-17 enrolled in learning spaces]]+Enrollment[[#This Row],['# of Boys from host community in age group 18-24 enrolled in learning spaces]]</f>
        <v>0</v>
      </c>
      <c r="BO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4" s="22">
        <f>Enrollment[[#This Row],[Male Refugee (15-24)]]+Enrollment[[#This Row],[Male Host (15-24)]]</f>
        <v>0</v>
      </c>
      <c r="BQ24" s="22">
        <f>Enrollment[[#This Row],[Female Refugee  (15-24)]]+Enrollment[[#This Row],[Female Host (15-24)]]</f>
        <v>0</v>
      </c>
      <c r="BR24" s="22">
        <f>Enrollment[[#This Row],[Total Male (3-14)]]+Enrollment[[#This Row],[Total Male (15-24)]]</f>
        <v>34</v>
      </c>
      <c r="BS24" s="22">
        <f>Enrollment[[#This Row],[Total Female (3-14)]]+Enrollment[[#This Row],[Total Female (15-24)]]</f>
        <v>36</v>
      </c>
      <c r="BT24" s="22">
        <f>Enrollment[[#This Row],[Refugee Total]]+Enrollment[[#This Row],[Total Host]]</f>
        <v>70</v>
      </c>
      <c r="BU24" s="22">
        <f>Enrollment[[#This Row],['# of Girls from refugee community in age group 3-5 enrolled in learning spaces]]+Enrollment[[#This Row],['# of Girls from host community in age group 3-5 enrolled in learning spaces]]</f>
        <v>18</v>
      </c>
      <c r="BV24" s="22">
        <f>Enrollment[[#This Row],['# of Girls from refugee community in age group 6-14 enrolled in learning spaces]]+Enrollment[[#This Row],['# of Girls from host community in age group 6-14 enrolled in learning spaces]]</f>
        <v>18</v>
      </c>
      <c r="BW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4" s="22">
        <f>Enrollment[[#This Row],['# of Boys from refugee community in age group 3-5 enrolled in learning spaces]]+Enrollment[[#This Row],['# of Boys from host community in age group 3-5 enrolled in learning spaces]]</f>
        <v>17</v>
      </c>
      <c r="BZ24" s="22">
        <f>Enrollment[[#This Row],['# of Boys from refugee community in age group 6-14 enrolled in learning spaces]]+Enrollment[[#This Row],['# of Boys from host community in age group 6-14 enrolled in learning spaces]]</f>
        <v>17</v>
      </c>
      <c r="CA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5" spans="1:80">
      <c r="A25" s="21" t="s">
        <v>34</v>
      </c>
      <c r="B25" s="21" t="s">
        <v>63</v>
      </c>
      <c r="E25" s="21" t="s">
        <v>211</v>
      </c>
      <c r="F25" s="21" t="s">
        <v>212</v>
      </c>
      <c r="G25" s="21">
        <v>31460478</v>
      </c>
      <c r="H25" s="21" t="s">
        <v>166</v>
      </c>
      <c r="I25" s="21" t="s">
        <v>167</v>
      </c>
      <c r="J25" s="21" t="s">
        <v>168</v>
      </c>
      <c r="P25" s="21" t="s">
        <v>107</v>
      </c>
      <c r="Q25" s="21" t="s">
        <v>107</v>
      </c>
      <c r="S25" s="21">
        <v>18</v>
      </c>
      <c r="T25" s="21">
        <v>1</v>
      </c>
      <c r="U25" s="21">
        <v>17</v>
      </c>
      <c r="V25" s="21">
        <v>1</v>
      </c>
      <c r="AA25" s="21">
        <v>18</v>
      </c>
      <c r="AC25" s="21">
        <v>17</v>
      </c>
      <c r="AZ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5" s="22">
        <f>Enrollment[[#This Row],[Refugee Children 3-14]]+Enrollment[[#This Row],[Refugee Children 15-24]]</f>
        <v>70</v>
      </c>
      <c r="BC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5" s="22">
        <f>Enrollment[[#This Row],[Host Children 3-14]]+Enrollment[[#This Row],[Host Children 15-24]]</f>
        <v>0</v>
      </c>
      <c r="BF25" s="22">
        <f>Enrollment[[#This Row],['# of Boys from refugee community in age group 3-5 enrolled in learning spaces]]+Enrollment[[#This Row],['# of Boys from refugee community in age group 6-14 enrolled in learning spaces]]</f>
        <v>34</v>
      </c>
      <c r="BG25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25" s="22">
        <f>Enrollment[[#This Row],['# of Boys from host community in age group 3-5 enrolled in learning spaces]]+Enrollment[[#This Row],['# of Boys from host community in age group 6-14 enrolled in learning spaces]]</f>
        <v>0</v>
      </c>
      <c r="BI25" s="22">
        <f>Enrollment[[#This Row],['# of Girls from host community in age group 3-5 enrolled in learning spaces]]+Enrollment[[#This Row],['# of Girls from host community in age group 6-14 enrolled in learning spaces]]</f>
        <v>0</v>
      </c>
      <c r="BJ25" s="22">
        <f>Enrollment[[#This Row],[Male Refugee (3-14)]]+Enrollment[[#This Row],[Host Male (3-14)]]</f>
        <v>34</v>
      </c>
      <c r="BK25" s="22">
        <f>Enrollment[[#This Row],[Female Refugee (3-14)]]+Enrollment[[#This Row],[Host Female (3-14)]]</f>
        <v>36</v>
      </c>
      <c r="BL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5" s="22">
        <f>Enrollment[[#This Row],['# of Boys from host community in age group 15-17 enrolled in learning spaces]]+Enrollment[[#This Row],['# of Boys from host community in age group 18-24 enrolled in learning spaces]]</f>
        <v>0</v>
      </c>
      <c r="BO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5" s="22">
        <f>Enrollment[[#This Row],[Male Refugee (15-24)]]+Enrollment[[#This Row],[Male Host (15-24)]]</f>
        <v>0</v>
      </c>
      <c r="BQ25" s="22">
        <f>Enrollment[[#This Row],[Female Refugee  (15-24)]]+Enrollment[[#This Row],[Female Host (15-24)]]</f>
        <v>0</v>
      </c>
      <c r="BR25" s="22">
        <f>Enrollment[[#This Row],[Total Male (3-14)]]+Enrollment[[#This Row],[Total Male (15-24)]]</f>
        <v>34</v>
      </c>
      <c r="BS25" s="22">
        <f>Enrollment[[#This Row],[Total Female (3-14)]]+Enrollment[[#This Row],[Total Female (15-24)]]</f>
        <v>36</v>
      </c>
      <c r="BT25" s="22">
        <f>Enrollment[[#This Row],[Refugee Total]]+Enrollment[[#This Row],[Total Host]]</f>
        <v>70</v>
      </c>
      <c r="BU25" s="22">
        <f>Enrollment[[#This Row],['# of Girls from refugee community in age group 3-5 enrolled in learning spaces]]+Enrollment[[#This Row],['# of Girls from host community in age group 3-5 enrolled in learning spaces]]</f>
        <v>18</v>
      </c>
      <c r="BV25" s="22">
        <f>Enrollment[[#This Row],['# of Girls from refugee community in age group 6-14 enrolled in learning spaces]]+Enrollment[[#This Row],['# of Girls from host community in age group 6-14 enrolled in learning spaces]]</f>
        <v>18</v>
      </c>
      <c r="BW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5" s="22">
        <f>Enrollment[[#This Row],['# of Boys from refugee community in age group 3-5 enrolled in learning spaces]]+Enrollment[[#This Row],['# of Boys from host community in age group 3-5 enrolled in learning spaces]]</f>
        <v>17</v>
      </c>
      <c r="BZ25" s="22">
        <f>Enrollment[[#This Row],['# of Boys from refugee community in age group 6-14 enrolled in learning spaces]]+Enrollment[[#This Row],['# of Boys from host community in age group 6-14 enrolled in learning spaces]]</f>
        <v>17</v>
      </c>
      <c r="CA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6" spans="1:80">
      <c r="A26" s="21" t="s">
        <v>34</v>
      </c>
      <c r="B26" s="21" t="s">
        <v>63</v>
      </c>
      <c r="E26" s="21" t="s">
        <v>213</v>
      </c>
      <c r="F26" s="21" t="s">
        <v>214</v>
      </c>
      <c r="G26" s="21">
        <v>31460536</v>
      </c>
      <c r="H26" s="21" t="s">
        <v>166</v>
      </c>
      <c r="I26" s="21" t="s">
        <v>167</v>
      </c>
      <c r="J26" s="21" t="s">
        <v>168</v>
      </c>
      <c r="P26" s="21" t="s">
        <v>107</v>
      </c>
      <c r="Q26" s="21" t="s">
        <v>107</v>
      </c>
      <c r="S26" s="21">
        <v>23</v>
      </c>
      <c r="U26" s="21">
        <v>12</v>
      </c>
      <c r="AA26" s="21">
        <v>22</v>
      </c>
      <c r="AB26" s="21">
        <v>1</v>
      </c>
      <c r="AC26" s="21">
        <v>13</v>
      </c>
      <c r="AD26" s="21">
        <v>1</v>
      </c>
      <c r="AZ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6" s="22">
        <f>Enrollment[[#This Row],[Refugee Children 3-14]]+Enrollment[[#This Row],[Refugee Children 15-24]]</f>
        <v>70</v>
      </c>
      <c r="BC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6" s="22">
        <f>Enrollment[[#This Row],[Host Children 3-14]]+Enrollment[[#This Row],[Host Children 15-24]]</f>
        <v>0</v>
      </c>
      <c r="BF26" s="22">
        <f>Enrollment[[#This Row],['# of Boys from refugee community in age group 3-5 enrolled in learning spaces]]+Enrollment[[#This Row],['# of Boys from refugee community in age group 6-14 enrolled in learning spaces]]</f>
        <v>25</v>
      </c>
      <c r="BG26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26" s="22">
        <f>Enrollment[[#This Row],['# of Boys from host community in age group 3-5 enrolled in learning spaces]]+Enrollment[[#This Row],['# of Boys from host community in age group 6-14 enrolled in learning spaces]]</f>
        <v>0</v>
      </c>
      <c r="BI26" s="22">
        <f>Enrollment[[#This Row],['# of Girls from host community in age group 3-5 enrolled in learning spaces]]+Enrollment[[#This Row],['# of Girls from host community in age group 6-14 enrolled in learning spaces]]</f>
        <v>0</v>
      </c>
      <c r="BJ26" s="22">
        <f>Enrollment[[#This Row],[Male Refugee (3-14)]]+Enrollment[[#This Row],[Host Male (3-14)]]</f>
        <v>25</v>
      </c>
      <c r="BK26" s="22">
        <f>Enrollment[[#This Row],[Female Refugee (3-14)]]+Enrollment[[#This Row],[Host Female (3-14)]]</f>
        <v>45</v>
      </c>
      <c r="BL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6" s="22">
        <f>Enrollment[[#This Row],['# of Boys from host community in age group 15-17 enrolled in learning spaces]]+Enrollment[[#This Row],['# of Boys from host community in age group 18-24 enrolled in learning spaces]]</f>
        <v>0</v>
      </c>
      <c r="BO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6" s="22">
        <f>Enrollment[[#This Row],[Male Refugee (15-24)]]+Enrollment[[#This Row],[Male Host (15-24)]]</f>
        <v>0</v>
      </c>
      <c r="BQ26" s="22">
        <f>Enrollment[[#This Row],[Female Refugee  (15-24)]]+Enrollment[[#This Row],[Female Host (15-24)]]</f>
        <v>0</v>
      </c>
      <c r="BR26" s="22">
        <f>Enrollment[[#This Row],[Total Male (3-14)]]+Enrollment[[#This Row],[Total Male (15-24)]]</f>
        <v>25</v>
      </c>
      <c r="BS26" s="22">
        <f>Enrollment[[#This Row],[Total Female (3-14)]]+Enrollment[[#This Row],[Total Female (15-24)]]</f>
        <v>45</v>
      </c>
      <c r="BT26" s="22">
        <f>Enrollment[[#This Row],[Refugee Total]]+Enrollment[[#This Row],[Total Host]]</f>
        <v>70</v>
      </c>
      <c r="BU26" s="22">
        <f>Enrollment[[#This Row],['# of Girls from refugee community in age group 3-5 enrolled in learning spaces]]+Enrollment[[#This Row],['# of Girls from host community in age group 3-5 enrolled in learning spaces]]</f>
        <v>23</v>
      </c>
      <c r="BV26" s="22">
        <f>Enrollment[[#This Row],['# of Girls from refugee community in age group 6-14 enrolled in learning spaces]]+Enrollment[[#This Row],['# of Girls from host community in age group 6-14 enrolled in learning spaces]]</f>
        <v>22</v>
      </c>
      <c r="BW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6" s="22">
        <f>Enrollment[[#This Row],['# of Boys from refugee community in age group 3-5 enrolled in learning spaces]]+Enrollment[[#This Row],['# of Boys from host community in age group 3-5 enrolled in learning spaces]]</f>
        <v>12</v>
      </c>
      <c r="BZ26" s="22">
        <f>Enrollment[[#This Row],['# of Boys from refugee community in age group 6-14 enrolled in learning spaces]]+Enrollment[[#This Row],['# of Boys from host community in age group 6-14 enrolled in learning spaces]]</f>
        <v>13</v>
      </c>
      <c r="CA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7" spans="1:80">
      <c r="A27" s="21" t="s">
        <v>34</v>
      </c>
      <c r="B27" s="21" t="s">
        <v>63</v>
      </c>
      <c r="E27" s="21" t="s">
        <v>215</v>
      </c>
      <c r="F27" s="21" t="s">
        <v>216</v>
      </c>
      <c r="G27" s="21">
        <v>31460562</v>
      </c>
      <c r="H27" s="21" t="s">
        <v>166</v>
      </c>
      <c r="I27" s="21" t="s">
        <v>167</v>
      </c>
      <c r="J27" s="21" t="s">
        <v>168</v>
      </c>
      <c r="P27" s="21" t="s">
        <v>107</v>
      </c>
      <c r="Q27" s="21" t="s">
        <v>107</v>
      </c>
      <c r="S27" s="21">
        <v>19</v>
      </c>
      <c r="T27" s="21">
        <v>1</v>
      </c>
      <c r="U27" s="21">
        <v>16</v>
      </c>
      <c r="AA27" s="21">
        <v>19</v>
      </c>
      <c r="AB27" s="21">
        <v>1</v>
      </c>
      <c r="AC27" s="21">
        <v>16</v>
      </c>
      <c r="AZ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7" s="22">
        <f>Enrollment[[#This Row],[Refugee Children 3-14]]+Enrollment[[#This Row],[Refugee Children 15-24]]</f>
        <v>70</v>
      </c>
      <c r="BC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7" s="22">
        <f>Enrollment[[#This Row],[Host Children 3-14]]+Enrollment[[#This Row],[Host Children 15-24]]</f>
        <v>0</v>
      </c>
      <c r="BF27" s="22">
        <f>Enrollment[[#This Row],['# of Boys from refugee community in age group 3-5 enrolled in learning spaces]]+Enrollment[[#This Row],['# of Boys from refugee community in age group 6-14 enrolled in learning spaces]]</f>
        <v>32</v>
      </c>
      <c r="BG27" s="22">
        <f>Enrollment[[#This Row],['# of Girls from refugee community in age group 3-5 enrolled in learning spaces]]+Enrollment[[#This Row],['# of Girls from refugee community in age group 6-14 enrolled in learning spaces]]</f>
        <v>38</v>
      </c>
      <c r="BH27" s="22">
        <f>Enrollment[[#This Row],['# of Boys from host community in age group 3-5 enrolled in learning spaces]]+Enrollment[[#This Row],['# of Boys from host community in age group 6-14 enrolled in learning spaces]]</f>
        <v>0</v>
      </c>
      <c r="BI27" s="22">
        <f>Enrollment[[#This Row],['# of Girls from host community in age group 3-5 enrolled in learning spaces]]+Enrollment[[#This Row],['# of Girls from host community in age group 6-14 enrolled in learning spaces]]</f>
        <v>0</v>
      </c>
      <c r="BJ27" s="22">
        <f>Enrollment[[#This Row],[Male Refugee (3-14)]]+Enrollment[[#This Row],[Host Male (3-14)]]</f>
        <v>32</v>
      </c>
      <c r="BK27" s="22">
        <f>Enrollment[[#This Row],[Female Refugee (3-14)]]+Enrollment[[#This Row],[Host Female (3-14)]]</f>
        <v>38</v>
      </c>
      <c r="BL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7" s="22">
        <f>Enrollment[[#This Row],['# of Boys from host community in age group 15-17 enrolled in learning spaces]]+Enrollment[[#This Row],['# of Boys from host community in age group 18-24 enrolled in learning spaces]]</f>
        <v>0</v>
      </c>
      <c r="BO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7" s="22">
        <f>Enrollment[[#This Row],[Male Refugee (15-24)]]+Enrollment[[#This Row],[Male Host (15-24)]]</f>
        <v>0</v>
      </c>
      <c r="BQ27" s="22">
        <f>Enrollment[[#This Row],[Female Refugee  (15-24)]]+Enrollment[[#This Row],[Female Host (15-24)]]</f>
        <v>0</v>
      </c>
      <c r="BR27" s="22">
        <f>Enrollment[[#This Row],[Total Male (3-14)]]+Enrollment[[#This Row],[Total Male (15-24)]]</f>
        <v>32</v>
      </c>
      <c r="BS27" s="22">
        <f>Enrollment[[#This Row],[Total Female (3-14)]]+Enrollment[[#This Row],[Total Female (15-24)]]</f>
        <v>38</v>
      </c>
      <c r="BT27" s="22">
        <f>Enrollment[[#This Row],[Refugee Total]]+Enrollment[[#This Row],[Total Host]]</f>
        <v>70</v>
      </c>
      <c r="BU27" s="22">
        <f>Enrollment[[#This Row],['# of Girls from refugee community in age group 3-5 enrolled in learning spaces]]+Enrollment[[#This Row],['# of Girls from host community in age group 3-5 enrolled in learning spaces]]</f>
        <v>19</v>
      </c>
      <c r="BV27" s="22">
        <f>Enrollment[[#This Row],['# of Girls from refugee community in age group 6-14 enrolled in learning spaces]]+Enrollment[[#This Row],['# of Girls from host community in age group 6-14 enrolled in learning spaces]]</f>
        <v>19</v>
      </c>
      <c r="BW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7" s="22">
        <f>Enrollment[[#This Row],['# of Boys from refugee community in age group 3-5 enrolled in learning spaces]]+Enrollment[[#This Row],['# of Boys from host community in age group 3-5 enrolled in learning spaces]]</f>
        <v>16</v>
      </c>
      <c r="BZ27" s="22">
        <f>Enrollment[[#This Row],['# of Boys from refugee community in age group 6-14 enrolled in learning spaces]]+Enrollment[[#This Row],['# of Boys from host community in age group 6-14 enrolled in learning spaces]]</f>
        <v>16</v>
      </c>
      <c r="CA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8" spans="1:80">
      <c r="A28" s="21" t="s">
        <v>34</v>
      </c>
      <c r="B28" s="21" t="s">
        <v>63</v>
      </c>
      <c r="E28" s="21" t="s">
        <v>217</v>
      </c>
      <c r="F28" s="21" t="s">
        <v>218</v>
      </c>
      <c r="G28" s="21">
        <v>31460585</v>
      </c>
      <c r="H28" s="21" t="s">
        <v>166</v>
      </c>
      <c r="I28" s="21" t="s">
        <v>167</v>
      </c>
      <c r="J28" s="21" t="s">
        <v>168</v>
      </c>
      <c r="P28" s="21" t="s">
        <v>107</v>
      </c>
      <c r="Q28" s="21" t="s">
        <v>107</v>
      </c>
      <c r="S28" s="21">
        <v>18</v>
      </c>
      <c r="U28" s="21">
        <v>17</v>
      </c>
      <c r="V28" s="21">
        <v>1</v>
      </c>
      <c r="AA28" s="21">
        <v>18</v>
      </c>
      <c r="AC28" s="21">
        <v>17</v>
      </c>
      <c r="AZ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8" s="22">
        <f>Enrollment[[#This Row],[Refugee Children 3-14]]+Enrollment[[#This Row],[Refugee Children 15-24]]</f>
        <v>70</v>
      </c>
      <c r="BC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8" s="22">
        <f>Enrollment[[#This Row],[Host Children 3-14]]+Enrollment[[#This Row],[Host Children 15-24]]</f>
        <v>0</v>
      </c>
      <c r="BF28" s="22">
        <f>Enrollment[[#This Row],['# of Boys from refugee community in age group 3-5 enrolled in learning spaces]]+Enrollment[[#This Row],['# of Boys from refugee community in age group 6-14 enrolled in learning spaces]]</f>
        <v>34</v>
      </c>
      <c r="BG28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28" s="22">
        <f>Enrollment[[#This Row],['# of Boys from host community in age group 3-5 enrolled in learning spaces]]+Enrollment[[#This Row],['# of Boys from host community in age group 6-14 enrolled in learning spaces]]</f>
        <v>0</v>
      </c>
      <c r="BI28" s="22">
        <f>Enrollment[[#This Row],['# of Girls from host community in age group 3-5 enrolled in learning spaces]]+Enrollment[[#This Row],['# of Girls from host community in age group 6-14 enrolled in learning spaces]]</f>
        <v>0</v>
      </c>
      <c r="BJ28" s="22">
        <f>Enrollment[[#This Row],[Male Refugee (3-14)]]+Enrollment[[#This Row],[Host Male (3-14)]]</f>
        <v>34</v>
      </c>
      <c r="BK28" s="22">
        <f>Enrollment[[#This Row],[Female Refugee (3-14)]]+Enrollment[[#This Row],[Host Female (3-14)]]</f>
        <v>36</v>
      </c>
      <c r="BL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8" s="22">
        <f>Enrollment[[#This Row],['# of Boys from host community in age group 15-17 enrolled in learning spaces]]+Enrollment[[#This Row],['# of Boys from host community in age group 18-24 enrolled in learning spaces]]</f>
        <v>0</v>
      </c>
      <c r="BO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8" s="22">
        <f>Enrollment[[#This Row],[Male Refugee (15-24)]]+Enrollment[[#This Row],[Male Host (15-24)]]</f>
        <v>0</v>
      </c>
      <c r="BQ28" s="22">
        <f>Enrollment[[#This Row],[Female Refugee  (15-24)]]+Enrollment[[#This Row],[Female Host (15-24)]]</f>
        <v>0</v>
      </c>
      <c r="BR28" s="22">
        <f>Enrollment[[#This Row],[Total Male (3-14)]]+Enrollment[[#This Row],[Total Male (15-24)]]</f>
        <v>34</v>
      </c>
      <c r="BS28" s="22">
        <f>Enrollment[[#This Row],[Total Female (3-14)]]+Enrollment[[#This Row],[Total Female (15-24)]]</f>
        <v>36</v>
      </c>
      <c r="BT28" s="22">
        <f>Enrollment[[#This Row],[Refugee Total]]+Enrollment[[#This Row],[Total Host]]</f>
        <v>70</v>
      </c>
      <c r="BU28" s="22">
        <f>Enrollment[[#This Row],['# of Girls from refugee community in age group 3-5 enrolled in learning spaces]]+Enrollment[[#This Row],['# of Girls from host community in age group 3-5 enrolled in learning spaces]]</f>
        <v>18</v>
      </c>
      <c r="BV28" s="22">
        <f>Enrollment[[#This Row],['# of Girls from refugee community in age group 6-14 enrolled in learning spaces]]+Enrollment[[#This Row],['# of Girls from host community in age group 6-14 enrolled in learning spaces]]</f>
        <v>18</v>
      </c>
      <c r="BW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8" s="22">
        <f>Enrollment[[#This Row],['# of Boys from refugee community in age group 3-5 enrolled in learning spaces]]+Enrollment[[#This Row],['# of Boys from host community in age group 3-5 enrolled in learning spaces]]</f>
        <v>17</v>
      </c>
      <c r="BZ28" s="22">
        <f>Enrollment[[#This Row],['# of Boys from refugee community in age group 6-14 enrolled in learning spaces]]+Enrollment[[#This Row],['# of Boys from host community in age group 6-14 enrolled in learning spaces]]</f>
        <v>17</v>
      </c>
      <c r="CA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9" spans="1:80">
      <c r="A29" s="21" t="s">
        <v>34</v>
      </c>
      <c r="B29" s="21" t="s">
        <v>63</v>
      </c>
      <c r="E29" s="21" t="s">
        <v>219</v>
      </c>
      <c r="F29" s="21" t="s">
        <v>220</v>
      </c>
      <c r="G29" s="21">
        <v>31460600</v>
      </c>
      <c r="H29" s="21" t="s">
        <v>166</v>
      </c>
      <c r="I29" s="21" t="s">
        <v>167</v>
      </c>
      <c r="J29" s="21" t="s">
        <v>168</v>
      </c>
      <c r="P29" s="21" t="s">
        <v>107</v>
      </c>
      <c r="Q29" s="21" t="s">
        <v>107</v>
      </c>
      <c r="S29" s="21">
        <v>21</v>
      </c>
      <c r="U29" s="21">
        <v>14</v>
      </c>
      <c r="AA29" s="21">
        <v>21</v>
      </c>
      <c r="AC29" s="21">
        <v>14</v>
      </c>
      <c r="AD29" s="21">
        <v>1</v>
      </c>
      <c r="AZ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9" s="22">
        <f>Enrollment[[#This Row],[Refugee Children 3-14]]+Enrollment[[#This Row],[Refugee Children 15-24]]</f>
        <v>70</v>
      </c>
      <c r="BC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9" s="22">
        <f>Enrollment[[#This Row],[Host Children 3-14]]+Enrollment[[#This Row],[Host Children 15-24]]</f>
        <v>0</v>
      </c>
      <c r="BF29" s="22">
        <f>Enrollment[[#This Row],['# of Boys from refugee community in age group 3-5 enrolled in learning spaces]]+Enrollment[[#This Row],['# of Boys from refugee community in age group 6-14 enrolled in learning spaces]]</f>
        <v>28</v>
      </c>
      <c r="BG29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29" s="22">
        <f>Enrollment[[#This Row],['# of Boys from host community in age group 3-5 enrolled in learning spaces]]+Enrollment[[#This Row],['# of Boys from host community in age group 6-14 enrolled in learning spaces]]</f>
        <v>0</v>
      </c>
      <c r="BI29" s="22">
        <f>Enrollment[[#This Row],['# of Girls from host community in age group 3-5 enrolled in learning spaces]]+Enrollment[[#This Row],['# of Girls from host community in age group 6-14 enrolled in learning spaces]]</f>
        <v>0</v>
      </c>
      <c r="BJ29" s="22">
        <f>Enrollment[[#This Row],[Male Refugee (3-14)]]+Enrollment[[#This Row],[Host Male (3-14)]]</f>
        <v>28</v>
      </c>
      <c r="BK29" s="22">
        <f>Enrollment[[#This Row],[Female Refugee (3-14)]]+Enrollment[[#This Row],[Host Female (3-14)]]</f>
        <v>42</v>
      </c>
      <c r="BL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9" s="22">
        <f>Enrollment[[#This Row],['# of Boys from host community in age group 15-17 enrolled in learning spaces]]+Enrollment[[#This Row],['# of Boys from host community in age group 18-24 enrolled in learning spaces]]</f>
        <v>0</v>
      </c>
      <c r="BO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9" s="22">
        <f>Enrollment[[#This Row],[Male Refugee (15-24)]]+Enrollment[[#This Row],[Male Host (15-24)]]</f>
        <v>0</v>
      </c>
      <c r="BQ29" s="22">
        <f>Enrollment[[#This Row],[Female Refugee  (15-24)]]+Enrollment[[#This Row],[Female Host (15-24)]]</f>
        <v>0</v>
      </c>
      <c r="BR29" s="22">
        <f>Enrollment[[#This Row],[Total Male (3-14)]]+Enrollment[[#This Row],[Total Male (15-24)]]</f>
        <v>28</v>
      </c>
      <c r="BS29" s="22">
        <f>Enrollment[[#This Row],[Total Female (3-14)]]+Enrollment[[#This Row],[Total Female (15-24)]]</f>
        <v>42</v>
      </c>
      <c r="BT29" s="22">
        <f>Enrollment[[#This Row],[Refugee Total]]+Enrollment[[#This Row],[Total Host]]</f>
        <v>70</v>
      </c>
      <c r="BU29" s="22">
        <f>Enrollment[[#This Row],['# of Girls from refugee community in age group 3-5 enrolled in learning spaces]]+Enrollment[[#This Row],['# of Girls from host community in age group 3-5 enrolled in learning spaces]]</f>
        <v>21</v>
      </c>
      <c r="BV29" s="22">
        <f>Enrollment[[#This Row],['# of Girls from refugee community in age group 6-14 enrolled in learning spaces]]+Enrollment[[#This Row],['# of Girls from host community in age group 6-14 enrolled in learning spaces]]</f>
        <v>21</v>
      </c>
      <c r="BW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9" s="22">
        <f>Enrollment[[#This Row],['# of Boys from refugee community in age group 3-5 enrolled in learning spaces]]+Enrollment[[#This Row],['# of Boys from host community in age group 3-5 enrolled in learning spaces]]</f>
        <v>14</v>
      </c>
      <c r="BZ29" s="22">
        <f>Enrollment[[#This Row],['# of Boys from refugee community in age group 6-14 enrolled in learning spaces]]+Enrollment[[#This Row],['# of Boys from host community in age group 6-14 enrolled in learning spaces]]</f>
        <v>14</v>
      </c>
      <c r="CA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0" spans="1:80">
      <c r="A30" s="21" t="s">
        <v>35</v>
      </c>
      <c r="B30" s="21" t="s">
        <v>64</v>
      </c>
      <c r="E30" s="21" t="s">
        <v>221</v>
      </c>
      <c r="F30" s="21" t="s">
        <v>222</v>
      </c>
      <c r="G30" s="21">
        <v>31420310</v>
      </c>
      <c r="H30" s="21" t="s">
        <v>166</v>
      </c>
      <c r="I30" s="21" t="s">
        <v>167</v>
      </c>
      <c r="J30" s="21" t="s">
        <v>168</v>
      </c>
      <c r="P30" s="21" t="s">
        <v>107</v>
      </c>
      <c r="Q30" s="21" t="s">
        <v>107</v>
      </c>
      <c r="S30" s="21">
        <v>18</v>
      </c>
      <c r="U30" s="21">
        <v>17</v>
      </c>
      <c r="V30" s="21">
        <v>1</v>
      </c>
      <c r="AA30" s="21">
        <v>18</v>
      </c>
      <c r="AC30" s="21">
        <v>17</v>
      </c>
      <c r="AZ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0" s="22">
        <f>Enrollment[[#This Row],[Refugee Children 3-14]]+Enrollment[[#This Row],[Refugee Children 15-24]]</f>
        <v>70</v>
      </c>
      <c r="BC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0" s="22">
        <f>Enrollment[[#This Row],[Host Children 3-14]]+Enrollment[[#This Row],[Host Children 15-24]]</f>
        <v>0</v>
      </c>
      <c r="BF30" s="22">
        <f>Enrollment[[#This Row],['# of Boys from refugee community in age group 3-5 enrolled in learning spaces]]+Enrollment[[#This Row],['# of Boys from refugee community in age group 6-14 enrolled in learning spaces]]</f>
        <v>34</v>
      </c>
      <c r="BG30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30" s="22">
        <f>Enrollment[[#This Row],['# of Boys from host community in age group 3-5 enrolled in learning spaces]]+Enrollment[[#This Row],['# of Boys from host community in age group 6-14 enrolled in learning spaces]]</f>
        <v>0</v>
      </c>
      <c r="BI30" s="22">
        <f>Enrollment[[#This Row],['# of Girls from host community in age group 3-5 enrolled in learning spaces]]+Enrollment[[#This Row],['# of Girls from host community in age group 6-14 enrolled in learning spaces]]</f>
        <v>0</v>
      </c>
      <c r="BJ30" s="22">
        <f>Enrollment[[#This Row],[Male Refugee (3-14)]]+Enrollment[[#This Row],[Host Male (3-14)]]</f>
        <v>34</v>
      </c>
      <c r="BK30" s="22">
        <f>Enrollment[[#This Row],[Female Refugee (3-14)]]+Enrollment[[#This Row],[Host Female (3-14)]]</f>
        <v>36</v>
      </c>
      <c r="BL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0" s="22">
        <f>Enrollment[[#This Row],['# of Boys from host community in age group 15-17 enrolled in learning spaces]]+Enrollment[[#This Row],['# of Boys from host community in age group 18-24 enrolled in learning spaces]]</f>
        <v>0</v>
      </c>
      <c r="BO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0" s="22">
        <f>Enrollment[[#This Row],[Male Refugee (15-24)]]+Enrollment[[#This Row],[Male Host (15-24)]]</f>
        <v>0</v>
      </c>
      <c r="BQ30" s="22">
        <f>Enrollment[[#This Row],[Female Refugee  (15-24)]]+Enrollment[[#This Row],[Female Host (15-24)]]</f>
        <v>0</v>
      </c>
      <c r="BR30" s="22">
        <f>Enrollment[[#This Row],[Total Male (3-14)]]+Enrollment[[#This Row],[Total Male (15-24)]]</f>
        <v>34</v>
      </c>
      <c r="BS30" s="22">
        <f>Enrollment[[#This Row],[Total Female (3-14)]]+Enrollment[[#This Row],[Total Female (15-24)]]</f>
        <v>36</v>
      </c>
      <c r="BT30" s="22">
        <f>Enrollment[[#This Row],[Refugee Total]]+Enrollment[[#This Row],[Total Host]]</f>
        <v>70</v>
      </c>
      <c r="BU30" s="22">
        <f>Enrollment[[#This Row],['# of Girls from refugee community in age group 3-5 enrolled in learning spaces]]+Enrollment[[#This Row],['# of Girls from host community in age group 3-5 enrolled in learning spaces]]</f>
        <v>18</v>
      </c>
      <c r="BV30" s="22">
        <f>Enrollment[[#This Row],['# of Girls from refugee community in age group 6-14 enrolled in learning spaces]]+Enrollment[[#This Row],['# of Girls from host community in age group 6-14 enrolled in learning spaces]]</f>
        <v>18</v>
      </c>
      <c r="BW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0" s="22">
        <f>Enrollment[[#This Row],['# of Boys from refugee community in age group 3-5 enrolled in learning spaces]]+Enrollment[[#This Row],['# of Boys from host community in age group 3-5 enrolled in learning spaces]]</f>
        <v>17</v>
      </c>
      <c r="BZ30" s="22">
        <f>Enrollment[[#This Row],['# of Boys from refugee community in age group 6-14 enrolled in learning spaces]]+Enrollment[[#This Row],['# of Boys from host community in age group 6-14 enrolled in learning spaces]]</f>
        <v>17</v>
      </c>
      <c r="CA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1" spans="1:80">
      <c r="A31" s="21" t="s">
        <v>35</v>
      </c>
      <c r="B31" s="21" t="s">
        <v>64</v>
      </c>
      <c r="E31" s="21" t="s">
        <v>223</v>
      </c>
      <c r="F31" s="21" t="s">
        <v>224</v>
      </c>
      <c r="G31" s="21">
        <v>31419638</v>
      </c>
      <c r="H31" s="21" t="s">
        <v>166</v>
      </c>
      <c r="I31" s="21" t="s">
        <v>167</v>
      </c>
      <c r="J31" s="21" t="s">
        <v>168</v>
      </c>
      <c r="P31" s="21" t="s">
        <v>107</v>
      </c>
      <c r="Q31" s="21" t="s">
        <v>107</v>
      </c>
      <c r="S31" s="21">
        <v>18</v>
      </c>
      <c r="T31" s="21">
        <v>1</v>
      </c>
      <c r="U31" s="21">
        <v>17</v>
      </c>
      <c r="AA31" s="21">
        <v>19</v>
      </c>
      <c r="AB31" s="21">
        <v>1</v>
      </c>
      <c r="AC31" s="21">
        <v>16</v>
      </c>
      <c r="AZ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1" s="22">
        <f>Enrollment[[#This Row],[Refugee Children 3-14]]+Enrollment[[#This Row],[Refugee Children 15-24]]</f>
        <v>70</v>
      </c>
      <c r="BC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1" s="22">
        <f>Enrollment[[#This Row],[Host Children 3-14]]+Enrollment[[#This Row],[Host Children 15-24]]</f>
        <v>0</v>
      </c>
      <c r="BF31" s="22">
        <f>Enrollment[[#This Row],['# of Boys from refugee community in age group 3-5 enrolled in learning spaces]]+Enrollment[[#This Row],['# of Boys from refugee community in age group 6-14 enrolled in learning spaces]]</f>
        <v>33</v>
      </c>
      <c r="BG31" s="22">
        <f>Enrollment[[#This Row],['# of Girls from refugee community in age group 3-5 enrolled in learning spaces]]+Enrollment[[#This Row],['# of Girls from refugee community in age group 6-14 enrolled in learning spaces]]</f>
        <v>37</v>
      </c>
      <c r="BH31" s="22">
        <f>Enrollment[[#This Row],['# of Boys from host community in age group 3-5 enrolled in learning spaces]]+Enrollment[[#This Row],['# of Boys from host community in age group 6-14 enrolled in learning spaces]]</f>
        <v>0</v>
      </c>
      <c r="BI31" s="22">
        <f>Enrollment[[#This Row],['# of Girls from host community in age group 3-5 enrolled in learning spaces]]+Enrollment[[#This Row],['# of Girls from host community in age group 6-14 enrolled in learning spaces]]</f>
        <v>0</v>
      </c>
      <c r="BJ31" s="22">
        <f>Enrollment[[#This Row],[Male Refugee (3-14)]]+Enrollment[[#This Row],[Host Male (3-14)]]</f>
        <v>33</v>
      </c>
      <c r="BK31" s="22">
        <f>Enrollment[[#This Row],[Female Refugee (3-14)]]+Enrollment[[#This Row],[Host Female (3-14)]]</f>
        <v>37</v>
      </c>
      <c r="BL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1" s="22">
        <f>Enrollment[[#This Row],['# of Boys from host community in age group 15-17 enrolled in learning spaces]]+Enrollment[[#This Row],['# of Boys from host community in age group 18-24 enrolled in learning spaces]]</f>
        <v>0</v>
      </c>
      <c r="BO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1" s="22">
        <f>Enrollment[[#This Row],[Male Refugee (15-24)]]+Enrollment[[#This Row],[Male Host (15-24)]]</f>
        <v>0</v>
      </c>
      <c r="BQ31" s="22">
        <f>Enrollment[[#This Row],[Female Refugee  (15-24)]]+Enrollment[[#This Row],[Female Host (15-24)]]</f>
        <v>0</v>
      </c>
      <c r="BR31" s="22">
        <f>Enrollment[[#This Row],[Total Male (3-14)]]+Enrollment[[#This Row],[Total Male (15-24)]]</f>
        <v>33</v>
      </c>
      <c r="BS31" s="22">
        <f>Enrollment[[#This Row],[Total Female (3-14)]]+Enrollment[[#This Row],[Total Female (15-24)]]</f>
        <v>37</v>
      </c>
      <c r="BT31" s="22">
        <f>Enrollment[[#This Row],[Refugee Total]]+Enrollment[[#This Row],[Total Host]]</f>
        <v>70</v>
      </c>
      <c r="BU31" s="22">
        <f>Enrollment[[#This Row],['# of Girls from refugee community in age group 3-5 enrolled in learning spaces]]+Enrollment[[#This Row],['# of Girls from host community in age group 3-5 enrolled in learning spaces]]</f>
        <v>18</v>
      </c>
      <c r="BV31" s="22">
        <f>Enrollment[[#This Row],['# of Girls from refugee community in age group 6-14 enrolled in learning spaces]]+Enrollment[[#This Row],['# of Girls from host community in age group 6-14 enrolled in learning spaces]]</f>
        <v>19</v>
      </c>
      <c r="BW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1" s="22">
        <f>Enrollment[[#This Row],['# of Boys from refugee community in age group 3-5 enrolled in learning spaces]]+Enrollment[[#This Row],['# of Boys from host community in age group 3-5 enrolled in learning spaces]]</f>
        <v>17</v>
      </c>
      <c r="BZ31" s="22">
        <f>Enrollment[[#This Row],['# of Boys from refugee community in age group 6-14 enrolled in learning spaces]]+Enrollment[[#This Row],['# of Boys from host community in age group 6-14 enrolled in learning spaces]]</f>
        <v>16</v>
      </c>
      <c r="CA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2" spans="1:80">
      <c r="A32" s="21" t="s">
        <v>35</v>
      </c>
      <c r="B32" s="21" t="s">
        <v>64</v>
      </c>
      <c r="E32" s="21" t="s">
        <v>225</v>
      </c>
      <c r="F32" s="21" t="s">
        <v>226</v>
      </c>
      <c r="G32" s="21">
        <v>31420050</v>
      </c>
      <c r="H32" s="21" t="s">
        <v>166</v>
      </c>
      <c r="I32" s="21" t="s">
        <v>167</v>
      </c>
      <c r="J32" s="21" t="s">
        <v>168</v>
      </c>
      <c r="P32" s="21" t="s">
        <v>107</v>
      </c>
      <c r="Q32" s="21" t="s">
        <v>107</v>
      </c>
      <c r="S32" s="21">
        <v>18</v>
      </c>
      <c r="U32" s="21">
        <v>17</v>
      </c>
      <c r="AA32" s="21">
        <v>18</v>
      </c>
      <c r="AC32" s="21">
        <v>17</v>
      </c>
      <c r="AD32" s="21">
        <v>1</v>
      </c>
      <c r="AZ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2" s="22">
        <f>Enrollment[[#This Row],[Refugee Children 3-14]]+Enrollment[[#This Row],[Refugee Children 15-24]]</f>
        <v>70</v>
      </c>
      <c r="BC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2" s="22">
        <f>Enrollment[[#This Row],[Host Children 3-14]]+Enrollment[[#This Row],[Host Children 15-24]]</f>
        <v>0</v>
      </c>
      <c r="BF32" s="22">
        <f>Enrollment[[#This Row],['# of Boys from refugee community in age group 3-5 enrolled in learning spaces]]+Enrollment[[#This Row],['# of Boys from refugee community in age group 6-14 enrolled in learning spaces]]</f>
        <v>34</v>
      </c>
      <c r="BG32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32" s="22">
        <f>Enrollment[[#This Row],['# of Boys from host community in age group 3-5 enrolled in learning spaces]]+Enrollment[[#This Row],['# of Boys from host community in age group 6-14 enrolled in learning spaces]]</f>
        <v>0</v>
      </c>
      <c r="BI32" s="22">
        <f>Enrollment[[#This Row],['# of Girls from host community in age group 3-5 enrolled in learning spaces]]+Enrollment[[#This Row],['# of Girls from host community in age group 6-14 enrolled in learning spaces]]</f>
        <v>0</v>
      </c>
      <c r="BJ32" s="22">
        <f>Enrollment[[#This Row],[Male Refugee (3-14)]]+Enrollment[[#This Row],[Host Male (3-14)]]</f>
        <v>34</v>
      </c>
      <c r="BK32" s="22">
        <f>Enrollment[[#This Row],[Female Refugee (3-14)]]+Enrollment[[#This Row],[Host Female (3-14)]]</f>
        <v>36</v>
      </c>
      <c r="BL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2" s="22">
        <f>Enrollment[[#This Row],['# of Boys from host community in age group 15-17 enrolled in learning spaces]]+Enrollment[[#This Row],['# of Boys from host community in age group 18-24 enrolled in learning spaces]]</f>
        <v>0</v>
      </c>
      <c r="BO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2" s="22">
        <f>Enrollment[[#This Row],[Male Refugee (15-24)]]+Enrollment[[#This Row],[Male Host (15-24)]]</f>
        <v>0</v>
      </c>
      <c r="BQ32" s="22">
        <f>Enrollment[[#This Row],[Female Refugee  (15-24)]]+Enrollment[[#This Row],[Female Host (15-24)]]</f>
        <v>0</v>
      </c>
      <c r="BR32" s="22">
        <f>Enrollment[[#This Row],[Total Male (3-14)]]+Enrollment[[#This Row],[Total Male (15-24)]]</f>
        <v>34</v>
      </c>
      <c r="BS32" s="22">
        <f>Enrollment[[#This Row],[Total Female (3-14)]]+Enrollment[[#This Row],[Total Female (15-24)]]</f>
        <v>36</v>
      </c>
      <c r="BT32" s="22">
        <f>Enrollment[[#This Row],[Refugee Total]]+Enrollment[[#This Row],[Total Host]]</f>
        <v>70</v>
      </c>
      <c r="BU32" s="22">
        <f>Enrollment[[#This Row],['# of Girls from refugee community in age group 3-5 enrolled in learning spaces]]+Enrollment[[#This Row],['# of Girls from host community in age group 3-5 enrolled in learning spaces]]</f>
        <v>18</v>
      </c>
      <c r="BV32" s="22">
        <f>Enrollment[[#This Row],['# of Girls from refugee community in age group 6-14 enrolled in learning spaces]]+Enrollment[[#This Row],['# of Girls from host community in age group 6-14 enrolled in learning spaces]]</f>
        <v>18</v>
      </c>
      <c r="BW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2" s="22">
        <f>Enrollment[[#This Row],['# of Boys from refugee community in age group 3-5 enrolled in learning spaces]]+Enrollment[[#This Row],['# of Boys from host community in age group 3-5 enrolled in learning spaces]]</f>
        <v>17</v>
      </c>
      <c r="BZ32" s="22">
        <f>Enrollment[[#This Row],['# of Boys from refugee community in age group 6-14 enrolled in learning spaces]]+Enrollment[[#This Row],['# of Boys from host community in age group 6-14 enrolled in learning spaces]]</f>
        <v>17</v>
      </c>
      <c r="CA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3" spans="1:80">
      <c r="A33" s="21" t="s">
        <v>35</v>
      </c>
      <c r="B33" s="21" t="s">
        <v>64</v>
      </c>
      <c r="E33" s="21" t="s">
        <v>227</v>
      </c>
      <c r="F33" s="21" t="s">
        <v>228</v>
      </c>
      <c r="G33" s="21">
        <v>31422447</v>
      </c>
      <c r="H33" s="21" t="s">
        <v>166</v>
      </c>
      <c r="I33" s="21" t="s">
        <v>167</v>
      </c>
      <c r="J33" s="21" t="s">
        <v>168</v>
      </c>
      <c r="P33" s="21" t="s">
        <v>107</v>
      </c>
      <c r="Q33" s="21" t="s">
        <v>107</v>
      </c>
      <c r="S33" s="21">
        <v>19</v>
      </c>
      <c r="U33" s="21">
        <v>16</v>
      </c>
      <c r="AA33" s="21">
        <v>18</v>
      </c>
      <c r="AB33" s="21">
        <v>1</v>
      </c>
      <c r="AC33" s="21">
        <v>17</v>
      </c>
      <c r="AD33" s="21">
        <v>1</v>
      </c>
      <c r="AZ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3" s="22">
        <f>Enrollment[[#This Row],[Refugee Children 3-14]]+Enrollment[[#This Row],[Refugee Children 15-24]]</f>
        <v>70</v>
      </c>
      <c r="BC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3" s="22">
        <f>Enrollment[[#This Row],[Host Children 3-14]]+Enrollment[[#This Row],[Host Children 15-24]]</f>
        <v>0</v>
      </c>
      <c r="BF33" s="22">
        <f>Enrollment[[#This Row],['# of Boys from refugee community in age group 3-5 enrolled in learning spaces]]+Enrollment[[#This Row],['# of Boys from refugee community in age group 6-14 enrolled in learning spaces]]</f>
        <v>33</v>
      </c>
      <c r="BG33" s="22">
        <f>Enrollment[[#This Row],['# of Girls from refugee community in age group 3-5 enrolled in learning spaces]]+Enrollment[[#This Row],['# of Girls from refugee community in age group 6-14 enrolled in learning spaces]]</f>
        <v>37</v>
      </c>
      <c r="BH33" s="22">
        <f>Enrollment[[#This Row],['# of Boys from host community in age group 3-5 enrolled in learning spaces]]+Enrollment[[#This Row],['# of Boys from host community in age group 6-14 enrolled in learning spaces]]</f>
        <v>0</v>
      </c>
      <c r="BI33" s="22">
        <f>Enrollment[[#This Row],['# of Girls from host community in age group 3-5 enrolled in learning spaces]]+Enrollment[[#This Row],['# of Girls from host community in age group 6-14 enrolled in learning spaces]]</f>
        <v>0</v>
      </c>
      <c r="BJ33" s="22">
        <f>Enrollment[[#This Row],[Male Refugee (3-14)]]+Enrollment[[#This Row],[Host Male (3-14)]]</f>
        <v>33</v>
      </c>
      <c r="BK33" s="22">
        <f>Enrollment[[#This Row],[Female Refugee (3-14)]]+Enrollment[[#This Row],[Host Female (3-14)]]</f>
        <v>37</v>
      </c>
      <c r="BL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3" s="22">
        <f>Enrollment[[#This Row],['# of Boys from host community in age group 15-17 enrolled in learning spaces]]+Enrollment[[#This Row],['# of Boys from host community in age group 18-24 enrolled in learning spaces]]</f>
        <v>0</v>
      </c>
      <c r="BO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3" s="22">
        <f>Enrollment[[#This Row],[Male Refugee (15-24)]]+Enrollment[[#This Row],[Male Host (15-24)]]</f>
        <v>0</v>
      </c>
      <c r="BQ33" s="22">
        <f>Enrollment[[#This Row],[Female Refugee  (15-24)]]+Enrollment[[#This Row],[Female Host (15-24)]]</f>
        <v>0</v>
      </c>
      <c r="BR33" s="22">
        <f>Enrollment[[#This Row],[Total Male (3-14)]]+Enrollment[[#This Row],[Total Male (15-24)]]</f>
        <v>33</v>
      </c>
      <c r="BS33" s="22">
        <f>Enrollment[[#This Row],[Total Female (3-14)]]+Enrollment[[#This Row],[Total Female (15-24)]]</f>
        <v>37</v>
      </c>
      <c r="BT33" s="22">
        <f>Enrollment[[#This Row],[Refugee Total]]+Enrollment[[#This Row],[Total Host]]</f>
        <v>70</v>
      </c>
      <c r="BU33" s="22">
        <f>Enrollment[[#This Row],['# of Girls from refugee community in age group 3-5 enrolled in learning spaces]]+Enrollment[[#This Row],['# of Girls from host community in age group 3-5 enrolled in learning spaces]]</f>
        <v>19</v>
      </c>
      <c r="BV33" s="22">
        <f>Enrollment[[#This Row],['# of Girls from refugee community in age group 6-14 enrolled in learning spaces]]+Enrollment[[#This Row],['# of Girls from host community in age group 6-14 enrolled in learning spaces]]</f>
        <v>18</v>
      </c>
      <c r="BW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3" s="22">
        <f>Enrollment[[#This Row],['# of Boys from refugee community in age group 3-5 enrolled in learning spaces]]+Enrollment[[#This Row],['# of Boys from host community in age group 3-5 enrolled in learning spaces]]</f>
        <v>16</v>
      </c>
      <c r="BZ33" s="22">
        <f>Enrollment[[#This Row],['# of Boys from refugee community in age group 6-14 enrolled in learning spaces]]+Enrollment[[#This Row],['# of Boys from host community in age group 6-14 enrolled in learning spaces]]</f>
        <v>17</v>
      </c>
      <c r="CA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4" spans="1:80">
      <c r="A34" s="21" t="s">
        <v>35</v>
      </c>
      <c r="B34" s="21" t="s">
        <v>64</v>
      </c>
      <c r="E34" s="21" t="s">
        <v>229</v>
      </c>
      <c r="F34" s="21" t="s">
        <v>230</v>
      </c>
      <c r="G34" s="21">
        <v>31422522</v>
      </c>
      <c r="H34" s="21" t="s">
        <v>166</v>
      </c>
      <c r="I34" s="21" t="s">
        <v>167</v>
      </c>
      <c r="J34" s="21" t="s">
        <v>168</v>
      </c>
      <c r="P34" s="21" t="s">
        <v>107</v>
      </c>
      <c r="Q34" s="21" t="s">
        <v>107</v>
      </c>
      <c r="S34" s="21">
        <v>18</v>
      </c>
      <c r="U34" s="21">
        <v>17</v>
      </c>
      <c r="AA34" s="21">
        <v>18</v>
      </c>
      <c r="AC34" s="21">
        <v>17</v>
      </c>
      <c r="AZ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4" s="22">
        <f>Enrollment[[#This Row],[Refugee Children 3-14]]+Enrollment[[#This Row],[Refugee Children 15-24]]</f>
        <v>70</v>
      </c>
      <c r="BC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4" s="22">
        <f>Enrollment[[#This Row],[Host Children 3-14]]+Enrollment[[#This Row],[Host Children 15-24]]</f>
        <v>0</v>
      </c>
      <c r="BF34" s="22">
        <f>Enrollment[[#This Row],['# of Boys from refugee community in age group 3-5 enrolled in learning spaces]]+Enrollment[[#This Row],['# of Boys from refugee community in age group 6-14 enrolled in learning spaces]]</f>
        <v>34</v>
      </c>
      <c r="BG34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34" s="22">
        <f>Enrollment[[#This Row],['# of Boys from host community in age group 3-5 enrolled in learning spaces]]+Enrollment[[#This Row],['# of Boys from host community in age group 6-14 enrolled in learning spaces]]</f>
        <v>0</v>
      </c>
      <c r="BI34" s="22">
        <f>Enrollment[[#This Row],['# of Girls from host community in age group 3-5 enrolled in learning spaces]]+Enrollment[[#This Row],['# of Girls from host community in age group 6-14 enrolled in learning spaces]]</f>
        <v>0</v>
      </c>
      <c r="BJ34" s="22">
        <f>Enrollment[[#This Row],[Male Refugee (3-14)]]+Enrollment[[#This Row],[Host Male (3-14)]]</f>
        <v>34</v>
      </c>
      <c r="BK34" s="22">
        <f>Enrollment[[#This Row],[Female Refugee (3-14)]]+Enrollment[[#This Row],[Host Female (3-14)]]</f>
        <v>36</v>
      </c>
      <c r="BL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4" s="22">
        <f>Enrollment[[#This Row],['# of Boys from host community in age group 15-17 enrolled in learning spaces]]+Enrollment[[#This Row],['# of Boys from host community in age group 18-24 enrolled in learning spaces]]</f>
        <v>0</v>
      </c>
      <c r="BO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4" s="22">
        <f>Enrollment[[#This Row],[Male Refugee (15-24)]]+Enrollment[[#This Row],[Male Host (15-24)]]</f>
        <v>0</v>
      </c>
      <c r="BQ34" s="22">
        <f>Enrollment[[#This Row],[Female Refugee  (15-24)]]+Enrollment[[#This Row],[Female Host (15-24)]]</f>
        <v>0</v>
      </c>
      <c r="BR34" s="22">
        <f>Enrollment[[#This Row],[Total Male (3-14)]]+Enrollment[[#This Row],[Total Male (15-24)]]</f>
        <v>34</v>
      </c>
      <c r="BS34" s="22">
        <f>Enrollment[[#This Row],[Total Female (3-14)]]+Enrollment[[#This Row],[Total Female (15-24)]]</f>
        <v>36</v>
      </c>
      <c r="BT34" s="22">
        <f>Enrollment[[#This Row],[Refugee Total]]+Enrollment[[#This Row],[Total Host]]</f>
        <v>70</v>
      </c>
      <c r="BU34" s="22">
        <f>Enrollment[[#This Row],['# of Girls from refugee community in age group 3-5 enrolled in learning spaces]]+Enrollment[[#This Row],['# of Girls from host community in age group 3-5 enrolled in learning spaces]]</f>
        <v>18</v>
      </c>
      <c r="BV34" s="22">
        <f>Enrollment[[#This Row],['# of Girls from refugee community in age group 6-14 enrolled in learning spaces]]+Enrollment[[#This Row],['# of Girls from host community in age group 6-14 enrolled in learning spaces]]</f>
        <v>18</v>
      </c>
      <c r="BW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4" s="22">
        <f>Enrollment[[#This Row],['# of Boys from refugee community in age group 3-5 enrolled in learning spaces]]+Enrollment[[#This Row],['# of Boys from host community in age group 3-5 enrolled in learning spaces]]</f>
        <v>17</v>
      </c>
      <c r="BZ34" s="22">
        <f>Enrollment[[#This Row],['# of Boys from refugee community in age group 6-14 enrolled in learning spaces]]+Enrollment[[#This Row],['# of Boys from host community in age group 6-14 enrolled in learning spaces]]</f>
        <v>17</v>
      </c>
      <c r="CA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5" spans="1:80">
      <c r="A35" s="21" t="s">
        <v>35</v>
      </c>
      <c r="B35" s="21" t="s">
        <v>64</v>
      </c>
      <c r="E35" s="21" t="s">
        <v>231</v>
      </c>
      <c r="F35" s="21" t="s">
        <v>232</v>
      </c>
      <c r="G35" s="21">
        <v>31422169</v>
      </c>
      <c r="H35" s="21" t="s">
        <v>166</v>
      </c>
      <c r="I35" s="21" t="s">
        <v>167</v>
      </c>
      <c r="J35" s="21" t="s">
        <v>168</v>
      </c>
      <c r="P35" s="21" t="s">
        <v>107</v>
      </c>
      <c r="Q35" s="21" t="s">
        <v>107</v>
      </c>
      <c r="S35" s="21">
        <v>18</v>
      </c>
      <c r="U35" s="21">
        <v>17</v>
      </c>
      <c r="AA35" s="21">
        <v>18</v>
      </c>
      <c r="AB35" s="21">
        <v>1</v>
      </c>
      <c r="AC35" s="21">
        <v>17</v>
      </c>
      <c r="AZ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5" s="22">
        <f>Enrollment[[#This Row],[Refugee Children 3-14]]+Enrollment[[#This Row],[Refugee Children 15-24]]</f>
        <v>70</v>
      </c>
      <c r="BC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5" s="22">
        <f>Enrollment[[#This Row],[Host Children 3-14]]+Enrollment[[#This Row],[Host Children 15-24]]</f>
        <v>0</v>
      </c>
      <c r="BF35" s="22">
        <f>Enrollment[[#This Row],['# of Boys from refugee community in age group 3-5 enrolled in learning spaces]]+Enrollment[[#This Row],['# of Boys from refugee community in age group 6-14 enrolled in learning spaces]]</f>
        <v>34</v>
      </c>
      <c r="BG35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35" s="22">
        <f>Enrollment[[#This Row],['# of Boys from host community in age group 3-5 enrolled in learning spaces]]+Enrollment[[#This Row],['# of Boys from host community in age group 6-14 enrolled in learning spaces]]</f>
        <v>0</v>
      </c>
      <c r="BI35" s="22">
        <f>Enrollment[[#This Row],['# of Girls from host community in age group 3-5 enrolled in learning spaces]]+Enrollment[[#This Row],['# of Girls from host community in age group 6-14 enrolled in learning spaces]]</f>
        <v>0</v>
      </c>
      <c r="BJ35" s="22">
        <f>Enrollment[[#This Row],[Male Refugee (3-14)]]+Enrollment[[#This Row],[Host Male (3-14)]]</f>
        <v>34</v>
      </c>
      <c r="BK35" s="22">
        <f>Enrollment[[#This Row],[Female Refugee (3-14)]]+Enrollment[[#This Row],[Host Female (3-14)]]</f>
        <v>36</v>
      </c>
      <c r="BL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5" s="22">
        <f>Enrollment[[#This Row],['# of Boys from host community in age group 15-17 enrolled in learning spaces]]+Enrollment[[#This Row],['# of Boys from host community in age group 18-24 enrolled in learning spaces]]</f>
        <v>0</v>
      </c>
      <c r="BO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5" s="22">
        <f>Enrollment[[#This Row],[Male Refugee (15-24)]]+Enrollment[[#This Row],[Male Host (15-24)]]</f>
        <v>0</v>
      </c>
      <c r="BQ35" s="22">
        <f>Enrollment[[#This Row],[Female Refugee  (15-24)]]+Enrollment[[#This Row],[Female Host (15-24)]]</f>
        <v>0</v>
      </c>
      <c r="BR35" s="22">
        <f>Enrollment[[#This Row],[Total Male (3-14)]]+Enrollment[[#This Row],[Total Male (15-24)]]</f>
        <v>34</v>
      </c>
      <c r="BS35" s="22">
        <f>Enrollment[[#This Row],[Total Female (3-14)]]+Enrollment[[#This Row],[Total Female (15-24)]]</f>
        <v>36</v>
      </c>
      <c r="BT35" s="22">
        <f>Enrollment[[#This Row],[Refugee Total]]+Enrollment[[#This Row],[Total Host]]</f>
        <v>70</v>
      </c>
      <c r="BU35" s="22">
        <f>Enrollment[[#This Row],['# of Girls from refugee community in age group 3-5 enrolled in learning spaces]]+Enrollment[[#This Row],['# of Girls from host community in age group 3-5 enrolled in learning spaces]]</f>
        <v>18</v>
      </c>
      <c r="BV35" s="22">
        <f>Enrollment[[#This Row],['# of Girls from refugee community in age group 6-14 enrolled in learning spaces]]+Enrollment[[#This Row],['# of Girls from host community in age group 6-14 enrolled in learning spaces]]</f>
        <v>18</v>
      </c>
      <c r="BW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5" s="22">
        <f>Enrollment[[#This Row],['# of Boys from refugee community in age group 3-5 enrolled in learning spaces]]+Enrollment[[#This Row],['# of Boys from host community in age group 3-5 enrolled in learning spaces]]</f>
        <v>17</v>
      </c>
      <c r="BZ35" s="22">
        <f>Enrollment[[#This Row],['# of Boys from refugee community in age group 6-14 enrolled in learning spaces]]+Enrollment[[#This Row],['# of Boys from host community in age group 6-14 enrolled in learning spaces]]</f>
        <v>17</v>
      </c>
      <c r="CA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6" spans="1:80">
      <c r="A36" s="21" t="s">
        <v>35</v>
      </c>
      <c r="B36" s="21" t="s">
        <v>64</v>
      </c>
      <c r="E36" s="21" t="s">
        <v>233</v>
      </c>
      <c r="F36" s="21" t="s">
        <v>234</v>
      </c>
      <c r="G36" s="21">
        <v>31422355</v>
      </c>
      <c r="H36" s="21" t="s">
        <v>166</v>
      </c>
      <c r="I36" s="21" t="s">
        <v>167</v>
      </c>
      <c r="J36" s="21" t="s">
        <v>168</v>
      </c>
      <c r="P36" s="21" t="s">
        <v>107</v>
      </c>
      <c r="Q36" s="21" t="s">
        <v>107</v>
      </c>
      <c r="S36" s="21">
        <v>19</v>
      </c>
      <c r="U36" s="21">
        <v>16</v>
      </c>
      <c r="V36" s="21">
        <v>1</v>
      </c>
      <c r="AA36" s="21">
        <v>20</v>
      </c>
      <c r="AC36" s="21">
        <v>15</v>
      </c>
      <c r="AZ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6" s="22">
        <f>Enrollment[[#This Row],[Refugee Children 3-14]]+Enrollment[[#This Row],[Refugee Children 15-24]]</f>
        <v>70</v>
      </c>
      <c r="BC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6" s="22">
        <f>Enrollment[[#This Row],[Host Children 3-14]]+Enrollment[[#This Row],[Host Children 15-24]]</f>
        <v>0</v>
      </c>
      <c r="BF36" s="22">
        <f>Enrollment[[#This Row],['# of Boys from refugee community in age group 3-5 enrolled in learning spaces]]+Enrollment[[#This Row],['# of Boys from refugee community in age group 6-14 enrolled in learning spaces]]</f>
        <v>31</v>
      </c>
      <c r="BG36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36" s="22">
        <f>Enrollment[[#This Row],['# of Boys from host community in age group 3-5 enrolled in learning spaces]]+Enrollment[[#This Row],['# of Boys from host community in age group 6-14 enrolled in learning spaces]]</f>
        <v>0</v>
      </c>
      <c r="BI36" s="22">
        <f>Enrollment[[#This Row],['# of Girls from host community in age group 3-5 enrolled in learning spaces]]+Enrollment[[#This Row],['# of Girls from host community in age group 6-14 enrolled in learning spaces]]</f>
        <v>0</v>
      </c>
      <c r="BJ36" s="22">
        <f>Enrollment[[#This Row],[Male Refugee (3-14)]]+Enrollment[[#This Row],[Host Male (3-14)]]</f>
        <v>31</v>
      </c>
      <c r="BK36" s="22">
        <f>Enrollment[[#This Row],[Female Refugee (3-14)]]+Enrollment[[#This Row],[Host Female (3-14)]]</f>
        <v>39</v>
      </c>
      <c r="BL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6" s="22">
        <f>Enrollment[[#This Row],['# of Boys from host community in age group 15-17 enrolled in learning spaces]]+Enrollment[[#This Row],['# of Boys from host community in age group 18-24 enrolled in learning spaces]]</f>
        <v>0</v>
      </c>
      <c r="BO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6" s="22">
        <f>Enrollment[[#This Row],[Male Refugee (15-24)]]+Enrollment[[#This Row],[Male Host (15-24)]]</f>
        <v>0</v>
      </c>
      <c r="BQ36" s="22">
        <f>Enrollment[[#This Row],[Female Refugee  (15-24)]]+Enrollment[[#This Row],[Female Host (15-24)]]</f>
        <v>0</v>
      </c>
      <c r="BR36" s="22">
        <f>Enrollment[[#This Row],[Total Male (3-14)]]+Enrollment[[#This Row],[Total Male (15-24)]]</f>
        <v>31</v>
      </c>
      <c r="BS36" s="22">
        <f>Enrollment[[#This Row],[Total Female (3-14)]]+Enrollment[[#This Row],[Total Female (15-24)]]</f>
        <v>39</v>
      </c>
      <c r="BT36" s="22">
        <f>Enrollment[[#This Row],[Refugee Total]]+Enrollment[[#This Row],[Total Host]]</f>
        <v>70</v>
      </c>
      <c r="BU36" s="22">
        <f>Enrollment[[#This Row],['# of Girls from refugee community in age group 3-5 enrolled in learning spaces]]+Enrollment[[#This Row],['# of Girls from host community in age group 3-5 enrolled in learning spaces]]</f>
        <v>19</v>
      </c>
      <c r="BV36" s="22">
        <f>Enrollment[[#This Row],['# of Girls from refugee community in age group 6-14 enrolled in learning spaces]]+Enrollment[[#This Row],['# of Girls from host community in age group 6-14 enrolled in learning spaces]]</f>
        <v>20</v>
      </c>
      <c r="BW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6" s="22">
        <f>Enrollment[[#This Row],['# of Boys from refugee community in age group 3-5 enrolled in learning spaces]]+Enrollment[[#This Row],['# of Boys from host community in age group 3-5 enrolled in learning spaces]]</f>
        <v>16</v>
      </c>
      <c r="BZ36" s="22">
        <f>Enrollment[[#This Row],['# of Boys from refugee community in age group 6-14 enrolled in learning spaces]]+Enrollment[[#This Row],['# of Boys from host community in age group 6-14 enrolled in learning spaces]]</f>
        <v>15</v>
      </c>
      <c r="CA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7" spans="1:80">
      <c r="A37" s="21" t="s">
        <v>35</v>
      </c>
      <c r="B37" s="21" t="s">
        <v>64</v>
      </c>
      <c r="E37" s="21" t="s">
        <v>235</v>
      </c>
      <c r="F37" s="21" t="s">
        <v>236</v>
      </c>
      <c r="G37" s="21">
        <v>31422585</v>
      </c>
      <c r="H37" s="21" t="s">
        <v>166</v>
      </c>
      <c r="I37" s="21" t="s">
        <v>167</v>
      </c>
      <c r="J37" s="21" t="s">
        <v>168</v>
      </c>
      <c r="P37" s="21" t="s">
        <v>107</v>
      </c>
      <c r="Q37" s="21" t="s">
        <v>107</v>
      </c>
      <c r="S37" s="21">
        <v>19</v>
      </c>
      <c r="U37" s="21">
        <v>16</v>
      </c>
      <c r="AA37" s="21">
        <v>17</v>
      </c>
      <c r="AB37" s="21">
        <v>1</v>
      </c>
      <c r="AC37" s="21">
        <v>18</v>
      </c>
      <c r="AZ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7" s="22">
        <f>Enrollment[[#This Row],[Refugee Children 3-14]]+Enrollment[[#This Row],[Refugee Children 15-24]]</f>
        <v>70</v>
      </c>
      <c r="BC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7" s="22">
        <f>Enrollment[[#This Row],[Host Children 3-14]]+Enrollment[[#This Row],[Host Children 15-24]]</f>
        <v>0</v>
      </c>
      <c r="BF37" s="22">
        <f>Enrollment[[#This Row],['# of Boys from refugee community in age group 3-5 enrolled in learning spaces]]+Enrollment[[#This Row],['# of Boys from refugee community in age group 6-14 enrolled in learning spaces]]</f>
        <v>34</v>
      </c>
      <c r="BG37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37" s="22">
        <f>Enrollment[[#This Row],['# of Boys from host community in age group 3-5 enrolled in learning spaces]]+Enrollment[[#This Row],['# of Boys from host community in age group 6-14 enrolled in learning spaces]]</f>
        <v>0</v>
      </c>
      <c r="BI37" s="22">
        <f>Enrollment[[#This Row],['# of Girls from host community in age group 3-5 enrolled in learning spaces]]+Enrollment[[#This Row],['# of Girls from host community in age group 6-14 enrolled in learning spaces]]</f>
        <v>0</v>
      </c>
      <c r="BJ37" s="22">
        <f>Enrollment[[#This Row],[Male Refugee (3-14)]]+Enrollment[[#This Row],[Host Male (3-14)]]</f>
        <v>34</v>
      </c>
      <c r="BK37" s="22">
        <f>Enrollment[[#This Row],[Female Refugee (3-14)]]+Enrollment[[#This Row],[Host Female (3-14)]]</f>
        <v>36</v>
      </c>
      <c r="BL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7" s="22">
        <f>Enrollment[[#This Row],['# of Boys from host community in age group 15-17 enrolled in learning spaces]]+Enrollment[[#This Row],['# of Boys from host community in age group 18-24 enrolled in learning spaces]]</f>
        <v>0</v>
      </c>
      <c r="BO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7" s="22">
        <f>Enrollment[[#This Row],[Male Refugee (15-24)]]+Enrollment[[#This Row],[Male Host (15-24)]]</f>
        <v>0</v>
      </c>
      <c r="BQ37" s="22">
        <f>Enrollment[[#This Row],[Female Refugee  (15-24)]]+Enrollment[[#This Row],[Female Host (15-24)]]</f>
        <v>0</v>
      </c>
      <c r="BR37" s="22">
        <f>Enrollment[[#This Row],[Total Male (3-14)]]+Enrollment[[#This Row],[Total Male (15-24)]]</f>
        <v>34</v>
      </c>
      <c r="BS37" s="22">
        <f>Enrollment[[#This Row],[Total Female (3-14)]]+Enrollment[[#This Row],[Total Female (15-24)]]</f>
        <v>36</v>
      </c>
      <c r="BT37" s="22">
        <f>Enrollment[[#This Row],[Refugee Total]]+Enrollment[[#This Row],[Total Host]]</f>
        <v>70</v>
      </c>
      <c r="BU37" s="22">
        <f>Enrollment[[#This Row],['# of Girls from refugee community in age group 3-5 enrolled in learning spaces]]+Enrollment[[#This Row],['# of Girls from host community in age group 3-5 enrolled in learning spaces]]</f>
        <v>19</v>
      </c>
      <c r="BV37" s="22">
        <f>Enrollment[[#This Row],['# of Girls from refugee community in age group 6-14 enrolled in learning spaces]]+Enrollment[[#This Row],['# of Girls from host community in age group 6-14 enrolled in learning spaces]]</f>
        <v>17</v>
      </c>
      <c r="BW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7" s="22">
        <f>Enrollment[[#This Row],['# of Boys from refugee community in age group 3-5 enrolled in learning spaces]]+Enrollment[[#This Row],['# of Boys from host community in age group 3-5 enrolled in learning spaces]]</f>
        <v>16</v>
      </c>
      <c r="BZ37" s="22">
        <f>Enrollment[[#This Row],['# of Boys from refugee community in age group 6-14 enrolled in learning spaces]]+Enrollment[[#This Row],['# of Boys from host community in age group 6-14 enrolled in learning spaces]]</f>
        <v>18</v>
      </c>
      <c r="CA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8" spans="1:80">
      <c r="A38" s="21" t="s">
        <v>35</v>
      </c>
      <c r="B38" s="21" t="s">
        <v>64</v>
      </c>
      <c r="E38" s="21" t="s">
        <v>237</v>
      </c>
      <c r="F38" s="21" t="s">
        <v>238</v>
      </c>
      <c r="G38" s="21">
        <v>31422622</v>
      </c>
      <c r="H38" s="21" t="s">
        <v>166</v>
      </c>
      <c r="I38" s="21" t="s">
        <v>167</v>
      </c>
      <c r="J38" s="21" t="s">
        <v>168</v>
      </c>
      <c r="P38" s="21" t="s">
        <v>107</v>
      </c>
      <c r="Q38" s="21" t="s">
        <v>107</v>
      </c>
      <c r="S38" s="21">
        <v>18</v>
      </c>
      <c r="T38" s="21">
        <v>1</v>
      </c>
      <c r="U38" s="21">
        <v>17</v>
      </c>
      <c r="AA38" s="21">
        <v>18</v>
      </c>
      <c r="AC38" s="21">
        <v>17</v>
      </c>
      <c r="AZ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8" s="22">
        <f>Enrollment[[#This Row],[Refugee Children 3-14]]+Enrollment[[#This Row],[Refugee Children 15-24]]</f>
        <v>70</v>
      </c>
      <c r="BC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8" s="22">
        <f>Enrollment[[#This Row],[Host Children 3-14]]+Enrollment[[#This Row],[Host Children 15-24]]</f>
        <v>0</v>
      </c>
      <c r="BF38" s="22">
        <f>Enrollment[[#This Row],['# of Boys from refugee community in age group 3-5 enrolled in learning spaces]]+Enrollment[[#This Row],['# of Boys from refugee community in age group 6-14 enrolled in learning spaces]]</f>
        <v>34</v>
      </c>
      <c r="BG38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38" s="22">
        <f>Enrollment[[#This Row],['# of Boys from host community in age group 3-5 enrolled in learning spaces]]+Enrollment[[#This Row],['# of Boys from host community in age group 6-14 enrolled in learning spaces]]</f>
        <v>0</v>
      </c>
      <c r="BI38" s="22">
        <f>Enrollment[[#This Row],['# of Girls from host community in age group 3-5 enrolled in learning spaces]]+Enrollment[[#This Row],['# of Girls from host community in age group 6-14 enrolled in learning spaces]]</f>
        <v>0</v>
      </c>
      <c r="BJ38" s="22">
        <f>Enrollment[[#This Row],[Male Refugee (3-14)]]+Enrollment[[#This Row],[Host Male (3-14)]]</f>
        <v>34</v>
      </c>
      <c r="BK38" s="22">
        <f>Enrollment[[#This Row],[Female Refugee (3-14)]]+Enrollment[[#This Row],[Host Female (3-14)]]</f>
        <v>36</v>
      </c>
      <c r="BL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8" s="22">
        <f>Enrollment[[#This Row],['# of Boys from host community in age group 15-17 enrolled in learning spaces]]+Enrollment[[#This Row],['# of Boys from host community in age group 18-24 enrolled in learning spaces]]</f>
        <v>0</v>
      </c>
      <c r="BO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8" s="22">
        <f>Enrollment[[#This Row],[Male Refugee (15-24)]]+Enrollment[[#This Row],[Male Host (15-24)]]</f>
        <v>0</v>
      </c>
      <c r="BQ38" s="22">
        <f>Enrollment[[#This Row],[Female Refugee  (15-24)]]+Enrollment[[#This Row],[Female Host (15-24)]]</f>
        <v>0</v>
      </c>
      <c r="BR38" s="22">
        <f>Enrollment[[#This Row],[Total Male (3-14)]]+Enrollment[[#This Row],[Total Male (15-24)]]</f>
        <v>34</v>
      </c>
      <c r="BS38" s="22">
        <f>Enrollment[[#This Row],[Total Female (3-14)]]+Enrollment[[#This Row],[Total Female (15-24)]]</f>
        <v>36</v>
      </c>
      <c r="BT38" s="22">
        <f>Enrollment[[#This Row],[Refugee Total]]+Enrollment[[#This Row],[Total Host]]</f>
        <v>70</v>
      </c>
      <c r="BU38" s="22">
        <f>Enrollment[[#This Row],['# of Girls from refugee community in age group 3-5 enrolled in learning spaces]]+Enrollment[[#This Row],['# of Girls from host community in age group 3-5 enrolled in learning spaces]]</f>
        <v>18</v>
      </c>
      <c r="BV38" s="22">
        <f>Enrollment[[#This Row],['# of Girls from refugee community in age group 6-14 enrolled in learning spaces]]+Enrollment[[#This Row],['# of Girls from host community in age group 6-14 enrolled in learning spaces]]</f>
        <v>18</v>
      </c>
      <c r="BW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8" s="22">
        <f>Enrollment[[#This Row],['# of Boys from refugee community in age group 3-5 enrolled in learning spaces]]+Enrollment[[#This Row],['# of Boys from host community in age group 3-5 enrolled in learning spaces]]</f>
        <v>17</v>
      </c>
      <c r="BZ38" s="22">
        <f>Enrollment[[#This Row],['# of Boys from refugee community in age group 6-14 enrolled in learning spaces]]+Enrollment[[#This Row],['# of Boys from host community in age group 6-14 enrolled in learning spaces]]</f>
        <v>17</v>
      </c>
      <c r="CA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9" spans="1:80">
      <c r="A39" s="21" t="s">
        <v>34</v>
      </c>
      <c r="B39" s="21" t="s">
        <v>63</v>
      </c>
      <c r="C39" s="21" t="s">
        <v>1790</v>
      </c>
      <c r="J39" s="21" t="s">
        <v>168</v>
      </c>
      <c r="O39" s="21" t="s">
        <v>113</v>
      </c>
      <c r="P39" s="21" t="s">
        <v>113</v>
      </c>
      <c r="Q39" s="21" t="s">
        <v>113</v>
      </c>
      <c r="S39" s="21">
        <v>72</v>
      </c>
      <c r="U39" s="21">
        <v>63</v>
      </c>
      <c r="AA39" s="21">
        <v>115</v>
      </c>
      <c r="AC39" s="21">
        <v>150</v>
      </c>
      <c r="AZ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400</v>
      </c>
      <c r="BA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9" s="22">
        <f>Enrollment[[#This Row],[Refugee Children 3-14]]+Enrollment[[#This Row],[Refugee Children 15-24]]</f>
        <v>400</v>
      </c>
      <c r="BC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9" s="22">
        <f>Enrollment[[#This Row],[Host Children 3-14]]+Enrollment[[#This Row],[Host Children 15-24]]</f>
        <v>0</v>
      </c>
      <c r="BF39" s="22">
        <f>Enrollment[[#This Row],['# of Boys from refugee community in age group 3-5 enrolled in learning spaces]]+Enrollment[[#This Row],['# of Boys from refugee community in age group 6-14 enrolled in learning spaces]]</f>
        <v>213</v>
      </c>
      <c r="BG39" s="22">
        <f>Enrollment[[#This Row],['# of Girls from refugee community in age group 3-5 enrolled in learning spaces]]+Enrollment[[#This Row],['# of Girls from refugee community in age group 6-14 enrolled in learning spaces]]</f>
        <v>187</v>
      </c>
      <c r="BH39" s="22">
        <f>Enrollment[[#This Row],['# of Boys from host community in age group 3-5 enrolled in learning spaces]]+Enrollment[[#This Row],['# of Boys from host community in age group 6-14 enrolled in learning spaces]]</f>
        <v>0</v>
      </c>
      <c r="BI39" s="22">
        <f>Enrollment[[#This Row],['# of Girls from host community in age group 3-5 enrolled in learning spaces]]+Enrollment[[#This Row],['# of Girls from host community in age group 6-14 enrolled in learning spaces]]</f>
        <v>0</v>
      </c>
      <c r="BJ39" s="22">
        <f>Enrollment[[#This Row],[Male Refugee (3-14)]]+Enrollment[[#This Row],[Host Male (3-14)]]</f>
        <v>213</v>
      </c>
      <c r="BK39" s="22">
        <f>Enrollment[[#This Row],[Female Refugee (3-14)]]+Enrollment[[#This Row],[Host Female (3-14)]]</f>
        <v>187</v>
      </c>
      <c r="BL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9" s="22">
        <f>Enrollment[[#This Row],['# of Boys from host community in age group 15-17 enrolled in learning spaces]]+Enrollment[[#This Row],['# of Boys from host community in age group 18-24 enrolled in learning spaces]]</f>
        <v>0</v>
      </c>
      <c r="BO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9" s="22">
        <f>Enrollment[[#This Row],[Male Refugee (15-24)]]+Enrollment[[#This Row],[Male Host (15-24)]]</f>
        <v>0</v>
      </c>
      <c r="BQ39" s="22">
        <f>Enrollment[[#This Row],[Female Refugee  (15-24)]]+Enrollment[[#This Row],[Female Host (15-24)]]</f>
        <v>0</v>
      </c>
      <c r="BR39" s="22">
        <f>Enrollment[[#This Row],[Total Male (3-14)]]+Enrollment[[#This Row],[Total Male (15-24)]]</f>
        <v>213</v>
      </c>
      <c r="BS39" s="22">
        <f>Enrollment[[#This Row],[Total Female (3-14)]]+Enrollment[[#This Row],[Total Female (15-24)]]</f>
        <v>187</v>
      </c>
      <c r="BT39" s="22">
        <f>Enrollment[[#This Row],[Refugee Total]]+Enrollment[[#This Row],[Total Host]]</f>
        <v>400</v>
      </c>
      <c r="BU39" s="22">
        <f>Enrollment[[#This Row],['# of Girls from refugee community in age group 3-5 enrolled in learning spaces]]+Enrollment[[#This Row],['# of Girls from host community in age group 3-5 enrolled in learning spaces]]</f>
        <v>72</v>
      </c>
      <c r="BV39" s="22">
        <f>Enrollment[[#This Row],['# of Girls from refugee community in age group 6-14 enrolled in learning spaces]]+Enrollment[[#This Row],['# of Girls from host community in age group 6-14 enrolled in learning spaces]]</f>
        <v>115</v>
      </c>
      <c r="BW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9" s="22">
        <f>Enrollment[[#This Row],['# of Boys from refugee community in age group 3-5 enrolled in learning spaces]]+Enrollment[[#This Row],['# of Boys from host community in age group 3-5 enrolled in learning spaces]]</f>
        <v>63</v>
      </c>
      <c r="BZ39" s="22">
        <f>Enrollment[[#This Row],['# of Boys from refugee community in age group 6-14 enrolled in learning spaces]]+Enrollment[[#This Row],['# of Boys from host community in age group 6-14 enrolled in learning spaces]]</f>
        <v>150</v>
      </c>
      <c r="CA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0" spans="1:80">
      <c r="A40" s="21" t="s">
        <v>48</v>
      </c>
      <c r="B40" s="21" t="s">
        <v>77</v>
      </c>
      <c r="C40" s="21" t="s">
        <v>1790</v>
      </c>
      <c r="J40" s="21" t="s">
        <v>168</v>
      </c>
      <c r="O40" s="21" t="s">
        <v>113</v>
      </c>
      <c r="P40" s="21" t="s">
        <v>113</v>
      </c>
      <c r="Q40" s="21" t="s">
        <v>113</v>
      </c>
      <c r="S40" s="21">
        <v>151</v>
      </c>
      <c r="T40" s="21">
        <v>1</v>
      </c>
      <c r="U40" s="21">
        <v>149</v>
      </c>
      <c r="V40" s="21">
        <v>1</v>
      </c>
      <c r="AA40" s="21">
        <v>284</v>
      </c>
      <c r="AC40" s="21">
        <v>314</v>
      </c>
      <c r="AD40" s="21">
        <v>1</v>
      </c>
      <c r="AZ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898</v>
      </c>
      <c r="BA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0" s="22">
        <f>Enrollment[[#This Row],[Refugee Children 3-14]]+Enrollment[[#This Row],[Refugee Children 15-24]]</f>
        <v>898</v>
      </c>
      <c r="BC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0" s="22">
        <f>Enrollment[[#This Row],[Host Children 3-14]]+Enrollment[[#This Row],[Host Children 15-24]]</f>
        <v>0</v>
      </c>
      <c r="BF40" s="22">
        <f>Enrollment[[#This Row],['# of Boys from refugee community in age group 3-5 enrolled in learning spaces]]+Enrollment[[#This Row],['# of Boys from refugee community in age group 6-14 enrolled in learning spaces]]</f>
        <v>463</v>
      </c>
      <c r="BG40" s="22">
        <f>Enrollment[[#This Row],['# of Girls from refugee community in age group 3-5 enrolled in learning spaces]]+Enrollment[[#This Row],['# of Girls from refugee community in age group 6-14 enrolled in learning spaces]]</f>
        <v>435</v>
      </c>
      <c r="BH40" s="22">
        <f>Enrollment[[#This Row],['# of Boys from host community in age group 3-5 enrolled in learning spaces]]+Enrollment[[#This Row],['# of Boys from host community in age group 6-14 enrolled in learning spaces]]</f>
        <v>0</v>
      </c>
      <c r="BI40" s="22">
        <f>Enrollment[[#This Row],['# of Girls from host community in age group 3-5 enrolled in learning spaces]]+Enrollment[[#This Row],['# of Girls from host community in age group 6-14 enrolled in learning spaces]]</f>
        <v>0</v>
      </c>
      <c r="BJ40" s="22">
        <f>Enrollment[[#This Row],[Male Refugee (3-14)]]+Enrollment[[#This Row],[Host Male (3-14)]]</f>
        <v>463</v>
      </c>
      <c r="BK40" s="22">
        <f>Enrollment[[#This Row],[Female Refugee (3-14)]]+Enrollment[[#This Row],[Host Female (3-14)]]</f>
        <v>435</v>
      </c>
      <c r="BL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0" s="22">
        <f>Enrollment[[#This Row],['# of Boys from host community in age group 15-17 enrolled in learning spaces]]+Enrollment[[#This Row],['# of Boys from host community in age group 18-24 enrolled in learning spaces]]</f>
        <v>0</v>
      </c>
      <c r="BO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0" s="22">
        <f>Enrollment[[#This Row],[Male Refugee (15-24)]]+Enrollment[[#This Row],[Male Host (15-24)]]</f>
        <v>0</v>
      </c>
      <c r="BQ40" s="22">
        <f>Enrollment[[#This Row],[Female Refugee  (15-24)]]+Enrollment[[#This Row],[Female Host (15-24)]]</f>
        <v>0</v>
      </c>
      <c r="BR40" s="22">
        <f>Enrollment[[#This Row],[Total Male (3-14)]]+Enrollment[[#This Row],[Total Male (15-24)]]</f>
        <v>463</v>
      </c>
      <c r="BS40" s="22">
        <f>Enrollment[[#This Row],[Total Female (3-14)]]+Enrollment[[#This Row],[Total Female (15-24)]]</f>
        <v>435</v>
      </c>
      <c r="BT40" s="22">
        <f>Enrollment[[#This Row],[Refugee Total]]+Enrollment[[#This Row],[Total Host]]</f>
        <v>898</v>
      </c>
      <c r="BU40" s="22">
        <f>Enrollment[[#This Row],['# of Girls from refugee community in age group 3-5 enrolled in learning spaces]]+Enrollment[[#This Row],['# of Girls from host community in age group 3-5 enrolled in learning spaces]]</f>
        <v>151</v>
      </c>
      <c r="BV40" s="22">
        <f>Enrollment[[#This Row],['# of Girls from refugee community in age group 6-14 enrolled in learning spaces]]+Enrollment[[#This Row],['# of Girls from host community in age group 6-14 enrolled in learning spaces]]</f>
        <v>284</v>
      </c>
      <c r="BW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0" s="22">
        <f>Enrollment[[#This Row],['# of Boys from refugee community in age group 3-5 enrolled in learning spaces]]+Enrollment[[#This Row],['# of Boys from host community in age group 3-5 enrolled in learning spaces]]</f>
        <v>149</v>
      </c>
      <c r="BZ40" s="22">
        <f>Enrollment[[#This Row],['# of Boys from refugee community in age group 6-14 enrolled in learning spaces]]+Enrollment[[#This Row],['# of Boys from host community in age group 6-14 enrolled in learning spaces]]</f>
        <v>314</v>
      </c>
      <c r="CA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1" spans="1:80">
      <c r="A41" s="21" t="s">
        <v>49</v>
      </c>
      <c r="B41" s="21" t="s">
        <v>78</v>
      </c>
      <c r="C41" s="21" t="s">
        <v>1790</v>
      </c>
      <c r="J41" s="21" t="s">
        <v>168</v>
      </c>
      <c r="O41" s="21" t="s">
        <v>113</v>
      </c>
      <c r="P41" s="21" t="s">
        <v>113</v>
      </c>
      <c r="Q41" s="21" t="s">
        <v>113</v>
      </c>
      <c r="AZ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1" s="22">
        <f>Enrollment[[#This Row],[Refugee Children 3-14]]+Enrollment[[#This Row],[Refugee Children 15-24]]</f>
        <v>0</v>
      </c>
      <c r="BC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1" s="22">
        <f>Enrollment[[#This Row],[Host Children 3-14]]+Enrollment[[#This Row],[Host Children 15-24]]</f>
        <v>0</v>
      </c>
      <c r="BF41" s="22">
        <f>Enrollment[[#This Row],['# of Boys from refugee community in age group 3-5 enrolled in learning spaces]]+Enrollment[[#This Row],['# of Boys from refugee community in age group 6-14 enrolled in learning spaces]]</f>
        <v>0</v>
      </c>
      <c r="BG41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41" s="22">
        <f>Enrollment[[#This Row],['# of Boys from host community in age group 3-5 enrolled in learning spaces]]+Enrollment[[#This Row],['# of Boys from host community in age group 6-14 enrolled in learning spaces]]</f>
        <v>0</v>
      </c>
      <c r="BI41" s="22">
        <f>Enrollment[[#This Row],['# of Girls from host community in age group 3-5 enrolled in learning spaces]]+Enrollment[[#This Row],['# of Girls from host community in age group 6-14 enrolled in learning spaces]]</f>
        <v>0</v>
      </c>
      <c r="BJ41" s="22">
        <f>Enrollment[[#This Row],[Male Refugee (3-14)]]+Enrollment[[#This Row],[Host Male (3-14)]]</f>
        <v>0</v>
      </c>
      <c r="BK41" s="22">
        <f>Enrollment[[#This Row],[Female Refugee (3-14)]]+Enrollment[[#This Row],[Host Female (3-14)]]</f>
        <v>0</v>
      </c>
      <c r="BL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1" s="22">
        <f>Enrollment[[#This Row],['# of Boys from host community in age group 15-17 enrolled in learning spaces]]+Enrollment[[#This Row],['# of Boys from host community in age group 18-24 enrolled in learning spaces]]</f>
        <v>0</v>
      </c>
      <c r="BO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1" s="22">
        <f>Enrollment[[#This Row],[Male Refugee (15-24)]]+Enrollment[[#This Row],[Male Host (15-24)]]</f>
        <v>0</v>
      </c>
      <c r="BQ41" s="22">
        <f>Enrollment[[#This Row],[Female Refugee  (15-24)]]+Enrollment[[#This Row],[Female Host (15-24)]]</f>
        <v>0</v>
      </c>
      <c r="BR41" s="22">
        <f>Enrollment[[#This Row],[Total Male (3-14)]]+Enrollment[[#This Row],[Total Male (15-24)]]</f>
        <v>0</v>
      </c>
      <c r="BS41" s="22">
        <f>Enrollment[[#This Row],[Total Female (3-14)]]+Enrollment[[#This Row],[Total Female (15-24)]]</f>
        <v>0</v>
      </c>
      <c r="BT41" s="22">
        <f>Enrollment[[#This Row],[Refugee Total]]+Enrollment[[#This Row],[Total Host]]</f>
        <v>0</v>
      </c>
      <c r="BU41" s="22">
        <f>Enrollment[[#This Row],['# of Girls from refugee community in age group 3-5 enrolled in learning spaces]]+Enrollment[[#This Row],['# of Girls from host community in age group 3-5 enrolled in learning spaces]]</f>
        <v>0</v>
      </c>
      <c r="BV41" s="22">
        <f>Enrollment[[#This Row],['# of Girls from refugee community in age group 6-14 enrolled in learning spaces]]+Enrollment[[#This Row],['# of Girls from host community in age group 6-14 enrolled in learning spaces]]</f>
        <v>0</v>
      </c>
      <c r="BW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1" s="22">
        <f>Enrollment[[#This Row],['# of Boys from refugee community in age group 3-5 enrolled in learning spaces]]+Enrollment[[#This Row],['# of Boys from host community in age group 3-5 enrolled in learning spaces]]</f>
        <v>0</v>
      </c>
      <c r="BZ41" s="22">
        <f>Enrollment[[#This Row],['# of Boys from refugee community in age group 6-14 enrolled in learning spaces]]+Enrollment[[#This Row],['# of Boys from host community in age group 6-14 enrolled in learning spaces]]</f>
        <v>0</v>
      </c>
      <c r="CA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2" spans="1:80">
      <c r="A42" s="21" t="s">
        <v>37</v>
      </c>
      <c r="B42" s="21" t="s">
        <v>66</v>
      </c>
      <c r="C42" s="21" t="s">
        <v>1790</v>
      </c>
      <c r="J42" s="21" t="s">
        <v>168</v>
      </c>
      <c r="O42" s="21" t="s">
        <v>113</v>
      </c>
      <c r="P42" s="21" t="s">
        <v>113</v>
      </c>
      <c r="Q42" s="21" t="s">
        <v>113</v>
      </c>
      <c r="S42" s="21">
        <v>153</v>
      </c>
      <c r="U42" s="21">
        <v>180</v>
      </c>
      <c r="AA42" s="21">
        <v>283</v>
      </c>
      <c r="AC42" s="21">
        <v>332</v>
      </c>
      <c r="AZ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948</v>
      </c>
      <c r="BA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2" s="22">
        <f>Enrollment[[#This Row],[Refugee Children 3-14]]+Enrollment[[#This Row],[Refugee Children 15-24]]</f>
        <v>948</v>
      </c>
      <c r="BC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2" s="22">
        <f>Enrollment[[#This Row],[Host Children 3-14]]+Enrollment[[#This Row],[Host Children 15-24]]</f>
        <v>0</v>
      </c>
      <c r="BF42" s="22">
        <f>Enrollment[[#This Row],['# of Boys from refugee community in age group 3-5 enrolled in learning spaces]]+Enrollment[[#This Row],['# of Boys from refugee community in age group 6-14 enrolled in learning spaces]]</f>
        <v>512</v>
      </c>
      <c r="BG42" s="22">
        <f>Enrollment[[#This Row],['# of Girls from refugee community in age group 3-5 enrolled in learning spaces]]+Enrollment[[#This Row],['# of Girls from refugee community in age group 6-14 enrolled in learning spaces]]</f>
        <v>436</v>
      </c>
      <c r="BH42" s="22">
        <f>Enrollment[[#This Row],['# of Boys from host community in age group 3-5 enrolled in learning spaces]]+Enrollment[[#This Row],['# of Boys from host community in age group 6-14 enrolled in learning spaces]]</f>
        <v>0</v>
      </c>
      <c r="BI42" s="22">
        <f>Enrollment[[#This Row],['# of Girls from host community in age group 3-5 enrolled in learning spaces]]+Enrollment[[#This Row],['# of Girls from host community in age group 6-14 enrolled in learning spaces]]</f>
        <v>0</v>
      </c>
      <c r="BJ42" s="22">
        <f>Enrollment[[#This Row],[Male Refugee (3-14)]]+Enrollment[[#This Row],[Host Male (3-14)]]</f>
        <v>512</v>
      </c>
      <c r="BK42" s="22">
        <f>Enrollment[[#This Row],[Female Refugee (3-14)]]+Enrollment[[#This Row],[Host Female (3-14)]]</f>
        <v>436</v>
      </c>
      <c r="BL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2" s="22">
        <f>Enrollment[[#This Row],['# of Boys from host community in age group 15-17 enrolled in learning spaces]]+Enrollment[[#This Row],['# of Boys from host community in age group 18-24 enrolled in learning spaces]]</f>
        <v>0</v>
      </c>
      <c r="BO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2" s="22">
        <f>Enrollment[[#This Row],[Male Refugee (15-24)]]+Enrollment[[#This Row],[Male Host (15-24)]]</f>
        <v>0</v>
      </c>
      <c r="BQ42" s="22">
        <f>Enrollment[[#This Row],[Female Refugee  (15-24)]]+Enrollment[[#This Row],[Female Host (15-24)]]</f>
        <v>0</v>
      </c>
      <c r="BR42" s="22">
        <f>Enrollment[[#This Row],[Total Male (3-14)]]+Enrollment[[#This Row],[Total Male (15-24)]]</f>
        <v>512</v>
      </c>
      <c r="BS42" s="22">
        <f>Enrollment[[#This Row],[Total Female (3-14)]]+Enrollment[[#This Row],[Total Female (15-24)]]</f>
        <v>436</v>
      </c>
      <c r="BT42" s="22">
        <f>Enrollment[[#This Row],[Refugee Total]]+Enrollment[[#This Row],[Total Host]]</f>
        <v>948</v>
      </c>
      <c r="BU42" s="22">
        <f>Enrollment[[#This Row],['# of Girls from refugee community in age group 3-5 enrolled in learning spaces]]+Enrollment[[#This Row],['# of Girls from host community in age group 3-5 enrolled in learning spaces]]</f>
        <v>153</v>
      </c>
      <c r="BV42" s="22">
        <f>Enrollment[[#This Row],['# of Girls from refugee community in age group 6-14 enrolled in learning spaces]]+Enrollment[[#This Row],['# of Girls from host community in age group 6-14 enrolled in learning spaces]]</f>
        <v>283</v>
      </c>
      <c r="BW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2" s="22">
        <f>Enrollment[[#This Row],['# of Boys from refugee community in age group 3-5 enrolled in learning spaces]]+Enrollment[[#This Row],['# of Boys from host community in age group 3-5 enrolled in learning spaces]]</f>
        <v>180</v>
      </c>
      <c r="BZ42" s="22">
        <f>Enrollment[[#This Row],['# of Boys from refugee community in age group 6-14 enrolled in learning spaces]]+Enrollment[[#This Row],['# of Boys from host community in age group 6-14 enrolled in learning spaces]]</f>
        <v>332</v>
      </c>
      <c r="CA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3" spans="1:80">
      <c r="A43" s="21" t="s">
        <v>41</v>
      </c>
      <c r="B43" s="21" t="s">
        <v>70</v>
      </c>
      <c r="C43" s="21" t="s">
        <v>95</v>
      </c>
      <c r="D43" s="21" t="s">
        <v>256</v>
      </c>
      <c r="E43" s="21" t="s">
        <v>257</v>
      </c>
      <c r="F43" s="21" t="s">
        <v>258</v>
      </c>
      <c r="G43" s="21">
        <v>31013710</v>
      </c>
      <c r="H43" s="21" t="s">
        <v>166</v>
      </c>
      <c r="I43" s="21" t="s">
        <v>259</v>
      </c>
      <c r="J43" s="21" t="s">
        <v>168</v>
      </c>
      <c r="K43" s="21">
        <v>20.939722222222201</v>
      </c>
      <c r="L43" s="21">
        <v>92.258611111111094</v>
      </c>
      <c r="M43" s="21">
        <v>0</v>
      </c>
      <c r="N43" s="21">
        <v>0</v>
      </c>
      <c r="O43" s="21" t="s">
        <v>101</v>
      </c>
      <c r="P43" s="21" t="s">
        <v>106</v>
      </c>
      <c r="Q43" s="21" t="s">
        <v>106</v>
      </c>
      <c r="S43" s="21">
        <v>6</v>
      </c>
      <c r="U43" s="21">
        <v>3</v>
      </c>
      <c r="AA43" s="21">
        <v>50</v>
      </c>
      <c r="AC43" s="21">
        <v>51</v>
      </c>
      <c r="AZ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3" s="22">
        <f>Enrollment[[#This Row],[Refugee Children 3-14]]+Enrollment[[#This Row],[Refugee Children 15-24]]</f>
        <v>110</v>
      </c>
      <c r="BC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3" s="22">
        <f>Enrollment[[#This Row],[Host Children 3-14]]+Enrollment[[#This Row],[Host Children 15-24]]</f>
        <v>0</v>
      </c>
      <c r="BF43" s="22">
        <f>Enrollment[[#This Row],['# of Boys from refugee community in age group 3-5 enrolled in learning spaces]]+Enrollment[[#This Row],['# of Boys from refugee community in age group 6-14 enrolled in learning spaces]]</f>
        <v>54</v>
      </c>
      <c r="BG43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43" s="22">
        <f>Enrollment[[#This Row],['# of Boys from host community in age group 3-5 enrolled in learning spaces]]+Enrollment[[#This Row],['# of Boys from host community in age group 6-14 enrolled in learning spaces]]</f>
        <v>0</v>
      </c>
      <c r="BI43" s="22">
        <f>Enrollment[[#This Row],['# of Girls from host community in age group 3-5 enrolled in learning spaces]]+Enrollment[[#This Row],['# of Girls from host community in age group 6-14 enrolled in learning spaces]]</f>
        <v>0</v>
      </c>
      <c r="BJ43" s="22">
        <f>Enrollment[[#This Row],[Male Refugee (3-14)]]+Enrollment[[#This Row],[Host Male (3-14)]]</f>
        <v>54</v>
      </c>
      <c r="BK43" s="22">
        <f>Enrollment[[#This Row],[Female Refugee (3-14)]]+Enrollment[[#This Row],[Host Female (3-14)]]</f>
        <v>56</v>
      </c>
      <c r="BL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3" s="22">
        <f>Enrollment[[#This Row],['# of Boys from host community in age group 15-17 enrolled in learning spaces]]+Enrollment[[#This Row],['# of Boys from host community in age group 18-24 enrolled in learning spaces]]</f>
        <v>0</v>
      </c>
      <c r="BO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3" s="22">
        <f>Enrollment[[#This Row],[Male Refugee (15-24)]]+Enrollment[[#This Row],[Male Host (15-24)]]</f>
        <v>0</v>
      </c>
      <c r="BQ43" s="22">
        <f>Enrollment[[#This Row],[Female Refugee  (15-24)]]+Enrollment[[#This Row],[Female Host (15-24)]]</f>
        <v>0</v>
      </c>
      <c r="BR43" s="22">
        <f>Enrollment[[#This Row],[Total Male (3-14)]]+Enrollment[[#This Row],[Total Male (15-24)]]</f>
        <v>54</v>
      </c>
      <c r="BS43" s="22">
        <f>Enrollment[[#This Row],[Total Female (3-14)]]+Enrollment[[#This Row],[Total Female (15-24)]]</f>
        <v>56</v>
      </c>
      <c r="BT43" s="22">
        <f>Enrollment[[#This Row],[Refugee Total]]+Enrollment[[#This Row],[Total Host]]</f>
        <v>110</v>
      </c>
      <c r="BU43" s="22">
        <f>Enrollment[[#This Row],['# of Girls from refugee community in age group 3-5 enrolled in learning spaces]]+Enrollment[[#This Row],['# of Girls from host community in age group 3-5 enrolled in learning spaces]]</f>
        <v>6</v>
      </c>
      <c r="BV43" s="22">
        <f>Enrollment[[#This Row],['# of Girls from refugee community in age group 6-14 enrolled in learning spaces]]+Enrollment[[#This Row],['# of Girls from host community in age group 6-14 enrolled in learning spaces]]</f>
        <v>50</v>
      </c>
      <c r="BW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3" s="22">
        <f>Enrollment[[#This Row],['# of Boys from refugee community in age group 3-5 enrolled in learning spaces]]+Enrollment[[#This Row],['# of Boys from host community in age group 3-5 enrolled in learning spaces]]</f>
        <v>3</v>
      </c>
      <c r="BZ43" s="22">
        <f>Enrollment[[#This Row],['# of Boys from refugee community in age group 6-14 enrolled in learning spaces]]+Enrollment[[#This Row],['# of Boys from host community in age group 6-14 enrolled in learning spaces]]</f>
        <v>51</v>
      </c>
      <c r="CA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4" spans="1:80">
      <c r="A44" s="21" t="s">
        <v>41</v>
      </c>
      <c r="B44" s="21" t="s">
        <v>70</v>
      </c>
      <c r="C44" s="21" t="s">
        <v>95</v>
      </c>
      <c r="D44" s="21" t="s">
        <v>97</v>
      </c>
      <c r="E44" s="21" t="s">
        <v>257</v>
      </c>
      <c r="F44" s="21" t="s">
        <v>260</v>
      </c>
      <c r="G44" s="21">
        <v>31013712</v>
      </c>
      <c r="H44" s="21" t="s">
        <v>166</v>
      </c>
      <c r="I44" s="21" t="s">
        <v>259</v>
      </c>
      <c r="J44" s="21" t="s">
        <v>168</v>
      </c>
      <c r="K44" s="21">
        <v>20.941111111111098</v>
      </c>
      <c r="L44" s="21">
        <v>92.260833333333295</v>
      </c>
      <c r="M44" s="21" t="s">
        <v>261</v>
      </c>
      <c r="N44" s="21" t="s">
        <v>261</v>
      </c>
      <c r="O44" s="21" t="s">
        <v>101</v>
      </c>
      <c r="P44" s="21" t="s">
        <v>106</v>
      </c>
      <c r="Q44" s="21" t="s">
        <v>106</v>
      </c>
      <c r="S44" s="21">
        <v>8</v>
      </c>
      <c r="U44" s="21">
        <v>9</v>
      </c>
      <c r="AA44" s="21">
        <v>37</v>
      </c>
      <c r="AC44" s="21">
        <v>78</v>
      </c>
      <c r="AZ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132</v>
      </c>
      <c r="BA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4" s="22">
        <f>Enrollment[[#This Row],[Refugee Children 3-14]]+Enrollment[[#This Row],[Refugee Children 15-24]]</f>
        <v>132</v>
      </c>
      <c r="BC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4" s="22">
        <f>Enrollment[[#This Row],[Host Children 3-14]]+Enrollment[[#This Row],[Host Children 15-24]]</f>
        <v>0</v>
      </c>
      <c r="BF44" s="22">
        <f>Enrollment[[#This Row],['# of Boys from refugee community in age group 3-5 enrolled in learning spaces]]+Enrollment[[#This Row],['# of Boys from refugee community in age group 6-14 enrolled in learning spaces]]</f>
        <v>87</v>
      </c>
      <c r="BG44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44" s="22">
        <f>Enrollment[[#This Row],['# of Boys from host community in age group 3-5 enrolled in learning spaces]]+Enrollment[[#This Row],['# of Boys from host community in age group 6-14 enrolled in learning spaces]]</f>
        <v>0</v>
      </c>
      <c r="BI44" s="22">
        <f>Enrollment[[#This Row],['# of Girls from host community in age group 3-5 enrolled in learning spaces]]+Enrollment[[#This Row],['# of Girls from host community in age group 6-14 enrolled in learning spaces]]</f>
        <v>0</v>
      </c>
      <c r="BJ44" s="22">
        <f>Enrollment[[#This Row],[Male Refugee (3-14)]]+Enrollment[[#This Row],[Host Male (3-14)]]</f>
        <v>87</v>
      </c>
      <c r="BK44" s="22">
        <f>Enrollment[[#This Row],[Female Refugee (3-14)]]+Enrollment[[#This Row],[Host Female (3-14)]]</f>
        <v>45</v>
      </c>
      <c r="BL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4" s="22">
        <f>Enrollment[[#This Row],['# of Boys from host community in age group 15-17 enrolled in learning spaces]]+Enrollment[[#This Row],['# of Boys from host community in age group 18-24 enrolled in learning spaces]]</f>
        <v>0</v>
      </c>
      <c r="BO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4" s="22">
        <f>Enrollment[[#This Row],[Male Refugee (15-24)]]+Enrollment[[#This Row],[Male Host (15-24)]]</f>
        <v>0</v>
      </c>
      <c r="BQ44" s="22">
        <f>Enrollment[[#This Row],[Female Refugee  (15-24)]]+Enrollment[[#This Row],[Female Host (15-24)]]</f>
        <v>0</v>
      </c>
      <c r="BR44" s="22">
        <f>Enrollment[[#This Row],[Total Male (3-14)]]+Enrollment[[#This Row],[Total Male (15-24)]]</f>
        <v>87</v>
      </c>
      <c r="BS44" s="22">
        <f>Enrollment[[#This Row],[Total Female (3-14)]]+Enrollment[[#This Row],[Total Female (15-24)]]</f>
        <v>45</v>
      </c>
      <c r="BT44" s="22">
        <f>Enrollment[[#This Row],[Refugee Total]]+Enrollment[[#This Row],[Total Host]]</f>
        <v>132</v>
      </c>
      <c r="BU44" s="22">
        <f>Enrollment[[#This Row],['# of Girls from refugee community in age group 3-5 enrolled in learning spaces]]+Enrollment[[#This Row],['# of Girls from host community in age group 3-5 enrolled in learning spaces]]</f>
        <v>8</v>
      </c>
      <c r="BV44" s="22">
        <f>Enrollment[[#This Row],['# of Girls from refugee community in age group 6-14 enrolled in learning spaces]]+Enrollment[[#This Row],['# of Girls from host community in age group 6-14 enrolled in learning spaces]]</f>
        <v>37</v>
      </c>
      <c r="BW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4" s="22">
        <f>Enrollment[[#This Row],['# of Boys from refugee community in age group 3-5 enrolled in learning spaces]]+Enrollment[[#This Row],['# of Boys from host community in age group 3-5 enrolled in learning spaces]]</f>
        <v>9</v>
      </c>
      <c r="BZ44" s="22">
        <f>Enrollment[[#This Row],['# of Boys from refugee community in age group 6-14 enrolled in learning spaces]]+Enrollment[[#This Row],['# of Boys from host community in age group 6-14 enrolled in learning spaces]]</f>
        <v>78</v>
      </c>
      <c r="CA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5" spans="1:80">
      <c r="A45" s="21" t="s">
        <v>41</v>
      </c>
      <c r="B45" s="21" t="s">
        <v>70</v>
      </c>
      <c r="C45" s="21" t="s">
        <v>91</v>
      </c>
      <c r="D45" s="21" t="s">
        <v>98</v>
      </c>
      <c r="E45" s="21" t="s">
        <v>262</v>
      </c>
      <c r="F45" s="21" t="s">
        <v>263</v>
      </c>
      <c r="G45" s="21">
        <v>31013716</v>
      </c>
      <c r="H45" s="21" t="s">
        <v>166</v>
      </c>
      <c r="I45" s="21" t="s">
        <v>259</v>
      </c>
      <c r="J45" s="21" t="s">
        <v>168</v>
      </c>
      <c r="K45" s="21">
        <v>20.941944444444399</v>
      </c>
      <c r="L45" s="21">
        <v>92.259444444444398</v>
      </c>
      <c r="M45" s="21">
        <v>0</v>
      </c>
      <c r="N45" s="21">
        <v>0</v>
      </c>
      <c r="O45" s="21" t="s">
        <v>101</v>
      </c>
      <c r="P45" s="21" t="s">
        <v>106</v>
      </c>
      <c r="Q45" s="21" t="s">
        <v>106</v>
      </c>
      <c r="S45" s="21">
        <v>5</v>
      </c>
      <c r="U45" s="21">
        <v>7</v>
      </c>
      <c r="AA45" s="21">
        <v>42</v>
      </c>
      <c r="AC45" s="21">
        <v>43</v>
      </c>
      <c r="AZ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97</v>
      </c>
      <c r="BA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5" s="22">
        <f>Enrollment[[#This Row],[Refugee Children 3-14]]+Enrollment[[#This Row],[Refugee Children 15-24]]</f>
        <v>97</v>
      </c>
      <c r="BC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5" s="22">
        <f>Enrollment[[#This Row],[Host Children 3-14]]+Enrollment[[#This Row],[Host Children 15-24]]</f>
        <v>0</v>
      </c>
      <c r="BF4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5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45" s="22">
        <f>Enrollment[[#This Row],['# of Boys from host community in age group 3-5 enrolled in learning spaces]]+Enrollment[[#This Row],['# of Boys from host community in age group 6-14 enrolled in learning spaces]]</f>
        <v>0</v>
      </c>
      <c r="BI45" s="22">
        <f>Enrollment[[#This Row],['# of Girls from host community in age group 3-5 enrolled in learning spaces]]+Enrollment[[#This Row],['# of Girls from host community in age group 6-14 enrolled in learning spaces]]</f>
        <v>0</v>
      </c>
      <c r="BJ45" s="22">
        <f>Enrollment[[#This Row],[Male Refugee (3-14)]]+Enrollment[[#This Row],[Host Male (3-14)]]</f>
        <v>50</v>
      </c>
      <c r="BK45" s="22">
        <f>Enrollment[[#This Row],[Female Refugee (3-14)]]+Enrollment[[#This Row],[Host Female (3-14)]]</f>
        <v>47</v>
      </c>
      <c r="BL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5" s="22">
        <f>Enrollment[[#This Row],['# of Boys from host community in age group 15-17 enrolled in learning spaces]]+Enrollment[[#This Row],['# of Boys from host community in age group 18-24 enrolled in learning spaces]]</f>
        <v>0</v>
      </c>
      <c r="BO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5" s="22">
        <f>Enrollment[[#This Row],[Male Refugee (15-24)]]+Enrollment[[#This Row],[Male Host (15-24)]]</f>
        <v>0</v>
      </c>
      <c r="BQ45" s="22">
        <f>Enrollment[[#This Row],[Female Refugee  (15-24)]]+Enrollment[[#This Row],[Female Host (15-24)]]</f>
        <v>0</v>
      </c>
      <c r="BR45" s="22">
        <f>Enrollment[[#This Row],[Total Male (3-14)]]+Enrollment[[#This Row],[Total Male (15-24)]]</f>
        <v>50</v>
      </c>
      <c r="BS45" s="22">
        <f>Enrollment[[#This Row],[Total Female (3-14)]]+Enrollment[[#This Row],[Total Female (15-24)]]</f>
        <v>47</v>
      </c>
      <c r="BT45" s="22">
        <f>Enrollment[[#This Row],[Refugee Total]]+Enrollment[[#This Row],[Total Host]]</f>
        <v>97</v>
      </c>
      <c r="BU45" s="22">
        <f>Enrollment[[#This Row],['# of Girls from refugee community in age group 3-5 enrolled in learning spaces]]+Enrollment[[#This Row],['# of Girls from host community in age group 3-5 enrolled in learning spaces]]</f>
        <v>5</v>
      </c>
      <c r="BV45" s="22">
        <f>Enrollment[[#This Row],['# of Girls from refugee community in age group 6-14 enrolled in learning spaces]]+Enrollment[[#This Row],['# of Girls from host community in age group 6-14 enrolled in learning spaces]]</f>
        <v>42</v>
      </c>
      <c r="BW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5" s="22">
        <f>Enrollment[[#This Row],['# of Boys from refugee community in age group 3-5 enrolled in learning spaces]]+Enrollment[[#This Row],['# of Boys from host community in age group 3-5 enrolled in learning spaces]]</f>
        <v>7</v>
      </c>
      <c r="BZ45" s="22">
        <f>Enrollment[[#This Row],['# of Boys from refugee community in age group 6-14 enrolled in learning spaces]]+Enrollment[[#This Row],['# of Boys from host community in age group 6-14 enrolled in learning spaces]]</f>
        <v>43</v>
      </c>
      <c r="CA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6" spans="1:80">
      <c r="A46" s="21" t="s">
        <v>41</v>
      </c>
      <c r="B46" s="21" t="s">
        <v>70</v>
      </c>
      <c r="C46" s="21" t="s">
        <v>91</v>
      </c>
      <c r="D46" s="21" t="s">
        <v>98</v>
      </c>
      <c r="E46" s="21" t="s">
        <v>262</v>
      </c>
      <c r="F46" s="21" t="s">
        <v>264</v>
      </c>
      <c r="G46" s="21">
        <v>31013718</v>
      </c>
      <c r="H46" s="21" t="s">
        <v>166</v>
      </c>
      <c r="I46" s="21" t="s">
        <v>259</v>
      </c>
      <c r="J46" s="21" t="s">
        <v>168</v>
      </c>
      <c r="K46" s="21">
        <v>20.943055555555599</v>
      </c>
      <c r="L46" s="21">
        <v>92.258611111111094</v>
      </c>
      <c r="M46" s="21">
        <v>0</v>
      </c>
      <c r="N46" s="21">
        <v>0</v>
      </c>
      <c r="O46" s="21" t="s">
        <v>101</v>
      </c>
      <c r="P46" s="21" t="s">
        <v>106</v>
      </c>
      <c r="Q46" s="21" t="s">
        <v>106</v>
      </c>
      <c r="S46" s="21">
        <v>12</v>
      </c>
      <c r="U46" s="21">
        <v>9</v>
      </c>
      <c r="AA46" s="21">
        <v>40</v>
      </c>
      <c r="AC46" s="21">
        <v>40</v>
      </c>
      <c r="AZ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101</v>
      </c>
      <c r="BA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6" s="22">
        <f>Enrollment[[#This Row],[Refugee Children 3-14]]+Enrollment[[#This Row],[Refugee Children 15-24]]</f>
        <v>101</v>
      </c>
      <c r="BC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6" s="22">
        <f>Enrollment[[#This Row],[Host Children 3-14]]+Enrollment[[#This Row],[Host Children 15-24]]</f>
        <v>0</v>
      </c>
      <c r="BF46" s="22">
        <f>Enrollment[[#This Row],['# of Boys from refugee community in age group 3-5 enrolled in learning spaces]]+Enrollment[[#This Row],['# of Boys from refugee community in age group 6-14 enrolled in learning spaces]]</f>
        <v>49</v>
      </c>
      <c r="BG4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46" s="22">
        <f>Enrollment[[#This Row],['# of Boys from host community in age group 3-5 enrolled in learning spaces]]+Enrollment[[#This Row],['# of Boys from host community in age group 6-14 enrolled in learning spaces]]</f>
        <v>0</v>
      </c>
      <c r="BI46" s="22">
        <f>Enrollment[[#This Row],['# of Girls from host community in age group 3-5 enrolled in learning spaces]]+Enrollment[[#This Row],['# of Girls from host community in age group 6-14 enrolled in learning spaces]]</f>
        <v>0</v>
      </c>
      <c r="BJ46" s="22">
        <f>Enrollment[[#This Row],[Male Refugee (3-14)]]+Enrollment[[#This Row],[Host Male (3-14)]]</f>
        <v>49</v>
      </c>
      <c r="BK46" s="22">
        <f>Enrollment[[#This Row],[Female Refugee (3-14)]]+Enrollment[[#This Row],[Host Female (3-14)]]</f>
        <v>52</v>
      </c>
      <c r="BL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6" s="22">
        <f>Enrollment[[#This Row],['# of Boys from host community in age group 15-17 enrolled in learning spaces]]+Enrollment[[#This Row],['# of Boys from host community in age group 18-24 enrolled in learning spaces]]</f>
        <v>0</v>
      </c>
      <c r="BO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6" s="22">
        <f>Enrollment[[#This Row],[Male Refugee (15-24)]]+Enrollment[[#This Row],[Male Host (15-24)]]</f>
        <v>0</v>
      </c>
      <c r="BQ46" s="22">
        <f>Enrollment[[#This Row],[Female Refugee  (15-24)]]+Enrollment[[#This Row],[Female Host (15-24)]]</f>
        <v>0</v>
      </c>
      <c r="BR46" s="22">
        <f>Enrollment[[#This Row],[Total Male (3-14)]]+Enrollment[[#This Row],[Total Male (15-24)]]</f>
        <v>49</v>
      </c>
      <c r="BS46" s="22">
        <f>Enrollment[[#This Row],[Total Female (3-14)]]+Enrollment[[#This Row],[Total Female (15-24)]]</f>
        <v>52</v>
      </c>
      <c r="BT46" s="22">
        <f>Enrollment[[#This Row],[Refugee Total]]+Enrollment[[#This Row],[Total Host]]</f>
        <v>101</v>
      </c>
      <c r="BU46" s="22">
        <f>Enrollment[[#This Row],['# of Girls from refugee community in age group 3-5 enrolled in learning spaces]]+Enrollment[[#This Row],['# of Girls from host community in age group 3-5 enrolled in learning spaces]]</f>
        <v>12</v>
      </c>
      <c r="BV46" s="22">
        <f>Enrollment[[#This Row],['# of Girls from refugee community in age group 6-14 enrolled in learning spaces]]+Enrollment[[#This Row],['# of Girls from host community in age group 6-14 enrolled in learning spaces]]</f>
        <v>40</v>
      </c>
      <c r="BW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6" s="22">
        <f>Enrollment[[#This Row],['# of Boys from refugee community in age group 3-5 enrolled in learning spaces]]+Enrollment[[#This Row],['# of Boys from host community in age group 3-5 enrolled in learning spaces]]</f>
        <v>9</v>
      </c>
      <c r="BZ46" s="22">
        <f>Enrollment[[#This Row],['# of Boys from refugee community in age group 6-14 enrolled in learning spaces]]+Enrollment[[#This Row],['# of Boys from host community in age group 6-14 enrolled in learning spaces]]</f>
        <v>40</v>
      </c>
      <c r="CA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7" spans="1:80">
      <c r="A47" s="21" t="s">
        <v>41</v>
      </c>
      <c r="B47" s="21" t="s">
        <v>70</v>
      </c>
      <c r="C47" s="21" t="s">
        <v>94</v>
      </c>
      <c r="D47" s="21" t="s">
        <v>98</v>
      </c>
      <c r="E47" s="21" t="s">
        <v>257</v>
      </c>
      <c r="F47" s="21" t="s">
        <v>265</v>
      </c>
      <c r="G47" s="21">
        <v>31013714</v>
      </c>
      <c r="H47" s="21" t="s">
        <v>166</v>
      </c>
      <c r="I47" s="21" t="s">
        <v>259</v>
      </c>
      <c r="J47" s="21" t="s">
        <v>168</v>
      </c>
      <c r="K47" s="21">
        <v>20.941388888888898</v>
      </c>
      <c r="L47" s="21">
        <v>92.256666666666703</v>
      </c>
      <c r="M47" s="21">
        <v>0</v>
      </c>
      <c r="N47" s="21">
        <v>0</v>
      </c>
      <c r="O47" s="21" t="s">
        <v>101</v>
      </c>
      <c r="P47" s="21" t="s">
        <v>106</v>
      </c>
      <c r="Q47" s="21" t="s">
        <v>106</v>
      </c>
      <c r="S47" s="21">
        <v>15</v>
      </c>
      <c r="U47" s="21">
        <v>10</v>
      </c>
      <c r="Y47" s="21">
        <v>1</v>
      </c>
      <c r="AA47" s="21">
        <v>69</v>
      </c>
      <c r="AC47" s="21">
        <v>74</v>
      </c>
      <c r="AZ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168</v>
      </c>
      <c r="BA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7" s="22">
        <f>Enrollment[[#This Row],[Refugee Children 3-14]]+Enrollment[[#This Row],[Refugee Children 15-24]]</f>
        <v>168</v>
      </c>
      <c r="BC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1</v>
      </c>
      <c r="BD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7" s="22">
        <f>Enrollment[[#This Row],[Host Children 3-14]]+Enrollment[[#This Row],[Host Children 15-24]]</f>
        <v>1</v>
      </c>
      <c r="BF47" s="22">
        <f>Enrollment[[#This Row],['# of Boys from refugee community in age group 3-5 enrolled in learning spaces]]+Enrollment[[#This Row],['# of Boys from refugee community in age group 6-14 enrolled in learning spaces]]</f>
        <v>84</v>
      </c>
      <c r="BG47" s="22">
        <f>Enrollment[[#This Row],['# of Girls from refugee community in age group 3-5 enrolled in learning spaces]]+Enrollment[[#This Row],['# of Girls from refugee community in age group 6-14 enrolled in learning spaces]]</f>
        <v>84</v>
      </c>
      <c r="BH47" s="22">
        <f>Enrollment[[#This Row],['# of Boys from host community in age group 3-5 enrolled in learning spaces]]+Enrollment[[#This Row],['# of Boys from host community in age group 6-14 enrolled in learning spaces]]</f>
        <v>1</v>
      </c>
      <c r="BI47" s="22">
        <f>Enrollment[[#This Row],['# of Girls from host community in age group 3-5 enrolled in learning spaces]]+Enrollment[[#This Row],['# of Girls from host community in age group 6-14 enrolled in learning spaces]]</f>
        <v>0</v>
      </c>
      <c r="BJ47" s="22">
        <f>Enrollment[[#This Row],[Male Refugee (3-14)]]+Enrollment[[#This Row],[Host Male (3-14)]]</f>
        <v>85</v>
      </c>
      <c r="BK47" s="22">
        <f>Enrollment[[#This Row],[Female Refugee (3-14)]]+Enrollment[[#This Row],[Host Female (3-14)]]</f>
        <v>84</v>
      </c>
      <c r="BL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7" s="22">
        <f>Enrollment[[#This Row],['# of Boys from host community in age group 15-17 enrolled in learning spaces]]+Enrollment[[#This Row],['# of Boys from host community in age group 18-24 enrolled in learning spaces]]</f>
        <v>0</v>
      </c>
      <c r="BO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7" s="22">
        <f>Enrollment[[#This Row],[Male Refugee (15-24)]]+Enrollment[[#This Row],[Male Host (15-24)]]</f>
        <v>0</v>
      </c>
      <c r="BQ47" s="22">
        <f>Enrollment[[#This Row],[Female Refugee  (15-24)]]+Enrollment[[#This Row],[Female Host (15-24)]]</f>
        <v>0</v>
      </c>
      <c r="BR47" s="22">
        <f>Enrollment[[#This Row],[Total Male (3-14)]]+Enrollment[[#This Row],[Total Male (15-24)]]</f>
        <v>85</v>
      </c>
      <c r="BS47" s="22">
        <f>Enrollment[[#This Row],[Total Female (3-14)]]+Enrollment[[#This Row],[Total Female (15-24)]]</f>
        <v>84</v>
      </c>
      <c r="BT47" s="22">
        <f>Enrollment[[#This Row],[Refugee Total]]+Enrollment[[#This Row],[Total Host]]</f>
        <v>169</v>
      </c>
      <c r="BU47" s="22">
        <f>Enrollment[[#This Row],['# of Girls from refugee community in age group 3-5 enrolled in learning spaces]]+Enrollment[[#This Row],['# of Girls from host community in age group 3-5 enrolled in learning spaces]]</f>
        <v>15</v>
      </c>
      <c r="BV47" s="22">
        <f>Enrollment[[#This Row],['# of Girls from refugee community in age group 6-14 enrolled in learning spaces]]+Enrollment[[#This Row],['# of Girls from host community in age group 6-14 enrolled in learning spaces]]</f>
        <v>69</v>
      </c>
      <c r="BW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7" s="22">
        <f>Enrollment[[#This Row],['# of Boys from refugee community in age group 3-5 enrolled in learning spaces]]+Enrollment[[#This Row],['# of Boys from host community in age group 3-5 enrolled in learning spaces]]</f>
        <v>11</v>
      </c>
      <c r="BZ47" s="22">
        <f>Enrollment[[#This Row],['# of Boys from refugee community in age group 6-14 enrolled in learning spaces]]+Enrollment[[#This Row],['# of Boys from host community in age group 6-14 enrolled in learning spaces]]</f>
        <v>74</v>
      </c>
      <c r="CA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8" spans="1:80">
      <c r="A48" s="21" t="s">
        <v>41</v>
      </c>
      <c r="B48" s="21" t="s">
        <v>70</v>
      </c>
      <c r="C48" s="21" t="s">
        <v>93</v>
      </c>
      <c r="D48" s="21" t="s">
        <v>98</v>
      </c>
      <c r="E48" s="21" t="s">
        <v>266</v>
      </c>
      <c r="F48" s="21" t="s">
        <v>267</v>
      </c>
      <c r="G48" s="21">
        <v>31013713</v>
      </c>
      <c r="H48" s="21" t="s">
        <v>166</v>
      </c>
      <c r="I48" s="21" t="s">
        <v>259</v>
      </c>
      <c r="J48" s="21" t="s">
        <v>168</v>
      </c>
      <c r="K48" s="21">
        <v>20.941388888888898</v>
      </c>
      <c r="L48" s="21">
        <v>92.256666666666703</v>
      </c>
      <c r="M48" s="21" t="s">
        <v>261</v>
      </c>
      <c r="N48" s="21" t="s">
        <v>261</v>
      </c>
      <c r="O48" s="21" t="s">
        <v>101</v>
      </c>
      <c r="P48" s="21" t="s">
        <v>106</v>
      </c>
      <c r="Q48" s="21" t="s">
        <v>106</v>
      </c>
      <c r="S48" s="21">
        <v>10</v>
      </c>
      <c r="U48" s="21">
        <v>6</v>
      </c>
      <c r="Y48" s="21">
        <v>1</v>
      </c>
      <c r="AA48" s="21">
        <v>32</v>
      </c>
      <c r="AC48" s="21">
        <v>46</v>
      </c>
      <c r="AZ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94</v>
      </c>
      <c r="BA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8" s="22">
        <f>Enrollment[[#This Row],[Refugee Children 3-14]]+Enrollment[[#This Row],[Refugee Children 15-24]]</f>
        <v>94</v>
      </c>
      <c r="BC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1</v>
      </c>
      <c r="BD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8" s="22">
        <f>Enrollment[[#This Row],[Host Children 3-14]]+Enrollment[[#This Row],[Host Children 15-24]]</f>
        <v>1</v>
      </c>
      <c r="BF48" s="22">
        <f>Enrollment[[#This Row],['# of Boys from refugee community in age group 3-5 enrolled in learning spaces]]+Enrollment[[#This Row],['# of Boys from refugee community in age group 6-14 enrolled in learning spaces]]</f>
        <v>52</v>
      </c>
      <c r="BG48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48" s="22">
        <f>Enrollment[[#This Row],['# of Boys from host community in age group 3-5 enrolled in learning spaces]]+Enrollment[[#This Row],['# of Boys from host community in age group 6-14 enrolled in learning spaces]]</f>
        <v>1</v>
      </c>
      <c r="BI48" s="22">
        <f>Enrollment[[#This Row],['# of Girls from host community in age group 3-5 enrolled in learning spaces]]+Enrollment[[#This Row],['# of Girls from host community in age group 6-14 enrolled in learning spaces]]</f>
        <v>0</v>
      </c>
      <c r="BJ48" s="22">
        <f>Enrollment[[#This Row],[Male Refugee (3-14)]]+Enrollment[[#This Row],[Host Male (3-14)]]</f>
        <v>53</v>
      </c>
      <c r="BK48" s="22">
        <f>Enrollment[[#This Row],[Female Refugee (3-14)]]+Enrollment[[#This Row],[Host Female (3-14)]]</f>
        <v>42</v>
      </c>
      <c r="BL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8" s="22">
        <f>Enrollment[[#This Row],['# of Boys from host community in age group 15-17 enrolled in learning spaces]]+Enrollment[[#This Row],['# of Boys from host community in age group 18-24 enrolled in learning spaces]]</f>
        <v>0</v>
      </c>
      <c r="BO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8" s="22">
        <f>Enrollment[[#This Row],[Male Refugee (15-24)]]+Enrollment[[#This Row],[Male Host (15-24)]]</f>
        <v>0</v>
      </c>
      <c r="BQ48" s="22">
        <f>Enrollment[[#This Row],[Female Refugee  (15-24)]]+Enrollment[[#This Row],[Female Host (15-24)]]</f>
        <v>0</v>
      </c>
      <c r="BR48" s="22">
        <f>Enrollment[[#This Row],[Total Male (3-14)]]+Enrollment[[#This Row],[Total Male (15-24)]]</f>
        <v>53</v>
      </c>
      <c r="BS48" s="22">
        <f>Enrollment[[#This Row],[Total Female (3-14)]]+Enrollment[[#This Row],[Total Female (15-24)]]</f>
        <v>42</v>
      </c>
      <c r="BT48" s="22">
        <f>Enrollment[[#This Row],[Refugee Total]]+Enrollment[[#This Row],[Total Host]]</f>
        <v>95</v>
      </c>
      <c r="BU48" s="22">
        <f>Enrollment[[#This Row],['# of Girls from refugee community in age group 3-5 enrolled in learning spaces]]+Enrollment[[#This Row],['# of Girls from host community in age group 3-5 enrolled in learning spaces]]</f>
        <v>10</v>
      </c>
      <c r="BV4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8" s="22">
        <f>Enrollment[[#This Row],['# of Boys from refugee community in age group 3-5 enrolled in learning spaces]]+Enrollment[[#This Row],['# of Boys from host community in age group 3-5 enrolled in learning spaces]]</f>
        <v>7</v>
      </c>
      <c r="BZ48" s="22">
        <f>Enrollment[[#This Row],['# of Boys from refugee community in age group 6-14 enrolled in learning spaces]]+Enrollment[[#This Row],['# of Boys from host community in age group 6-14 enrolled in learning spaces]]</f>
        <v>46</v>
      </c>
      <c r="CA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9" spans="1:80">
      <c r="A49" s="21" t="s">
        <v>44</v>
      </c>
      <c r="B49" s="21" t="s">
        <v>73</v>
      </c>
      <c r="D49" s="21" t="s">
        <v>1832</v>
      </c>
      <c r="E49" s="21" t="s">
        <v>312</v>
      </c>
      <c r="F49" s="21" t="s">
        <v>313</v>
      </c>
      <c r="G49" s="21">
        <v>31013820</v>
      </c>
      <c r="H49" s="21" t="s">
        <v>166</v>
      </c>
      <c r="I49" s="21" t="s">
        <v>259</v>
      </c>
      <c r="J49" s="21" t="s">
        <v>168</v>
      </c>
      <c r="K49" s="21" t="s">
        <v>1833</v>
      </c>
      <c r="L49" s="21" t="s">
        <v>1834</v>
      </c>
      <c r="M49" s="21" t="s">
        <v>261</v>
      </c>
      <c r="N49" s="21" t="s">
        <v>261</v>
      </c>
      <c r="O49" s="21" t="s">
        <v>103</v>
      </c>
      <c r="P49" s="21" t="s">
        <v>106</v>
      </c>
      <c r="Q49" s="21" t="s">
        <v>111</v>
      </c>
      <c r="W49" s="21">
        <v>24</v>
      </c>
      <c r="Y49" s="21">
        <v>21</v>
      </c>
      <c r="AA49" s="21">
        <v>30</v>
      </c>
      <c r="AC49" s="21">
        <v>30</v>
      </c>
      <c r="AZ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60</v>
      </c>
      <c r="BA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9" s="22">
        <f>Enrollment[[#This Row],[Refugee Children 3-14]]+Enrollment[[#This Row],[Refugee Children 15-24]]</f>
        <v>60</v>
      </c>
      <c r="BC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45</v>
      </c>
      <c r="BD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9" s="22">
        <f>Enrollment[[#This Row],[Host Children 3-14]]+Enrollment[[#This Row],[Host Children 15-24]]</f>
        <v>45</v>
      </c>
      <c r="BF49" s="22">
        <f>Enrollment[[#This Row],['# of Boys from refugee community in age group 3-5 enrolled in learning spaces]]+Enrollment[[#This Row],['# of Boys from refugee community in age group 6-14 enrolled in learning spaces]]</f>
        <v>30</v>
      </c>
      <c r="BG49" s="22">
        <f>Enrollment[[#This Row],['# of Girls from refugee community in age group 3-5 enrolled in learning spaces]]+Enrollment[[#This Row],['# of Girls from refugee community in age group 6-14 enrolled in learning spaces]]</f>
        <v>30</v>
      </c>
      <c r="BH49" s="22">
        <f>Enrollment[[#This Row],['# of Boys from host community in age group 3-5 enrolled in learning spaces]]+Enrollment[[#This Row],['# of Boys from host community in age group 6-14 enrolled in learning spaces]]</f>
        <v>21</v>
      </c>
      <c r="BI49" s="22">
        <f>Enrollment[[#This Row],['# of Girls from host community in age group 3-5 enrolled in learning spaces]]+Enrollment[[#This Row],['# of Girls from host community in age group 6-14 enrolled in learning spaces]]</f>
        <v>24</v>
      </c>
      <c r="BJ49" s="22">
        <f>Enrollment[[#This Row],[Male Refugee (3-14)]]+Enrollment[[#This Row],[Host Male (3-14)]]</f>
        <v>51</v>
      </c>
      <c r="BK49" s="22">
        <f>Enrollment[[#This Row],[Female Refugee (3-14)]]+Enrollment[[#This Row],[Host Female (3-14)]]</f>
        <v>54</v>
      </c>
      <c r="BL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9" s="22">
        <f>Enrollment[[#This Row],['# of Boys from host community in age group 15-17 enrolled in learning spaces]]+Enrollment[[#This Row],['# of Boys from host community in age group 18-24 enrolled in learning spaces]]</f>
        <v>0</v>
      </c>
      <c r="BO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9" s="22">
        <f>Enrollment[[#This Row],[Male Refugee (15-24)]]+Enrollment[[#This Row],[Male Host (15-24)]]</f>
        <v>0</v>
      </c>
      <c r="BQ49" s="22">
        <f>Enrollment[[#This Row],[Female Refugee  (15-24)]]+Enrollment[[#This Row],[Female Host (15-24)]]</f>
        <v>0</v>
      </c>
      <c r="BR49" s="22">
        <f>Enrollment[[#This Row],[Total Male (3-14)]]+Enrollment[[#This Row],[Total Male (15-24)]]</f>
        <v>51</v>
      </c>
      <c r="BS49" s="22">
        <f>Enrollment[[#This Row],[Total Female (3-14)]]+Enrollment[[#This Row],[Total Female (15-24)]]</f>
        <v>54</v>
      </c>
      <c r="BT49" s="22">
        <f>Enrollment[[#This Row],[Refugee Total]]+Enrollment[[#This Row],[Total Host]]</f>
        <v>105</v>
      </c>
      <c r="BU49" s="22">
        <f>Enrollment[[#This Row],['# of Girls from refugee community in age group 3-5 enrolled in learning spaces]]+Enrollment[[#This Row],['# of Girls from host community in age group 3-5 enrolled in learning spaces]]</f>
        <v>24</v>
      </c>
      <c r="BV49" s="22">
        <f>Enrollment[[#This Row],['# of Girls from refugee community in age group 6-14 enrolled in learning spaces]]+Enrollment[[#This Row],['# of Girls from host community in age group 6-14 enrolled in learning spaces]]</f>
        <v>30</v>
      </c>
      <c r="BW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9" s="22">
        <f>Enrollment[[#This Row],['# of Boys from refugee community in age group 3-5 enrolled in learning spaces]]+Enrollment[[#This Row],['# of Boys from host community in age group 3-5 enrolled in learning spaces]]</f>
        <v>21</v>
      </c>
      <c r="BZ49" s="22">
        <f>Enrollment[[#This Row],['# of Boys from refugee community in age group 6-14 enrolled in learning spaces]]+Enrollment[[#This Row],['# of Boys from host community in age group 6-14 enrolled in learning spaces]]</f>
        <v>30</v>
      </c>
      <c r="CA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0" spans="1:80">
      <c r="A50" s="21" t="s">
        <v>60</v>
      </c>
      <c r="B50" s="21" t="s">
        <v>89</v>
      </c>
      <c r="D50" s="21" t="s">
        <v>1832</v>
      </c>
      <c r="E50" s="21" t="s">
        <v>1835</v>
      </c>
      <c r="F50" s="21" t="s">
        <v>301</v>
      </c>
      <c r="G50" s="21">
        <v>31013821</v>
      </c>
      <c r="H50" s="21" t="s">
        <v>166</v>
      </c>
      <c r="I50" s="21" t="s">
        <v>259</v>
      </c>
      <c r="J50" s="21" t="s">
        <v>168</v>
      </c>
      <c r="K50" s="21" t="s">
        <v>1836</v>
      </c>
      <c r="L50" s="21" t="s">
        <v>1837</v>
      </c>
      <c r="O50" s="21" t="s">
        <v>103</v>
      </c>
      <c r="P50" s="21" t="s">
        <v>106</v>
      </c>
      <c r="Q50" s="21" t="s">
        <v>111</v>
      </c>
      <c r="S50" s="21">
        <v>30</v>
      </c>
      <c r="U50" s="21">
        <v>24</v>
      </c>
      <c r="W50" s="21">
        <v>13</v>
      </c>
      <c r="Y50" s="21">
        <v>13</v>
      </c>
      <c r="AA50" s="21">
        <v>10</v>
      </c>
      <c r="AC50" s="21">
        <v>10</v>
      </c>
      <c r="AE50" s="21">
        <v>3</v>
      </c>
      <c r="AG50" s="21">
        <v>2</v>
      </c>
      <c r="AZ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74</v>
      </c>
      <c r="BA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0" s="22">
        <f>Enrollment[[#This Row],[Refugee Children 3-14]]+Enrollment[[#This Row],[Refugee Children 15-24]]</f>
        <v>74</v>
      </c>
      <c r="BC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31</v>
      </c>
      <c r="BD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0" s="22">
        <f>Enrollment[[#This Row],[Host Children 3-14]]+Enrollment[[#This Row],[Host Children 15-24]]</f>
        <v>31</v>
      </c>
      <c r="BF50" s="22">
        <f>Enrollment[[#This Row],['# of Boys from refugee community in age group 3-5 enrolled in learning spaces]]+Enrollment[[#This Row],['# of Boys from refugee community in age group 6-14 enrolled in learning spaces]]</f>
        <v>34</v>
      </c>
      <c r="BG50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50" s="22">
        <f>Enrollment[[#This Row],['# of Boys from host community in age group 3-5 enrolled in learning spaces]]+Enrollment[[#This Row],['# of Boys from host community in age group 6-14 enrolled in learning spaces]]</f>
        <v>15</v>
      </c>
      <c r="BI50" s="22">
        <f>Enrollment[[#This Row],['# of Girls from host community in age group 3-5 enrolled in learning spaces]]+Enrollment[[#This Row],['# of Girls from host community in age group 6-14 enrolled in learning spaces]]</f>
        <v>16</v>
      </c>
      <c r="BJ50" s="22">
        <f>Enrollment[[#This Row],[Male Refugee (3-14)]]+Enrollment[[#This Row],[Host Male (3-14)]]</f>
        <v>49</v>
      </c>
      <c r="BK50" s="22">
        <f>Enrollment[[#This Row],[Female Refugee (3-14)]]+Enrollment[[#This Row],[Host Female (3-14)]]</f>
        <v>56</v>
      </c>
      <c r="BL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0" s="22">
        <f>Enrollment[[#This Row],['# of Boys from host community in age group 15-17 enrolled in learning spaces]]+Enrollment[[#This Row],['# of Boys from host community in age group 18-24 enrolled in learning spaces]]</f>
        <v>0</v>
      </c>
      <c r="BO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0" s="22">
        <f>Enrollment[[#This Row],[Male Refugee (15-24)]]+Enrollment[[#This Row],[Male Host (15-24)]]</f>
        <v>0</v>
      </c>
      <c r="BQ50" s="22">
        <f>Enrollment[[#This Row],[Female Refugee  (15-24)]]+Enrollment[[#This Row],[Female Host (15-24)]]</f>
        <v>0</v>
      </c>
      <c r="BR50" s="22">
        <f>Enrollment[[#This Row],[Total Male (3-14)]]+Enrollment[[#This Row],[Total Male (15-24)]]</f>
        <v>49</v>
      </c>
      <c r="BS50" s="22">
        <f>Enrollment[[#This Row],[Total Female (3-14)]]+Enrollment[[#This Row],[Total Female (15-24)]]</f>
        <v>56</v>
      </c>
      <c r="BT50" s="22">
        <f>Enrollment[[#This Row],[Refugee Total]]+Enrollment[[#This Row],[Total Host]]</f>
        <v>105</v>
      </c>
      <c r="BU50" s="22">
        <f>Enrollment[[#This Row],['# of Girls from refugee community in age group 3-5 enrolled in learning spaces]]+Enrollment[[#This Row],['# of Girls from host community in age group 3-5 enrolled in learning spaces]]</f>
        <v>43</v>
      </c>
      <c r="BV50" s="22">
        <f>Enrollment[[#This Row],['# of Girls from refugee community in age group 6-14 enrolled in learning spaces]]+Enrollment[[#This Row],['# of Girls from host community in age group 6-14 enrolled in learning spaces]]</f>
        <v>13</v>
      </c>
      <c r="BW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0" s="22">
        <f>Enrollment[[#This Row],['# of Boys from refugee community in age group 3-5 enrolled in learning spaces]]+Enrollment[[#This Row],['# of Boys from host community in age group 3-5 enrolled in learning spaces]]</f>
        <v>37</v>
      </c>
      <c r="BZ50" s="22">
        <f>Enrollment[[#This Row],['# of Boys from refugee community in age group 6-14 enrolled in learning spaces]]+Enrollment[[#This Row],['# of Boys from host community in age group 6-14 enrolled in learning spaces]]</f>
        <v>12</v>
      </c>
      <c r="CA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1" spans="1:80">
      <c r="A51" s="21" t="s">
        <v>60</v>
      </c>
      <c r="B51" s="21" t="s">
        <v>89</v>
      </c>
      <c r="D51" s="21" t="s">
        <v>1832</v>
      </c>
      <c r="E51" s="21" t="s">
        <v>1835</v>
      </c>
      <c r="F51" s="21" t="s">
        <v>302</v>
      </c>
      <c r="G51" s="21">
        <v>31013822</v>
      </c>
      <c r="H51" s="21" t="s">
        <v>166</v>
      </c>
      <c r="I51" s="21" t="s">
        <v>259</v>
      </c>
      <c r="J51" s="21" t="s">
        <v>168</v>
      </c>
      <c r="K51" s="21" t="s">
        <v>1838</v>
      </c>
      <c r="L51" s="21" t="s">
        <v>1839</v>
      </c>
      <c r="O51" s="21" t="s">
        <v>103</v>
      </c>
      <c r="P51" s="21" t="s">
        <v>106</v>
      </c>
      <c r="Q51" s="21" t="s">
        <v>111</v>
      </c>
      <c r="S51" s="21">
        <v>11</v>
      </c>
      <c r="U51" s="21">
        <v>12</v>
      </c>
      <c r="W51" s="21">
        <v>27</v>
      </c>
      <c r="Y51" s="21">
        <v>20</v>
      </c>
      <c r="AA51" s="21">
        <v>11</v>
      </c>
      <c r="AC51" s="21">
        <v>6</v>
      </c>
      <c r="AE51" s="21">
        <v>14</v>
      </c>
      <c r="AG51" s="21">
        <v>4</v>
      </c>
      <c r="AZ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40</v>
      </c>
      <c r="BA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1" s="22">
        <f>Enrollment[[#This Row],[Refugee Children 3-14]]+Enrollment[[#This Row],[Refugee Children 15-24]]</f>
        <v>40</v>
      </c>
      <c r="BC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65</v>
      </c>
      <c r="BD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1" s="22">
        <f>Enrollment[[#This Row],[Host Children 3-14]]+Enrollment[[#This Row],[Host Children 15-24]]</f>
        <v>65</v>
      </c>
      <c r="BF51" s="22">
        <f>Enrollment[[#This Row],['# of Boys from refugee community in age group 3-5 enrolled in learning spaces]]+Enrollment[[#This Row],['# of Boys from refugee community in age group 6-14 enrolled in learning spaces]]</f>
        <v>18</v>
      </c>
      <c r="BG51" s="22">
        <f>Enrollment[[#This Row],['# of Girls from refugee community in age group 3-5 enrolled in learning spaces]]+Enrollment[[#This Row],['# of Girls from refugee community in age group 6-14 enrolled in learning spaces]]</f>
        <v>22</v>
      </c>
      <c r="BH51" s="22">
        <f>Enrollment[[#This Row],['# of Boys from host community in age group 3-5 enrolled in learning spaces]]+Enrollment[[#This Row],['# of Boys from host community in age group 6-14 enrolled in learning spaces]]</f>
        <v>24</v>
      </c>
      <c r="BI51" s="22">
        <f>Enrollment[[#This Row],['# of Girls from host community in age group 3-5 enrolled in learning spaces]]+Enrollment[[#This Row],['# of Girls from host community in age group 6-14 enrolled in learning spaces]]</f>
        <v>41</v>
      </c>
      <c r="BJ51" s="22">
        <f>Enrollment[[#This Row],[Male Refugee (3-14)]]+Enrollment[[#This Row],[Host Male (3-14)]]</f>
        <v>42</v>
      </c>
      <c r="BK51" s="22">
        <f>Enrollment[[#This Row],[Female Refugee (3-14)]]+Enrollment[[#This Row],[Host Female (3-14)]]</f>
        <v>63</v>
      </c>
      <c r="BL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1" s="22">
        <f>Enrollment[[#This Row],['# of Boys from host community in age group 15-17 enrolled in learning spaces]]+Enrollment[[#This Row],['# of Boys from host community in age group 18-24 enrolled in learning spaces]]</f>
        <v>0</v>
      </c>
      <c r="BO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1" s="22">
        <f>Enrollment[[#This Row],[Male Refugee (15-24)]]+Enrollment[[#This Row],[Male Host (15-24)]]</f>
        <v>0</v>
      </c>
      <c r="BQ51" s="22">
        <f>Enrollment[[#This Row],[Female Refugee  (15-24)]]+Enrollment[[#This Row],[Female Host (15-24)]]</f>
        <v>0</v>
      </c>
      <c r="BR51" s="22">
        <f>Enrollment[[#This Row],[Total Male (3-14)]]+Enrollment[[#This Row],[Total Male (15-24)]]</f>
        <v>42</v>
      </c>
      <c r="BS51" s="22">
        <f>Enrollment[[#This Row],[Total Female (3-14)]]+Enrollment[[#This Row],[Total Female (15-24)]]</f>
        <v>63</v>
      </c>
      <c r="BT51" s="22">
        <f>Enrollment[[#This Row],[Refugee Total]]+Enrollment[[#This Row],[Total Host]]</f>
        <v>105</v>
      </c>
      <c r="BU51" s="22">
        <f>Enrollment[[#This Row],['# of Girls from refugee community in age group 3-5 enrolled in learning spaces]]+Enrollment[[#This Row],['# of Girls from host community in age group 3-5 enrolled in learning spaces]]</f>
        <v>38</v>
      </c>
      <c r="BV51" s="22">
        <f>Enrollment[[#This Row],['# of Girls from refugee community in age group 6-14 enrolled in learning spaces]]+Enrollment[[#This Row],['# of Girls from host community in age group 6-14 enrolled in learning spaces]]</f>
        <v>25</v>
      </c>
      <c r="BW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1" s="22">
        <f>Enrollment[[#This Row],['# of Boys from refugee community in age group 3-5 enrolled in learning spaces]]+Enrollment[[#This Row],['# of Boys from host community in age group 3-5 enrolled in learning spaces]]</f>
        <v>32</v>
      </c>
      <c r="BZ51" s="22">
        <f>Enrollment[[#This Row],['# of Boys from refugee community in age group 6-14 enrolled in learning spaces]]+Enrollment[[#This Row],['# of Boys from host community in age group 6-14 enrolled in learning spaces]]</f>
        <v>10</v>
      </c>
      <c r="CA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2" spans="1:80">
      <c r="A52" s="21" t="s">
        <v>33</v>
      </c>
      <c r="B52" s="21" t="s">
        <v>62</v>
      </c>
      <c r="D52" s="21" t="s">
        <v>1832</v>
      </c>
      <c r="E52" s="21" t="s">
        <v>344</v>
      </c>
      <c r="F52" s="21" t="s">
        <v>345</v>
      </c>
      <c r="G52" s="21">
        <v>31013823</v>
      </c>
      <c r="H52" s="21" t="s">
        <v>166</v>
      </c>
      <c r="I52" s="21" t="s">
        <v>259</v>
      </c>
      <c r="J52" s="21" t="s">
        <v>168</v>
      </c>
      <c r="K52" s="21" t="s">
        <v>1840</v>
      </c>
      <c r="L52" s="21" t="s">
        <v>1841</v>
      </c>
      <c r="M52" s="21" t="s">
        <v>261</v>
      </c>
      <c r="N52" s="21" t="s">
        <v>261</v>
      </c>
      <c r="O52" s="21" t="s">
        <v>104</v>
      </c>
      <c r="P52" s="21" t="s">
        <v>106</v>
      </c>
      <c r="Q52" s="21" t="s">
        <v>111</v>
      </c>
      <c r="S52" s="21">
        <v>14</v>
      </c>
      <c r="U52" s="21">
        <v>21</v>
      </c>
      <c r="AA52" s="21">
        <v>36</v>
      </c>
      <c r="AC52" s="21">
        <v>34</v>
      </c>
      <c r="AZ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2" s="22">
        <f>Enrollment[[#This Row],[Refugee Children 3-14]]+Enrollment[[#This Row],[Refugee Children 15-24]]</f>
        <v>105</v>
      </c>
      <c r="BC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2" s="22">
        <f>Enrollment[[#This Row],[Host Children 3-14]]+Enrollment[[#This Row],[Host Children 15-24]]</f>
        <v>0</v>
      </c>
      <c r="BF52" s="22">
        <f>Enrollment[[#This Row],['# of Boys from refugee community in age group 3-5 enrolled in learning spaces]]+Enrollment[[#This Row],['# of Boys from refugee community in age group 6-14 enrolled in learning spaces]]</f>
        <v>55</v>
      </c>
      <c r="BG52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52" s="22">
        <f>Enrollment[[#This Row],['# of Boys from host community in age group 3-5 enrolled in learning spaces]]+Enrollment[[#This Row],['# of Boys from host community in age group 6-14 enrolled in learning spaces]]</f>
        <v>0</v>
      </c>
      <c r="BI52" s="22">
        <f>Enrollment[[#This Row],['# of Girls from host community in age group 3-5 enrolled in learning spaces]]+Enrollment[[#This Row],['# of Girls from host community in age group 6-14 enrolled in learning spaces]]</f>
        <v>0</v>
      </c>
      <c r="BJ52" s="22">
        <f>Enrollment[[#This Row],[Male Refugee (3-14)]]+Enrollment[[#This Row],[Host Male (3-14)]]</f>
        <v>55</v>
      </c>
      <c r="BK52" s="22">
        <f>Enrollment[[#This Row],[Female Refugee (3-14)]]+Enrollment[[#This Row],[Host Female (3-14)]]</f>
        <v>50</v>
      </c>
      <c r="BL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2" s="22">
        <f>Enrollment[[#This Row],['# of Boys from host community in age group 15-17 enrolled in learning spaces]]+Enrollment[[#This Row],['# of Boys from host community in age group 18-24 enrolled in learning spaces]]</f>
        <v>0</v>
      </c>
      <c r="BO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2" s="22">
        <f>Enrollment[[#This Row],[Male Refugee (15-24)]]+Enrollment[[#This Row],[Male Host (15-24)]]</f>
        <v>0</v>
      </c>
      <c r="BQ52" s="22">
        <f>Enrollment[[#This Row],[Female Refugee  (15-24)]]+Enrollment[[#This Row],[Female Host (15-24)]]</f>
        <v>0</v>
      </c>
      <c r="BR52" s="22">
        <f>Enrollment[[#This Row],[Total Male (3-14)]]+Enrollment[[#This Row],[Total Male (15-24)]]</f>
        <v>55</v>
      </c>
      <c r="BS52" s="22">
        <f>Enrollment[[#This Row],[Total Female (3-14)]]+Enrollment[[#This Row],[Total Female (15-24)]]</f>
        <v>50</v>
      </c>
      <c r="BT52" s="22">
        <f>Enrollment[[#This Row],[Refugee Total]]+Enrollment[[#This Row],[Total Host]]</f>
        <v>105</v>
      </c>
      <c r="BU52" s="22">
        <f>Enrollment[[#This Row],['# of Girls from refugee community in age group 3-5 enrolled in learning spaces]]+Enrollment[[#This Row],['# of Girls from host community in age group 3-5 enrolled in learning spaces]]</f>
        <v>14</v>
      </c>
      <c r="BV52" s="22">
        <f>Enrollment[[#This Row],['# of Girls from refugee community in age group 6-14 enrolled in learning spaces]]+Enrollment[[#This Row],['# of Girls from host community in age group 6-14 enrolled in learning spaces]]</f>
        <v>36</v>
      </c>
      <c r="BW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2" s="22">
        <f>Enrollment[[#This Row],['# of Boys from refugee community in age group 3-5 enrolled in learning spaces]]+Enrollment[[#This Row],['# of Boys from host community in age group 3-5 enrolled in learning spaces]]</f>
        <v>21</v>
      </c>
      <c r="BZ52" s="22">
        <f>Enrollment[[#This Row],['# of Boys from refugee community in age group 6-14 enrolled in learning spaces]]+Enrollment[[#This Row],['# of Boys from host community in age group 6-14 enrolled in learning spaces]]</f>
        <v>34</v>
      </c>
      <c r="CA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3" spans="1:80">
      <c r="A53" s="21" t="s">
        <v>56</v>
      </c>
      <c r="B53" s="21" t="s">
        <v>85</v>
      </c>
      <c r="D53" s="21" t="s">
        <v>1832</v>
      </c>
      <c r="E53" s="21" t="s">
        <v>427</v>
      </c>
      <c r="F53" s="21" t="s">
        <v>428</v>
      </c>
      <c r="G53" s="21">
        <v>31013827</v>
      </c>
      <c r="H53" s="21" t="s">
        <v>166</v>
      </c>
      <c r="I53" s="21" t="s">
        <v>259</v>
      </c>
      <c r="J53" s="21" t="s">
        <v>168</v>
      </c>
      <c r="K53" s="21" t="s">
        <v>1842</v>
      </c>
      <c r="L53" s="21" t="s">
        <v>1843</v>
      </c>
      <c r="M53" s="21" t="s">
        <v>261</v>
      </c>
      <c r="N53" s="21" t="s">
        <v>261</v>
      </c>
      <c r="O53" s="21" t="s">
        <v>104</v>
      </c>
      <c r="P53" s="21" t="s">
        <v>106</v>
      </c>
      <c r="Q53" s="21" t="s">
        <v>111</v>
      </c>
      <c r="S53" s="21">
        <v>18</v>
      </c>
      <c r="U53" s="21">
        <v>20</v>
      </c>
      <c r="AA53" s="21">
        <v>26</v>
      </c>
      <c r="AC53" s="21">
        <v>41</v>
      </c>
      <c r="AZ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3" s="22">
        <f>Enrollment[[#This Row],[Refugee Children 3-14]]+Enrollment[[#This Row],[Refugee Children 15-24]]</f>
        <v>105</v>
      </c>
      <c r="BC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3" s="22">
        <f>Enrollment[[#This Row],[Host Children 3-14]]+Enrollment[[#This Row],[Host Children 15-24]]</f>
        <v>0</v>
      </c>
      <c r="BF53" s="22">
        <f>Enrollment[[#This Row],['# of Boys from refugee community in age group 3-5 enrolled in learning spaces]]+Enrollment[[#This Row],['# of Boys from refugee community in age group 6-14 enrolled in learning spaces]]</f>
        <v>61</v>
      </c>
      <c r="BG53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53" s="22">
        <f>Enrollment[[#This Row],['# of Boys from host community in age group 3-5 enrolled in learning spaces]]+Enrollment[[#This Row],['# of Boys from host community in age group 6-14 enrolled in learning spaces]]</f>
        <v>0</v>
      </c>
      <c r="BI53" s="22">
        <f>Enrollment[[#This Row],['# of Girls from host community in age group 3-5 enrolled in learning spaces]]+Enrollment[[#This Row],['# of Girls from host community in age group 6-14 enrolled in learning spaces]]</f>
        <v>0</v>
      </c>
      <c r="BJ53" s="22">
        <f>Enrollment[[#This Row],[Male Refugee (3-14)]]+Enrollment[[#This Row],[Host Male (3-14)]]</f>
        <v>61</v>
      </c>
      <c r="BK53" s="22">
        <f>Enrollment[[#This Row],[Female Refugee (3-14)]]+Enrollment[[#This Row],[Host Female (3-14)]]</f>
        <v>44</v>
      </c>
      <c r="BL5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3" s="22">
        <f>Enrollment[[#This Row],['# of Boys from host community in age group 15-17 enrolled in learning spaces]]+Enrollment[[#This Row],['# of Boys from host community in age group 18-24 enrolled in learning spaces]]</f>
        <v>0</v>
      </c>
      <c r="BO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3" s="22">
        <f>Enrollment[[#This Row],[Male Refugee (15-24)]]+Enrollment[[#This Row],[Male Host (15-24)]]</f>
        <v>0</v>
      </c>
      <c r="BQ53" s="22">
        <f>Enrollment[[#This Row],[Female Refugee  (15-24)]]+Enrollment[[#This Row],[Female Host (15-24)]]</f>
        <v>0</v>
      </c>
      <c r="BR53" s="22">
        <f>Enrollment[[#This Row],[Total Male (3-14)]]+Enrollment[[#This Row],[Total Male (15-24)]]</f>
        <v>61</v>
      </c>
      <c r="BS53" s="22">
        <f>Enrollment[[#This Row],[Total Female (3-14)]]+Enrollment[[#This Row],[Total Female (15-24)]]</f>
        <v>44</v>
      </c>
      <c r="BT53" s="22">
        <f>Enrollment[[#This Row],[Refugee Total]]+Enrollment[[#This Row],[Total Host]]</f>
        <v>105</v>
      </c>
      <c r="BU53" s="22">
        <f>Enrollment[[#This Row],['# of Girls from refugee community in age group 3-5 enrolled in learning spaces]]+Enrollment[[#This Row],['# of Girls from host community in age group 3-5 enrolled in learning spaces]]</f>
        <v>18</v>
      </c>
      <c r="BV53" s="22">
        <f>Enrollment[[#This Row],['# of Girls from refugee community in age group 6-14 enrolled in learning spaces]]+Enrollment[[#This Row],['# of Girls from host community in age group 6-14 enrolled in learning spaces]]</f>
        <v>26</v>
      </c>
      <c r="BW5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3" s="22">
        <f>Enrollment[[#This Row],['# of Boys from refugee community in age group 3-5 enrolled in learning spaces]]+Enrollment[[#This Row],['# of Boys from host community in age group 3-5 enrolled in learning spaces]]</f>
        <v>20</v>
      </c>
      <c r="BZ53" s="22">
        <f>Enrollment[[#This Row],['# of Boys from refugee community in age group 6-14 enrolled in learning spaces]]+Enrollment[[#This Row],['# of Boys from host community in age group 6-14 enrolled in learning spaces]]</f>
        <v>41</v>
      </c>
      <c r="CA53" s="22">
        <f>Enrollment[[#This Row],['# of Boys from refugee community in age group 15-17 enrolled in learning spaces]]+Enrollment[[#This Row],['# of Boys from host community in age group 15-17 enrolled in learning spaces]]</f>
        <v>0</v>
      </c>
      <c r="CB5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4" spans="1:80">
      <c r="A54" s="21" t="s">
        <v>56</v>
      </c>
      <c r="B54" s="21" t="s">
        <v>85</v>
      </c>
      <c r="D54" s="21" t="s">
        <v>1832</v>
      </c>
      <c r="E54" s="21" t="s">
        <v>424</v>
      </c>
      <c r="F54" s="21" t="s">
        <v>426</v>
      </c>
      <c r="G54" s="21">
        <v>31013828</v>
      </c>
      <c r="H54" s="21" t="s">
        <v>166</v>
      </c>
      <c r="I54" s="21" t="s">
        <v>259</v>
      </c>
      <c r="J54" s="21" t="s">
        <v>168</v>
      </c>
      <c r="K54" s="21" t="s">
        <v>1842</v>
      </c>
      <c r="L54" s="21" t="s">
        <v>1844</v>
      </c>
      <c r="M54" s="21" t="s">
        <v>261</v>
      </c>
      <c r="N54" s="21" t="s">
        <v>261</v>
      </c>
      <c r="O54" s="21" t="s">
        <v>104</v>
      </c>
      <c r="P54" s="21" t="s">
        <v>106</v>
      </c>
      <c r="Q54" s="21" t="s">
        <v>111</v>
      </c>
      <c r="S54" s="21">
        <v>18</v>
      </c>
      <c r="U54" s="21">
        <v>18</v>
      </c>
      <c r="AA54" s="21">
        <v>32</v>
      </c>
      <c r="AC54" s="21">
        <v>37</v>
      </c>
      <c r="AZ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4" s="22">
        <f>Enrollment[[#This Row],[Refugee Children 3-14]]+Enrollment[[#This Row],[Refugee Children 15-24]]</f>
        <v>105</v>
      </c>
      <c r="BC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4" s="22">
        <f>Enrollment[[#This Row],[Host Children 3-14]]+Enrollment[[#This Row],[Host Children 15-24]]</f>
        <v>0</v>
      </c>
      <c r="BF54" s="22">
        <f>Enrollment[[#This Row],['# of Boys from refugee community in age group 3-5 enrolled in learning spaces]]+Enrollment[[#This Row],['# of Boys from refugee community in age group 6-14 enrolled in learning spaces]]</f>
        <v>55</v>
      </c>
      <c r="BG54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54" s="22">
        <f>Enrollment[[#This Row],['# of Boys from host community in age group 3-5 enrolled in learning spaces]]+Enrollment[[#This Row],['# of Boys from host community in age group 6-14 enrolled in learning spaces]]</f>
        <v>0</v>
      </c>
      <c r="BI54" s="22">
        <f>Enrollment[[#This Row],['# of Girls from host community in age group 3-5 enrolled in learning spaces]]+Enrollment[[#This Row],['# of Girls from host community in age group 6-14 enrolled in learning spaces]]</f>
        <v>0</v>
      </c>
      <c r="BJ54" s="22">
        <f>Enrollment[[#This Row],[Male Refugee (3-14)]]+Enrollment[[#This Row],[Host Male (3-14)]]</f>
        <v>55</v>
      </c>
      <c r="BK54" s="22">
        <f>Enrollment[[#This Row],[Female Refugee (3-14)]]+Enrollment[[#This Row],[Host Female (3-14)]]</f>
        <v>50</v>
      </c>
      <c r="BL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4" s="22">
        <f>Enrollment[[#This Row],['# of Boys from host community in age group 15-17 enrolled in learning spaces]]+Enrollment[[#This Row],['# of Boys from host community in age group 18-24 enrolled in learning spaces]]</f>
        <v>0</v>
      </c>
      <c r="BO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4" s="22">
        <f>Enrollment[[#This Row],[Male Refugee (15-24)]]+Enrollment[[#This Row],[Male Host (15-24)]]</f>
        <v>0</v>
      </c>
      <c r="BQ54" s="22">
        <f>Enrollment[[#This Row],[Female Refugee  (15-24)]]+Enrollment[[#This Row],[Female Host (15-24)]]</f>
        <v>0</v>
      </c>
      <c r="BR54" s="22">
        <f>Enrollment[[#This Row],[Total Male (3-14)]]+Enrollment[[#This Row],[Total Male (15-24)]]</f>
        <v>55</v>
      </c>
      <c r="BS54" s="22">
        <f>Enrollment[[#This Row],[Total Female (3-14)]]+Enrollment[[#This Row],[Total Female (15-24)]]</f>
        <v>50</v>
      </c>
      <c r="BT54" s="22">
        <f>Enrollment[[#This Row],[Refugee Total]]+Enrollment[[#This Row],[Total Host]]</f>
        <v>105</v>
      </c>
      <c r="BU54" s="22">
        <f>Enrollment[[#This Row],['# of Girls from refugee community in age group 3-5 enrolled in learning spaces]]+Enrollment[[#This Row],['# of Girls from host community in age group 3-5 enrolled in learning spaces]]</f>
        <v>18</v>
      </c>
      <c r="BV54" s="22">
        <f>Enrollment[[#This Row],['# of Girls from refugee community in age group 6-14 enrolled in learning spaces]]+Enrollment[[#This Row],['# of Girls from host community in age group 6-14 enrolled in learning spaces]]</f>
        <v>32</v>
      </c>
      <c r="BW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4" s="22">
        <f>Enrollment[[#This Row],['# of Boys from refugee community in age group 3-5 enrolled in learning spaces]]+Enrollment[[#This Row],['# of Boys from host community in age group 3-5 enrolled in learning spaces]]</f>
        <v>18</v>
      </c>
      <c r="BZ54" s="22">
        <f>Enrollment[[#This Row],['# of Boys from refugee community in age group 6-14 enrolled in learning spaces]]+Enrollment[[#This Row],['# of Boys from host community in age group 6-14 enrolled in learning spaces]]</f>
        <v>37</v>
      </c>
      <c r="CA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5" spans="1:80">
      <c r="A55" s="21" t="s">
        <v>56</v>
      </c>
      <c r="B55" s="21" t="s">
        <v>85</v>
      </c>
      <c r="D55" s="21" t="s">
        <v>1832</v>
      </c>
      <c r="E55" s="21" t="s">
        <v>421</v>
      </c>
      <c r="F55" s="21" t="s">
        <v>422</v>
      </c>
      <c r="G55" s="21">
        <v>31013830</v>
      </c>
      <c r="H55" s="21" t="s">
        <v>166</v>
      </c>
      <c r="I55" s="21" t="s">
        <v>259</v>
      </c>
      <c r="J55" s="21" t="s">
        <v>168</v>
      </c>
      <c r="K55" s="21" t="s">
        <v>1845</v>
      </c>
      <c r="L55" s="21" t="s">
        <v>1846</v>
      </c>
      <c r="M55" s="21" t="s">
        <v>261</v>
      </c>
      <c r="N55" s="21" t="s">
        <v>261</v>
      </c>
      <c r="O55" s="21" t="s">
        <v>104</v>
      </c>
      <c r="P55" s="21" t="s">
        <v>106</v>
      </c>
      <c r="Q55" s="21" t="s">
        <v>111</v>
      </c>
      <c r="S55" s="21">
        <v>20</v>
      </c>
      <c r="U55" s="21">
        <v>16</v>
      </c>
      <c r="AA55" s="21">
        <v>33</v>
      </c>
      <c r="AC55" s="21">
        <v>36</v>
      </c>
      <c r="AZ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5" s="22">
        <f>Enrollment[[#This Row],[Refugee Children 3-14]]+Enrollment[[#This Row],[Refugee Children 15-24]]</f>
        <v>105</v>
      </c>
      <c r="BC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5" s="22">
        <f>Enrollment[[#This Row],[Host Children 3-14]]+Enrollment[[#This Row],[Host Children 15-24]]</f>
        <v>0</v>
      </c>
      <c r="BF55" s="22">
        <f>Enrollment[[#This Row],['# of Boys from refugee community in age group 3-5 enrolled in learning spaces]]+Enrollment[[#This Row],['# of Boys from refugee community in age group 6-14 enrolled in learning spaces]]</f>
        <v>52</v>
      </c>
      <c r="BG55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55" s="22">
        <f>Enrollment[[#This Row],['# of Boys from host community in age group 3-5 enrolled in learning spaces]]+Enrollment[[#This Row],['# of Boys from host community in age group 6-14 enrolled in learning spaces]]</f>
        <v>0</v>
      </c>
      <c r="BI55" s="22">
        <f>Enrollment[[#This Row],['# of Girls from host community in age group 3-5 enrolled in learning spaces]]+Enrollment[[#This Row],['# of Girls from host community in age group 6-14 enrolled in learning spaces]]</f>
        <v>0</v>
      </c>
      <c r="BJ55" s="22">
        <f>Enrollment[[#This Row],[Male Refugee (3-14)]]+Enrollment[[#This Row],[Host Male (3-14)]]</f>
        <v>52</v>
      </c>
      <c r="BK55" s="22">
        <f>Enrollment[[#This Row],[Female Refugee (3-14)]]+Enrollment[[#This Row],[Host Female (3-14)]]</f>
        <v>53</v>
      </c>
      <c r="BL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5" s="22">
        <f>Enrollment[[#This Row],['# of Boys from host community in age group 15-17 enrolled in learning spaces]]+Enrollment[[#This Row],['# of Boys from host community in age group 18-24 enrolled in learning spaces]]</f>
        <v>0</v>
      </c>
      <c r="BO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5" s="22">
        <f>Enrollment[[#This Row],[Male Refugee (15-24)]]+Enrollment[[#This Row],[Male Host (15-24)]]</f>
        <v>0</v>
      </c>
      <c r="BQ55" s="22">
        <f>Enrollment[[#This Row],[Female Refugee  (15-24)]]+Enrollment[[#This Row],[Female Host (15-24)]]</f>
        <v>0</v>
      </c>
      <c r="BR55" s="22">
        <f>Enrollment[[#This Row],[Total Male (3-14)]]+Enrollment[[#This Row],[Total Male (15-24)]]</f>
        <v>52</v>
      </c>
      <c r="BS55" s="22">
        <f>Enrollment[[#This Row],[Total Female (3-14)]]+Enrollment[[#This Row],[Total Female (15-24)]]</f>
        <v>53</v>
      </c>
      <c r="BT55" s="22">
        <f>Enrollment[[#This Row],[Refugee Total]]+Enrollment[[#This Row],[Total Host]]</f>
        <v>105</v>
      </c>
      <c r="BU55" s="22">
        <f>Enrollment[[#This Row],['# of Girls from refugee community in age group 3-5 enrolled in learning spaces]]+Enrollment[[#This Row],['# of Girls from host community in age group 3-5 enrolled in learning spaces]]</f>
        <v>20</v>
      </c>
      <c r="BV55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5" s="22">
        <f>Enrollment[[#This Row],['# of Boys from refugee community in age group 3-5 enrolled in learning spaces]]+Enrollment[[#This Row],['# of Boys from host community in age group 3-5 enrolled in learning spaces]]</f>
        <v>16</v>
      </c>
      <c r="BZ55" s="22">
        <f>Enrollment[[#This Row],['# of Boys from refugee community in age group 6-14 enrolled in learning spaces]]+Enrollment[[#This Row],['# of Boys from host community in age group 6-14 enrolled in learning spaces]]</f>
        <v>36</v>
      </c>
      <c r="CA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6" spans="1:80">
      <c r="A56" s="21" t="s">
        <v>56</v>
      </c>
      <c r="B56" s="21" t="s">
        <v>85</v>
      </c>
      <c r="D56" s="21" t="s">
        <v>1832</v>
      </c>
      <c r="E56" s="21" t="s">
        <v>421</v>
      </c>
      <c r="F56" s="21" t="s">
        <v>423</v>
      </c>
      <c r="G56" s="21">
        <v>31013832</v>
      </c>
      <c r="H56" s="21" t="s">
        <v>166</v>
      </c>
      <c r="I56" s="21" t="s">
        <v>259</v>
      </c>
      <c r="J56" s="21" t="s">
        <v>168</v>
      </c>
      <c r="K56" s="21" t="s">
        <v>1845</v>
      </c>
      <c r="L56" s="21" t="s">
        <v>1846</v>
      </c>
      <c r="M56" s="21" t="s">
        <v>261</v>
      </c>
      <c r="N56" s="21" t="s">
        <v>261</v>
      </c>
      <c r="O56" s="21" t="s">
        <v>104</v>
      </c>
      <c r="P56" s="21" t="s">
        <v>106</v>
      </c>
      <c r="Q56" s="21" t="s">
        <v>111</v>
      </c>
      <c r="S56" s="21">
        <v>19</v>
      </c>
      <c r="U56" s="21">
        <v>21</v>
      </c>
      <c r="AA56" s="21">
        <v>25</v>
      </c>
      <c r="AC56" s="21">
        <v>40</v>
      </c>
      <c r="AZ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6" s="22">
        <f>Enrollment[[#This Row],[Refugee Children 3-14]]+Enrollment[[#This Row],[Refugee Children 15-24]]</f>
        <v>105</v>
      </c>
      <c r="BC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6" s="22">
        <f>Enrollment[[#This Row],[Host Children 3-14]]+Enrollment[[#This Row],[Host Children 15-24]]</f>
        <v>0</v>
      </c>
      <c r="BF56" s="22">
        <f>Enrollment[[#This Row],['# of Boys from refugee community in age group 3-5 enrolled in learning spaces]]+Enrollment[[#This Row],['# of Boys from refugee community in age group 6-14 enrolled in learning spaces]]</f>
        <v>61</v>
      </c>
      <c r="BG56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56" s="22">
        <f>Enrollment[[#This Row],['# of Boys from host community in age group 3-5 enrolled in learning spaces]]+Enrollment[[#This Row],['# of Boys from host community in age group 6-14 enrolled in learning spaces]]</f>
        <v>0</v>
      </c>
      <c r="BI56" s="22">
        <f>Enrollment[[#This Row],['# of Girls from host community in age group 3-5 enrolled in learning spaces]]+Enrollment[[#This Row],['# of Girls from host community in age group 6-14 enrolled in learning spaces]]</f>
        <v>0</v>
      </c>
      <c r="BJ56" s="22">
        <f>Enrollment[[#This Row],[Male Refugee (3-14)]]+Enrollment[[#This Row],[Host Male (3-14)]]</f>
        <v>61</v>
      </c>
      <c r="BK56" s="22">
        <f>Enrollment[[#This Row],[Female Refugee (3-14)]]+Enrollment[[#This Row],[Host Female (3-14)]]</f>
        <v>44</v>
      </c>
      <c r="BL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6" s="22">
        <f>Enrollment[[#This Row],['# of Boys from host community in age group 15-17 enrolled in learning spaces]]+Enrollment[[#This Row],['# of Boys from host community in age group 18-24 enrolled in learning spaces]]</f>
        <v>0</v>
      </c>
      <c r="BO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6" s="22">
        <f>Enrollment[[#This Row],[Male Refugee (15-24)]]+Enrollment[[#This Row],[Male Host (15-24)]]</f>
        <v>0</v>
      </c>
      <c r="BQ56" s="22">
        <f>Enrollment[[#This Row],[Female Refugee  (15-24)]]+Enrollment[[#This Row],[Female Host (15-24)]]</f>
        <v>0</v>
      </c>
      <c r="BR56" s="22">
        <f>Enrollment[[#This Row],[Total Male (3-14)]]+Enrollment[[#This Row],[Total Male (15-24)]]</f>
        <v>61</v>
      </c>
      <c r="BS56" s="22">
        <f>Enrollment[[#This Row],[Total Female (3-14)]]+Enrollment[[#This Row],[Total Female (15-24)]]</f>
        <v>44</v>
      </c>
      <c r="BT56" s="22">
        <f>Enrollment[[#This Row],[Refugee Total]]+Enrollment[[#This Row],[Total Host]]</f>
        <v>105</v>
      </c>
      <c r="BU56" s="22">
        <f>Enrollment[[#This Row],['# of Girls from refugee community in age group 3-5 enrolled in learning spaces]]+Enrollment[[#This Row],['# of Girls from host community in age group 3-5 enrolled in learning spaces]]</f>
        <v>19</v>
      </c>
      <c r="BV56" s="22">
        <f>Enrollment[[#This Row],['# of Girls from refugee community in age group 6-14 enrolled in learning spaces]]+Enrollment[[#This Row],['# of Girls from host community in age group 6-14 enrolled in learning spaces]]</f>
        <v>25</v>
      </c>
      <c r="BW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6" s="22">
        <f>Enrollment[[#This Row],['# of Boys from refugee community in age group 3-5 enrolled in learning spaces]]+Enrollment[[#This Row],['# of Boys from host community in age group 3-5 enrolled in learning spaces]]</f>
        <v>21</v>
      </c>
      <c r="BZ56" s="22">
        <f>Enrollment[[#This Row],['# of Boys from refugee community in age group 6-14 enrolled in learning spaces]]+Enrollment[[#This Row],['# of Boys from host community in age group 6-14 enrolled in learning spaces]]</f>
        <v>40</v>
      </c>
      <c r="CA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7" spans="1:80">
      <c r="A57" s="21" t="s">
        <v>56</v>
      </c>
      <c r="B57" s="21" t="s">
        <v>85</v>
      </c>
      <c r="D57" s="21" t="s">
        <v>1832</v>
      </c>
      <c r="E57" s="21" t="s">
        <v>416</v>
      </c>
      <c r="F57" s="21" t="s">
        <v>418</v>
      </c>
      <c r="G57" s="21">
        <v>31013835</v>
      </c>
      <c r="H57" s="21" t="s">
        <v>166</v>
      </c>
      <c r="I57" s="21" t="s">
        <v>259</v>
      </c>
      <c r="J57" s="21" t="s">
        <v>168</v>
      </c>
      <c r="K57" s="21" t="s">
        <v>1847</v>
      </c>
      <c r="L57" s="21" t="s">
        <v>1848</v>
      </c>
      <c r="M57" s="21" t="s">
        <v>261</v>
      </c>
      <c r="N57" s="21" t="s">
        <v>261</v>
      </c>
      <c r="O57" s="21" t="s">
        <v>104</v>
      </c>
      <c r="P57" s="21" t="s">
        <v>106</v>
      </c>
      <c r="Q57" s="21" t="s">
        <v>111</v>
      </c>
      <c r="S57" s="21">
        <v>16</v>
      </c>
      <c r="U57" s="21">
        <v>20</v>
      </c>
      <c r="AA57" s="21">
        <v>27</v>
      </c>
      <c r="AC57" s="21">
        <v>42</v>
      </c>
      <c r="AZ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7" s="22">
        <f>Enrollment[[#This Row],[Refugee Children 3-14]]+Enrollment[[#This Row],[Refugee Children 15-24]]</f>
        <v>105</v>
      </c>
      <c r="BC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7" s="22">
        <f>Enrollment[[#This Row],[Host Children 3-14]]+Enrollment[[#This Row],[Host Children 15-24]]</f>
        <v>0</v>
      </c>
      <c r="BF57" s="22">
        <f>Enrollment[[#This Row],['# of Boys from refugee community in age group 3-5 enrolled in learning spaces]]+Enrollment[[#This Row],['# of Boys from refugee community in age group 6-14 enrolled in learning spaces]]</f>
        <v>62</v>
      </c>
      <c r="BG57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57" s="22">
        <f>Enrollment[[#This Row],['# of Boys from host community in age group 3-5 enrolled in learning spaces]]+Enrollment[[#This Row],['# of Boys from host community in age group 6-14 enrolled in learning spaces]]</f>
        <v>0</v>
      </c>
      <c r="BI57" s="22">
        <f>Enrollment[[#This Row],['# of Girls from host community in age group 3-5 enrolled in learning spaces]]+Enrollment[[#This Row],['# of Girls from host community in age group 6-14 enrolled in learning spaces]]</f>
        <v>0</v>
      </c>
      <c r="BJ57" s="22">
        <f>Enrollment[[#This Row],[Male Refugee (3-14)]]+Enrollment[[#This Row],[Host Male (3-14)]]</f>
        <v>62</v>
      </c>
      <c r="BK57" s="22">
        <f>Enrollment[[#This Row],[Female Refugee (3-14)]]+Enrollment[[#This Row],[Host Female (3-14)]]</f>
        <v>43</v>
      </c>
      <c r="BL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7" s="22">
        <f>Enrollment[[#This Row],['# of Boys from host community in age group 15-17 enrolled in learning spaces]]+Enrollment[[#This Row],['# of Boys from host community in age group 18-24 enrolled in learning spaces]]</f>
        <v>0</v>
      </c>
      <c r="BO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7" s="22">
        <f>Enrollment[[#This Row],[Male Refugee (15-24)]]+Enrollment[[#This Row],[Male Host (15-24)]]</f>
        <v>0</v>
      </c>
      <c r="BQ57" s="22">
        <f>Enrollment[[#This Row],[Female Refugee  (15-24)]]+Enrollment[[#This Row],[Female Host (15-24)]]</f>
        <v>0</v>
      </c>
      <c r="BR57" s="22">
        <f>Enrollment[[#This Row],[Total Male (3-14)]]+Enrollment[[#This Row],[Total Male (15-24)]]</f>
        <v>62</v>
      </c>
      <c r="BS57" s="22">
        <f>Enrollment[[#This Row],[Total Female (3-14)]]+Enrollment[[#This Row],[Total Female (15-24)]]</f>
        <v>43</v>
      </c>
      <c r="BT57" s="22">
        <f>Enrollment[[#This Row],[Refugee Total]]+Enrollment[[#This Row],[Total Host]]</f>
        <v>105</v>
      </c>
      <c r="BU57" s="22">
        <f>Enrollment[[#This Row],['# of Girls from refugee community in age group 3-5 enrolled in learning spaces]]+Enrollment[[#This Row],['# of Girls from host community in age group 3-5 enrolled in learning spaces]]</f>
        <v>16</v>
      </c>
      <c r="BV57" s="22">
        <f>Enrollment[[#This Row],['# of Girls from refugee community in age group 6-14 enrolled in learning spaces]]+Enrollment[[#This Row],['# of Girls from host community in age group 6-14 enrolled in learning spaces]]</f>
        <v>27</v>
      </c>
      <c r="BW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7" s="22">
        <f>Enrollment[[#This Row],['# of Boys from refugee community in age group 3-5 enrolled in learning spaces]]+Enrollment[[#This Row],['# of Boys from host community in age group 3-5 enrolled in learning spaces]]</f>
        <v>20</v>
      </c>
      <c r="BZ57" s="22">
        <f>Enrollment[[#This Row],['# of Boys from refugee community in age group 6-14 enrolled in learning spaces]]+Enrollment[[#This Row],['# of Boys from host community in age group 6-14 enrolled in learning spaces]]</f>
        <v>42</v>
      </c>
      <c r="CA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8" spans="1:80">
      <c r="A58" s="21" t="s">
        <v>45</v>
      </c>
      <c r="B58" s="21" t="s">
        <v>74</v>
      </c>
      <c r="D58" s="21" t="s">
        <v>1832</v>
      </c>
      <c r="E58" s="21" t="s">
        <v>312</v>
      </c>
      <c r="F58" s="21" t="s">
        <v>322</v>
      </c>
      <c r="G58" s="21">
        <v>31013836</v>
      </c>
      <c r="H58" s="21" t="s">
        <v>166</v>
      </c>
      <c r="I58" s="21" t="s">
        <v>259</v>
      </c>
      <c r="J58" s="21" t="s">
        <v>168</v>
      </c>
      <c r="K58" s="21" t="s">
        <v>1849</v>
      </c>
      <c r="L58" s="21" t="s">
        <v>1850</v>
      </c>
      <c r="O58" s="21" t="s">
        <v>103</v>
      </c>
      <c r="P58" s="21" t="s">
        <v>106</v>
      </c>
      <c r="Q58" s="21" t="s">
        <v>111</v>
      </c>
      <c r="S58" s="21">
        <v>21</v>
      </c>
      <c r="U58" s="21">
        <v>14</v>
      </c>
      <c r="AA58" s="21">
        <v>37</v>
      </c>
      <c r="AC58" s="21">
        <v>33</v>
      </c>
      <c r="AZ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8" s="22">
        <f>Enrollment[[#This Row],[Refugee Children 3-14]]+Enrollment[[#This Row],[Refugee Children 15-24]]</f>
        <v>105</v>
      </c>
      <c r="BC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8" s="22">
        <f>Enrollment[[#This Row],[Host Children 3-14]]+Enrollment[[#This Row],[Host Children 15-24]]</f>
        <v>0</v>
      </c>
      <c r="BF58" s="22">
        <f>Enrollment[[#This Row],['# of Boys from refugee community in age group 3-5 enrolled in learning spaces]]+Enrollment[[#This Row],['# of Boys from refugee community in age group 6-14 enrolled in learning spaces]]</f>
        <v>47</v>
      </c>
      <c r="BG58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58" s="22">
        <f>Enrollment[[#This Row],['# of Boys from host community in age group 3-5 enrolled in learning spaces]]+Enrollment[[#This Row],['# of Boys from host community in age group 6-14 enrolled in learning spaces]]</f>
        <v>0</v>
      </c>
      <c r="BI58" s="22">
        <f>Enrollment[[#This Row],['# of Girls from host community in age group 3-5 enrolled in learning spaces]]+Enrollment[[#This Row],['# of Girls from host community in age group 6-14 enrolled in learning spaces]]</f>
        <v>0</v>
      </c>
      <c r="BJ58" s="22">
        <f>Enrollment[[#This Row],[Male Refugee (3-14)]]+Enrollment[[#This Row],[Host Male (3-14)]]</f>
        <v>47</v>
      </c>
      <c r="BK58" s="22">
        <f>Enrollment[[#This Row],[Female Refugee (3-14)]]+Enrollment[[#This Row],[Host Female (3-14)]]</f>
        <v>58</v>
      </c>
      <c r="BL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8" s="22">
        <f>Enrollment[[#This Row],['# of Boys from host community in age group 15-17 enrolled in learning spaces]]+Enrollment[[#This Row],['# of Boys from host community in age group 18-24 enrolled in learning spaces]]</f>
        <v>0</v>
      </c>
      <c r="BO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8" s="22">
        <f>Enrollment[[#This Row],[Male Refugee (15-24)]]+Enrollment[[#This Row],[Male Host (15-24)]]</f>
        <v>0</v>
      </c>
      <c r="BQ58" s="22">
        <f>Enrollment[[#This Row],[Female Refugee  (15-24)]]+Enrollment[[#This Row],[Female Host (15-24)]]</f>
        <v>0</v>
      </c>
      <c r="BR58" s="22">
        <f>Enrollment[[#This Row],[Total Male (3-14)]]+Enrollment[[#This Row],[Total Male (15-24)]]</f>
        <v>47</v>
      </c>
      <c r="BS58" s="22">
        <f>Enrollment[[#This Row],[Total Female (3-14)]]+Enrollment[[#This Row],[Total Female (15-24)]]</f>
        <v>58</v>
      </c>
      <c r="BT58" s="22">
        <f>Enrollment[[#This Row],[Refugee Total]]+Enrollment[[#This Row],[Total Host]]</f>
        <v>105</v>
      </c>
      <c r="BU58" s="22">
        <f>Enrollment[[#This Row],['# of Girls from refugee community in age group 3-5 enrolled in learning spaces]]+Enrollment[[#This Row],['# of Girls from host community in age group 3-5 enrolled in learning spaces]]</f>
        <v>21</v>
      </c>
      <c r="BV58" s="22">
        <f>Enrollment[[#This Row],['# of Girls from refugee community in age group 6-14 enrolled in learning spaces]]+Enrollment[[#This Row],['# of Girls from host community in age group 6-14 enrolled in learning spaces]]</f>
        <v>37</v>
      </c>
      <c r="BW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8" s="22">
        <f>Enrollment[[#This Row],['# of Boys from refugee community in age group 3-5 enrolled in learning spaces]]+Enrollment[[#This Row],['# of Boys from host community in age group 3-5 enrolled in learning spaces]]</f>
        <v>14</v>
      </c>
      <c r="BZ58" s="22">
        <f>Enrollment[[#This Row],['# of Boys from refugee community in age group 6-14 enrolled in learning spaces]]+Enrollment[[#This Row],['# of Boys from host community in age group 6-14 enrolled in learning spaces]]</f>
        <v>33</v>
      </c>
      <c r="CA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9" spans="1:80">
      <c r="A59" s="21" t="s">
        <v>45</v>
      </c>
      <c r="B59" s="21" t="s">
        <v>74</v>
      </c>
      <c r="D59" s="21" t="s">
        <v>1832</v>
      </c>
      <c r="E59" s="21" t="s">
        <v>316</v>
      </c>
      <c r="F59" s="21" t="s">
        <v>319</v>
      </c>
      <c r="G59" s="21">
        <v>31013839</v>
      </c>
      <c r="H59" s="21" t="s">
        <v>166</v>
      </c>
      <c r="I59" s="21" t="s">
        <v>259</v>
      </c>
      <c r="J59" s="21" t="s">
        <v>168</v>
      </c>
      <c r="K59" s="21" t="s">
        <v>1851</v>
      </c>
      <c r="L59" s="21" t="s">
        <v>1852</v>
      </c>
      <c r="O59" s="21" t="s">
        <v>103</v>
      </c>
      <c r="P59" s="21" t="s">
        <v>106</v>
      </c>
      <c r="Q59" s="21" t="s">
        <v>111</v>
      </c>
      <c r="S59" s="21">
        <v>18</v>
      </c>
      <c r="U59" s="21">
        <v>17</v>
      </c>
      <c r="AA59" s="21">
        <v>34</v>
      </c>
      <c r="AC59" s="21">
        <v>36</v>
      </c>
      <c r="AZ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9" s="22">
        <f>Enrollment[[#This Row],[Refugee Children 3-14]]+Enrollment[[#This Row],[Refugee Children 15-24]]</f>
        <v>105</v>
      </c>
      <c r="BC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9" s="22">
        <f>Enrollment[[#This Row],[Host Children 3-14]]+Enrollment[[#This Row],[Host Children 15-24]]</f>
        <v>0</v>
      </c>
      <c r="BF59" s="22">
        <f>Enrollment[[#This Row],['# of Boys from refugee community in age group 3-5 enrolled in learning spaces]]+Enrollment[[#This Row],['# of Boys from refugee community in age group 6-14 enrolled in learning spaces]]</f>
        <v>53</v>
      </c>
      <c r="BG59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59" s="22">
        <f>Enrollment[[#This Row],['# of Boys from host community in age group 3-5 enrolled in learning spaces]]+Enrollment[[#This Row],['# of Boys from host community in age group 6-14 enrolled in learning spaces]]</f>
        <v>0</v>
      </c>
      <c r="BI59" s="22">
        <f>Enrollment[[#This Row],['# of Girls from host community in age group 3-5 enrolled in learning spaces]]+Enrollment[[#This Row],['# of Girls from host community in age group 6-14 enrolled in learning spaces]]</f>
        <v>0</v>
      </c>
      <c r="BJ59" s="22">
        <f>Enrollment[[#This Row],[Male Refugee (3-14)]]+Enrollment[[#This Row],[Host Male (3-14)]]</f>
        <v>53</v>
      </c>
      <c r="BK59" s="22">
        <f>Enrollment[[#This Row],[Female Refugee (3-14)]]+Enrollment[[#This Row],[Host Female (3-14)]]</f>
        <v>52</v>
      </c>
      <c r="BL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9" s="22">
        <f>Enrollment[[#This Row],['# of Boys from host community in age group 15-17 enrolled in learning spaces]]+Enrollment[[#This Row],['# of Boys from host community in age group 18-24 enrolled in learning spaces]]</f>
        <v>0</v>
      </c>
      <c r="BO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9" s="22">
        <f>Enrollment[[#This Row],[Male Refugee (15-24)]]+Enrollment[[#This Row],[Male Host (15-24)]]</f>
        <v>0</v>
      </c>
      <c r="BQ59" s="22">
        <f>Enrollment[[#This Row],[Female Refugee  (15-24)]]+Enrollment[[#This Row],[Female Host (15-24)]]</f>
        <v>0</v>
      </c>
      <c r="BR59" s="22">
        <f>Enrollment[[#This Row],[Total Male (3-14)]]+Enrollment[[#This Row],[Total Male (15-24)]]</f>
        <v>53</v>
      </c>
      <c r="BS59" s="22">
        <f>Enrollment[[#This Row],[Total Female (3-14)]]+Enrollment[[#This Row],[Total Female (15-24)]]</f>
        <v>52</v>
      </c>
      <c r="BT59" s="22">
        <f>Enrollment[[#This Row],[Refugee Total]]+Enrollment[[#This Row],[Total Host]]</f>
        <v>105</v>
      </c>
      <c r="BU59" s="22">
        <f>Enrollment[[#This Row],['# of Girls from refugee community in age group 3-5 enrolled in learning spaces]]+Enrollment[[#This Row],['# of Girls from host community in age group 3-5 enrolled in learning spaces]]</f>
        <v>18</v>
      </c>
      <c r="BV59" s="22">
        <f>Enrollment[[#This Row],['# of Girls from refugee community in age group 6-14 enrolled in learning spaces]]+Enrollment[[#This Row],['# of Girls from host community in age group 6-14 enrolled in learning spaces]]</f>
        <v>34</v>
      </c>
      <c r="BW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9" s="22">
        <f>Enrollment[[#This Row],['# of Boys from refugee community in age group 3-5 enrolled in learning spaces]]+Enrollment[[#This Row],['# of Boys from host community in age group 3-5 enrolled in learning spaces]]</f>
        <v>17</v>
      </c>
      <c r="BZ59" s="22">
        <f>Enrollment[[#This Row],['# of Boys from refugee community in age group 6-14 enrolled in learning spaces]]+Enrollment[[#This Row],['# of Boys from host community in age group 6-14 enrolled in learning spaces]]</f>
        <v>36</v>
      </c>
      <c r="CA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0" spans="1:80">
      <c r="A60" s="21" t="s">
        <v>58</v>
      </c>
      <c r="B60" s="21" t="s">
        <v>87</v>
      </c>
      <c r="D60" s="21" t="s">
        <v>1832</v>
      </c>
      <c r="E60" s="21" t="s">
        <v>354</v>
      </c>
      <c r="F60" s="21" t="s">
        <v>355</v>
      </c>
      <c r="G60" s="21">
        <v>31013842</v>
      </c>
      <c r="H60" s="21" t="s">
        <v>166</v>
      </c>
      <c r="I60" s="21" t="s">
        <v>259</v>
      </c>
      <c r="J60" s="21" t="s">
        <v>168</v>
      </c>
      <c r="K60" s="21" t="s">
        <v>1853</v>
      </c>
      <c r="L60" s="21" t="s">
        <v>1854</v>
      </c>
      <c r="M60" s="21" t="s">
        <v>261</v>
      </c>
      <c r="N60" s="21" t="s">
        <v>261</v>
      </c>
      <c r="O60" s="21" t="s">
        <v>104</v>
      </c>
      <c r="P60" s="21" t="s">
        <v>106</v>
      </c>
      <c r="Q60" s="21" t="s">
        <v>111</v>
      </c>
      <c r="S60" s="21">
        <v>18</v>
      </c>
      <c r="U60" s="21">
        <v>17</v>
      </c>
      <c r="AA60" s="21">
        <v>29</v>
      </c>
      <c r="AC60" s="21">
        <v>43</v>
      </c>
      <c r="AZ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0" s="22">
        <f>Enrollment[[#This Row],[Refugee Children 3-14]]+Enrollment[[#This Row],[Refugee Children 15-24]]</f>
        <v>107</v>
      </c>
      <c r="BC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0" s="22">
        <f>Enrollment[[#This Row],[Host Children 3-14]]+Enrollment[[#This Row],[Host Children 15-24]]</f>
        <v>0</v>
      </c>
      <c r="BF60" s="22">
        <f>Enrollment[[#This Row],['# of Boys from refugee community in age group 3-5 enrolled in learning spaces]]+Enrollment[[#This Row],['# of Boys from refugee community in age group 6-14 enrolled in learning spaces]]</f>
        <v>60</v>
      </c>
      <c r="BG60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60" s="22">
        <f>Enrollment[[#This Row],['# of Boys from host community in age group 3-5 enrolled in learning spaces]]+Enrollment[[#This Row],['# of Boys from host community in age group 6-14 enrolled in learning spaces]]</f>
        <v>0</v>
      </c>
      <c r="BI60" s="22">
        <f>Enrollment[[#This Row],['# of Girls from host community in age group 3-5 enrolled in learning spaces]]+Enrollment[[#This Row],['# of Girls from host community in age group 6-14 enrolled in learning spaces]]</f>
        <v>0</v>
      </c>
      <c r="BJ60" s="22">
        <f>Enrollment[[#This Row],[Male Refugee (3-14)]]+Enrollment[[#This Row],[Host Male (3-14)]]</f>
        <v>60</v>
      </c>
      <c r="BK60" s="22">
        <f>Enrollment[[#This Row],[Female Refugee (3-14)]]+Enrollment[[#This Row],[Host Female (3-14)]]</f>
        <v>47</v>
      </c>
      <c r="BL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0" s="22">
        <f>Enrollment[[#This Row],['# of Boys from host community in age group 15-17 enrolled in learning spaces]]+Enrollment[[#This Row],['# of Boys from host community in age group 18-24 enrolled in learning spaces]]</f>
        <v>0</v>
      </c>
      <c r="BO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0" s="22">
        <f>Enrollment[[#This Row],[Male Refugee (15-24)]]+Enrollment[[#This Row],[Male Host (15-24)]]</f>
        <v>0</v>
      </c>
      <c r="BQ60" s="22">
        <f>Enrollment[[#This Row],[Female Refugee  (15-24)]]+Enrollment[[#This Row],[Female Host (15-24)]]</f>
        <v>0</v>
      </c>
      <c r="BR60" s="22">
        <f>Enrollment[[#This Row],[Total Male (3-14)]]+Enrollment[[#This Row],[Total Male (15-24)]]</f>
        <v>60</v>
      </c>
      <c r="BS60" s="22">
        <f>Enrollment[[#This Row],[Total Female (3-14)]]+Enrollment[[#This Row],[Total Female (15-24)]]</f>
        <v>47</v>
      </c>
      <c r="BT60" s="22">
        <f>Enrollment[[#This Row],[Refugee Total]]+Enrollment[[#This Row],[Total Host]]</f>
        <v>107</v>
      </c>
      <c r="BU60" s="22">
        <f>Enrollment[[#This Row],['# of Girls from refugee community in age group 3-5 enrolled in learning spaces]]+Enrollment[[#This Row],['# of Girls from host community in age group 3-5 enrolled in learning spaces]]</f>
        <v>18</v>
      </c>
      <c r="BV60" s="22">
        <f>Enrollment[[#This Row],['# of Girls from refugee community in age group 6-14 enrolled in learning spaces]]+Enrollment[[#This Row],['# of Girls from host community in age group 6-14 enrolled in learning spaces]]</f>
        <v>29</v>
      </c>
      <c r="BW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0" s="22">
        <f>Enrollment[[#This Row],['# of Boys from refugee community in age group 3-5 enrolled in learning spaces]]+Enrollment[[#This Row],['# of Boys from host community in age group 3-5 enrolled in learning spaces]]</f>
        <v>17</v>
      </c>
      <c r="BZ60" s="22">
        <f>Enrollment[[#This Row],['# of Boys from refugee community in age group 6-14 enrolled in learning spaces]]+Enrollment[[#This Row],['# of Boys from host community in age group 6-14 enrolled in learning spaces]]</f>
        <v>43</v>
      </c>
      <c r="CA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1" spans="1:80">
      <c r="A61" s="21" t="s">
        <v>35</v>
      </c>
      <c r="B61" s="21" t="s">
        <v>64</v>
      </c>
      <c r="D61" s="21" t="s">
        <v>1832</v>
      </c>
      <c r="E61" s="21" t="s">
        <v>407</v>
      </c>
      <c r="F61" s="21" t="s">
        <v>408</v>
      </c>
      <c r="G61" s="21">
        <v>31013844</v>
      </c>
      <c r="H61" s="21" t="s">
        <v>166</v>
      </c>
      <c r="I61" s="21" t="s">
        <v>259</v>
      </c>
      <c r="J61" s="21" t="s">
        <v>168</v>
      </c>
      <c r="K61" s="21" t="s">
        <v>1855</v>
      </c>
      <c r="L61" s="21" t="s">
        <v>1856</v>
      </c>
      <c r="M61" s="21" t="s">
        <v>261</v>
      </c>
      <c r="N61" s="21" t="s">
        <v>261</v>
      </c>
      <c r="O61" s="21" t="s">
        <v>103</v>
      </c>
      <c r="P61" s="21" t="s">
        <v>106</v>
      </c>
      <c r="Q61" s="21" t="s">
        <v>111</v>
      </c>
      <c r="S61" s="21">
        <v>15</v>
      </c>
      <c r="U61" s="21">
        <v>20</v>
      </c>
      <c r="AA61" s="21">
        <v>38</v>
      </c>
      <c r="AC61" s="21">
        <v>32</v>
      </c>
      <c r="AZ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1" s="22">
        <f>Enrollment[[#This Row],[Refugee Children 3-14]]+Enrollment[[#This Row],[Refugee Children 15-24]]</f>
        <v>105</v>
      </c>
      <c r="BC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1" s="22">
        <f>Enrollment[[#This Row],[Host Children 3-14]]+Enrollment[[#This Row],[Host Children 15-24]]</f>
        <v>0</v>
      </c>
      <c r="BF61" s="22">
        <f>Enrollment[[#This Row],['# of Boys from refugee community in age group 3-5 enrolled in learning spaces]]+Enrollment[[#This Row],['# of Boys from refugee community in age group 6-14 enrolled in learning spaces]]</f>
        <v>52</v>
      </c>
      <c r="BG61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61" s="22">
        <f>Enrollment[[#This Row],['# of Boys from host community in age group 3-5 enrolled in learning spaces]]+Enrollment[[#This Row],['# of Boys from host community in age group 6-14 enrolled in learning spaces]]</f>
        <v>0</v>
      </c>
      <c r="BI61" s="22">
        <f>Enrollment[[#This Row],['# of Girls from host community in age group 3-5 enrolled in learning spaces]]+Enrollment[[#This Row],['# of Girls from host community in age group 6-14 enrolled in learning spaces]]</f>
        <v>0</v>
      </c>
      <c r="BJ61" s="22">
        <f>Enrollment[[#This Row],[Male Refugee (3-14)]]+Enrollment[[#This Row],[Host Male (3-14)]]</f>
        <v>52</v>
      </c>
      <c r="BK61" s="22">
        <f>Enrollment[[#This Row],[Female Refugee (3-14)]]+Enrollment[[#This Row],[Host Female (3-14)]]</f>
        <v>53</v>
      </c>
      <c r="BL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1" s="22">
        <f>Enrollment[[#This Row],['# of Boys from host community in age group 15-17 enrolled in learning spaces]]+Enrollment[[#This Row],['# of Boys from host community in age group 18-24 enrolled in learning spaces]]</f>
        <v>0</v>
      </c>
      <c r="BO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1" s="22">
        <f>Enrollment[[#This Row],[Male Refugee (15-24)]]+Enrollment[[#This Row],[Male Host (15-24)]]</f>
        <v>0</v>
      </c>
      <c r="BQ61" s="22">
        <f>Enrollment[[#This Row],[Female Refugee  (15-24)]]+Enrollment[[#This Row],[Female Host (15-24)]]</f>
        <v>0</v>
      </c>
      <c r="BR61" s="22">
        <f>Enrollment[[#This Row],[Total Male (3-14)]]+Enrollment[[#This Row],[Total Male (15-24)]]</f>
        <v>52</v>
      </c>
      <c r="BS61" s="22">
        <f>Enrollment[[#This Row],[Total Female (3-14)]]+Enrollment[[#This Row],[Total Female (15-24)]]</f>
        <v>53</v>
      </c>
      <c r="BT61" s="22">
        <f>Enrollment[[#This Row],[Refugee Total]]+Enrollment[[#This Row],[Total Host]]</f>
        <v>105</v>
      </c>
      <c r="BU61" s="22">
        <f>Enrollment[[#This Row],['# of Girls from refugee community in age group 3-5 enrolled in learning spaces]]+Enrollment[[#This Row],['# of Girls from host community in age group 3-5 enrolled in learning spaces]]</f>
        <v>15</v>
      </c>
      <c r="BV61" s="22">
        <f>Enrollment[[#This Row],['# of Girls from refugee community in age group 6-14 enrolled in learning spaces]]+Enrollment[[#This Row],['# of Girls from host community in age group 6-14 enrolled in learning spaces]]</f>
        <v>38</v>
      </c>
      <c r="BW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1" s="22">
        <f>Enrollment[[#This Row],['# of Boys from refugee community in age group 3-5 enrolled in learning spaces]]+Enrollment[[#This Row],['# of Boys from host community in age group 3-5 enrolled in learning spaces]]</f>
        <v>20</v>
      </c>
      <c r="BZ61" s="22">
        <f>Enrollment[[#This Row],['# of Boys from refugee community in age group 6-14 enrolled in learning spaces]]+Enrollment[[#This Row],['# of Boys from host community in age group 6-14 enrolled in learning spaces]]</f>
        <v>32</v>
      </c>
      <c r="CA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2" spans="1:80">
      <c r="A62" s="21" t="s">
        <v>53</v>
      </c>
      <c r="B62" s="21" t="s">
        <v>82</v>
      </c>
      <c r="C62" s="21" t="s">
        <v>274</v>
      </c>
      <c r="D62" s="21" t="s">
        <v>275</v>
      </c>
      <c r="E62" s="21" t="s">
        <v>276</v>
      </c>
      <c r="F62" s="21" t="s">
        <v>277</v>
      </c>
      <c r="G62" s="21">
        <v>31013846</v>
      </c>
      <c r="H62" s="21" t="s">
        <v>166</v>
      </c>
      <c r="I62" s="21" t="s">
        <v>259</v>
      </c>
      <c r="J62" s="21" t="s">
        <v>168</v>
      </c>
      <c r="K62" s="21" t="s">
        <v>1857</v>
      </c>
      <c r="L62" s="21" t="s">
        <v>1858</v>
      </c>
      <c r="M62" s="21" t="s">
        <v>261</v>
      </c>
      <c r="N62" s="21" t="s">
        <v>261</v>
      </c>
      <c r="O62" s="21" t="s">
        <v>103</v>
      </c>
      <c r="P62" s="21" t="s">
        <v>106</v>
      </c>
      <c r="Q62" s="21" t="s">
        <v>111</v>
      </c>
      <c r="S62" s="21">
        <v>20</v>
      </c>
      <c r="U62" s="21">
        <v>20</v>
      </c>
      <c r="AA62" s="21">
        <v>33</v>
      </c>
      <c r="AC62" s="21">
        <v>32</v>
      </c>
      <c r="AZ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2" s="22">
        <f>Enrollment[[#This Row],[Refugee Children 3-14]]+Enrollment[[#This Row],[Refugee Children 15-24]]</f>
        <v>105</v>
      </c>
      <c r="BC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2" s="22">
        <f>Enrollment[[#This Row],[Host Children 3-14]]+Enrollment[[#This Row],[Host Children 15-24]]</f>
        <v>0</v>
      </c>
      <c r="BF62" s="22">
        <f>Enrollment[[#This Row],['# of Boys from refugee community in age group 3-5 enrolled in learning spaces]]+Enrollment[[#This Row],['# of Boys from refugee community in age group 6-14 enrolled in learning spaces]]</f>
        <v>52</v>
      </c>
      <c r="BG62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62" s="22">
        <f>Enrollment[[#This Row],['# of Boys from host community in age group 3-5 enrolled in learning spaces]]+Enrollment[[#This Row],['# of Boys from host community in age group 6-14 enrolled in learning spaces]]</f>
        <v>0</v>
      </c>
      <c r="BI62" s="22">
        <f>Enrollment[[#This Row],['# of Girls from host community in age group 3-5 enrolled in learning spaces]]+Enrollment[[#This Row],['# of Girls from host community in age group 6-14 enrolled in learning spaces]]</f>
        <v>0</v>
      </c>
      <c r="BJ62" s="22">
        <f>Enrollment[[#This Row],[Male Refugee (3-14)]]+Enrollment[[#This Row],[Host Male (3-14)]]</f>
        <v>52</v>
      </c>
      <c r="BK62" s="22">
        <f>Enrollment[[#This Row],[Female Refugee (3-14)]]+Enrollment[[#This Row],[Host Female (3-14)]]</f>
        <v>53</v>
      </c>
      <c r="BL6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2" s="22">
        <f>Enrollment[[#This Row],['# of Boys from host community in age group 15-17 enrolled in learning spaces]]+Enrollment[[#This Row],['# of Boys from host community in age group 18-24 enrolled in learning spaces]]</f>
        <v>0</v>
      </c>
      <c r="BO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2" s="22">
        <f>Enrollment[[#This Row],[Male Refugee (15-24)]]+Enrollment[[#This Row],[Male Host (15-24)]]</f>
        <v>0</v>
      </c>
      <c r="BQ62" s="22">
        <f>Enrollment[[#This Row],[Female Refugee  (15-24)]]+Enrollment[[#This Row],[Female Host (15-24)]]</f>
        <v>0</v>
      </c>
      <c r="BR62" s="22">
        <f>Enrollment[[#This Row],[Total Male (3-14)]]+Enrollment[[#This Row],[Total Male (15-24)]]</f>
        <v>52</v>
      </c>
      <c r="BS62" s="22">
        <f>Enrollment[[#This Row],[Total Female (3-14)]]+Enrollment[[#This Row],[Total Female (15-24)]]</f>
        <v>53</v>
      </c>
      <c r="BT62" s="22">
        <f>Enrollment[[#This Row],[Refugee Total]]+Enrollment[[#This Row],[Total Host]]</f>
        <v>105</v>
      </c>
      <c r="BU62" s="22">
        <f>Enrollment[[#This Row],['# of Girls from refugee community in age group 3-5 enrolled in learning spaces]]+Enrollment[[#This Row],['# of Girls from host community in age group 3-5 enrolled in learning spaces]]</f>
        <v>20</v>
      </c>
      <c r="BV62" s="22">
        <f>Enrollment[[#This Row],['# of Girls from refugee community in age group 6-14 enrolled in learning spaces]]+Enrollment[[#This Row],['# of Girls from host community in age group 6-14 enrolled in learning spaces]]</f>
        <v>33</v>
      </c>
      <c r="BW6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2" s="22">
        <f>Enrollment[[#This Row],['# of Boys from refugee community in age group 3-5 enrolled in learning spaces]]+Enrollment[[#This Row],['# of Boys from host community in age group 3-5 enrolled in learning spaces]]</f>
        <v>20</v>
      </c>
      <c r="BZ62" s="22">
        <f>Enrollment[[#This Row],['# of Boys from refugee community in age group 6-14 enrolled in learning spaces]]+Enrollment[[#This Row],['# of Boys from host community in age group 6-14 enrolled in learning spaces]]</f>
        <v>32</v>
      </c>
      <c r="CA62" s="22">
        <f>Enrollment[[#This Row],['# of Boys from refugee community in age group 15-17 enrolled in learning spaces]]+Enrollment[[#This Row],['# of Boys from host community in age group 15-17 enrolled in learning spaces]]</f>
        <v>0</v>
      </c>
      <c r="CB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3" spans="1:80">
      <c r="A63" s="21" t="s">
        <v>44</v>
      </c>
      <c r="B63" s="21" t="s">
        <v>73</v>
      </c>
      <c r="D63" s="21" t="s">
        <v>1832</v>
      </c>
      <c r="E63" s="21" t="s">
        <v>310</v>
      </c>
      <c r="F63" s="21" t="s">
        <v>311</v>
      </c>
      <c r="G63" s="21">
        <v>31013848</v>
      </c>
      <c r="H63" s="21" t="s">
        <v>166</v>
      </c>
      <c r="I63" s="21" t="s">
        <v>259</v>
      </c>
      <c r="J63" s="21" t="s">
        <v>168</v>
      </c>
      <c r="K63" s="21" t="s">
        <v>1859</v>
      </c>
      <c r="L63" s="21" t="s">
        <v>1860</v>
      </c>
      <c r="O63" s="21" t="s">
        <v>103</v>
      </c>
      <c r="P63" s="21" t="s">
        <v>106</v>
      </c>
      <c r="Q63" s="21" t="s">
        <v>111</v>
      </c>
      <c r="S63" s="21">
        <v>8</v>
      </c>
      <c r="U63" s="21">
        <v>10</v>
      </c>
      <c r="W63" s="21">
        <v>5</v>
      </c>
      <c r="Y63" s="21">
        <v>12</v>
      </c>
      <c r="AA63" s="21">
        <v>28</v>
      </c>
      <c r="AC63" s="21">
        <v>38</v>
      </c>
      <c r="AG63" s="21">
        <v>1</v>
      </c>
      <c r="AZ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84</v>
      </c>
      <c r="BA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3" s="22">
        <f>Enrollment[[#This Row],[Refugee Children 3-14]]+Enrollment[[#This Row],[Refugee Children 15-24]]</f>
        <v>84</v>
      </c>
      <c r="BC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18</v>
      </c>
      <c r="BD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3" s="22">
        <f>Enrollment[[#This Row],[Host Children 3-14]]+Enrollment[[#This Row],[Host Children 15-24]]</f>
        <v>18</v>
      </c>
      <c r="BF63" s="22">
        <f>Enrollment[[#This Row],['# of Boys from refugee community in age group 3-5 enrolled in learning spaces]]+Enrollment[[#This Row],['# of Boys from refugee community in age group 6-14 enrolled in learning spaces]]</f>
        <v>48</v>
      </c>
      <c r="BG63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63" s="22">
        <f>Enrollment[[#This Row],['# of Boys from host community in age group 3-5 enrolled in learning spaces]]+Enrollment[[#This Row],['# of Boys from host community in age group 6-14 enrolled in learning spaces]]</f>
        <v>13</v>
      </c>
      <c r="BI63" s="22">
        <f>Enrollment[[#This Row],['# of Girls from host community in age group 3-5 enrolled in learning spaces]]+Enrollment[[#This Row],['# of Girls from host community in age group 6-14 enrolled in learning spaces]]</f>
        <v>5</v>
      </c>
      <c r="BJ63" s="22">
        <f>Enrollment[[#This Row],[Male Refugee (3-14)]]+Enrollment[[#This Row],[Host Male (3-14)]]</f>
        <v>61</v>
      </c>
      <c r="BK63" s="22">
        <f>Enrollment[[#This Row],[Female Refugee (3-14)]]+Enrollment[[#This Row],[Host Female (3-14)]]</f>
        <v>41</v>
      </c>
      <c r="BL6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3" s="22">
        <f>Enrollment[[#This Row],['# of Boys from host community in age group 15-17 enrolled in learning spaces]]+Enrollment[[#This Row],['# of Boys from host community in age group 18-24 enrolled in learning spaces]]</f>
        <v>0</v>
      </c>
      <c r="BO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3" s="22">
        <f>Enrollment[[#This Row],[Male Refugee (15-24)]]+Enrollment[[#This Row],[Male Host (15-24)]]</f>
        <v>0</v>
      </c>
      <c r="BQ63" s="22">
        <f>Enrollment[[#This Row],[Female Refugee  (15-24)]]+Enrollment[[#This Row],[Female Host (15-24)]]</f>
        <v>0</v>
      </c>
      <c r="BR63" s="22">
        <f>Enrollment[[#This Row],[Total Male (3-14)]]+Enrollment[[#This Row],[Total Male (15-24)]]</f>
        <v>61</v>
      </c>
      <c r="BS63" s="22">
        <f>Enrollment[[#This Row],[Total Female (3-14)]]+Enrollment[[#This Row],[Total Female (15-24)]]</f>
        <v>41</v>
      </c>
      <c r="BT63" s="22">
        <f>Enrollment[[#This Row],[Refugee Total]]+Enrollment[[#This Row],[Total Host]]</f>
        <v>102</v>
      </c>
      <c r="BU63" s="22">
        <f>Enrollment[[#This Row],['# of Girls from refugee community in age group 3-5 enrolled in learning spaces]]+Enrollment[[#This Row],['# of Girls from host community in age group 3-5 enrolled in learning spaces]]</f>
        <v>13</v>
      </c>
      <c r="BV63" s="22">
        <f>Enrollment[[#This Row],['# of Girls from refugee community in age group 6-14 enrolled in learning spaces]]+Enrollment[[#This Row],['# of Girls from host community in age group 6-14 enrolled in learning spaces]]</f>
        <v>28</v>
      </c>
      <c r="BW6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3" s="22">
        <f>Enrollment[[#This Row],['# of Boys from refugee community in age group 3-5 enrolled in learning spaces]]+Enrollment[[#This Row],['# of Boys from host community in age group 3-5 enrolled in learning spaces]]</f>
        <v>22</v>
      </c>
      <c r="BZ63" s="22">
        <f>Enrollment[[#This Row],['# of Boys from refugee community in age group 6-14 enrolled in learning spaces]]+Enrollment[[#This Row],['# of Boys from host community in age group 6-14 enrolled in learning spaces]]</f>
        <v>39</v>
      </c>
      <c r="CA63" s="22">
        <f>Enrollment[[#This Row],['# of Boys from refugee community in age group 15-17 enrolled in learning spaces]]+Enrollment[[#This Row],['# of Boys from host community in age group 15-17 enrolled in learning spaces]]</f>
        <v>0</v>
      </c>
      <c r="CB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4" spans="1:80">
      <c r="A64" s="21" t="s">
        <v>53</v>
      </c>
      <c r="B64" s="21" t="s">
        <v>82</v>
      </c>
      <c r="D64" s="21" t="s">
        <v>1832</v>
      </c>
      <c r="E64" s="21" t="s">
        <v>272</v>
      </c>
      <c r="F64" s="21" t="s">
        <v>273</v>
      </c>
      <c r="G64" s="21">
        <v>31013851</v>
      </c>
      <c r="H64" s="21" t="s">
        <v>166</v>
      </c>
      <c r="I64" s="21" t="s">
        <v>259</v>
      </c>
      <c r="J64" s="21" t="s">
        <v>168</v>
      </c>
      <c r="K64" s="21" t="s">
        <v>1861</v>
      </c>
      <c r="L64" s="21" t="s">
        <v>1862</v>
      </c>
      <c r="O64" s="21" t="s">
        <v>103</v>
      </c>
      <c r="P64" s="21" t="s">
        <v>106</v>
      </c>
      <c r="Q64" s="21" t="s">
        <v>111</v>
      </c>
      <c r="W64" s="21">
        <v>15</v>
      </c>
      <c r="Y64" s="21">
        <v>20</v>
      </c>
      <c r="AE64" s="21">
        <v>32</v>
      </c>
      <c r="AG64" s="21">
        <v>38</v>
      </c>
      <c r="AZ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4" s="22">
        <f>Enrollment[[#This Row],[Refugee Children 3-14]]+Enrollment[[#This Row],[Refugee Children 15-24]]</f>
        <v>0</v>
      </c>
      <c r="BC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105</v>
      </c>
      <c r="BD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4" s="22">
        <f>Enrollment[[#This Row],[Host Children 3-14]]+Enrollment[[#This Row],[Host Children 15-24]]</f>
        <v>105</v>
      </c>
      <c r="BF64" s="22">
        <f>Enrollment[[#This Row],['# of Boys from refugee community in age group 3-5 enrolled in learning spaces]]+Enrollment[[#This Row],['# of Boys from refugee community in age group 6-14 enrolled in learning spaces]]</f>
        <v>0</v>
      </c>
      <c r="BG64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64" s="22">
        <f>Enrollment[[#This Row],['# of Boys from host community in age group 3-5 enrolled in learning spaces]]+Enrollment[[#This Row],['# of Boys from host community in age group 6-14 enrolled in learning spaces]]</f>
        <v>58</v>
      </c>
      <c r="BI64" s="22">
        <f>Enrollment[[#This Row],['# of Girls from host community in age group 3-5 enrolled in learning spaces]]+Enrollment[[#This Row],['# of Girls from host community in age group 6-14 enrolled in learning spaces]]</f>
        <v>47</v>
      </c>
      <c r="BJ64" s="22">
        <f>Enrollment[[#This Row],[Male Refugee (3-14)]]+Enrollment[[#This Row],[Host Male (3-14)]]</f>
        <v>58</v>
      </c>
      <c r="BK64" s="22">
        <f>Enrollment[[#This Row],[Female Refugee (3-14)]]+Enrollment[[#This Row],[Host Female (3-14)]]</f>
        <v>47</v>
      </c>
      <c r="BL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4" s="22">
        <f>Enrollment[[#This Row],['# of Boys from host community in age group 15-17 enrolled in learning spaces]]+Enrollment[[#This Row],['# of Boys from host community in age group 18-24 enrolled in learning spaces]]</f>
        <v>0</v>
      </c>
      <c r="BO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4" s="22">
        <f>Enrollment[[#This Row],[Male Refugee (15-24)]]+Enrollment[[#This Row],[Male Host (15-24)]]</f>
        <v>0</v>
      </c>
      <c r="BQ64" s="22">
        <f>Enrollment[[#This Row],[Female Refugee  (15-24)]]+Enrollment[[#This Row],[Female Host (15-24)]]</f>
        <v>0</v>
      </c>
      <c r="BR64" s="22">
        <f>Enrollment[[#This Row],[Total Male (3-14)]]+Enrollment[[#This Row],[Total Male (15-24)]]</f>
        <v>58</v>
      </c>
      <c r="BS64" s="22">
        <f>Enrollment[[#This Row],[Total Female (3-14)]]+Enrollment[[#This Row],[Total Female (15-24)]]</f>
        <v>47</v>
      </c>
      <c r="BT64" s="22">
        <f>Enrollment[[#This Row],[Refugee Total]]+Enrollment[[#This Row],[Total Host]]</f>
        <v>105</v>
      </c>
      <c r="BU64" s="22">
        <f>Enrollment[[#This Row],['# of Girls from refugee community in age group 3-5 enrolled in learning spaces]]+Enrollment[[#This Row],['# of Girls from host community in age group 3-5 enrolled in learning spaces]]</f>
        <v>15</v>
      </c>
      <c r="BV64" s="22">
        <f>Enrollment[[#This Row],['# of Girls from refugee community in age group 6-14 enrolled in learning spaces]]+Enrollment[[#This Row],['# of Girls from host community in age group 6-14 enrolled in learning spaces]]</f>
        <v>32</v>
      </c>
      <c r="BW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4" s="22">
        <f>Enrollment[[#This Row],['# of Boys from refugee community in age group 3-5 enrolled in learning spaces]]+Enrollment[[#This Row],['# of Boys from host community in age group 3-5 enrolled in learning spaces]]</f>
        <v>20</v>
      </c>
      <c r="BZ64" s="22">
        <f>Enrollment[[#This Row],['# of Boys from refugee community in age group 6-14 enrolled in learning spaces]]+Enrollment[[#This Row],['# of Boys from host community in age group 6-14 enrolled in learning spaces]]</f>
        <v>38</v>
      </c>
      <c r="CA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5" spans="1:80">
      <c r="A65" s="21" t="s">
        <v>59</v>
      </c>
      <c r="B65" s="21" t="s">
        <v>88</v>
      </c>
      <c r="D65" s="21" t="s">
        <v>1832</v>
      </c>
      <c r="E65" s="21" t="s">
        <v>1835</v>
      </c>
      <c r="F65" s="21" t="s">
        <v>298</v>
      </c>
      <c r="G65" s="21">
        <v>31013854</v>
      </c>
      <c r="H65" s="21" t="s">
        <v>166</v>
      </c>
      <c r="I65" s="21" t="s">
        <v>259</v>
      </c>
      <c r="J65" s="21" t="s">
        <v>168</v>
      </c>
      <c r="K65" s="21" t="s">
        <v>1863</v>
      </c>
      <c r="L65" s="21" t="s">
        <v>1864</v>
      </c>
      <c r="O65" s="21" t="s">
        <v>104</v>
      </c>
      <c r="P65" s="21" t="s">
        <v>106</v>
      </c>
      <c r="Q65" s="21" t="s">
        <v>111</v>
      </c>
      <c r="W65" s="21">
        <v>20</v>
      </c>
      <c r="Y65" s="21">
        <v>15</v>
      </c>
      <c r="AE65" s="21">
        <v>38</v>
      </c>
      <c r="AG65" s="21">
        <v>32</v>
      </c>
      <c r="AZ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5" s="22">
        <f>Enrollment[[#This Row],[Refugee Children 3-14]]+Enrollment[[#This Row],[Refugee Children 15-24]]</f>
        <v>0</v>
      </c>
      <c r="BC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105</v>
      </c>
      <c r="BD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5" s="22">
        <f>Enrollment[[#This Row],[Host Children 3-14]]+Enrollment[[#This Row],[Host Children 15-24]]</f>
        <v>105</v>
      </c>
      <c r="BF65" s="22">
        <f>Enrollment[[#This Row],['# of Boys from refugee community in age group 3-5 enrolled in learning spaces]]+Enrollment[[#This Row],['# of Boys from refugee community in age group 6-14 enrolled in learning spaces]]</f>
        <v>0</v>
      </c>
      <c r="BG65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65" s="22">
        <f>Enrollment[[#This Row],['# of Boys from host community in age group 3-5 enrolled in learning spaces]]+Enrollment[[#This Row],['# of Boys from host community in age group 6-14 enrolled in learning spaces]]</f>
        <v>47</v>
      </c>
      <c r="BI65" s="22">
        <f>Enrollment[[#This Row],['# of Girls from host community in age group 3-5 enrolled in learning spaces]]+Enrollment[[#This Row],['# of Girls from host community in age group 6-14 enrolled in learning spaces]]</f>
        <v>58</v>
      </c>
      <c r="BJ65" s="22">
        <f>Enrollment[[#This Row],[Male Refugee (3-14)]]+Enrollment[[#This Row],[Host Male (3-14)]]</f>
        <v>47</v>
      </c>
      <c r="BK65" s="22">
        <f>Enrollment[[#This Row],[Female Refugee (3-14)]]+Enrollment[[#This Row],[Host Female (3-14)]]</f>
        <v>58</v>
      </c>
      <c r="BL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5" s="22">
        <f>Enrollment[[#This Row],['# of Boys from host community in age group 15-17 enrolled in learning spaces]]+Enrollment[[#This Row],['# of Boys from host community in age group 18-24 enrolled in learning spaces]]</f>
        <v>0</v>
      </c>
      <c r="BO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5" s="22">
        <f>Enrollment[[#This Row],[Male Refugee (15-24)]]+Enrollment[[#This Row],[Male Host (15-24)]]</f>
        <v>0</v>
      </c>
      <c r="BQ65" s="22">
        <f>Enrollment[[#This Row],[Female Refugee  (15-24)]]+Enrollment[[#This Row],[Female Host (15-24)]]</f>
        <v>0</v>
      </c>
      <c r="BR65" s="22">
        <f>Enrollment[[#This Row],[Total Male (3-14)]]+Enrollment[[#This Row],[Total Male (15-24)]]</f>
        <v>47</v>
      </c>
      <c r="BS65" s="22">
        <f>Enrollment[[#This Row],[Total Female (3-14)]]+Enrollment[[#This Row],[Total Female (15-24)]]</f>
        <v>58</v>
      </c>
      <c r="BT65" s="22">
        <f>Enrollment[[#This Row],[Refugee Total]]+Enrollment[[#This Row],[Total Host]]</f>
        <v>105</v>
      </c>
      <c r="BU65" s="22">
        <f>Enrollment[[#This Row],['# of Girls from refugee community in age group 3-5 enrolled in learning spaces]]+Enrollment[[#This Row],['# of Girls from host community in age group 3-5 enrolled in learning spaces]]</f>
        <v>20</v>
      </c>
      <c r="BV65" s="22">
        <f>Enrollment[[#This Row],['# of Girls from refugee community in age group 6-14 enrolled in learning spaces]]+Enrollment[[#This Row],['# of Girls from host community in age group 6-14 enrolled in learning spaces]]</f>
        <v>38</v>
      </c>
      <c r="BW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5" s="22">
        <f>Enrollment[[#This Row],['# of Boys from refugee community in age group 3-5 enrolled in learning spaces]]+Enrollment[[#This Row],['# of Boys from host community in age group 3-5 enrolled in learning spaces]]</f>
        <v>15</v>
      </c>
      <c r="BZ65" s="22">
        <f>Enrollment[[#This Row],['# of Boys from refugee community in age group 6-14 enrolled in learning spaces]]+Enrollment[[#This Row],['# of Boys from host community in age group 6-14 enrolled in learning spaces]]</f>
        <v>32</v>
      </c>
      <c r="CA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6" spans="1:80">
      <c r="A66" s="21" t="s">
        <v>59</v>
      </c>
      <c r="B66" s="21" t="s">
        <v>88</v>
      </c>
      <c r="D66" s="21" t="s">
        <v>1832</v>
      </c>
      <c r="E66" s="21" t="s">
        <v>1835</v>
      </c>
      <c r="F66" s="21" t="s">
        <v>299</v>
      </c>
      <c r="G66" s="21">
        <v>31013856</v>
      </c>
      <c r="H66" s="21" t="s">
        <v>166</v>
      </c>
      <c r="I66" s="21" t="s">
        <v>259</v>
      </c>
      <c r="J66" s="21" t="s">
        <v>168</v>
      </c>
      <c r="K66" s="21" t="s">
        <v>1865</v>
      </c>
      <c r="L66" s="21" t="s">
        <v>1866</v>
      </c>
      <c r="O66" s="21" t="s">
        <v>104</v>
      </c>
      <c r="P66" s="21" t="s">
        <v>106</v>
      </c>
      <c r="Q66" s="21" t="s">
        <v>111</v>
      </c>
      <c r="W66" s="21">
        <v>20</v>
      </c>
      <c r="Y66" s="21">
        <v>20</v>
      </c>
      <c r="AE66" s="21">
        <v>25</v>
      </c>
      <c r="AG66" s="21">
        <v>40</v>
      </c>
      <c r="AZ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6" s="22">
        <f>Enrollment[[#This Row],[Refugee Children 3-14]]+Enrollment[[#This Row],[Refugee Children 15-24]]</f>
        <v>0</v>
      </c>
      <c r="BC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105</v>
      </c>
      <c r="BD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6" s="22">
        <f>Enrollment[[#This Row],[Host Children 3-14]]+Enrollment[[#This Row],[Host Children 15-24]]</f>
        <v>105</v>
      </c>
      <c r="BF66" s="22">
        <f>Enrollment[[#This Row],['# of Boys from refugee community in age group 3-5 enrolled in learning spaces]]+Enrollment[[#This Row],['# of Boys from refugee community in age group 6-14 enrolled in learning spaces]]</f>
        <v>0</v>
      </c>
      <c r="BG66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66" s="22">
        <f>Enrollment[[#This Row],['# of Boys from host community in age group 3-5 enrolled in learning spaces]]+Enrollment[[#This Row],['# of Boys from host community in age group 6-14 enrolled in learning spaces]]</f>
        <v>60</v>
      </c>
      <c r="BI66" s="22">
        <f>Enrollment[[#This Row],['# of Girls from host community in age group 3-5 enrolled in learning spaces]]+Enrollment[[#This Row],['# of Girls from host community in age group 6-14 enrolled in learning spaces]]</f>
        <v>45</v>
      </c>
      <c r="BJ66" s="22">
        <f>Enrollment[[#This Row],[Male Refugee (3-14)]]+Enrollment[[#This Row],[Host Male (3-14)]]</f>
        <v>60</v>
      </c>
      <c r="BK66" s="22">
        <f>Enrollment[[#This Row],[Female Refugee (3-14)]]+Enrollment[[#This Row],[Host Female (3-14)]]</f>
        <v>45</v>
      </c>
      <c r="BL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6" s="22">
        <f>Enrollment[[#This Row],['# of Boys from host community in age group 15-17 enrolled in learning spaces]]+Enrollment[[#This Row],['# of Boys from host community in age group 18-24 enrolled in learning spaces]]</f>
        <v>0</v>
      </c>
      <c r="BO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6" s="22">
        <f>Enrollment[[#This Row],[Male Refugee (15-24)]]+Enrollment[[#This Row],[Male Host (15-24)]]</f>
        <v>0</v>
      </c>
      <c r="BQ66" s="22">
        <f>Enrollment[[#This Row],[Female Refugee  (15-24)]]+Enrollment[[#This Row],[Female Host (15-24)]]</f>
        <v>0</v>
      </c>
      <c r="BR66" s="22">
        <f>Enrollment[[#This Row],[Total Male (3-14)]]+Enrollment[[#This Row],[Total Male (15-24)]]</f>
        <v>60</v>
      </c>
      <c r="BS66" s="22">
        <f>Enrollment[[#This Row],[Total Female (3-14)]]+Enrollment[[#This Row],[Total Female (15-24)]]</f>
        <v>45</v>
      </c>
      <c r="BT66" s="22">
        <f>Enrollment[[#This Row],[Refugee Total]]+Enrollment[[#This Row],[Total Host]]</f>
        <v>105</v>
      </c>
      <c r="BU66" s="22">
        <f>Enrollment[[#This Row],['# of Girls from refugee community in age group 3-5 enrolled in learning spaces]]+Enrollment[[#This Row],['# of Girls from host community in age group 3-5 enrolled in learning spaces]]</f>
        <v>20</v>
      </c>
      <c r="BV66" s="22">
        <f>Enrollment[[#This Row],['# of Girls from refugee community in age group 6-14 enrolled in learning spaces]]+Enrollment[[#This Row],['# of Girls from host community in age group 6-14 enrolled in learning spaces]]</f>
        <v>25</v>
      </c>
      <c r="BW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6" s="22">
        <f>Enrollment[[#This Row],['# of Boys from refugee community in age group 3-5 enrolled in learning spaces]]+Enrollment[[#This Row],['# of Boys from host community in age group 3-5 enrolled in learning spaces]]</f>
        <v>20</v>
      </c>
      <c r="BZ66" s="22">
        <f>Enrollment[[#This Row],['# of Boys from refugee community in age group 6-14 enrolled in learning spaces]]+Enrollment[[#This Row],['# of Boys from host community in age group 6-14 enrolled in learning spaces]]</f>
        <v>40</v>
      </c>
      <c r="CA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7" spans="1:80">
      <c r="A67" s="21" t="s">
        <v>60</v>
      </c>
      <c r="B67" s="21" t="s">
        <v>89</v>
      </c>
      <c r="D67" s="21" t="s">
        <v>1832</v>
      </c>
      <c r="E67" s="21" t="s">
        <v>1835</v>
      </c>
      <c r="F67" s="21" t="s">
        <v>300</v>
      </c>
      <c r="G67" s="21">
        <v>31013859</v>
      </c>
      <c r="H67" s="21" t="s">
        <v>166</v>
      </c>
      <c r="I67" s="21" t="s">
        <v>259</v>
      </c>
      <c r="J67" s="21" t="s">
        <v>168</v>
      </c>
      <c r="K67" s="21" t="s">
        <v>1867</v>
      </c>
      <c r="L67" s="21" t="s">
        <v>1868</v>
      </c>
      <c r="O67" s="21" t="s">
        <v>103</v>
      </c>
      <c r="P67" s="21" t="s">
        <v>106</v>
      </c>
      <c r="Q67" s="21" t="s">
        <v>111</v>
      </c>
      <c r="S67" s="21">
        <v>16</v>
      </c>
      <c r="U67" s="21">
        <v>20</v>
      </c>
      <c r="W67" s="21">
        <v>18</v>
      </c>
      <c r="Y67" s="21">
        <v>16</v>
      </c>
      <c r="AA67" s="21">
        <v>12</v>
      </c>
      <c r="AC67" s="21">
        <v>8</v>
      </c>
      <c r="AE67" s="21">
        <v>11</v>
      </c>
      <c r="AG67" s="21">
        <v>4</v>
      </c>
      <c r="AZ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56</v>
      </c>
      <c r="BA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7" s="22">
        <f>Enrollment[[#This Row],[Refugee Children 3-14]]+Enrollment[[#This Row],[Refugee Children 15-24]]</f>
        <v>56</v>
      </c>
      <c r="BC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49</v>
      </c>
      <c r="BD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7" s="22">
        <f>Enrollment[[#This Row],[Host Children 3-14]]+Enrollment[[#This Row],[Host Children 15-24]]</f>
        <v>49</v>
      </c>
      <c r="BF67" s="22">
        <f>Enrollment[[#This Row],['# of Boys from refugee community in age group 3-5 enrolled in learning spaces]]+Enrollment[[#This Row],['# of Boys from refugee community in age group 6-14 enrolled in learning spaces]]</f>
        <v>28</v>
      </c>
      <c r="BG67" s="22">
        <f>Enrollment[[#This Row],['# of Girls from refugee community in age group 3-5 enrolled in learning spaces]]+Enrollment[[#This Row],['# of Girls from refugee community in age group 6-14 enrolled in learning spaces]]</f>
        <v>28</v>
      </c>
      <c r="BH67" s="22">
        <f>Enrollment[[#This Row],['# of Boys from host community in age group 3-5 enrolled in learning spaces]]+Enrollment[[#This Row],['# of Boys from host community in age group 6-14 enrolled in learning spaces]]</f>
        <v>20</v>
      </c>
      <c r="BI67" s="22">
        <f>Enrollment[[#This Row],['# of Girls from host community in age group 3-5 enrolled in learning spaces]]+Enrollment[[#This Row],['# of Girls from host community in age group 6-14 enrolled in learning spaces]]</f>
        <v>29</v>
      </c>
      <c r="BJ67" s="22">
        <f>Enrollment[[#This Row],[Male Refugee (3-14)]]+Enrollment[[#This Row],[Host Male (3-14)]]</f>
        <v>48</v>
      </c>
      <c r="BK67" s="22">
        <f>Enrollment[[#This Row],[Female Refugee (3-14)]]+Enrollment[[#This Row],[Host Female (3-14)]]</f>
        <v>57</v>
      </c>
      <c r="BL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7" s="22">
        <f>Enrollment[[#This Row],['# of Boys from host community in age group 15-17 enrolled in learning spaces]]+Enrollment[[#This Row],['# of Boys from host community in age group 18-24 enrolled in learning spaces]]</f>
        <v>0</v>
      </c>
      <c r="BO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7" s="22">
        <f>Enrollment[[#This Row],[Male Refugee (15-24)]]+Enrollment[[#This Row],[Male Host (15-24)]]</f>
        <v>0</v>
      </c>
      <c r="BQ67" s="22">
        <f>Enrollment[[#This Row],[Female Refugee  (15-24)]]+Enrollment[[#This Row],[Female Host (15-24)]]</f>
        <v>0</v>
      </c>
      <c r="BR67" s="22">
        <f>Enrollment[[#This Row],[Total Male (3-14)]]+Enrollment[[#This Row],[Total Male (15-24)]]</f>
        <v>48</v>
      </c>
      <c r="BS67" s="22">
        <f>Enrollment[[#This Row],[Total Female (3-14)]]+Enrollment[[#This Row],[Total Female (15-24)]]</f>
        <v>57</v>
      </c>
      <c r="BT67" s="22">
        <f>Enrollment[[#This Row],[Refugee Total]]+Enrollment[[#This Row],[Total Host]]</f>
        <v>105</v>
      </c>
      <c r="BU67" s="22">
        <f>Enrollment[[#This Row],['# of Girls from refugee community in age group 3-5 enrolled in learning spaces]]+Enrollment[[#This Row],['# of Girls from host community in age group 3-5 enrolled in learning spaces]]</f>
        <v>34</v>
      </c>
      <c r="BV67" s="22">
        <f>Enrollment[[#This Row],['# of Girls from refugee community in age group 6-14 enrolled in learning spaces]]+Enrollment[[#This Row],['# of Girls from host community in age group 6-14 enrolled in learning spaces]]</f>
        <v>23</v>
      </c>
      <c r="BW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7" s="22">
        <f>Enrollment[[#This Row],['# of Boys from refugee community in age group 3-5 enrolled in learning spaces]]+Enrollment[[#This Row],['# of Boys from host community in age group 3-5 enrolled in learning spaces]]</f>
        <v>36</v>
      </c>
      <c r="BZ67" s="22">
        <f>Enrollment[[#This Row],['# of Boys from refugee community in age group 6-14 enrolled in learning spaces]]+Enrollment[[#This Row],['# of Boys from host community in age group 6-14 enrolled in learning spaces]]</f>
        <v>12</v>
      </c>
      <c r="CA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8" spans="1:80">
      <c r="A68" s="21" t="s">
        <v>61</v>
      </c>
      <c r="B68" s="21" t="s">
        <v>90</v>
      </c>
      <c r="D68" s="21" t="s">
        <v>1832</v>
      </c>
      <c r="E68" s="21" t="s">
        <v>1835</v>
      </c>
      <c r="F68" s="21" t="s">
        <v>303</v>
      </c>
      <c r="G68" s="21">
        <v>31013860</v>
      </c>
      <c r="H68" s="21" t="s">
        <v>166</v>
      </c>
      <c r="I68" s="21" t="s">
        <v>259</v>
      </c>
      <c r="J68" s="21" t="s">
        <v>168</v>
      </c>
      <c r="K68" s="21" t="s">
        <v>1869</v>
      </c>
      <c r="L68" s="21" t="s">
        <v>1870</v>
      </c>
      <c r="O68" s="21" t="s">
        <v>103</v>
      </c>
      <c r="P68" s="21" t="s">
        <v>106</v>
      </c>
      <c r="Q68" s="21" t="s">
        <v>111</v>
      </c>
      <c r="S68" s="21">
        <v>3</v>
      </c>
      <c r="U68" s="21">
        <v>2</v>
      </c>
      <c r="W68" s="21">
        <v>16</v>
      </c>
      <c r="Y68" s="21">
        <v>14</v>
      </c>
      <c r="AA68" s="21">
        <v>6</v>
      </c>
      <c r="AC68" s="21">
        <v>4</v>
      </c>
      <c r="AE68" s="21">
        <v>33</v>
      </c>
      <c r="AG68" s="21">
        <v>27</v>
      </c>
      <c r="AZ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15</v>
      </c>
      <c r="BA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8" s="22">
        <f>Enrollment[[#This Row],[Refugee Children 3-14]]+Enrollment[[#This Row],[Refugee Children 15-24]]</f>
        <v>15</v>
      </c>
      <c r="BC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90</v>
      </c>
      <c r="BD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8" s="22">
        <f>Enrollment[[#This Row],[Host Children 3-14]]+Enrollment[[#This Row],[Host Children 15-24]]</f>
        <v>90</v>
      </c>
      <c r="BF68" s="22">
        <f>Enrollment[[#This Row],['# of Boys from refugee community in age group 3-5 enrolled in learning spaces]]+Enrollment[[#This Row],['# of Boys from refugee community in age group 6-14 enrolled in learning spaces]]</f>
        <v>6</v>
      </c>
      <c r="BG68" s="22">
        <f>Enrollment[[#This Row],['# of Girls from refugee community in age group 3-5 enrolled in learning spaces]]+Enrollment[[#This Row],['# of Girls from refugee community in age group 6-14 enrolled in learning spaces]]</f>
        <v>9</v>
      </c>
      <c r="BH68" s="22">
        <f>Enrollment[[#This Row],['# of Boys from host community in age group 3-5 enrolled in learning spaces]]+Enrollment[[#This Row],['# of Boys from host community in age group 6-14 enrolled in learning spaces]]</f>
        <v>41</v>
      </c>
      <c r="BI68" s="22">
        <f>Enrollment[[#This Row],['# of Girls from host community in age group 3-5 enrolled in learning spaces]]+Enrollment[[#This Row],['# of Girls from host community in age group 6-14 enrolled in learning spaces]]</f>
        <v>49</v>
      </c>
      <c r="BJ68" s="22">
        <f>Enrollment[[#This Row],[Male Refugee (3-14)]]+Enrollment[[#This Row],[Host Male (3-14)]]</f>
        <v>47</v>
      </c>
      <c r="BK68" s="22">
        <f>Enrollment[[#This Row],[Female Refugee (3-14)]]+Enrollment[[#This Row],[Host Female (3-14)]]</f>
        <v>58</v>
      </c>
      <c r="BL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8" s="22">
        <f>Enrollment[[#This Row],['# of Boys from host community in age group 15-17 enrolled in learning spaces]]+Enrollment[[#This Row],['# of Boys from host community in age group 18-24 enrolled in learning spaces]]</f>
        <v>0</v>
      </c>
      <c r="BO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8" s="22">
        <f>Enrollment[[#This Row],[Male Refugee (15-24)]]+Enrollment[[#This Row],[Male Host (15-24)]]</f>
        <v>0</v>
      </c>
      <c r="BQ68" s="22">
        <f>Enrollment[[#This Row],[Female Refugee  (15-24)]]+Enrollment[[#This Row],[Female Host (15-24)]]</f>
        <v>0</v>
      </c>
      <c r="BR68" s="22">
        <f>Enrollment[[#This Row],[Total Male (3-14)]]+Enrollment[[#This Row],[Total Male (15-24)]]</f>
        <v>47</v>
      </c>
      <c r="BS68" s="22">
        <f>Enrollment[[#This Row],[Total Female (3-14)]]+Enrollment[[#This Row],[Total Female (15-24)]]</f>
        <v>58</v>
      </c>
      <c r="BT68" s="22">
        <f>Enrollment[[#This Row],[Refugee Total]]+Enrollment[[#This Row],[Total Host]]</f>
        <v>105</v>
      </c>
      <c r="BU68" s="22">
        <f>Enrollment[[#This Row],['# of Girls from refugee community in age group 3-5 enrolled in learning spaces]]+Enrollment[[#This Row],['# of Girls from host community in age group 3-5 enrolled in learning spaces]]</f>
        <v>19</v>
      </c>
      <c r="BV68" s="22">
        <f>Enrollment[[#This Row],['# of Girls from refugee community in age group 6-14 enrolled in learning spaces]]+Enrollment[[#This Row],['# of Girls from host community in age group 6-14 enrolled in learning spaces]]</f>
        <v>39</v>
      </c>
      <c r="BW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8" s="22">
        <f>Enrollment[[#This Row],['# of Boys from refugee community in age group 3-5 enrolled in learning spaces]]+Enrollment[[#This Row],['# of Boys from host community in age group 3-5 enrolled in learning spaces]]</f>
        <v>16</v>
      </c>
      <c r="BZ68" s="22">
        <f>Enrollment[[#This Row],['# of Boys from refugee community in age group 6-14 enrolled in learning spaces]]+Enrollment[[#This Row],['# of Boys from host community in age group 6-14 enrolled in learning spaces]]</f>
        <v>31</v>
      </c>
      <c r="CA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9" spans="1:80">
      <c r="A69" s="21" t="s">
        <v>33</v>
      </c>
      <c r="B69" s="21" t="s">
        <v>62</v>
      </c>
      <c r="D69" s="21" t="s">
        <v>1832</v>
      </c>
      <c r="E69" s="21" t="s">
        <v>346</v>
      </c>
      <c r="F69" s="21" t="s">
        <v>347</v>
      </c>
      <c r="G69" s="21">
        <v>31013864</v>
      </c>
      <c r="H69" s="21" t="s">
        <v>166</v>
      </c>
      <c r="I69" s="21" t="s">
        <v>259</v>
      </c>
      <c r="J69" s="21" t="s">
        <v>168</v>
      </c>
      <c r="K69" s="21" t="s">
        <v>1871</v>
      </c>
      <c r="L69" s="21" t="s">
        <v>1872</v>
      </c>
      <c r="O69" s="21" t="s">
        <v>104</v>
      </c>
      <c r="P69" s="21" t="s">
        <v>106</v>
      </c>
      <c r="Q69" s="21" t="s">
        <v>111</v>
      </c>
      <c r="S69" s="21">
        <v>19</v>
      </c>
      <c r="U69" s="21">
        <v>16</v>
      </c>
      <c r="AA69" s="21">
        <v>33</v>
      </c>
      <c r="AC69" s="21">
        <v>37</v>
      </c>
      <c r="AZ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9" s="22">
        <f>Enrollment[[#This Row],[Refugee Children 3-14]]+Enrollment[[#This Row],[Refugee Children 15-24]]</f>
        <v>105</v>
      </c>
      <c r="BC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9" s="22">
        <f>Enrollment[[#This Row],[Host Children 3-14]]+Enrollment[[#This Row],[Host Children 15-24]]</f>
        <v>0</v>
      </c>
      <c r="BF69" s="22">
        <f>Enrollment[[#This Row],['# of Boys from refugee community in age group 3-5 enrolled in learning spaces]]+Enrollment[[#This Row],['# of Boys from refugee community in age group 6-14 enrolled in learning spaces]]</f>
        <v>53</v>
      </c>
      <c r="BG69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69" s="22">
        <f>Enrollment[[#This Row],['# of Boys from host community in age group 3-5 enrolled in learning spaces]]+Enrollment[[#This Row],['# of Boys from host community in age group 6-14 enrolled in learning spaces]]</f>
        <v>0</v>
      </c>
      <c r="BI69" s="22">
        <f>Enrollment[[#This Row],['# of Girls from host community in age group 3-5 enrolled in learning spaces]]+Enrollment[[#This Row],['# of Girls from host community in age group 6-14 enrolled in learning spaces]]</f>
        <v>0</v>
      </c>
      <c r="BJ69" s="22">
        <f>Enrollment[[#This Row],[Male Refugee (3-14)]]+Enrollment[[#This Row],[Host Male (3-14)]]</f>
        <v>53</v>
      </c>
      <c r="BK69" s="22">
        <f>Enrollment[[#This Row],[Female Refugee (3-14)]]+Enrollment[[#This Row],[Host Female (3-14)]]</f>
        <v>52</v>
      </c>
      <c r="BL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9" s="22">
        <f>Enrollment[[#This Row],['# of Boys from host community in age group 15-17 enrolled in learning spaces]]+Enrollment[[#This Row],['# of Boys from host community in age group 18-24 enrolled in learning spaces]]</f>
        <v>0</v>
      </c>
      <c r="BO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9" s="22">
        <f>Enrollment[[#This Row],[Male Refugee (15-24)]]+Enrollment[[#This Row],[Male Host (15-24)]]</f>
        <v>0</v>
      </c>
      <c r="BQ69" s="22">
        <f>Enrollment[[#This Row],[Female Refugee  (15-24)]]+Enrollment[[#This Row],[Female Host (15-24)]]</f>
        <v>0</v>
      </c>
      <c r="BR69" s="22">
        <f>Enrollment[[#This Row],[Total Male (3-14)]]+Enrollment[[#This Row],[Total Male (15-24)]]</f>
        <v>53</v>
      </c>
      <c r="BS69" s="22">
        <f>Enrollment[[#This Row],[Total Female (3-14)]]+Enrollment[[#This Row],[Total Female (15-24)]]</f>
        <v>52</v>
      </c>
      <c r="BT69" s="22">
        <f>Enrollment[[#This Row],[Refugee Total]]+Enrollment[[#This Row],[Total Host]]</f>
        <v>105</v>
      </c>
      <c r="BU69" s="22">
        <f>Enrollment[[#This Row],['# of Girls from refugee community in age group 3-5 enrolled in learning spaces]]+Enrollment[[#This Row],['# of Girls from host community in age group 3-5 enrolled in learning spaces]]</f>
        <v>19</v>
      </c>
      <c r="BV69" s="22">
        <f>Enrollment[[#This Row],['# of Girls from refugee community in age group 6-14 enrolled in learning spaces]]+Enrollment[[#This Row],['# of Girls from host community in age group 6-14 enrolled in learning spaces]]</f>
        <v>33</v>
      </c>
      <c r="BW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9" s="22">
        <f>Enrollment[[#This Row],['# of Boys from refugee community in age group 3-5 enrolled in learning spaces]]+Enrollment[[#This Row],['# of Boys from host community in age group 3-5 enrolled in learning spaces]]</f>
        <v>16</v>
      </c>
      <c r="BZ69" s="22">
        <f>Enrollment[[#This Row],['# of Boys from refugee community in age group 6-14 enrolled in learning spaces]]+Enrollment[[#This Row],['# of Boys from host community in age group 6-14 enrolled in learning spaces]]</f>
        <v>37</v>
      </c>
      <c r="CA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0" spans="1:80">
      <c r="A70" s="21" t="s">
        <v>33</v>
      </c>
      <c r="B70" s="21" t="s">
        <v>62</v>
      </c>
      <c r="D70" s="21" t="s">
        <v>1832</v>
      </c>
      <c r="E70" s="21" t="s">
        <v>346</v>
      </c>
      <c r="F70" s="21" t="s">
        <v>348</v>
      </c>
      <c r="G70" s="21">
        <v>31013866</v>
      </c>
      <c r="H70" s="21" t="s">
        <v>166</v>
      </c>
      <c r="I70" s="21" t="s">
        <v>259</v>
      </c>
      <c r="J70" s="21" t="s">
        <v>168</v>
      </c>
      <c r="K70" s="21" t="s">
        <v>1871</v>
      </c>
      <c r="L70" s="21" t="s">
        <v>1872</v>
      </c>
      <c r="O70" s="21" t="s">
        <v>104</v>
      </c>
      <c r="P70" s="21" t="s">
        <v>106</v>
      </c>
      <c r="Q70" s="21" t="s">
        <v>111</v>
      </c>
      <c r="S70" s="21">
        <v>16</v>
      </c>
      <c r="U70" s="21">
        <v>19</v>
      </c>
      <c r="AA70" s="21">
        <v>35</v>
      </c>
      <c r="AC70" s="21">
        <v>35</v>
      </c>
      <c r="AZ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0" s="22">
        <f>Enrollment[[#This Row],[Refugee Children 3-14]]+Enrollment[[#This Row],[Refugee Children 15-24]]</f>
        <v>105</v>
      </c>
      <c r="BC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0" s="22">
        <f>Enrollment[[#This Row],[Host Children 3-14]]+Enrollment[[#This Row],[Host Children 15-24]]</f>
        <v>0</v>
      </c>
      <c r="BF70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0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70" s="22">
        <f>Enrollment[[#This Row],['# of Boys from host community in age group 3-5 enrolled in learning spaces]]+Enrollment[[#This Row],['# of Boys from host community in age group 6-14 enrolled in learning spaces]]</f>
        <v>0</v>
      </c>
      <c r="BI70" s="22">
        <f>Enrollment[[#This Row],['# of Girls from host community in age group 3-5 enrolled in learning spaces]]+Enrollment[[#This Row],['# of Girls from host community in age group 6-14 enrolled in learning spaces]]</f>
        <v>0</v>
      </c>
      <c r="BJ70" s="22">
        <f>Enrollment[[#This Row],[Male Refugee (3-14)]]+Enrollment[[#This Row],[Host Male (3-14)]]</f>
        <v>54</v>
      </c>
      <c r="BK70" s="22">
        <f>Enrollment[[#This Row],[Female Refugee (3-14)]]+Enrollment[[#This Row],[Host Female (3-14)]]</f>
        <v>51</v>
      </c>
      <c r="BL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0" s="22">
        <f>Enrollment[[#This Row],['# of Boys from host community in age group 15-17 enrolled in learning spaces]]+Enrollment[[#This Row],['# of Boys from host community in age group 18-24 enrolled in learning spaces]]</f>
        <v>0</v>
      </c>
      <c r="BO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0" s="22">
        <f>Enrollment[[#This Row],[Male Refugee (15-24)]]+Enrollment[[#This Row],[Male Host (15-24)]]</f>
        <v>0</v>
      </c>
      <c r="BQ70" s="22">
        <f>Enrollment[[#This Row],[Female Refugee  (15-24)]]+Enrollment[[#This Row],[Female Host (15-24)]]</f>
        <v>0</v>
      </c>
      <c r="BR70" s="22">
        <f>Enrollment[[#This Row],[Total Male (3-14)]]+Enrollment[[#This Row],[Total Male (15-24)]]</f>
        <v>54</v>
      </c>
      <c r="BS70" s="22">
        <f>Enrollment[[#This Row],[Total Female (3-14)]]+Enrollment[[#This Row],[Total Female (15-24)]]</f>
        <v>51</v>
      </c>
      <c r="BT70" s="22">
        <f>Enrollment[[#This Row],[Refugee Total]]+Enrollment[[#This Row],[Total Host]]</f>
        <v>105</v>
      </c>
      <c r="BU70" s="22">
        <f>Enrollment[[#This Row],['# of Girls from refugee community in age group 3-5 enrolled in learning spaces]]+Enrollment[[#This Row],['# of Girls from host community in age group 3-5 enrolled in learning spaces]]</f>
        <v>16</v>
      </c>
      <c r="BV70" s="22">
        <f>Enrollment[[#This Row],['# of Girls from refugee community in age group 6-14 enrolled in learning spaces]]+Enrollment[[#This Row],['# of Girls from host community in age group 6-14 enrolled in learning spaces]]</f>
        <v>35</v>
      </c>
      <c r="BW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0" s="22">
        <f>Enrollment[[#This Row],['# of Boys from refugee community in age group 3-5 enrolled in learning spaces]]+Enrollment[[#This Row],['# of Boys from host community in age group 3-5 enrolled in learning spaces]]</f>
        <v>19</v>
      </c>
      <c r="BZ70" s="22">
        <f>Enrollment[[#This Row],['# of Boys from refugee community in age group 6-14 enrolled in learning spaces]]+Enrollment[[#This Row],['# of Boys from host community in age group 6-14 enrolled in learning spaces]]</f>
        <v>35</v>
      </c>
      <c r="CA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1" spans="1:80">
      <c r="A71" s="21" t="s">
        <v>33</v>
      </c>
      <c r="B71" s="21" t="s">
        <v>62</v>
      </c>
      <c r="D71" s="21" t="s">
        <v>1832</v>
      </c>
      <c r="E71" s="21" t="s">
        <v>349</v>
      </c>
      <c r="F71" s="21" t="s">
        <v>350</v>
      </c>
      <c r="G71" s="21">
        <v>31013867</v>
      </c>
      <c r="H71" s="21" t="s">
        <v>166</v>
      </c>
      <c r="I71" s="21" t="s">
        <v>259</v>
      </c>
      <c r="J71" s="21" t="s">
        <v>168</v>
      </c>
      <c r="K71" s="21" t="s">
        <v>1873</v>
      </c>
      <c r="L71" s="21" t="s">
        <v>1874</v>
      </c>
      <c r="O71" s="21" t="s">
        <v>104</v>
      </c>
      <c r="P71" s="21" t="s">
        <v>106</v>
      </c>
      <c r="Q71" s="21" t="s">
        <v>111</v>
      </c>
      <c r="S71" s="21">
        <v>14</v>
      </c>
      <c r="U71" s="21">
        <v>21</v>
      </c>
      <c r="AA71" s="21">
        <v>20</v>
      </c>
      <c r="AC71" s="21">
        <v>50</v>
      </c>
      <c r="AZ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1" s="22">
        <f>Enrollment[[#This Row],[Refugee Children 3-14]]+Enrollment[[#This Row],[Refugee Children 15-24]]</f>
        <v>105</v>
      </c>
      <c r="BC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1" s="22">
        <f>Enrollment[[#This Row],[Host Children 3-14]]+Enrollment[[#This Row],[Host Children 15-24]]</f>
        <v>0</v>
      </c>
      <c r="BF71" s="22">
        <f>Enrollment[[#This Row],['# of Boys from refugee community in age group 3-5 enrolled in learning spaces]]+Enrollment[[#This Row],['# of Boys from refugee community in age group 6-14 enrolled in learning spaces]]</f>
        <v>71</v>
      </c>
      <c r="BG71" s="22">
        <f>Enrollment[[#This Row],['# of Girls from refugee community in age group 3-5 enrolled in learning spaces]]+Enrollment[[#This Row],['# of Girls from refugee community in age group 6-14 enrolled in learning spaces]]</f>
        <v>34</v>
      </c>
      <c r="BH71" s="22">
        <f>Enrollment[[#This Row],['# of Boys from host community in age group 3-5 enrolled in learning spaces]]+Enrollment[[#This Row],['# of Boys from host community in age group 6-14 enrolled in learning spaces]]</f>
        <v>0</v>
      </c>
      <c r="BI71" s="22">
        <f>Enrollment[[#This Row],['# of Girls from host community in age group 3-5 enrolled in learning spaces]]+Enrollment[[#This Row],['# of Girls from host community in age group 6-14 enrolled in learning spaces]]</f>
        <v>0</v>
      </c>
      <c r="BJ71" s="22">
        <f>Enrollment[[#This Row],[Male Refugee (3-14)]]+Enrollment[[#This Row],[Host Male (3-14)]]</f>
        <v>71</v>
      </c>
      <c r="BK71" s="22">
        <f>Enrollment[[#This Row],[Female Refugee (3-14)]]+Enrollment[[#This Row],[Host Female (3-14)]]</f>
        <v>34</v>
      </c>
      <c r="BL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1" s="22">
        <f>Enrollment[[#This Row],['# of Boys from host community in age group 15-17 enrolled in learning spaces]]+Enrollment[[#This Row],['# of Boys from host community in age group 18-24 enrolled in learning spaces]]</f>
        <v>0</v>
      </c>
      <c r="BO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1" s="22">
        <f>Enrollment[[#This Row],[Male Refugee (15-24)]]+Enrollment[[#This Row],[Male Host (15-24)]]</f>
        <v>0</v>
      </c>
      <c r="BQ71" s="22">
        <f>Enrollment[[#This Row],[Female Refugee  (15-24)]]+Enrollment[[#This Row],[Female Host (15-24)]]</f>
        <v>0</v>
      </c>
      <c r="BR71" s="22">
        <f>Enrollment[[#This Row],[Total Male (3-14)]]+Enrollment[[#This Row],[Total Male (15-24)]]</f>
        <v>71</v>
      </c>
      <c r="BS71" s="22">
        <f>Enrollment[[#This Row],[Total Female (3-14)]]+Enrollment[[#This Row],[Total Female (15-24)]]</f>
        <v>34</v>
      </c>
      <c r="BT71" s="22">
        <f>Enrollment[[#This Row],[Refugee Total]]+Enrollment[[#This Row],[Total Host]]</f>
        <v>105</v>
      </c>
      <c r="BU71" s="22">
        <f>Enrollment[[#This Row],['# of Girls from refugee community in age group 3-5 enrolled in learning spaces]]+Enrollment[[#This Row],['# of Girls from host community in age group 3-5 enrolled in learning spaces]]</f>
        <v>14</v>
      </c>
      <c r="BV71" s="22">
        <f>Enrollment[[#This Row],['# of Girls from refugee community in age group 6-14 enrolled in learning spaces]]+Enrollment[[#This Row],['# of Girls from host community in age group 6-14 enrolled in learning spaces]]</f>
        <v>20</v>
      </c>
      <c r="BW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1" s="22">
        <f>Enrollment[[#This Row],['# of Boys from refugee community in age group 3-5 enrolled in learning spaces]]+Enrollment[[#This Row],['# of Boys from host community in age group 3-5 enrolled in learning spaces]]</f>
        <v>21</v>
      </c>
      <c r="BZ71" s="22">
        <f>Enrollment[[#This Row],['# of Boys from refugee community in age group 6-14 enrolled in learning spaces]]+Enrollment[[#This Row],['# of Boys from host community in age group 6-14 enrolled in learning spaces]]</f>
        <v>50</v>
      </c>
      <c r="CA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2" spans="1:80">
      <c r="A72" s="21" t="s">
        <v>33</v>
      </c>
      <c r="B72" s="21" t="s">
        <v>62</v>
      </c>
      <c r="D72" s="21" t="s">
        <v>1832</v>
      </c>
      <c r="E72" s="21" t="s">
        <v>349</v>
      </c>
      <c r="F72" s="21" t="s">
        <v>351</v>
      </c>
      <c r="G72" s="21">
        <v>31013869</v>
      </c>
      <c r="H72" s="21" t="s">
        <v>166</v>
      </c>
      <c r="I72" s="21" t="s">
        <v>259</v>
      </c>
      <c r="J72" s="21" t="s">
        <v>168</v>
      </c>
      <c r="K72" s="21" t="s">
        <v>1875</v>
      </c>
      <c r="L72" s="21" t="s">
        <v>1876</v>
      </c>
      <c r="O72" s="21" t="s">
        <v>104</v>
      </c>
      <c r="P72" s="21" t="s">
        <v>106</v>
      </c>
      <c r="Q72" s="21" t="s">
        <v>111</v>
      </c>
      <c r="S72" s="21">
        <v>15</v>
      </c>
      <c r="U72" s="21">
        <v>20</v>
      </c>
      <c r="AA72" s="21">
        <v>35</v>
      </c>
      <c r="AC72" s="21">
        <v>35</v>
      </c>
      <c r="AZ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2" s="22">
        <f>Enrollment[[#This Row],[Refugee Children 3-14]]+Enrollment[[#This Row],[Refugee Children 15-24]]</f>
        <v>105</v>
      </c>
      <c r="BC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2" s="22">
        <f>Enrollment[[#This Row],[Host Children 3-14]]+Enrollment[[#This Row],[Host Children 15-24]]</f>
        <v>0</v>
      </c>
      <c r="BF72" s="22">
        <f>Enrollment[[#This Row],['# of Boys from refugee community in age group 3-5 enrolled in learning spaces]]+Enrollment[[#This Row],['# of Boys from refugee community in age group 6-14 enrolled in learning spaces]]</f>
        <v>55</v>
      </c>
      <c r="BG72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72" s="22">
        <f>Enrollment[[#This Row],['# of Boys from host community in age group 3-5 enrolled in learning spaces]]+Enrollment[[#This Row],['# of Boys from host community in age group 6-14 enrolled in learning spaces]]</f>
        <v>0</v>
      </c>
      <c r="BI72" s="22">
        <f>Enrollment[[#This Row],['# of Girls from host community in age group 3-5 enrolled in learning spaces]]+Enrollment[[#This Row],['# of Girls from host community in age group 6-14 enrolled in learning spaces]]</f>
        <v>0</v>
      </c>
      <c r="BJ72" s="22">
        <f>Enrollment[[#This Row],[Male Refugee (3-14)]]+Enrollment[[#This Row],[Host Male (3-14)]]</f>
        <v>55</v>
      </c>
      <c r="BK72" s="22">
        <f>Enrollment[[#This Row],[Female Refugee (3-14)]]+Enrollment[[#This Row],[Host Female (3-14)]]</f>
        <v>50</v>
      </c>
      <c r="BL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2" s="22">
        <f>Enrollment[[#This Row],['# of Boys from host community in age group 15-17 enrolled in learning spaces]]+Enrollment[[#This Row],['# of Boys from host community in age group 18-24 enrolled in learning spaces]]</f>
        <v>0</v>
      </c>
      <c r="BO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2" s="22">
        <f>Enrollment[[#This Row],[Male Refugee (15-24)]]+Enrollment[[#This Row],[Male Host (15-24)]]</f>
        <v>0</v>
      </c>
      <c r="BQ72" s="22">
        <f>Enrollment[[#This Row],[Female Refugee  (15-24)]]+Enrollment[[#This Row],[Female Host (15-24)]]</f>
        <v>0</v>
      </c>
      <c r="BR72" s="22">
        <f>Enrollment[[#This Row],[Total Male (3-14)]]+Enrollment[[#This Row],[Total Male (15-24)]]</f>
        <v>55</v>
      </c>
      <c r="BS72" s="22">
        <f>Enrollment[[#This Row],[Total Female (3-14)]]+Enrollment[[#This Row],[Total Female (15-24)]]</f>
        <v>50</v>
      </c>
      <c r="BT72" s="22">
        <f>Enrollment[[#This Row],[Refugee Total]]+Enrollment[[#This Row],[Total Host]]</f>
        <v>105</v>
      </c>
      <c r="BU72" s="22">
        <f>Enrollment[[#This Row],['# of Girls from refugee community in age group 3-5 enrolled in learning spaces]]+Enrollment[[#This Row],['# of Girls from host community in age group 3-5 enrolled in learning spaces]]</f>
        <v>15</v>
      </c>
      <c r="BV72" s="22">
        <f>Enrollment[[#This Row],['# of Girls from refugee community in age group 6-14 enrolled in learning spaces]]+Enrollment[[#This Row],['# of Girls from host community in age group 6-14 enrolled in learning spaces]]</f>
        <v>35</v>
      </c>
      <c r="BW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2" s="22">
        <f>Enrollment[[#This Row],['# of Boys from refugee community in age group 3-5 enrolled in learning spaces]]+Enrollment[[#This Row],['# of Boys from host community in age group 3-5 enrolled in learning spaces]]</f>
        <v>20</v>
      </c>
      <c r="BZ72" s="22">
        <f>Enrollment[[#This Row],['# of Boys from refugee community in age group 6-14 enrolled in learning spaces]]+Enrollment[[#This Row],['# of Boys from host community in age group 6-14 enrolled in learning spaces]]</f>
        <v>35</v>
      </c>
      <c r="CA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3" spans="1:80">
      <c r="A73" s="21" t="s">
        <v>33</v>
      </c>
      <c r="B73" s="21" t="s">
        <v>62</v>
      </c>
      <c r="D73" s="21" t="s">
        <v>1832</v>
      </c>
      <c r="E73" s="21" t="s">
        <v>352</v>
      </c>
      <c r="F73" s="21" t="s">
        <v>353</v>
      </c>
      <c r="G73" s="21">
        <v>31013870</v>
      </c>
      <c r="H73" s="21" t="s">
        <v>166</v>
      </c>
      <c r="I73" s="21" t="s">
        <v>259</v>
      </c>
      <c r="J73" s="21" t="s">
        <v>168</v>
      </c>
      <c r="K73" s="21" t="s">
        <v>1877</v>
      </c>
      <c r="L73" s="21" t="s">
        <v>1878</v>
      </c>
      <c r="O73" s="21" t="s">
        <v>104</v>
      </c>
      <c r="P73" s="21" t="s">
        <v>106</v>
      </c>
      <c r="Q73" s="21" t="s">
        <v>111</v>
      </c>
      <c r="S73" s="21">
        <v>21</v>
      </c>
      <c r="U73" s="21">
        <v>16</v>
      </c>
      <c r="AA73" s="21">
        <v>30</v>
      </c>
      <c r="AC73" s="21">
        <v>38</v>
      </c>
      <c r="AZ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3" s="22">
        <f>Enrollment[[#This Row],[Refugee Children 3-14]]+Enrollment[[#This Row],[Refugee Children 15-24]]</f>
        <v>105</v>
      </c>
      <c r="BC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3" s="22">
        <f>Enrollment[[#This Row],[Host Children 3-14]]+Enrollment[[#This Row],[Host Children 15-24]]</f>
        <v>0</v>
      </c>
      <c r="BF73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3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73" s="22">
        <f>Enrollment[[#This Row],['# of Boys from host community in age group 3-5 enrolled in learning spaces]]+Enrollment[[#This Row],['# of Boys from host community in age group 6-14 enrolled in learning spaces]]</f>
        <v>0</v>
      </c>
      <c r="BI73" s="22">
        <f>Enrollment[[#This Row],['# of Girls from host community in age group 3-5 enrolled in learning spaces]]+Enrollment[[#This Row],['# of Girls from host community in age group 6-14 enrolled in learning spaces]]</f>
        <v>0</v>
      </c>
      <c r="BJ73" s="22">
        <f>Enrollment[[#This Row],[Male Refugee (3-14)]]+Enrollment[[#This Row],[Host Male (3-14)]]</f>
        <v>54</v>
      </c>
      <c r="BK73" s="22">
        <f>Enrollment[[#This Row],[Female Refugee (3-14)]]+Enrollment[[#This Row],[Host Female (3-14)]]</f>
        <v>51</v>
      </c>
      <c r="BL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3" s="22">
        <f>Enrollment[[#This Row],['# of Boys from host community in age group 15-17 enrolled in learning spaces]]+Enrollment[[#This Row],['# of Boys from host community in age group 18-24 enrolled in learning spaces]]</f>
        <v>0</v>
      </c>
      <c r="BO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3" s="22">
        <f>Enrollment[[#This Row],[Male Refugee (15-24)]]+Enrollment[[#This Row],[Male Host (15-24)]]</f>
        <v>0</v>
      </c>
      <c r="BQ73" s="22">
        <f>Enrollment[[#This Row],[Female Refugee  (15-24)]]+Enrollment[[#This Row],[Female Host (15-24)]]</f>
        <v>0</v>
      </c>
      <c r="BR73" s="22">
        <f>Enrollment[[#This Row],[Total Male (3-14)]]+Enrollment[[#This Row],[Total Male (15-24)]]</f>
        <v>54</v>
      </c>
      <c r="BS73" s="22">
        <f>Enrollment[[#This Row],[Total Female (3-14)]]+Enrollment[[#This Row],[Total Female (15-24)]]</f>
        <v>51</v>
      </c>
      <c r="BT73" s="22">
        <f>Enrollment[[#This Row],[Refugee Total]]+Enrollment[[#This Row],[Total Host]]</f>
        <v>105</v>
      </c>
      <c r="BU73" s="22">
        <f>Enrollment[[#This Row],['# of Girls from refugee community in age group 3-5 enrolled in learning spaces]]+Enrollment[[#This Row],['# of Girls from host community in age group 3-5 enrolled in learning spaces]]</f>
        <v>21</v>
      </c>
      <c r="BV73" s="22">
        <f>Enrollment[[#This Row],['# of Girls from refugee community in age group 6-14 enrolled in learning spaces]]+Enrollment[[#This Row],['# of Girls from host community in age group 6-14 enrolled in learning spaces]]</f>
        <v>30</v>
      </c>
      <c r="BW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3" s="22">
        <f>Enrollment[[#This Row],['# of Boys from refugee community in age group 3-5 enrolled in learning spaces]]+Enrollment[[#This Row],['# of Boys from host community in age group 3-5 enrolled in learning spaces]]</f>
        <v>16</v>
      </c>
      <c r="BZ73" s="22">
        <f>Enrollment[[#This Row],['# of Boys from refugee community in age group 6-14 enrolled in learning spaces]]+Enrollment[[#This Row],['# of Boys from host community in age group 6-14 enrolled in learning spaces]]</f>
        <v>38</v>
      </c>
      <c r="CA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4" spans="1:80">
      <c r="A74" s="21" t="s">
        <v>56</v>
      </c>
      <c r="B74" s="21" t="s">
        <v>85</v>
      </c>
      <c r="D74" s="21" t="s">
        <v>1832</v>
      </c>
      <c r="E74" s="21" t="s">
        <v>419</v>
      </c>
      <c r="F74" s="21" t="s">
        <v>420</v>
      </c>
      <c r="G74" s="21">
        <v>31013871</v>
      </c>
      <c r="H74" s="21" t="s">
        <v>166</v>
      </c>
      <c r="I74" s="21" t="s">
        <v>259</v>
      </c>
      <c r="J74" s="21" t="s">
        <v>168</v>
      </c>
      <c r="K74" s="21" t="s">
        <v>1879</v>
      </c>
      <c r="L74" s="21" t="s">
        <v>1880</v>
      </c>
      <c r="O74" s="21" t="s">
        <v>104</v>
      </c>
      <c r="P74" s="21" t="s">
        <v>106</v>
      </c>
      <c r="Q74" s="21" t="s">
        <v>111</v>
      </c>
      <c r="S74" s="21">
        <v>17</v>
      </c>
      <c r="U74" s="21">
        <v>20</v>
      </c>
      <c r="AA74" s="21">
        <v>31</v>
      </c>
      <c r="AC74" s="21">
        <v>37</v>
      </c>
      <c r="AZ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4" s="22">
        <f>Enrollment[[#This Row],[Refugee Children 3-14]]+Enrollment[[#This Row],[Refugee Children 15-24]]</f>
        <v>105</v>
      </c>
      <c r="BC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4" s="22">
        <f>Enrollment[[#This Row],[Host Children 3-14]]+Enrollment[[#This Row],[Host Children 15-24]]</f>
        <v>0</v>
      </c>
      <c r="BF74" s="22">
        <f>Enrollment[[#This Row],['# of Boys from refugee community in age group 3-5 enrolled in learning spaces]]+Enrollment[[#This Row],['# of Boys from refugee community in age group 6-14 enrolled in learning spaces]]</f>
        <v>57</v>
      </c>
      <c r="BG74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74" s="22">
        <f>Enrollment[[#This Row],['# of Boys from host community in age group 3-5 enrolled in learning spaces]]+Enrollment[[#This Row],['# of Boys from host community in age group 6-14 enrolled in learning spaces]]</f>
        <v>0</v>
      </c>
      <c r="BI74" s="22">
        <f>Enrollment[[#This Row],['# of Girls from host community in age group 3-5 enrolled in learning spaces]]+Enrollment[[#This Row],['# of Girls from host community in age group 6-14 enrolled in learning spaces]]</f>
        <v>0</v>
      </c>
      <c r="BJ74" s="22">
        <f>Enrollment[[#This Row],[Male Refugee (3-14)]]+Enrollment[[#This Row],[Host Male (3-14)]]</f>
        <v>57</v>
      </c>
      <c r="BK74" s="22">
        <f>Enrollment[[#This Row],[Female Refugee (3-14)]]+Enrollment[[#This Row],[Host Female (3-14)]]</f>
        <v>48</v>
      </c>
      <c r="BL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4" s="22">
        <f>Enrollment[[#This Row],['# of Boys from host community in age group 15-17 enrolled in learning spaces]]+Enrollment[[#This Row],['# of Boys from host community in age group 18-24 enrolled in learning spaces]]</f>
        <v>0</v>
      </c>
      <c r="BO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4" s="22">
        <f>Enrollment[[#This Row],[Male Refugee (15-24)]]+Enrollment[[#This Row],[Male Host (15-24)]]</f>
        <v>0</v>
      </c>
      <c r="BQ74" s="22">
        <f>Enrollment[[#This Row],[Female Refugee  (15-24)]]+Enrollment[[#This Row],[Female Host (15-24)]]</f>
        <v>0</v>
      </c>
      <c r="BR74" s="22">
        <f>Enrollment[[#This Row],[Total Male (3-14)]]+Enrollment[[#This Row],[Total Male (15-24)]]</f>
        <v>57</v>
      </c>
      <c r="BS74" s="22">
        <f>Enrollment[[#This Row],[Total Female (3-14)]]+Enrollment[[#This Row],[Total Female (15-24)]]</f>
        <v>48</v>
      </c>
      <c r="BT74" s="22">
        <f>Enrollment[[#This Row],[Refugee Total]]+Enrollment[[#This Row],[Total Host]]</f>
        <v>105</v>
      </c>
      <c r="BU74" s="22">
        <f>Enrollment[[#This Row],['# of Girls from refugee community in age group 3-5 enrolled in learning spaces]]+Enrollment[[#This Row],['# of Girls from host community in age group 3-5 enrolled in learning spaces]]</f>
        <v>17</v>
      </c>
      <c r="BV74" s="22">
        <f>Enrollment[[#This Row],['# of Girls from refugee community in age group 6-14 enrolled in learning spaces]]+Enrollment[[#This Row],['# of Girls from host community in age group 6-14 enrolled in learning spaces]]</f>
        <v>31</v>
      </c>
      <c r="BW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4" s="22">
        <f>Enrollment[[#This Row],['# of Boys from refugee community in age group 3-5 enrolled in learning spaces]]+Enrollment[[#This Row],['# of Boys from host community in age group 3-5 enrolled in learning spaces]]</f>
        <v>20</v>
      </c>
      <c r="BZ74" s="22">
        <f>Enrollment[[#This Row],['# of Boys from refugee community in age group 6-14 enrolled in learning spaces]]+Enrollment[[#This Row],['# of Boys from host community in age group 6-14 enrolled in learning spaces]]</f>
        <v>37</v>
      </c>
      <c r="CA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5" spans="1:80">
      <c r="A75" s="21" t="s">
        <v>33</v>
      </c>
      <c r="B75" s="21" t="s">
        <v>62</v>
      </c>
      <c r="D75" s="21" t="s">
        <v>1832</v>
      </c>
      <c r="E75" s="21" t="s">
        <v>342</v>
      </c>
      <c r="F75" s="21" t="s">
        <v>343</v>
      </c>
      <c r="G75" s="21">
        <v>31013872</v>
      </c>
      <c r="H75" s="21" t="s">
        <v>166</v>
      </c>
      <c r="I75" s="21" t="s">
        <v>259</v>
      </c>
      <c r="J75" s="21" t="s">
        <v>168</v>
      </c>
      <c r="K75" s="21" t="s">
        <v>1881</v>
      </c>
      <c r="L75" s="21" t="s">
        <v>1882</v>
      </c>
      <c r="O75" s="21" t="s">
        <v>104</v>
      </c>
      <c r="P75" s="21" t="s">
        <v>106</v>
      </c>
      <c r="Q75" s="21" t="s">
        <v>111</v>
      </c>
      <c r="S75" s="21">
        <v>20</v>
      </c>
      <c r="U75" s="21">
        <v>24</v>
      </c>
      <c r="AA75" s="21">
        <v>28</v>
      </c>
      <c r="AC75" s="21">
        <v>33</v>
      </c>
      <c r="AZ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5" s="22">
        <f>Enrollment[[#This Row],[Refugee Children 3-14]]+Enrollment[[#This Row],[Refugee Children 15-24]]</f>
        <v>105</v>
      </c>
      <c r="BC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5" s="22">
        <f>Enrollment[[#This Row],[Host Children 3-14]]+Enrollment[[#This Row],[Host Children 15-24]]</f>
        <v>0</v>
      </c>
      <c r="BF75" s="22">
        <f>Enrollment[[#This Row],['# of Boys from refugee community in age group 3-5 enrolled in learning spaces]]+Enrollment[[#This Row],['# of Boys from refugee community in age group 6-14 enrolled in learning spaces]]</f>
        <v>57</v>
      </c>
      <c r="BG75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75" s="22">
        <f>Enrollment[[#This Row],['# of Boys from host community in age group 3-5 enrolled in learning spaces]]+Enrollment[[#This Row],['# of Boys from host community in age group 6-14 enrolled in learning spaces]]</f>
        <v>0</v>
      </c>
      <c r="BI75" s="22">
        <f>Enrollment[[#This Row],['# of Girls from host community in age group 3-5 enrolled in learning spaces]]+Enrollment[[#This Row],['# of Girls from host community in age group 6-14 enrolled in learning spaces]]</f>
        <v>0</v>
      </c>
      <c r="BJ75" s="22">
        <f>Enrollment[[#This Row],[Male Refugee (3-14)]]+Enrollment[[#This Row],[Host Male (3-14)]]</f>
        <v>57</v>
      </c>
      <c r="BK75" s="22">
        <f>Enrollment[[#This Row],[Female Refugee (3-14)]]+Enrollment[[#This Row],[Host Female (3-14)]]</f>
        <v>48</v>
      </c>
      <c r="BL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5" s="22">
        <f>Enrollment[[#This Row],['# of Boys from host community in age group 15-17 enrolled in learning spaces]]+Enrollment[[#This Row],['# of Boys from host community in age group 18-24 enrolled in learning spaces]]</f>
        <v>0</v>
      </c>
      <c r="BO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5" s="22">
        <f>Enrollment[[#This Row],[Male Refugee (15-24)]]+Enrollment[[#This Row],[Male Host (15-24)]]</f>
        <v>0</v>
      </c>
      <c r="BQ75" s="22">
        <f>Enrollment[[#This Row],[Female Refugee  (15-24)]]+Enrollment[[#This Row],[Female Host (15-24)]]</f>
        <v>0</v>
      </c>
      <c r="BR75" s="22">
        <f>Enrollment[[#This Row],[Total Male (3-14)]]+Enrollment[[#This Row],[Total Male (15-24)]]</f>
        <v>57</v>
      </c>
      <c r="BS75" s="22">
        <f>Enrollment[[#This Row],[Total Female (3-14)]]+Enrollment[[#This Row],[Total Female (15-24)]]</f>
        <v>48</v>
      </c>
      <c r="BT75" s="22">
        <f>Enrollment[[#This Row],[Refugee Total]]+Enrollment[[#This Row],[Total Host]]</f>
        <v>105</v>
      </c>
      <c r="BU75" s="22">
        <f>Enrollment[[#This Row],['# of Girls from refugee community in age group 3-5 enrolled in learning spaces]]+Enrollment[[#This Row],['# of Girls from host community in age group 3-5 enrolled in learning spaces]]</f>
        <v>20</v>
      </c>
      <c r="BV75" s="22">
        <f>Enrollment[[#This Row],['# of Girls from refugee community in age group 6-14 enrolled in learning spaces]]+Enrollment[[#This Row],['# of Girls from host community in age group 6-14 enrolled in learning spaces]]</f>
        <v>28</v>
      </c>
      <c r="BW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5" s="22">
        <f>Enrollment[[#This Row],['# of Boys from refugee community in age group 3-5 enrolled in learning spaces]]+Enrollment[[#This Row],['# of Boys from host community in age group 3-5 enrolled in learning spaces]]</f>
        <v>24</v>
      </c>
      <c r="BZ75" s="22">
        <f>Enrollment[[#This Row],['# of Boys from refugee community in age group 6-14 enrolled in learning spaces]]+Enrollment[[#This Row],['# of Boys from host community in age group 6-14 enrolled in learning spaces]]</f>
        <v>33</v>
      </c>
      <c r="CA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6" spans="1:80">
      <c r="A76" s="21" t="s">
        <v>37</v>
      </c>
      <c r="B76" s="21" t="s">
        <v>66</v>
      </c>
      <c r="D76" s="21" t="s">
        <v>1832</v>
      </c>
      <c r="E76" s="21" t="s">
        <v>336</v>
      </c>
      <c r="F76" s="21" t="s">
        <v>337</v>
      </c>
      <c r="G76" s="21">
        <v>31013875</v>
      </c>
      <c r="H76" s="21" t="s">
        <v>166</v>
      </c>
      <c r="I76" s="21" t="s">
        <v>259</v>
      </c>
      <c r="J76" s="21" t="s">
        <v>168</v>
      </c>
      <c r="K76" s="21" t="s">
        <v>1883</v>
      </c>
      <c r="L76" s="21" t="s">
        <v>1884</v>
      </c>
      <c r="O76" s="21" t="s">
        <v>104</v>
      </c>
      <c r="P76" s="21" t="s">
        <v>106</v>
      </c>
      <c r="Q76" s="21" t="s">
        <v>111</v>
      </c>
      <c r="S76" s="21">
        <v>16</v>
      </c>
      <c r="U76" s="21">
        <v>18</v>
      </c>
      <c r="AA76" s="21">
        <v>27</v>
      </c>
      <c r="AC76" s="21">
        <v>44</v>
      </c>
      <c r="AZ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6" s="22">
        <f>Enrollment[[#This Row],[Refugee Children 3-14]]+Enrollment[[#This Row],[Refugee Children 15-24]]</f>
        <v>105</v>
      </c>
      <c r="BC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6" s="22">
        <f>Enrollment[[#This Row],[Host Children 3-14]]+Enrollment[[#This Row],[Host Children 15-24]]</f>
        <v>0</v>
      </c>
      <c r="BF76" s="22">
        <f>Enrollment[[#This Row],['# of Boys from refugee community in age group 3-5 enrolled in learning spaces]]+Enrollment[[#This Row],['# of Boys from refugee community in age group 6-14 enrolled in learning spaces]]</f>
        <v>62</v>
      </c>
      <c r="BG76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76" s="22">
        <f>Enrollment[[#This Row],['# of Boys from host community in age group 3-5 enrolled in learning spaces]]+Enrollment[[#This Row],['# of Boys from host community in age group 6-14 enrolled in learning spaces]]</f>
        <v>0</v>
      </c>
      <c r="BI76" s="22">
        <f>Enrollment[[#This Row],['# of Girls from host community in age group 3-5 enrolled in learning spaces]]+Enrollment[[#This Row],['# of Girls from host community in age group 6-14 enrolled in learning spaces]]</f>
        <v>0</v>
      </c>
      <c r="BJ76" s="22">
        <f>Enrollment[[#This Row],[Male Refugee (3-14)]]+Enrollment[[#This Row],[Host Male (3-14)]]</f>
        <v>62</v>
      </c>
      <c r="BK76" s="22">
        <f>Enrollment[[#This Row],[Female Refugee (3-14)]]+Enrollment[[#This Row],[Host Female (3-14)]]</f>
        <v>43</v>
      </c>
      <c r="BL7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6" s="22">
        <f>Enrollment[[#This Row],['# of Boys from host community in age group 15-17 enrolled in learning spaces]]+Enrollment[[#This Row],['# of Boys from host community in age group 18-24 enrolled in learning spaces]]</f>
        <v>0</v>
      </c>
      <c r="BO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6" s="22">
        <f>Enrollment[[#This Row],[Male Refugee (15-24)]]+Enrollment[[#This Row],[Male Host (15-24)]]</f>
        <v>0</v>
      </c>
      <c r="BQ76" s="22">
        <f>Enrollment[[#This Row],[Female Refugee  (15-24)]]+Enrollment[[#This Row],[Female Host (15-24)]]</f>
        <v>0</v>
      </c>
      <c r="BR76" s="22">
        <f>Enrollment[[#This Row],[Total Male (3-14)]]+Enrollment[[#This Row],[Total Male (15-24)]]</f>
        <v>62</v>
      </c>
      <c r="BS76" s="22">
        <f>Enrollment[[#This Row],[Total Female (3-14)]]+Enrollment[[#This Row],[Total Female (15-24)]]</f>
        <v>43</v>
      </c>
      <c r="BT76" s="22">
        <f>Enrollment[[#This Row],[Refugee Total]]+Enrollment[[#This Row],[Total Host]]</f>
        <v>105</v>
      </c>
      <c r="BU76" s="22">
        <f>Enrollment[[#This Row],['# of Girls from refugee community in age group 3-5 enrolled in learning spaces]]+Enrollment[[#This Row],['# of Girls from host community in age group 3-5 enrolled in learning spaces]]</f>
        <v>16</v>
      </c>
      <c r="BV76" s="22">
        <f>Enrollment[[#This Row],['# of Girls from refugee community in age group 6-14 enrolled in learning spaces]]+Enrollment[[#This Row],['# of Girls from host community in age group 6-14 enrolled in learning spaces]]</f>
        <v>27</v>
      </c>
      <c r="BW7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6" s="22">
        <f>Enrollment[[#This Row],['# of Boys from refugee community in age group 3-5 enrolled in learning spaces]]+Enrollment[[#This Row],['# of Boys from host community in age group 3-5 enrolled in learning spaces]]</f>
        <v>18</v>
      </c>
      <c r="BZ76" s="22">
        <f>Enrollment[[#This Row],['# of Boys from refugee community in age group 6-14 enrolled in learning spaces]]+Enrollment[[#This Row],['# of Boys from host community in age group 6-14 enrolled in learning spaces]]</f>
        <v>44</v>
      </c>
      <c r="CA76" s="22">
        <f>Enrollment[[#This Row],['# of Boys from refugee community in age group 15-17 enrolled in learning spaces]]+Enrollment[[#This Row],['# of Boys from host community in age group 15-17 enrolled in learning spaces]]</f>
        <v>0</v>
      </c>
      <c r="CB7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7" spans="1:80">
      <c r="A77" s="21" t="s">
        <v>37</v>
      </c>
      <c r="B77" s="21" t="s">
        <v>66</v>
      </c>
      <c r="D77" s="21" t="s">
        <v>1832</v>
      </c>
      <c r="E77" s="21" t="s">
        <v>336</v>
      </c>
      <c r="F77" s="21" t="s">
        <v>338</v>
      </c>
      <c r="G77" s="21">
        <v>31013877</v>
      </c>
      <c r="H77" s="21" t="s">
        <v>166</v>
      </c>
      <c r="I77" s="21" t="s">
        <v>259</v>
      </c>
      <c r="J77" s="21" t="s">
        <v>168</v>
      </c>
      <c r="K77" s="21" t="s">
        <v>1883</v>
      </c>
      <c r="L77" s="21" t="s">
        <v>1884</v>
      </c>
      <c r="O77" s="21" t="s">
        <v>104</v>
      </c>
      <c r="P77" s="21" t="s">
        <v>106</v>
      </c>
      <c r="Q77" s="21" t="s">
        <v>111</v>
      </c>
      <c r="S77" s="21">
        <v>12</v>
      </c>
      <c r="U77" s="21">
        <v>23</v>
      </c>
      <c r="AA77" s="21">
        <v>36</v>
      </c>
      <c r="AC77" s="21">
        <v>34</v>
      </c>
      <c r="AZ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7" s="22">
        <f>Enrollment[[#This Row],[Refugee Children 3-14]]+Enrollment[[#This Row],[Refugee Children 15-24]]</f>
        <v>105</v>
      </c>
      <c r="BC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7" s="22">
        <f>Enrollment[[#This Row],[Host Children 3-14]]+Enrollment[[#This Row],[Host Children 15-24]]</f>
        <v>0</v>
      </c>
      <c r="BF77" s="22">
        <f>Enrollment[[#This Row],['# of Boys from refugee community in age group 3-5 enrolled in learning spaces]]+Enrollment[[#This Row],['# of Boys from refugee community in age group 6-14 enrolled in learning spaces]]</f>
        <v>57</v>
      </c>
      <c r="BG77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77" s="22">
        <f>Enrollment[[#This Row],['# of Boys from host community in age group 3-5 enrolled in learning spaces]]+Enrollment[[#This Row],['# of Boys from host community in age group 6-14 enrolled in learning spaces]]</f>
        <v>0</v>
      </c>
      <c r="BI77" s="22">
        <f>Enrollment[[#This Row],['# of Girls from host community in age group 3-5 enrolled in learning spaces]]+Enrollment[[#This Row],['# of Girls from host community in age group 6-14 enrolled in learning spaces]]</f>
        <v>0</v>
      </c>
      <c r="BJ77" s="22">
        <f>Enrollment[[#This Row],[Male Refugee (3-14)]]+Enrollment[[#This Row],[Host Male (3-14)]]</f>
        <v>57</v>
      </c>
      <c r="BK77" s="22">
        <f>Enrollment[[#This Row],[Female Refugee (3-14)]]+Enrollment[[#This Row],[Host Female (3-14)]]</f>
        <v>48</v>
      </c>
      <c r="BL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7" s="22">
        <f>Enrollment[[#This Row],['# of Boys from host community in age group 15-17 enrolled in learning spaces]]+Enrollment[[#This Row],['# of Boys from host community in age group 18-24 enrolled in learning spaces]]</f>
        <v>0</v>
      </c>
      <c r="BO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7" s="22">
        <f>Enrollment[[#This Row],[Male Refugee (15-24)]]+Enrollment[[#This Row],[Male Host (15-24)]]</f>
        <v>0</v>
      </c>
      <c r="BQ77" s="22">
        <f>Enrollment[[#This Row],[Female Refugee  (15-24)]]+Enrollment[[#This Row],[Female Host (15-24)]]</f>
        <v>0</v>
      </c>
      <c r="BR77" s="22">
        <f>Enrollment[[#This Row],[Total Male (3-14)]]+Enrollment[[#This Row],[Total Male (15-24)]]</f>
        <v>57</v>
      </c>
      <c r="BS77" s="22">
        <f>Enrollment[[#This Row],[Total Female (3-14)]]+Enrollment[[#This Row],[Total Female (15-24)]]</f>
        <v>48</v>
      </c>
      <c r="BT77" s="22">
        <f>Enrollment[[#This Row],[Refugee Total]]+Enrollment[[#This Row],[Total Host]]</f>
        <v>105</v>
      </c>
      <c r="BU77" s="22">
        <f>Enrollment[[#This Row],['# of Girls from refugee community in age group 3-5 enrolled in learning spaces]]+Enrollment[[#This Row],['# of Girls from host community in age group 3-5 enrolled in learning spaces]]</f>
        <v>12</v>
      </c>
      <c r="BV77" s="22">
        <f>Enrollment[[#This Row],['# of Girls from refugee community in age group 6-14 enrolled in learning spaces]]+Enrollment[[#This Row],['# of Girls from host community in age group 6-14 enrolled in learning spaces]]</f>
        <v>36</v>
      </c>
      <c r="BW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7" s="22">
        <f>Enrollment[[#This Row],['# of Boys from refugee community in age group 3-5 enrolled in learning spaces]]+Enrollment[[#This Row],['# of Boys from host community in age group 3-5 enrolled in learning spaces]]</f>
        <v>23</v>
      </c>
      <c r="BZ77" s="22">
        <f>Enrollment[[#This Row],['# of Boys from refugee community in age group 6-14 enrolled in learning spaces]]+Enrollment[[#This Row],['# of Boys from host community in age group 6-14 enrolled in learning spaces]]</f>
        <v>34</v>
      </c>
      <c r="CA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8" spans="1:80">
      <c r="A78" s="21" t="s">
        <v>33</v>
      </c>
      <c r="B78" s="21" t="s">
        <v>62</v>
      </c>
      <c r="D78" s="21" t="s">
        <v>1832</v>
      </c>
      <c r="E78" s="21" t="s">
        <v>339</v>
      </c>
      <c r="F78" s="21" t="s">
        <v>340</v>
      </c>
      <c r="G78" s="21">
        <v>31013878</v>
      </c>
      <c r="H78" s="21" t="s">
        <v>166</v>
      </c>
      <c r="I78" s="21" t="s">
        <v>259</v>
      </c>
      <c r="J78" s="21" t="s">
        <v>168</v>
      </c>
      <c r="K78" s="21" t="s">
        <v>1885</v>
      </c>
      <c r="L78" s="21" t="s">
        <v>1886</v>
      </c>
      <c r="O78" s="21" t="s">
        <v>104</v>
      </c>
      <c r="P78" s="21" t="s">
        <v>106</v>
      </c>
      <c r="Q78" s="21" t="s">
        <v>111</v>
      </c>
      <c r="S78" s="21">
        <v>15</v>
      </c>
      <c r="U78" s="21">
        <v>23</v>
      </c>
      <c r="AA78" s="21">
        <v>31</v>
      </c>
      <c r="AC78" s="21">
        <v>33</v>
      </c>
      <c r="AZ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102</v>
      </c>
      <c r="BA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8" s="22">
        <f>Enrollment[[#This Row],[Refugee Children 3-14]]+Enrollment[[#This Row],[Refugee Children 15-24]]</f>
        <v>102</v>
      </c>
      <c r="BC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8" s="22">
        <f>Enrollment[[#This Row],[Host Children 3-14]]+Enrollment[[#This Row],[Host Children 15-24]]</f>
        <v>0</v>
      </c>
      <c r="BF78" s="22">
        <f>Enrollment[[#This Row],['# of Boys from refugee community in age group 3-5 enrolled in learning spaces]]+Enrollment[[#This Row],['# of Boys from refugee community in age group 6-14 enrolled in learning spaces]]</f>
        <v>56</v>
      </c>
      <c r="BG78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78" s="22">
        <f>Enrollment[[#This Row],['# of Boys from host community in age group 3-5 enrolled in learning spaces]]+Enrollment[[#This Row],['# of Boys from host community in age group 6-14 enrolled in learning spaces]]</f>
        <v>0</v>
      </c>
      <c r="BI78" s="22">
        <f>Enrollment[[#This Row],['# of Girls from host community in age group 3-5 enrolled in learning spaces]]+Enrollment[[#This Row],['# of Girls from host community in age group 6-14 enrolled in learning spaces]]</f>
        <v>0</v>
      </c>
      <c r="BJ78" s="22">
        <f>Enrollment[[#This Row],[Male Refugee (3-14)]]+Enrollment[[#This Row],[Host Male (3-14)]]</f>
        <v>56</v>
      </c>
      <c r="BK78" s="22">
        <f>Enrollment[[#This Row],[Female Refugee (3-14)]]+Enrollment[[#This Row],[Host Female (3-14)]]</f>
        <v>46</v>
      </c>
      <c r="BL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8" s="22">
        <f>Enrollment[[#This Row],['# of Boys from host community in age group 15-17 enrolled in learning spaces]]+Enrollment[[#This Row],['# of Boys from host community in age group 18-24 enrolled in learning spaces]]</f>
        <v>0</v>
      </c>
      <c r="BO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8" s="22">
        <f>Enrollment[[#This Row],[Male Refugee (15-24)]]+Enrollment[[#This Row],[Male Host (15-24)]]</f>
        <v>0</v>
      </c>
      <c r="BQ78" s="22">
        <f>Enrollment[[#This Row],[Female Refugee  (15-24)]]+Enrollment[[#This Row],[Female Host (15-24)]]</f>
        <v>0</v>
      </c>
      <c r="BR78" s="22">
        <f>Enrollment[[#This Row],[Total Male (3-14)]]+Enrollment[[#This Row],[Total Male (15-24)]]</f>
        <v>56</v>
      </c>
      <c r="BS78" s="22">
        <f>Enrollment[[#This Row],[Total Female (3-14)]]+Enrollment[[#This Row],[Total Female (15-24)]]</f>
        <v>46</v>
      </c>
      <c r="BT78" s="22">
        <f>Enrollment[[#This Row],[Refugee Total]]+Enrollment[[#This Row],[Total Host]]</f>
        <v>102</v>
      </c>
      <c r="BU78" s="22">
        <f>Enrollment[[#This Row],['# of Girls from refugee community in age group 3-5 enrolled in learning spaces]]+Enrollment[[#This Row],['# of Girls from host community in age group 3-5 enrolled in learning spaces]]</f>
        <v>15</v>
      </c>
      <c r="BV78" s="22">
        <f>Enrollment[[#This Row],['# of Girls from refugee community in age group 6-14 enrolled in learning spaces]]+Enrollment[[#This Row],['# of Girls from host community in age group 6-14 enrolled in learning spaces]]</f>
        <v>31</v>
      </c>
      <c r="BW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8" s="22">
        <f>Enrollment[[#This Row],['# of Boys from refugee community in age group 3-5 enrolled in learning spaces]]+Enrollment[[#This Row],['# of Boys from host community in age group 3-5 enrolled in learning spaces]]</f>
        <v>23</v>
      </c>
      <c r="BZ78" s="22">
        <f>Enrollment[[#This Row],['# of Boys from refugee community in age group 6-14 enrolled in learning spaces]]+Enrollment[[#This Row],['# of Boys from host community in age group 6-14 enrolled in learning spaces]]</f>
        <v>33</v>
      </c>
      <c r="CA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9" spans="1:80">
      <c r="A79" s="21" t="s">
        <v>33</v>
      </c>
      <c r="B79" s="21" t="s">
        <v>62</v>
      </c>
      <c r="D79" s="21" t="s">
        <v>1832</v>
      </c>
      <c r="E79" s="21" t="s">
        <v>339</v>
      </c>
      <c r="F79" s="21" t="s">
        <v>341</v>
      </c>
      <c r="G79" s="21">
        <v>31013879</v>
      </c>
      <c r="H79" s="21" t="s">
        <v>166</v>
      </c>
      <c r="I79" s="21" t="s">
        <v>259</v>
      </c>
      <c r="J79" s="21" t="s">
        <v>168</v>
      </c>
      <c r="K79" s="21" t="s">
        <v>1885</v>
      </c>
      <c r="L79" s="21" t="s">
        <v>1886</v>
      </c>
      <c r="O79" s="21" t="s">
        <v>104</v>
      </c>
      <c r="P79" s="21" t="s">
        <v>106</v>
      </c>
      <c r="Q79" s="21" t="s">
        <v>111</v>
      </c>
      <c r="S79" s="21">
        <v>22</v>
      </c>
      <c r="U79" s="21">
        <v>19</v>
      </c>
      <c r="AA79" s="21">
        <v>29</v>
      </c>
      <c r="AC79" s="21">
        <v>38</v>
      </c>
      <c r="AZ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9" s="22">
        <f>Enrollment[[#This Row],[Refugee Children 3-14]]+Enrollment[[#This Row],[Refugee Children 15-24]]</f>
        <v>108</v>
      </c>
      <c r="BC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9" s="22">
        <f>Enrollment[[#This Row],[Host Children 3-14]]+Enrollment[[#This Row],[Host Children 15-24]]</f>
        <v>0</v>
      </c>
      <c r="BF79" s="22">
        <f>Enrollment[[#This Row],['# of Boys from refugee community in age group 3-5 enrolled in learning spaces]]+Enrollment[[#This Row],['# of Boys from refugee community in age group 6-14 enrolled in learning spaces]]</f>
        <v>57</v>
      </c>
      <c r="BG79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79" s="22">
        <f>Enrollment[[#This Row],['# of Boys from host community in age group 3-5 enrolled in learning spaces]]+Enrollment[[#This Row],['# of Boys from host community in age group 6-14 enrolled in learning spaces]]</f>
        <v>0</v>
      </c>
      <c r="BI79" s="22">
        <f>Enrollment[[#This Row],['# of Girls from host community in age group 3-5 enrolled in learning spaces]]+Enrollment[[#This Row],['# of Girls from host community in age group 6-14 enrolled in learning spaces]]</f>
        <v>0</v>
      </c>
      <c r="BJ79" s="22">
        <f>Enrollment[[#This Row],[Male Refugee (3-14)]]+Enrollment[[#This Row],[Host Male (3-14)]]</f>
        <v>57</v>
      </c>
      <c r="BK79" s="22">
        <f>Enrollment[[#This Row],[Female Refugee (3-14)]]+Enrollment[[#This Row],[Host Female (3-14)]]</f>
        <v>51</v>
      </c>
      <c r="BL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9" s="22">
        <f>Enrollment[[#This Row],['# of Boys from host community in age group 15-17 enrolled in learning spaces]]+Enrollment[[#This Row],['# of Boys from host community in age group 18-24 enrolled in learning spaces]]</f>
        <v>0</v>
      </c>
      <c r="BO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9" s="22">
        <f>Enrollment[[#This Row],[Male Refugee (15-24)]]+Enrollment[[#This Row],[Male Host (15-24)]]</f>
        <v>0</v>
      </c>
      <c r="BQ79" s="22">
        <f>Enrollment[[#This Row],[Female Refugee  (15-24)]]+Enrollment[[#This Row],[Female Host (15-24)]]</f>
        <v>0</v>
      </c>
      <c r="BR79" s="22">
        <f>Enrollment[[#This Row],[Total Male (3-14)]]+Enrollment[[#This Row],[Total Male (15-24)]]</f>
        <v>57</v>
      </c>
      <c r="BS79" s="22">
        <f>Enrollment[[#This Row],[Total Female (3-14)]]+Enrollment[[#This Row],[Total Female (15-24)]]</f>
        <v>51</v>
      </c>
      <c r="BT79" s="22">
        <f>Enrollment[[#This Row],[Refugee Total]]+Enrollment[[#This Row],[Total Host]]</f>
        <v>108</v>
      </c>
      <c r="BU79" s="22">
        <f>Enrollment[[#This Row],['# of Girls from refugee community in age group 3-5 enrolled in learning spaces]]+Enrollment[[#This Row],['# of Girls from host community in age group 3-5 enrolled in learning spaces]]</f>
        <v>22</v>
      </c>
      <c r="BV79" s="22">
        <f>Enrollment[[#This Row],['# of Girls from refugee community in age group 6-14 enrolled in learning spaces]]+Enrollment[[#This Row],['# of Girls from host community in age group 6-14 enrolled in learning spaces]]</f>
        <v>29</v>
      </c>
      <c r="BW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9" s="22">
        <f>Enrollment[[#This Row],['# of Boys from refugee community in age group 3-5 enrolled in learning spaces]]+Enrollment[[#This Row],['# of Boys from host community in age group 3-5 enrolled in learning spaces]]</f>
        <v>19</v>
      </c>
      <c r="BZ79" s="22">
        <f>Enrollment[[#This Row],['# of Boys from refugee community in age group 6-14 enrolled in learning spaces]]+Enrollment[[#This Row],['# of Boys from host community in age group 6-14 enrolled in learning spaces]]</f>
        <v>38</v>
      </c>
      <c r="CA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0" spans="1:80">
      <c r="A80" s="21" t="s">
        <v>56</v>
      </c>
      <c r="B80" s="21" t="s">
        <v>85</v>
      </c>
      <c r="D80" s="21" t="s">
        <v>1832</v>
      </c>
      <c r="E80" s="21" t="s">
        <v>431</v>
      </c>
      <c r="F80" s="21" t="s">
        <v>432</v>
      </c>
      <c r="G80" s="21">
        <v>31013880</v>
      </c>
      <c r="H80" s="21" t="s">
        <v>166</v>
      </c>
      <c r="I80" s="21" t="s">
        <v>259</v>
      </c>
      <c r="J80" s="21" t="s">
        <v>168</v>
      </c>
      <c r="K80" s="21" t="s">
        <v>1887</v>
      </c>
      <c r="L80" s="21" t="s">
        <v>1888</v>
      </c>
      <c r="O80" s="21" t="s">
        <v>104</v>
      </c>
      <c r="P80" s="21" t="s">
        <v>106</v>
      </c>
      <c r="Q80" s="21" t="s">
        <v>111</v>
      </c>
      <c r="S80" s="21">
        <v>23</v>
      </c>
      <c r="U80" s="21">
        <v>21</v>
      </c>
      <c r="AA80" s="21">
        <v>26</v>
      </c>
      <c r="AC80" s="21">
        <v>35</v>
      </c>
      <c r="AZ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0" s="22">
        <f>Enrollment[[#This Row],[Refugee Children 3-14]]+Enrollment[[#This Row],[Refugee Children 15-24]]</f>
        <v>105</v>
      </c>
      <c r="BC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0" s="22">
        <f>Enrollment[[#This Row],[Host Children 3-14]]+Enrollment[[#This Row],[Host Children 15-24]]</f>
        <v>0</v>
      </c>
      <c r="BF80" s="22">
        <f>Enrollment[[#This Row],['# of Boys from refugee community in age group 3-5 enrolled in learning spaces]]+Enrollment[[#This Row],['# of Boys from refugee community in age group 6-14 enrolled in learning spaces]]</f>
        <v>56</v>
      </c>
      <c r="BG80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80" s="22">
        <f>Enrollment[[#This Row],['# of Boys from host community in age group 3-5 enrolled in learning spaces]]+Enrollment[[#This Row],['# of Boys from host community in age group 6-14 enrolled in learning spaces]]</f>
        <v>0</v>
      </c>
      <c r="BI80" s="22">
        <f>Enrollment[[#This Row],['# of Girls from host community in age group 3-5 enrolled in learning spaces]]+Enrollment[[#This Row],['# of Girls from host community in age group 6-14 enrolled in learning spaces]]</f>
        <v>0</v>
      </c>
      <c r="BJ80" s="22">
        <f>Enrollment[[#This Row],[Male Refugee (3-14)]]+Enrollment[[#This Row],[Host Male (3-14)]]</f>
        <v>56</v>
      </c>
      <c r="BK80" s="22">
        <f>Enrollment[[#This Row],[Female Refugee (3-14)]]+Enrollment[[#This Row],[Host Female (3-14)]]</f>
        <v>49</v>
      </c>
      <c r="BL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0" s="22">
        <f>Enrollment[[#This Row],['# of Boys from host community in age group 15-17 enrolled in learning spaces]]+Enrollment[[#This Row],['# of Boys from host community in age group 18-24 enrolled in learning spaces]]</f>
        <v>0</v>
      </c>
      <c r="BO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0" s="22">
        <f>Enrollment[[#This Row],[Male Refugee (15-24)]]+Enrollment[[#This Row],[Male Host (15-24)]]</f>
        <v>0</v>
      </c>
      <c r="BQ80" s="22">
        <f>Enrollment[[#This Row],[Female Refugee  (15-24)]]+Enrollment[[#This Row],[Female Host (15-24)]]</f>
        <v>0</v>
      </c>
      <c r="BR80" s="22">
        <f>Enrollment[[#This Row],[Total Male (3-14)]]+Enrollment[[#This Row],[Total Male (15-24)]]</f>
        <v>56</v>
      </c>
      <c r="BS80" s="22">
        <f>Enrollment[[#This Row],[Total Female (3-14)]]+Enrollment[[#This Row],[Total Female (15-24)]]</f>
        <v>49</v>
      </c>
      <c r="BT80" s="22">
        <f>Enrollment[[#This Row],[Refugee Total]]+Enrollment[[#This Row],[Total Host]]</f>
        <v>105</v>
      </c>
      <c r="BU80" s="22">
        <f>Enrollment[[#This Row],['# of Girls from refugee community in age group 3-5 enrolled in learning spaces]]+Enrollment[[#This Row],['# of Girls from host community in age group 3-5 enrolled in learning spaces]]</f>
        <v>23</v>
      </c>
      <c r="BV80" s="22">
        <f>Enrollment[[#This Row],['# of Girls from refugee community in age group 6-14 enrolled in learning spaces]]+Enrollment[[#This Row],['# of Girls from host community in age group 6-14 enrolled in learning spaces]]</f>
        <v>26</v>
      </c>
      <c r="BW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0" s="22">
        <f>Enrollment[[#This Row],['# of Boys from refugee community in age group 3-5 enrolled in learning spaces]]+Enrollment[[#This Row],['# of Boys from host community in age group 3-5 enrolled in learning spaces]]</f>
        <v>21</v>
      </c>
      <c r="BZ80" s="22">
        <f>Enrollment[[#This Row],['# of Boys from refugee community in age group 6-14 enrolled in learning spaces]]+Enrollment[[#This Row],['# of Boys from host community in age group 6-14 enrolled in learning spaces]]</f>
        <v>35</v>
      </c>
      <c r="CA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1" spans="1:80">
      <c r="A81" s="21" t="s">
        <v>56</v>
      </c>
      <c r="B81" s="21" t="s">
        <v>85</v>
      </c>
      <c r="D81" s="21" t="s">
        <v>1832</v>
      </c>
      <c r="E81" s="21" t="s">
        <v>431</v>
      </c>
      <c r="F81" s="21" t="s">
        <v>433</v>
      </c>
      <c r="G81" s="21">
        <v>31013881</v>
      </c>
      <c r="H81" s="21" t="s">
        <v>166</v>
      </c>
      <c r="I81" s="21" t="s">
        <v>259</v>
      </c>
      <c r="J81" s="21" t="s">
        <v>168</v>
      </c>
      <c r="K81" s="21" t="s">
        <v>1889</v>
      </c>
      <c r="L81" s="21" t="s">
        <v>1890</v>
      </c>
      <c r="O81" s="21" t="s">
        <v>104</v>
      </c>
      <c r="P81" s="21" t="s">
        <v>106</v>
      </c>
      <c r="Q81" s="21" t="s">
        <v>111</v>
      </c>
      <c r="S81" s="21">
        <v>22</v>
      </c>
      <c r="U81" s="21">
        <v>18</v>
      </c>
      <c r="AA81" s="21">
        <v>26</v>
      </c>
      <c r="AC81" s="21">
        <v>39</v>
      </c>
      <c r="AZ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1" s="22">
        <f>Enrollment[[#This Row],[Refugee Children 3-14]]+Enrollment[[#This Row],[Refugee Children 15-24]]</f>
        <v>105</v>
      </c>
      <c r="BC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1" s="22">
        <f>Enrollment[[#This Row],[Host Children 3-14]]+Enrollment[[#This Row],[Host Children 15-24]]</f>
        <v>0</v>
      </c>
      <c r="BF81" s="22">
        <f>Enrollment[[#This Row],['# of Boys from refugee community in age group 3-5 enrolled in learning spaces]]+Enrollment[[#This Row],['# of Boys from refugee community in age group 6-14 enrolled in learning spaces]]</f>
        <v>57</v>
      </c>
      <c r="BG81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81" s="22">
        <f>Enrollment[[#This Row],['# of Boys from host community in age group 3-5 enrolled in learning spaces]]+Enrollment[[#This Row],['# of Boys from host community in age group 6-14 enrolled in learning spaces]]</f>
        <v>0</v>
      </c>
      <c r="BI81" s="22">
        <f>Enrollment[[#This Row],['# of Girls from host community in age group 3-5 enrolled in learning spaces]]+Enrollment[[#This Row],['# of Girls from host community in age group 6-14 enrolled in learning spaces]]</f>
        <v>0</v>
      </c>
      <c r="BJ81" s="22">
        <f>Enrollment[[#This Row],[Male Refugee (3-14)]]+Enrollment[[#This Row],[Host Male (3-14)]]</f>
        <v>57</v>
      </c>
      <c r="BK81" s="22">
        <f>Enrollment[[#This Row],[Female Refugee (3-14)]]+Enrollment[[#This Row],[Host Female (3-14)]]</f>
        <v>48</v>
      </c>
      <c r="BL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1" s="22">
        <f>Enrollment[[#This Row],['# of Boys from host community in age group 15-17 enrolled in learning spaces]]+Enrollment[[#This Row],['# of Boys from host community in age group 18-24 enrolled in learning spaces]]</f>
        <v>0</v>
      </c>
      <c r="BO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1" s="22">
        <f>Enrollment[[#This Row],[Male Refugee (15-24)]]+Enrollment[[#This Row],[Male Host (15-24)]]</f>
        <v>0</v>
      </c>
      <c r="BQ81" s="22">
        <f>Enrollment[[#This Row],[Female Refugee  (15-24)]]+Enrollment[[#This Row],[Female Host (15-24)]]</f>
        <v>0</v>
      </c>
      <c r="BR81" s="22">
        <f>Enrollment[[#This Row],[Total Male (3-14)]]+Enrollment[[#This Row],[Total Male (15-24)]]</f>
        <v>57</v>
      </c>
      <c r="BS81" s="22">
        <f>Enrollment[[#This Row],[Total Female (3-14)]]+Enrollment[[#This Row],[Total Female (15-24)]]</f>
        <v>48</v>
      </c>
      <c r="BT81" s="22">
        <f>Enrollment[[#This Row],[Refugee Total]]+Enrollment[[#This Row],[Total Host]]</f>
        <v>105</v>
      </c>
      <c r="BU81" s="22">
        <f>Enrollment[[#This Row],['# of Girls from refugee community in age group 3-5 enrolled in learning spaces]]+Enrollment[[#This Row],['# of Girls from host community in age group 3-5 enrolled in learning spaces]]</f>
        <v>22</v>
      </c>
      <c r="BV81" s="22">
        <f>Enrollment[[#This Row],['# of Girls from refugee community in age group 6-14 enrolled in learning spaces]]+Enrollment[[#This Row],['# of Girls from host community in age group 6-14 enrolled in learning spaces]]</f>
        <v>26</v>
      </c>
      <c r="BW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1" s="22">
        <f>Enrollment[[#This Row],['# of Boys from refugee community in age group 3-5 enrolled in learning spaces]]+Enrollment[[#This Row],['# of Boys from host community in age group 3-5 enrolled in learning spaces]]</f>
        <v>18</v>
      </c>
      <c r="BZ81" s="22">
        <f>Enrollment[[#This Row],['# of Boys from refugee community in age group 6-14 enrolled in learning spaces]]+Enrollment[[#This Row],['# of Boys from host community in age group 6-14 enrolled in learning spaces]]</f>
        <v>39</v>
      </c>
      <c r="CA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2" spans="1:80">
      <c r="A82" s="21" t="s">
        <v>56</v>
      </c>
      <c r="B82" s="21" t="s">
        <v>85</v>
      </c>
      <c r="D82" s="21" t="s">
        <v>1832</v>
      </c>
      <c r="E82" s="21" t="s">
        <v>424</v>
      </c>
      <c r="F82" s="21" t="s">
        <v>425</v>
      </c>
      <c r="G82" s="21">
        <v>31013884</v>
      </c>
      <c r="H82" s="21" t="s">
        <v>166</v>
      </c>
      <c r="I82" s="21" t="s">
        <v>259</v>
      </c>
      <c r="J82" s="21" t="s">
        <v>168</v>
      </c>
      <c r="K82" s="21" t="s">
        <v>1845</v>
      </c>
      <c r="L82" s="21" t="s">
        <v>1891</v>
      </c>
      <c r="O82" s="21" t="s">
        <v>104</v>
      </c>
      <c r="P82" s="21" t="s">
        <v>106</v>
      </c>
      <c r="Q82" s="21" t="s">
        <v>111</v>
      </c>
      <c r="S82" s="21">
        <v>17</v>
      </c>
      <c r="U82" s="21">
        <v>20</v>
      </c>
      <c r="AA82" s="21">
        <v>21</v>
      </c>
      <c r="AC82" s="21">
        <v>47</v>
      </c>
      <c r="AZ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2" s="22">
        <f>Enrollment[[#This Row],[Refugee Children 3-14]]+Enrollment[[#This Row],[Refugee Children 15-24]]</f>
        <v>105</v>
      </c>
      <c r="BC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2" s="22">
        <f>Enrollment[[#This Row],[Host Children 3-14]]+Enrollment[[#This Row],[Host Children 15-24]]</f>
        <v>0</v>
      </c>
      <c r="BF82" s="22">
        <f>Enrollment[[#This Row],['# of Boys from refugee community in age group 3-5 enrolled in learning spaces]]+Enrollment[[#This Row],['# of Boys from refugee community in age group 6-14 enrolled in learning spaces]]</f>
        <v>67</v>
      </c>
      <c r="BG82" s="22">
        <f>Enrollment[[#This Row],['# of Girls from refugee community in age group 3-5 enrolled in learning spaces]]+Enrollment[[#This Row],['# of Girls from refugee community in age group 6-14 enrolled in learning spaces]]</f>
        <v>38</v>
      </c>
      <c r="BH82" s="22">
        <f>Enrollment[[#This Row],['# of Boys from host community in age group 3-5 enrolled in learning spaces]]+Enrollment[[#This Row],['# of Boys from host community in age group 6-14 enrolled in learning spaces]]</f>
        <v>0</v>
      </c>
      <c r="BI82" s="22">
        <f>Enrollment[[#This Row],['# of Girls from host community in age group 3-5 enrolled in learning spaces]]+Enrollment[[#This Row],['# of Girls from host community in age group 6-14 enrolled in learning spaces]]</f>
        <v>0</v>
      </c>
      <c r="BJ82" s="22">
        <f>Enrollment[[#This Row],[Male Refugee (3-14)]]+Enrollment[[#This Row],[Host Male (3-14)]]</f>
        <v>67</v>
      </c>
      <c r="BK82" s="22">
        <f>Enrollment[[#This Row],[Female Refugee (3-14)]]+Enrollment[[#This Row],[Host Female (3-14)]]</f>
        <v>38</v>
      </c>
      <c r="BL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2" s="22">
        <f>Enrollment[[#This Row],['# of Boys from host community in age group 15-17 enrolled in learning spaces]]+Enrollment[[#This Row],['# of Boys from host community in age group 18-24 enrolled in learning spaces]]</f>
        <v>0</v>
      </c>
      <c r="BO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2" s="22">
        <f>Enrollment[[#This Row],[Male Refugee (15-24)]]+Enrollment[[#This Row],[Male Host (15-24)]]</f>
        <v>0</v>
      </c>
      <c r="BQ82" s="22">
        <f>Enrollment[[#This Row],[Female Refugee  (15-24)]]+Enrollment[[#This Row],[Female Host (15-24)]]</f>
        <v>0</v>
      </c>
      <c r="BR82" s="22">
        <f>Enrollment[[#This Row],[Total Male (3-14)]]+Enrollment[[#This Row],[Total Male (15-24)]]</f>
        <v>67</v>
      </c>
      <c r="BS82" s="22">
        <f>Enrollment[[#This Row],[Total Female (3-14)]]+Enrollment[[#This Row],[Total Female (15-24)]]</f>
        <v>38</v>
      </c>
      <c r="BT82" s="22">
        <f>Enrollment[[#This Row],[Refugee Total]]+Enrollment[[#This Row],[Total Host]]</f>
        <v>105</v>
      </c>
      <c r="BU82" s="22">
        <f>Enrollment[[#This Row],['# of Girls from refugee community in age group 3-5 enrolled in learning spaces]]+Enrollment[[#This Row],['# of Girls from host community in age group 3-5 enrolled in learning spaces]]</f>
        <v>17</v>
      </c>
      <c r="BV82" s="22">
        <f>Enrollment[[#This Row],['# of Girls from refugee community in age group 6-14 enrolled in learning spaces]]+Enrollment[[#This Row],['# of Girls from host community in age group 6-14 enrolled in learning spaces]]</f>
        <v>21</v>
      </c>
      <c r="BW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2" s="22">
        <f>Enrollment[[#This Row],['# of Boys from refugee community in age group 3-5 enrolled in learning spaces]]+Enrollment[[#This Row],['# of Boys from host community in age group 3-5 enrolled in learning spaces]]</f>
        <v>20</v>
      </c>
      <c r="BZ82" s="22">
        <f>Enrollment[[#This Row],['# of Boys from refugee community in age group 6-14 enrolled in learning spaces]]+Enrollment[[#This Row],['# of Boys from host community in age group 6-14 enrolled in learning spaces]]</f>
        <v>47</v>
      </c>
      <c r="CA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3" spans="1:80">
      <c r="A83" s="21" t="s">
        <v>56</v>
      </c>
      <c r="B83" s="21" t="s">
        <v>85</v>
      </c>
      <c r="D83" s="21" t="s">
        <v>1832</v>
      </c>
      <c r="E83" s="21" t="s">
        <v>429</v>
      </c>
      <c r="F83" s="21" t="s">
        <v>430</v>
      </c>
      <c r="G83" s="21">
        <v>31013885</v>
      </c>
      <c r="H83" s="21" t="s">
        <v>166</v>
      </c>
      <c r="I83" s="21" t="s">
        <v>259</v>
      </c>
      <c r="J83" s="21" t="s">
        <v>168</v>
      </c>
      <c r="K83" s="21" t="s">
        <v>1842</v>
      </c>
      <c r="L83" s="21" t="s">
        <v>1892</v>
      </c>
      <c r="O83" s="21" t="s">
        <v>104</v>
      </c>
      <c r="P83" s="21" t="s">
        <v>106</v>
      </c>
      <c r="Q83" s="21" t="s">
        <v>111</v>
      </c>
      <c r="S83" s="21">
        <v>17</v>
      </c>
      <c r="U83" s="21">
        <v>24</v>
      </c>
      <c r="AA83" s="21">
        <v>33</v>
      </c>
      <c r="AC83" s="21">
        <v>31</v>
      </c>
      <c r="AZ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3" s="22">
        <f>Enrollment[[#This Row],[Refugee Children 3-14]]+Enrollment[[#This Row],[Refugee Children 15-24]]</f>
        <v>105</v>
      </c>
      <c r="BC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3" s="22">
        <f>Enrollment[[#This Row],[Host Children 3-14]]+Enrollment[[#This Row],[Host Children 15-24]]</f>
        <v>0</v>
      </c>
      <c r="BF83" s="22">
        <f>Enrollment[[#This Row],['# of Boys from refugee community in age group 3-5 enrolled in learning spaces]]+Enrollment[[#This Row],['# of Boys from refugee community in age group 6-14 enrolled in learning spaces]]</f>
        <v>55</v>
      </c>
      <c r="BG83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83" s="22">
        <f>Enrollment[[#This Row],['# of Boys from host community in age group 3-5 enrolled in learning spaces]]+Enrollment[[#This Row],['# of Boys from host community in age group 6-14 enrolled in learning spaces]]</f>
        <v>0</v>
      </c>
      <c r="BI83" s="22">
        <f>Enrollment[[#This Row],['# of Girls from host community in age group 3-5 enrolled in learning spaces]]+Enrollment[[#This Row],['# of Girls from host community in age group 6-14 enrolled in learning spaces]]</f>
        <v>0</v>
      </c>
      <c r="BJ83" s="22">
        <f>Enrollment[[#This Row],[Male Refugee (3-14)]]+Enrollment[[#This Row],[Host Male (3-14)]]</f>
        <v>55</v>
      </c>
      <c r="BK83" s="22">
        <f>Enrollment[[#This Row],[Female Refugee (3-14)]]+Enrollment[[#This Row],[Host Female (3-14)]]</f>
        <v>50</v>
      </c>
      <c r="BL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3" s="22">
        <f>Enrollment[[#This Row],['# of Boys from host community in age group 15-17 enrolled in learning spaces]]+Enrollment[[#This Row],['# of Boys from host community in age group 18-24 enrolled in learning spaces]]</f>
        <v>0</v>
      </c>
      <c r="BO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3" s="22">
        <f>Enrollment[[#This Row],[Male Refugee (15-24)]]+Enrollment[[#This Row],[Male Host (15-24)]]</f>
        <v>0</v>
      </c>
      <c r="BQ83" s="22">
        <f>Enrollment[[#This Row],[Female Refugee  (15-24)]]+Enrollment[[#This Row],[Female Host (15-24)]]</f>
        <v>0</v>
      </c>
      <c r="BR83" s="22">
        <f>Enrollment[[#This Row],[Total Male (3-14)]]+Enrollment[[#This Row],[Total Male (15-24)]]</f>
        <v>55</v>
      </c>
      <c r="BS83" s="22">
        <f>Enrollment[[#This Row],[Total Female (3-14)]]+Enrollment[[#This Row],[Total Female (15-24)]]</f>
        <v>50</v>
      </c>
      <c r="BT83" s="22">
        <f>Enrollment[[#This Row],[Refugee Total]]+Enrollment[[#This Row],[Total Host]]</f>
        <v>105</v>
      </c>
      <c r="BU83" s="22">
        <f>Enrollment[[#This Row],['# of Girls from refugee community in age group 3-5 enrolled in learning spaces]]+Enrollment[[#This Row],['# of Girls from host community in age group 3-5 enrolled in learning spaces]]</f>
        <v>17</v>
      </c>
      <c r="BV83" s="22">
        <f>Enrollment[[#This Row],['# of Girls from refugee community in age group 6-14 enrolled in learning spaces]]+Enrollment[[#This Row],['# of Girls from host community in age group 6-14 enrolled in learning spaces]]</f>
        <v>33</v>
      </c>
      <c r="BW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3" s="22">
        <f>Enrollment[[#This Row],['# of Boys from refugee community in age group 3-5 enrolled in learning spaces]]+Enrollment[[#This Row],['# of Boys from host community in age group 3-5 enrolled in learning spaces]]</f>
        <v>24</v>
      </c>
      <c r="BZ83" s="22">
        <f>Enrollment[[#This Row],['# of Boys from refugee community in age group 6-14 enrolled in learning spaces]]+Enrollment[[#This Row],['# of Boys from host community in age group 6-14 enrolled in learning spaces]]</f>
        <v>31</v>
      </c>
      <c r="CA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4" spans="1:80">
      <c r="A84" s="21" t="s">
        <v>56</v>
      </c>
      <c r="B84" s="21" t="s">
        <v>85</v>
      </c>
      <c r="D84" s="21" t="s">
        <v>1832</v>
      </c>
      <c r="E84" s="21" t="s">
        <v>416</v>
      </c>
      <c r="F84" s="21" t="s">
        <v>417</v>
      </c>
      <c r="G84" s="21">
        <v>31013887</v>
      </c>
      <c r="H84" s="21" t="s">
        <v>166</v>
      </c>
      <c r="I84" s="21" t="s">
        <v>259</v>
      </c>
      <c r="J84" s="21" t="s">
        <v>168</v>
      </c>
      <c r="K84" s="21" t="s">
        <v>1847</v>
      </c>
      <c r="L84" s="21" t="s">
        <v>1848</v>
      </c>
      <c r="O84" s="21" t="s">
        <v>104</v>
      </c>
      <c r="P84" s="21" t="s">
        <v>106</v>
      </c>
      <c r="Q84" s="21" t="s">
        <v>111</v>
      </c>
      <c r="S84" s="21">
        <v>11</v>
      </c>
      <c r="U84" s="21">
        <v>22</v>
      </c>
      <c r="AA84" s="21">
        <v>30</v>
      </c>
      <c r="AC84" s="21">
        <v>42</v>
      </c>
      <c r="AZ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4" s="22">
        <f>Enrollment[[#This Row],[Refugee Children 3-14]]+Enrollment[[#This Row],[Refugee Children 15-24]]</f>
        <v>105</v>
      </c>
      <c r="BC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4" s="22">
        <f>Enrollment[[#This Row],[Host Children 3-14]]+Enrollment[[#This Row],[Host Children 15-24]]</f>
        <v>0</v>
      </c>
      <c r="BF84" s="22">
        <f>Enrollment[[#This Row],['# of Boys from refugee community in age group 3-5 enrolled in learning spaces]]+Enrollment[[#This Row],['# of Boys from refugee community in age group 6-14 enrolled in learning spaces]]</f>
        <v>64</v>
      </c>
      <c r="BG84" s="22">
        <f>Enrollment[[#This Row],['# of Girls from refugee community in age group 3-5 enrolled in learning spaces]]+Enrollment[[#This Row],['# of Girls from refugee community in age group 6-14 enrolled in learning spaces]]</f>
        <v>41</v>
      </c>
      <c r="BH84" s="22">
        <f>Enrollment[[#This Row],['# of Boys from host community in age group 3-5 enrolled in learning spaces]]+Enrollment[[#This Row],['# of Boys from host community in age group 6-14 enrolled in learning spaces]]</f>
        <v>0</v>
      </c>
      <c r="BI84" s="22">
        <f>Enrollment[[#This Row],['# of Girls from host community in age group 3-5 enrolled in learning spaces]]+Enrollment[[#This Row],['# of Girls from host community in age group 6-14 enrolled in learning spaces]]</f>
        <v>0</v>
      </c>
      <c r="BJ84" s="22">
        <f>Enrollment[[#This Row],[Male Refugee (3-14)]]+Enrollment[[#This Row],[Host Male (3-14)]]</f>
        <v>64</v>
      </c>
      <c r="BK84" s="22">
        <f>Enrollment[[#This Row],[Female Refugee (3-14)]]+Enrollment[[#This Row],[Host Female (3-14)]]</f>
        <v>41</v>
      </c>
      <c r="BL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4" s="22">
        <f>Enrollment[[#This Row],['# of Boys from host community in age group 15-17 enrolled in learning spaces]]+Enrollment[[#This Row],['# of Boys from host community in age group 18-24 enrolled in learning spaces]]</f>
        <v>0</v>
      </c>
      <c r="BO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4" s="22">
        <f>Enrollment[[#This Row],[Male Refugee (15-24)]]+Enrollment[[#This Row],[Male Host (15-24)]]</f>
        <v>0</v>
      </c>
      <c r="BQ84" s="22">
        <f>Enrollment[[#This Row],[Female Refugee  (15-24)]]+Enrollment[[#This Row],[Female Host (15-24)]]</f>
        <v>0</v>
      </c>
      <c r="BR84" s="22">
        <f>Enrollment[[#This Row],[Total Male (3-14)]]+Enrollment[[#This Row],[Total Male (15-24)]]</f>
        <v>64</v>
      </c>
      <c r="BS84" s="22">
        <f>Enrollment[[#This Row],[Total Female (3-14)]]+Enrollment[[#This Row],[Total Female (15-24)]]</f>
        <v>41</v>
      </c>
      <c r="BT84" s="22">
        <f>Enrollment[[#This Row],[Refugee Total]]+Enrollment[[#This Row],[Total Host]]</f>
        <v>105</v>
      </c>
      <c r="BU84" s="22">
        <f>Enrollment[[#This Row],['# of Girls from refugee community in age group 3-5 enrolled in learning spaces]]+Enrollment[[#This Row],['# of Girls from host community in age group 3-5 enrolled in learning spaces]]</f>
        <v>11</v>
      </c>
      <c r="BV84" s="22">
        <f>Enrollment[[#This Row],['# of Girls from refugee community in age group 6-14 enrolled in learning spaces]]+Enrollment[[#This Row],['# of Girls from host community in age group 6-14 enrolled in learning spaces]]</f>
        <v>30</v>
      </c>
      <c r="BW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4" s="22">
        <f>Enrollment[[#This Row],['# of Boys from refugee community in age group 3-5 enrolled in learning spaces]]+Enrollment[[#This Row],['# of Boys from host community in age group 3-5 enrolled in learning spaces]]</f>
        <v>22</v>
      </c>
      <c r="BZ84" s="22">
        <f>Enrollment[[#This Row],['# of Boys from refugee community in age group 6-14 enrolled in learning spaces]]+Enrollment[[#This Row],['# of Boys from host community in age group 6-14 enrolled in learning spaces]]</f>
        <v>42</v>
      </c>
      <c r="CA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5" spans="1:80">
      <c r="A85" s="21" t="s">
        <v>48</v>
      </c>
      <c r="B85" s="21" t="s">
        <v>77</v>
      </c>
      <c r="D85" s="21" t="s">
        <v>1832</v>
      </c>
      <c r="E85" s="21" t="s">
        <v>323</v>
      </c>
      <c r="F85" s="21" t="s">
        <v>324</v>
      </c>
      <c r="G85" s="21">
        <v>31013888</v>
      </c>
      <c r="H85" s="21" t="s">
        <v>166</v>
      </c>
      <c r="I85" s="21" t="s">
        <v>259</v>
      </c>
      <c r="J85" s="21" t="s">
        <v>168</v>
      </c>
      <c r="K85" s="21" t="s">
        <v>1893</v>
      </c>
      <c r="L85" s="21" t="s">
        <v>1894</v>
      </c>
      <c r="O85" s="21" t="s">
        <v>104</v>
      </c>
      <c r="P85" s="21" t="s">
        <v>106</v>
      </c>
      <c r="Q85" s="21" t="s">
        <v>111</v>
      </c>
      <c r="S85" s="21">
        <v>17</v>
      </c>
      <c r="U85" s="21">
        <v>22</v>
      </c>
      <c r="AA85" s="21">
        <v>40</v>
      </c>
      <c r="AC85" s="21">
        <v>49</v>
      </c>
      <c r="AZ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128</v>
      </c>
      <c r="BA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5" s="22">
        <f>Enrollment[[#This Row],[Refugee Children 3-14]]+Enrollment[[#This Row],[Refugee Children 15-24]]</f>
        <v>128</v>
      </c>
      <c r="BC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5" s="22">
        <f>Enrollment[[#This Row],[Host Children 3-14]]+Enrollment[[#This Row],[Host Children 15-24]]</f>
        <v>0</v>
      </c>
      <c r="BF85" s="22">
        <f>Enrollment[[#This Row],['# of Boys from refugee community in age group 3-5 enrolled in learning spaces]]+Enrollment[[#This Row],['# of Boys from refugee community in age group 6-14 enrolled in learning spaces]]</f>
        <v>71</v>
      </c>
      <c r="BG85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85" s="22">
        <f>Enrollment[[#This Row],['# of Boys from host community in age group 3-5 enrolled in learning spaces]]+Enrollment[[#This Row],['# of Boys from host community in age group 6-14 enrolled in learning spaces]]</f>
        <v>0</v>
      </c>
      <c r="BI85" s="22">
        <f>Enrollment[[#This Row],['# of Girls from host community in age group 3-5 enrolled in learning spaces]]+Enrollment[[#This Row],['# of Girls from host community in age group 6-14 enrolled in learning spaces]]</f>
        <v>0</v>
      </c>
      <c r="BJ85" s="22">
        <f>Enrollment[[#This Row],[Male Refugee (3-14)]]+Enrollment[[#This Row],[Host Male (3-14)]]</f>
        <v>71</v>
      </c>
      <c r="BK85" s="22">
        <f>Enrollment[[#This Row],[Female Refugee (3-14)]]+Enrollment[[#This Row],[Host Female (3-14)]]</f>
        <v>57</v>
      </c>
      <c r="BL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5" s="22">
        <f>Enrollment[[#This Row],['# of Boys from host community in age group 15-17 enrolled in learning spaces]]+Enrollment[[#This Row],['# of Boys from host community in age group 18-24 enrolled in learning spaces]]</f>
        <v>0</v>
      </c>
      <c r="BO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5" s="22">
        <f>Enrollment[[#This Row],[Male Refugee (15-24)]]+Enrollment[[#This Row],[Male Host (15-24)]]</f>
        <v>0</v>
      </c>
      <c r="BQ85" s="22">
        <f>Enrollment[[#This Row],[Female Refugee  (15-24)]]+Enrollment[[#This Row],[Female Host (15-24)]]</f>
        <v>0</v>
      </c>
      <c r="BR85" s="22">
        <f>Enrollment[[#This Row],[Total Male (3-14)]]+Enrollment[[#This Row],[Total Male (15-24)]]</f>
        <v>71</v>
      </c>
      <c r="BS85" s="22">
        <f>Enrollment[[#This Row],[Total Female (3-14)]]+Enrollment[[#This Row],[Total Female (15-24)]]</f>
        <v>57</v>
      </c>
      <c r="BT85" s="22">
        <f>Enrollment[[#This Row],[Refugee Total]]+Enrollment[[#This Row],[Total Host]]</f>
        <v>128</v>
      </c>
      <c r="BU85" s="22">
        <f>Enrollment[[#This Row],['# of Girls from refugee community in age group 3-5 enrolled in learning spaces]]+Enrollment[[#This Row],['# of Girls from host community in age group 3-5 enrolled in learning spaces]]</f>
        <v>17</v>
      </c>
      <c r="BV85" s="22">
        <f>Enrollment[[#This Row],['# of Girls from refugee community in age group 6-14 enrolled in learning spaces]]+Enrollment[[#This Row],['# of Girls from host community in age group 6-14 enrolled in learning spaces]]</f>
        <v>40</v>
      </c>
      <c r="BW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5" s="22">
        <f>Enrollment[[#This Row],['# of Boys from refugee community in age group 3-5 enrolled in learning spaces]]+Enrollment[[#This Row],['# of Boys from host community in age group 3-5 enrolled in learning spaces]]</f>
        <v>22</v>
      </c>
      <c r="BZ85" s="22">
        <f>Enrollment[[#This Row],['# of Boys from refugee community in age group 6-14 enrolled in learning spaces]]+Enrollment[[#This Row],['# of Boys from host community in age group 6-14 enrolled in learning spaces]]</f>
        <v>49</v>
      </c>
      <c r="CA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6" spans="1:80">
      <c r="A86" s="21" t="s">
        <v>48</v>
      </c>
      <c r="B86" s="21" t="s">
        <v>77</v>
      </c>
      <c r="D86" s="21" t="s">
        <v>1832</v>
      </c>
      <c r="E86" s="21" t="s">
        <v>329</v>
      </c>
      <c r="F86" s="21" t="s">
        <v>332</v>
      </c>
      <c r="G86" s="21">
        <v>31013890</v>
      </c>
      <c r="H86" s="21" t="s">
        <v>166</v>
      </c>
      <c r="I86" s="21" t="s">
        <v>259</v>
      </c>
      <c r="J86" s="21" t="s">
        <v>168</v>
      </c>
      <c r="K86" s="21" t="s">
        <v>1895</v>
      </c>
      <c r="L86" s="21" t="s">
        <v>1852</v>
      </c>
      <c r="O86" s="21" t="s">
        <v>104</v>
      </c>
      <c r="P86" s="21" t="s">
        <v>106</v>
      </c>
      <c r="Q86" s="21" t="s">
        <v>111</v>
      </c>
      <c r="S86" s="21">
        <v>18</v>
      </c>
      <c r="U86" s="21">
        <v>19</v>
      </c>
      <c r="AA86" s="21">
        <v>46</v>
      </c>
      <c r="AC86" s="21">
        <v>30</v>
      </c>
      <c r="AZ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113</v>
      </c>
      <c r="BA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6" s="22">
        <f>Enrollment[[#This Row],[Refugee Children 3-14]]+Enrollment[[#This Row],[Refugee Children 15-24]]</f>
        <v>113</v>
      </c>
      <c r="BC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6" s="22">
        <f>Enrollment[[#This Row],[Host Children 3-14]]+Enrollment[[#This Row],[Host Children 15-24]]</f>
        <v>0</v>
      </c>
      <c r="BF86" s="22">
        <f>Enrollment[[#This Row],['# of Boys from refugee community in age group 3-5 enrolled in learning spaces]]+Enrollment[[#This Row],['# of Boys from refugee community in age group 6-14 enrolled in learning spaces]]</f>
        <v>49</v>
      </c>
      <c r="BG86" s="22">
        <f>Enrollment[[#This Row],['# of Girls from refugee community in age group 3-5 enrolled in learning spaces]]+Enrollment[[#This Row],['# of Girls from refugee community in age group 6-14 enrolled in learning spaces]]</f>
        <v>64</v>
      </c>
      <c r="BH86" s="22">
        <f>Enrollment[[#This Row],['# of Boys from host community in age group 3-5 enrolled in learning spaces]]+Enrollment[[#This Row],['# of Boys from host community in age group 6-14 enrolled in learning spaces]]</f>
        <v>0</v>
      </c>
      <c r="BI86" s="22">
        <f>Enrollment[[#This Row],['# of Girls from host community in age group 3-5 enrolled in learning spaces]]+Enrollment[[#This Row],['# of Girls from host community in age group 6-14 enrolled in learning spaces]]</f>
        <v>0</v>
      </c>
      <c r="BJ86" s="22">
        <f>Enrollment[[#This Row],[Male Refugee (3-14)]]+Enrollment[[#This Row],[Host Male (3-14)]]</f>
        <v>49</v>
      </c>
      <c r="BK86" s="22">
        <f>Enrollment[[#This Row],[Female Refugee (3-14)]]+Enrollment[[#This Row],[Host Female (3-14)]]</f>
        <v>64</v>
      </c>
      <c r="BL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6" s="22">
        <f>Enrollment[[#This Row],['# of Boys from host community in age group 15-17 enrolled in learning spaces]]+Enrollment[[#This Row],['# of Boys from host community in age group 18-24 enrolled in learning spaces]]</f>
        <v>0</v>
      </c>
      <c r="BO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6" s="22">
        <f>Enrollment[[#This Row],[Male Refugee (15-24)]]+Enrollment[[#This Row],[Male Host (15-24)]]</f>
        <v>0</v>
      </c>
      <c r="BQ86" s="22">
        <f>Enrollment[[#This Row],[Female Refugee  (15-24)]]+Enrollment[[#This Row],[Female Host (15-24)]]</f>
        <v>0</v>
      </c>
      <c r="BR86" s="22">
        <f>Enrollment[[#This Row],[Total Male (3-14)]]+Enrollment[[#This Row],[Total Male (15-24)]]</f>
        <v>49</v>
      </c>
      <c r="BS86" s="22">
        <f>Enrollment[[#This Row],[Total Female (3-14)]]+Enrollment[[#This Row],[Total Female (15-24)]]</f>
        <v>64</v>
      </c>
      <c r="BT86" s="22">
        <f>Enrollment[[#This Row],[Refugee Total]]+Enrollment[[#This Row],[Total Host]]</f>
        <v>113</v>
      </c>
      <c r="BU86" s="22">
        <f>Enrollment[[#This Row],['# of Girls from refugee community in age group 3-5 enrolled in learning spaces]]+Enrollment[[#This Row],['# of Girls from host community in age group 3-5 enrolled in learning spaces]]</f>
        <v>18</v>
      </c>
      <c r="BV86" s="22">
        <f>Enrollment[[#This Row],['# of Girls from refugee community in age group 6-14 enrolled in learning spaces]]+Enrollment[[#This Row],['# of Girls from host community in age group 6-14 enrolled in learning spaces]]</f>
        <v>46</v>
      </c>
      <c r="BW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6" s="22">
        <f>Enrollment[[#This Row],['# of Boys from refugee community in age group 3-5 enrolled in learning spaces]]+Enrollment[[#This Row],['# of Boys from host community in age group 3-5 enrolled in learning spaces]]</f>
        <v>19</v>
      </c>
      <c r="BZ86" s="22">
        <f>Enrollment[[#This Row],['# of Boys from refugee community in age group 6-14 enrolled in learning spaces]]+Enrollment[[#This Row],['# of Boys from host community in age group 6-14 enrolled in learning spaces]]</f>
        <v>30</v>
      </c>
      <c r="CA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7" spans="1:80">
      <c r="A87" s="21" t="s">
        <v>48</v>
      </c>
      <c r="B87" s="21" t="s">
        <v>77</v>
      </c>
      <c r="D87" s="21" t="s">
        <v>1832</v>
      </c>
      <c r="E87" s="21" t="s">
        <v>329</v>
      </c>
      <c r="F87" s="21" t="s">
        <v>330</v>
      </c>
      <c r="G87" s="21">
        <v>31013891</v>
      </c>
      <c r="H87" s="21" t="s">
        <v>166</v>
      </c>
      <c r="I87" s="21" t="s">
        <v>259</v>
      </c>
      <c r="J87" s="21" t="s">
        <v>168</v>
      </c>
      <c r="K87" s="21" t="s">
        <v>1896</v>
      </c>
      <c r="L87" s="21" t="s">
        <v>1897</v>
      </c>
      <c r="O87" s="21" t="s">
        <v>104</v>
      </c>
      <c r="P87" s="21" t="s">
        <v>106</v>
      </c>
      <c r="Q87" s="21" t="s">
        <v>111</v>
      </c>
      <c r="S87" s="21">
        <v>19</v>
      </c>
      <c r="U87" s="21">
        <v>16</v>
      </c>
      <c r="AA87" s="21">
        <v>28</v>
      </c>
      <c r="AC87" s="21">
        <v>42</v>
      </c>
      <c r="AZ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7" s="22">
        <f>Enrollment[[#This Row],[Refugee Children 3-14]]+Enrollment[[#This Row],[Refugee Children 15-24]]</f>
        <v>105</v>
      </c>
      <c r="BC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7" s="22">
        <f>Enrollment[[#This Row],[Host Children 3-14]]+Enrollment[[#This Row],[Host Children 15-24]]</f>
        <v>0</v>
      </c>
      <c r="BF87" s="22">
        <f>Enrollment[[#This Row],['# of Boys from refugee community in age group 3-5 enrolled in learning spaces]]+Enrollment[[#This Row],['# of Boys from refugee community in age group 6-14 enrolled in learning spaces]]</f>
        <v>58</v>
      </c>
      <c r="BG87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87" s="22">
        <f>Enrollment[[#This Row],['# of Boys from host community in age group 3-5 enrolled in learning spaces]]+Enrollment[[#This Row],['# of Boys from host community in age group 6-14 enrolled in learning spaces]]</f>
        <v>0</v>
      </c>
      <c r="BI87" s="22">
        <f>Enrollment[[#This Row],['# of Girls from host community in age group 3-5 enrolled in learning spaces]]+Enrollment[[#This Row],['# of Girls from host community in age group 6-14 enrolled in learning spaces]]</f>
        <v>0</v>
      </c>
      <c r="BJ87" s="22">
        <f>Enrollment[[#This Row],[Male Refugee (3-14)]]+Enrollment[[#This Row],[Host Male (3-14)]]</f>
        <v>58</v>
      </c>
      <c r="BK87" s="22">
        <f>Enrollment[[#This Row],[Female Refugee (3-14)]]+Enrollment[[#This Row],[Host Female (3-14)]]</f>
        <v>47</v>
      </c>
      <c r="BL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7" s="22">
        <f>Enrollment[[#This Row],['# of Boys from host community in age group 15-17 enrolled in learning spaces]]+Enrollment[[#This Row],['# of Boys from host community in age group 18-24 enrolled in learning spaces]]</f>
        <v>0</v>
      </c>
      <c r="BO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7" s="22">
        <f>Enrollment[[#This Row],[Male Refugee (15-24)]]+Enrollment[[#This Row],[Male Host (15-24)]]</f>
        <v>0</v>
      </c>
      <c r="BQ87" s="22">
        <f>Enrollment[[#This Row],[Female Refugee  (15-24)]]+Enrollment[[#This Row],[Female Host (15-24)]]</f>
        <v>0</v>
      </c>
      <c r="BR87" s="22">
        <f>Enrollment[[#This Row],[Total Male (3-14)]]+Enrollment[[#This Row],[Total Male (15-24)]]</f>
        <v>58</v>
      </c>
      <c r="BS87" s="22">
        <f>Enrollment[[#This Row],[Total Female (3-14)]]+Enrollment[[#This Row],[Total Female (15-24)]]</f>
        <v>47</v>
      </c>
      <c r="BT87" s="22">
        <f>Enrollment[[#This Row],[Refugee Total]]+Enrollment[[#This Row],[Total Host]]</f>
        <v>105</v>
      </c>
      <c r="BU87" s="22">
        <f>Enrollment[[#This Row],['# of Girls from refugee community in age group 3-5 enrolled in learning spaces]]+Enrollment[[#This Row],['# of Girls from host community in age group 3-5 enrolled in learning spaces]]</f>
        <v>19</v>
      </c>
      <c r="BV87" s="22">
        <f>Enrollment[[#This Row],['# of Girls from refugee community in age group 6-14 enrolled in learning spaces]]+Enrollment[[#This Row],['# of Girls from host community in age group 6-14 enrolled in learning spaces]]</f>
        <v>28</v>
      </c>
      <c r="BW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7" s="22">
        <f>Enrollment[[#This Row],['# of Boys from refugee community in age group 3-5 enrolled in learning spaces]]+Enrollment[[#This Row],['# of Boys from host community in age group 3-5 enrolled in learning spaces]]</f>
        <v>16</v>
      </c>
      <c r="BZ87" s="22">
        <f>Enrollment[[#This Row],['# of Boys from refugee community in age group 6-14 enrolled in learning spaces]]+Enrollment[[#This Row],['# of Boys from host community in age group 6-14 enrolled in learning spaces]]</f>
        <v>42</v>
      </c>
      <c r="CA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8" spans="1:80">
      <c r="A88" s="21" t="s">
        <v>48</v>
      </c>
      <c r="B88" s="21" t="s">
        <v>77</v>
      </c>
      <c r="D88" s="21" t="s">
        <v>1832</v>
      </c>
      <c r="E88" s="21" t="s">
        <v>329</v>
      </c>
      <c r="F88" s="21" t="s">
        <v>331</v>
      </c>
      <c r="G88" s="21">
        <v>31013893</v>
      </c>
      <c r="H88" s="21" t="s">
        <v>166</v>
      </c>
      <c r="I88" s="21" t="s">
        <v>259</v>
      </c>
      <c r="J88" s="21" t="s">
        <v>168</v>
      </c>
      <c r="K88" s="21" t="s">
        <v>1898</v>
      </c>
      <c r="L88" s="21" t="s">
        <v>1899</v>
      </c>
      <c r="O88" s="21" t="s">
        <v>104</v>
      </c>
      <c r="P88" s="21" t="s">
        <v>106</v>
      </c>
      <c r="Q88" s="21" t="s">
        <v>111</v>
      </c>
      <c r="S88" s="21">
        <v>17</v>
      </c>
      <c r="U88" s="21">
        <v>18</v>
      </c>
      <c r="AA88" s="21">
        <v>36</v>
      </c>
      <c r="AC88" s="21">
        <v>34</v>
      </c>
      <c r="AZ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8" s="22">
        <f>Enrollment[[#This Row],[Refugee Children 3-14]]+Enrollment[[#This Row],[Refugee Children 15-24]]</f>
        <v>105</v>
      </c>
      <c r="BC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8" s="22">
        <f>Enrollment[[#This Row],[Host Children 3-14]]+Enrollment[[#This Row],[Host Children 15-24]]</f>
        <v>0</v>
      </c>
      <c r="BF88" s="22">
        <f>Enrollment[[#This Row],['# of Boys from refugee community in age group 3-5 enrolled in learning spaces]]+Enrollment[[#This Row],['# of Boys from refugee community in age group 6-14 enrolled in learning spaces]]</f>
        <v>52</v>
      </c>
      <c r="BG88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88" s="22">
        <f>Enrollment[[#This Row],['# of Boys from host community in age group 3-5 enrolled in learning spaces]]+Enrollment[[#This Row],['# of Boys from host community in age group 6-14 enrolled in learning spaces]]</f>
        <v>0</v>
      </c>
      <c r="BI88" s="22">
        <f>Enrollment[[#This Row],['# of Girls from host community in age group 3-5 enrolled in learning spaces]]+Enrollment[[#This Row],['# of Girls from host community in age group 6-14 enrolled in learning spaces]]</f>
        <v>0</v>
      </c>
      <c r="BJ88" s="22">
        <f>Enrollment[[#This Row],[Male Refugee (3-14)]]+Enrollment[[#This Row],[Host Male (3-14)]]</f>
        <v>52</v>
      </c>
      <c r="BK88" s="22">
        <f>Enrollment[[#This Row],[Female Refugee (3-14)]]+Enrollment[[#This Row],[Host Female (3-14)]]</f>
        <v>53</v>
      </c>
      <c r="BL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8" s="22">
        <f>Enrollment[[#This Row],['# of Boys from host community in age group 15-17 enrolled in learning spaces]]+Enrollment[[#This Row],['# of Boys from host community in age group 18-24 enrolled in learning spaces]]</f>
        <v>0</v>
      </c>
      <c r="BO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8" s="22">
        <f>Enrollment[[#This Row],[Male Refugee (15-24)]]+Enrollment[[#This Row],[Male Host (15-24)]]</f>
        <v>0</v>
      </c>
      <c r="BQ88" s="22">
        <f>Enrollment[[#This Row],[Female Refugee  (15-24)]]+Enrollment[[#This Row],[Female Host (15-24)]]</f>
        <v>0</v>
      </c>
      <c r="BR88" s="22">
        <f>Enrollment[[#This Row],[Total Male (3-14)]]+Enrollment[[#This Row],[Total Male (15-24)]]</f>
        <v>52</v>
      </c>
      <c r="BS88" s="22">
        <f>Enrollment[[#This Row],[Total Female (3-14)]]+Enrollment[[#This Row],[Total Female (15-24)]]</f>
        <v>53</v>
      </c>
      <c r="BT88" s="22">
        <f>Enrollment[[#This Row],[Refugee Total]]+Enrollment[[#This Row],[Total Host]]</f>
        <v>105</v>
      </c>
      <c r="BU88" s="22">
        <f>Enrollment[[#This Row],['# of Girls from refugee community in age group 3-5 enrolled in learning spaces]]+Enrollment[[#This Row],['# of Girls from host community in age group 3-5 enrolled in learning spaces]]</f>
        <v>17</v>
      </c>
      <c r="BV88" s="22">
        <f>Enrollment[[#This Row],['# of Girls from refugee community in age group 6-14 enrolled in learning spaces]]+Enrollment[[#This Row],['# of Girls from host community in age group 6-14 enrolled in learning spaces]]</f>
        <v>36</v>
      </c>
      <c r="BW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8" s="22">
        <f>Enrollment[[#This Row],['# of Boys from refugee community in age group 3-5 enrolled in learning spaces]]+Enrollment[[#This Row],['# of Boys from host community in age group 3-5 enrolled in learning spaces]]</f>
        <v>18</v>
      </c>
      <c r="BZ88" s="22">
        <f>Enrollment[[#This Row],['# of Boys from refugee community in age group 6-14 enrolled in learning spaces]]+Enrollment[[#This Row],['# of Boys from host community in age group 6-14 enrolled in learning spaces]]</f>
        <v>34</v>
      </c>
      <c r="CA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9" spans="1:80">
      <c r="A89" s="21" t="s">
        <v>48</v>
      </c>
      <c r="B89" s="21" t="s">
        <v>77</v>
      </c>
      <c r="D89" s="21" t="s">
        <v>1832</v>
      </c>
      <c r="E89" s="21" t="s">
        <v>323</v>
      </c>
      <c r="F89" s="21" t="s">
        <v>325</v>
      </c>
      <c r="G89" s="21">
        <v>31013895</v>
      </c>
      <c r="H89" s="21" t="s">
        <v>166</v>
      </c>
      <c r="I89" s="21" t="s">
        <v>259</v>
      </c>
      <c r="J89" s="21" t="s">
        <v>168</v>
      </c>
      <c r="K89" s="21" t="s">
        <v>1900</v>
      </c>
      <c r="L89" s="21" t="s">
        <v>1901</v>
      </c>
      <c r="O89" s="21" t="s">
        <v>104</v>
      </c>
      <c r="P89" s="21" t="s">
        <v>106</v>
      </c>
      <c r="Q89" s="21" t="s">
        <v>111</v>
      </c>
      <c r="S89" s="21">
        <v>20</v>
      </c>
      <c r="U89" s="21">
        <v>15</v>
      </c>
      <c r="AA89" s="21">
        <v>26</v>
      </c>
      <c r="AC89" s="21">
        <v>44</v>
      </c>
      <c r="AZ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9" s="22">
        <f>Enrollment[[#This Row],[Refugee Children 3-14]]+Enrollment[[#This Row],[Refugee Children 15-24]]</f>
        <v>105</v>
      </c>
      <c r="BC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9" s="22">
        <f>Enrollment[[#This Row],[Host Children 3-14]]+Enrollment[[#This Row],[Host Children 15-24]]</f>
        <v>0</v>
      </c>
      <c r="BF89" s="22">
        <f>Enrollment[[#This Row],['# of Boys from refugee community in age group 3-5 enrolled in learning spaces]]+Enrollment[[#This Row],['# of Boys from refugee community in age group 6-14 enrolled in learning spaces]]</f>
        <v>59</v>
      </c>
      <c r="BG89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89" s="22">
        <f>Enrollment[[#This Row],['# of Boys from host community in age group 3-5 enrolled in learning spaces]]+Enrollment[[#This Row],['# of Boys from host community in age group 6-14 enrolled in learning spaces]]</f>
        <v>0</v>
      </c>
      <c r="BI89" s="22">
        <f>Enrollment[[#This Row],['# of Girls from host community in age group 3-5 enrolled in learning spaces]]+Enrollment[[#This Row],['# of Girls from host community in age group 6-14 enrolled in learning spaces]]</f>
        <v>0</v>
      </c>
      <c r="BJ89" s="22">
        <f>Enrollment[[#This Row],[Male Refugee (3-14)]]+Enrollment[[#This Row],[Host Male (3-14)]]</f>
        <v>59</v>
      </c>
      <c r="BK89" s="22">
        <f>Enrollment[[#This Row],[Female Refugee (3-14)]]+Enrollment[[#This Row],[Host Female (3-14)]]</f>
        <v>46</v>
      </c>
      <c r="BL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9" s="22">
        <f>Enrollment[[#This Row],['# of Boys from host community in age group 15-17 enrolled in learning spaces]]+Enrollment[[#This Row],['# of Boys from host community in age group 18-24 enrolled in learning spaces]]</f>
        <v>0</v>
      </c>
      <c r="BO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9" s="22">
        <f>Enrollment[[#This Row],[Male Refugee (15-24)]]+Enrollment[[#This Row],[Male Host (15-24)]]</f>
        <v>0</v>
      </c>
      <c r="BQ89" s="22">
        <f>Enrollment[[#This Row],[Female Refugee  (15-24)]]+Enrollment[[#This Row],[Female Host (15-24)]]</f>
        <v>0</v>
      </c>
      <c r="BR89" s="22">
        <f>Enrollment[[#This Row],[Total Male (3-14)]]+Enrollment[[#This Row],[Total Male (15-24)]]</f>
        <v>59</v>
      </c>
      <c r="BS89" s="22">
        <f>Enrollment[[#This Row],[Total Female (3-14)]]+Enrollment[[#This Row],[Total Female (15-24)]]</f>
        <v>46</v>
      </c>
      <c r="BT89" s="22">
        <f>Enrollment[[#This Row],[Refugee Total]]+Enrollment[[#This Row],[Total Host]]</f>
        <v>105</v>
      </c>
      <c r="BU89" s="22">
        <f>Enrollment[[#This Row],['# of Girls from refugee community in age group 3-5 enrolled in learning spaces]]+Enrollment[[#This Row],['# of Girls from host community in age group 3-5 enrolled in learning spaces]]</f>
        <v>20</v>
      </c>
      <c r="BV89" s="22">
        <f>Enrollment[[#This Row],['# of Girls from refugee community in age group 6-14 enrolled in learning spaces]]+Enrollment[[#This Row],['# of Girls from host community in age group 6-14 enrolled in learning spaces]]</f>
        <v>26</v>
      </c>
      <c r="BW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9" s="22">
        <f>Enrollment[[#This Row],['# of Boys from refugee community in age group 3-5 enrolled in learning spaces]]+Enrollment[[#This Row],['# of Boys from host community in age group 3-5 enrolled in learning spaces]]</f>
        <v>15</v>
      </c>
      <c r="BZ89" s="22">
        <f>Enrollment[[#This Row],['# of Boys from refugee community in age group 6-14 enrolled in learning spaces]]+Enrollment[[#This Row],['# of Boys from host community in age group 6-14 enrolled in learning spaces]]</f>
        <v>44</v>
      </c>
      <c r="CA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0" spans="1:80">
      <c r="A90" s="21" t="s">
        <v>48</v>
      </c>
      <c r="B90" s="21" t="s">
        <v>77</v>
      </c>
      <c r="D90" s="21" t="s">
        <v>1832</v>
      </c>
      <c r="E90" s="21" t="s">
        <v>280</v>
      </c>
      <c r="F90" s="21" t="s">
        <v>326</v>
      </c>
      <c r="G90" s="21">
        <v>31013896</v>
      </c>
      <c r="H90" s="21" t="s">
        <v>166</v>
      </c>
      <c r="I90" s="21" t="s">
        <v>259</v>
      </c>
      <c r="J90" s="21" t="s">
        <v>168</v>
      </c>
      <c r="K90" s="21" t="s">
        <v>1895</v>
      </c>
      <c r="L90" s="21" t="s">
        <v>1902</v>
      </c>
      <c r="O90" s="21" t="s">
        <v>104</v>
      </c>
      <c r="P90" s="21" t="s">
        <v>106</v>
      </c>
      <c r="Q90" s="21" t="s">
        <v>111</v>
      </c>
      <c r="S90" s="21">
        <v>13</v>
      </c>
      <c r="U90" s="21">
        <v>22</v>
      </c>
      <c r="AA90" s="21">
        <v>27</v>
      </c>
      <c r="AC90" s="21">
        <v>43</v>
      </c>
      <c r="AZ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0" s="22">
        <f>Enrollment[[#This Row],[Refugee Children 3-14]]+Enrollment[[#This Row],[Refugee Children 15-24]]</f>
        <v>105</v>
      </c>
      <c r="BC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0" s="22">
        <f>Enrollment[[#This Row],[Host Children 3-14]]+Enrollment[[#This Row],[Host Children 15-24]]</f>
        <v>0</v>
      </c>
      <c r="BF90" s="22">
        <f>Enrollment[[#This Row],['# of Boys from refugee community in age group 3-5 enrolled in learning spaces]]+Enrollment[[#This Row],['# of Boys from refugee community in age group 6-14 enrolled in learning spaces]]</f>
        <v>65</v>
      </c>
      <c r="BG90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90" s="22">
        <f>Enrollment[[#This Row],['# of Boys from host community in age group 3-5 enrolled in learning spaces]]+Enrollment[[#This Row],['# of Boys from host community in age group 6-14 enrolled in learning spaces]]</f>
        <v>0</v>
      </c>
      <c r="BI90" s="22">
        <f>Enrollment[[#This Row],['# of Girls from host community in age group 3-5 enrolled in learning spaces]]+Enrollment[[#This Row],['# of Girls from host community in age group 6-14 enrolled in learning spaces]]</f>
        <v>0</v>
      </c>
      <c r="BJ90" s="22">
        <f>Enrollment[[#This Row],[Male Refugee (3-14)]]+Enrollment[[#This Row],[Host Male (3-14)]]</f>
        <v>65</v>
      </c>
      <c r="BK90" s="22">
        <f>Enrollment[[#This Row],[Female Refugee (3-14)]]+Enrollment[[#This Row],[Host Female (3-14)]]</f>
        <v>40</v>
      </c>
      <c r="BL9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0" s="22">
        <f>Enrollment[[#This Row],['# of Boys from host community in age group 15-17 enrolled in learning spaces]]+Enrollment[[#This Row],['# of Boys from host community in age group 18-24 enrolled in learning spaces]]</f>
        <v>0</v>
      </c>
      <c r="BO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0" s="22">
        <f>Enrollment[[#This Row],[Male Refugee (15-24)]]+Enrollment[[#This Row],[Male Host (15-24)]]</f>
        <v>0</v>
      </c>
      <c r="BQ90" s="22">
        <f>Enrollment[[#This Row],[Female Refugee  (15-24)]]+Enrollment[[#This Row],[Female Host (15-24)]]</f>
        <v>0</v>
      </c>
      <c r="BR90" s="22">
        <f>Enrollment[[#This Row],[Total Male (3-14)]]+Enrollment[[#This Row],[Total Male (15-24)]]</f>
        <v>65</v>
      </c>
      <c r="BS90" s="22">
        <f>Enrollment[[#This Row],[Total Female (3-14)]]+Enrollment[[#This Row],[Total Female (15-24)]]</f>
        <v>40</v>
      </c>
      <c r="BT90" s="22">
        <f>Enrollment[[#This Row],[Refugee Total]]+Enrollment[[#This Row],[Total Host]]</f>
        <v>105</v>
      </c>
      <c r="BU90" s="22">
        <f>Enrollment[[#This Row],['# of Girls from refugee community in age group 3-5 enrolled in learning spaces]]+Enrollment[[#This Row],['# of Girls from host community in age group 3-5 enrolled in learning spaces]]</f>
        <v>13</v>
      </c>
      <c r="BV90" s="22">
        <f>Enrollment[[#This Row],['# of Girls from refugee community in age group 6-14 enrolled in learning spaces]]+Enrollment[[#This Row],['# of Girls from host community in age group 6-14 enrolled in learning spaces]]</f>
        <v>27</v>
      </c>
      <c r="BW9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0" s="22">
        <f>Enrollment[[#This Row],['# of Boys from refugee community in age group 3-5 enrolled in learning spaces]]+Enrollment[[#This Row],['# of Boys from host community in age group 3-5 enrolled in learning spaces]]</f>
        <v>22</v>
      </c>
      <c r="BZ90" s="22">
        <f>Enrollment[[#This Row],['# of Boys from refugee community in age group 6-14 enrolled in learning spaces]]+Enrollment[[#This Row],['# of Boys from host community in age group 6-14 enrolled in learning spaces]]</f>
        <v>43</v>
      </c>
      <c r="CA90" s="22">
        <f>Enrollment[[#This Row],['# of Boys from refugee community in age group 15-17 enrolled in learning spaces]]+Enrollment[[#This Row],['# of Boys from host community in age group 15-17 enrolled in learning spaces]]</f>
        <v>0</v>
      </c>
      <c r="CB9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1" spans="1:80">
      <c r="A91" s="21" t="s">
        <v>48</v>
      </c>
      <c r="B91" s="21" t="s">
        <v>77</v>
      </c>
      <c r="D91" s="21" t="s">
        <v>1832</v>
      </c>
      <c r="E91" s="21" t="s">
        <v>333</v>
      </c>
      <c r="F91" s="21" t="s">
        <v>334</v>
      </c>
      <c r="G91" s="21">
        <v>31013898</v>
      </c>
      <c r="H91" s="21" t="s">
        <v>166</v>
      </c>
      <c r="I91" s="21" t="s">
        <v>259</v>
      </c>
      <c r="J91" s="21" t="s">
        <v>168</v>
      </c>
      <c r="K91" s="21" t="s">
        <v>1903</v>
      </c>
      <c r="L91" s="21" t="s">
        <v>1904</v>
      </c>
      <c r="O91" s="21" t="s">
        <v>104</v>
      </c>
      <c r="P91" s="21" t="s">
        <v>106</v>
      </c>
      <c r="Q91" s="21" t="s">
        <v>111</v>
      </c>
      <c r="S91" s="21">
        <v>17</v>
      </c>
      <c r="U91" s="21">
        <v>18</v>
      </c>
      <c r="AA91" s="21">
        <v>32</v>
      </c>
      <c r="AC91" s="21">
        <v>38</v>
      </c>
      <c r="AZ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1" s="22">
        <f>Enrollment[[#This Row],[Refugee Children 3-14]]+Enrollment[[#This Row],[Refugee Children 15-24]]</f>
        <v>105</v>
      </c>
      <c r="BC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1" s="22">
        <f>Enrollment[[#This Row],[Host Children 3-14]]+Enrollment[[#This Row],[Host Children 15-24]]</f>
        <v>0</v>
      </c>
      <c r="BF91" s="22">
        <f>Enrollment[[#This Row],['# of Boys from refugee community in age group 3-5 enrolled in learning spaces]]+Enrollment[[#This Row],['# of Boys from refugee community in age group 6-14 enrolled in learning spaces]]</f>
        <v>56</v>
      </c>
      <c r="BG91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91" s="22">
        <f>Enrollment[[#This Row],['# of Boys from host community in age group 3-5 enrolled in learning spaces]]+Enrollment[[#This Row],['# of Boys from host community in age group 6-14 enrolled in learning spaces]]</f>
        <v>0</v>
      </c>
      <c r="BI91" s="22">
        <f>Enrollment[[#This Row],['# of Girls from host community in age group 3-5 enrolled in learning spaces]]+Enrollment[[#This Row],['# of Girls from host community in age group 6-14 enrolled in learning spaces]]</f>
        <v>0</v>
      </c>
      <c r="BJ91" s="22">
        <f>Enrollment[[#This Row],[Male Refugee (3-14)]]+Enrollment[[#This Row],[Host Male (3-14)]]</f>
        <v>56</v>
      </c>
      <c r="BK91" s="22">
        <f>Enrollment[[#This Row],[Female Refugee (3-14)]]+Enrollment[[#This Row],[Host Female (3-14)]]</f>
        <v>49</v>
      </c>
      <c r="BL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1" s="22">
        <f>Enrollment[[#This Row],['# of Boys from host community in age group 15-17 enrolled in learning spaces]]+Enrollment[[#This Row],['# of Boys from host community in age group 18-24 enrolled in learning spaces]]</f>
        <v>0</v>
      </c>
      <c r="BO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1" s="22">
        <f>Enrollment[[#This Row],[Male Refugee (15-24)]]+Enrollment[[#This Row],[Male Host (15-24)]]</f>
        <v>0</v>
      </c>
      <c r="BQ91" s="22">
        <f>Enrollment[[#This Row],[Female Refugee  (15-24)]]+Enrollment[[#This Row],[Female Host (15-24)]]</f>
        <v>0</v>
      </c>
      <c r="BR91" s="22">
        <f>Enrollment[[#This Row],[Total Male (3-14)]]+Enrollment[[#This Row],[Total Male (15-24)]]</f>
        <v>56</v>
      </c>
      <c r="BS91" s="22">
        <f>Enrollment[[#This Row],[Total Female (3-14)]]+Enrollment[[#This Row],[Total Female (15-24)]]</f>
        <v>49</v>
      </c>
      <c r="BT91" s="22">
        <f>Enrollment[[#This Row],[Refugee Total]]+Enrollment[[#This Row],[Total Host]]</f>
        <v>105</v>
      </c>
      <c r="BU91" s="22">
        <f>Enrollment[[#This Row],['# of Girls from refugee community in age group 3-5 enrolled in learning spaces]]+Enrollment[[#This Row],['# of Girls from host community in age group 3-5 enrolled in learning spaces]]</f>
        <v>17</v>
      </c>
      <c r="BV91" s="22">
        <f>Enrollment[[#This Row],['# of Girls from refugee community in age group 6-14 enrolled in learning spaces]]+Enrollment[[#This Row],['# of Girls from host community in age group 6-14 enrolled in learning spaces]]</f>
        <v>32</v>
      </c>
      <c r="BW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1" s="22">
        <f>Enrollment[[#This Row],['# of Boys from refugee community in age group 3-5 enrolled in learning spaces]]+Enrollment[[#This Row],['# of Boys from host community in age group 3-5 enrolled in learning spaces]]</f>
        <v>18</v>
      </c>
      <c r="BZ91" s="22">
        <f>Enrollment[[#This Row],['# of Boys from refugee community in age group 6-14 enrolled in learning spaces]]+Enrollment[[#This Row],['# of Boys from host community in age group 6-14 enrolled in learning spaces]]</f>
        <v>38</v>
      </c>
      <c r="CA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2" spans="1:80">
      <c r="A92" s="21" t="s">
        <v>48</v>
      </c>
      <c r="B92" s="21" t="s">
        <v>77</v>
      </c>
      <c r="D92" s="21" t="s">
        <v>1832</v>
      </c>
      <c r="E92" s="21" t="s">
        <v>333</v>
      </c>
      <c r="F92" s="21" t="s">
        <v>335</v>
      </c>
      <c r="G92" s="21">
        <v>31013899</v>
      </c>
      <c r="H92" s="21" t="s">
        <v>166</v>
      </c>
      <c r="I92" s="21" t="s">
        <v>259</v>
      </c>
      <c r="J92" s="21" t="s">
        <v>168</v>
      </c>
      <c r="K92" s="21" t="s">
        <v>1875</v>
      </c>
      <c r="L92" s="21" t="s">
        <v>1905</v>
      </c>
      <c r="O92" s="21" t="s">
        <v>104</v>
      </c>
      <c r="P92" s="21" t="s">
        <v>106</v>
      </c>
      <c r="Q92" s="21" t="s">
        <v>111</v>
      </c>
      <c r="S92" s="21">
        <v>18</v>
      </c>
      <c r="U92" s="21">
        <v>17</v>
      </c>
      <c r="AA92" s="21">
        <v>35</v>
      </c>
      <c r="AC92" s="21">
        <v>35</v>
      </c>
      <c r="AZ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2" s="22">
        <f>Enrollment[[#This Row],[Refugee Children 3-14]]+Enrollment[[#This Row],[Refugee Children 15-24]]</f>
        <v>105</v>
      </c>
      <c r="BC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2" s="22">
        <f>Enrollment[[#This Row],[Host Children 3-14]]+Enrollment[[#This Row],[Host Children 15-24]]</f>
        <v>0</v>
      </c>
      <c r="BF92" s="22">
        <f>Enrollment[[#This Row],['# of Boys from refugee community in age group 3-5 enrolled in learning spaces]]+Enrollment[[#This Row],['# of Boys from refugee community in age group 6-14 enrolled in learning spaces]]</f>
        <v>52</v>
      </c>
      <c r="BG92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2" s="22">
        <f>Enrollment[[#This Row],['# of Boys from host community in age group 3-5 enrolled in learning spaces]]+Enrollment[[#This Row],['# of Boys from host community in age group 6-14 enrolled in learning spaces]]</f>
        <v>0</v>
      </c>
      <c r="BI92" s="22">
        <f>Enrollment[[#This Row],['# of Girls from host community in age group 3-5 enrolled in learning spaces]]+Enrollment[[#This Row],['# of Girls from host community in age group 6-14 enrolled in learning spaces]]</f>
        <v>0</v>
      </c>
      <c r="BJ92" s="22">
        <f>Enrollment[[#This Row],[Male Refugee (3-14)]]+Enrollment[[#This Row],[Host Male (3-14)]]</f>
        <v>52</v>
      </c>
      <c r="BK92" s="22">
        <f>Enrollment[[#This Row],[Female Refugee (3-14)]]+Enrollment[[#This Row],[Host Female (3-14)]]</f>
        <v>53</v>
      </c>
      <c r="BL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2" s="22">
        <f>Enrollment[[#This Row],['# of Boys from host community in age group 15-17 enrolled in learning spaces]]+Enrollment[[#This Row],['# of Boys from host community in age group 18-24 enrolled in learning spaces]]</f>
        <v>0</v>
      </c>
      <c r="BO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2" s="22">
        <f>Enrollment[[#This Row],[Male Refugee (15-24)]]+Enrollment[[#This Row],[Male Host (15-24)]]</f>
        <v>0</v>
      </c>
      <c r="BQ92" s="22">
        <f>Enrollment[[#This Row],[Female Refugee  (15-24)]]+Enrollment[[#This Row],[Female Host (15-24)]]</f>
        <v>0</v>
      </c>
      <c r="BR92" s="22">
        <f>Enrollment[[#This Row],[Total Male (3-14)]]+Enrollment[[#This Row],[Total Male (15-24)]]</f>
        <v>52</v>
      </c>
      <c r="BS92" s="22">
        <f>Enrollment[[#This Row],[Total Female (3-14)]]+Enrollment[[#This Row],[Total Female (15-24)]]</f>
        <v>53</v>
      </c>
      <c r="BT92" s="22">
        <f>Enrollment[[#This Row],[Refugee Total]]+Enrollment[[#This Row],[Total Host]]</f>
        <v>105</v>
      </c>
      <c r="BU92" s="22">
        <f>Enrollment[[#This Row],['# of Girls from refugee community in age group 3-5 enrolled in learning spaces]]+Enrollment[[#This Row],['# of Girls from host community in age group 3-5 enrolled in learning spaces]]</f>
        <v>18</v>
      </c>
      <c r="BV92" s="22">
        <f>Enrollment[[#This Row],['# of Girls from refugee community in age group 6-14 enrolled in learning spaces]]+Enrollment[[#This Row],['# of Girls from host community in age group 6-14 enrolled in learning spaces]]</f>
        <v>35</v>
      </c>
      <c r="BW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2" s="22">
        <f>Enrollment[[#This Row],['# of Boys from refugee community in age group 3-5 enrolled in learning spaces]]+Enrollment[[#This Row],['# of Boys from host community in age group 3-5 enrolled in learning spaces]]</f>
        <v>17</v>
      </c>
      <c r="BZ92" s="22">
        <f>Enrollment[[#This Row],['# of Boys from refugee community in age group 6-14 enrolled in learning spaces]]+Enrollment[[#This Row],['# of Boys from host community in age group 6-14 enrolled in learning spaces]]</f>
        <v>35</v>
      </c>
      <c r="CA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3" spans="1:80">
      <c r="A93" s="21" t="s">
        <v>48</v>
      </c>
      <c r="B93" s="21" t="s">
        <v>77</v>
      </c>
      <c r="D93" s="21" t="s">
        <v>1832</v>
      </c>
      <c r="E93" s="21" t="s">
        <v>283</v>
      </c>
      <c r="F93" s="21" t="s">
        <v>327</v>
      </c>
      <c r="G93" s="21">
        <v>31013900</v>
      </c>
      <c r="H93" s="21" t="s">
        <v>166</v>
      </c>
      <c r="I93" s="21" t="s">
        <v>259</v>
      </c>
      <c r="J93" s="21" t="s">
        <v>168</v>
      </c>
      <c r="K93" s="21" t="s">
        <v>1875</v>
      </c>
      <c r="L93" s="21" t="s">
        <v>1906</v>
      </c>
      <c r="O93" s="21" t="s">
        <v>104</v>
      </c>
      <c r="P93" s="21" t="s">
        <v>106</v>
      </c>
      <c r="Q93" s="21" t="s">
        <v>111</v>
      </c>
      <c r="S93" s="21">
        <v>15</v>
      </c>
      <c r="U93" s="21">
        <v>20</v>
      </c>
      <c r="AA93" s="21">
        <v>39</v>
      </c>
      <c r="AC93" s="21">
        <v>31</v>
      </c>
      <c r="AZ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3" s="22">
        <f>Enrollment[[#This Row],[Refugee Children 3-14]]+Enrollment[[#This Row],[Refugee Children 15-24]]</f>
        <v>105</v>
      </c>
      <c r="BC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3" s="22">
        <f>Enrollment[[#This Row],[Host Children 3-14]]+Enrollment[[#This Row],[Host Children 15-24]]</f>
        <v>0</v>
      </c>
      <c r="BF93" s="22">
        <f>Enrollment[[#This Row],['# of Boys from refugee community in age group 3-5 enrolled in learning spaces]]+Enrollment[[#This Row],['# of Boys from refugee community in age group 6-14 enrolled in learning spaces]]</f>
        <v>51</v>
      </c>
      <c r="BG93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93" s="22">
        <f>Enrollment[[#This Row],['# of Boys from host community in age group 3-5 enrolled in learning spaces]]+Enrollment[[#This Row],['# of Boys from host community in age group 6-14 enrolled in learning spaces]]</f>
        <v>0</v>
      </c>
      <c r="BI93" s="22">
        <f>Enrollment[[#This Row],['# of Girls from host community in age group 3-5 enrolled in learning spaces]]+Enrollment[[#This Row],['# of Girls from host community in age group 6-14 enrolled in learning spaces]]</f>
        <v>0</v>
      </c>
      <c r="BJ93" s="22">
        <f>Enrollment[[#This Row],[Male Refugee (3-14)]]+Enrollment[[#This Row],[Host Male (3-14)]]</f>
        <v>51</v>
      </c>
      <c r="BK93" s="22">
        <f>Enrollment[[#This Row],[Female Refugee (3-14)]]+Enrollment[[#This Row],[Host Female (3-14)]]</f>
        <v>54</v>
      </c>
      <c r="BL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3" s="22">
        <f>Enrollment[[#This Row],['# of Boys from host community in age group 15-17 enrolled in learning spaces]]+Enrollment[[#This Row],['# of Boys from host community in age group 18-24 enrolled in learning spaces]]</f>
        <v>0</v>
      </c>
      <c r="BO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3" s="22">
        <f>Enrollment[[#This Row],[Male Refugee (15-24)]]+Enrollment[[#This Row],[Male Host (15-24)]]</f>
        <v>0</v>
      </c>
      <c r="BQ93" s="22">
        <f>Enrollment[[#This Row],[Female Refugee  (15-24)]]+Enrollment[[#This Row],[Female Host (15-24)]]</f>
        <v>0</v>
      </c>
      <c r="BR93" s="22">
        <f>Enrollment[[#This Row],[Total Male (3-14)]]+Enrollment[[#This Row],[Total Male (15-24)]]</f>
        <v>51</v>
      </c>
      <c r="BS93" s="22">
        <f>Enrollment[[#This Row],[Total Female (3-14)]]+Enrollment[[#This Row],[Total Female (15-24)]]</f>
        <v>54</v>
      </c>
      <c r="BT93" s="22">
        <f>Enrollment[[#This Row],[Refugee Total]]+Enrollment[[#This Row],[Total Host]]</f>
        <v>105</v>
      </c>
      <c r="BU93" s="22">
        <f>Enrollment[[#This Row],['# of Girls from refugee community in age group 3-5 enrolled in learning spaces]]+Enrollment[[#This Row],['# of Girls from host community in age group 3-5 enrolled in learning spaces]]</f>
        <v>15</v>
      </c>
      <c r="BV93" s="22">
        <f>Enrollment[[#This Row],['# of Girls from refugee community in age group 6-14 enrolled in learning spaces]]+Enrollment[[#This Row],['# of Girls from host community in age group 6-14 enrolled in learning spaces]]</f>
        <v>39</v>
      </c>
      <c r="BW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3" s="22">
        <f>Enrollment[[#This Row],['# of Boys from refugee community in age group 3-5 enrolled in learning spaces]]+Enrollment[[#This Row],['# of Boys from host community in age group 3-5 enrolled in learning spaces]]</f>
        <v>20</v>
      </c>
      <c r="BZ93" s="22">
        <f>Enrollment[[#This Row],['# of Boys from refugee community in age group 6-14 enrolled in learning spaces]]+Enrollment[[#This Row],['# of Boys from host community in age group 6-14 enrolled in learning spaces]]</f>
        <v>31</v>
      </c>
      <c r="CA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4" spans="1:80">
      <c r="A94" s="21" t="s">
        <v>48</v>
      </c>
      <c r="B94" s="21" t="s">
        <v>77</v>
      </c>
      <c r="D94" s="21" t="s">
        <v>1832</v>
      </c>
      <c r="E94" s="21" t="s">
        <v>283</v>
      </c>
      <c r="F94" s="21" t="s">
        <v>328</v>
      </c>
      <c r="G94" s="21">
        <v>31013901</v>
      </c>
      <c r="H94" s="21" t="s">
        <v>166</v>
      </c>
      <c r="I94" s="21" t="s">
        <v>259</v>
      </c>
      <c r="J94" s="21" t="s">
        <v>168</v>
      </c>
      <c r="K94" s="21" t="s">
        <v>1833</v>
      </c>
      <c r="L94" s="21" t="s">
        <v>1905</v>
      </c>
      <c r="M94" s="21">
        <v>0</v>
      </c>
      <c r="N94" s="21">
        <v>0</v>
      </c>
      <c r="O94" s="21" t="s">
        <v>104</v>
      </c>
      <c r="P94" s="21" t="s">
        <v>106</v>
      </c>
      <c r="Q94" s="21" t="s">
        <v>111</v>
      </c>
      <c r="S94" s="21">
        <v>20</v>
      </c>
      <c r="U94" s="21">
        <v>15</v>
      </c>
      <c r="AA94" s="21">
        <v>40</v>
      </c>
      <c r="AC94" s="21">
        <v>30</v>
      </c>
      <c r="AZ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4" s="22">
        <f>Enrollment[[#This Row],[Refugee Children 3-14]]+Enrollment[[#This Row],[Refugee Children 15-24]]</f>
        <v>105</v>
      </c>
      <c r="BC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4" s="22">
        <f>Enrollment[[#This Row],[Host Children 3-14]]+Enrollment[[#This Row],[Host Children 15-24]]</f>
        <v>0</v>
      </c>
      <c r="BF94" s="22">
        <f>Enrollment[[#This Row],['# of Boys from refugee community in age group 3-5 enrolled in learning spaces]]+Enrollment[[#This Row],['# of Boys from refugee community in age group 6-14 enrolled in learning spaces]]</f>
        <v>45</v>
      </c>
      <c r="BG94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94" s="22">
        <f>Enrollment[[#This Row],['# of Boys from host community in age group 3-5 enrolled in learning spaces]]+Enrollment[[#This Row],['# of Boys from host community in age group 6-14 enrolled in learning spaces]]</f>
        <v>0</v>
      </c>
      <c r="BI94" s="22">
        <f>Enrollment[[#This Row],['# of Girls from host community in age group 3-5 enrolled in learning spaces]]+Enrollment[[#This Row],['# of Girls from host community in age group 6-14 enrolled in learning spaces]]</f>
        <v>0</v>
      </c>
      <c r="BJ94" s="22">
        <f>Enrollment[[#This Row],[Male Refugee (3-14)]]+Enrollment[[#This Row],[Host Male (3-14)]]</f>
        <v>45</v>
      </c>
      <c r="BK94" s="22">
        <f>Enrollment[[#This Row],[Female Refugee (3-14)]]+Enrollment[[#This Row],[Host Female (3-14)]]</f>
        <v>60</v>
      </c>
      <c r="BL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4" s="22">
        <f>Enrollment[[#This Row],['# of Boys from host community in age group 15-17 enrolled in learning spaces]]+Enrollment[[#This Row],['# of Boys from host community in age group 18-24 enrolled in learning spaces]]</f>
        <v>0</v>
      </c>
      <c r="BO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4" s="22">
        <f>Enrollment[[#This Row],[Male Refugee (15-24)]]+Enrollment[[#This Row],[Male Host (15-24)]]</f>
        <v>0</v>
      </c>
      <c r="BQ94" s="22">
        <f>Enrollment[[#This Row],[Female Refugee  (15-24)]]+Enrollment[[#This Row],[Female Host (15-24)]]</f>
        <v>0</v>
      </c>
      <c r="BR94" s="22">
        <f>Enrollment[[#This Row],[Total Male (3-14)]]+Enrollment[[#This Row],[Total Male (15-24)]]</f>
        <v>45</v>
      </c>
      <c r="BS94" s="22">
        <f>Enrollment[[#This Row],[Total Female (3-14)]]+Enrollment[[#This Row],[Total Female (15-24)]]</f>
        <v>60</v>
      </c>
      <c r="BT94" s="22">
        <f>Enrollment[[#This Row],[Refugee Total]]+Enrollment[[#This Row],[Total Host]]</f>
        <v>105</v>
      </c>
      <c r="BU94" s="22">
        <f>Enrollment[[#This Row],['# of Girls from refugee community in age group 3-5 enrolled in learning spaces]]+Enrollment[[#This Row],['# of Girls from host community in age group 3-5 enrolled in learning spaces]]</f>
        <v>20</v>
      </c>
      <c r="BV94" s="22">
        <f>Enrollment[[#This Row],['# of Girls from refugee community in age group 6-14 enrolled in learning spaces]]+Enrollment[[#This Row],['# of Girls from host community in age group 6-14 enrolled in learning spaces]]</f>
        <v>40</v>
      </c>
      <c r="BW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4" s="22">
        <f>Enrollment[[#This Row],['# of Boys from refugee community in age group 3-5 enrolled in learning spaces]]+Enrollment[[#This Row],['# of Boys from host community in age group 3-5 enrolled in learning spaces]]</f>
        <v>15</v>
      </c>
      <c r="BZ94" s="22">
        <f>Enrollment[[#This Row],['# of Boys from refugee community in age group 6-14 enrolled in learning spaces]]+Enrollment[[#This Row],['# of Boys from host community in age group 6-14 enrolled in learning spaces]]</f>
        <v>30</v>
      </c>
      <c r="CA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5" spans="1:80">
      <c r="A95" s="21" t="s">
        <v>45</v>
      </c>
      <c r="B95" s="21" t="s">
        <v>74</v>
      </c>
      <c r="D95" s="21" t="s">
        <v>1832</v>
      </c>
      <c r="E95" s="21" t="s">
        <v>312</v>
      </c>
      <c r="F95" s="21" t="s">
        <v>320</v>
      </c>
      <c r="G95" s="21">
        <v>31013902</v>
      </c>
      <c r="H95" s="21" t="s">
        <v>166</v>
      </c>
      <c r="I95" s="21" t="s">
        <v>259</v>
      </c>
      <c r="J95" s="21" t="s">
        <v>168</v>
      </c>
      <c r="K95" s="21" t="s">
        <v>1907</v>
      </c>
      <c r="L95" s="21" t="s">
        <v>1852</v>
      </c>
      <c r="O95" s="21" t="s">
        <v>103</v>
      </c>
      <c r="P95" s="21" t="s">
        <v>106</v>
      </c>
      <c r="Q95" s="21" t="s">
        <v>111</v>
      </c>
      <c r="S95" s="21">
        <v>18</v>
      </c>
      <c r="U95" s="21">
        <v>17</v>
      </c>
      <c r="AA95" s="21">
        <v>32</v>
      </c>
      <c r="AC95" s="21">
        <v>38</v>
      </c>
      <c r="AZ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5" s="22">
        <f>Enrollment[[#This Row],[Refugee Children 3-14]]+Enrollment[[#This Row],[Refugee Children 15-24]]</f>
        <v>105</v>
      </c>
      <c r="BC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5" s="22">
        <f>Enrollment[[#This Row],[Host Children 3-14]]+Enrollment[[#This Row],[Host Children 15-24]]</f>
        <v>0</v>
      </c>
      <c r="BF95" s="22">
        <f>Enrollment[[#This Row],['# of Boys from refugee community in age group 3-5 enrolled in learning spaces]]+Enrollment[[#This Row],['# of Boys from refugee community in age group 6-14 enrolled in learning spaces]]</f>
        <v>55</v>
      </c>
      <c r="BG95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95" s="22">
        <f>Enrollment[[#This Row],['# of Boys from host community in age group 3-5 enrolled in learning spaces]]+Enrollment[[#This Row],['# of Boys from host community in age group 6-14 enrolled in learning spaces]]</f>
        <v>0</v>
      </c>
      <c r="BI95" s="22">
        <f>Enrollment[[#This Row],['# of Girls from host community in age group 3-5 enrolled in learning spaces]]+Enrollment[[#This Row],['# of Girls from host community in age group 6-14 enrolled in learning spaces]]</f>
        <v>0</v>
      </c>
      <c r="BJ95" s="22">
        <f>Enrollment[[#This Row],[Male Refugee (3-14)]]+Enrollment[[#This Row],[Host Male (3-14)]]</f>
        <v>55</v>
      </c>
      <c r="BK95" s="22">
        <f>Enrollment[[#This Row],[Female Refugee (3-14)]]+Enrollment[[#This Row],[Host Female (3-14)]]</f>
        <v>50</v>
      </c>
      <c r="BL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5" s="22">
        <f>Enrollment[[#This Row],['# of Boys from host community in age group 15-17 enrolled in learning spaces]]+Enrollment[[#This Row],['# of Boys from host community in age group 18-24 enrolled in learning spaces]]</f>
        <v>0</v>
      </c>
      <c r="BO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5" s="22">
        <f>Enrollment[[#This Row],[Male Refugee (15-24)]]+Enrollment[[#This Row],[Male Host (15-24)]]</f>
        <v>0</v>
      </c>
      <c r="BQ95" s="22">
        <f>Enrollment[[#This Row],[Female Refugee  (15-24)]]+Enrollment[[#This Row],[Female Host (15-24)]]</f>
        <v>0</v>
      </c>
      <c r="BR95" s="22">
        <f>Enrollment[[#This Row],[Total Male (3-14)]]+Enrollment[[#This Row],[Total Male (15-24)]]</f>
        <v>55</v>
      </c>
      <c r="BS95" s="22">
        <f>Enrollment[[#This Row],[Total Female (3-14)]]+Enrollment[[#This Row],[Total Female (15-24)]]</f>
        <v>50</v>
      </c>
      <c r="BT95" s="22">
        <f>Enrollment[[#This Row],[Refugee Total]]+Enrollment[[#This Row],[Total Host]]</f>
        <v>105</v>
      </c>
      <c r="BU95" s="22">
        <f>Enrollment[[#This Row],['# of Girls from refugee community in age group 3-5 enrolled in learning spaces]]+Enrollment[[#This Row],['# of Girls from host community in age group 3-5 enrolled in learning spaces]]</f>
        <v>18</v>
      </c>
      <c r="BV95" s="22">
        <f>Enrollment[[#This Row],['# of Girls from refugee community in age group 6-14 enrolled in learning spaces]]+Enrollment[[#This Row],['# of Girls from host community in age group 6-14 enrolled in learning spaces]]</f>
        <v>32</v>
      </c>
      <c r="BW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5" s="22">
        <f>Enrollment[[#This Row],['# of Boys from refugee community in age group 3-5 enrolled in learning spaces]]+Enrollment[[#This Row],['# of Boys from host community in age group 3-5 enrolled in learning spaces]]</f>
        <v>17</v>
      </c>
      <c r="BZ95" s="22">
        <f>Enrollment[[#This Row],['# of Boys from refugee community in age group 6-14 enrolled in learning spaces]]+Enrollment[[#This Row],['# of Boys from host community in age group 6-14 enrolled in learning spaces]]</f>
        <v>38</v>
      </c>
      <c r="CA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6" spans="1:80">
      <c r="A96" s="21" t="s">
        <v>45</v>
      </c>
      <c r="B96" s="21" t="s">
        <v>74</v>
      </c>
      <c r="D96" s="21" t="s">
        <v>1832</v>
      </c>
      <c r="E96" s="21" t="s">
        <v>312</v>
      </c>
      <c r="F96" s="21" t="s">
        <v>321</v>
      </c>
      <c r="G96" s="21">
        <v>31013903</v>
      </c>
      <c r="H96" s="21" t="s">
        <v>166</v>
      </c>
      <c r="I96" s="21" t="s">
        <v>259</v>
      </c>
      <c r="J96" s="21" t="s">
        <v>168</v>
      </c>
      <c r="K96" s="21" t="s">
        <v>1895</v>
      </c>
      <c r="L96" s="21" t="s">
        <v>1852</v>
      </c>
      <c r="O96" s="21" t="s">
        <v>103</v>
      </c>
      <c r="P96" s="21" t="s">
        <v>106</v>
      </c>
      <c r="Q96" s="21" t="s">
        <v>111</v>
      </c>
      <c r="S96" s="21">
        <v>19</v>
      </c>
      <c r="U96" s="21">
        <v>16</v>
      </c>
      <c r="AA96" s="21">
        <v>31</v>
      </c>
      <c r="AC96" s="21">
        <v>39</v>
      </c>
      <c r="AZ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6" s="22">
        <f>Enrollment[[#This Row],[Refugee Children 3-14]]+Enrollment[[#This Row],[Refugee Children 15-24]]</f>
        <v>105</v>
      </c>
      <c r="BC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6" s="22">
        <f>Enrollment[[#This Row],[Host Children 3-14]]+Enrollment[[#This Row],[Host Children 15-24]]</f>
        <v>0</v>
      </c>
      <c r="BF96" s="22">
        <f>Enrollment[[#This Row],['# of Boys from refugee community in age group 3-5 enrolled in learning spaces]]+Enrollment[[#This Row],['# of Boys from refugee community in age group 6-14 enrolled in learning spaces]]</f>
        <v>55</v>
      </c>
      <c r="BG96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96" s="22">
        <f>Enrollment[[#This Row],['# of Boys from host community in age group 3-5 enrolled in learning spaces]]+Enrollment[[#This Row],['# of Boys from host community in age group 6-14 enrolled in learning spaces]]</f>
        <v>0</v>
      </c>
      <c r="BI96" s="22">
        <f>Enrollment[[#This Row],['# of Girls from host community in age group 3-5 enrolled in learning spaces]]+Enrollment[[#This Row],['# of Girls from host community in age group 6-14 enrolled in learning spaces]]</f>
        <v>0</v>
      </c>
      <c r="BJ96" s="22">
        <f>Enrollment[[#This Row],[Male Refugee (3-14)]]+Enrollment[[#This Row],[Host Male (3-14)]]</f>
        <v>55</v>
      </c>
      <c r="BK96" s="22">
        <f>Enrollment[[#This Row],[Female Refugee (3-14)]]+Enrollment[[#This Row],[Host Female (3-14)]]</f>
        <v>50</v>
      </c>
      <c r="BL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6" s="22">
        <f>Enrollment[[#This Row],['# of Boys from host community in age group 15-17 enrolled in learning spaces]]+Enrollment[[#This Row],['# of Boys from host community in age group 18-24 enrolled in learning spaces]]</f>
        <v>0</v>
      </c>
      <c r="BO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6" s="22">
        <f>Enrollment[[#This Row],[Male Refugee (15-24)]]+Enrollment[[#This Row],[Male Host (15-24)]]</f>
        <v>0</v>
      </c>
      <c r="BQ96" s="22">
        <f>Enrollment[[#This Row],[Female Refugee  (15-24)]]+Enrollment[[#This Row],[Female Host (15-24)]]</f>
        <v>0</v>
      </c>
      <c r="BR96" s="22">
        <f>Enrollment[[#This Row],[Total Male (3-14)]]+Enrollment[[#This Row],[Total Male (15-24)]]</f>
        <v>55</v>
      </c>
      <c r="BS96" s="22">
        <f>Enrollment[[#This Row],[Total Female (3-14)]]+Enrollment[[#This Row],[Total Female (15-24)]]</f>
        <v>50</v>
      </c>
      <c r="BT96" s="22">
        <f>Enrollment[[#This Row],[Refugee Total]]+Enrollment[[#This Row],[Total Host]]</f>
        <v>105</v>
      </c>
      <c r="BU96" s="22">
        <f>Enrollment[[#This Row],['# of Girls from refugee community in age group 3-5 enrolled in learning spaces]]+Enrollment[[#This Row],['# of Girls from host community in age group 3-5 enrolled in learning spaces]]</f>
        <v>19</v>
      </c>
      <c r="BV96" s="22">
        <f>Enrollment[[#This Row],['# of Girls from refugee community in age group 6-14 enrolled in learning spaces]]+Enrollment[[#This Row],['# of Girls from host community in age group 6-14 enrolled in learning spaces]]</f>
        <v>31</v>
      </c>
      <c r="BW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6" s="22">
        <f>Enrollment[[#This Row],['# of Boys from refugee community in age group 3-5 enrolled in learning spaces]]+Enrollment[[#This Row],['# of Boys from host community in age group 3-5 enrolled in learning spaces]]</f>
        <v>16</v>
      </c>
      <c r="BZ96" s="22">
        <f>Enrollment[[#This Row],['# of Boys from refugee community in age group 6-14 enrolled in learning spaces]]+Enrollment[[#This Row],['# of Boys from host community in age group 6-14 enrolled in learning spaces]]</f>
        <v>39</v>
      </c>
      <c r="CA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9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7" spans="1:80">
      <c r="A97" s="21" t="s">
        <v>45</v>
      </c>
      <c r="B97" s="21" t="s">
        <v>74</v>
      </c>
      <c r="D97" s="21" t="s">
        <v>1832</v>
      </c>
      <c r="E97" s="21" t="s">
        <v>316</v>
      </c>
      <c r="F97" s="21" t="s">
        <v>317</v>
      </c>
      <c r="G97" s="21">
        <v>31013904</v>
      </c>
      <c r="H97" s="21" t="s">
        <v>166</v>
      </c>
      <c r="I97" s="21" t="s">
        <v>259</v>
      </c>
      <c r="J97" s="21" t="s">
        <v>168</v>
      </c>
      <c r="K97" s="21" t="s">
        <v>1908</v>
      </c>
      <c r="L97" s="21" t="s">
        <v>1909</v>
      </c>
      <c r="O97" s="21" t="s">
        <v>103</v>
      </c>
      <c r="P97" s="21" t="s">
        <v>106</v>
      </c>
      <c r="Q97" s="21" t="s">
        <v>111</v>
      </c>
      <c r="S97" s="21">
        <v>17</v>
      </c>
      <c r="U97" s="21">
        <v>18</v>
      </c>
      <c r="AA97" s="21">
        <v>43</v>
      </c>
      <c r="AC97" s="21">
        <v>27</v>
      </c>
      <c r="AZ9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7" s="22">
        <f>Enrollment[[#This Row],[Refugee Children 3-14]]+Enrollment[[#This Row],[Refugee Children 15-24]]</f>
        <v>105</v>
      </c>
      <c r="BC9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7" s="22">
        <f>Enrollment[[#This Row],[Host Children 3-14]]+Enrollment[[#This Row],[Host Children 15-24]]</f>
        <v>0</v>
      </c>
      <c r="BF97" s="22">
        <f>Enrollment[[#This Row],['# of Boys from refugee community in age group 3-5 enrolled in learning spaces]]+Enrollment[[#This Row],['# of Boys from refugee community in age group 6-14 enrolled in learning spaces]]</f>
        <v>45</v>
      </c>
      <c r="BG97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97" s="22">
        <f>Enrollment[[#This Row],['# of Boys from host community in age group 3-5 enrolled in learning spaces]]+Enrollment[[#This Row],['# of Boys from host community in age group 6-14 enrolled in learning spaces]]</f>
        <v>0</v>
      </c>
      <c r="BI97" s="22">
        <f>Enrollment[[#This Row],['# of Girls from host community in age group 3-5 enrolled in learning spaces]]+Enrollment[[#This Row],['# of Girls from host community in age group 6-14 enrolled in learning spaces]]</f>
        <v>0</v>
      </c>
      <c r="BJ97" s="22">
        <f>Enrollment[[#This Row],[Male Refugee (3-14)]]+Enrollment[[#This Row],[Host Male (3-14)]]</f>
        <v>45</v>
      </c>
      <c r="BK97" s="22">
        <f>Enrollment[[#This Row],[Female Refugee (3-14)]]+Enrollment[[#This Row],[Host Female (3-14)]]</f>
        <v>60</v>
      </c>
      <c r="BL9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7" s="22">
        <f>Enrollment[[#This Row],['# of Boys from host community in age group 15-17 enrolled in learning spaces]]+Enrollment[[#This Row],['# of Boys from host community in age group 18-24 enrolled in learning spaces]]</f>
        <v>0</v>
      </c>
      <c r="BO9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7" s="22">
        <f>Enrollment[[#This Row],[Male Refugee (15-24)]]+Enrollment[[#This Row],[Male Host (15-24)]]</f>
        <v>0</v>
      </c>
      <c r="BQ97" s="22">
        <f>Enrollment[[#This Row],[Female Refugee  (15-24)]]+Enrollment[[#This Row],[Female Host (15-24)]]</f>
        <v>0</v>
      </c>
      <c r="BR97" s="22">
        <f>Enrollment[[#This Row],[Total Male (3-14)]]+Enrollment[[#This Row],[Total Male (15-24)]]</f>
        <v>45</v>
      </c>
      <c r="BS97" s="22">
        <f>Enrollment[[#This Row],[Total Female (3-14)]]+Enrollment[[#This Row],[Total Female (15-24)]]</f>
        <v>60</v>
      </c>
      <c r="BT97" s="22">
        <f>Enrollment[[#This Row],[Refugee Total]]+Enrollment[[#This Row],[Total Host]]</f>
        <v>105</v>
      </c>
      <c r="BU97" s="22">
        <f>Enrollment[[#This Row],['# of Girls from refugee community in age group 3-5 enrolled in learning spaces]]+Enrollment[[#This Row],['# of Girls from host community in age group 3-5 enrolled in learning spaces]]</f>
        <v>17</v>
      </c>
      <c r="BV97" s="22">
        <f>Enrollment[[#This Row],['# of Girls from refugee community in age group 6-14 enrolled in learning spaces]]+Enrollment[[#This Row],['# of Girls from host community in age group 6-14 enrolled in learning spaces]]</f>
        <v>43</v>
      </c>
      <c r="BW9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7" s="22">
        <f>Enrollment[[#This Row],['# of Boys from refugee community in age group 3-5 enrolled in learning spaces]]+Enrollment[[#This Row],['# of Boys from host community in age group 3-5 enrolled in learning spaces]]</f>
        <v>18</v>
      </c>
      <c r="BZ97" s="22">
        <f>Enrollment[[#This Row],['# of Boys from refugee community in age group 6-14 enrolled in learning spaces]]+Enrollment[[#This Row],['# of Boys from host community in age group 6-14 enrolled in learning spaces]]</f>
        <v>27</v>
      </c>
      <c r="CA97" s="22">
        <f>Enrollment[[#This Row],['# of Boys from refugee community in age group 15-17 enrolled in learning spaces]]+Enrollment[[#This Row],['# of Boys from host community in age group 15-17 enrolled in learning spaces]]</f>
        <v>0</v>
      </c>
      <c r="CB9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8" spans="1:80">
      <c r="A98" s="21" t="s">
        <v>45</v>
      </c>
      <c r="B98" s="21" t="s">
        <v>74</v>
      </c>
      <c r="D98" s="21" t="s">
        <v>1832</v>
      </c>
      <c r="E98" s="21" t="s">
        <v>316</v>
      </c>
      <c r="F98" s="21" t="s">
        <v>318</v>
      </c>
      <c r="G98" s="21">
        <v>31013905</v>
      </c>
      <c r="H98" s="21" t="s">
        <v>166</v>
      </c>
      <c r="I98" s="21" t="s">
        <v>259</v>
      </c>
      <c r="J98" s="21" t="s">
        <v>168</v>
      </c>
      <c r="K98" s="21" t="s">
        <v>1910</v>
      </c>
      <c r="L98" s="21" t="s">
        <v>1911</v>
      </c>
      <c r="O98" s="21" t="s">
        <v>103</v>
      </c>
      <c r="P98" s="21" t="s">
        <v>106</v>
      </c>
      <c r="Q98" s="21" t="s">
        <v>111</v>
      </c>
      <c r="S98" s="21">
        <v>22</v>
      </c>
      <c r="U98" s="21">
        <v>13</v>
      </c>
      <c r="AA98" s="21">
        <v>31</v>
      </c>
      <c r="AC98" s="21">
        <v>39</v>
      </c>
      <c r="AZ9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8" s="22">
        <f>Enrollment[[#This Row],[Refugee Children 3-14]]+Enrollment[[#This Row],[Refugee Children 15-24]]</f>
        <v>105</v>
      </c>
      <c r="BC9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8" s="22">
        <f>Enrollment[[#This Row],[Host Children 3-14]]+Enrollment[[#This Row],[Host Children 15-24]]</f>
        <v>0</v>
      </c>
      <c r="BF98" s="22">
        <f>Enrollment[[#This Row],['# of Boys from refugee community in age group 3-5 enrolled in learning spaces]]+Enrollment[[#This Row],['# of Boys from refugee community in age group 6-14 enrolled in learning spaces]]</f>
        <v>52</v>
      </c>
      <c r="BG98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8" s="22">
        <f>Enrollment[[#This Row],['# of Boys from host community in age group 3-5 enrolled in learning spaces]]+Enrollment[[#This Row],['# of Boys from host community in age group 6-14 enrolled in learning spaces]]</f>
        <v>0</v>
      </c>
      <c r="BI98" s="22">
        <f>Enrollment[[#This Row],['# of Girls from host community in age group 3-5 enrolled in learning spaces]]+Enrollment[[#This Row],['# of Girls from host community in age group 6-14 enrolled in learning spaces]]</f>
        <v>0</v>
      </c>
      <c r="BJ98" s="22">
        <f>Enrollment[[#This Row],[Male Refugee (3-14)]]+Enrollment[[#This Row],[Host Male (3-14)]]</f>
        <v>52</v>
      </c>
      <c r="BK98" s="22">
        <f>Enrollment[[#This Row],[Female Refugee (3-14)]]+Enrollment[[#This Row],[Host Female (3-14)]]</f>
        <v>53</v>
      </c>
      <c r="BL9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8" s="22">
        <f>Enrollment[[#This Row],['# of Boys from host community in age group 15-17 enrolled in learning spaces]]+Enrollment[[#This Row],['# of Boys from host community in age group 18-24 enrolled in learning spaces]]</f>
        <v>0</v>
      </c>
      <c r="BO9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8" s="22">
        <f>Enrollment[[#This Row],[Male Refugee (15-24)]]+Enrollment[[#This Row],[Male Host (15-24)]]</f>
        <v>0</v>
      </c>
      <c r="BQ98" s="22">
        <f>Enrollment[[#This Row],[Female Refugee  (15-24)]]+Enrollment[[#This Row],[Female Host (15-24)]]</f>
        <v>0</v>
      </c>
      <c r="BR98" s="22">
        <f>Enrollment[[#This Row],[Total Male (3-14)]]+Enrollment[[#This Row],[Total Male (15-24)]]</f>
        <v>52</v>
      </c>
      <c r="BS98" s="22">
        <f>Enrollment[[#This Row],[Total Female (3-14)]]+Enrollment[[#This Row],[Total Female (15-24)]]</f>
        <v>53</v>
      </c>
      <c r="BT98" s="22">
        <f>Enrollment[[#This Row],[Refugee Total]]+Enrollment[[#This Row],[Total Host]]</f>
        <v>105</v>
      </c>
      <c r="BU98" s="22">
        <f>Enrollment[[#This Row],['# of Girls from refugee community in age group 3-5 enrolled in learning spaces]]+Enrollment[[#This Row],['# of Girls from host community in age group 3-5 enrolled in learning spaces]]</f>
        <v>22</v>
      </c>
      <c r="BV98" s="22">
        <f>Enrollment[[#This Row],['# of Girls from refugee community in age group 6-14 enrolled in learning spaces]]+Enrollment[[#This Row],['# of Girls from host community in age group 6-14 enrolled in learning spaces]]</f>
        <v>31</v>
      </c>
      <c r="BW9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8" s="22">
        <f>Enrollment[[#This Row],['# of Boys from refugee community in age group 3-5 enrolled in learning spaces]]+Enrollment[[#This Row],['# of Boys from host community in age group 3-5 enrolled in learning spaces]]</f>
        <v>13</v>
      </c>
      <c r="BZ98" s="22">
        <f>Enrollment[[#This Row],['# of Boys from refugee community in age group 6-14 enrolled in learning spaces]]+Enrollment[[#This Row],['# of Boys from host community in age group 6-14 enrolled in learning spaces]]</f>
        <v>39</v>
      </c>
      <c r="CA98" s="22">
        <f>Enrollment[[#This Row],['# of Boys from refugee community in age group 15-17 enrolled in learning spaces]]+Enrollment[[#This Row],['# of Boys from host community in age group 15-17 enrolled in learning spaces]]</f>
        <v>0</v>
      </c>
      <c r="CB9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9" spans="1:80">
      <c r="A99" s="21" t="s">
        <v>45</v>
      </c>
      <c r="B99" s="21" t="s">
        <v>74</v>
      </c>
      <c r="D99" s="21" t="s">
        <v>1832</v>
      </c>
      <c r="E99" s="21" t="s">
        <v>314</v>
      </c>
      <c r="F99" s="21" t="s">
        <v>315</v>
      </c>
      <c r="G99" s="21">
        <v>31013906</v>
      </c>
      <c r="H99" s="21" t="s">
        <v>166</v>
      </c>
      <c r="I99" s="21" t="s">
        <v>259</v>
      </c>
      <c r="J99" s="21" t="s">
        <v>168</v>
      </c>
      <c r="K99" s="21" t="s">
        <v>1912</v>
      </c>
      <c r="L99" s="21" t="s">
        <v>1913</v>
      </c>
      <c r="O99" s="21" t="s">
        <v>103</v>
      </c>
      <c r="P99" s="21" t="s">
        <v>106</v>
      </c>
      <c r="Q99" s="21" t="s">
        <v>111</v>
      </c>
      <c r="S99" s="21">
        <v>17</v>
      </c>
      <c r="U99" s="21">
        <v>18</v>
      </c>
      <c r="AA99" s="21">
        <v>35</v>
      </c>
      <c r="AC99" s="21">
        <v>35</v>
      </c>
      <c r="AZ9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9" s="22">
        <f>Enrollment[[#This Row],[Refugee Children 3-14]]+Enrollment[[#This Row],[Refugee Children 15-24]]</f>
        <v>105</v>
      </c>
      <c r="BC9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9" s="22">
        <f>Enrollment[[#This Row],[Host Children 3-14]]+Enrollment[[#This Row],[Host Children 15-24]]</f>
        <v>0</v>
      </c>
      <c r="BF99" s="22">
        <f>Enrollment[[#This Row],['# of Boys from refugee community in age group 3-5 enrolled in learning spaces]]+Enrollment[[#This Row],['# of Boys from refugee community in age group 6-14 enrolled in learning spaces]]</f>
        <v>53</v>
      </c>
      <c r="BG99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99" s="22">
        <f>Enrollment[[#This Row],['# of Boys from host community in age group 3-5 enrolled in learning spaces]]+Enrollment[[#This Row],['# of Boys from host community in age group 6-14 enrolled in learning spaces]]</f>
        <v>0</v>
      </c>
      <c r="BI99" s="22">
        <f>Enrollment[[#This Row],['# of Girls from host community in age group 3-5 enrolled in learning spaces]]+Enrollment[[#This Row],['# of Girls from host community in age group 6-14 enrolled in learning spaces]]</f>
        <v>0</v>
      </c>
      <c r="BJ99" s="22">
        <f>Enrollment[[#This Row],[Male Refugee (3-14)]]+Enrollment[[#This Row],[Host Male (3-14)]]</f>
        <v>53</v>
      </c>
      <c r="BK99" s="22">
        <f>Enrollment[[#This Row],[Female Refugee (3-14)]]+Enrollment[[#This Row],[Host Female (3-14)]]</f>
        <v>52</v>
      </c>
      <c r="BL9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9" s="22">
        <f>Enrollment[[#This Row],['# of Boys from host community in age group 15-17 enrolled in learning spaces]]+Enrollment[[#This Row],['# of Boys from host community in age group 18-24 enrolled in learning spaces]]</f>
        <v>0</v>
      </c>
      <c r="BO9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9" s="22">
        <f>Enrollment[[#This Row],[Male Refugee (15-24)]]+Enrollment[[#This Row],[Male Host (15-24)]]</f>
        <v>0</v>
      </c>
      <c r="BQ99" s="22">
        <f>Enrollment[[#This Row],[Female Refugee  (15-24)]]+Enrollment[[#This Row],[Female Host (15-24)]]</f>
        <v>0</v>
      </c>
      <c r="BR99" s="22">
        <f>Enrollment[[#This Row],[Total Male (3-14)]]+Enrollment[[#This Row],[Total Male (15-24)]]</f>
        <v>53</v>
      </c>
      <c r="BS99" s="22">
        <f>Enrollment[[#This Row],[Total Female (3-14)]]+Enrollment[[#This Row],[Total Female (15-24)]]</f>
        <v>52</v>
      </c>
      <c r="BT99" s="22">
        <f>Enrollment[[#This Row],[Refugee Total]]+Enrollment[[#This Row],[Total Host]]</f>
        <v>105</v>
      </c>
      <c r="BU99" s="22">
        <f>Enrollment[[#This Row],['# of Girls from refugee community in age group 3-5 enrolled in learning spaces]]+Enrollment[[#This Row],['# of Girls from host community in age group 3-5 enrolled in learning spaces]]</f>
        <v>17</v>
      </c>
      <c r="BV99" s="22">
        <f>Enrollment[[#This Row],['# of Girls from refugee community in age group 6-14 enrolled in learning spaces]]+Enrollment[[#This Row],['# of Girls from host community in age group 6-14 enrolled in learning spaces]]</f>
        <v>35</v>
      </c>
      <c r="BW9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9" s="22">
        <f>Enrollment[[#This Row],['# of Boys from refugee community in age group 3-5 enrolled in learning spaces]]+Enrollment[[#This Row],['# of Boys from host community in age group 3-5 enrolled in learning spaces]]</f>
        <v>18</v>
      </c>
      <c r="BZ99" s="22">
        <f>Enrollment[[#This Row],['# of Boys from refugee community in age group 6-14 enrolled in learning spaces]]+Enrollment[[#This Row],['# of Boys from host community in age group 6-14 enrolled in learning spaces]]</f>
        <v>35</v>
      </c>
      <c r="CA9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0" spans="1:80">
      <c r="A100" s="21" t="s">
        <v>44</v>
      </c>
      <c r="B100" s="21" t="s">
        <v>73</v>
      </c>
      <c r="D100" s="21" t="s">
        <v>1832</v>
      </c>
      <c r="E100" s="21" t="s">
        <v>308</v>
      </c>
      <c r="F100" s="21" t="s">
        <v>309</v>
      </c>
      <c r="G100" s="21">
        <v>31013907</v>
      </c>
      <c r="H100" s="21" t="s">
        <v>166</v>
      </c>
      <c r="I100" s="21" t="s">
        <v>259</v>
      </c>
      <c r="J100" s="21" t="s">
        <v>168</v>
      </c>
      <c r="K100" s="21" t="s">
        <v>1914</v>
      </c>
      <c r="L100" s="21" t="s">
        <v>1914</v>
      </c>
      <c r="O100" s="21" t="s">
        <v>103</v>
      </c>
      <c r="P100" s="21" t="s">
        <v>106</v>
      </c>
      <c r="Q100" s="21" t="s">
        <v>111</v>
      </c>
      <c r="S100" s="21">
        <v>18</v>
      </c>
      <c r="U100" s="21">
        <v>17</v>
      </c>
      <c r="AA100" s="21">
        <v>30</v>
      </c>
      <c r="AC100" s="21">
        <v>40</v>
      </c>
      <c r="AZ10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0" s="22">
        <f>Enrollment[[#This Row],[Refugee Children 3-14]]+Enrollment[[#This Row],[Refugee Children 15-24]]</f>
        <v>105</v>
      </c>
      <c r="BC10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0" s="22">
        <f>Enrollment[[#This Row],[Host Children 3-14]]+Enrollment[[#This Row],[Host Children 15-24]]</f>
        <v>0</v>
      </c>
      <c r="BF100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00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00" s="22">
        <f>Enrollment[[#This Row],['# of Boys from host community in age group 3-5 enrolled in learning spaces]]+Enrollment[[#This Row],['# of Boys from host community in age group 6-14 enrolled in learning spaces]]</f>
        <v>0</v>
      </c>
      <c r="BI100" s="22">
        <f>Enrollment[[#This Row],['# of Girls from host community in age group 3-5 enrolled in learning spaces]]+Enrollment[[#This Row],['# of Girls from host community in age group 6-14 enrolled in learning spaces]]</f>
        <v>0</v>
      </c>
      <c r="BJ100" s="22">
        <f>Enrollment[[#This Row],[Male Refugee (3-14)]]+Enrollment[[#This Row],[Host Male (3-14)]]</f>
        <v>57</v>
      </c>
      <c r="BK100" s="22">
        <f>Enrollment[[#This Row],[Female Refugee (3-14)]]+Enrollment[[#This Row],[Host Female (3-14)]]</f>
        <v>48</v>
      </c>
      <c r="BL10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0" s="22">
        <f>Enrollment[[#This Row],['# of Boys from host community in age group 15-17 enrolled in learning spaces]]+Enrollment[[#This Row],['# of Boys from host community in age group 18-24 enrolled in learning spaces]]</f>
        <v>0</v>
      </c>
      <c r="BO10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0" s="22">
        <f>Enrollment[[#This Row],[Male Refugee (15-24)]]+Enrollment[[#This Row],[Male Host (15-24)]]</f>
        <v>0</v>
      </c>
      <c r="BQ100" s="22">
        <f>Enrollment[[#This Row],[Female Refugee  (15-24)]]+Enrollment[[#This Row],[Female Host (15-24)]]</f>
        <v>0</v>
      </c>
      <c r="BR100" s="22">
        <f>Enrollment[[#This Row],[Total Male (3-14)]]+Enrollment[[#This Row],[Total Male (15-24)]]</f>
        <v>57</v>
      </c>
      <c r="BS100" s="22">
        <f>Enrollment[[#This Row],[Total Female (3-14)]]+Enrollment[[#This Row],[Total Female (15-24)]]</f>
        <v>48</v>
      </c>
      <c r="BT100" s="22">
        <f>Enrollment[[#This Row],[Refugee Total]]+Enrollment[[#This Row],[Total Host]]</f>
        <v>105</v>
      </c>
      <c r="BU100" s="22">
        <f>Enrollment[[#This Row],['# of Girls from refugee community in age group 3-5 enrolled in learning spaces]]+Enrollment[[#This Row],['# of Girls from host community in age group 3-5 enrolled in learning spaces]]</f>
        <v>18</v>
      </c>
      <c r="BV100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0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0" s="22">
        <f>Enrollment[[#This Row],['# of Boys from refugee community in age group 3-5 enrolled in learning spaces]]+Enrollment[[#This Row],['# of Boys from host community in age group 3-5 enrolled in learning spaces]]</f>
        <v>17</v>
      </c>
      <c r="BZ100" s="22">
        <f>Enrollment[[#This Row],['# of Boys from refugee community in age group 6-14 enrolled in learning spaces]]+Enrollment[[#This Row],['# of Boys from host community in age group 6-14 enrolled in learning spaces]]</f>
        <v>40</v>
      </c>
      <c r="CA10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1" spans="1:80">
      <c r="A101" s="21" t="s">
        <v>44</v>
      </c>
      <c r="B101" s="21" t="s">
        <v>73</v>
      </c>
      <c r="D101" s="21" t="s">
        <v>1832</v>
      </c>
      <c r="E101" s="21" t="s">
        <v>304</v>
      </c>
      <c r="F101" s="21" t="s">
        <v>305</v>
      </c>
      <c r="G101" s="21">
        <v>31013908</v>
      </c>
      <c r="H101" s="21" t="s">
        <v>166</v>
      </c>
      <c r="I101" s="21" t="s">
        <v>259</v>
      </c>
      <c r="J101" s="21" t="s">
        <v>168</v>
      </c>
      <c r="K101" s="21" t="s">
        <v>1915</v>
      </c>
      <c r="L101" s="21" t="s">
        <v>1916</v>
      </c>
      <c r="O101" s="21" t="s">
        <v>103</v>
      </c>
      <c r="P101" s="21" t="s">
        <v>106</v>
      </c>
      <c r="Q101" s="21" t="s">
        <v>111</v>
      </c>
      <c r="S101" s="21">
        <v>18</v>
      </c>
      <c r="U101" s="21">
        <v>17</v>
      </c>
      <c r="AA101" s="21">
        <v>31</v>
      </c>
      <c r="AC101" s="21">
        <v>39</v>
      </c>
      <c r="AZ10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1" s="22">
        <f>Enrollment[[#This Row],[Refugee Children 3-14]]+Enrollment[[#This Row],[Refugee Children 15-24]]</f>
        <v>105</v>
      </c>
      <c r="BC10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1" s="22">
        <f>Enrollment[[#This Row],[Host Children 3-14]]+Enrollment[[#This Row],[Host Children 15-24]]</f>
        <v>0</v>
      </c>
      <c r="BF101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01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01" s="22">
        <f>Enrollment[[#This Row],['# of Boys from host community in age group 3-5 enrolled in learning spaces]]+Enrollment[[#This Row],['# of Boys from host community in age group 6-14 enrolled in learning spaces]]</f>
        <v>0</v>
      </c>
      <c r="BI101" s="22">
        <f>Enrollment[[#This Row],['# of Girls from host community in age group 3-5 enrolled in learning spaces]]+Enrollment[[#This Row],['# of Girls from host community in age group 6-14 enrolled in learning spaces]]</f>
        <v>0</v>
      </c>
      <c r="BJ101" s="22">
        <f>Enrollment[[#This Row],[Male Refugee (3-14)]]+Enrollment[[#This Row],[Host Male (3-14)]]</f>
        <v>56</v>
      </c>
      <c r="BK101" s="22">
        <f>Enrollment[[#This Row],[Female Refugee (3-14)]]+Enrollment[[#This Row],[Host Female (3-14)]]</f>
        <v>49</v>
      </c>
      <c r="BL10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1" s="22">
        <f>Enrollment[[#This Row],['# of Boys from host community in age group 15-17 enrolled in learning spaces]]+Enrollment[[#This Row],['# of Boys from host community in age group 18-24 enrolled in learning spaces]]</f>
        <v>0</v>
      </c>
      <c r="BO10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1" s="22">
        <f>Enrollment[[#This Row],[Male Refugee (15-24)]]+Enrollment[[#This Row],[Male Host (15-24)]]</f>
        <v>0</v>
      </c>
      <c r="BQ101" s="22">
        <f>Enrollment[[#This Row],[Female Refugee  (15-24)]]+Enrollment[[#This Row],[Female Host (15-24)]]</f>
        <v>0</v>
      </c>
      <c r="BR101" s="22">
        <f>Enrollment[[#This Row],[Total Male (3-14)]]+Enrollment[[#This Row],[Total Male (15-24)]]</f>
        <v>56</v>
      </c>
      <c r="BS101" s="22">
        <f>Enrollment[[#This Row],[Total Female (3-14)]]+Enrollment[[#This Row],[Total Female (15-24)]]</f>
        <v>49</v>
      </c>
      <c r="BT101" s="22">
        <f>Enrollment[[#This Row],[Refugee Total]]+Enrollment[[#This Row],[Total Host]]</f>
        <v>105</v>
      </c>
      <c r="BU101" s="22">
        <f>Enrollment[[#This Row],['# of Girls from refugee community in age group 3-5 enrolled in learning spaces]]+Enrollment[[#This Row],['# of Girls from host community in age group 3-5 enrolled in learning spaces]]</f>
        <v>18</v>
      </c>
      <c r="BV101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0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1" s="22">
        <f>Enrollment[[#This Row],['# of Boys from refugee community in age group 3-5 enrolled in learning spaces]]+Enrollment[[#This Row],['# of Boys from host community in age group 3-5 enrolled in learning spaces]]</f>
        <v>17</v>
      </c>
      <c r="BZ101" s="22">
        <f>Enrollment[[#This Row],['# of Boys from refugee community in age group 6-14 enrolled in learning spaces]]+Enrollment[[#This Row],['# of Boys from host community in age group 6-14 enrolled in learning spaces]]</f>
        <v>39</v>
      </c>
      <c r="CA10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2" spans="1:80">
      <c r="A102" s="21" t="s">
        <v>44</v>
      </c>
      <c r="B102" s="21" t="s">
        <v>73</v>
      </c>
      <c r="D102" s="21" t="s">
        <v>1832</v>
      </c>
      <c r="E102" s="21" t="s">
        <v>306</v>
      </c>
      <c r="F102" s="21" t="s">
        <v>307</v>
      </c>
      <c r="G102" s="21">
        <v>31013910</v>
      </c>
      <c r="H102" s="21" t="s">
        <v>166</v>
      </c>
      <c r="I102" s="21" t="s">
        <v>259</v>
      </c>
      <c r="J102" s="21" t="s">
        <v>168</v>
      </c>
      <c r="K102" s="21" t="s">
        <v>1916</v>
      </c>
      <c r="L102" s="21" t="s">
        <v>1917</v>
      </c>
      <c r="O102" s="21" t="s">
        <v>103</v>
      </c>
      <c r="P102" s="21" t="s">
        <v>106</v>
      </c>
      <c r="Q102" s="21" t="s">
        <v>111</v>
      </c>
      <c r="S102" s="21">
        <v>21</v>
      </c>
      <c r="U102" s="21">
        <v>14</v>
      </c>
      <c r="AA102" s="21">
        <v>39</v>
      </c>
      <c r="AC102" s="21">
        <v>31</v>
      </c>
      <c r="AZ10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2" s="22">
        <f>Enrollment[[#This Row],[Refugee Children 3-14]]+Enrollment[[#This Row],[Refugee Children 15-24]]</f>
        <v>105</v>
      </c>
      <c r="BC10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2" s="22">
        <f>Enrollment[[#This Row],[Host Children 3-14]]+Enrollment[[#This Row],[Host Children 15-24]]</f>
        <v>0</v>
      </c>
      <c r="BF102" s="22">
        <f>Enrollment[[#This Row],['# of Boys from refugee community in age group 3-5 enrolled in learning spaces]]+Enrollment[[#This Row],['# of Boys from refugee community in age group 6-14 enrolled in learning spaces]]</f>
        <v>45</v>
      </c>
      <c r="BG102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102" s="22">
        <f>Enrollment[[#This Row],['# of Boys from host community in age group 3-5 enrolled in learning spaces]]+Enrollment[[#This Row],['# of Boys from host community in age group 6-14 enrolled in learning spaces]]</f>
        <v>0</v>
      </c>
      <c r="BI102" s="22">
        <f>Enrollment[[#This Row],['# of Girls from host community in age group 3-5 enrolled in learning spaces]]+Enrollment[[#This Row],['# of Girls from host community in age group 6-14 enrolled in learning spaces]]</f>
        <v>0</v>
      </c>
      <c r="BJ102" s="22">
        <f>Enrollment[[#This Row],[Male Refugee (3-14)]]+Enrollment[[#This Row],[Host Male (3-14)]]</f>
        <v>45</v>
      </c>
      <c r="BK102" s="22">
        <f>Enrollment[[#This Row],[Female Refugee (3-14)]]+Enrollment[[#This Row],[Host Female (3-14)]]</f>
        <v>60</v>
      </c>
      <c r="BL10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2" s="22">
        <f>Enrollment[[#This Row],['# of Boys from host community in age group 15-17 enrolled in learning spaces]]+Enrollment[[#This Row],['# of Boys from host community in age group 18-24 enrolled in learning spaces]]</f>
        <v>0</v>
      </c>
      <c r="BO10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2" s="22">
        <f>Enrollment[[#This Row],[Male Refugee (15-24)]]+Enrollment[[#This Row],[Male Host (15-24)]]</f>
        <v>0</v>
      </c>
      <c r="BQ102" s="22">
        <f>Enrollment[[#This Row],[Female Refugee  (15-24)]]+Enrollment[[#This Row],[Female Host (15-24)]]</f>
        <v>0</v>
      </c>
      <c r="BR102" s="22">
        <f>Enrollment[[#This Row],[Total Male (3-14)]]+Enrollment[[#This Row],[Total Male (15-24)]]</f>
        <v>45</v>
      </c>
      <c r="BS102" s="22">
        <f>Enrollment[[#This Row],[Total Female (3-14)]]+Enrollment[[#This Row],[Total Female (15-24)]]</f>
        <v>60</v>
      </c>
      <c r="BT102" s="22">
        <f>Enrollment[[#This Row],[Refugee Total]]+Enrollment[[#This Row],[Total Host]]</f>
        <v>105</v>
      </c>
      <c r="BU102" s="22">
        <f>Enrollment[[#This Row],['# of Girls from refugee community in age group 3-5 enrolled in learning spaces]]+Enrollment[[#This Row],['# of Girls from host community in age group 3-5 enrolled in learning spaces]]</f>
        <v>21</v>
      </c>
      <c r="BV102" s="22">
        <f>Enrollment[[#This Row],['# of Girls from refugee community in age group 6-14 enrolled in learning spaces]]+Enrollment[[#This Row],['# of Girls from host community in age group 6-14 enrolled in learning spaces]]</f>
        <v>39</v>
      </c>
      <c r="BW10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2" s="22">
        <f>Enrollment[[#This Row],['# of Boys from refugee community in age group 3-5 enrolled in learning spaces]]+Enrollment[[#This Row],['# of Boys from host community in age group 3-5 enrolled in learning spaces]]</f>
        <v>14</v>
      </c>
      <c r="BZ102" s="22">
        <f>Enrollment[[#This Row],['# of Boys from refugee community in age group 6-14 enrolled in learning spaces]]+Enrollment[[#This Row],['# of Boys from host community in age group 6-14 enrolled in learning spaces]]</f>
        <v>31</v>
      </c>
      <c r="CA10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3" spans="1:80">
      <c r="A103" s="21" t="s">
        <v>58</v>
      </c>
      <c r="B103" s="21" t="s">
        <v>87</v>
      </c>
      <c r="D103" s="21" t="s">
        <v>1832</v>
      </c>
      <c r="E103" s="21" t="s">
        <v>384</v>
      </c>
      <c r="F103" s="21" t="s">
        <v>385</v>
      </c>
      <c r="G103" s="21">
        <v>31013911</v>
      </c>
      <c r="H103" s="21" t="s">
        <v>166</v>
      </c>
      <c r="I103" s="21" t="s">
        <v>259</v>
      </c>
      <c r="J103" s="21" t="s">
        <v>168</v>
      </c>
      <c r="K103" s="21" t="s">
        <v>1918</v>
      </c>
      <c r="L103" s="21" t="s">
        <v>1919</v>
      </c>
      <c r="O103" s="21" t="s">
        <v>104</v>
      </c>
      <c r="P103" s="21" t="s">
        <v>106</v>
      </c>
      <c r="Q103" s="21" t="s">
        <v>111</v>
      </c>
      <c r="S103" s="21">
        <v>19</v>
      </c>
      <c r="U103" s="21">
        <v>16</v>
      </c>
      <c r="AA103" s="21">
        <v>23</v>
      </c>
      <c r="AC103" s="21">
        <v>47</v>
      </c>
      <c r="AZ10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3" s="22">
        <f>Enrollment[[#This Row],[Refugee Children 3-14]]+Enrollment[[#This Row],[Refugee Children 15-24]]</f>
        <v>105</v>
      </c>
      <c r="BC10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3" s="22">
        <f>Enrollment[[#This Row],[Host Children 3-14]]+Enrollment[[#This Row],[Host Children 15-24]]</f>
        <v>0</v>
      </c>
      <c r="BF103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03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103" s="22">
        <f>Enrollment[[#This Row],['# of Boys from host community in age group 3-5 enrolled in learning spaces]]+Enrollment[[#This Row],['# of Boys from host community in age group 6-14 enrolled in learning spaces]]</f>
        <v>0</v>
      </c>
      <c r="BI103" s="22">
        <f>Enrollment[[#This Row],['# of Girls from host community in age group 3-5 enrolled in learning spaces]]+Enrollment[[#This Row],['# of Girls from host community in age group 6-14 enrolled in learning spaces]]</f>
        <v>0</v>
      </c>
      <c r="BJ103" s="22">
        <f>Enrollment[[#This Row],[Male Refugee (3-14)]]+Enrollment[[#This Row],[Host Male (3-14)]]</f>
        <v>63</v>
      </c>
      <c r="BK103" s="22">
        <f>Enrollment[[#This Row],[Female Refugee (3-14)]]+Enrollment[[#This Row],[Host Female (3-14)]]</f>
        <v>42</v>
      </c>
      <c r="BL10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3" s="22">
        <f>Enrollment[[#This Row],['# of Boys from host community in age group 15-17 enrolled in learning spaces]]+Enrollment[[#This Row],['# of Boys from host community in age group 18-24 enrolled in learning spaces]]</f>
        <v>0</v>
      </c>
      <c r="BO10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3" s="22">
        <f>Enrollment[[#This Row],[Male Refugee (15-24)]]+Enrollment[[#This Row],[Male Host (15-24)]]</f>
        <v>0</v>
      </c>
      <c r="BQ103" s="22">
        <f>Enrollment[[#This Row],[Female Refugee  (15-24)]]+Enrollment[[#This Row],[Female Host (15-24)]]</f>
        <v>0</v>
      </c>
      <c r="BR103" s="22">
        <f>Enrollment[[#This Row],[Total Male (3-14)]]+Enrollment[[#This Row],[Total Male (15-24)]]</f>
        <v>63</v>
      </c>
      <c r="BS103" s="22">
        <f>Enrollment[[#This Row],[Total Female (3-14)]]+Enrollment[[#This Row],[Total Female (15-24)]]</f>
        <v>42</v>
      </c>
      <c r="BT103" s="22">
        <f>Enrollment[[#This Row],[Refugee Total]]+Enrollment[[#This Row],[Total Host]]</f>
        <v>105</v>
      </c>
      <c r="BU103" s="22">
        <f>Enrollment[[#This Row],['# of Girls from refugee community in age group 3-5 enrolled in learning spaces]]+Enrollment[[#This Row],['# of Girls from host community in age group 3-5 enrolled in learning spaces]]</f>
        <v>19</v>
      </c>
      <c r="BV103" s="22">
        <f>Enrollment[[#This Row],['# of Girls from refugee community in age group 6-14 enrolled in learning spaces]]+Enrollment[[#This Row],['# of Girls from host community in age group 6-14 enrolled in learning spaces]]</f>
        <v>23</v>
      </c>
      <c r="BW10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3" s="22">
        <f>Enrollment[[#This Row],['# of Boys from refugee community in age group 3-5 enrolled in learning spaces]]+Enrollment[[#This Row],['# of Boys from host community in age group 3-5 enrolled in learning spaces]]</f>
        <v>16</v>
      </c>
      <c r="BZ103" s="22">
        <f>Enrollment[[#This Row],['# of Boys from refugee community in age group 6-14 enrolled in learning spaces]]+Enrollment[[#This Row],['# of Boys from host community in age group 6-14 enrolled in learning spaces]]</f>
        <v>47</v>
      </c>
      <c r="CA10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4" spans="1:80">
      <c r="A104" s="21" t="s">
        <v>58</v>
      </c>
      <c r="B104" s="21" t="s">
        <v>87</v>
      </c>
      <c r="D104" s="21" t="s">
        <v>1832</v>
      </c>
      <c r="E104" s="21" t="s">
        <v>363</v>
      </c>
      <c r="F104" s="21" t="s">
        <v>364</v>
      </c>
      <c r="G104" s="21">
        <v>31013912</v>
      </c>
      <c r="H104" s="21" t="s">
        <v>166</v>
      </c>
      <c r="I104" s="21" t="s">
        <v>259</v>
      </c>
      <c r="J104" s="21" t="s">
        <v>168</v>
      </c>
      <c r="K104" s="21" t="s">
        <v>1918</v>
      </c>
      <c r="L104" s="21" t="s">
        <v>1920</v>
      </c>
      <c r="O104" s="21" t="s">
        <v>104</v>
      </c>
      <c r="P104" s="21" t="s">
        <v>106</v>
      </c>
      <c r="Q104" s="21" t="s">
        <v>111</v>
      </c>
      <c r="S104" s="21">
        <v>22</v>
      </c>
      <c r="U104" s="21">
        <v>13</v>
      </c>
      <c r="AA104" s="21">
        <v>28</v>
      </c>
      <c r="AC104" s="21">
        <v>42</v>
      </c>
      <c r="AZ10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4" s="22">
        <f>Enrollment[[#This Row],[Refugee Children 3-14]]+Enrollment[[#This Row],[Refugee Children 15-24]]</f>
        <v>105</v>
      </c>
      <c r="BC10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4" s="22">
        <f>Enrollment[[#This Row],[Host Children 3-14]]+Enrollment[[#This Row],[Host Children 15-24]]</f>
        <v>0</v>
      </c>
      <c r="BF104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04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04" s="22">
        <f>Enrollment[[#This Row],['# of Boys from host community in age group 3-5 enrolled in learning spaces]]+Enrollment[[#This Row],['# of Boys from host community in age group 6-14 enrolled in learning spaces]]</f>
        <v>0</v>
      </c>
      <c r="BI104" s="22">
        <f>Enrollment[[#This Row],['# of Girls from host community in age group 3-5 enrolled in learning spaces]]+Enrollment[[#This Row],['# of Girls from host community in age group 6-14 enrolled in learning spaces]]</f>
        <v>0</v>
      </c>
      <c r="BJ104" s="22">
        <f>Enrollment[[#This Row],[Male Refugee (3-14)]]+Enrollment[[#This Row],[Host Male (3-14)]]</f>
        <v>55</v>
      </c>
      <c r="BK104" s="22">
        <f>Enrollment[[#This Row],[Female Refugee (3-14)]]+Enrollment[[#This Row],[Host Female (3-14)]]</f>
        <v>50</v>
      </c>
      <c r="BL10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4" s="22">
        <f>Enrollment[[#This Row],['# of Boys from host community in age group 15-17 enrolled in learning spaces]]+Enrollment[[#This Row],['# of Boys from host community in age group 18-24 enrolled in learning spaces]]</f>
        <v>0</v>
      </c>
      <c r="BO10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4" s="22">
        <f>Enrollment[[#This Row],[Male Refugee (15-24)]]+Enrollment[[#This Row],[Male Host (15-24)]]</f>
        <v>0</v>
      </c>
      <c r="BQ104" s="22">
        <f>Enrollment[[#This Row],[Female Refugee  (15-24)]]+Enrollment[[#This Row],[Female Host (15-24)]]</f>
        <v>0</v>
      </c>
      <c r="BR104" s="22">
        <f>Enrollment[[#This Row],[Total Male (3-14)]]+Enrollment[[#This Row],[Total Male (15-24)]]</f>
        <v>55</v>
      </c>
      <c r="BS104" s="22">
        <f>Enrollment[[#This Row],[Total Female (3-14)]]+Enrollment[[#This Row],[Total Female (15-24)]]</f>
        <v>50</v>
      </c>
      <c r="BT104" s="22">
        <f>Enrollment[[#This Row],[Refugee Total]]+Enrollment[[#This Row],[Total Host]]</f>
        <v>105</v>
      </c>
      <c r="BU104" s="22">
        <f>Enrollment[[#This Row],['# of Girls from refugee community in age group 3-5 enrolled in learning spaces]]+Enrollment[[#This Row],['# of Girls from host community in age group 3-5 enrolled in learning spaces]]</f>
        <v>22</v>
      </c>
      <c r="BV104" s="22">
        <f>Enrollment[[#This Row],['# of Girls from refugee community in age group 6-14 enrolled in learning spaces]]+Enrollment[[#This Row],['# of Girls from host community in age group 6-14 enrolled in learning spaces]]</f>
        <v>28</v>
      </c>
      <c r="BW10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4" s="22">
        <f>Enrollment[[#This Row],['# of Boys from refugee community in age group 3-5 enrolled in learning spaces]]+Enrollment[[#This Row],['# of Boys from host community in age group 3-5 enrolled in learning spaces]]</f>
        <v>13</v>
      </c>
      <c r="BZ104" s="22">
        <f>Enrollment[[#This Row],['# of Boys from refugee community in age group 6-14 enrolled in learning spaces]]+Enrollment[[#This Row],['# of Boys from host community in age group 6-14 enrolled in learning spaces]]</f>
        <v>42</v>
      </c>
      <c r="CA10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5" spans="1:80">
      <c r="A105" s="21" t="s">
        <v>58</v>
      </c>
      <c r="B105" s="21" t="s">
        <v>87</v>
      </c>
      <c r="D105" s="21" t="s">
        <v>1832</v>
      </c>
      <c r="E105" s="21" t="s">
        <v>380</v>
      </c>
      <c r="F105" s="21" t="s">
        <v>265</v>
      </c>
      <c r="G105" s="21">
        <v>31013913</v>
      </c>
      <c r="H105" s="21" t="s">
        <v>166</v>
      </c>
      <c r="I105" s="21" t="s">
        <v>259</v>
      </c>
      <c r="J105" s="21" t="s">
        <v>168</v>
      </c>
      <c r="K105" s="21" t="s">
        <v>1887</v>
      </c>
      <c r="L105" s="21" t="s">
        <v>1921</v>
      </c>
      <c r="O105" s="21" t="s">
        <v>104</v>
      </c>
      <c r="P105" s="21" t="s">
        <v>106</v>
      </c>
      <c r="Q105" s="21" t="s">
        <v>111</v>
      </c>
      <c r="S105" s="21">
        <v>12</v>
      </c>
      <c r="U105" s="21">
        <v>23</v>
      </c>
      <c r="AA105" s="21">
        <v>23</v>
      </c>
      <c r="AC105" s="21">
        <v>47</v>
      </c>
      <c r="AZ10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5" s="22">
        <f>Enrollment[[#This Row],[Refugee Children 3-14]]+Enrollment[[#This Row],[Refugee Children 15-24]]</f>
        <v>105</v>
      </c>
      <c r="BC10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5" s="22">
        <f>Enrollment[[#This Row],[Host Children 3-14]]+Enrollment[[#This Row],[Host Children 15-24]]</f>
        <v>0</v>
      </c>
      <c r="BF105" s="22">
        <f>Enrollment[[#This Row],['# of Boys from refugee community in age group 3-5 enrolled in learning spaces]]+Enrollment[[#This Row],['# of Boys from refugee community in age group 6-14 enrolled in learning spaces]]</f>
        <v>70</v>
      </c>
      <c r="BG105" s="22">
        <f>Enrollment[[#This Row],['# of Girls from refugee community in age group 3-5 enrolled in learning spaces]]+Enrollment[[#This Row],['# of Girls from refugee community in age group 6-14 enrolled in learning spaces]]</f>
        <v>35</v>
      </c>
      <c r="BH105" s="22">
        <f>Enrollment[[#This Row],['# of Boys from host community in age group 3-5 enrolled in learning spaces]]+Enrollment[[#This Row],['# of Boys from host community in age group 6-14 enrolled in learning spaces]]</f>
        <v>0</v>
      </c>
      <c r="BI105" s="22">
        <f>Enrollment[[#This Row],['# of Girls from host community in age group 3-5 enrolled in learning spaces]]+Enrollment[[#This Row],['# of Girls from host community in age group 6-14 enrolled in learning spaces]]</f>
        <v>0</v>
      </c>
      <c r="BJ105" s="22">
        <f>Enrollment[[#This Row],[Male Refugee (3-14)]]+Enrollment[[#This Row],[Host Male (3-14)]]</f>
        <v>70</v>
      </c>
      <c r="BK105" s="22">
        <f>Enrollment[[#This Row],[Female Refugee (3-14)]]+Enrollment[[#This Row],[Host Female (3-14)]]</f>
        <v>35</v>
      </c>
      <c r="BL10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5" s="22">
        <f>Enrollment[[#This Row],['# of Boys from host community in age group 15-17 enrolled in learning spaces]]+Enrollment[[#This Row],['# of Boys from host community in age group 18-24 enrolled in learning spaces]]</f>
        <v>0</v>
      </c>
      <c r="BO10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5" s="22">
        <f>Enrollment[[#This Row],[Male Refugee (15-24)]]+Enrollment[[#This Row],[Male Host (15-24)]]</f>
        <v>0</v>
      </c>
      <c r="BQ105" s="22">
        <f>Enrollment[[#This Row],[Female Refugee  (15-24)]]+Enrollment[[#This Row],[Female Host (15-24)]]</f>
        <v>0</v>
      </c>
      <c r="BR105" s="22">
        <f>Enrollment[[#This Row],[Total Male (3-14)]]+Enrollment[[#This Row],[Total Male (15-24)]]</f>
        <v>70</v>
      </c>
      <c r="BS105" s="22">
        <f>Enrollment[[#This Row],[Total Female (3-14)]]+Enrollment[[#This Row],[Total Female (15-24)]]</f>
        <v>35</v>
      </c>
      <c r="BT105" s="22">
        <f>Enrollment[[#This Row],[Refugee Total]]+Enrollment[[#This Row],[Total Host]]</f>
        <v>105</v>
      </c>
      <c r="BU105" s="22">
        <f>Enrollment[[#This Row],['# of Girls from refugee community in age group 3-5 enrolled in learning spaces]]+Enrollment[[#This Row],['# of Girls from host community in age group 3-5 enrolled in learning spaces]]</f>
        <v>12</v>
      </c>
      <c r="BV105" s="22">
        <f>Enrollment[[#This Row],['# of Girls from refugee community in age group 6-14 enrolled in learning spaces]]+Enrollment[[#This Row],['# of Girls from host community in age group 6-14 enrolled in learning spaces]]</f>
        <v>23</v>
      </c>
      <c r="BW10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5" s="22">
        <f>Enrollment[[#This Row],['# of Boys from refugee community in age group 3-5 enrolled in learning spaces]]+Enrollment[[#This Row],['# of Boys from host community in age group 3-5 enrolled in learning spaces]]</f>
        <v>23</v>
      </c>
      <c r="BZ105" s="22">
        <f>Enrollment[[#This Row],['# of Boys from refugee community in age group 6-14 enrolled in learning spaces]]+Enrollment[[#This Row],['# of Boys from host community in age group 6-14 enrolled in learning spaces]]</f>
        <v>47</v>
      </c>
      <c r="CA10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6" spans="1:80">
      <c r="A106" s="21" t="s">
        <v>58</v>
      </c>
      <c r="B106" s="21" t="s">
        <v>87</v>
      </c>
      <c r="D106" s="21" t="s">
        <v>1832</v>
      </c>
      <c r="E106" s="21" t="s">
        <v>388</v>
      </c>
      <c r="F106" s="21" t="s">
        <v>389</v>
      </c>
      <c r="G106" s="21">
        <v>31013914</v>
      </c>
      <c r="H106" s="21" t="s">
        <v>166</v>
      </c>
      <c r="I106" s="21" t="s">
        <v>259</v>
      </c>
      <c r="J106" s="21" t="s">
        <v>168</v>
      </c>
      <c r="K106" s="21" t="s">
        <v>1853</v>
      </c>
      <c r="L106" s="21" t="s">
        <v>1922</v>
      </c>
      <c r="M106" s="21">
        <v>0</v>
      </c>
      <c r="N106" s="21">
        <v>0</v>
      </c>
      <c r="O106" s="21" t="s">
        <v>104</v>
      </c>
      <c r="P106" s="21" t="s">
        <v>106</v>
      </c>
      <c r="Q106" s="21" t="s">
        <v>111</v>
      </c>
      <c r="S106" s="21">
        <v>15</v>
      </c>
      <c r="U106" s="21">
        <v>20</v>
      </c>
      <c r="AA106" s="21">
        <v>33</v>
      </c>
      <c r="AC106" s="21">
        <v>37</v>
      </c>
      <c r="AZ10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6" s="22">
        <f>Enrollment[[#This Row],[Refugee Children 3-14]]+Enrollment[[#This Row],[Refugee Children 15-24]]</f>
        <v>105</v>
      </c>
      <c r="BC10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6" s="22">
        <f>Enrollment[[#This Row],[Host Children 3-14]]+Enrollment[[#This Row],[Host Children 15-24]]</f>
        <v>0</v>
      </c>
      <c r="BF106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06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06" s="22">
        <f>Enrollment[[#This Row],['# of Boys from host community in age group 3-5 enrolled in learning spaces]]+Enrollment[[#This Row],['# of Boys from host community in age group 6-14 enrolled in learning spaces]]</f>
        <v>0</v>
      </c>
      <c r="BI106" s="22">
        <f>Enrollment[[#This Row],['# of Girls from host community in age group 3-5 enrolled in learning spaces]]+Enrollment[[#This Row],['# of Girls from host community in age group 6-14 enrolled in learning spaces]]</f>
        <v>0</v>
      </c>
      <c r="BJ106" s="22">
        <f>Enrollment[[#This Row],[Male Refugee (3-14)]]+Enrollment[[#This Row],[Host Male (3-14)]]</f>
        <v>57</v>
      </c>
      <c r="BK106" s="22">
        <f>Enrollment[[#This Row],[Female Refugee (3-14)]]+Enrollment[[#This Row],[Host Female (3-14)]]</f>
        <v>48</v>
      </c>
      <c r="BL10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6" s="22">
        <f>Enrollment[[#This Row],['# of Boys from host community in age group 15-17 enrolled in learning spaces]]+Enrollment[[#This Row],['# of Boys from host community in age group 18-24 enrolled in learning spaces]]</f>
        <v>0</v>
      </c>
      <c r="BO10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6" s="22">
        <f>Enrollment[[#This Row],[Male Refugee (15-24)]]+Enrollment[[#This Row],[Male Host (15-24)]]</f>
        <v>0</v>
      </c>
      <c r="BQ106" s="22">
        <f>Enrollment[[#This Row],[Female Refugee  (15-24)]]+Enrollment[[#This Row],[Female Host (15-24)]]</f>
        <v>0</v>
      </c>
      <c r="BR106" s="22">
        <f>Enrollment[[#This Row],[Total Male (3-14)]]+Enrollment[[#This Row],[Total Male (15-24)]]</f>
        <v>57</v>
      </c>
      <c r="BS106" s="22">
        <f>Enrollment[[#This Row],[Total Female (3-14)]]+Enrollment[[#This Row],[Total Female (15-24)]]</f>
        <v>48</v>
      </c>
      <c r="BT106" s="22">
        <f>Enrollment[[#This Row],[Refugee Total]]+Enrollment[[#This Row],[Total Host]]</f>
        <v>105</v>
      </c>
      <c r="BU106" s="22">
        <f>Enrollment[[#This Row],['# of Girls from refugee community in age group 3-5 enrolled in learning spaces]]+Enrollment[[#This Row],['# of Girls from host community in age group 3-5 enrolled in learning spaces]]</f>
        <v>15</v>
      </c>
      <c r="BV106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0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6" s="22">
        <f>Enrollment[[#This Row],['# of Boys from refugee community in age group 3-5 enrolled in learning spaces]]+Enrollment[[#This Row],['# of Boys from host community in age group 3-5 enrolled in learning spaces]]</f>
        <v>20</v>
      </c>
      <c r="BZ106" s="22">
        <f>Enrollment[[#This Row],['# of Boys from refugee community in age group 6-14 enrolled in learning spaces]]+Enrollment[[#This Row],['# of Boys from host community in age group 6-14 enrolled in learning spaces]]</f>
        <v>37</v>
      </c>
      <c r="CA10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7" spans="1:80">
      <c r="A107" s="21" t="s">
        <v>58</v>
      </c>
      <c r="B107" s="21" t="s">
        <v>87</v>
      </c>
      <c r="D107" s="21" t="s">
        <v>1832</v>
      </c>
      <c r="E107" s="21" t="s">
        <v>380</v>
      </c>
      <c r="F107" s="21" t="s">
        <v>381</v>
      </c>
      <c r="G107" s="21">
        <v>31013916</v>
      </c>
      <c r="H107" s="21" t="s">
        <v>166</v>
      </c>
      <c r="I107" s="21" t="s">
        <v>259</v>
      </c>
      <c r="J107" s="21" t="s">
        <v>168</v>
      </c>
      <c r="K107" s="21" t="s">
        <v>1923</v>
      </c>
      <c r="L107" s="21" t="s">
        <v>1924</v>
      </c>
      <c r="O107" s="21" t="s">
        <v>104</v>
      </c>
      <c r="P107" s="21" t="s">
        <v>106</v>
      </c>
      <c r="Q107" s="21" t="s">
        <v>111</v>
      </c>
      <c r="S107" s="21">
        <v>20</v>
      </c>
      <c r="U107" s="21">
        <v>15</v>
      </c>
      <c r="AA107" s="21">
        <v>36</v>
      </c>
      <c r="AC107" s="21">
        <v>34</v>
      </c>
      <c r="AZ10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7" s="22">
        <f>Enrollment[[#This Row],[Refugee Children 3-14]]+Enrollment[[#This Row],[Refugee Children 15-24]]</f>
        <v>105</v>
      </c>
      <c r="BC10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7" s="22">
        <f>Enrollment[[#This Row],[Host Children 3-14]]+Enrollment[[#This Row],[Host Children 15-24]]</f>
        <v>0</v>
      </c>
      <c r="BF107" s="22">
        <f>Enrollment[[#This Row],['# of Boys from refugee community in age group 3-5 enrolled in learning spaces]]+Enrollment[[#This Row],['# of Boys from refugee community in age group 6-14 enrolled in learning spaces]]</f>
        <v>49</v>
      </c>
      <c r="BG107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07" s="22">
        <f>Enrollment[[#This Row],['# of Boys from host community in age group 3-5 enrolled in learning spaces]]+Enrollment[[#This Row],['# of Boys from host community in age group 6-14 enrolled in learning spaces]]</f>
        <v>0</v>
      </c>
      <c r="BI107" s="22">
        <f>Enrollment[[#This Row],['# of Girls from host community in age group 3-5 enrolled in learning spaces]]+Enrollment[[#This Row],['# of Girls from host community in age group 6-14 enrolled in learning spaces]]</f>
        <v>0</v>
      </c>
      <c r="BJ107" s="22">
        <f>Enrollment[[#This Row],[Male Refugee (3-14)]]+Enrollment[[#This Row],[Host Male (3-14)]]</f>
        <v>49</v>
      </c>
      <c r="BK107" s="22">
        <f>Enrollment[[#This Row],[Female Refugee (3-14)]]+Enrollment[[#This Row],[Host Female (3-14)]]</f>
        <v>56</v>
      </c>
      <c r="BL10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7" s="22">
        <f>Enrollment[[#This Row],['# of Boys from host community in age group 15-17 enrolled in learning spaces]]+Enrollment[[#This Row],['# of Boys from host community in age group 18-24 enrolled in learning spaces]]</f>
        <v>0</v>
      </c>
      <c r="BO10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7" s="22">
        <f>Enrollment[[#This Row],[Male Refugee (15-24)]]+Enrollment[[#This Row],[Male Host (15-24)]]</f>
        <v>0</v>
      </c>
      <c r="BQ107" s="22">
        <f>Enrollment[[#This Row],[Female Refugee  (15-24)]]+Enrollment[[#This Row],[Female Host (15-24)]]</f>
        <v>0</v>
      </c>
      <c r="BR107" s="22">
        <f>Enrollment[[#This Row],[Total Male (3-14)]]+Enrollment[[#This Row],[Total Male (15-24)]]</f>
        <v>49</v>
      </c>
      <c r="BS107" s="22">
        <f>Enrollment[[#This Row],[Total Female (3-14)]]+Enrollment[[#This Row],[Total Female (15-24)]]</f>
        <v>56</v>
      </c>
      <c r="BT107" s="22">
        <f>Enrollment[[#This Row],[Refugee Total]]+Enrollment[[#This Row],[Total Host]]</f>
        <v>105</v>
      </c>
      <c r="BU107" s="22">
        <f>Enrollment[[#This Row],['# of Girls from refugee community in age group 3-5 enrolled in learning spaces]]+Enrollment[[#This Row],['# of Girls from host community in age group 3-5 enrolled in learning spaces]]</f>
        <v>20</v>
      </c>
      <c r="BV107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0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7" s="22">
        <f>Enrollment[[#This Row],['# of Boys from refugee community in age group 3-5 enrolled in learning spaces]]+Enrollment[[#This Row],['# of Boys from host community in age group 3-5 enrolled in learning spaces]]</f>
        <v>15</v>
      </c>
      <c r="BZ107" s="22">
        <f>Enrollment[[#This Row],['# of Boys from refugee community in age group 6-14 enrolled in learning spaces]]+Enrollment[[#This Row],['# of Boys from host community in age group 6-14 enrolled in learning spaces]]</f>
        <v>34</v>
      </c>
      <c r="CA10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8" spans="1:80">
      <c r="A108" s="21" t="s">
        <v>58</v>
      </c>
      <c r="B108" s="21" t="s">
        <v>87</v>
      </c>
      <c r="D108" s="21" t="s">
        <v>1832</v>
      </c>
      <c r="E108" s="21" t="s">
        <v>380</v>
      </c>
      <c r="F108" s="21" t="s">
        <v>267</v>
      </c>
      <c r="G108" s="21">
        <v>31013917</v>
      </c>
      <c r="H108" s="21" t="s">
        <v>166</v>
      </c>
      <c r="I108" s="21" t="s">
        <v>259</v>
      </c>
      <c r="J108" s="21" t="s">
        <v>168</v>
      </c>
      <c r="K108" s="21" t="s">
        <v>1918</v>
      </c>
      <c r="L108" s="21" t="s">
        <v>1925</v>
      </c>
      <c r="O108" s="21" t="s">
        <v>104</v>
      </c>
      <c r="P108" s="21" t="s">
        <v>106</v>
      </c>
      <c r="Q108" s="21" t="s">
        <v>111</v>
      </c>
      <c r="S108" s="21">
        <v>13</v>
      </c>
      <c r="U108" s="21">
        <v>22</v>
      </c>
      <c r="AA108" s="21">
        <v>30</v>
      </c>
      <c r="AC108" s="21">
        <v>40</v>
      </c>
      <c r="AZ10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8" s="22">
        <f>Enrollment[[#This Row],[Refugee Children 3-14]]+Enrollment[[#This Row],[Refugee Children 15-24]]</f>
        <v>105</v>
      </c>
      <c r="BC10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8" s="22">
        <f>Enrollment[[#This Row],[Host Children 3-14]]+Enrollment[[#This Row],[Host Children 15-24]]</f>
        <v>0</v>
      </c>
      <c r="BF108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08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108" s="22">
        <f>Enrollment[[#This Row],['# of Boys from host community in age group 3-5 enrolled in learning spaces]]+Enrollment[[#This Row],['# of Boys from host community in age group 6-14 enrolled in learning spaces]]</f>
        <v>0</v>
      </c>
      <c r="BI108" s="22">
        <f>Enrollment[[#This Row],['# of Girls from host community in age group 3-5 enrolled in learning spaces]]+Enrollment[[#This Row],['# of Girls from host community in age group 6-14 enrolled in learning spaces]]</f>
        <v>0</v>
      </c>
      <c r="BJ108" s="22">
        <f>Enrollment[[#This Row],[Male Refugee (3-14)]]+Enrollment[[#This Row],[Host Male (3-14)]]</f>
        <v>62</v>
      </c>
      <c r="BK108" s="22">
        <f>Enrollment[[#This Row],[Female Refugee (3-14)]]+Enrollment[[#This Row],[Host Female (3-14)]]</f>
        <v>43</v>
      </c>
      <c r="BL10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8" s="22">
        <f>Enrollment[[#This Row],['# of Boys from host community in age group 15-17 enrolled in learning spaces]]+Enrollment[[#This Row],['# of Boys from host community in age group 18-24 enrolled in learning spaces]]</f>
        <v>0</v>
      </c>
      <c r="BO10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8" s="22">
        <f>Enrollment[[#This Row],[Male Refugee (15-24)]]+Enrollment[[#This Row],[Male Host (15-24)]]</f>
        <v>0</v>
      </c>
      <c r="BQ108" s="22">
        <f>Enrollment[[#This Row],[Female Refugee  (15-24)]]+Enrollment[[#This Row],[Female Host (15-24)]]</f>
        <v>0</v>
      </c>
      <c r="BR108" s="22">
        <f>Enrollment[[#This Row],[Total Male (3-14)]]+Enrollment[[#This Row],[Total Male (15-24)]]</f>
        <v>62</v>
      </c>
      <c r="BS108" s="22">
        <f>Enrollment[[#This Row],[Total Female (3-14)]]+Enrollment[[#This Row],[Total Female (15-24)]]</f>
        <v>43</v>
      </c>
      <c r="BT108" s="22">
        <f>Enrollment[[#This Row],[Refugee Total]]+Enrollment[[#This Row],[Total Host]]</f>
        <v>105</v>
      </c>
      <c r="BU108" s="22">
        <f>Enrollment[[#This Row],['# of Girls from refugee community in age group 3-5 enrolled in learning spaces]]+Enrollment[[#This Row],['# of Girls from host community in age group 3-5 enrolled in learning spaces]]</f>
        <v>13</v>
      </c>
      <c r="BV108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0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8" s="22">
        <f>Enrollment[[#This Row],['# of Boys from refugee community in age group 3-5 enrolled in learning spaces]]+Enrollment[[#This Row],['# of Boys from host community in age group 3-5 enrolled in learning spaces]]</f>
        <v>22</v>
      </c>
      <c r="BZ108" s="22">
        <f>Enrollment[[#This Row],['# of Boys from refugee community in age group 6-14 enrolled in learning spaces]]+Enrollment[[#This Row],['# of Boys from host community in age group 6-14 enrolled in learning spaces]]</f>
        <v>40</v>
      </c>
      <c r="CA10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9" spans="1:80">
      <c r="A109" s="21" t="s">
        <v>58</v>
      </c>
      <c r="B109" s="21" t="s">
        <v>87</v>
      </c>
      <c r="D109" s="21" t="s">
        <v>1832</v>
      </c>
      <c r="E109" s="21" t="s">
        <v>378</v>
      </c>
      <c r="F109" s="21" t="s">
        <v>379</v>
      </c>
      <c r="G109" s="21">
        <v>31013918</v>
      </c>
      <c r="H109" s="21" t="s">
        <v>166</v>
      </c>
      <c r="I109" s="21" t="s">
        <v>259</v>
      </c>
      <c r="J109" s="21" t="s">
        <v>168</v>
      </c>
      <c r="K109" s="21" t="s">
        <v>1893</v>
      </c>
      <c r="L109" s="21" t="s">
        <v>1926</v>
      </c>
      <c r="O109" s="21" t="s">
        <v>104</v>
      </c>
      <c r="P109" s="21" t="s">
        <v>106</v>
      </c>
      <c r="Q109" s="21" t="s">
        <v>111</v>
      </c>
      <c r="S109" s="21">
        <v>24</v>
      </c>
      <c r="U109" s="21">
        <v>11</v>
      </c>
      <c r="AA109" s="21">
        <v>38</v>
      </c>
      <c r="AC109" s="21">
        <v>32</v>
      </c>
      <c r="AZ10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9" s="22">
        <f>Enrollment[[#This Row],[Refugee Children 3-14]]+Enrollment[[#This Row],[Refugee Children 15-24]]</f>
        <v>105</v>
      </c>
      <c r="BC10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9" s="22">
        <f>Enrollment[[#This Row],[Host Children 3-14]]+Enrollment[[#This Row],[Host Children 15-24]]</f>
        <v>0</v>
      </c>
      <c r="BF109" s="22">
        <f>Enrollment[[#This Row],['# of Boys from refugee community in age group 3-5 enrolled in learning spaces]]+Enrollment[[#This Row],['# of Boys from refugee community in age group 6-14 enrolled in learning spaces]]</f>
        <v>43</v>
      </c>
      <c r="BG109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109" s="22">
        <f>Enrollment[[#This Row],['# of Boys from host community in age group 3-5 enrolled in learning spaces]]+Enrollment[[#This Row],['# of Boys from host community in age group 6-14 enrolled in learning spaces]]</f>
        <v>0</v>
      </c>
      <c r="BI109" s="22">
        <f>Enrollment[[#This Row],['# of Girls from host community in age group 3-5 enrolled in learning spaces]]+Enrollment[[#This Row],['# of Girls from host community in age group 6-14 enrolled in learning spaces]]</f>
        <v>0</v>
      </c>
      <c r="BJ109" s="22">
        <f>Enrollment[[#This Row],[Male Refugee (3-14)]]+Enrollment[[#This Row],[Host Male (3-14)]]</f>
        <v>43</v>
      </c>
      <c r="BK109" s="22">
        <f>Enrollment[[#This Row],[Female Refugee (3-14)]]+Enrollment[[#This Row],[Host Female (3-14)]]</f>
        <v>62</v>
      </c>
      <c r="BL10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9" s="22">
        <f>Enrollment[[#This Row],['# of Boys from host community in age group 15-17 enrolled in learning spaces]]+Enrollment[[#This Row],['# of Boys from host community in age group 18-24 enrolled in learning spaces]]</f>
        <v>0</v>
      </c>
      <c r="BO10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9" s="22">
        <f>Enrollment[[#This Row],[Male Refugee (15-24)]]+Enrollment[[#This Row],[Male Host (15-24)]]</f>
        <v>0</v>
      </c>
      <c r="BQ109" s="22">
        <f>Enrollment[[#This Row],[Female Refugee  (15-24)]]+Enrollment[[#This Row],[Female Host (15-24)]]</f>
        <v>0</v>
      </c>
      <c r="BR109" s="22">
        <f>Enrollment[[#This Row],[Total Male (3-14)]]+Enrollment[[#This Row],[Total Male (15-24)]]</f>
        <v>43</v>
      </c>
      <c r="BS109" s="22">
        <f>Enrollment[[#This Row],[Total Female (3-14)]]+Enrollment[[#This Row],[Total Female (15-24)]]</f>
        <v>62</v>
      </c>
      <c r="BT109" s="22">
        <f>Enrollment[[#This Row],[Refugee Total]]+Enrollment[[#This Row],[Total Host]]</f>
        <v>105</v>
      </c>
      <c r="BU109" s="22">
        <f>Enrollment[[#This Row],['# of Girls from refugee community in age group 3-5 enrolled in learning spaces]]+Enrollment[[#This Row],['# of Girls from host community in age group 3-5 enrolled in learning spaces]]</f>
        <v>24</v>
      </c>
      <c r="BV109" s="22">
        <f>Enrollment[[#This Row],['# of Girls from refugee community in age group 6-14 enrolled in learning spaces]]+Enrollment[[#This Row],['# of Girls from host community in age group 6-14 enrolled in learning spaces]]</f>
        <v>38</v>
      </c>
      <c r="BW10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9" s="22">
        <f>Enrollment[[#This Row],['# of Boys from refugee community in age group 3-5 enrolled in learning spaces]]+Enrollment[[#This Row],['# of Boys from host community in age group 3-5 enrolled in learning spaces]]</f>
        <v>11</v>
      </c>
      <c r="BZ109" s="22">
        <f>Enrollment[[#This Row],['# of Boys from refugee community in age group 6-14 enrolled in learning spaces]]+Enrollment[[#This Row],['# of Boys from host community in age group 6-14 enrolled in learning spaces]]</f>
        <v>32</v>
      </c>
      <c r="CA10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0" spans="1:80">
      <c r="A110" s="21" t="s">
        <v>58</v>
      </c>
      <c r="B110" s="21" t="s">
        <v>87</v>
      </c>
      <c r="D110" s="21" t="s">
        <v>1832</v>
      </c>
      <c r="E110" s="21" t="s">
        <v>229</v>
      </c>
      <c r="F110" s="21" t="s">
        <v>369</v>
      </c>
      <c r="G110" s="21">
        <v>31013919</v>
      </c>
      <c r="H110" s="21" t="s">
        <v>166</v>
      </c>
      <c r="I110" s="21" t="s">
        <v>259</v>
      </c>
      <c r="J110" s="21" t="s">
        <v>168</v>
      </c>
      <c r="K110" s="21" t="s">
        <v>1887</v>
      </c>
      <c r="L110" s="21" t="s">
        <v>1927</v>
      </c>
      <c r="M110" s="21">
        <v>0</v>
      </c>
      <c r="N110" s="21">
        <v>0</v>
      </c>
      <c r="O110" s="21" t="s">
        <v>104</v>
      </c>
      <c r="P110" s="21" t="s">
        <v>106</v>
      </c>
      <c r="Q110" s="21" t="s">
        <v>111</v>
      </c>
      <c r="S110" s="21">
        <v>25</v>
      </c>
      <c r="U110" s="21">
        <v>10</v>
      </c>
      <c r="AA110" s="21">
        <v>37</v>
      </c>
      <c r="AC110" s="21">
        <v>33</v>
      </c>
      <c r="AZ1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0" s="22">
        <f>Enrollment[[#This Row],[Refugee Children 3-14]]+Enrollment[[#This Row],[Refugee Children 15-24]]</f>
        <v>105</v>
      </c>
      <c r="BC1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0" s="22">
        <f>Enrollment[[#This Row],[Host Children 3-14]]+Enrollment[[#This Row],[Host Children 15-24]]</f>
        <v>0</v>
      </c>
      <c r="BF110" s="22">
        <f>Enrollment[[#This Row],['# of Boys from refugee community in age group 3-5 enrolled in learning spaces]]+Enrollment[[#This Row],['# of Boys from refugee community in age group 6-14 enrolled in learning spaces]]</f>
        <v>43</v>
      </c>
      <c r="BG110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110" s="22">
        <f>Enrollment[[#This Row],['# of Boys from host community in age group 3-5 enrolled in learning spaces]]+Enrollment[[#This Row],['# of Boys from host community in age group 6-14 enrolled in learning spaces]]</f>
        <v>0</v>
      </c>
      <c r="BI110" s="22">
        <f>Enrollment[[#This Row],['# of Girls from host community in age group 3-5 enrolled in learning spaces]]+Enrollment[[#This Row],['# of Girls from host community in age group 6-14 enrolled in learning spaces]]</f>
        <v>0</v>
      </c>
      <c r="BJ110" s="22">
        <f>Enrollment[[#This Row],[Male Refugee (3-14)]]+Enrollment[[#This Row],[Host Male (3-14)]]</f>
        <v>43</v>
      </c>
      <c r="BK110" s="22">
        <f>Enrollment[[#This Row],[Female Refugee (3-14)]]+Enrollment[[#This Row],[Host Female (3-14)]]</f>
        <v>62</v>
      </c>
      <c r="BL1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0" s="22">
        <f>Enrollment[[#This Row],['# of Boys from host community in age group 15-17 enrolled in learning spaces]]+Enrollment[[#This Row],['# of Boys from host community in age group 18-24 enrolled in learning spaces]]</f>
        <v>0</v>
      </c>
      <c r="BO1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0" s="22">
        <f>Enrollment[[#This Row],[Male Refugee (15-24)]]+Enrollment[[#This Row],[Male Host (15-24)]]</f>
        <v>0</v>
      </c>
      <c r="BQ110" s="22">
        <f>Enrollment[[#This Row],[Female Refugee  (15-24)]]+Enrollment[[#This Row],[Female Host (15-24)]]</f>
        <v>0</v>
      </c>
      <c r="BR110" s="22">
        <f>Enrollment[[#This Row],[Total Male (3-14)]]+Enrollment[[#This Row],[Total Male (15-24)]]</f>
        <v>43</v>
      </c>
      <c r="BS110" s="22">
        <f>Enrollment[[#This Row],[Total Female (3-14)]]+Enrollment[[#This Row],[Total Female (15-24)]]</f>
        <v>62</v>
      </c>
      <c r="BT110" s="22">
        <f>Enrollment[[#This Row],[Refugee Total]]+Enrollment[[#This Row],[Total Host]]</f>
        <v>105</v>
      </c>
      <c r="BU110" s="22">
        <f>Enrollment[[#This Row],['# of Girls from refugee community in age group 3-5 enrolled in learning spaces]]+Enrollment[[#This Row],['# of Girls from host community in age group 3-5 enrolled in learning spaces]]</f>
        <v>25</v>
      </c>
      <c r="BV11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0" s="22">
        <f>Enrollment[[#This Row],['# of Boys from refugee community in age group 3-5 enrolled in learning spaces]]+Enrollment[[#This Row],['# of Boys from host community in age group 3-5 enrolled in learning spaces]]</f>
        <v>10</v>
      </c>
      <c r="BZ110" s="22">
        <f>Enrollment[[#This Row],['# of Boys from refugee community in age group 6-14 enrolled in learning spaces]]+Enrollment[[#This Row],['# of Boys from host community in age group 6-14 enrolled in learning spaces]]</f>
        <v>33</v>
      </c>
      <c r="CA1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1" spans="1:80">
      <c r="A111" s="21" t="s">
        <v>58</v>
      </c>
      <c r="B111" s="21" t="s">
        <v>87</v>
      </c>
      <c r="D111" s="21" t="s">
        <v>1832</v>
      </c>
      <c r="E111" s="21" t="s">
        <v>227</v>
      </c>
      <c r="F111" s="21" t="s">
        <v>366</v>
      </c>
      <c r="G111" s="21">
        <v>31013920</v>
      </c>
      <c r="H111" s="21" t="s">
        <v>166</v>
      </c>
      <c r="I111" s="21" t="s">
        <v>259</v>
      </c>
      <c r="J111" s="21" t="s">
        <v>168</v>
      </c>
      <c r="K111" s="21" t="s">
        <v>1928</v>
      </c>
      <c r="L111" s="21" t="s">
        <v>1929</v>
      </c>
      <c r="O111" s="21" t="s">
        <v>104</v>
      </c>
      <c r="P111" s="21" t="s">
        <v>106</v>
      </c>
      <c r="Q111" s="21" t="s">
        <v>111</v>
      </c>
      <c r="S111" s="21">
        <v>14</v>
      </c>
      <c r="U111" s="21">
        <v>21</v>
      </c>
      <c r="AA111" s="21">
        <v>31</v>
      </c>
      <c r="AC111" s="21">
        <v>39</v>
      </c>
      <c r="AZ1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1" s="22">
        <f>Enrollment[[#This Row],[Refugee Children 3-14]]+Enrollment[[#This Row],[Refugee Children 15-24]]</f>
        <v>105</v>
      </c>
      <c r="BC1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1" s="22">
        <f>Enrollment[[#This Row],[Host Children 3-14]]+Enrollment[[#This Row],[Host Children 15-24]]</f>
        <v>0</v>
      </c>
      <c r="BF111" s="22">
        <f>Enrollment[[#This Row],['# of Boys from refugee community in age group 3-5 enrolled in learning spaces]]+Enrollment[[#This Row],['# of Boys from refugee community in age group 6-14 enrolled in learning spaces]]</f>
        <v>60</v>
      </c>
      <c r="BG111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111" s="22">
        <f>Enrollment[[#This Row],['# of Boys from host community in age group 3-5 enrolled in learning spaces]]+Enrollment[[#This Row],['# of Boys from host community in age group 6-14 enrolled in learning spaces]]</f>
        <v>0</v>
      </c>
      <c r="BI111" s="22">
        <f>Enrollment[[#This Row],['# of Girls from host community in age group 3-5 enrolled in learning spaces]]+Enrollment[[#This Row],['# of Girls from host community in age group 6-14 enrolled in learning spaces]]</f>
        <v>0</v>
      </c>
      <c r="BJ111" s="22">
        <f>Enrollment[[#This Row],[Male Refugee (3-14)]]+Enrollment[[#This Row],[Host Male (3-14)]]</f>
        <v>60</v>
      </c>
      <c r="BK111" s="22">
        <f>Enrollment[[#This Row],[Female Refugee (3-14)]]+Enrollment[[#This Row],[Host Female (3-14)]]</f>
        <v>45</v>
      </c>
      <c r="BL1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1" s="22">
        <f>Enrollment[[#This Row],['# of Boys from host community in age group 15-17 enrolled in learning spaces]]+Enrollment[[#This Row],['# of Boys from host community in age group 18-24 enrolled in learning spaces]]</f>
        <v>0</v>
      </c>
      <c r="BO1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1" s="22">
        <f>Enrollment[[#This Row],[Male Refugee (15-24)]]+Enrollment[[#This Row],[Male Host (15-24)]]</f>
        <v>0</v>
      </c>
      <c r="BQ111" s="22">
        <f>Enrollment[[#This Row],[Female Refugee  (15-24)]]+Enrollment[[#This Row],[Female Host (15-24)]]</f>
        <v>0</v>
      </c>
      <c r="BR111" s="22">
        <f>Enrollment[[#This Row],[Total Male (3-14)]]+Enrollment[[#This Row],[Total Male (15-24)]]</f>
        <v>60</v>
      </c>
      <c r="BS111" s="22">
        <f>Enrollment[[#This Row],[Total Female (3-14)]]+Enrollment[[#This Row],[Total Female (15-24)]]</f>
        <v>45</v>
      </c>
      <c r="BT111" s="22">
        <f>Enrollment[[#This Row],[Refugee Total]]+Enrollment[[#This Row],[Total Host]]</f>
        <v>105</v>
      </c>
      <c r="BU111" s="22">
        <f>Enrollment[[#This Row],['# of Girls from refugee community in age group 3-5 enrolled in learning spaces]]+Enrollment[[#This Row],['# of Girls from host community in age group 3-5 enrolled in learning spaces]]</f>
        <v>14</v>
      </c>
      <c r="BV111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1" s="22">
        <f>Enrollment[[#This Row],['# of Boys from refugee community in age group 3-5 enrolled in learning spaces]]+Enrollment[[#This Row],['# of Boys from host community in age group 3-5 enrolled in learning spaces]]</f>
        <v>21</v>
      </c>
      <c r="BZ111" s="22">
        <f>Enrollment[[#This Row],['# of Boys from refugee community in age group 6-14 enrolled in learning spaces]]+Enrollment[[#This Row],['# of Boys from host community in age group 6-14 enrolled in learning spaces]]</f>
        <v>39</v>
      </c>
      <c r="CA1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2" spans="1:80">
      <c r="A112" s="21" t="s">
        <v>58</v>
      </c>
      <c r="B112" s="21" t="s">
        <v>87</v>
      </c>
      <c r="D112" s="21" t="s">
        <v>1832</v>
      </c>
      <c r="E112" s="21" t="s">
        <v>227</v>
      </c>
      <c r="F112" s="21" t="s">
        <v>365</v>
      </c>
      <c r="G112" s="21">
        <v>31013922</v>
      </c>
      <c r="H112" s="21" t="s">
        <v>166</v>
      </c>
      <c r="I112" s="21" t="s">
        <v>259</v>
      </c>
      <c r="J112" s="21" t="s">
        <v>168</v>
      </c>
      <c r="K112" s="21" t="s">
        <v>1930</v>
      </c>
      <c r="L112" s="21" t="s">
        <v>1931</v>
      </c>
      <c r="M112" s="21">
        <v>0</v>
      </c>
      <c r="N112" s="21">
        <v>0</v>
      </c>
      <c r="O112" s="21" t="s">
        <v>104</v>
      </c>
      <c r="P112" s="21" t="s">
        <v>106</v>
      </c>
      <c r="Q112" s="21" t="s">
        <v>111</v>
      </c>
      <c r="S112" s="21">
        <v>12</v>
      </c>
      <c r="U112" s="21">
        <v>23</v>
      </c>
      <c r="AA112" s="21">
        <v>30</v>
      </c>
      <c r="AC112" s="21">
        <v>40</v>
      </c>
      <c r="AZ1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2" s="22">
        <f>Enrollment[[#This Row],[Refugee Children 3-14]]+Enrollment[[#This Row],[Refugee Children 15-24]]</f>
        <v>105</v>
      </c>
      <c r="BC1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2" s="22">
        <f>Enrollment[[#This Row],[Host Children 3-14]]+Enrollment[[#This Row],[Host Children 15-24]]</f>
        <v>0</v>
      </c>
      <c r="BF112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12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112" s="22">
        <f>Enrollment[[#This Row],['# of Boys from host community in age group 3-5 enrolled in learning spaces]]+Enrollment[[#This Row],['# of Boys from host community in age group 6-14 enrolled in learning spaces]]</f>
        <v>0</v>
      </c>
      <c r="BI112" s="22">
        <f>Enrollment[[#This Row],['# of Girls from host community in age group 3-5 enrolled in learning spaces]]+Enrollment[[#This Row],['# of Girls from host community in age group 6-14 enrolled in learning spaces]]</f>
        <v>0</v>
      </c>
      <c r="BJ112" s="22">
        <f>Enrollment[[#This Row],[Male Refugee (3-14)]]+Enrollment[[#This Row],[Host Male (3-14)]]</f>
        <v>63</v>
      </c>
      <c r="BK112" s="22">
        <f>Enrollment[[#This Row],[Female Refugee (3-14)]]+Enrollment[[#This Row],[Host Female (3-14)]]</f>
        <v>42</v>
      </c>
      <c r="BL1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2" s="22">
        <f>Enrollment[[#This Row],['# of Boys from host community in age group 15-17 enrolled in learning spaces]]+Enrollment[[#This Row],['# of Boys from host community in age group 18-24 enrolled in learning spaces]]</f>
        <v>0</v>
      </c>
      <c r="BO1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2" s="22">
        <f>Enrollment[[#This Row],[Male Refugee (15-24)]]+Enrollment[[#This Row],[Male Host (15-24)]]</f>
        <v>0</v>
      </c>
      <c r="BQ112" s="22">
        <f>Enrollment[[#This Row],[Female Refugee  (15-24)]]+Enrollment[[#This Row],[Female Host (15-24)]]</f>
        <v>0</v>
      </c>
      <c r="BR112" s="22">
        <f>Enrollment[[#This Row],[Total Male (3-14)]]+Enrollment[[#This Row],[Total Male (15-24)]]</f>
        <v>63</v>
      </c>
      <c r="BS112" s="22">
        <f>Enrollment[[#This Row],[Total Female (3-14)]]+Enrollment[[#This Row],[Total Female (15-24)]]</f>
        <v>42</v>
      </c>
      <c r="BT112" s="22">
        <f>Enrollment[[#This Row],[Refugee Total]]+Enrollment[[#This Row],[Total Host]]</f>
        <v>105</v>
      </c>
      <c r="BU112" s="22">
        <f>Enrollment[[#This Row],['# of Girls from refugee community in age group 3-5 enrolled in learning spaces]]+Enrollment[[#This Row],['# of Girls from host community in age group 3-5 enrolled in learning spaces]]</f>
        <v>12</v>
      </c>
      <c r="BV112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2" s="22">
        <f>Enrollment[[#This Row],['# of Boys from refugee community in age group 3-5 enrolled in learning spaces]]+Enrollment[[#This Row],['# of Boys from host community in age group 3-5 enrolled in learning spaces]]</f>
        <v>23</v>
      </c>
      <c r="BZ112" s="22">
        <f>Enrollment[[#This Row],['# of Boys from refugee community in age group 6-14 enrolled in learning spaces]]+Enrollment[[#This Row],['# of Boys from host community in age group 6-14 enrolled in learning spaces]]</f>
        <v>40</v>
      </c>
      <c r="CA1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3" spans="1:80">
      <c r="A113" s="21" t="s">
        <v>58</v>
      </c>
      <c r="B113" s="21" t="s">
        <v>87</v>
      </c>
      <c r="D113" s="21" t="s">
        <v>1832</v>
      </c>
      <c r="E113" s="21" t="s">
        <v>370</v>
      </c>
      <c r="F113" s="21" t="s">
        <v>372</v>
      </c>
      <c r="G113" s="21">
        <v>31013924</v>
      </c>
      <c r="H113" s="21" t="s">
        <v>166</v>
      </c>
      <c r="I113" s="21" t="s">
        <v>259</v>
      </c>
      <c r="J113" s="21" t="s">
        <v>168</v>
      </c>
      <c r="K113" s="21" t="s">
        <v>1930</v>
      </c>
      <c r="L113" s="21" t="s">
        <v>1932</v>
      </c>
      <c r="M113" s="21">
        <v>0</v>
      </c>
      <c r="N113" s="21">
        <v>0</v>
      </c>
      <c r="O113" s="21" t="s">
        <v>104</v>
      </c>
      <c r="P113" s="21" t="s">
        <v>106</v>
      </c>
      <c r="Q113" s="21" t="s">
        <v>111</v>
      </c>
      <c r="S113" s="21">
        <v>18</v>
      </c>
      <c r="U113" s="21">
        <v>17</v>
      </c>
      <c r="AA113" s="21">
        <v>25</v>
      </c>
      <c r="AC113" s="21">
        <v>45</v>
      </c>
      <c r="AZ1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3" s="22">
        <f>Enrollment[[#This Row],[Refugee Children 3-14]]+Enrollment[[#This Row],[Refugee Children 15-24]]</f>
        <v>105</v>
      </c>
      <c r="BC1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3" s="22">
        <f>Enrollment[[#This Row],[Host Children 3-14]]+Enrollment[[#This Row],[Host Children 15-24]]</f>
        <v>0</v>
      </c>
      <c r="BF113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13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113" s="22">
        <f>Enrollment[[#This Row],['# of Boys from host community in age group 3-5 enrolled in learning spaces]]+Enrollment[[#This Row],['# of Boys from host community in age group 6-14 enrolled in learning spaces]]</f>
        <v>0</v>
      </c>
      <c r="BI113" s="22">
        <f>Enrollment[[#This Row],['# of Girls from host community in age group 3-5 enrolled in learning spaces]]+Enrollment[[#This Row],['# of Girls from host community in age group 6-14 enrolled in learning spaces]]</f>
        <v>0</v>
      </c>
      <c r="BJ113" s="22">
        <f>Enrollment[[#This Row],[Male Refugee (3-14)]]+Enrollment[[#This Row],[Host Male (3-14)]]</f>
        <v>62</v>
      </c>
      <c r="BK113" s="22">
        <f>Enrollment[[#This Row],[Female Refugee (3-14)]]+Enrollment[[#This Row],[Host Female (3-14)]]</f>
        <v>43</v>
      </c>
      <c r="BL1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3" s="22">
        <f>Enrollment[[#This Row],['# of Boys from host community in age group 15-17 enrolled in learning spaces]]+Enrollment[[#This Row],['# of Boys from host community in age group 18-24 enrolled in learning spaces]]</f>
        <v>0</v>
      </c>
      <c r="BO1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3" s="22">
        <f>Enrollment[[#This Row],[Male Refugee (15-24)]]+Enrollment[[#This Row],[Male Host (15-24)]]</f>
        <v>0</v>
      </c>
      <c r="BQ113" s="22">
        <f>Enrollment[[#This Row],[Female Refugee  (15-24)]]+Enrollment[[#This Row],[Female Host (15-24)]]</f>
        <v>0</v>
      </c>
      <c r="BR113" s="22">
        <f>Enrollment[[#This Row],[Total Male (3-14)]]+Enrollment[[#This Row],[Total Male (15-24)]]</f>
        <v>62</v>
      </c>
      <c r="BS113" s="22">
        <f>Enrollment[[#This Row],[Total Female (3-14)]]+Enrollment[[#This Row],[Total Female (15-24)]]</f>
        <v>43</v>
      </c>
      <c r="BT113" s="22">
        <f>Enrollment[[#This Row],[Refugee Total]]+Enrollment[[#This Row],[Total Host]]</f>
        <v>105</v>
      </c>
      <c r="BU113" s="22">
        <f>Enrollment[[#This Row],['# of Girls from refugee community in age group 3-5 enrolled in learning spaces]]+Enrollment[[#This Row],['# of Girls from host community in age group 3-5 enrolled in learning spaces]]</f>
        <v>18</v>
      </c>
      <c r="BV113" s="22">
        <f>Enrollment[[#This Row],['# of Girls from refugee community in age group 6-14 enrolled in learning spaces]]+Enrollment[[#This Row],['# of Girls from host community in age group 6-14 enrolled in learning spaces]]</f>
        <v>25</v>
      </c>
      <c r="BW1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3" s="22">
        <f>Enrollment[[#This Row],['# of Boys from refugee community in age group 3-5 enrolled in learning spaces]]+Enrollment[[#This Row],['# of Boys from host community in age group 3-5 enrolled in learning spaces]]</f>
        <v>17</v>
      </c>
      <c r="BZ113" s="22">
        <f>Enrollment[[#This Row],['# of Boys from refugee community in age group 6-14 enrolled in learning spaces]]+Enrollment[[#This Row],['# of Boys from host community in age group 6-14 enrolled in learning spaces]]</f>
        <v>45</v>
      </c>
      <c r="CA1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4" spans="1:80">
      <c r="A114" s="21" t="s">
        <v>58</v>
      </c>
      <c r="B114" s="21" t="s">
        <v>87</v>
      </c>
      <c r="D114" s="21" t="s">
        <v>1832</v>
      </c>
      <c r="E114" s="21" t="s">
        <v>373</v>
      </c>
      <c r="F114" s="21" t="s">
        <v>374</v>
      </c>
      <c r="G114" s="21">
        <v>31013925</v>
      </c>
      <c r="H114" s="21" t="s">
        <v>166</v>
      </c>
      <c r="I114" s="21" t="s">
        <v>259</v>
      </c>
      <c r="J114" s="21" t="s">
        <v>168</v>
      </c>
      <c r="K114" s="21" t="s">
        <v>1933</v>
      </c>
      <c r="L114" s="21" t="s">
        <v>1934</v>
      </c>
      <c r="O114" s="21" t="s">
        <v>104</v>
      </c>
      <c r="P114" s="21" t="s">
        <v>106</v>
      </c>
      <c r="Q114" s="21" t="s">
        <v>111</v>
      </c>
      <c r="S114" s="21">
        <v>14</v>
      </c>
      <c r="U114" s="21">
        <v>21</v>
      </c>
      <c r="AA114" s="21">
        <v>25</v>
      </c>
      <c r="AC114" s="21">
        <v>45</v>
      </c>
      <c r="AZ1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4" s="22">
        <f>Enrollment[[#This Row],[Refugee Children 3-14]]+Enrollment[[#This Row],[Refugee Children 15-24]]</f>
        <v>105</v>
      </c>
      <c r="BC1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4" s="22">
        <f>Enrollment[[#This Row],[Host Children 3-14]]+Enrollment[[#This Row],[Host Children 15-24]]</f>
        <v>0</v>
      </c>
      <c r="BF114" s="22">
        <f>Enrollment[[#This Row],['# of Boys from refugee community in age group 3-5 enrolled in learning spaces]]+Enrollment[[#This Row],['# of Boys from refugee community in age group 6-14 enrolled in learning spaces]]</f>
        <v>66</v>
      </c>
      <c r="BG114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114" s="22">
        <f>Enrollment[[#This Row],['# of Boys from host community in age group 3-5 enrolled in learning spaces]]+Enrollment[[#This Row],['# of Boys from host community in age group 6-14 enrolled in learning spaces]]</f>
        <v>0</v>
      </c>
      <c r="BI114" s="22">
        <f>Enrollment[[#This Row],['# of Girls from host community in age group 3-5 enrolled in learning spaces]]+Enrollment[[#This Row],['# of Girls from host community in age group 6-14 enrolled in learning spaces]]</f>
        <v>0</v>
      </c>
      <c r="BJ114" s="22">
        <f>Enrollment[[#This Row],[Male Refugee (3-14)]]+Enrollment[[#This Row],[Host Male (3-14)]]</f>
        <v>66</v>
      </c>
      <c r="BK114" s="22">
        <f>Enrollment[[#This Row],[Female Refugee (3-14)]]+Enrollment[[#This Row],[Host Female (3-14)]]</f>
        <v>39</v>
      </c>
      <c r="BL1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4" s="22">
        <f>Enrollment[[#This Row],['# of Boys from host community in age group 15-17 enrolled in learning spaces]]+Enrollment[[#This Row],['# of Boys from host community in age group 18-24 enrolled in learning spaces]]</f>
        <v>0</v>
      </c>
      <c r="BO1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4" s="22">
        <f>Enrollment[[#This Row],[Male Refugee (15-24)]]+Enrollment[[#This Row],[Male Host (15-24)]]</f>
        <v>0</v>
      </c>
      <c r="BQ114" s="22">
        <f>Enrollment[[#This Row],[Female Refugee  (15-24)]]+Enrollment[[#This Row],[Female Host (15-24)]]</f>
        <v>0</v>
      </c>
      <c r="BR114" s="22">
        <f>Enrollment[[#This Row],[Total Male (3-14)]]+Enrollment[[#This Row],[Total Male (15-24)]]</f>
        <v>66</v>
      </c>
      <c r="BS114" s="22">
        <f>Enrollment[[#This Row],[Total Female (3-14)]]+Enrollment[[#This Row],[Total Female (15-24)]]</f>
        <v>39</v>
      </c>
      <c r="BT114" s="22">
        <f>Enrollment[[#This Row],[Refugee Total]]+Enrollment[[#This Row],[Total Host]]</f>
        <v>105</v>
      </c>
      <c r="BU114" s="22">
        <f>Enrollment[[#This Row],['# of Girls from refugee community in age group 3-5 enrolled in learning spaces]]+Enrollment[[#This Row],['# of Girls from host community in age group 3-5 enrolled in learning spaces]]</f>
        <v>14</v>
      </c>
      <c r="BV114" s="22">
        <f>Enrollment[[#This Row],['# of Girls from refugee community in age group 6-14 enrolled in learning spaces]]+Enrollment[[#This Row],['# of Girls from host community in age group 6-14 enrolled in learning spaces]]</f>
        <v>25</v>
      </c>
      <c r="BW1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4" s="22">
        <f>Enrollment[[#This Row],['# of Boys from refugee community in age group 3-5 enrolled in learning spaces]]+Enrollment[[#This Row],['# of Boys from host community in age group 3-5 enrolled in learning spaces]]</f>
        <v>21</v>
      </c>
      <c r="BZ114" s="22">
        <f>Enrollment[[#This Row],['# of Boys from refugee community in age group 6-14 enrolled in learning spaces]]+Enrollment[[#This Row],['# of Boys from host community in age group 6-14 enrolled in learning spaces]]</f>
        <v>45</v>
      </c>
      <c r="CA1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5" spans="1:80">
      <c r="A115" s="21" t="s">
        <v>58</v>
      </c>
      <c r="B115" s="21" t="s">
        <v>87</v>
      </c>
      <c r="D115" s="21" t="s">
        <v>1832</v>
      </c>
      <c r="E115" s="21" t="s">
        <v>373</v>
      </c>
      <c r="F115" s="21" t="s">
        <v>375</v>
      </c>
      <c r="G115" s="21">
        <v>31013927</v>
      </c>
      <c r="H115" s="21" t="s">
        <v>166</v>
      </c>
      <c r="I115" s="21" t="s">
        <v>259</v>
      </c>
      <c r="J115" s="21" t="s">
        <v>168</v>
      </c>
      <c r="K115" s="21" t="s">
        <v>1928</v>
      </c>
      <c r="L115" s="21" t="s">
        <v>1935</v>
      </c>
      <c r="O115" s="21" t="s">
        <v>104</v>
      </c>
      <c r="P115" s="21" t="s">
        <v>106</v>
      </c>
      <c r="Q115" s="21" t="s">
        <v>111</v>
      </c>
      <c r="S115" s="21">
        <v>17</v>
      </c>
      <c r="U115" s="21">
        <v>18</v>
      </c>
      <c r="AA115" s="21">
        <v>38</v>
      </c>
      <c r="AC115" s="21">
        <v>32</v>
      </c>
      <c r="AZ1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5" s="22">
        <f>Enrollment[[#This Row],[Refugee Children 3-14]]+Enrollment[[#This Row],[Refugee Children 15-24]]</f>
        <v>105</v>
      </c>
      <c r="BC1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5" s="22">
        <f>Enrollment[[#This Row],[Host Children 3-14]]+Enrollment[[#This Row],[Host Children 15-24]]</f>
        <v>0</v>
      </c>
      <c r="BF11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15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15" s="22">
        <f>Enrollment[[#This Row],['# of Boys from host community in age group 3-5 enrolled in learning spaces]]+Enrollment[[#This Row],['# of Boys from host community in age group 6-14 enrolled in learning spaces]]</f>
        <v>0</v>
      </c>
      <c r="BI115" s="22">
        <f>Enrollment[[#This Row],['# of Girls from host community in age group 3-5 enrolled in learning spaces]]+Enrollment[[#This Row],['# of Girls from host community in age group 6-14 enrolled in learning spaces]]</f>
        <v>0</v>
      </c>
      <c r="BJ115" s="22">
        <f>Enrollment[[#This Row],[Male Refugee (3-14)]]+Enrollment[[#This Row],[Host Male (3-14)]]</f>
        <v>50</v>
      </c>
      <c r="BK115" s="22">
        <f>Enrollment[[#This Row],[Female Refugee (3-14)]]+Enrollment[[#This Row],[Host Female (3-14)]]</f>
        <v>55</v>
      </c>
      <c r="BL1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5" s="22">
        <f>Enrollment[[#This Row],['# of Boys from host community in age group 15-17 enrolled in learning spaces]]+Enrollment[[#This Row],['# of Boys from host community in age group 18-24 enrolled in learning spaces]]</f>
        <v>0</v>
      </c>
      <c r="BO1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5" s="22">
        <f>Enrollment[[#This Row],[Male Refugee (15-24)]]+Enrollment[[#This Row],[Male Host (15-24)]]</f>
        <v>0</v>
      </c>
      <c r="BQ115" s="22">
        <f>Enrollment[[#This Row],[Female Refugee  (15-24)]]+Enrollment[[#This Row],[Female Host (15-24)]]</f>
        <v>0</v>
      </c>
      <c r="BR115" s="22">
        <f>Enrollment[[#This Row],[Total Male (3-14)]]+Enrollment[[#This Row],[Total Male (15-24)]]</f>
        <v>50</v>
      </c>
      <c r="BS115" s="22">
        <f>Enrollment[[#This Row],[Total Female (3-14)]]+Enrollment[[#This Row],[Total Female (15-24)]]</f>
        <v>55</v>
      </c>
      <c r="BT115" s="22">
        <f>Enrollment[[#This Row],[Refugee Total]]+Enrollment[[#This Row],[Total Host]]</f>
        <v>105</v>
      </c>
      <c r="BU115" s="22">
        <f>Enrollment[[#This Row],['# of Girls from refugee community in age group 3-5 enrolled in learning spaces]]+Enrollment[[#This Row],['# of Girls from host community in age group 3-5 enrolled in learning spaces]]</f>
        <v>17</v>
      </c>
      <c r="BV115" s="22">
        <f>Enrollment[[#This Row],['# of Girls from refugee community in age group 6-14 enrolled in learning spaces]]+Enrollment[[#This Row],['# of Girls from host community in age group 6-14 enrolled in learning spaces]]</f>
        <v>38</v>
      </c>
      <c r="BW1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5" s="22">
        <f>Enrollment[[#This Row],['# of Boys from refugee community in age group 3-5 enrolled in learning spaces]]+Enrollment[[#This Row],['# of Boys from host community in age group 3-5 enrolled in learning spaces]]</f>
        <v>18</v>
      </c>
      <c r="BZ115" s="22">
        <f>Enrollment[[#This Row],['# of Boys from refugee community in age group 6-14 enrolled in learning spaces]]+Enrollment[[#This Row],['# of Boys from host community in age group 6-14 enrolled in learning spaces]]</f>
        <v>32</v>
      </c>
      <c r="CA1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6" spans="1:80">
      <c r="A116" s="21" t="s">
        <v>58</v>
      </c>
      <c r="B116" s="21" t="s">
        <v>87</v>
      </c>
      <c r="D116" s="21" t="s">
        <v>1832</v>
      </c>
      <c r="E116" s="21" t="s">
        <v>376</v>
      </c>
      <c r="F116" s="21" t="s">
        <v>377</v>
      </c>
      <c r="G116" s="21">
        <v>31013929</v>
      </c>
      <c r="H116" s="21" t="s">
        <v>166</v>
      </c>
      <c r="I116" s="21" t="s">
        <v>259</v>
      </c>
      <c r="J116" s="21" t="s">
        <v>168</v>
      </c>
      <c r="K116" s="21" t="s">
        <v>1936</v>
      </c>
      <c r="L116" s="21" t="s">
        <v>1937</v>
      </c>
      <c r="O116" s="21" t="s">
        <v>104</v>
      </c>
      <c r="P116" s="21" t="s">
        <v>106</v>
      </c>
      <c r="Q116" s="21" t="s">
        <v>111</v>
      </c>
      <c r="S116" s="21">
        <v>12</v>
      </c>
      <c r="U116" s="21">
        <v>23</v>
      </c>
      <c r="AA116" s="21">
        <v>32</v>
      </c>
      <c r="AC116" s="21">
        <v>38</v>
      </c>
      <c r="AZ1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6" s="22">
        <f>Enrollment[[#This Row],[Refugee Children 3-14]]+Enrollment[[#This Row],[Refugee Children 15-24]]</f>
        <v>105</v>
      </c>
      <c r="BC1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6" s="22">
        <f>Enrollment[[#This Row],[Host Children 3-14]]+Enrollment[[#This Row],[Host Children 15-24]]</f>
        <v>0</v>
      </c>
      <c r="BF116" s="22">
        <f>Enrollment[[#This Row],['# of Boys from refugee community in age group 3-5 enrolled in learning spaces]]+Enrollment[[#This Row],['# of Boys from refugee community in age group 6-14 enrolled in learning spaces]]</f>
        <v>61</v>
      </c>
      <c r="BG116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116" s="22">
        <f>Enrollment[[#This Row],['# of Boys from host community in age group 3-5 enrolled in learning spaces]]+Enrollment[[#This Row],['# of Boys from host community in age group 6-14 enrolled in learning spaces]]</f>
        <v>0</v>
      </c>
      <c r="BI116" s="22">
        <f>Enrollment[[#This Row],['# of Girls from host community in age group 3-5 enrolled in learning spaces]]+Enrollment[[#This Row],['# of Girls from host community in age group 6-14 enrolled in learning spaces]]</f>
        <v>0</v>
      </c>
      <c r="BJ116" s="22">
        <f>Enrollment[[#This Row],[Male Refugee (3-14)]]+Enrollment[[#This Row],[Host Male (3-14)]]</f>
        <v>61</v>
      </c>
      <c r="BK116" s="22">
        <f>Enrollment[[#This Row],[Female Refugee (3-14)]]+Enrollment[[#This Row],[Host Female (3-14)]]</f>
        <v>44</v>
      </c>
      <c r="BL1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6" s="22">
        <f>Enrollment[[#This Row],['# of Boys from host community in age group 15-17 enrolled in learning spaces]]+Enrollment[[#This Row],['# of Boys from host community in age group 18-24 enrolled in learning spaces]]</f>
        <v>0</v>
      </c>
      <c r="BO1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6" s="22">
        <f>Enrollment[[#This Row],[Male Refugee (15-24)]]+Enrollment[[#This Row],[Male Host (15-24)]]</f>
        <v>0</v>
      </c>
      <c r="BQ116" s="22">
        <f>Enrollment[[#This Row],[Female Refugee  (15-24)]]+Enrollment[[#This Row],[Female Host (15-24)]]</f>
        <v>0</v>
      </c>
      <c r="BR116" s="22">
        <f>Enrollment[[#This Row],[Total Male (3-14)]]+Enrollment[[#This Row],[Total Male (15-24)]]</f>
        <v>61</v>
      </c>
      <c r="BS116" s="22">
        <f>Enrollment[[#This Row],[Total Female (3-14)]]+Enrollment[[#This Row],[Total Female (15-24)]]</f>
        <v>44</v>
      </c>
      <c r="BT116" s="22">
        <f>Enrollment[[#This Row],[Refugee Total]]+Enrollment[[#This Row],[Total Host]]</f>
        <v>105</v>
      </c>
      <c r="BU116" s="22">
        <f>Enrollment[[#This Row],['# of Girls from refugee community in age group 3-5 enrolled in learning spaces]]+Enrollment[[#This Row],['# of Girls from host community in age group 3-5 enrolled in learning spaces]]</f>
        <v>12</v>
      </c>
      <c r="BV116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6" s="22">
        <f>Enrollment[[#This Row],['# of Boys from refugee community in age group 3-5 enrolled in learning spaces]]+Enrollment[[#This Row],['# of Boys from host community in age group 3-5 enrolled in learning spaces]]</f>
        <v>23</v>
      </c>
      <c r="BZ116" s="22">
        <f>Enrollment[[#This Row],['# of Boys from refugee community in age group 6-14 enrolled in learning spaces]]+Enrollment[[#This Row],['# of Boys from host community in age group 6-14 enrolled in learning spaces]]</f>
        <v>38</v>
      </c>
      <c r="CA1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7" spans="1:80">
      <c r="A117" s="21" t="s">
        <v>58</v>
      </c>
      <c r="B117" s="21" t="s">
        <v>87</v>
      </c>
      <c r="D117" s="21" t="s">
        <v>1832</v>
      </c>
      <c r="E117" s="21" t="s">
        <v>370</v>
      </c>
      <c r="F117" s="21" t="s">
        <v>371</v>
      </c>
      <c r="G117" s="21">
        <v>31013930</v>
      </c>
      <c r="H117" s="21" t="s">
        <v>166</v>
      </c>
      <c r="I117" s="21" t="s">
        <v>259</v>
      </c>
      <c r="J117" s="21" t="s">
        <v>168</v>
      </c>
      <c r="K117" s="21" t="s">
        <v>1938</v>
      </c>
      <c r="L117" s="21" t="s">
        <v>1939</v>
      </c>
      <c r="M117" s="21">
        <v>0</v>
      </c>
      <c r="N117" s="21">
        <v>0</v>
      </c>
      <c r="O117" s="21" t="s">
        <v>104</v>
      </c>
      <c r="P117" s="21" t="s">
        <v>106</v>
      </c>
      <c r="Q117" s="21" t="s">
        <v>111</v>
      </c>
      <c r="S117" s="21">
        <v>12</v>
      </c>
      <c r="U117" s="21">
        <v>23</v>
      </c>
      <c r="AA117" s="21">
        <v>26</v>
      </c>
      <c r="AC117" s="21">
        <v>48</v>
      </c>
      <c r="AZ1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1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7" s="22">
        <f>Enrollment[[#This Row],[Refugee Children 3-14]]+Enrollment[[#This Row],[Refugee Children 15-24]]</f>
        <v>109</v>
      </c>
      <c r="BC1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7" s="22">
        <f>Enrollment[[#This Row],[Host Children 3-14]]+Enrollment[[#This Row],[Host Children 15-24]]</f>
        <v>0</v>
      </c>
      <c r="BF117" s="22">
        <f>Enrollment[[#This Row],['# of Boys from refugee community in age group 3-5 enrolled in learning spaces]]+Enrollment[[#This Row],['# of Boys from refugee community in age group 6-14 enrolled in learning spaces]]</f>
        <v>71</v>
      </c>
      <c r="BG117" s="22">
        <f>Enrollment[[#This Row],['# of Girls from refugee community in age group 3-5 enrolled in learning spaces]]+Enrollment[[#This Row],['# of Girls from refugee community in age group 6-14 enrolled in learning spaces]]</f>
        <v>38</v>
      </c>
      <c r="BH117" s="22">
        <f>Enrollment[[#This Row],['# of Boys from host community in age group 3-5 enrolled in learning spaces]]+Enrollment[[#This Row],['# of Boys from host community in age group 6-14 enrolled in learning spaces]]</f>
        <v>0</v>
      </c>
      <c r="BI117" s="22">
        <f>Enrollment[[#This Row],['# of Girls from host community in age group 3-5 enrolled in learning spaces]]+Enrollment[[#This Row],['# of Girls from host community in age group 6-14 enrolled in learning spaces]]</f>
        <v>0</v>
      </c>
      <c r="BJ117" s="22">
        <f>Enrollment[[#This Row],[Male Refugee (3-14)]]+Enrollment[[#This Row],[Host Male (3-14)]]</f>
        <v>71</v>
      </c>
      <c r="BK117" s="22">
        <f>Enrollment[[#This Row],[Female Refugee (3-14)]]+Enrollment[[#This Row],[Host Female (3-14)]]</f>
        <v>38</v>
      </c>
      <c r="BL1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7" s="22">
        <f>Enrollment[[#This Row],['# of Boys from host community in age group 15-17 enrolled in learning spaces]]+Enrollment[[#This Row],['# of Boys from host community in age group 18-24 enrolled in learning spaces]]</f>
        <v>0</v>
      </c>
      <c r="BO1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7" s="22">
        <f>Enrollment[[#This Row],[Male Refugee (15-24)]]+Enrollment[[#This Row],[Male Host (15-24)]]</f>
        <v>0</v>
      </c>
      <c r="BQ117" s="22">
        <f>Enrollment[[#This Row],[Female Refugee  (15-24)]]+Enrollment[[#This Row],[Female Host (15-24)]]</f>
        <v>0</v>
      </c>
      <c r="BR117" s="22">
        <f>Enrollment[[#This Row],[Total Male (3-14)]]+Enrollment[[#This Row],[Total Male (15-24)]]</f>
        <v>71</v>
      </c>
      <c r="BS117" s="22">
        <f>Enrollment[[#This Row],[Total Female (3-14)]]+Enrollment[[#This Row],[Total Female (15-24)]]</f>
        <v>38</v>
      </c>
      <c r="BT117" s="22">
        <f>Enrollment[[#This Row],[Refugee Total]]+Enrollment[[#This Row],[Total Host]]</f>
        <v>109</v>
      </c>
      <c r="BU117" s="22">
        <f>Enrollment[[#This Row],['# of Girls from refugee community in age group 3-5 enrolled in learning spaces]]+Enrollment[[#This Row],['# of Girls from host community in age group 3-5 enrolled in learning spaces]]</f>
        <v>12</v>
      </c>
      <c r="BV117" s="22">
        <f>Enrollment[[#This Row],['# of Girls from refugee community in age group 6-14 enrolled in learning spaces]]+Enrollment[[#This Row],['# of Girls from host community in age group 6-14 enrolled in learning spaces]]</f>
        <v>26</v>
      </c>
      <c r="BW1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7" s="22">
        <f>Enrollment[[#This Row],['# of Boys from refugee community in age group 3-5 enrolled in learning spaces]]+Enrollment[[#This Row],['# of Boys from host community in age group 3-5 enrolled in learning spaces]]</f>
        <v>23</v>
      </c>
      <c r="BZ117" s="22">
        <f>Enrollment[[#This Row],['# of Boys from refugee community in age group 6-14 enrolled in learning spaces]]+Enrollment[[#This Row],['# of Boys from host community in age group 6-14 enrolled in learning spaces]]</f>
        <v>48</v>
      </c>
      <c r="CA1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8" spans="1:80">
      <c r="A118" s="21" t="s">
        <v>58</v>
      </c>
      <c r="B118" s="21" t="s">
        <v>87</v>
      </c>
      <c r="D118" s="21" t="s">
        <v>1832</v>
      </c>
      <c r="E118" s="21" t="s">
        <v>382</v>
      </c>
      <c r="F118" s="21" t="s">
        <v>383</v>
      </c>
      <c r="G118" s="21">
        <v>31013932</v>
      </c>
      <c r="H118" s="21" t="s">
        <v>166</v>
      </c>
      <c r="I118" s="21" t="s">
        <v>259</v>
      </c>
      <c r="J118" s="21" t="s">
        <v>168</v>
      </c>
      <c r="K118" s="21" t="s">
        <v>1940</v>
      </c>
      <c r="L118" s="21" t="s">
        <v>1941</v>
      </c>
      <c r="O118" s="21" t="s">
        <v>104</v>
      </c>
      <c r="P118" s="21" t="s">
        <v>106</v>
      </c>
      <c r="Q118" s="21" t="s">
        <v>111</v>
      </c>
      <c r="S118" s="21">
        <v>23</v>
      </c>
      <c r="U118" s="21">
        <v>12</v>
      </c>
      <c r="AA118" s="21">
        <v>32</v>
      </c>
      <c r="AC118" s="21">
        <v>38</v>
      </c>
      <c r="AZ1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8" s="22">
        <f>Enrollment[[#This Row],[Refugee Children 3-14]]+Enrollment[[#This Row],[Refugee Children 15-24]]</f>
        <v>105</v>
      </c>
      <c r="BC1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8" s="22">
        <f>Enrollment[[#This Row],[Host Children 3-14]]+Enrollment[[#This Row],[Host Children 15-24]]</f>
        <v>0</v>
      </c>
      <c r="BF118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18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18" s="22">
        <f>Enrollment[[#This Row],['# of Boys from host community in age group 3-5 enrolled in learning spaces]]+Enrollment[[#This Row],['# of Boys from host community in age group 6-14 enrolled in learning spaces]]</f>
        <v>0</v>
      </c>
      <c r="BI118" s="22">
        <f>Enrollment[[#This Row],['# of Girls from host community in age group 3-5 enrolled in learning spaces]]+Enrollment[[#This Row],['# of Girls from host community in age group 6-14 enrolled in learning spaces]]</f>
        <v>0</v>
      </c>
      <c r="BJ118" s="22">
        <f>Enrollment[[#This Row],[Male Refugee (3-14)]]+Enrollment[[#This Row],[Host Male (3-14)]]</f>
        <v>50</v>
      </c>
      <c r="BK118" s="22">
        <f>Enrollment[[#This Row],[Female Refugee (3-14)]]+Enrollment[[#This Row],[Host Female (3-14)]]</f>
        <v>55</v>
      </c>
      <c r="BL1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8" s="22">
        <f>Enrollment[[#This Row],['# of Boys from host community in age group 15-17 enrolled in learning spaces]]+Enrollment[[#This Row],['# of Boys from host community in age group 18-24 enrolled in learning spaces]]</f>
        <v>0</v>
      </c>
      <c r="BO1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8" s="22">
        <f>Enrollment[[#This Row],[Male Refugee (15-24)]]+Enrollment[[#This Row],[Male Host (15-24)]]</f>
        <v>0</v>
      </c>
      <c r="BQ118" s="22">
        <f>Enrollment[[#This Row],[Female Refugee  (15-24)]]+Enrollment[[#This Row],[Female Host (15-24)]]</f>
        <v>0</v>
      </c>
      <c r="BR118" s="22">
        <f>Enrollment[[#This Row],[Total Male (3-14)]]+Enrollment[[#This Row],[Total Male (15-24)]]</f>
        <v>50</v>
      </c>
      <c r="BS118" s="22">
        <f>Enrollment[[#This Row],[Total Female (3-14)]]+Enrollment[[#This Row],[Total Female (15-24)]]</f>
        <v>55</v>
      </c>
      <c r="BT118" s="22">
        <f>Enrollment[[#This Row],[Refugee Total]]+Enrollment[[#This Row],[Total Host]]</f>
        <v>105</v>
      </c>
      <c r="BU118" s="22">
        <f>Enrollment[[#This Row],['# of Girls from refugee community in age group 3-5 enrolled in learning spaces]]+Enrollment[[#This Row],['# of Girls from host community in age group 3-5 enrolled in learning spaces]]</f>
        <v>23</v>
      </c>
      <c r="BV11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8" s="22">
        <f>Enrollment[[#This Row],['# of Boys from refugee community in age group 3-5 enrolled in learning spaces]]+Enrollment[[#This Row],['# of Boys from host community in age group 3-5 enrolled in learning spaces]]</f>
        <v>12</v>
      </c>
      <c r="BZ118" s="22">
        <f>Enrollment[[#This Row],['# of Boys from refugee community in age group 6-14 enrolled in learning spaces]]+Enrollment[[#This Row],['# of Boys from host community in age group 6-14 enrolled in learning spaces]]</f>
        <v>38</v>
      </c>
      <c r="CA1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9" spans="1:80">
      <c r="A119" s="21" t="s">
        <v>58</v>
      </c>
      <c r="B119" s="21" t="s">
        <v>87</v>
      </c>
      <c r="D119" s="21" t="s">
        <v>1832</v>
      </c>
      <c r="E119" s="21" t="s">
        <v>367</v>
      </c>
      <c r="F119" s="21" t="s">
        <v>368</v>
      </c>
      <c r="G119" s="21">
        <v>31013933</v>
      </c>
      <c r="H119" s="21" t="s">
        <v>166</v>
      </c>
      <c r="I119" s="21" t="s">
        <v>259</v>
      </c>
      <c r="J119" s="21" t="s">
        <v>168</v>
      </c>
      <c r="K119" s="21" t="s">
        <v>1942</v>
      </c>
      <c r="L119" s="21" t="s">
        <v>1934</v>
      </c>
      <c r="O119" s="21" t="s">
        <v>104</v>
      </c>
      <c r="P119" s="21" t="s">
        <v>106</v>
      </c>
      <c r="Q119" s="21" t="s">
        <v>111</v>
      </c>
      <c r="S119" s="21">
        <v>21</v>
      </c>
      <c r="U119" s="21">
        <v>24</v>
      </c>
      <c r="AA119" s="21">
        <v>23</v>
      </c>
      <c r="AC119" s="21">
        <v>59</v>
      </c>
      <c r="AZ1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127</v>
      </c>
      <c r="BA1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9" s="22">
        <f>Enrollment[[#This Row],[Refugee Children 3-14]]+Enrollment[[#This Row],[Refugee Children 15-24]]</f>
        <v>127</v>
      </c>
      <c r="BC1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9" s="22">
        <f>Enrollment[[#This Row],[Host Children 3-14]]+Enrollment[[#This Row],[Host Children 15-24]]</f>
        <v>0</v>
      </c>
      <c r="BF119" s="22">
        <f>Enrollment[[#This Row],['# of Boys from refugee community in age group 3-5 enrolled in learning spaces]]+Enrollment[[#This Row],['# of Boys from refugee community in age group 6-14 enrolled in learning spaces]]</f>
        <v>83</v>
      </c>
      <c r="BG119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119" s="22">
        <f>Enrollment[[#This Row],['# of Boys from host community in age group 3-5 enrolled in learning spaces]]+Enrollment[[#This Row],['# of Boys from host community in age group 6-14 enrolled in learning spaces]]</f>
        <v>0</v>
      </c>
      <c r="BI119" s="22">
        <f>Enrollment[[#This Row],['# of Girls from host community in age group 3-5 enrolled in learning spaces]]+Enrollment[[#This Row],['# of Girls from host community in age group 6-14 enrolled in learning spaces]]</f>
        <v>0</v>
      </c>
      <c r="BJ119" s="22">
        <f>Enrollment[[#This Row],[Male Refugee (3-14)]]+Enrollment[[#This Row],[Host Male (3-14)]]</f>
        <v>83</v>
      </c>
      <c r="BK119" s="22">
        <f>Enrollment[[#This Row],[Female Refugee (3-14)]]+Enrollment[[#This Row],[Host Female (3-14)]]</f>
        <v>44</v>
      </c>
      <c r="BL11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9" s="22">
        <f>Enrollment[[#This Row],['# of Boys from host community in age group 15-17 enrolled in learning spaces]]+Enrollment[[#This Row],['# of Boys from host community in age group 18-24 enrolled in learning spaces]]</f>
        <v>0</v>
      </c>
      <c r="BO1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9" s="22">
        <f>Enrollment[[#This Row],[Male Refugee (15-24)]]+Enrollment[[#This Row],[Male Host (15-24)]]</f>
        <v>0</v>
      </c>
      <c r="BQ119" s="22">
        <f>Enrollment[[#This Row],[Female Refugee  (15-24)]]+Enrollment[[#This Row],[Female Host (15-24)]]</f>
        <v>0</v>
      </c>
      <c r="BR119" s="22">
        <f>Enrollment[[#This Row],[Total Male (3-14)]]+Enrollment[[#This Row],[Total Male (15-24)]]</f>
        <v>83</v>
      </c>
      <c r="BS119" s="22">
        <f>Enrollment[[#This Row],[Total Female (3-14)]]+Enrollment[[#This Row],[Total Female (15-24)]]</f>
        <v>44</v>
      </c>
      <c r="BT119" s="22">
        <f>Enrollment[[#This Row],[Refugee Total]]+Enrollment[[#This Row],[Total Host]]</f>
        <v>127</v>
      </c>
      <c r="BU119" s="22">
        <f>Enrollment[[#This Row],['# of Girls from refugee community in age group 3-5 enrolled in learning spaces]]+Enrollment[[#This Row],['# of Girls from host community in age group 3-5 enrolled in learning spaces]]</f>
        <v>21</v>
      </c>
      <c r="BV119" s="22">
        <f>Enrollment[[#This Row],['# of Girls from refugee community in age group 6-14 enrolled in learning spaces]]+Enrollment[[#This Row],['# of Girls from host community in age group 6-14 enrolled in learning spaces]]</f>
        <v>23</v>
      </c>
      <c r="BW11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9" s="22">
        <f>Enrollment[[#This Row],['# of Boys from refugee community in age group 3-5 enrolled in learning spaces]]+Enrollment[[#This Row],['# of Boys from host community in age group 3-5 enrolled in learning spaces]]</f>
        <v>24</v>
      </c>
      <c r="BZ119" s="22">
        <f>Enrollment[[#This Row],['# of Boys from refugee community in age group 6-14 enrolled in learning spaces]]+Enrollment[[#This Row],['# of Boys from host community in age group 6-14 enrolled in learning spaces]]</f>
        <v>59</v>
      </c>
      <c r="CA11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20" spans="1:80">
      <c r="A120" s="21" t="s">
        <v>58</v>
      </c>
      <c r="B120" s="21" t="s">
        <v>87</v>
      </c>
      <c r="D120" s="21" t="s">
        <v>1832</v>
      </c>
      <c r="E120" s="21" t="s">
        <v>361</v>
      </c>
      <c r="F120" s="21" t="s">
        <v>362</v>
      </c>
      <c r="G120" s="21">
        <v>31013934</v>
      </c>
      <c r="H120" s="21" t="s">
        <v>166</v>
      </c>
      <c r="I120" s="21" t="s">
        <v>259</v>
      </c>
      <c r="J120" s="21" t="s">
        <v>168</v>
      </c>
      <c r="K120" s="21" t="s">
        <v>1943</v>
      </c>
      <c r="L120" s="21" t="s">
        <v>1944</v>
      </c>
      <c r="O120" s="21" t="s">
        <v>104</v>
      </c>
      <c r="P120" s="21" t="s">
        <v>106</v>
      </c>
      <c r="Q120" s="21" t="s">
        <v>111</v>
      </c>
      <c r="S120" s="21">
        <v>25</v>
      </c>
      <c r="U120" s="21">
        <v>21</v>
      </c>
      <c r="AA120" s="21">
        <v>34</v>
      </c>
      <c r="AC120" s="21">
        <v>51</v>
      </c>
      <c r="AZ1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131</v>
      </c>
      <c r="BA1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20" s="22">
        <f>Enrollment[[#This Row],[Refugee Children 3-14]]+Enrollment[[#This Row],[Refugee Children 15-24]]</f>
        <v>131</v>
      </c>
      <c r="BC1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20" s="22">
        <f>Enrollment[[#This Row],[Host Children 3-14]]+Enrollment[[#This Row],[Host Children 15-24]]</f>
        <v>0</v>
      </c>
      <c r="BF120" s="22">
        <f>Enrollment[[#This Row],['# of Boys from refugee community in age group 3-5 enrolled in learning spaces]]+Enrollment[[#This Row],['# of Boys from refugee community in age group 6-14 enrolled in learning spaces]]</f>
        <v>72</v>
      </c>
      <c r="BG120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120" s="22">
        <f>Enrollment[[#This Row],['# of Boys from host community in age group 3-5 enrolled in learning spaces]]+Enrollment[[#This Row],['# of Boys from host community in age group 6-14 enrolled in learning spaces]]</f>
        <v>0</v>
      </c>
      <c r="BI120" s="22">
        <f>Enrollment[[#This Row],['# of Girls from host community in age group 3-5 enrolled in learning spaces]]+Enrollment[[#This Row],['# of Girls from host community in age group 6-14 enrolled in learning spaces]]</f>
        <v>0</v>
      </c>
      <c r="BJ120" s="22">
        <f>Enrollment[[#This Row],[Male Refugee (3-14)]]+Enrollment[[#This Row],[Host Male (3-14)]]</f>
        <v>72</v>
      </c>
      <c r="BK120" s="22">
        <f>Enrollment[[#This Row],[Female Refugee (3-14)]]+Enrollment[[#This Row],[Host Female (3-14)]]</f>
        <v>59</v>
      </c>
      <c r="BL1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20" s="22">
        <f>Enrollment[[#This Row],['# of Boys from host community in age group 15-17 enrolled in learning spaces]]+Enrollment[[#This Row],['# of Boys from host community in age group 18-24 enrolled in learning spaces]]</f>
        <v>0</v>
      </c>
      <c r="BO1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20" s="22">
        <f>Enrollment[[#This Row],[Male Refugee (15-24)]]+Enrollment[[#This Row],[Male Host (15-24)]]</f>
        <v>0</v>
      </c>
      <c r="BQ120" s="22">
        <f>Enrollment[[#This Row],[Female Refugee  (15-24)]]+Enrollment[[#This Row],[Female Host (15-24)]]</f>
        <v>0</v>
      </c>
      <c r="BR120" s="22">
        <f>Enrollment[[#This Row],[Total Male (3-14)]]+Enrollment[[#This Row],[Total Male (15-24)]]</f>
        <v>72</v>
      </c>
      <c r="BS120" s="22">
        <f>Enrollment[[#This Row],[Total Female (3-14)]]+Enrollment[[#This Row],[Total Female (15-24)]]</f>
        <v>59</v>
      </c>
      <c r="BT120" s="22">
        <f>Enrollment[[#This Row],[Refugee Total]]+Enrollment[[#This Row],[Total Host]]</f>
        <v>131</v>
      </c>
      <c r="BU120" s="22">
        <f>Enrollment[[#This Row],['# of Girls from refugee community in age group 3-5 enrolled in learning spaces]]+Enrollment[[#This Row],['# of Girls from host community in age group 3-5 enrolled in learning spaces]]</f>
        <v>25</v>
      </c>
      <c r="BV120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20" s="22">
        <f>Enrollment[[#This Row],['# of Boys from refugee community in age group 3-5 enrolled in learning spaces]]+Enrollment[[#This Row],['# of Boys from host community in age group 3-5 enrolled in learning spaces]]</f>
        <v>21</v>
      </c>
      <c r="BZ120" s="22">
        <f>Enrollment[[#This Row],['# of Boys from refugee community in age group 6-14 enrolled in learning spaces]]+Enrollment[[#This Row],['# of Boys from host community in age group 6-14 enrolled in learning spaces]]</f>
        <v>51</v>
      </c>
      <c r="CA1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21" spans="1:80">
      <c r="A121" s="21" t="s">
        <v>58</v>
      </c>
      <c r="B121" s="21" t="s">
        <v>87</v>
      </c>
      <c r="D121" s="21" t="s">
        <v>1832</v>
      </c>
      <c r="E121" s="21" t="s">
        <v>356</v>
      </c>
      <c r="F121" s="21" t="s">
        <v>357</v>
      </c>
      <c r="G121" s="21">
        <v>31013939</v>
      </c>
      <c r="H121" s="21" t="s">
        <v>166</v>
      </c>
      <c r="I121" s="21" t="s">
        <v>259</v>
      </c>
      <c r="J121" s="21" t="s">
        <v>168</v>
      </c>
      <c r="K121" s="21" t="s">
        <v>1942</v>
      </c>
      <c r="L121" s="21" t="s">
        <v>1945</v>
      </c>
      <c r="O121" s="21" t="s">
        <v>104</v>
      </c>
      <c r="P121" s="21" t="s">
        <v>106</v>
      </c>
      <c r="Q121" s="21" t="s">
        <v>111</v>
      </c>
      <c r="S121" s="21">
        <v>12</v>
      </c>
      <c r="U121" s="21">
        <v>23</v>
      </c>
      <c r="AA121" s="21">
        <v>28</v>
      </c>
      <c r="AC121" s="21">
        <v>42</v>
      </c>
      <c r="AZ1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21" s="22">
        <f>Enrollment[[#This Row],[Refugee Children 3-14]]+Enrollment[[#This Row],[Refugee Children 15-24]]</f>
        <v>105</v>
      </c>
      <c r="BC1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21" s="22">
        <f>Enrollment[[#This Row],[Host Children 3-14]]+Enrollment[[#This Row],[Host Children 15-24]]</f>
        <v>0</v>
      </c>
      <c r="BF121" s="22">
        <f>Enrollment[[#This Row],['# of Boys from refugee community in age group 3-5 enrolled in learning spaces]]+Enrollment[[#This Row],['# of Boys from refugee community in age group 6-14 enrolled in learning spaces]]</f>
        <v>65</v>
      </c>
      <c r="BG121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121" s="22">
        <f>Enrollment[[#This Row],['# of Boys from host community in age group 3-5 enrolled in learning spaces]]+Enrollment[[#This Row],['# of Boys from host community in age group 6-14 enrolled in learning spaces]]</f>
        <v>0</v>
      </c>
      <c r="BI121" s="22">
        <f>Enrollment[[#This Row],['# of Girls from host community in age group 3-5 enrolled in learning spaces]]+Enrollment[[#This Row],['# of Girls from host community in age group 6-14 enrolled in learning spaces]]</f>
        <v>0</v>
      </c>
      <c r="BJ121" s="22">
        <f>Enrollment[[#This Row],[Male Refugee (3-14)]]+Enrollment[[#This Row],[Host Male (3-14)]]</f>
        <v>65</v>
      </c>
      <c r="BK121" s="22">
        <f>Enrollment[[#This Row],[Female Refugee (3-14)]]+Enrollment[[#This Row],[Host Female (3-14)]]</f>
        <v>40</v>
      </c>
      <c r="BL1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21" s="22">
        <f>Enrollment[[#This Row],['# of Boys from host community in age group 15-17 enrolled in learning spaces]]+Enrollment[[#This Row],['# of Boys from host community in age group 18-24 enrolled in learning spaces]]</f>
        <v>0</v>
      </c>
      <c r="BO1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21" s="22">
        <f>Enrollment[[#This Row],[Male Refugee (15-24)]]+Enrollment[[#This Row],[Male Host (15-24)]]</f>
        <v>0</v>
      </c>
      <c r="BQ121" s="22">
        <f>Enrollment[[#This Row],[Female Refugee  (15-24)]]+Enrollment[[#This Row],[Female Host (15-24)]]</f>
        <v>0</v>
      </c>
      <c r="BR121" s="22">
        <f>Enrollment[[#This Row],[Total Male (3-14)]]+Enrollment[[#This Row],[Total Male (15-24)]]</f>
        <v>65</v>
      </c>
      <c r="BS121" s="22">
        <f>Enrollment[[#This Row],[Total Female (3-14)]]+Enrollment[[#This Row],[Total Female (15-24)]]</f>
        <v>40</v>
      </c>
      <c r="BT121" s="22">
        <f>Enrollment[[#This Row],[Refugee Total]]+Enrollment[[#This Row],[Total Host]]</f>
        <v>105</v>
      </c>
      <c r="BU121" s="22">
        <f>Enrollment[[#This Row],['# of Girls from refugee community in age group 3-5 enrolled in learning spaces]]+Enrollment[[#This Row],['# of Girls from host community in age group 3-5 enrolled in learning spaces]]</f>
        <v>12</v>
      </c>
      <c r="BV121" s="22">
        <f>Enrollment[[#This Row],['# of Girls from refugee community in age group 6-14 enrolled in learning spaces]]+Enrollment[[#This Row],['# of Girls from host community in age group 6-14 enrolled in learning spaces]]</f>
        <v>28</v>
      </c>
      <c r="BW1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21" s="22">
        <f>Enrollment[[#This Row],['# of Boys from refugee community in age group 3-5 enrolled in learning spaces]]+Enrollment[[#This Row],['# of Boys from host community in age group 3-5 enrolled in learning spaces]]</f>
        <v>23</v>
      </c>
      <c r="BZ121" s="22">
        <f>Enrollment[[#This Row],['# of Boys from refugee community in age group 6-14 enrolled in learning spaces]]+Enrollment[[#This Row],['# of Boys from host community in age group 6-14 enrolled in learning spaces]]</f>
        <v>42</v>
      </c>
      <c r="CA1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22" spans="1:80">
      <c r="A122" s="21" t="s">
        <v>58</v>
      </c>
      <c r="B122" s="21" t="s">
        <v>87</v>
      </c>
      <c r="D122" s="21" t="s">
        <v>1832</v>
      </c>
      <c r="E122" s="21" t="s">
        <v>223</v>
      </c>
      <c r="F122" s="21" t="s">
        <v>358</v>
      </c>
      <c r="G122" s="21">
        <v>31013940</v>
      </c>
      <c r="H122" s="21" t="s">
        <v>166</v>
      </c>
      <c r="I122" s="21" t="s">
        <v>259</v>
      </c>
      <c r="J122" s="21" t="s">
        <v>168</v>
      </c>
      <c r="K122" s="21" t="s">
        <v>1942</v>
      </c>
      <c r="L122" s="21" t="s">
        <v>1946</v>
      </c>
      <c r="M122" s="21">
        <v>0</v>
      </c>
      <c r="N122" s="21">
        <v>0</v>
      </c>
      <c r="O122" s="21" t="s">
        <v>104</v>
      </c>
      <c r="P122" s="21" t="s">
        <v>106</v>
      </c>
      <c r="Q122" s="21" t="s">
        <v>111</v>
      </c>
      <c r="S122" s="21">
        <v>20</v>
      </c>
      <c r="U122" s="21">
        <v>16</v>
      </c>
      <c r="AA122" s="21">
        <v>34</v>
      </c>
      <c r="AC122" s="21">
        <v>40</v>
      </c>
      <c r="AZ1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1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22" s="22">
        <f>Enrollment[[#This Row],[Refugee Children 3-14]]+Enrollment[[#This Row],[Refugee Children 15-24]]</f>
        <v>110</v>
      </c>
      <c r="BC1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22" s="22">
        <f>Enrollment[[#This Row],[Host Children 3-14]]+Enrollment[[#This Row],[Host Children 15-24]]</f>
        <v>0</v>
      </c>
      <c r="BF122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22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22" s="22">
        <f>Enrollment[[#This Row],['# of Boys from host community in age group 3-5 enrolled in learning spaces]]+Enrollment[[#This Row],['# of Boys from host community in age group 6-14 enrolled in learning spaces]]</f>
        <v>0</v>
      </c>
      <c r="BI122" s="22">
        <f>Enrollment[[#This Row],['# of Girls from host community in age group 3-5 enrolled in learning spaces]]+Enrollment[[#This Row],['# of Girls from host community in age group 6-14 enrolled in learning spaces]]</f>
        <v>0</v>
      </c>
      <c r="BJ122" s="22">
        <f>Enrollment[[#This Row],[Male Refugee (3-14)]]+Enrollment[[#This Row],[Host Male (3-14)]]</f>
        <v>56</v>
      </c>
      <c r="BK122" s="22">
        <f>Enrollment[[#This Row],[Female Refugee (3-14)]]+Enrollment[[#This Row],[Host Female (3-14)]]</f>
        <v>54</v>
      </c>
      <c r="BL1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22" s="22">
        <f>Enrollment[[#This Row],['# of Boys from host community in age group 15-17 enrolled in learning spaces]]+Enrollment[[#This Row],['# of Boys from host community in age group 18-24 enrolled in learning spaces]]</f>
        <v>0</v>
      </c>
      <c r="BO1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22" s="22">
        <f>Enrollment[[#This Row],[Male Refugee (15-24)]]+Enrollment[[#This Row],[Male Host (15-24)]]</f>
        <v>0</v>
      </c>
      <c r="BQ122" s="22">
        <f>Enrollment[[#This Row],[Female Refugee  (15-24)]]+Enrollment[[#This Row],[Female Host (15-24)]]</f>
        <v>0</v>
      </c>
      <c r="BR122" s="22">
        <f>Enrollment[[#This Row],[Total Male (3-14)]]+Enrollment[[#This Row],[Total Male (15-24)]]</f>
        <v>56</v>
      </c>
      <c r="BS122" s="22">
        <f>Enrollment[[#This Row],[Total Female (3-14)]]+Enrollment[[#This Row],[Total Female (15-24)]]</f>
        <v>54</v>
      </c>
      <c r="BT122" s="22">
        <f>Enrollment[[#This Row],[Refugee Total]]+Enrollment[[#This Row],[Total Host]]</f>
        <v>110</v>
      </c>
      <c r="BU122" s="22">
        <f>Enrollment[[#This Row],['# of Girls from refugee community in age group 3-5 enrolled in learning spaces]]+Enrollment[[#This Row],['# of Girls from host community in age group 3-5 enrolled in learning spaces]]</f>
        <v>20</v>
      </c>
      <c r="BV122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22" s="22">
        <f>Enrollment[[#This Row],['# of Boys from refugee community in age group 3-5 enrolled in learning spaces]]+Enrollment[[#This Row],['# of Boys from host community in age group 3-5 enrolled in learning spaces]]</f>
        <v>16</v>
      </c>
      <c r="BZ122" s="22">
        <f>Enrollment[[#This Row],['# of Boys from refugee community in age group 6-14 enrolled in learning spaces]]+Enrollment[[#This Row],['# of Boys from host community in age group 6-14 enrolled in learning spaces]]</f>
        <v>40</v>
      </c>
      <c r="CA1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23" spans="1:80">
      <c r="A123" s="21" t="s">
        <v>58</v>
      </c>
      <c r="B123" s="21" t="s">
        <v>87</v>
      </c>
      <c r="D123" s="21" t="s">
        <v>1832</v>
      </c>
      <c r="E123" s="21" t="s">
        <v>359</v>
      </c>
      <c r="F123" s="21" t="s">
        <v>360</v>
      </c>
      <c r="G123" s="21">
        <v>31013941</v>
      </c>
      <c r="H123" s="21" t="s">
        <v>166</v>
      </c>
      <c r="I123" s="21" t="s">
        <v>259</v>
      </c>
      <c r="J123" s="21" t="s">
        <v>168</v>
      </c>
      <c r="K123" s="21" t="s">
        <v>1947</v>
      </c>
      <c r="L123" s="21" t="s">
        <v>1948</v>
      </c>
      <c r="O123" s="21" t="s">
        <v>104</v>
      </c>
      <c r="P123" s="21" t="s">
        <v>106</v>
      </c>
      <c r="Q123" s="21" t="s">
        <v>111</v>
      </c>
      <c r="S123" s="21">
        <v>12</v>
      </c>
      <c r="U123" s="21">
        <v>23</v>
      </c>
      <c r="AA123" s="21">
        <v>35</v>
      </c>
      <c r="AC123" s="21">
        <v>35</v>
      </c>
      <c r="AZ1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23" s="22">
        <f>Enrollment[[#This Row],[Refugee Children 3-14]]+Enrollment[[#This Row],[Refugee Children 15-24]]</f>
        <v>105</v>
      </c>
      <c r="BC1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23" s="22">
        <f>Enrollment[[#This Row],[Host Children 3-14]]+Enrollment[[#This Row],[Host Children 15-24]]</f>
        <v>0</v>
      </c>
      <c r="BF123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23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23" s="22">
        <f>Enrollment[[#This Row],['# of Boys from host community in age group 3-5 enrolled in learning spaces]]+Enrollment[[#This Row],['# of Boys from host community in age group 6-14 enrolled in learning spaces]]</f>
        <v>0</v>
      </c>
      <c r="BI123" s="22">
        <f>Enrollment[[#This Row],['# of Girls from host community in age group 3-5 enrolled in learning spaces]]+Enrollment[[#This Row],['# of Girls from host community in age group 6-14 enrolled in learning spaces]]</f>
        <v>0</v>
      </c>
      <c r="BJ123" s="22">
        <f>Enrollment[[#This Row],[Male Refugee (3-14)]]+Enrollment[[#This Row],[Host Male (3-14)]]</f>
        <v>58</v>
      </c>
      <c r="BK123" s="22">
        <f>Enrollment[[#This Row],[Female Refugee (3-14)]]+Enrollment[[#This Row],[Host Female (3-14)]]</f>
        <v>47</v>
      </c>
      <c r="BL1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23" s="22">
        <f>Enrollment[[#This Row],['# of Boys from host community in age group 15-17 enrolled in learning spaces]]+Enrollment[[#This Row],['# of Boys from host community in age group 18-24 enrolled in learning spaces]]</f>
        <v>0</v>
      </c>
      <c r="BO1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23" s="22">
        <f>Enrollment[[#This Row],[Male Refugee (15-24)]]+Enrollment[[#This Row],[Male Host (15-24)]]</f>
        <v>0</v>
      </c>
      <c r="BQ123" s="22">
        <f>Enrollment[[#This Row],[Female Refugee  (15-24)]]+Enrollment[[#This Row],[Female Host (15-24)]]</f>
        <v>0</v>
      </c>
      <c r="BR123" s="22">
        <f>Enrollment[[#This Row],[Total Male (3-14)]]+Enrollment[[#This Row],[Total Male (15-24)]]</f>
        <v>58</v>
      </c>
      <c r="BS123" s="22">
        <f>Enrollment[[#This Row],[Total Female (3-14)]]+Enrollment[[#This Row],[Total Female (15-24)]]</f>
        <v>47</v>
      </c>
      <c r="BT123" s="22">
        <f>Enrollment[[#This Row],[Refugee Total]]+Enrollment[[#This Row],[Total Host]]</f>
        <v>105</v>
      </c>
      <c r="BU123" s="22">
        <f>Enrollment[[#This Row],['# of Girls from refugee community in age group 3-5 enrolled in learning spaces]]+Enrollment[[#This Row],['# of Girls from host community in age group 3-5 enrolled in learning spaces]]</f>
        <v>12</v>
      </c>
      <c r="BV123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23" s="22">
        <f>Enrollment[[#This Row],['# of Boys from refugee community in age group 3-5 enrolled in learning spaces]]+Enrollment[[#This Row],['# of Boys from host community in age group 3-5 enrolled in learning spaces]]</f>
        <v>23</v>
      </c>
      <c r="BZ123" s="22">
        <f>Enrollment[[#This Row],['# of Boys from refugee community in age group 6-14 enrolled in learning spaces]]+Enrollment[[#This Row],['# of Boys from host community in age group 6-14 enrolled in learning spaces]]</f>
        <v>35</v>
      </c>
      <c r="CA1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24" spans="1:80">
      <c r="A124" s="21" t="s">
        <v>58</v>
      </c>
      <c r="B124" s="21" t="s">
        <v>87</v>
      </c>
      <c r="D124" s="21" t="s">
        <v>1832</v>
      </c>
      <c r="E124" s="21" t="s">
        <v>386</v>
      </c>
      <c r="F124" s="21" t="s">
        <v>387</v>
      </c>
      <c r="G124" s="21">
        <v>31013943</v>
      </c>
      <c r="H124" s="21" t="s">
        <v>166</v>
      </c>
      <c r="I124" s="21" t="s">
        <v>259</v>
      </c>
      <c r="J124" s="21" t="s">
        <v>168</v>
      </c>
      <c r="K124" s="21" t="s">
        <v>1947</v>
      </c>
      <c r="L124" s="21" t="s">
        <v>1949</v>
      </c>
      <c r="O124" s="21" t="s">
        <v>104</v>
      </c>
      <c r="P124" s="21" t="s">
        <v>106</v>
      </c>
      <c r="Q124" s="21" t="s">
        <v>111</v>
      </c>
      <c r="S124" s="21">
        <v>17</v>
      </c>
      <c r="U124" s="21">
        <v>18</v>
      </c>
      <c r="AA124" s="21">
        <v>34</v>
      </c>
      <c r="AC124" s="21">
        <v>36</v>
      </c>
      <c r="AZ1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24" s="22">
        <f>Enrollment[[#This Row],[Refugee Children 3-14]]+Enrollment[[#This Row],[Refugee Children 15-24]]</f>
        <v>105</v>
      </c>
      <c r="BC1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24" s="22">
        <f>Enrollment[[#This Row],[Host Children 3-14]]+Enrollment[[#This Row],[Host Children 15-24]]</f>
        <v>0</v>
      </c>
      <c r="BF124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24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24" s="22">
        <f>Enrollment[[#This Row],['# of Boys from host community in age group 3-5 enrolled in learning spaces]]+Enrollment[[#This Row],['# of Boys from host community in age group 6-14 enrolled in learning spaces]]</f>
        <v>0</v>
      </c>
      <c r="BI124" s="22">
        <f>Enrollment[[#This Row],['# of Girls from host community in age group 3-5 enrolled in learning spaces]]+Enrollment[[#This Row],['# of Girls from host community in age group 6-14 enrolled in learning spaces]]</f>
        <v>0</v>
      </c>
      <c r="BJ124" s="22">
        <f>Enrollment[[#This Row],[Male Refugee (3-14)]]+Enrollment[[#This Row],[Host Male (3-14)]]</f>
        <v>54</v>
      </c>
      <c r="BK124" s="22">
        <f>Enrollment[[#This Row],[Female Refugee (3-14)]]+Enrollment[[#This Row],[Host Female (3-14)]]</f>
        <v>51</v>
      </c>
      <c r="BL1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24" s="22">
        <f>Enrollment[[#This Row],['# of Boys from host community in age group 15-17 enrolled in learning spaces]]+Enrollment[[#This Row],['# of Boys from host community in age group 18-24 enrolled in learning spaces]]</f>
        <v>0</v>
      </c>
      <c r="BO1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24" s="22">
        <f>Enrollment[[#This Row],[Male Refugee (15-24)]]+Enrollment[[#This Row],[Male Host (15-24)]]</f>
        <v>0</v>
      </c>
      <c r="BQ124" s="22">
        <f>Enrollment[[#This Row],[Female Refugee  (15-24)]]+Enrollment[[#This Row],[Female Host (15-24)]]</f>
        <v>0</v>
      </c>
      <c r="BR124" s="22">
        <f>Enrollment[[#This Row],[Total Male (3-14)]]+Enrollment[[#This Row],[Total Male (15-24)]]</f>
        <v>54</v>
      </c>
      <c r="BS124" s="22">
        <f>Enrollment[[#This Row],[Total Female (3-14)]]+Enrollment[[#This Row],[Total Female (15-24)]]</f>
        <v>51</v>
      </c>
      <c r="BT124" s="22">
        <f>Enrollment[[#This Row],[Refugee Total]]+Enrollment[[#This Row],[Total Host]]</f>
        <v>105</v>
      </c>
      <c r="BU124" s="22">
        <f>Enrollment[[#This Row],['# of Girls from refugee community in age group 3-5 enrolled in learning spaces]]+Enrollment[[#This Row],['# of Girls from host community in age group 3-5 enrolled in learning spaces]]</f>
        <v>17</v>
      </c>
      <c r="BV124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24" s="22">
        <f>Enrollment[[#This Row],['# of Boys from refugee community in age group 3-5 enrolled in learning spaces]]+Enrollment[[#This Row],['# of Boys from host community in age group 3-5 enrolled in learning spaces]]</f>
        <v>18</v>
      </c>
      <c r="BZ124" s="22">
        <f>Enrollment[[#This Row],['# of Boys from refugee community in age group 6-14 enrolled in learning spaces]]+Enrollment[[#This Row],['# of Boys from host community in age group 6-14 enrolled in learning spaces]]</f>
        <v>36</v>
      </c>
      <c r="CA1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25" spans="1:80">
      <c r="A125" s="21" t="s">
        <v>55</v>
      </c>
      <c r="B125" s="21" t="s">
        <v>84</v>
      </c>
      <c r="D125" s="21" t="s">
        <v>1832</v>
      </c>
      <c r="E125" s="21" t="s">
        <v>390</v>
      </c>
      <c r="F125" s="21" t="s">
        <v>391</v>
      </c>
      <c r="G125" s="21">
        <v>31013945</v>
      </c>
      <c r="H125" s="21" t="s">
        <v>166</v>
      </c>
      <c r="I125" s="21" t="s">
        <v>259</v>
      </c>
      <c r="J125" s="21" t="s">
        <v>168</v>
      </c>
      <c r="K125" s="21" t="s">
        <v>1950</v>
      </c>
      <c r="L125" s="21" t="s">
        <v>1951</v>
      </c>
      <c r="O125" s="21" t="s">
        <v>103</v>
      </c>
      <c r="P125" s="21" t="s">
        <v>106</v>
      </c>
      <c r="Q125" s="21" t="s">
        <v>111</v>
      </c>
      <c r="S125" s="21">
        <v>14</v>
      </c>
      <c r="U125" s="21">
        <v>21</v>
      </c>
      <c r="AA125" s="21">
        <v>24</v>
      </c>
      <c r="AC125" s="21">
        <v>46</v>
      </c>
      <c r="AZ1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25" s="22">
        <f>Enrollment[[#This Row],[Refugee Children 3-14]]+Enrollment[[#This Row],[Refugee Children 15-24]]</f>
        <v>105</v>
      </c>
      <c r="BC1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25" s="22">
        <f>Enrollment[[#This Row],[Host Children 3-14]]+Enrollment[[#This Row],[Host Children 15-24]]</f>
        <v>0</v>
      </c>
      <c r="BF125" s="22">
        <f>Enrollment[[#This Row],['# of Boys from refugee community in age group 3-5 enrolled in learning spaces]]+Enrollment[[#This Row],['# of Boys from refugee community in age group 6-14 enrolled in learning spaces]]</f>
        <v>67</v>
      </c>
      <c r="BG125" s="22">
        <f>Enrollment[[#This Row],['# of Girls from refugee community in age group 3-5 enrolled in learning spaces]]+Enrollment[[#This Row],['# of Girls from refugee community in age group 6-14 enrolled in learning spaces]]</f>
        <v>38</v>
      </c>
      <c r="BH125" s="22">
        <f>Enrollment[[#This Row],['# of Boys from host community in age group 3-5 enrolled in learning spaces]]+Enrollment[[#This Row],['# of Boys from host community in age group 6-14 enrolled in learning spaces]]</f>
        <v>0</v>
      </c>
      <c r="BI125" s="22">
        <f>Enrollment[[#This Row],['# of Girls from host community in age group 3-5 enrolled in learning spaces]]+Enrollment[[#This Row],['# of Girls from host community in age group 6-14 enrolled in learning spaces]]</f>
        <v>0</v>
      </c>
      <c r="BJ125" s="22">
        <f>Enrollment[[#This Row],[Male Refugee (3-14)]]+Enrollment[[#This Row],[Host Male (3-14)]]</f>
        <v>67</v>
      </c>
      <c r="BK125" s="22">
        <f>Enrollment[[#This Row],[Female Refugee (3-14)]]+Enrollment[[#This Row],[Host Female (3-14)]]</f>
        <v>38</v>
      </c>
      <c r="BL1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25" s="22">
        <f>Enrollment[[#This Row],['# of Boys from host community in age group 15-17 enrolled in learning spaces]]+Enrollment[[#This Row],['# of Boys from host community in age group 18-24 enrolled in learning spaces]]</f>
        <v>0</v>
      </c>
      <c r="BO1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25" s="22">
        <f>Enrollment[[#This Row],[Male Refugee (15-24)]]+Enrollment[[#This Row],[Male Host (15-24)]]</f>
        <v>0</v>
      </c>
      <c r="BQ125" s="22">
        <f>Enrollment[[#This Row],[Female Refugee  (15-24)]]+Enrollment[[#This Row],[Female Host (15-24)]]</f>
        <v>0</v>
      </c>
      <c r="BR125" s="22">
        <f>Enrollment[[#This Row],[Total Male (3-14)]]+Enrollment[[#This Row],[Total Male (15-24)]]</f>
        <v>67</v>
      </c>
      <c r="BS125" s="22">
        <f>Enrollment[[#This Row],[Total Female (3-14)]]+Enrollment[[#This Row],[Total Female (15-24)]]</f>
        <v>38</v>
      </c>
      <c r="BT125" s="22">
        <f>Enrollment[[#This Row],[Refugee Total]]+Enrollment[[#This Row],[Total Host]]</f>
        <v>105</v>
      </c>
      <c r="BU125" s="22">
        <f>Enrollment[[#This Row],['# of Girls from refugee community in age group 3-5 enrolled in learning spaces]]+Enrollment[[#This Row],['# of Girls from host community in age group 3-5 enrolled in learning spaces]]</f>
        <v>14</v>
      </c>
      <c r="BV125" s="22">
        <f>Enrollment[[#This Row],['# of Girls from refugee community in age group 6-14 enrolled in learning spaces]]+Enrollment[[#This Row],['# of Girls from host community in age group 6-14 enrolled in learning spaces]]</f>
        <v>24</v>
      </c>
      <c r="BW1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25" s="22">
        <f>Enrollment[[#This Row],['# of Boys from refugee community in age group 3-5 enrolled in learning spaces]]+Enrollment[[#This Row],['# of Boys from host community in age group 3-5 enrolled in learning spaces]]</f>
        <v>21</v>
      </c>
      <c r="BZ125" s="22">
        <f>Enrollment[[#This Row],['# of Boys from refugee community in age group 6-14 enrolled in learning spaces]]+Enrollment[[#This Row],['# of Boys from host community in age group 6-14 enrolled in learning spaces]]</f>
        <v>46</v>
      </c>
      <c r="CA1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26" spans="1:80">
      <c r="A126" s="21" t="s">
        <v>55</v>
      </c>
      <c r="B126" s="21" t="s">
        <v>84</v>
      </c>
      <c r="D126" s="21" t="s">
        <v>1832</v>
      </c>
      <c r="E126" s="21" t="s">
        <v>392</v>
      </c>
      <c r="F126" s="21" t="s">
        <v>393</v>
      </c>
      <c r="G126" s="21">
        <v>31013946</v>
      </c>
      <c r="H126" s="21" t="s">
        <v>166</v>
      </c>
      <c r="I126" s="21" t="s">
        <v>259</v>
      </c>
      <c r="J126" s="21" t="s">
        <v>168</v>
      </c>
      <c r="K126" s="21" t="s">
        <v>1952</v>
      </c>
      <c r="L126" s="21" t="s">
        <v>1953</v>
      </c>
      <c r="O126" s="21" t="s">
        <v>103</v>
      </c>
      <c r="P126" s="21" t="s">
        <v>106</v>
      </c>
      <c r="Q126" s="21" t="s">
        <v>111</v>
      </c>
      <c r="S126" s="21">
        <v>15</v>
      </c>
      <c r="U126" s="21">
        <v>20</v>
      </c>
      <c r="AA126" s="21">
        <v>31</v>
      </c>
      <c r="AC126" s="21">
        <v>39</v>
      </c>
      <c r="AZ1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26" s="22">
        <f>Enrollment[[#This Row],[Refugee Children 3-14]]+Enrollment[[#This Row],[Refugee Children 15-24]]</f>
        <v>105</v>
      </c>
      <c r="BC1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26" s="22">
        <f>Enrollment[[#This Row],[Host Children 3-14]]+Enrollment[[#This Row],[Host Children 15-24]]</f>
        <v>0</v>
      </c>
      <c r="BF126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26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26" s="22">
        <f>Enrollment[[#This Row],['# of Boys from host community in age group 3-5 enrolled in learning spaces]]+Enrollment[[#This Row],['# of Boys from host community in age group 6-14 enrolled in learning spaces]]</f>
        <v>0</v>
      </c>
      <c r="BI126" s="22">
        <f>Enrollment[[#This Row],['# of Girls from host community in age group 3-5 enrolled in learning spaces]]+Enrollment[[#This Row],['# of Girls from host community in age group 6-14 enrolled in learning spaces]]</f>
        <v>0</v>
      </c>
      <c r="BJ126" s="22">
        <f>Enrollment[[#This Row],[Male Refugee (3-14)]]+Enrollment[[#This Row],[Host Male (3-14)]]</f>
        <v>59</v>
      </c>
      <c r="BK126" s="22">
        <f>Enrollment[[#This Row],[Female Refugee (3-14)]]+Enrollment[[#This Row],[Host Female (3-14)]]</f>
        <v>46</v>
      </c>
      <c r="BL1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26" s="22">
        <f>Enrollment[[#This Row],['# of Boys from host community in age group 15-17 enrolled in learning spaces]]+Enrollment[[#This Row],['# of Boys from host community in age group 18-24 enrolled in learning spaces]]</f>
        <v>0</v>
      </c>
      <c r="BO1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26" s="22">
        <f>Enrollment[[#This Row],[Male Refugee (15-24)]]+Enrollment[[#This Row],[Male Host (15-24)]]</f>
        <v>0</v>
      </c>
      <c r="BQ126" s="22">
        <f>Enrollment[[#This Row],[Female Refugee  (15-24)]]+Enrollment[[#This Row],[Female Host (15-24)]]</f>
        <v>0</v>
      </c>
      <c r="BR126" s="22">
        <f>Enrollment[[#This Row],[Total Male (3-14)]]+Enrollment[[#This Row],[Total Male (15-24)]]</f>
        <v>59</v>
      </c>
      <c r="BS126" s="22">
        <f>Enrollment[[#This Row],[Total Female (3-14)]]+Enrollment[[#This Row],[Total Female (15-24)]]</f>
        <v>46</v>
      </c>
      <c r="BT126" s="22">
        <f>Enrollment[[#This Row],[Refugee Total]]+Enrollment[[#This Row],[Total Host]]</f>
        <v>105</v>
      </c>
      <c r="BU126" s="22">
        <f>Enrollment[[#This Row],['# of Girls from refugee community in age group 3-5 enrolled in learning spaces]]+Enrollment[[#This Row],['# of Girls from host community in age group 3-5 enrolled in learning spaces]]</f>
        <v>15</v>
      </c>
      <c r="BV126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26" s="22">
        <f>Enrollment[[#This Row],['# of Boys from refugee community in age group 3-5 enrolled in learning spaces]]+Enrollment[[#This Row],['# of Boys from host community in age group 3-5 enrolled in learning spaces]]</f>
        <v>20</v>
      </c>
      <c r="BZ126" s="22">
        <f>Enrollment[[#This Row],['# of Boys from refugee community in age group 6-14 enrolled in learning spaces]]+Enrollment[[#This Row],['# of Boys from host community in age group 6-14 enrolled in learning spaces]]</f>
        <v>39</v>
      </c>
      <c r="CA1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27" spans="1:80">
      <c r="A127" s="21" t="s">
        <v>55</v>
      </c>
      <c r="B127" s="21" t="s">
        <v>84</v>
      </c>
      <c r="D127" s="21" t="s">
        <v>1832</v>
      </c>
      <c r="E127" s="21" t="s">
        <v>394</v>
      </c>
      <c r="F127" s="21" t="s">
        <v>395</v>
      </c>
      <c r="G127" s="21">
        <v>31013947</v>
      </c>
      <c r="H127" s="21" t="s">
        <v>166</v>
      </c>
      <c r="I127" s="21" t="s">
        <v>259</v>
      </c>
      <c r="J127" s="21" t="s">
        <v>168</v>
      </c>
      <c r="K127" s="21" t="s">
        <v>1954</v>
      </c>
      <c r="L127" s="21" t="s">
        <v>1955</v>
      </c>
      <c r="O127" s="21" t="s">
        <v>103</v>
      </c>
      <c r="P127" s="21" t="s">
        <v>106</v>
      </c>
      <c r="Q127" s="21" t="s">
        <v>111</v>
      </c>
      <c r="S127" s="21">
        <v>18</v>
      </c>
      <c r="U127" s="21">
        <v>17</v>
      </c>
      <c r="AA127" s="21">
        <v>33</v>
      </c>
      <c r="AC127" s="21">
        <v>37</v>
      </c>
      <c r="AZ1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27" s="22">
        <f>Enrollment[[#This Row],[Refugee Children 3-14]]+Enrollment[[#This Row],[Refugee Children 15-24]]</f>
        <v>105</v>
      </c>
      <c r="BC1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27" s="22">
        <f>Enrollment[[#This Row],[Host Children 3-14]]+Enrollment[[#This Row],[Host Children 15-24]]</f>
        <v>0</v>
      </c>
      <c r="BF127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27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27" s="22">
        <f>Enrollment[[#This Row],['# of Boys from host community in age group 3-5 enrolled in learning spaces]]+Enrollment[[#This Row],['# of Boys from host community in age group 6-14 enrolled in learning spaces]]</f>
        <v>0</v>
      </c>
      <c r="BI127" s="22">
        <f>Enrollment[[#This Row],['# of Girls from host community in age group 3-5 enrolled in learning spaces]]+Enrollment[[#This Row],['# of Girls from host community in age group 6-14 enrolled in learning spaces]]</f>
        <v>0</v>
      </c>
      <c r="BJ127" s="22">
        <f>Enrollment[[#This Row],[Male Refugee (3-14)]]+Enrollment[[#This Row],[Host Male (3-14)]]</f>
        <v>54</v>
      </c>
      <c r="BK127" s="22">
        <f>Enrollment[[#This Row],[Female Refugee (3-14)]]+Enrollment[[#This Row],[Host Female (3-14)]]</f>
        <v>51</v>
      </c>
      <c r="BL1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27" s="22">
        <f>Enrollment[[#This Row],['# of Boys from host community in age group 15-17 enrolled in learning spaces]]+Enrollment[[#This Row],['# of Boys from host community in age group 18-24 enrolled in learning spaces]]</f>
        <v>0</v>
      </c>
      <c r="BO1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27" s="22">
        <f>Enrollment[[#This Row],[Male Refugee (15-24)]]+Enrollment[[#This Row],[Male Host (15-24)]]</f>
        <v>0</v>
      </c>
      <c r="BQ127" s="22">
        <f>Enrollment[[#This Row],[Female Refugee  (15-24)]]+Enrollment[[#This Row],[Female Host (15-24)]]</f>
        <v>0</v>
      </c>
      <c r="BR127" s="22">
        <f>Enrollment[[#This Row],[Total Male (3-14)]]+Enrollment[[#This Row],[Total Male (15-24)]]</f>
        <v>54</v>
      </c>
      <c r="BS127" s="22">
        <f>Enrollment[[#This Row],[Total Female (3-14)]]+Enrollment[[#This Row],[Total Female (15-24)]]</f>
        <v>51</v>
      </c>
      <c r="BT127" s="22">
        <f>Enrollment[[#This Row],[Refugee Total]]+Enrollment[[#This Row],[Total Host]]</f>
        <v>105</v>
      </c>
      <c r="BU127" s="22">
        <f>Enrollment[[#This Row],['# of Girls from refugee community in age group 3-5 enrolled in learning spaces]]+Enrollment[[#This Row],['# of Girls from host community in age group 3-5 enrolled in learning spaces]]</f>
        <v>18</v>
      </c>
      <c r="BV127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27" s="22">
        <f>Enrollment[[#This Row],['# of Boys from refugee community in age group 3-5 enrolled in learning spaces]]+Enrollment[[#This Row],['# of Boys from host community in age group 3-5 enrolled in learning spaces]]</f>
        <v>17</v>
      </c>
      <c r="BZ127" s="22">
        <f>Enrollment[[#This Row],['# of Boys from refugee community in age group 6-14 enrolled in learning spaces]]+Enrollment[[#This Row],['# of Boys from host community in age group 6-14 enrolled in learning spaces]]</f>
        <v>37</v>
      </c>
      <c r="CA1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28" spans="1:80">
      <c r="A128" s="21" t="s">
        <v>55</v>
      </c>
      <c r="B128" s="21" t="s">
        <v>84</v>
      </c>
      <c r="D128" s="21" t="s">
        <v>1832</v>
      </c>
      <c r="E128" s="21" t="s">
        <v>396</v>
      </c>
      <c r="F128" s="21" t="s">
        <v>397</v>
      </c>
      <c r="G128" s="21">
        <v>31013949</v>
      </c>
      <c r="H128" s="21" t="s">
        <v>166</v>
      </c>
      <c r="I128" s="21" t="s">
        <v>259</v>
      </c>
      <c r="J128" s="21" t="s">
        <v>168</v>
      </c>
      <c r="K128" s="21" t="s">
        <v>1893</v>
      </c>
      <c r="L128" s="21" t="s">
        <v>1894</v>
      </c>
      <c r="M128" s="21">
        <v>0</v>
      </c>
      <c r="N128" s="21">
        <v>0</v>
      </c>
      <c r="O128" s="21" t="s">
        <v>103</v>
      </c>
      <c r="P128" s="21" t="s">
        <v>106</v>
      </c>
      <c r="Q128" s="21" t="s">
        <v>111</v>
      </c>
      <c r="S128" s="21">
        <v>15</v>
      </c>
      <c r="U128" s="21">
        <v>20</v>
      </c>
      <c r="AA128" s="21">
        <v>32</v>
      </c>
      <c r="AC128" s="21">
        <v>38</v>
      </c>
      <c r="AZ1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28" s="22">
        <f>Enrollment[[#This Row],[Refugee Children 3-14]]+Enrollment[[#This Row],[Refugee Children 15-24]]</f>
        <v>105</v>
      </c>
      <c r="BC1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28" s="22">
        <f>Enrollment[[#This Row],[Host Children 3-14]]+Enrollment[[#This Row],[Host Children 15-24]]</f>
        <v>0</v>
      </c>
      <c r="BF128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28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28" s="22">
        <f>Enrollment[[#This Row],['# of Boys from host community in age group 3-5 enrolled in learning spaces]]+Enrollment[[#This Row],['# of Boys from host community in age group 6-14 enrolled in learning spaces]]</f>
        <v>0</v>
      </c>
      <c r="BI128" s="22">
        <f>Enrollment[[#This Row],['# of Girls from host community in age group 3-5 enrolled in learning spaces]]+Enrollment[[#This Row],['# of Girls from host community in age group 6-14 enrolled in learning spaces]]</f>
        <v>0</v>
      </c>
      <c r="BJ128" s="22">
        <f>Enrollment[[#This Row],[Male Refugee (3-14)]]+Enrollment[[#This Row],[Host Male (3-14)]]</f>
        <v>58</v>
      </c>
      <c r="BK128" s="22">
        <f>Enrollment[[#This Row],[Female Refugee (3-14)]]+Enrollment[[#This Row],[Host Female (3-14)]]</f>
        <v>47</v>
      </c>
      <c r="BL1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28" s="22">
        <f>Enrollment[[#This Row],['# of Boys from host community in age group 15-17 enrolled in learning spaces]]+Enrollment[[#This Row],['# of Boys from host community in age group 18-24 enrolled in learning spaces]]</f>
        <v>0</v>
      </c>
      <c r="BO1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28" s="22">
        <f>Enrollment[[#This Row],[Male Refugee (15-24)]]+Enrollment[[#This Row],[Male Host (15-24)]]</f>
        <v>0</v>
      </c>
      <c r="BQ128" s="22">
        <f>Enrollment[[#This Row],[Female Refugee  (15-24)]]+Enrollment[[#This Row],[Female Host (15-24)]]</f>
        <v>0</v>
      </c>
      <c r="BR128" s="22">
        <f>Enrollment[[#This Row],[Total Male (3-14)]]+Enrollment[[#This Row],[Total Male (15-24)]]</f>
        <v>58</v>
      </c>
      <c r="BS128" s="22">
        <f>Enrollment[[#This Row],[Total Female (3-14)]]+Enrollment[[#This Row],[Total Female (15-24)]]</f>
        <v>47</v>
      </c>
      <c r="BT128" s="22">
        <f>Enrollment[[#This Row],[Refugee Total]]+Enrollment[[#This Row],[Total Host]]</f>
        <v>105</v>
      </c>
      <c r="BU128" s="22">
        <f>Enrollment[[#This Row],['# of Girls from refugee community in age group 3-5 enrolled in learning spaces]]+Enrollment[[#This Row],['# of Girls from host community in age group 3-5 enrolled in learning spaces]]</f>
        <v>15</v>
      </c>
      <c r="BV12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28" s="22">
        <f>Enrollment[[#This Row],['# of Boys from refugee community in age group 3-5 enrolled in learning spaces]]+Enrollment[[#This Row],['# of Boys from host community in age group 3-5 enrolled in learning spaces]]</f>
        <v>20</v>
      </c>
      <c r="BZ128" s="22">
        <f>Enrollment[[#This Row],['# of Boys from refugee community in age group 6-14 enrolled in learning spaces]]+Enrollment[[#This Row],['# of Boys from host community in age group 6-14 enrolled in learning spaces]]</f>
        <v>38</v>
      </c>
      <c r="CA1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29" spans="1:80">
      <c r="A129" s="21" t="s">
        <v>35</v>
      </c>
      <c r="B129" s="21" t="s">
        <v>64</v>
      </c>
      <c r="D129" s="21" t="s">
        <v>1832</v>
      </c>
      <c r="E129" s="21" t="s">
        <v>407</v>
      </c>
      <c r="F129" s="21" t="s">
        <v>409</v>
      </c>
      <c r="G129" s="21">
        <v>31013950</v>
      </c>
      <c r="H129" s="21" t="s">
        <v>166</v>
      </c>
      <c r="I129" s="21" t="s">
        <v>259</v>
      </c>
      <c r="J129" s="21" t="s">
        <v>168</v>
      </c>
      <c r="K129" s="21" t="s">
        <v>1855</v>
      </c>
      <c r="L129" s="21" t="s">
        <v>1956</v>
      </c>
      <c r="O129" s="21" t="s">
        <v>103</v>
      </c>
      <c r="P129" s="21" t="s">
        <v>106</v>
      </c>
      <c r="Q129" s="21" t="s">
        <v>111</v>
      </c>
      <c r="S129" s="21">
        <v>12</v>
      </c>
      <c r="U129" s="21">
        <v>23</v>
      </c>
      <c r="AA129" s="21">
        <v>30</v>
      </c>
      <c r="AC129" s="21">
        <v>43</v>
      </c>
      <c r="AZ1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29" s="22">
        <f>Enrollment[[#This Row],[Refugee Children 3-14]]+Enrollment[[#This Row],[Refugee Children 15-24]]</f>
        <v>108</v>
      </c>
      <c r="BC1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29" s="22">
        <f>Enrollment[[#This Row],[Host Children 3-14]]+Enrollment[[#This Row],[Host Children 15-24]]</f>
        <v>0</v>
      </c>
      <c r="BF129" s="22">
        <f>Enrollment[[#This Row],['# of Boys from refugee community in age group 3-5 enrolled in learning spaces]]+Enrollment[[#This Row],['# of Boys from refugee community in age group 6-14 enrolled in learning spaces]]</f>
        <v>66</v>
      </c>
      <c r="BG129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129" s="22">
        <f>Enrollment[[#This Row],['# of Boys from host community in age group 3-5 enrolled in learning spaces]]+Enrollment[[#This Row],['# of Boys from host community in age group 6-14 enrolled in learning spaces]]</f>
        <v>0</v>
      </c>
      <c r="BI129" s="22">
        <f>Enrollment[[#This Row],['# of Girls from host community in age group 3-5 enrolled in learning spaces]]+Enrollment[[#This Row],['# of Girls from host community in age group 6-14 enrolled in learning spaces]]</f>
        <v>0</v>
      </c>
      <c r="BJ129" s="22">
        <f>Enrollment[[#This Row],[Male Refugee (3-14)]]+Enrollment[[#This Row],[Host Male (3-14)]]</f>
        <v>66</v>
      </c>
      <c r="BK129" s="22">
        <f>Enrollment[[#This Row],[Female Refugee (3-14)]]+Enrollment[[#This Row],[Host Female (3-14)]]</f>
        <v>42</v>
      </c>
      <c r="BL1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29" s="22">
        <f>Enrollment[[#This Row],['# of Boys from host community in age group 15-17 enrolled in learning spaces]]+Enrollment[[#This Row],['# of Boys from host community in age group 18-24 enrolled in learning spaces]]</f>
        <v>0</v>
      </c>
      <c r="BO1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29" s="22">
        <f>Enrollment[[#This Row],[Male Refugee (15-24)]]+Enrollment[[#This Row],[Male Host (15-24)]]</f>
        <v>0</v>
      </c>
      <c r="BQ129" s="22">
        <f>Enrollment[[#This Row],[Female Refugee  (15-24)]]+Enrollment[[#This Row],[Female Host (15-24)]]</f>
        <v>0</v>
      </c>
      <c r="BR129" s="22">
        <f>Enrollment[[#This Row],[Total Male (3-14)]]+Enrollment[[#This Row],[Total Male (15-24)]]</f>
        <v>66</v>
      </c>
      <c r="BS129" s="22">
        <f>Enrollment[[#This Row],[Total Female (3-14)]]+Enrollment[[#This Row],[Total Female (15-24)]]</f>
        <v>42</v>
      </c>
      <c r="BT129" s="22">
        <f>Enrollment[[#This Row],[Refugee Total]]+Enrollment[[#This Row],[Total Host]]</f>
        <v>108</v>
      </c>
      <c r="BU129" s="22">
        <f>Enrollment[[#This Row],['# of Girls from refugee community in age group 3-5 enrolled in learning spaces]]+Enrollment[[#This Row],['# of Girls from host community in age group 3-5 enrolled in learning spaces]]</f>
        <v>12</v>
      </c>
      <c r="BV129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29" s="22">
        <f>Enrollment[[#This Row],['# of Boys from refugee community in age group 3-5 enrolled in learning spaces]]+Enrollment[[#This Row],['# of Boys from host community in age group 3-5 enrolled in learning spaces]]</f>
        <v>23</v>
      </c>
      <c r="BZ129" s="22">
        <f>Enrollment[[#This Row],['# of Boys from refugee community in age group 6-14 enrolled in learning spaces]]+Enrollment[[#This Row],['# of Boys from host community in age group 6-14 enrolled in learning spaces]]</f>
        <v>43</v>
      </c>
      <c r="CA1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30" spans="1:80">
      <c r="A130" s="21" t="s">
        <v>35</v>
      </c>
      <c r="B130" s="21" t="s">
        <v>64</v>
      </c>
      <c r="D130" s="21" t="s">
        <v>1832</v>
      </c>
      <c r="E130" s="21" t="s">
        <v>410</v>
      </c>
      <c r="F130" s="21" t="s">
        <v>411</v>
      </c>
      <c r="G130" s="21">
        <v>31013951</v>
      </c>
      <c r="H130" s="21" t="s">
        <v>166</v>
      </c>
      <c r="I130" s="21" t="s">
        <v>259</v>
      </c>
      <c r="J130" s="21" t="s">
        <v>168</v>
      </c>
      <c r="K130" s="21" t="s">
        <v>1957</v>
      </c>
      <c r="L130" s="21" t="s">
        <v>1958</v>
      </c>
      <c r="O130" s="21" t="s">
        <v>103</v>
      </c>
      <c r="P130" s="21" t="s">
        <v>106</v>
      </c>
      <c r="Q130" s="21" t="s">
        <v>111</v>
      </c>
      <c r="S130" s="21">
        <v>17</v>
      </c>
      <c r="U130" s="21">
        <v>18</v>
      </c>
      <c r="AA130" s="21">
        <v>30</v>
      </c>
      <c r="AC130" s="21">
        <v>40</v>
      </c>
      <c r="AZ1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30" s="22">
        <f>Enrollment[[#This Row],[Refugee Children 3-14]]+Enrollment[[#This Row],[Refugee Children 15-24]]</f>
        <v>105</v>
      </c>
      <c r="BC1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30" s="22">
        <f>Enrollment[[#This Row],[Host Children 3-14]]+Enrollment[[#This Row],[Host Children 15-24]]</f>
        <v>0</v>
      </c>
      <c r="BF130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30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30" s="22">
        <f>Enrollment[[#This Row],['# of Boys from host community in age group 3-5 enrolled in learning spaces]]+Enrollment[[#This Row],['# of Boys from host community in age group 6-14 enrolled in learning spaces]]</f>
        <v>0</v>
      </c>
      <c r="BI130" s="22">
        <f>Enrollment[[#This Row],['# of Girls from host community in age group 3-5 enrolled in learning spaces]]+Enrollment[[#This Row],['# of Girls from host community in age group 6-14 enrolled in learning spaces]]</f>
        <v>0</v>
      </c>
      <c r="BJ130" s="22">
        <f>Enrollment[[#This Row],[Male Refugee (3-14)]]+Enrollment[[#This Row],[Host Male (3-14)]]</f>
        <v>58</v>
      </c>
      <c r="BK130" s="22">
        <f>Enrollment[[#This Row],[Female Refugee (3-14)]]+Enrollment[[#This Row],[Host Female (3-14)]]</f>
        <v>47</v>
      </c>
      <c r="BL1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30" s="22">
        <f>Enrollment[[#This Row],['# of Boys from host community in age group 15-17 enrolled in learning spaces]]+Enrollment[[#This Row],['# of Boys from host community in age group 18-24 enrolled in learning spaces]]</f>
        <v>0</v>
      </c>
      <c r="BO1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30" s="22">
        <f>Enrollment[[#This Row],[Male Refugee (15-24)]]+Enrollment[[#This Row],[Male Host (15-24)]]</f>
        <v>0</v>
      </c>
      <c r="BQ130" s="22">
        <f>Enrollment[[#This Row],[Female Refugee  (15-24)]]+Enrollment[[#This Row],[Female Host (15-24)]]</f>
        <v>0</v>
      </c>
      <c r="BR130" s="22">
        <f>Enrollment[[#This Row],[Total Male (3-14)]]+Enrollment[[#This Row],[Total Male (15-24)]]</f>
        <v>58</v>
      </c>
      <c r="BS130" s="22">
        <f>Enrollment[[#This Row],[Total Female (3-14)]]+Enrollment[[#This Row],[Total Female (15-24)]]</f>
        <v>47</v>
      </c>
      <c r="BT130" s="22">
        <f>Enrollment[[#This Row],[Refugee Total]]+Enrollment[[#This Row],[Total Host]]</f>
        <v>105</v>
      </c>
      <c r="BU130" s="22">
        <f>Enrollment[[#This Row],['# of Girls from refugee community in age group 3-5 enrolled in learning spaces]]+Enrollment[[#This Row],['# of Girls from host community in age group 3-5 enrolled in learning spaces]]</f>
        <v>17</v>
      </c>
      <c r="BV130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30" s="22">
        <f>Enrollment[[#This Row],['# of Boys from refugee community in age group 3-5 enrolled in learning spaces]]+Enrollment[[#This Row],['# of Boys from host community in age group 3-5 enrolled in learning spaces]]</f>
        <v>18</v>
      </c>
      <c r="BZ130" s="22">
        <f>Enrollment[[#This Row],['# of Boys from refugee community in age group 6-14 enrolled in learning spaces]]+Enrollment[[#This Row],['# of Boys from host community in age group 6-14 enrolled in learning spaces]]</f>
        <v>40</v>
      </c>
      <c r="CA1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31" spans="1:80">
      <c r="A131" s="21" t="s">
        <v>35</v>
      </c>
      <c r="B131" s="21" t="s">
        <v>64</v>
      </c>
      <c r="D131" s="21" t="s">
        <v>1832</v>
      </c>
      <c r="E131" s="21" t="s">
        <v>410</v>
      </c>
      <c r="F131" s="21" t="s">
        <v>412</v>
      </c>
      <c r="G131" s="21">
        <v>31013953</v>
      </c>
      <c r="H131" s="21" t="s">
        <v>166</v>
      </c>
      <c r="I131" s="21" t="s">
        <v>259</v>
      </c>
      <c r="J131" s="21" t="s">
        <v>168</v>
      </c>
      <c r="K131" s="21" t="s">
        <v>1957</v>
      </c>
      <c r="L131" s="21" t="s">
        <v>1958</v>
      </c>
      <c r="O131" s="21" t="s">
        <v>103</v>
      </c>
      <c r="P131" s="21" t="s">
        <v>106</v>
      </c>
      <c r="Q131" s="21" t="s">
        <v>111</v>
      </c>
      <c r="S131" s="21">
        <v>18</v>
      </c>
      <c r="U131" s="21">
        <v>17</v>
      </c>
      <c r="AA131" s="21">
        <v>16</v>
      </c>
      <c r="AC131" s="21">
        <v>54</v>
      </c>
      <c r="AZ1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31" s="22">
        <f>Enrollment[[#This Row],[Refugee Children 3-14]]+Enrollment[[#This Row],[Refugee Children 15-24]]</f>
        <v>105</v>
      </c>
      <c r="BC1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31" s="22">
        <f>Enrollment[[#This Row],[Host Children 3-14]]+Enrollment[[#This Row],[Host Children 15-24]]</f>
        <v>0</v>
      </c>
      <c r="BF131" s="22">
        <f>Enrollment[[#This Row],['# of Boys from refugee community in age group 3-5 enrolled in learning spaces]]+Enrollment[[#This Row],['# of Boys from refugee community in age group 6-14 enrolled in learning spaces]]</f>
        <v>71</v>
      </c>
      <c r="BG131" s="22">
        <f>Enrollment[[#This Row],['# of Girls from refugee community in age group 3-5 enrolled in learning spaces]]+Enrollment[[#This Row],['# of Girls from refugee community in age group 6-14 enrolled in learning spaces]]</f>
        <v>34</v>
      </c>
      <c r="BH131" s="22">
        <f>Enrollment[[#This Row],['# of Boys from host community in age group 3-5 enrolled in learning spaces]]+Enrollment[[#This Row],['# of Boys from host community in age group 6-14 enrolled in learning spaces]]</f>
        <v>0</v>
      </c>
      <c r="BI131" s="22">
        <f>Enrollment[[#This Row],['# of Girls from host community in age group 3-5 enrolled in learning spaces]]+Enrollment[[#This Row],['# of Girls from host community in age group 6-14 enrolled in learning spaces]]</f>
        <v>0</v>
      </c>
      <c r="BJ131" s="22">
        <f>Enrollment[[#This Row],[Male Refugee (3-14)]]+Enrollment[[#This Row],[Host Male (3-14)]]</f>
        <v>71</v>
      </c>
      <c r="BK131" s="22">
        <f>Enrollment[[#This Row],[Female Refugee (3-14)]]+Enrollment[[#This Row],[Host Female (3-14)]]</f>
        <v>34</v>
      </c>
      <c r="BL1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31" s="22">
        <f>Enrollment[[#This Row],['# of Boys from host community in age group 15-17 enrolled in learning spaces]]+Enrollment[[#This Row],['# of Boys from host community in age group 18-24 enrolled in learning spaces]]</f>
        <v>0</v>
      </c>
      <c r="BO1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31" s="22">
        <f>Enrollment[[#This Row],[Male Refugee (15-24)]]+Enrollment[[#This Row],[Male Host (15-24)]]</f>
        <v>0</v>
      </c>
      <c r="BQ131" s="22">
        <f>Enrollment[[#This Row],[Female Refugee  (15-24)]]+Enrollment[[#This Row],[Female Host (15-24)]]</f>
        <v>0</v>
      </c>
      <c r="BR131" s="22">
        <f>Enrollment[[#This Row],[Total Male (3-14)]]+Enrollment[[#This Row],[Total Male (15-24)]]</f>
        <v>71</v>
      </c>
      <c r="BS131" s="22">
        <f>Enrollment[[#This Row],[Total Female (3-14)]]+Enrollment[[#This Row],[Total Female (15-24)]]</f>
        <v>34</v>
      </c>
      <c r="BT131" s="22">
        <f>Enrollment[[#This Row],[Refugee Total]]+Enrollment[[#This Row],[Total Host]]</f>
        <v>105</v>
      </c>
      <c r="BU131" s="22">
        <f>Enrollment[[#This Row],['# of Girls from refugee community in age group 3-5 enrolled in learning spaces]]+Enrollment[[#This Row],['# of Girls from host community in age group 3-5 enrolled in learning spaces]]</f>
        <v>18</v>
      </c>
      <c r="BV131" s="22">
        <f>Enrollment[[#This Row],['# of Girls from refugee community in age group 6-14 enrolled in learning spaces]]+Enrollment[[#This Row],['# of Girls from host community in age group 6-14 enrolled in learning spaces]]</f>
        <v>16</v>
      </c>
      <c r="BW1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31" s="22">
        <f>Enrollment[[#This Row],['# of Boys from refugee community in age group 3-5 enrolled in learning spaces]]+Enrollment[[#This Row],['# of Boys from host community in age group 3-5 enrolled in learning spaces]]</f>
        <v>17</v>
      </c>
      <c r="BZ131" s="22">
        <f>Enrollment[[#This Row],['# of Boys from refugee community in age group 6-14 enrolled in learning spaces]]+Enrollment[[#This Row],['# of Boys from host community in age group 6-14 enrolled in learning spaces]]</f>
        <v>54</v>
      </c>
      <c r="CA1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32" spans="1:80">
      <c r="A132" s="21" t="s">
        <v>35</v>
      </c>
      <c r="B132" s="21" t="s">
        <v>64</v>
      </c>
      <c r="D132" s="21" t="s">
        <v>1832</v>
      </c>
      <c r="E132" s="21" t="s">
        <v>413</v>
      </c>
      <c r="F132" s="21" t="s">
        <v>415</v>
      </c>
      <c r="G132" s="21">
        <v>31013955</v>
      </c>
      <c r="H132" s="21" t="s">
        <v>166</v>
      </c>
      <c r="I132" s="21" t="s">
        <v>259</v>
      </c>
      <c r="J132" s="21" t="s">
        <v>168</v>
      </c>
      <c r="K132" s="21" t="s">
        <v>1957</v>
      </c>
      <c r="L132" s="21" t="s">
        <v>1959</v>
      </c>
      <c r="O132" s="21" t="s">
        <v>103</v>
      </c>
      <c r="P132" s="21" t="s">
        <v>106</v>
      </c>
      <c r="Q132" s="21" t="s">
        <v>111</v>
      </c>
      <c r="S132" s="21">
        <v>17</v>
      </c>
      <c r="U132" s="21">
        <v>18</v>
      </c>
      <c r="AA132" s="21">
        <v>33</v>
      </c>
      <c r="AC132" s="21">
        <v>37</v>
      </c>
      <c r="AZ1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32" s="22">
        <f>Enrollment[[#This Row],[Refugee Children 3-14]]+Enrollment[[#This Row],[Refugee Children 15-24]]</f>
        <v>105</v>
      </c>
      <c r="BC1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32" s="22">
        <f>Enrollment[[#This Row],[Host Children 3-14]]+Enrollment[[#This Row],[Host Children 15-24]]</f>
        <v>0</v>
      </c>
      <c r="BF132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32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32" s="22">
        <f>Enrollment[[#This Row],['# of Boys from host community in age group 3-5 enrolled in learning spaces]]+Enrollment[[#This Row],['# of Boys from host community in age group 6-14 enrolled in learning spaces]]</f>
        <v>0</v>
      </c>
      <c r="BI132" s="22">
        <f>Enrollment[[#This Row],['# of Girls from host community in age group 3-5 enrolled in learning spaces]]+Enrollment[[#This Row],['# of Girls from host community in age group 6-14 enrolled in learning spaces]]</f>
        <v>0</v>
      </c>
      <c r="BJ132" s="22">
        <f>Enrollment[[#This Row],[Male Refugee (3-14)]]+Enrollment[[#This Row],[Host Male (3-14)]]</f>
        <v>55</v>
      </c>
      <c r="BK132" s="22">
        <f>Enrollment[[#This Row],[Female Refugee (3-14)]]+Enrollment[[#This Row],[Host Female (3-14)]]</f>
        <v>50</v>
      </c>
      <c r="BL1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32" s="22">
        <f>Enrollment[[#This Row],['# of Boys from host community in age group 15-17 enrolled in learning spaces]]+Enrollment[[#This Row],['# of Boys from host community in age group 18-24 enrolled in learning spaces]]</f>
        <v>0</v>
      </c>
      <c r="BO1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32" s="22">
        <f>Enrollment[[#This Row],[Male Refugee (15-24)]]+Enrollment[[#This Row],[Male Host (15-24)]]</f>
        <v>0</v>
      </c>
      <c r="BQ132" s="22">
        <f>Enrollment[[#This Row],[Female Refugee  (15-24)]]+Enrollment[[#This Row],[Female Host (15-24)]]</f>
        <v>0</v>
      </c>
      <c r="BR132" s="22">
        <f>Enrollment[[#This Row],[Total Male (3-14)]]+Enrollment[[#This Row],[Total Male (15-24)]]</f>
        <v>55</v>
      </c>
      <c r="BS132" s="22">
        <f>Enrollment[[#This Row],[Total Female (3-14)]]+Enrollment[[#This Row],[Total Female (15-24)]]</f>
        <v>50</v>
      </c>
      <c r="BT132" s="22">
        <f>Enrollment[[#This Row],[Refugee Total]]+Enrollment[[#This Row],[Total Host]]</f>
        <v>105</v>
      </c>
      <c r="BU132" s="22">
        <f>Enrollment[[#This Row],['# of Girls from refugee community in age group 3-5 enrolled in learning spaces]]+Enrollment[[#This Row],['# of Girls from host community in age group 3-5 enrolled in learning spaces]]</f>
        <v>17</v>
      </c>
      <c r="BV132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32" s="22">
        <f>Enrollment[[#This Row],['# of Boys from refugee community in age group 3-5 enrolled in learning spaces]]+Enrollment[[#This Row],['# of Boys from host community in age group 3-5 enrolled in learning spaces]]</f>
        <v>18</v>
      </c>
      <c r="BZ132" s="22">
        <f>Enrollment[[#This Row],['# of Boys from refugee community in age group 6-14 enrolled in learning spaces]]+Enrollment[[#This Row],['# of Boys from host community in age group 6-14 enrolled in learning spaces]]</f>
        <v>37</v>
      </c>
      <c r="CA1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33" spans="1:80">
      <c r="A133" s="21" t="s">
        <v>35</v>
      </c>
      <c r="B133" s="21" t="s">
        <v>64</v>
      </c>
      <c r="D133" s="21" t="s">
        <v>1832</v>
      </c>
      <c r="E133" s="21" t="s">
        <v>413</v>
      </c>
      <c r="F133" s="21" t="s">
        <v>414</v>
      </c>
      <c r="G133" s="21">
        <v>31013956</v>
      </c>
      <c r="H133" s="21" t="s">
        <v>166</v>
      </c>
      <c r="I133" s="21" t="s">
        <v>259</v>
      </c>
      <c r="J133" s="21" t="s">
        <v>168</v>
      </c>
      <c r="K133" s="21" t="s">
        <v>1960</v>
      </c>
      <c r="L133" s="21" t="s">
        <v>1961</v>
      </c>
      <c r="O133" s="21" t="s">
        <v>103</v>
      </c>
      <c r="P133" s="21" t="s">
        <v>106</v>
      </c>
      <c r="Q133" s="21" t="s">
        <v>111</v>
      </c>
      <c r="S133" s="21">
        <v>17</v>
      </c>
      <c r="U133" s="21">
        <v>18</v>
      </c>
      <c r="AA133" s="21">
        <v>30</v>
      </c>
      <c r="AC133" s="21">
        <v>40</v>
      </c>
      <c r="AZ1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33" s="22">
        <f>Enrollment[[#This Row],[Refugee Children 3-14]]+Enrollment[[#This Row],[Refugee Children 15-24]]</f>
        <v>105</v>
      </c>
      <c r="BC1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33" s="22">
        <f>Enrollment[[#This Row],[Host Children 3-14]]+Enrollment[[#This Row],[Host Children 15-24]]</f>
        <v>0</v>
      </c>
      <c r="BF133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33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33" s="22">
        <f>Enrollment[[#This Row],['# of Boys from host community in age group 3-5 enrolled in learning spaces]]+Enrollment[[#This Row],['# of Boys from host community in age group 6-14 enrolled in learning spaces]]</f>
        <v>0</v>
      </c>
      <c r="BI133" s="22">
        <f>Enrollment[[#This Row],['# of Girls from host community in age group 3-5 enrolled in learning spaces]]+Enrollment[[#This Row],['# of Girls from host community in age group 6-14 enrolled in learning spaces]]</f>
        <v>0</v>
      </c>
      <c r="BJ133" s="22">
        <f>Enrollment[[#This Row],[Male Refugee (3-14)]]+Enrollment[[#This Row],[Host Male (3-14)]]</f>
        <v>58</v>
      </c>
      <c r="BK133" s="22">
        <f>Enrollment[[#This Row],[Female Refugee (3-14)]]+Enrollment[[#This Row],[Host Female (3-14)]]</f>
        <v>47</v>
      </c>
      <c r="BL1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33" s="22">
        <f>Enrollment[[#This Row],['# of Boys from host community in age group 15-17 enrolled in learning spaces]]+Enrollment[[#This Row],['# of Boys from host community in age group 18-24 enrolled in learning spaces]]</f>
        <v>0</v>
      </c>
      <c r="BO1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33" s="22">
        <f>Enrollment[[#This Row],[Male Refugee (15-24)]]+Enrollment[[#This Row],[Male Host (15-24)]]</f>
        <v>0</v>
      </c>
      <c r="BQ133" s="22">
        <f>Enrollment[[#This Row],[Female Refugee  (15-24)]]+Enrollment[[#This Row],[Female Host (15-24)]]</f>
        <v>0</v>
      </c>
      <c r="BR133" s="22">
        <f>Enrollment[[#This Row],[Total Male (3-14)]]+Enrollment[[#This Row],[Total Male (15-24)]]</f>
        <v>58</v>
      </c>
      <c r="BS133" s="22">
        <f>Enrollment[[#This Row],[Total Female (3-14)]]+Enrollment[[#This Row],[Total Female (15-24)]]</f>
        <v>47</v>
      </c>
      <c r="BT133" s="22">
        <f>Enrollment[[#This Row],[Refugee Total]]+Enrollment[[#This Row],[Total Host]]</f>
        <v>105</v>
      </c>
      <c r="BU133" s="22">
        <f>Enrollment[[#This Row],['# of Girls from refugee community in age group 3-5 enrolled in learning spaces]]+Enrollment[[#This Row],['# of Girls from host community in age group 3-5 enrolled in learning spaces]]</f>
        <v>17</v>
      </c>
      <c r="BV133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33" s="22">
        <f>Enrollment[[#This Row],['# of Boys from refugee community in age group 3-5 enrolled in learning spaces]]+Enrollment[[#This Row],['# of Boys from host community in age group 3-5 enrolled in learning spaces]]</f>
        <v>18</v>
      </c>
      <c r="BZ133" s="22">
        <f>Enrollment[[#This Row],['# of Boys from refugee community in age group 6-14 enrolled in learning spaces]]+Enrollment[[#This Row],['# of Boys from host community in age group 6-14 enrolled in learning spaces]]</f>
        <v>40</v>
      </c>
      <c r="CA1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34" spans="1:80">
      <c r="A134" s="21" t="s">
        <v>34</v>
      </c>
      <c r="B134" s="21" t="s">
        <v>63</v>
      </c>
      <c r="D134" s="21" t="s">
        <v>1832</v>
      </c>
      <c r="E134" s="21" t="s">
        <v>402</v>
      </c>
      <c r="F134" s="21" t="s">
        <v>403</v>
      </c>
      <c r="G134" s="21">
        <v>31013957</v>
      </c>
      <c r="H134" s="21" t="s">
        <v>166</v>
      </c>
      <c r="I134" s="21" t="s">
        <v>259</v>
      </c>
      <c r="J134" s="21" t="s">
        <v>168</v>
      </c>
      <c r="K134" s="21" t="s">
        <v>1962</v>
      </c>
      <c r="L134" s="21" t="s">
        <v>1963</v>
      </c>
      <c r="O134" s="21" t="s">
        <v>103</v>
      </c>
      <c r="P134" s="21" t="s">
        <v>106</v>
      </c>
      <c r="Q134" s="21" t="s">
        <v>111</v>
      </c>
      <c r="S134" s="21">
        <v>17</v>
      </c>
      <c r="U134" s="21">
        <v>18</v>
      </c>
      <c r="AA134" s="21">
        <v>21</v>
      </c>
      <c r="AC134" s="21">
        <v>49</v>
      </c>
      <c r="AZ1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34" s="22">
        <f>Enrollment[[#This Row],[Refugee Children 3-14]]+Enrollment[[#This Row],[Refugee Children 15-24]]</f>
        <v>105</v>
      </c>
      <c r="BC1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34" s="22">
        <f>Enrollment[[#This Row],[Host Children 3-14]]+Enrollment[[#This Row],[Host Children 15-24]]</f>
        <v>0</v>
      </c>
      <c r="BF134" s="22">
        <f>Enrollment[[#This Row],['# of Boys from refugee community in age group 3-5 enrolled in learning spaces]]+Enrollment[[#This Row],['# of Boys from refugee community in age group 6-14 enrolled in learning spaces]]</f>
        <v>67</v>
      </c>
      <c r="BG134" s="22">
        <f>Enrollment[[#This Row],['# of Girls from refugee community in age group 3-5 enrolled in learning spaces]]+Enrollment[[#This Row],['# of Girls from refugee community in age group 6-14 enrolled in learning spaces]]</f>
        <v>38</v>
      </c>
      <c r="BH134" s="22">
        <f>Enrollment[[#This Row],['# of Boys from host community in age group 3-5 enrolled in learning spaces]]+Enrollment[[#This Row],['# of Boys from host community in age group 6-14 enrolled in learning spaces]]</f>
        <v>0</v>
      </c>
      <c r="BI134" s="22">
        <f>Enrollment[[#This Row],['# of Girls from host community in age group 3-5 enrolled in learning spaces]]+Enrollment[[#This Row],['# of Girls from host community in age group 6-14 enrolled in learning spaces]]</f>
        <v>0</v>
      </c>
      <c r="BJ134" s="22">
        <f>Enrollment[[#This Row],[Male Refugee (3-14)]]+Enrollment[[#This Row],[Host Male (3-14)]]</f>
        <v>67</v>
      </c>
      <c r="BK134" s="22">
        <f>Enrollment[[#This Row],[Female Refugee (3-14)]]+Enrollment[[#This Row],[Host Female (3-14)]]</f>
        <v>38</v>
      </c>
      <c r="BL1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34" s="22">
        <f>Enrollment[[#This Row],['# of Boys from host community in age group 15-17 enrolled in learning spaces]]+Enrollment[[#This Row],['# of Boys from host community in age group 18-24 enrolled in learning spaces]]</f>
        <v>0</v>
      </c>
      <c r="BO1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34" s="22">
        <f>Enrollment[[#This Row],[Male Refugee (15-24)]]+Enrollment[[#This Row],[Male Host (15-24)]]</f>
        <v>0</v>
      </c>
      <c r="BQ134" s="22">
        <f>Enrollment[[#This Row],[Female Refugee  (15-24)]]+Enrollment[[#This Row],[Female Host (15-24)]]</f>
        <v>0</v>
      </c>
      <c r="BR134" s="22">
        <f>Enrollment[[#This Row],[Total Male (3-14)]]+Enrollment[[#This Row],[Total Male (15-24)]]</f>
        <v>67</v>
      </c>
      <c r="BS134" s="22">
        <f>Enrollment[[#This Row],[Total Female (3-14)]]+Enrollment[[#This Row],[Total Female (15-24)]]</f>
        <v>38</v>
      </c>
      <c r="BT134" s="22">
        <f>Enrollment[[#This Row],[Refugee Total]]+Enrollment[[#This Row],[Total Host]]</f>
        <v>105</v>
      </c>
      <c r="BU134" s="22">
        <f>Enrollment[[#This Row],['# of Girls from refugee community in age group 3-5 enrolled in learning spaces]]+Enrollment[[#This Row],['# of Girls from host community in age group 3-5 enrolled in learning spaces]]</f>
        <v>17</v>
      </c>
      <c r="BV134" s="22">
        <f>Enrollment[[#This Row],['# of Girls from refugee community in age group 6-14 enrolled in learning spaces]]+Enrollment[[#This Row],['# of Girls from host community in age group 6-14 enrolled in learning spaces]]</f>
        <v>21</v>
      </c>
      <c r="BW1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34" s="22">
        <f>Enrollment[[#This Row],['# of Boys from refugee community in age group 3-5 enrolled in learning spaces]]+Enrollment[[#This Row],['# of Boys from host community in age group 3-5 enrolled in learning spaces]]</f>
        <v>18</v>
      </c>
      <c r="BZ134" s="22">
        <f>Enrollment[[#This Row],['# of Boys from refugee community in age group 6-14 enrolled in learning spaces]]+Enrollment[[#This Row],['# of Boys from host community in age group 6-14 enrolled in learning spaces]]</f>
        <v>49</v>
      </c>
      <c r="CA1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35" spans="1:80">
      <c r="A135" s="21" t="s">
        <v>34</v>
      </c>
      <c r="B135" s="21" t="s">
        <v>63</v>
      </c>
      <c r="D135" s="21" t="s">
        <v>1832</v>
      </c>
      <c r="E135" s="21" t="s">
        <v>402</v>
      </c>
      <c r="F135" s="21" t="s">
        <v>404</v>
      </c>
      <c r="G135" s="21">
        <v>31013958</v>
      </c>
      <c r="H135" s="21" t="s">
        <v>166</v>
      </c>
      <c r="I135" s="21" t="s">
        <v>259</v>
      </c>
      <c r="J135" s="21" t="s">
        <v>168</v>
      </c>
      <c r="K135" s="21" t="s">
        <v>1964</v>
      </c>
      <c r="L135" s="21" t="s">
        <v>1965</v>
      </c>
      <c r="O135" s="21" t="s">
        <v>103</v>
      </c>
      <c r="P135" s="21" t="s">
        <v>106</v>
      </c>
      <c r="Q135" s="21" t="s">
        <v>111</v>
      </c>
      <c r="S135" s="21">
        <v>20</v>
      </c>
      <c r="U135" s="21">
        <v>15</v>
      </c>
      <c r="AA135" s="21">
        <v>23</v>
      </c>
      <c r="AC135" s="21">
        <v>47</v>
      </c>
      <c r="AZ1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35" s="22">
        <f>Enrollment[[#This Row],[Refugee Children 3-14]]+Enrollment[[#This Row],[Refugee Children 15-24]]</f>
        <v>105</v>
      </c>
      <c r="BC1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35" s="22">
        <f>Enrollment[[#This Row],[Host Children 3-14]]+Enrollment[[#This Row],[Host Children 15-24]]</f>
        <v>0</v>
      </c>
      <c r="BF135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35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135" s="22">
        <f>Enrollment[[#This Row],['# of Boys from host community in age group 3-5 enrolled in learning spaces]]+Enrollment[[#This Row],['# of Boys from host community in age group 6-14 enrolled in learning spaces]]</f>
        <v>0</v>
      </c>
      <c r="BI135" s="22">
        <f>Enrollment[[#This Row],['# of Girls from host community in age group 3-5 enrolled in learning spaces]]+Enrollment[[#This Row],['# of Girls from host community in age group 6-14 enrolled in learning spaces]]</f>
        <v>0</v>
      </c>
      <c r="BJ135" s="22">
        <f>Enrollment[[#This Row],[Male Refugee (3-14)]]+Enrollment[[#This Row],[Host Male (3-14)]]</f>
        <v>62</v>
      </c>
      <c r="BK135" s="22">
        <f>Enrollment[[#This Row],[Female Refugee (3-14)]]+Enrollment[[#This Row],[Host Female (3-14)]]</f>
        <v>43</v>
      </c>
      <c r="BL1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35" s="22">
        <f>Enrollment[[#This Row],['# of Boys from host community in age group 15-17 enrolled in learning spaces]]+Enrollment[[#This Row],['# of Boys from host community in age group 18-24 enrolled in learning spaces]]</f>
        <v>0</v>
      </c>
      <c r="BO1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35" s="22">
        <f>Enrollment[[#This Row],[Male Refugee (15-24)]]+Enrollment[[#This Row],[Male Host (15-24)]]</f>
        <v>0</v>
      </c>
      <c r="BQ135" s="22">
        <f>Enrollment[[#This Row],[Female Refugee  (15-24)]]+Enrollment[[#This Row],[Female Host (15-24)]]</f>
        <v>0</v>
      </c>
      <c r="BR135" s="22">
        <f>Enrollment[[#This Row],[Total Male (3-14)]]+Enrollment[[#This Row],[Total Male (15-24)]]</f>
        <v>62</v>
      </c>
      <c r="BS135" s="22">
        <f>Enrollment[[#This Row],[Total Female (3-14)]]+Enrollment[[#This Row],[Total Female (15-24)]]</f>
        <v>43</v>
      </c>
      <c r="BT135" s="22">
        <f>Enrollment[[#This Row],[Refugee Total]]+Enrollment[[#This Row],[Total Host]]</f>
        <v>105</v>
      </c>
      <c r="BU135" s="22">
        <f>Enrollment[[#This Row],['# of Girls from refugee community in age group 3-5 enrolled in learning spaces]]+Enrollment[[#This Row],['# of Girls from host community in age group 3-5 enrolled in learning spaces]]</f>
        <v>20</v>
      </c>
      <c r="BV135" s="22">
        <f>Enrollment[[#This Row],['# of Girls from refugee community in age group 6-14 enrolled in learning spaces]]+Enrollment[[#This Row],['# of Girls from host community in age group 6-14 enrolled in learning spaces]]</f>
        <v>23</v>
      </c>
      <c r="BW1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35" s="22">
        <f>Enrollment[[#This Row],['# of Boys from refugee community in age group 3-5 enrolled in learning spaces]]+Enrollment[[#This Row],['# of Boys from host community in age group 3-5 enrolled in learning spaces]]</f>
        <v>15</v>
      </c>
      <c r="BZ135" s="22">
        <f>Enrollment[[#This Row],['# of Boys from refugee community in age group 6-14 enrolled in learning spaces]]+Enrollment[[#This Row],['# of Boys from host community in age group 6-14 enrolled in learning spaces]]</f>
        <v>47</v>
      </c>
      <c r="CA1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36" spans="1:80">
      <c r="A136" s="21" t="s">
        <v>34</v>
      </c>
      <c r="B136" s="21" t="s">
        <v>63</v>
      </c>
      <c r="D136" s="21" t="s">
        <v>1832</v>
      </c>
      <c r="E136" s="21" t="s">
        <v>405</v>
      </c>
      <c r="F136" s="21" t="s">
        <v>406</v>
      </c>
      <c r="G136" s="21">
        <v>31013959</v>
      </c>
      <c r="H136" s="21" t="s">
        <v>166</v>
      </c>
      <c r="I136" s="21" t="s">
        <v>259</v>
      </c>
      <c r="J136" s="21" t="s">
        <v>168</v>
      </c>
      <c r="K136" s="21" t="s">
        <v>1966</v>
      </c>
      <c r="L136" s="21" t="s">
        <v>1967</v>
      </c>
      <c r="O136" s="21" t="s">
        <v>103</v>
      </c>
      <c r="P136" s="21" t="s">
        <v>106</v>
      </c>
      <c r="Q136" s="21" t="s">
        <v>111</v>
      </c>
      <c r="S136" s="21">
        <v>15</v>
      </c>
      <c r="U136" s="21">
        <v>20</v>
      </c>
      <c r="AA136" s="21">
        <v>24</v>
      </c>
      <c r="AC136" s="21">
        <v>46</v>
      </c>
      <c r="AZ1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36" s="22">
        <f>Enrollment[[#This Row],[Refugee Children 3-14]]+Enrollment[[#This Row],[Refugee Children 15-24]]</f>
        <v>105</v>
      </c>
      <c r="BC1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36" s="22">
        <f>Enrollment[[#This Row],[Host Children 3-14]]+Enrollment[[#This Row],[Host Children 15-24]]</f>
        <v>0</v>
      </c>
      <c r="BF136" s="22">
        <f>Enrollment[[#This Row],['# of Boys from refugee community in age group 3-5 enrolled in learning spaces]]+Enrollment[[#This Row],['# of Boys from refugee community in age group 6-14 enrolled in learning spaces]]</f>
        <v>66</v>
      </c>
      <c r="BG136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136" s="22">
        <f>Enrollment[[#This Row],['# of Boys from host community in age group 3-5 enrolled in learning spaces]]+Enrollment[[#This Row],['# of Boys from host community in age group 6-14 enrolled in learning spaces]]</f>
        <v>0</v>
      </c>
      <c r="BI136" s="22">
        <f>Enrollment[[#This Row],['# of Girls from host community in age group 3-5 enrolled in learning spaces]]+Enrollment[[#This Row],['# of Girls from host community in age group 6-14 enrolled in learning spaces]]</f>
        <v>0</v>
      </c>
      <c r="BJ136" s="22">
        <f>Enrollment[[#This Row],[Male Refugee (3-14)]]+Enrollment[[#This Row],[Host Male (3-14)]]</f>
        <v>66</v>
      </c>
      <c r="BK136" s="22">
        <f>Enrollment[[#This Row],[Female Refugee (3-14)]]+Enrollment[[#This Row],[Host Female (3-14)]]</f>
        <v>39</v>
      </c>
      <c r="BL1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36" s="22">
        <f>Enrollment[[#This Row],['# of Boys from host community in age group 15-17 enrolled in learning spaces]]+Enrollment[[#This Row],['# of Boys from host community in age group 18-24 enrolled in learning spaces]]</f>
        <v>0</v>
      </c>
      <c r="BO1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36" s="22">
        <f>Enrollment[[#This Row],[Male Refugee (15-24)]]+Enrollment[[#This Row],[Male Host (15-24)]]</f>
        <v>0</v>
      </c>
      <c r="BQ136" s="22">
        <f>Enrollment[[#This Row],[Female Refugee  (15-24)]]+Enrollment[[#This Row],[Female Host (15-24)]]</f>
        <v>0</v>
      </c>
      <c r="BR136" s="22">
        <f>Enrollment[[#This Row],[Total Male (3-14)]]+Enrollment[[#This Row],[Total Male (15-24)]]</f>
        <v>66</v>
      </c>
      <c r="BS136" s="22">
        <f>Enrollment[[#This Row],[Total Female (3-14)]]+Enrollment[[#This Row],[Total Female (15-24)]]</f>
        <v>39</v>
      </c>
      <c r="BT136" s="22">
        <f>Enrollment[[#This Row],[Refugee Total]]+Enrollment[[#This Row],[Total Host]]</f>
        <v>105</v>
      </c>
      <c r="BU136" s="22">
        <f>Enrollment[[#This Row],['# of Girls from refugee community in age group 3-5 enrolled in learning spaces]]+Enrollment[[#This Row],['# of Girls from host community in age group 3-5 enrolled in learning spaces]]</f>
        <v>15</v>
      </c>
      <c r="BV136" s="22">
        <f>Enrollment[[#This Row],['# of Girls from refugee community in age group 6-14 enrolled in learning spaces]]+Enrollment[[#This Row],['# of Girls from host community in age group 6-14 enrolled in learning spaces]]</f>
        <v>24</v>
      </c>
      <c r="BW1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36" s="22">
        <f>Enrollment[[#This Row],['# of Boys from refugee community in age group 3-5 enrolled in learning spaces]]+Enrollment[[#This Row],['# of Boys from host community in age group 3-5 enrolled in learning spaces]]</f>
        <v>20</v>
      </c>
      <c r="BZ136" s="22">
        <f>Enrollment[[#This Row],['# of Boys from refugee community in age group 6-14 enrolled in learning spaces]]+Enrollment[[#This Row],['# of Boys from host community in age group 6-14 enrolled in learning spaces]]</f>
        <v>46</v>
      </c>
      <c r="CA1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37" spans="1:80">
      <c r="A137" s="21" t="s">
        <v>34</v>
      </c>
      <c r="B137" s="21" t="s">
        <v>63</v>
      </c>
      <c r="D137" s="21" t="s">
        <v>1832</v>
      </c>
      <c r="E137" s="21" t="s">
        <v>398</v>
      </c>
      <c r="F137" s="21" t="s">
        <v>399</v>
      </c>
      <c r="G137" s="21">
        <v>31013960</v>
      </c>
      <c r="H137" s="21" t="s">
        <v>166</v>
      </c>
      <c r="I137" s="21" t="s">
        <v>259</v>
      </c>
      <c r="J137" s="21" t="s">
        <v>168</v>
      </c>
      <c r="K137" s="21" t="s">
        <v>1966</v>
      </c>
      <c r="L137" s="21" t="s">
        <v>1967</v>
      </c>
      <c r="O137" s="21" t="s">
        <v>103</v>
      </c>
      <c r="P137" s="21" t="s">
        <v>106</v>
      </c>
      <c r="Q137" s="21" t="s">
        <v>111</v>
      </c>
      <c r="S137" s="21">
        <v>13</v>
      </c>
      <c r="U137" s="21">
        <v>22</v>
      </c>
      <c r="AA137" s="21">
        <v>30</v>
      </c>
      <c r="AC137" s="21">
        <v>40</v>
      </c>
      <c r="AZ1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37" s="22">
        <f>Enrollment[[#This Row],[Refugee Children 3-14]]+Enrollment[[#This Row],[Refugee Children 15-24]]</f>
        <v>105</v>
      </c>
      <c r="BC1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37" s="22">
        <f>Enrollment[[#This Row],[Host Children 3-14]]+Enrollment[[#This Row],[Host Children 15-24]]</f>
        <v>0</v>
      </c>
      <c r="BF137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37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137" s="22">
        <f>Enrollment[[#This Row],['# of Boys from host community in age group 3-5 enrolled in learning spaces]]+Enrollment[[#This Row],['# of Boys from host community in age group 6-14 enrolled in learning spaces]]</f>
        <v>0</v>
      </c>
      <c r="BI137" s="22">
        <f>Enrollment[[#This Row],['# of Girls from host community in age group 3-5 enrolled in learning spaces]]+Enrollment[[#This Row],['# of Girls from host community in age group 6-14 enrolled in learning spaces]]</f>
        <v>0</v>
      </c>
      <c r="BJ137" s="22">
        <f>Enrollment[[#This Row],[Male Refugee (3-14)]]+Enrollment[[#This Row],[Host Male (3-14)]]</f>
        <v>62</v>
      </c>
      <c r="BK137" s="22">
        <f>Enrollment[[#This Row],[Female Refugee (3-14)]]+Enrollment[[#This Row],[Host Female (3-14)]]</f>
        <v>43</v>
      </c>
      <c r="BL1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37" s="22">
        <f>Enrollment[[#This Row],['# of Boys from host community in age group 15-17 enrolled in learning spaces]]+Enrollment[[#This Row],['# of Boys from host community in age group 18-24 enrolled in learning spaces]]</f>
        <v>0</v>
      </c>
      <c r="BO1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37" s="22">
        <f>Enrollment[[#This Row],[Male Refugee (15-24)]]+Enrollment[[#This Row],[Male Host (15-24)]]</f>
        <v>0</v>
      </c>
      <c r="BQ137" s="22">
        <f>Enrollment[[#This Row],[Female Refugee  (15-24)]]+Enrollment[[#This Row],[Female Host (15-24)]]</f>
        <v>0</v>
      </c>
      <c r="BR137" s="22">
        <f>Enrollment[[#This Row],[Total Male (3-14)]]+Enrollment[[#This Row],[Total Male (15-24)]]</f>
        <v>62</v>
      </c>
      <c r="BS137" s="22">
        <f>Enrollment[[#This Row],[Total Female (3-14)]]+Enrollment[[#This Row],[Total Female (15-24)]]</f>
        <v>43</v>
      </c>
      <c r="BT137" s="22">
        <f>Enrollment[[#This Row],[Refugee Total]]+Enrollment[[#This Row],[Total Host]]</f>
        <v>105</v>
      </c>
      <c r="BU137" s="22">
        <f>Enrollment[[#This Row],['# of Girls from refugee community in age group 3-5 enrolled in learning spaces]]+Enrollment[[#This Row],['# of Girls from host community in age group 3-5 enrolled in learning spaces]]</f>
        <v>13</v>
      </c>
      <c r="BV137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37" s="22">
        <f>Enrollment[[#This Row],['# of Boys from refugee community in age group 3-5 enrolled in learning spaces]]+Enrollment[[#This Row],['# of Boys from host community in age group 3-5 enrolled in learning spaces]]</f>
        <v>22</v>
      </c>
      <c r="BZ137" s="22">
        <f>Enrollment[[#This Row],['# of Boys from refugee community in age group 6-14 enrolled in learning spaces]]+Enrollment[[#This Row],['# of Boys from host community in age group 6-14 enrolled in learning spaces]]</f>
        <v>40</v>
      </c>
      <c r="CA1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38" spans="1:80">
      <c r="A138" s="21" t="s">
        <v>34</v>
      </c>
      <c r="B138" s="21" t="s">
        <v>63</v>
      </c>
      <c r="D138" s="21" t="s">
        <v>1832</v>
      </c>
      <c r="E138" s="21" t="s">
        <v>398</v>
      </c>
      <c r="F138" s="21" t="s">
        <v>400</v>
      </c>
      <c r="G138" s="21">
        <v>31013961</v>
      </c>
      <c r="H138" s="21" t="s">
        <v>166</v>
      </c>
      <c r="I138" s="21" t="s">
        <v>259</v>
      </c>
      <c r="J138" s="21" t="s">
        <v>168</v>
      </c>
      <c r="K138" s="21" t="s">
        <v>1966</v>
      </c>
      <c r="L138" s="21" t="s">
        <v>1967</v>
      </c>
      <c r="O138" s="21" t="s">
        <v>103</v>
      </c>
      <c r="P138" s="21" t="s">
        <v>106</v>
      </c>
      <c r="Q138" s="21" t="s">
        <v>111</v>
      </c>
      <c r="S138" s="21">
        <v>14</v>
      </c>
      <c r="U138" s="21">
        <v>21</v>
      </c>
      <c r="AA138" s="21">
        <v>32</v>
      </c>
      <c r="AC138" s="21">
        <v>38</v>
      </c>
      <c r="AZ1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38" s="22">
        <f>Enrollment[[#This Row],[Refugee Children 3-14]]+Enrollment[[#This Row],[Refugee Children 15-24]]</f>
        <v>105</v>
      </c>
      <c r="BC1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38" s="22">
        <f>Enrollment[[#This Row],[Host Children 3-14]]+Enrollment[[#This Row],[Host Children 15-24]]</f>
        <v>0</v>
      </c>
      <c r="BF138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38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38" s="22">
        <f>Enrollment[[#This Row],['# of Boys from host community in age group 3-5 enrolled in learning spaces]]+Enrollment[[#This Row],['# of Boys from host community in age group 6-14 enrolled in learning spaces]]</f>
        <v>0</v>
      </c>
      <c r="BI138" s="22">
        <f>Enrollment[[#This Row],['# of Girls from host community in age group 3-5 enrolled in learning spaces]]+Enrollment[[#This Row],['# of Girls from host community in age group 6-14 enrolled in learning spaces]]</f>
        <v>0</v>
      </c>
      <c r="BJ138" s="22">
        <f>Enrollment[[#This Row],[Male Refugee (3-14)]]+Enrollment[[#This Row],[Host Male (3-14)]]</f>
        <v>59</v>
      </c>
      <c r="BK138" s="22">
        <f>Enrollment[[#This Row],[Female Refugee (3-14)]]+Enrollment[[#This Row],[Host Female (3-14)]]</f>
        <v>46</v>
      </c>
      <c r="BL1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38" s="22">
        <f>Enrollment[[#This Row],['# of Boys from host community in age group 15-17 enrolled in learning spaces]]+Enrollment[[#This Row],['# of Boys from host community in age group 18-24 enrolled in learning spaces]]</f>
        <v>0</v>
      </c>
      <c r="BO1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38" s="22">
        <f>Enrollment[[#This Row],[Male Refugee (15-24)]]+Enrollment[[#This Row],[Male Host (15-24)]]</f>
        <v>0</v>
      </c>
      <c r="BQ138" s="22">
        <f>Enrollment[[#This Row],[Female Refugee  (15-24)]]+Enrollment[[#This Row],[Female Host (15-24)]]</f>
        <v>0</v>
      </c>
      <c r="BR138" s="22">
        <f>Enrollment[[#This Row],[Total Male (3-14)]]+Enrollment[[#This Row],[Total Male (15-24)]]</f>
        <v>59</v>
      </c>
      <c r="BS138" s="22">
        <f>Enrollment[[#This Row],[Total Female (3-14)]]+Enrollment[[#This Row],[Total Female (15-24)]]</f>
        <v>46</v>
      </c>
      <c r="BT138" s="22">
        <f>Enrollment[[#This Row],[Refugee Total]]+Enrollment[[#This Row],[Total Host]]</f>
        <v>105</v>
      </c>
      <c r="BU138" s="22">
        <f>Enrollment[[#This Row],['# of Girls from refugee community in age group 3-5 enrolled in learning spaces]]+Enrollment[[#This Row],['# of Girls from host community in age group 3-5 enrolled in learning spaces]]</f>
        <v>14</v>
      </c>
      <c r="BV13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38" s="22">
        <f>Enrollment[[#This Row],['# of Boys from refugee community in age group 3-5 enrolled in learning spaces]]+Enrollment[[#This Row],['# of Boys from host community in age group 3-5 enrolled in learning spaces]]</f>
        <v>21</v>
      </c>
      <c r="BZ138" s="22">
        <f>Enrollment[[#This Row],['# of Boys from refugee community in age group 6-14 enrolled in learning spaces]]+Enrollment[[#This Row],['# of Boys from host community in age group 6-14 enrolled in learning spaces]]</f>
        <v>38</v>
      </c>
      <c r="CA1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39" spans="1:80">
      <c r="A139" s="21" t="s">
        <v>34</v>
      </c>
      <c r="B139" s="21" t="s">
        <v>63</v>
      </c>
      <c r="D139" s="21" t="s">
        <v>1832</v>
      </c>
      <c r="E139" s="21" t="s">
        <v>398</v>
      </c>
      <c r="F139" s="21" t="s">
        <v>401</v>
      </c>
      <c r="G139" s="21">
        <v>31013962</v>
      </c>
      <c r="H139" s="21" t="s">
        <v>166</v>
      </c>
      <c r="I139" s="21" t="s">
        <v>259</v>
      </c>
      <c r="J139" s="21" t="s">
        <v>168</v>
      </c>
      <c r="K139" s="21" t="s">
        <v>1966</v>
      </c>
      <c r="L139" s="21" t="s">
        <v>1967</v>
      </c>
      <c r="O139" s="21" t="s">
        <v>103</v>
      </c>
      <c r="P139" s="21" t="s">
        <v>106</v>
      </c>
      <c r="Q139" s="21" t="s">
        <v>111</v>
      </c>
      <c r="S139" s="21">
        <v>20</v>
      </c>
      <c r="U139" s="21">
        <v>15</v>
      </c>
      <c r="AA139" s="21">
        <v>48</v>
      </c>
      <c r="AC139" s="21">
        <v>22</v>
      </c>
      <c r="AZ1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39" s="22">
        <f>Enrollment[[#This Row],[Refugee Children 3-14]]+Enrollment[[#This Row],[Refugee Children 15-24]]</f>
        <v>105</v>
      </c>
      <c r="BC1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39" s="22">
        <f>Enrollment[[#This Row],[Host Children 3-14]]+Enrollment[[#This Row],[Host Children 15-24]]</f>
        <v>0</v>
      </c>
      <c r="BF139" s="22">
        <f>Enrollment[[#This Row],['# of Boys from refugee community in age group 3-5 enrolled in learning spaces]]+Enrollment[[#This Row],['# of Boys from refugee community in age group 6-14 enrolled in learning spaces]]</f>
        <v>37</v>
      </c>
      <c r="BG139" s="22">
        <f>Enrollment[[#This Row],['# of Girls from refugee community in age group 3-5 enrolled in learning spaces]]+Enrollment[[#This Row],['# of Girls from refugee community in age group 6-14 enrolled in learning spaces]]</f>
        <v>68</v>
      </c>
      <c r="BH139" s="22">
        <f>Enrollment[[#This Row],['# of Boys from host community in age group 3-5 enrolled in learning spaces]]+Enrollment[[#This Row],['# of Boys from host community in age group 6-14 enrolled in learning spaces]]</f>
        <v>0</v>
      </c>
      <c r="BI139" s="22">
        <f>Enrollment[[#This Row],['# of Girls from host community in age group 3-5 enrolled in learning spaces]]+Enrollment[[#This Row],['# of Girls from host community in age group 6-14 enrolled in learning spaces]]</f>
        <v>0</v>
      </c>
      <c r="BJ139" s="22">
        <f>Enrollment[[#This Row],[Male Refugee (3-14)]]+Enrollment[[#This Row],[Host Male (3-14)]]</f>
        <v>37</v>
      </c>
      <c r="BK139" s="22">
        <f>Enrollment[[#This Row],[Female Refugee (3-14)]]+Enrollment[[#This Row],[Host Female (3-14)]]</f>
        <v>68</v>
      </c>
      <c r="BL1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39" s="22">
        <f>Enrollment[[#This Row],['# of Boys from host community in age group 15-17 enrolled in learning spaces]]+Enrollment[[#This Row],['# of Boys from host community in age group 18-24 enrolled in learning spaces]]</f>
        <v>0</v>
      </c>
      <c r="BO1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39" s="22">
        <f>Enrollment[[#This Row],[Male Refugee (15-24)]]+Enrollment[[#This Row],[Male Host (15-24)]]</f>
        <v>0</v>
      </c>
      <c r="BQ139" s="22">
        <f>Enrollment[[#This Row],[Female Refugee  (15-24)]]+Enrollment[[#This Row],[Female Host (15-24)]]</f>
        <v>0</v>
      </c>
      <c r="BR139" s="22">
        <f>Enrollment[[#This Row],[Total Male (3-14)]]+Enrollment[[#This Row],[Total Male (15-24)]]</f>
        <v>37</v>
      </c>
      <c r="BS139" s="22">
        <f>Enrollment[[#This Row],[Total Female (3-14)]]+Enrollment[[#This Row],[Total Female (15-24)]]</f>
        <v>68</v>
      </c>
      <c r="BT139" s="22">
        <f>Enrollment[[#This Row],[Refugee Total]]+Enrollment[[#This Row],[Total Host]]</f>
        <v>105</v>
      </c>
      <c r="BU139" s="22">
        <f>Enrollment[[#This Row],['# of Girls from refugee community in age group 3-5 enrolled in learning spaces]]+Enrollment[[#This Row],['# of Girls from host community in age group 3-5 enrolled in learning spaces]]</f>
        <v>20</v>
      </c>
      <c r="BV139" s="22">
        <f>Enrollment[[#This Row],['# of Girls from refugee community in age group 6-14 enrolled in learning spaces]]+Enrollment[[#This Row],['# of Girls from host community in age group 6-14 enrolled in learning spaces]]</f>
        <v>48</v>
      </c>
      <c r="BW1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39" s="22">
        <f>Enrollment[[#This Row],['# of Boys from refugee community in age group 3-5 enrolled in learning spaces]]+Enrollment[[#This Row],['# of Boys from host community in age group 3-5 enrolled in learning spaces]]</f>
        <v>15</v>
      </c>
      <c r="BZ139" s="22">
        <f>Enrollment[[#This Row],['# of Boys from refugee community in age group 6-14 enrolled in learning spaces]]+Enrollment[[#This Row],['# of Boys from host community in age group 6-14 enrolled in learning spaces]]</f>
        <v>22</v>
      </c>
      <c r="CA1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40" spans="1:80">
      <c r="A140" s="21" t="s">
        <v>140</v>
      </c>
      <c r="B140" s="21" t="s">
        <v>141</v>
      </c>
      <c r="C140" s="21" t="s">
        <v>268</v>
      </c>
      <c r="D140" s="21" t="s">
        <v>269</v>
      </c>
      <c r="E140" s="21" t="s">
        <v>270</v>
      </c>
      <c r="F140" s="21" t="s">
        <v>271</v>
      </c>
      <c r="G140" s="21">
        <v>31013963</v>
      </c>
      <c r="H140" s="21" t="s">
        <v>166</v>
      </c>
      <c r="I140" s="21" t="s">
        <v>259</v>
      </c>
      <c r="J140" s="21" t="s">
        <v>168</v>
      </c>
      <c r="K140" s="21" t="s">
        <v>1968</v>
      </c>
      <c r="L140" s="21" t="s">
        <v>1969</v>
      </c>
      <c r="O140" s="21" t="s">
        <v>103</v>
      </c>
      <c r="P140" s="21" t="s">
        <v>106</v>
      </c>
      <c r="Q140" s="21" t="s">
        <v>111</v>
      </c>
      <c r="S140" s="21">
        <v>13</v>
      </c>
      <c r="U140" s="21">
        <v>27</v>
      </c>
      <c r="AA140" s="21">
        <v>37</v>
      </c>
      <c r="AC140" s="21">
        <v>28</v>
      </c>
      <c r="AZ1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40" s="22">
        <f>Enrollment[[#This Row],[Refugee Children 3-14]]+Enrollment[[#This Row],[Refugee Children 15-24]]</f>
        <v>105</v>
      </c>
      <c r="BC1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40" s="22">
        <f>Enrollment[[#This Row],[Host Children 3-14]]+Enrollment[[#This Row],[Host Children 15-24]]</f>
        <v>0</v>
      </c>
      <c r="BF140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40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40" s="22">
        <f>Enrollment[[#This Row],['# of Boys from host community in age group 3-5 enrolled in learning spaces]]+Enrollment[[#This Row],['# of Boys from host community in age group 6-14 enrolled in learning spaces]]</f>
        <v>0</v>
      </c>
      <c r="BI140" s="22">
        <f>Enrollment[[#This Row],['# of Girls from host community in age group 3-5 enrolled in learning spaces]]+Enrollment[[#This Row],['# of Girls from host community in age group 6-14 enrolled in learning spaces]]</f>
        <v>0</v>
      </c>
      <c r="BJ140" s="22">
        <f>Enrollment[[#This Row],[Male Refugee (3-14)]]+Enrollment[[#This Row],[Host Male (3-14)]]</f>
        <v>55</v>
      </c>
      <c r="BK140" s="22">
        <f>Enrollment[[#This Row],[Female Refugee (3-14)]]+Enrollment[[#This Row],[Host Female (3-14)]]</f>
        <v>50</v>
      </c>
      <c r="BL1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40" s="22">
        <f>Enrollment[[#This Row],['# of Boys from host community in age group 15-17 enrolled in learning spaces]]+Enrollment[[#This Row],['# of Boys from host community in age group 18-24 enrolled in learning spaces]]</f>
        <v>0</v>
      </c>
      <c r="BO1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40" s="22">
        <f>Enrollment[[#This Row],[Male Refugee (15-24)]]+Enrollment[[#This Row],[Male Host (15-24)]]</f>
        <v>0</v>
      </c>
      <c r="BQ140" s="22">
        <f>Enrollment[[#This Row],[Female Refugee  (15-24)]]+Enrollment[[#This Row],[Female Host (15-24)]]</f>
        <v>0</v>
      </c>
      <c r="BR140" s="22">
        <f>Enrollment[[#This Row],[Total Male (3-14)]]+Enrollment[[#This Row],[Total Male (15-24)]]</f>
        <v>55</v>
      </c>
      <c r="BS140" s="22">
        <f>Enrollment[[#This Row],[Total Female (3-14)]]+Enrollment[[#This Row],[Total Female (15-24)]]</f>
        <v>50</v>
      </c>
      <c r="BT140" s="22">
        <f>Enrollment[[#This Row],[Refugee Total]]+Enrollment[[#This Row],[Total Host]]</f>
        <v>105</v>
      </c>
      <c r="BU140" s="22">
        <f>Enrollment[[#This Row],['# of Girls from refugee community in age group 3-5 enrolled in learning spaces]]+Enrollment[[#This Row],['# of Girls from host community in age group 3-5 enrolled in learning spaces]]</f>
        <v>13</v>
      </c>
      <c r="BV14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40" s="22">
        <f>Enrollment[[#This Row],['# of Boys from refugee community in age group 3-5 enrolled in learning spaces]]+Enrollment[[#This Row],['# of Boys from host community in age group 3-5 enrolled in learning spaces]]</f>
        <v>27</v>
      </c>
      <c r="BZ140" s="22">
        <f>Enrollment[[#This Row],['# of Boys from refugee community in age group 6-14 enrolled in learning spaces]]+Enrollment[[#This Row],['# of Boys from host community in age group 6-14 enrolled in learning spaces]]</f>
        <v>28</v>
      </c>
      <c r="CA1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41" spans="1:80">
      <c r="A141" s="21" t="s">
        <v>53</v>
      </c>
      <c r="B141" s="21" t="s">
        <v>82</v>
      </c>
      <c r="C141" s="21" t="s">
        <v>278</v>
      </c>
      <c r="D141" s="21" t="s">
        <v>279</v>
      </c>
      <c r="E141" s="21" t="s">
        <v>283</v>
      </c>
      <c r="F141" s="21" t="s">
        <v>284</v>
      </c>
      <c r="G141" s="21">
        <v>31013964</v>
      </c>
      <c r="H141" s="21" t="s">
        <v>282</v>
      </c>
      <c r="I141" s="21" t="s">
        <v>259</v>
      </c>
      <c r="J141" s="21" t="s">
        <v>168</v>
      </c>
      <c r="K141" s="21" t="s">
        <v>1970</v>
      </c>
      <c r="L141" s="21" t="s">
        <v>1971</v>
      </c>
      <c r="O141" s="21" t="s">
        <v>103</v>
      </c>
      <c r="P141" s="21" t="s">
        <v>106</v>
      </c>
      <c r="Q141" s="21" t="s">
        <v>111</v>
      </c>
      <c r="S141" s="21">
        <v>24</v>
      </c>
      <c r="U141" s="21">
        <v>16</v>
      </c>
      <c r="AA141" s="21">
        <v>32</v>
      </c>
      <c r="AC141" s="21">
        <v>33</v>
      </c>
      <c r="AZ1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41" s="22">
        <f>Enrollment[[#This Row],[Refugee Children 3-14]]+Enrollment[[#This Row],[Refugee Children 15-24]]</f>
        <v>105</v>
      </c>
      <c r="BC1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41" s="22">
        <f>Enrollment[[#This Row],[Host Children 3-14]]+Enrollment[[#This Row],[Host Children 15-24]]</f>
        <v>0</v>
      </c>
      <c r="BF141" s="22">
        <f>Enrollment[[#This Row],['# of Boys from refugee community in age group 3-5 enrolled in learning spaces]]+Enrollment[[#This Row],['# of Boys from refugee community in age group 6-14 enrolled in learning spaces]]</f>
        <v>49</v>
      </c>
      <c r="BG141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41" s="22">
        <f>Enrollment[[#This Row],['# of Boys from host community in age group 3-5 enrolled in learning spaces]]+Enrollment[[#This Row],['# of Boys from host community in age group 6-14 enrolled in learning spaces]]</f>
        <v>0</v>
      </c>
      <c r="BI141" s="22">
        <f>Enrollment[[#This Row],['# of Girls from host community in age group 3-5 enrolled in learning spaces]]+Enrollment[[#This Row],['# of Girls from host community in age group 6-14 enrolled in learning spaces]]</f>
        <v>0</v>
      </c>
      <c r="BJ141" s="22">
        <f>Enrollment[[#This Row],[Male Refugee (3-14)]]+Enrollment[[#This Row],[Host Male (3-14)]]</f>
        <v>49</v>
      </c>
      <c r="BK141" s="22">
        <f>Enrollment[[#This Row],[Female Refugee (3-14)]]+Enrollment[[#This Row],[Host Female (3-14)]]</f>
        <v>56</v>
      </c>
      <c r="BL1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41" s="22">
        <f>Enrollment[[#This Row],['# of Boys from host community in age group 15-17 enrolled in learning spaces]]+Enrollment[[#This Row],['# of Boys from host community in age group 18-24 enrolled in learning spaces]]</f>
        <v>0</v>
      </c>
      <c r="BO1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41" s="22">
        <f>Enrollment[[#This Row],[Male Refugee (15-24)]]+Enrollment[[#This Row],[Male Host (15-24)]]</f>
        <v>0</v>
      </c>
      <c r="BQ141" s="22">
        <f>Enrollment[[#This Row],[Female Refugee  (15-24)]]+Enrollment[[#This Row],[Female Host (15-24)]]</f>
        <v>0</v>
      </c>
      <c r="BR141" s="22">
        <f>Enrollment[[#This Row],[Total Male (3-14)]]+Enrollment[[#This Row],[Total Male (15-24)]]</f>
        <v>49</v>
      </c>
      <c r="BS141" s="22">
        <f>Enrollment[[#This Row],[Total Female (3-14)]]+Enrollment[[#This Row],[Total Female (15-24)]]</f>
        <v>56</v>
      </c>
      <c r="BT141" s="22">
        <f>Enrollment[[#This Row],[Refugee Total]]+Enrollment[[#This Row],[Total Host]]</f>
        <v>105</v>
      </c>
      <c r="BU141" s="22">
        <f>Enrollment[[#This Row],['# of Girls from refugee community in age group 3-5 enrolled in learning spaces]]+Enrollment[[#This Row],['# of Girls from host community in age group 3-5 enrolled in learning spaces]]</f>
        <v>24</v>
      </c>
      <c r="BV141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41" s="22">
        <f>Enrollment[[#This Row],['# of Boys from refugee community in age group 3-5 enrolled in learning spaces]]+Enrollment[[#This Row],['# of Boys from host community in age group 3-5 enrolled in learning spaces]]</f>
        <v>16</v>
      </c>
      <c r="BZ141" s="22">
        <f>Enrollment[[#This Row],['# of Boys from refugee community in age group 6-14 enrolled in learning spaces]]+Enrollment[[#This Row],['# of Boys from host community in age group 6-14 enrolled in learning spaces]]</f>
        <v>33</v>
      </c>
      <c r="CA1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42" spans="1:80">
      <c r="A142" s="21" t="s">
        <v>53</v>
      </c>
      <c r="B142" s="21" t="s">
        <v>82</v>
      </c>
      <c r="C142" s="21" t="s">
        <v>278</v>
      </c>
      <c r="D142" s="21" t="s">
        <v>279</v>
      </c>
      <c r="E142" s="21" t="s">
        <v>280</v>
      </c>
      <c r="F142" s="21" t="s">
        <v>281</v>
      </c>
      <c r="G142" s="21">
        <v>31013965</v>
      </c>
      <c r="H142" s="21" t="s">
        <v>282</v>
      </c>
      <c r="I142" s="21" t="s">
        <v>259</v>
      </c>
      <c r="J142" s="21" t="s">
        <v>168</v>
      </c>
      <c r="K142" s="21" t="s">
        <v>1972</v>
      </c>
      <c r="L142" s="21" t="s">
        <v>1973</v>
      </c>
      <c r="O142" s="21" t="s">
        <v>103</v>
      </c>
      <c r="P142" s="21" t="s">
        <v>106</v>
      </c>
      <c r="Q142" s="21" t="s">
        <v>111</v>
      </c>
      <c r="S142" s="21">
        <v>25</v>
      </c>
      <c r="U142" s="21">
        <v>20</v>
      </c>
      <c r="AA142" s="21">
        <v>34</v>
      </c>
      <c r="AC142" s="21">
        <v>26</v>
      </c>
      <c r="AZ1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42" s="22">
        <f>Enrollment[[#This Row],[Refugee Children 3-14]]+Enrollment[[#This Row],[Refugee Children 15-24]]</f>
        <v>105</v>
      </c>
      <c r="BC1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42" s="22">
        <f>Enrollment[[#This Row],[Host Children 3-14]]+Enrollment[[#This Row],[Host Children 15-24]]</f>
        <v>0</v>
      </c>
      <c r="BF142" s="22">
        <f>Enrollment[[#This Row],['# of Boys from refugee community in age group 3-5 enrolled in learning spaces]]+Enrollment[[#This Row],['# of Boys from refugee community in age group 6-14 enrolled in learning spaces]]</f>
        <v>46</v>
      </c>
      <c r="BG142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142" s="22">
        <f>Enrollment[[#This Row],['# of Boys from host community in age group 3-5 enrolled in learning spaces]]+Enrollment[[#This Row],['# of Boys from host community in age group 6-14 enrolled in learning spaces]]</f>
        <v>0</v>
      </c>
      <c r="BI142" s="22">
        <f>Enrollment[[#This Row],['# of Girls from host community in age group 3-5 enrolled in learning spaces]]+Enrollment[[#This Row],['# of Girls from host community in age group 6-14 enrolled in learning spaces]]</f>
        <v>0</v>
      </c>
      <c r="BJ142" s="22">
        <f>Enrollment[[#This Row],[Male Refugee (3-14)]]+Enrollment[[#This Row],[Host Male (3-14)]]</f>
        <v>46</v>
      </c>
      <c r="BK142" s="22">
        <f>Enrollment[[#This Row],[Female Refugee (3-14)]]+Enrollment[[#This Row],[Host Female (3-14)]]</f>
        <v>59</v>
      </c>
      <c r="BL1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42" s="22">
        <f>Enrollment[[#This Row],['# of Boys from host community in age group 15-17 enrolled in learning spaces]]+Enrollment[[#This Row],['# of Boys from host community in age group 18-24 enrolled in learning spaces]]</f>
        <v>0</v>
      </c>
      <c r="BO1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42" s="22">
        <f>Enrollment[[#This Row],[Male Refugee (15-24)]]+Enrollment[[#This Row],[Male Host (15-24)]]</f>
        <v>0</v>
      </c>
      <c r="BQ142" s="22">
        <f>Enrollment[[#This Row],[Female Refugee  (15-24)]]+Enrollment[[#This Row],[Female Host (15-24)]]</f>
        <v>0</v>
      </c>
      <c r="BR142" s="22">
        <f>Enrollment[[#This Row],[Total Male (3-14)]]+Enrollment[[#This Row],[Total Male (15-24)]]</f>
        <v>46</v>
      </c>
      <c r="BS142" s="22">
        <f>Enrollment[[#This Row],[Total Female (3-14)]]+Enrollment[[#This Row],[Total Female (15-24)]]</f>
        <v>59</v>
      </c>
      <c r="BT142" s="22">
        <f>Enrollment[[#This Row],[Refugee Total]]+Enrollment[[#This Row],[Total Host]]</f>
        <v>105</v>
      </c>
      <c r="BU142" s="22">
        <f>Enrollment[[#This Row],['# of Girls from refugee community in age group 3-5 enrolled in learning spaces]]+Enrollment[[#This Row],['# of Girls from host community in age group 3-5 enrolled in learning spaces]]</f>
        <v>25</v>
      </c>
      <c r="BV142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42" s="22">
        <f>Enrollment[[#This Row],['# of Boys from refugee community in age group 3-5 enrolled in learning spaces]]+Enrollment[[#This Row],['# of Boys from host community in age group 3-5 enrolled in learning spaces]]</f>
        <v>20</v>
      </c>
      <c r="BZ142" s="22">
        <f>Enrollment[[#This Row],['# of Boys from refugee community in age group 6-14 enrolled in learning spaces]]+Enrollment[[#This Row],['# of Boys from host community in age group 6-14 enrolled in learning spaces]]</f>
        <v>26</v>
      </c>
      <c r="CA1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43" spans="1:80">
      <c r="A143" s="21" t="s">
        <v>53</v>
      </c>
      <c r="B143" s="21" t="s">
        <v>82</v>
      </c>
      <c r="C143" s="21" t="s">
        <v>285</v>
      </c>
      <c r="D143" s="21" t="s">
        <v>286</v>
      </c>
      <c r="E143" s="21" t="s">
        <v>280</v>
      </c>
      <c r="F143" s="21" t="s">
        <v>290</v>
      </c>
      <c r="G143" s="21">
        <v>31013966</v>
      </c>
      <c r="H143" s="21" t="s">
        <v>282</v>
      </c>
      <c r="I143" s="21" t="s">
        <v>259</v>
      </c>
      <c r="J143" s="21" t="s">
        <v>168</v>
      </c>
      <c r="K143" s="21" t="s">
        <v>1867</v>
      </c>
      <c r="L143" s="21" t="s">
        <v>1974</v>
      </c>
      <c r="O143" s="21" t="s">
        <v>103</v>
      </c>
      <c r="P143" s="21" t="s">
        <v>106</v>
      </c>
      <c r="Q143" s="21" t="s">
        <v>111</v>
      </c>
      <c r="S143" s="21">
        <v>17</v>
      </c>
      <c r="U143" s="21">
        <v>18</v>
      </c>
      <c r="AA143" s="21">
        <v>31</v>
      </c>
      <c r="AC143" s="21">
        <v>39</v>
      </c>
      <c r="AZ1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43" s="22">
        <f>Enrollment[[#This Row],[Refugee Children 3-14]]+Enrollment[[#This Row],[Refugee Children 15-24]]</f>
        <v>105</v>
      </c>
      <c r="BC1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43" s="22">
        <f>Enrollment[[#This Row],[Host Children 3-14]]+Enrollment[[#This Row],[Host Children 15-24]]</f>
        <v>0</v>
      </c>
      <c r="BF143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43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43" s="22">
        <f>Enrollment[[#This Row],['# of Boys from host community in age group 3-5 enrolled in learning spaces]]+Enrollment[[#This Row],['# of Boys from host community in age group 6-14 enrolled in learning spaces]]</f>
        <v>0</v>
      </c>
      <c r="BI143" s="22">
        <f>Enrollment[[#This Row],['# of Girls from host community in age group 3-5 enrolled in learning spaces]]+Enrollment[[#This Row],['# of Girls from host community in age group 6-14 enrolled in learning spaces]]</f>
        <v>0</v>
      </c>
      <c r="BJ143" s="22">
        <f>Enrollment[[#This Row],[Male Refugee (3-14)]]+Enrollment[[#This Row],[Host Male (3-14)]]</f>
        <v>57</v>
      </c>
      <c r="BK143" s="22">
        <f>Enrollment[[#This Row],[Female Refugee (3-14)]]+Enrollment[[#This Row],[Host Female (3-14)]]</f>
        <v>48</v>
      </c>
      <c r="BL1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43" s="22">
        <f>Enrollment[[#This Row],['# of Boys from host community in age group 15-17 enrolled in learning spaces]]+Enrollment[[#This Row],['# of Boys from host community in age group 18-24 enrolled in learning spaces]]</f>
        <v>0</v>
      </c>
      <c r="BO1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43" s="22">
        <f>Enrollment[[#This Row],[Male Refugee (15-24)]]+Enrollment[[#This Row],[Male Host (15-24)]]</f>
        <v>0</v>
      </c>
      <c r="BQ143" s="22">
        <f>Enrollment[[#This Row],[Female Refugee  (15-24)]]+Enrollment[[#This Row],[Female Host (15-24)]]</f>
        <v>0</v>
      </c>
      <c r="BR143" s="22">
        <f>Enrollment[[#This Row],[Total Male (3-14)]]+Enrollment[[#This Row],[Total Male (15-24)]]</f>
        <v>57</v>
      </c>
      <c r="BS143" s="22">
        <f>Enrollment[[#This Row],[Total Female (3-14)]]+Enrollment[[#This Row],[Total Female (15-24)]]</f>
        <v>48</v>
      </c>
      <c r="BT143" s="22">
        <f>Enrollment[[#This Row],[Refugee Total]]+Enrollment[[#This Row],[Total Host]]</f>
        <v>105</v>
      </c>
      <c r="BU143" s="22">
        <f>Enrollment[[#This Row],['# of Girls from refugee community in age group 3-5 enrolled in learning spaces]]+Enrollment[[#This Row],['# of Girls from host community in age group 3-5 enrolled in learning spaces]]</f>
        <v>17</v>
      </c>
      <c r="BV143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43" s="22">
        <f>Enrollment[[#This Row],['# of Boys from refugee community in age group 3-5 enrolled in learning spaces]]+Enrollment[[#This Row],['# of Boys from host community in age group 3-5 enrolled in learning spaces]]</f>
        <v>18</v>
      </c>
      <c r="BZ143" s="22">
        <f>Enrollment[[#This Row],['# of Boys from refugee community in age group 6-14 enrolled in learning spaces]]+Enrollment[[#This Row],['# of Boys from host community in age group 6-14 enrolled in learning spaces]]</f>
        <v>39</v>
      </c>
      <c r="CA1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44" spans="1:80">
      <c r="A144" s="21" t="s">
        <v>53</v>
      </c>
      <c r="B144" s="21" t="s">
        <v>82</v>
      </c>
      <c r="C144" s="21" t="s">
        <v>285</v>
      </c>
      <c r="D144" s="21" t="s">
        <v>286</v>
      </c>
      <c r="E144" s="21" t="s">
        <v>287</v>
      </c>
      <c r="F144" s="21" t="s">
        <v>288</v>
      </c>
      <c r="G144" s="21">
        <v>31013967</v>
      </c>
      <c r="H144" s="21" t="s">
        <v>282</v>
      </c>
      <c r="I144" s="21" t="s">
        <v>259</v>
      </c>
      <c r="J144" s="21" t="s">
        <v>168</v>
      </c>
      <c r="K144" s="21" t="s">
        <v>1910</v>
      </c>
      <c r="L144" s="21" t="s">
        <v>1975</v>
      </c>
      <c r="O144" s="21" t="s">
        <v>103</v>
      </c>
      <c r="P144" s="21" t="s">
        <v>106</v>
      </c>
      <c r="Q144" s="21" t="s">
        <v>111</v>
      </c>
      <c r="S144" s="21">
        <v>25</v>
      </c>
      <c r="U144" s="21">
        <v>10</v>
      </c>
      <c r="AA144" s="21">
        <v>40</v>
      </c>
      <c r="AC144" s="21">
        <v>30</v>
      </c>
      <c r="AZ1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44" s="22">
        <f>Enrollment[[#This Row],[Refugee Children 3-14]]+Enrollment[[#This Row],[Refugee Children 15-24]]</f>
        <v>105</v>
      </c>
      <c r="BC1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44" s="22">
        <f>Enrollment[[#This Row],[Host Children 3-14]]+Enrollment[[#This Row],[Host Children 15-24]]</f>
        <v>0</v>
      </c>
      <c r="BF144" s="22">
        <f>Enrollment[[#This Row],['# of Boys from refugee community in age group 3-5 enrolled in learning spaces]]+Enrollment[[#This Row],['# of Boys from refugee community in age group 6-14 enrolled in learning spaces]]</f>
        <v>40</v>
      </c>
      <c r="BG144" s="22">
        <f>Enrollment[[#This Row],['# of Girls from refugee community in age group 3-5 enrolled in learning spaces]]+Enrollment[[#This Row],['# of Girls from refugee community in age group 6-14 enrolled in learning spaces]]</f>
        <v>65</v>
      </c>
      <c r="BH144" s="22">
        <f>Enrollment[[#This Row],['# of Boys from host community in age group 3-5 enrolled in learning spaces]]+Enrollment[[#This Row],['# of Boys from host community in age group 6-14 enrolled in learning spaces]]</f>
        <v>0</v>
      </c>
      <c r="BI144" s="22">
        <f>Enrollment[[#This Row],['# of Girls from host community in age group 3-5 enrolled in learning spaces]]+Enrollment[[#This Row],['# of Girls from host community in age group 6-14 enrolled in learning spaces]]</f>
        <v>0</v>
      </c>
      <c r="BJ144" s="22">
        <f>Enrollment[[#This Row],[Male Refugee (3-14)]]+Enrollment[[#This Row],[Host Male (3-14)]]</f>
        <v>40</v>
      </c>
      <c r="BK144" s="22">
        <f>Enrollment[[#This Row],[Female Refugee (3-14)]]+Enrollment[[#This Row],[Host Female (3-14)]]</f>
        <v>65</v>
      </c>
      <c r="BL1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44" s="22">
        <f>Enrollment[[#This Row],['# of Boys from host community in age group 15-17 enrolled in learning spaces]]+Enrollment[[#This Row],['# of Boys from host community in age group 18-24 enrolled in learning spaces]]</f>
        <v>0</v>
      </c>
      <c r="BO1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44" s="22">
        <f>Enrollment[[#This Row],[Male Refugee (15-24)]]+Enrollment[[#This Row],[Male Host (15-24)]]</f>
        <v>0</v>
      </c>
      <c r="BQ144" s="22">
        <f>Enrollment[[#This Row],[Female Refugee  (15-24)]]+Enrollment[[#This Row],[Female Host (15-24)]]</f>
        <v>0</v>
      </c>
      <c r="BR144" s="22">
        <f>Enrollment[[#This Row],[Total Male (3-14)]]+Enrollment[[#This Row],[Total Male (15-24)]]</f>
        <v>40</v>
      </c>
      <c r="BS144" s="22">
        <f>Enrollment[[#This Row],[Total Female (3-14)]]+Enrollment[[#This Row],[Total Female (15-24)]]</f>
        <v>65</v>
      </c>
      <c r="BT144" s="22">
        <f>Enrollment[[#This Row],[Refugee Total]]+Enrollment[[#This Row],[Total Host]]</f>
        <v>105</v>
      </c>
      <c r="BU144" s="22">
        <f>Enrollment[[#This Row],['# of Girls from refugee community in age group 3-5 enrolled in learning spaces]]+Enrollment[[#This Row],['# of Girls from host community in age group 3-5 enrolled in learning spaces]]</f>
        <v>25</v>
      </c>
      <c r="BV144" s="22">
        <f>Enrollment[[#This Row],['# of Girls from refugee community in age group 6-14 enrolled in learning spaces]]+Enrollment[[#This Row],['# of Girls from host community in age group 6-14 enrolled in learning spaces]]</f>
        <v>40</v>
      </c>
      <c r="BW1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44" s="22">
        <f>Enrollment[[#This Row],['# of Boys from refugee community in age group 3-5 enrolled in learning spaces]]+Enrollment[[#This Row],['# of Boys from host community in age group 3-5 enrolled in learning spaces]]</f>
        <v>10</v>
      </c>
      <c r="BZ144" s="22">
        <f>Enrollment[[#This Row],['# of Boys from refugee community in age group 6-14 enrolled in learning spaces]]+Enrollment[[#This Row],['# of Boys from host community in age group 6-14 enrolled in learning spaces]]</f>
        <v>30</v>
      </c>
      <c r="CA1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45" spans="1:80">
      <c r="A145" s="21" t="s">
        <v>53</v>
      </c>
      <c r="B145" s="21" t="s">
        <v>82</v>
      </c>
      <c r="C145" s="21" t="s">
        <v>285</v>
      </c>
      <c r="D145" s="21" t="s">
        <v>286</v>
      </c>
      <c r="E145" s="21" t="s">
        <v>287</v>
      </c>
      <c r="F145" s="21" t="s">
        <v>289</v>
      </c>
      <c r="G145" s="21">
        <v>31013969</v>
      </c>
      <c r="H145" s="21" t="s">
        <v>282</v>
      </c>
      <c r="I145" s="21" t="s">
        <v>259</v>
      </c>
      <c r="J145" s="21" t="s">
        <v>168</v>
      </c>
      <c r="K145" s="21" t="s">
        <v>1910</v>
      </c>
      <c r="L145" s="21" t="s">
        <v>1976</v>
      </c>
      <c r="O145" s="21" t="s">
        <v>103</v>
      </c>
      <c r="P145" s="21" t="s">
        <v>106</v>
      </c>
      <c r="Q145" s="21" t="s">
        <v>111</v>
      </c>
      <c r="S145" s="21">
        <v>13</v>
      </c>
      <c r="U145" s="21">
        <v>22</v>
      </c>
      <c r="AA145" s="21">
        <v>31</v>
      </c>
      <c r="AC145" s="21">
        <v>39</v>
      </c>
      <c r="AZ1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45" s="22">
        <f>Enrollment[[#This Row],[Refugee Children 3-14]]+Enrollment[[#This Row],[Refugee Children 15-24]]</f>
        <v>105</v>
      </c>
      <c r="BC1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45" s="22">
        <f>Enrollment[[#This Row],[Host Children 3-14]]+Enrollment[[#This Row],[Host Children 15-24]]</f>
        <v>0</v>
      </c>
      <c r="BF145" s="22">
        <f>Enrollment[[#This Row],['# of Boys from refugee community in age group 3-5 enrolled in learning spaces]]+Enrollment[[#This Row],['# of Boys from refugee community in age group 6-14 enrolled in learning spaces]]</f>
        <v>61</v>
      </c>
      <c r="BG145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145" s="22">
        <f>Enrollment[[#This Row],['# of Boys from host community in age group 3-5 enrolled in learning spaces]]+Enrollment[[#This Row],['# of Boys from host community in age group 6-14 enrolled in learning spaces]]</f>
        <v>0</v>
      </c>
      <c r="BI145" s="22">
        <f>Enrollment[[#This Row],['# of Girls from host community in age group 3-5 enrolled in learning spaces]]+Enrollment[[#This Row],['# of Girls from host community in age group 6-14 enrolled in learning spaces]]</f>
        <v>0</v>
      </c>
      <c r="BJ145" s="22">
        <f>Enrollment[[#This Row],[Male Refugee (3-14)]]+Enrollment[[#This Row],[Host Male (3-14)]]</f>
        <v>61</v>
      </c>
      <c r="BK145" s="22">
        <f>Enrollment[[#This Row],[Female Refugee (3-14)]]+Enrollment[[#This Row],[Host Female (3-14)]]</f>
        <v>44</v>
      </c>
      <c r="BL1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45" s="22">
        <f>Enrollment[[#This Row],['# of Boys from host community in age group 15-17 enrolled in learning spaces]]+Enrollment[[#This Row],['# of Boys from host community in age group 18-24 enrolled in learning spaces]]</f>
        <v>0</v>
      </c>
      <c r="BO1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45" s="22">
        <f>Enrollment[[#This Row],[Male Refugee (15-24)]]+Enrollment[[#This Row],[Male Host (15-24)]]</f>
        <v>0</v>
      </c>
      <c r="BQ145" s="22">
        <f>Enrollment[[#This Row],[Female Refugee  (15-24)]]+Enrollment[[#This Row],[Female Host (15-24)]]</f>
        <v>0</v>
      </c>
      <c r="BR145" s="22">
        <f>Enrollment[[#This Row],[Total Male (3-14)]]+Enrollment[[#This Row],[Total Male (15-24)]]</f>
        <v>61</v>
      </c>
      <c r="BS145" s="22">
        <f>Enrollment[[#This Row],[Total Female (3-14)]]+Enrollment[[#This Row],[Total Female (15-24)]]</f>
        <v>44</v>
      </c>
      <c r="BT145" s="22">
        <f>Enrollment[[#This Row],[Refugee Total]]+Enrollment[[#This Row],[Total Host]]</f>
        <v>105</v>
      </c>
      <c r="BU145" s="22">
        <f>Enrollment[[#This Row],['# of Girls from refugee community in age group 3-5 enrolled in learning spaces]]+Enrollment[[#This Row],['# of Girls from host community in age group 3-5 enrolled in learning spaces]]</f>
        <v>13</v>
      </c>
      <c r="BV145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45" s="22">
        <f>Enrollment[[#This Row],['# of Boys from refugee community in age group 3-5 enrolled in learning spaces]]+Enrollment[[#This Row],['# of Boys from host community in age group 3-5 enrolled in learning spaces]]</f>
        <v>22</v>
      </c>
      <c r="BZ145" s="22">
        <f>Enrollment[[#This Row],['# of Boys from refugee community in age group 6-14 enrolled in learning spaces]]+Enrollment[[#This Row],['# of Boys from host community in age group 6-14 enrolled in learning spaces]]</f>
        <v>39</v>
      </c>
      <c r="CA1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46" spans="1:80">
      <c r="A146" s="21" t="s">
        <v>40</v>
      </c>
      <c r="B146" s="21" t="s">
        <v>69</v>
      </c>
      <c r="C146" s="21" t="s">
        <v>293</v>
      </c>
      <c r="D146" s="21" t="s">
        <v>294</v>
      </c>
      <c r="E146" s="21" t="s">
        <v>295</v>
      </c>
      <c r="F146" s="21" t="s">
        <v>297</v>
      </c>
      <c r="G146" s="21">
        <v>31013970</v>
      </c>
      <c r="H146" s="21" t="s">
        <v>166</v>
      </c>
      <c r="I146" s="21" t="s">
        <v>259</v>
      </c>
      <c r="J146" s="21" t="s">
        <v>168</v>
      </c>
      <c r="K146" s="21" t="s">
        <v>1977</v>
      </c>
      <c r="L146" s="21" t="s">
        <v>1978</v>
      </c>
      <c r="O146" s="21" t="s">
        <v>104</v>
      </c>
      <c r="P146" s="21" t="s">
        <v>106</v>
      </c>
      <c r="Q146" s="21" t="s">
        <v>111</v>
      </c>
      <c r="S146" s="21">
        <v>15</v>
      </c>
      <c r="U146" s="21">
        <v>20</v>
      </c>
      <c r="AA146" s="21">
        <v>34</v>
      </c>
      <c r="AC146" s="21">
        <v>36</v>
      </c>
      <c r="AZ1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46" s="22">
        <f>Enrollment[[#This Row],[Refugee Children 3-14]]+Enrollment[[#This Row],[Refugee Children 15-24]]</f>
        <v>105</v>
      </c>
      <c r="BC1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46" s="22">
        <f>Enrollment[[#This Row],[Host Children 3-14]]+Enrollment[[#This Row],[Host Children 15-24]]</f>
        <v>0</v>
      </c>
      <c r="BF146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46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46" s="22">
        <f>Enrollment[[#This Row],['# of Boys from host community in age group 3-5 enrolled in learning spaces]]+Enrollment[[#This Row],['# of Boys from host community in age group 6-14 enrolled in learning spaces]]</f>
        <v>0</v>
      </c>
      <c r="BI146" s="22">
        <f>Enrollment[[#This Row],['# of Girls from host community in age group 3-5 enrolled in learning spaces]]+Enrollment[[#This Row],['# of Girls from host community in age group 6-14 enrolled in learning spaces]]</f>
        <v>0</v>
      </c>
      <c r="BJ146" s="22">
        <f>Enrollment[[#This Row],[Male Refugee (3-14)]]+Enrollment[[#This Row],[Host Male (3-14)]]</f>
        <v>56</v>
      </c>
      <c r="BK146" s="22">
        <f>Enrollment[[#This Row],[Female Refugee (3-14)]]+Enrollment[[#This Row],[Host Female (3-14)]]</f>
        <v>49</v>
      </c>
      <c r="BL1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46" s="22">
        <f>Enrollment[[#This Row],['# of Boys from host community in age group 15-17 enrolled in learning spaces]]+Enrollment[[#This Row],['# of Boys from host community in age group 18-24 enrolled in learning spaces]]</f>
        <v>0</v>
      </c>
      <c r="BO1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46" s="22">
        <f>Enrollment[[#This Row],[Male Refugee (15-24)]]+Enrollment[[#This Row],[Male Host (15-24)]]</f>
        <v>0</v>
      </c>
      <c r="BQ146" s="22">
        <f>Enrollment[[#This Row],[Female Refugee  (15-24)]]+Enrollment[[#This Row],[Female Host (15-24)]]</f>
        <v>0</v>
      </c>
      <c r="BR146" s="22">
        <f>Enrollment[[#This Row],[Total Male (3-14)]]+Enrollment[[#This Row],[Total Male (15-24)]]</f>
        <v>56</v>
      </c>
      <c r="BS146" s="22">
        <f>Enrollment[[#This Row],[Total Female (3-14)]]+Enrollment[[#This Row],[Total Female (15-24)]]</f>
        <v>49</v>
      </c>
      <c r="BT146" s="22">
        <f>Enrollment[[#This Row],[Refugee Total]]+Enrollment[[#This Row],[Total Host]]</f>
        <v>105</v>
      </c>
      <c r="BU146" s="22">
        <f>Enrollment[[#This Row],['# of Girls from refugee community in age group 3-5 enrolled in learning spaces]]+Enrollment[[#This Row],['# of Girls from host community in age group 3-5 enrolled in learning spaces]]</f>
        <v>15</v>
      </c>
      <c r="BV146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46" s="22">
        <f>Enrollment[[#This Row],['# of Boys from refugee community in age group 3-5 enrolled in learning spaces]]+Enrollment[[#This Row],['# of Boys from host community in age group 3-5 enrolled in learning spaces]]</f>
        <v>20</v>
      </c>
      <c r="BZ146" s="22">
        <f>Enrollment[[#This Row],['# of Boys from refugee community in age group 6-14 enrolled in learning spaces]]+Enrollment[[#This Row],['# of Boys from host community in age group 6-14 enrolled in learning spaces]]</f>
        <v>36</v>
      </c>
      <c r="CA1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47" spans="1:80">
      <c r="A147" s="21" t="s">
        <v>40</v>
      </c>
      <c r="B147" s="21" t="s">
        <v>69</v>
      </c>
      <c r="C147" s="21" t="s">
        <v>293</v>
      </c>
      <c r="D147" s="21" t="s">
        <v>294</v>
      </c>
      <c r="E147" s="21" t="s">
        <v>295</v>
      </c>
      <c r="F147" s="21" t="s">
        <v>296</v>
      </c>
      <c r="G147" s="21">
        <v>31013971</v>
      </c>
      <c r="H147" s="21" t="s">
        <v>166</v>
      </c>
      <c r="I147" s="21" t="s">
        <v>259</v>
      </c>
      <c r="J147" s="21" t="s">
        <v>168</v>
      </c>
      <c r="K147" s="21" t="s">
        <v>1979</v>
      </c>
      <c r="L147" s="21" t="s">
        <v>1980</v>
      </c>
      <c r="O147" s="21" t="s">
        <v>104</v>
      </c>
      <c r="P147" s="21" t="s">
        <v>106</v>
      </c>
      <c r="Q147" s="21" t="s">
        <v>111</v>
      </c>
      <c r="S147" s="21">
        <v>20</v>
      </c>
      <c r="U147" s="21">
        <v>20</v>
      </c>
      <c r="AA147" s="21">
        <v>35</v>
      </c>
      <c r="AC147" s="21">
        <v>30</v>
      </c>
      <c r="AZ1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47" s="22">
        <f>Enrollment[[#This Row],[Refugee Children 3-14]]+Enrollment[[#This Row],[Refugee Children 15-24]]</f>
        <v>105</v>
      </c>
      <c r="BC1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47" s="22">
        <f>Enrollment[[#This Row],[Host Children 3-14]]+Enrollment[[#This Row],[Host Children 15-24]]</f>
        <v>0</v>
      </c>
      <c r="BF147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47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47" s="22">
        <f>Enrollment[[#This Row],['# of Boys from host community in age group 3-5 enrolled in learning spaces]]+Enrollment[[#This Row],['# of Boys from host community in age group 6-14 enrolled in learning spaces]]</f>
        <v>0</v>
      </c>
      <c r="BI147" s="22">
        <f>Enrollment[[#This Row],['# of Girls from host community in age group 3-5 enrolled in learning spaces]]+Enrollment[[#This Row],['# of Girls from host community in age group 6-14 enrolled in learning spaces]]</f>
        <v>0</v>
      </c>
      <c r="BJ147" s="22">
        <f>Enrollment[[#This Row],[Male Refugee (3-14)]]+Enrollment[[#This Row],[Host Male (3-14)]]</f>
        <v>50</v>
      </c>
      <c r="BK147" s="22">
        <f>Enrollment[[#This Row],[Female Refugee (3-14)]]+Enrollment[[#This Row],[Host Female (3-14)]]</f>
        <v>55</v>
      </c>
      <c r="BL1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47" s="22">
        <f>Enrollment[[#This Row],['# of Boys from host community in age group 15-17 enrolled in learning spaces]]+Enrollment[[#This Row],['# of Boys from host community in age group 18-24 enrolled in learning spaces]]</f>
        <v>0</v>
      </c>
      <c r="BO1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47" s="22">
        <f>Enrollment[[#This Row],[Male Refugee (15-24)]]+Enrollment[[#This Row],[Male Host (15-24)]]</f>
        <v>0</v>
      </c>
      <c r="BQ147" s="22">
        <f>Enrollment[[#This Row],[Female Refugee  (15-24)]]+Enrollment[[#This Row],[Female Host (15-24)]]</f>
        <v>0</v>
      </c>
      <c r="BR147" s="22">
        <f>Enrollment[[#This Row],[Total Male (3-14)]]+Enrollment[[#This Row],[Total Male (15-24)]]</f>
        <v>50</v>
      </c>
      <c r="BS147" s="22">
        <f>Enrollment[[#This Row],[Total Female (3-14)]]+Enrollment[[#This Row],[Total Female (15-24)]]</f>
        <v>55</v>
      </c>
      <c r="BT147" s="22">
        <f>Enrollment[[#This Row],[Refugee Total]]+Enrollment[[#This Row],[Total Host]]</f>
        <v>105</v>
      </c>
      <c r="BU147" s="22">
        <f>Enrollment[[#This Row],['# of Girls from refugee community in age group 3-5 enrolled in learning spaces]]+Enrollment[[#This Row],['# of Girls from host community in age group 3-5 enrolled in learning spaces]]</f>
        <v>20</v>
      </c>
      <c r="BV147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47" s="22">
        <f>Enrollment[[#This Row],['# of Boys from refugee community in age group 3-5 enrolled in learning spaces]]+Enrollment[[#This Row],['# of Boys from host community in age group 3-5 enrolled in learning spaces]]</f>
        <v>20</v>
      </c>
      <c r="BZ147" s="22">
        <f>Enrollment[[#This Row],['# of Boys from refugee community in age group 6-14 enrolled in learning spaces]]+Enrollment[[#This Row],['# of Boys from host community in age group 6-14 enrolled in learning spaces]]</f>
        <v>30</v>
      </c>
      <c r="CA1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48" spans="1:80">
      <c r="A148" s="21" t="s">
        <v>40</v>
      </c>
      <c r="B148" s="21" t="s">
        <v>69</v>
      </c>
      <c r="C148" s="21" t="s">
        <v>144</v>
      </c>
      <c r="D148" s="21" t="s">
        <v>145</v>
      </c>
      <c r="E148" s="21" t="s">
        <v>291</v>
      </c>
      <c r="F148" s="21" t="s">
        <v>292</v>
      </c>
      <c r="G148" s="21">
        <v>31013972</v>
      </c>
      <c r="H148" s="21" t="s">
        <v>166</v>
      </c>
      <c r="I148" s="21" t="s">
        <v>259</v>
      </c>
      <c r="J148" s="21" t="s">
        <v>168</v>
      </c>
      <c r="K148" s="21" t="s">
        <v>1981</v>
      </c>
      <c r="L148" s="21" t="s">
        <v>1982</v>
      </c>
      <c r="O148" s="21" t="s">
        <v>104</v>
      </c>
      <c r="P148" s="21" t="s">
        <v>106</v>
      </c>
      <c r="Q148" s="21" t="s">
        <v>111</v>
      </c>
      <c r="S148" s="21">
        <v>15</v>
      </c>
      <c r="U148" s="21">
        <v>20</v>
      </c>
      <c r="AA148" s="21">
        <v>32</v>
      </c>
      <c r="AC148" s="21">
        <v>38</v>
      </c>
      <c r="AZ1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48" s="22">
        <f>Enrollment[[#This Row],[Refugee Children 3-14]]+Enrollment[[#This Row],[Refugee Children 15-24]]</f>
        <v>105</v>
      </c>
      <c r="BC1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48" s="22">
        <f>Enrollment[[#This Row],[Host Children 3-14]]+Enrollment[[#This Row],[Host Children 15-24]]</f>
        <v>0</v>
      </c>
      <c r="BF148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48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48" s="22">
        <f>Enrollment[[#This Row],['# of Boys from host community in age group 3-5 enrolled in learning spaces]]+Enrollment[[#This Row],['# of Boys from host community in age group 6-14 enrolled in learning spaces]]</f>
        <v>0</v>
      </c>
      <c r="BI148" s="22">
        <f>Enrollment[[#This Row],['# of Girls from host community in age group 3-5 enrolled in learning spaces]]+Enrollment[[#This Row],['# of Girls from host community in age group 6-14 enrolled in learning spaces]]</f>
        <v>0</v>
      </c>
      <c r="BJ148" s="22">
        <f>Enrollment[[#This Row],[Male Refugee (3-14)]]+Enrollment[[#This Row],[Host Male (3-14)]]</f>
        <v>58</v>
      </c>
      <c r="BK148" s="22">
        <f>Enrollment[[#This Row],[Female Refugee (3-14)]]+Enrollment[[#This Row],[Host Female (3-14)]]</f>
        <v>47</v>
      </c>
      <c r="BL1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48" s="22">
        <f>Enrollment[[#This Row],['# of Boys from host community in age group 15-17 enrolled in learning spaces]]+Enrollment[[#This Row],['# of Boys from host community in age group 18-24 enrolled in learning spaces]]</f>
        <v>0</v>
      </c>
      <c r="BO1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48" s="22">
        <f>Enrollment[[#This Row],[Male Refugee (15-24)]]+Enrollment[[#This Row],[Male Host (15-24)]]</f>
        <v>0</v>
      </c>
      <c r="BQ148" s="22">
        <f>Enrollment[[#This Row],[Female Refugee  (15-24)]]+Enrollment[[#This Row],[Female Host (15-24)]]</f>
        <v>0</v>
      </c>
      <c r="BR148" s="22">
        <f>Enrollment[[#This Row],[Total Male (3-14)]]+Enrollment[[#This Row],[Total Male (15-24)]]</f>
        <v>58</v>
      </c>
      <c r="BS148" s="22">
        <f>Enrollment[[#This Row],[Total Female (3-14)]]+Enrollment[[#This Row],[Total Female (15-24)]]</f>
        <v>47</v>
      </c>
      <c r="BT148" s="22">
        <f>Enrollment[[#This Row],[Refugee Total]]+Enrollment[[#This Row],[Total Host]]</f>
        <v>105</v>
      </c>
      <c r="BU148" s="22">
        <f>Enrollment[[#This Row],['# of Girls from refugee community in age group 3-5 enrolled in learning spaces]]+Enrollment[[#This Row],['# of Girls from host community in age group 3-5 enrolled in learning spaces]]</f>
        <v>15</v>
      </c>
      <c r="BV14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48" s="22">
        <f>Enrollment[[#This Row],['# of Boys from refugee community in age group 3-5 enrolled in learning spaces]]+Enrollment[[#This Row],['# of Boys from host community in age group 3-5 enrolled in learning spaces]]</f>
        <v>20</v>
      </c>
      <c r="BZ148" s="22">
        <f>Enrollment[[#This Row],['# of Boys from refugee community in age group 6-14 enrolled in learning spaces]]+Enrollment[[#This Row],['# of Boys from host community in age group 6-14 enrolled in learning spaces]]</f>
        <v>38</v>
      </c>
      <c r="CA1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49" spans="1:80">
      <c r="A149" s="21" t="s">
        <v>39</v>
      </c>
      <c r="B149" s="21" t="s">
        <v>68</v>
      </c>
      <c r="E149" s="21" t="s">
        <v>434</v>
      </c>
      <c r="F149" s="21" t="s">
        <v>165</v>
      </c>
      <c r="G149" s="21">
        <v>31468035</v>
      </c>
      <c r="H149" s="21" t="s">
        <v>166</v>
      </c>
      <c r="I149" s="21" t="s">
        <v>167</v>
      </c>
      <c r="J149" s="21" t="s">
        <v>168</v>
      </c>
      <c r="P149" s="21" t="s">
        <v>105</v>
      </c>
      <c r="Q149" s="21" t="s">
        <v>107</v>
      </c>
      <c r="S149" s="21">
        <v>18</v>
      </c>
      <c r="T149" s="21">
        <v>1</v>
      </c>
      <c r="U149" s="21">
        <v>17</v>
      </c>
      <c r="AA149" s="21">
        <v>36</v>
      </c>
      <c r="AB149" s="21">
        <v>2</v>
      </c>
      <c r="AC149" s="21">
        <v>34</v>
      </c>
      <c r="AD149" s="21">
        <v>1</v>
      </c>
      <c r="AZ1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49" s="22">
        <f>Enrollment[[#This Row],[Refugee Children 3-14]]+Enrollment[[#This Row],[Refugee Children 15-24]]</f>
        <v>105</v>
      </c>
      <c r="BC1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49" s="22">
        <f>Enrollment[[#This Row],[Host Children 3-14]]+Enrollment[[#This Row],[Host Children 15-24]]</f>
        <v>0</v>
      </c>
      <c r="BF149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49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49" s="22">
        <f>Enrollment[[#This Row],['# of Boys from host community in age group 3-5 enrolled in learning spaces]]+Enrollment[[#This Row],['# of Boys from host community in age group 6-14 enrolled in learning spaces]]</f>
        <v>0</v>
      </c>
      <c r="BI149" s="22">
        <f>Enrollment[[#This Row],['# of Girls from host community in age group 3-5 enrolled in learning spaces]]+Enrollment[[#This Row],['# of Girls from host community in age group 6-14 enrolled in learning spaces]]</f>
        <v>0</v>
      </c>
      <c r="BJ149" s="22">
        <f>Enrollment[[#This Row],[Male Refugee (3-14)]]+Enrollment[[#This Row],[Host Male (3-14)]]</f>
        <v>51</v>
      </c>
      <c r="BK149" s="22">
        <f>Enrollment[[#This Row],[Female Refugee (3-14)]]+Enrollment[[#This Row],[Host Female (3-14)]]</f>
        <v>54</v>
      </c>
      <c r="BL1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49" s="22">
        <f>Enrollment[[#This Row],['# of Boys from host community in age group 15-17 enrolled in learning spaces]]+Enrollment[[#This Row],['# of Boys from host community in age group 18-24 enrolled in learning spaces]]</f>
        <v>0</v>
      </c>
      <c r="BO1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49" s="22">
        <f>Enrollment[[#This Row],[Male Refugee (15-24)]]+Enrollment[[#This Row],[Male Host (15-24)]]</f>
        <v>0</v>
      </c>
      <c r="BQ149" s="22">
        <f>Enrollment[[#This Row],[Female Refugee  (15-24)]]+Enrollment[[#This Row],[Female Host (15-24)]]</f>
        <v>0</v>
      </c>
      <c r="BR149" s="22">
        <f>Enrollment[[#This Row],[Total Male (3-14)]]+Enrollment[[#This Row],[Total Male (15-24)]]</f>
        <v>51</v>
      </c>
      <c r="BS149" s="22">
        <f>Enrollment[[#This Row],[Total Female (3-14)]]+Enrollment[[#This Row],[Total Female (15-24)]]</f>
        <v>54</v>
      </c>
      <c r="BT149" s="22">
        <f>Enrollment[[#This Row],[Refugee Total]]+Enrollment[[#This Row],[Total Host]]</f>
        <v>105</v>
      </c>
      <c r="BU149" s="22">
        <f>Enrollment[[#This Row],['# of Girls from refugee community in age group 3-5 enrolled in learning spaces]]+Enrollment[[#This Row],['# of Girls from host community in age group 3-5 enrolled in learning spaces]]</f>
        <v>18</v>
      </c>
      <c r="BV149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49" s="22">
        <f>Enrollment[[#This Row],['# of Boys from refugee community in age group 3-5 enrolled in learning spaces]]+Enrollment[[#This Row],['# of Boys from host community in age group 3-5 enrolled in learning spaces]]</f>
        <v>17</v>
      </c>
      <c r="BZ149" s="22">
        <f>Enrollment[[#This Row],['# of Boys from refugee community in age group 6-14 enrolled in learning spaces]]+Enrollment[[#This Row],['# of Boys from host community in age group 6-14 enrolled in learning spaces]]</f>
        <v>34</v>
      </c>
      <c r="CA1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50" spans="1:80">
      <c r="A150" s="21" t="s">
        <v>39</v>
      </c>
      <c r="B150" s="21" t="s">
        <v>68</v>
      </c>
      <c r="E150" s="21" t="s">
        <v>435</v>
      </c>
      <c r="F150" s="21" t="s">
        <v>172</v>
      </c>
      <c r="G150" s="21">
        <v>31461062</v>
      </c>
      <c r="H150" s="21" t="s">
        <v>166</v>
      </c>
      <c r="I150" s="21" t="s">
        <v>259</v>
      </c>
      <c r="J150" s="21" t="s">
        <v>436</v>
      </c>
      <c r="P150" s="21" t="s">
        <v>105</v>
      </c>
      <c r="Q150" s="21" t="s">
        <v>107</v>
      </c>
      <c r="S150" s="21">
        <v>18</v>
      </c>
      <c r="T150" s="21">
        <v>1</v>
      </c>
      <c r="U150" s="21">
        <v>17</v>
      </c>
      <c r="V150" s="21">
        <v>1</v>
      </c>
      <c r="AA150" s="21">
        <v>35</v>
      </c>
      <c r="AB150" s="21">
        <v>2</v>
      </c>
      <c r="AC150" s="21">
        <v>35</v>
      </c>
      <c r="AD150" s="21">
        <v>1</v>
      </c>
      <c r="AZ1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50" s="22">
        <f>Enrollment[[#This Row],[Refugee Children 3-14]]+Enrollment[[#This Row],[Refugee Children 15-24]]</f>
        <v>105</v>
      </c>
      <c r="BC1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50" s="22">
        <f>Enrollment[[#This Row],[Host Children 3-14]]+Enrollment[[#This Row],[Host Children 15-24]]</f>
        <v>0</v>
      </c>
      <c r="BF15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5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50" s="22">
        <f>Enrollment[[#This Row],['# of Boys from host community in age group 3-5 enrolled in learning spaces]]+Enrollment[[#This Row],['# of Boys from host community in age group 6-14 enrolled in learning spaces]]</f>
        <v>0</v>
      </c>
      <c r="BI150" s="22">
        <f>Enrollment[[#This Row],['# of Girls from host community in age group 3-5 enrolled in learning spaces]]+Enrollment[[#This Row],['# of Girls from host community in age group 6-14 enrolled in learning spaces]]</f>
        <v>0</v>
      </c>
      <c r="BJ150" s="22">
        <f>Enrollment[[#This Row],[Male Refugee (3-14)]]+Enrollment[[#This Row],[Host Male (3-14)]]</f>
        <v>52</v>
      </c>
      <c r="BK150" s="22">
        <f>Enrollment[[#This Row],[Female Refugee (3-14)]]+Enrollment[[#This Row],[Host Female (3-14)]]</f>
        <v>53</v>
      </c>
      <c r="BL1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50" s="22">
        <f>Enrollment[[#This Row],['# of Boys from host community in age group 15-17 enrolled in learning spaces]]+Enrollment[[#This Row],['# of Boys from host community in age group 18-24 enrolled in learning spaces]]</f>
        <v>0</v>
      </c>
      <c r="BO1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50" s="22">
        <f>Enrollment[[#This Row],[Male Refugee (15-24)]]+Enrollment[[#This Row],[Male Host (15-24)]]</f>
        <v>0</v>
      </c>
      <c r="BQ150" s="22">
        <f>Enrollment[[#This Row],[Female Refugee  (15-24)]]+Enrollment[[#This Row],[Female Host (15-24)]]</f>
        <v>0</v>
      </c>
      <c r="BR150" s="22">
        <f>Enrollment[[#This Row],[Total Male (3-14)]]+Enrollment[[#This Row],[Total Male (15-24)]]</f>
        <v>52</v>
      </c>
      <c r="BS150" s="22">
        <f>Enrollment[[#This Row],[Total Female (3-14)]]+Enrollment[[#This Row],[Total Female (15-24)]]</f>
        <v>53</v>
      </c>
      <c r="BT150" s="22">
        <f>Enrollment[[#This Row],[Refugee Total]]+Enrollment[[#This Row],[Total Host]]</f>
        <v>105</v>
      </c>
      <c r="BU150" s="22">
        <f>Enrollment[[#This Row],['# of Girls from refugee community in age group 3-5 enrolled in learning spaces]]+Enrollment[[#This Row],['# of Girls from host community in age group 3-5 enrolled in learning spaces]]</f>
        <v>18</v>
      </c>
      <c r="BV150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50" s="22">
        <f>Enrollment[[#This Row],['# of Boys from refugee community in age group 3-5 enrolled in learning spaces]]+Enrollment[[#This Row],['# of Boys from host community in age group 3-5 enrolled in learning spaces]]</f>
        <v>17</v>
      </c>
      <c r="BZ150" s="22">
        <f>Enrollment[[#This Row],['# of Boys from refugee community in age group 6-14 enrolled in learning spaces]]+Enrollment[[#This Row],['# of Boys from host community in age group 6-14 enrolled in learning spaces]]</f>
        <v>35</v>
      </c>
      <c r="CA1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51" spans="1:80">
      <c r="A151" s="21" t="s">
        <v>39</v>
      </c>
      <c r="B151" s="21" t="s">
        <v>68</v>
      </c>
      <c r="E151" s="21" t="s">
        <v>435</v>
      </c>
      <c r="F151" s="21" t="s">
        <v>174</v>
      </c>
      <c r="G151" s="21">
        <v>31461127</v>
      </c>
      <c r="H151" s="21" t="s">
        <v>166</v>
      </c>
      <c r="I151" s="21" t="s">
        <v>259</v>
      </c>
      <c r="J151" s="21" t="s">
        <v>168</v>
      </c>
      <c r="P151" s="21" t="s">
        <v>105</v>
      </c>
      <c r="Q151" s="21" t="s">
        <v>107</v>
      </c>
      <c r="S151" s="21">
        <v>19</v>
      </c>
      <c r="T151" s="21">
        <v>1</v>
      </c>
      <c r="U151" s="21">
        <v>16</v>
      </c>
      <c r="AA151" s="21">
        <v>35</v>
      </c>
      <c r="AB151" s="21">
        <v>1</v>
      </c>
      <c r="AC151" s="21">
        <v>35</v>
      </c>
      <c r="AD151" s="21">
        <v>1</v>
      </c>
      <c r="AZ1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51" s="22">
        <f>Enrollment[[#This Row],[Refugee Children 3-14]]+Enrollment[[#This Row],[Refugee Children 15-24]]</f>
        <v>105</v>
      </c>
      <c r="BC1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51" s="22">
        <f>Enrollment[[#This Row],[Host Children 3-14]]+Enrollment[[#This Row],[Host Children 15-24]]</f>
        <v>0</v>
      </c>
      <c r="BF151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5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51" s="22">
        <f>Enrollment[[#This Row],['# of Boys from host community in age group 3-5 enrolled in learning spaces]]+Enrollment[[#This Row],['# of Boys from host community in age group 6-14 enrolled in learning spaces]]</f>
        <v>0</v>
      </c>
      <c r="BI151" s="22">
        <f>Enrollment[[#This Row],['# of Girls from host community in age group 3-5 enrolled in learning spaces]]+Enrollment[[#This Row],['# of Girls from host community in age group 6-14 enrolled in learning spaces]]</f>
        <v>0</v>
      </c>
      <c r="BJ151" s="22">
        <f>Enrollment[[#This Row],[Male Refugee (3-14)]]+Enrollment[[#This Row],[Host Male (3-14)]]</f>
        <v>51</v>
      </c>
      <c r="BK151" s="22">
        <f>Enrollment[[#This Row],[Female Refugee (3-14)]]+Enrollment[[#This Row],[Host Female (3-14)]]</f>
        <v>54</v>
      </c>
      <c r="BL1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51" s="22">
        <f>Enrollment[[#This Row],['# of Boys from host community in age group 15-17 enrolled in learning spaces]]+Enrollment[[#This Row],['# of Boys from host community in age group 18-24 enrolled in learning spaces]]</f>
        <v>0</v>
      </c>
      <c r="BO1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51" s="22">
        <f>Enrollment[[#This Row],[Male Refugee (15-24)]]+Enrollment[[#This Row],[Male Host (15-24)]]</f>
        <v>0</v>
      </c>
      <c r="BQ151" s="22">
        <f>Enrollment[[#This Row],[Female Refugee  (15-24)]]+Enrollment[[#This Row],[Female Host (15-24)]]</f>
        <v>0</v>
      </c>
      <c r="BR151" s="22">
        <f>Enrollment[[#This Row],[Total Male (3-14)]]+Enrollment[[#This Row],[Total Male (15-24)]]</f>
        <v>51</v>
      </c>
      <c r="BS151" s="22">
        <f>Enrollment[[#This Row],[Total Female (3-14)]]+Enrollment[[#This Row],[Total Female (15-24)]]</f>
        <v>54</v>
      </c>
      <c r="BT151" s="22">
        <f>Enrollment[[#This Row],[Refugee Total]]+Enrollment[[#This Row],[Total Host]]</f>
        <v>105</v>
      </c>
      <c r="BU151" s="22">
        <f>Enrollment[[#This Row],['# of Girls from refugee community in age group 3-5 enrolled in learning spaces]]+Enrollment[[#This Row],['# of Girls from host community in age group 3-5 enrolled in learning spaces]]</f>
        <v>19</v>
      </c>
      <c r="BV151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51" s="22">
        <f>Enrollment[[#This Row],['# of Boys from refugee community in age group 3-5 enrolled in learning spaces]]+Enrollment[[#This Row],['# of Boys from host community in age group 3-5 enrolled in learning spaces]]</f>
        <v>16</v>
      </c>
      <c r="BZ151" s="22">
        <f>Enrollment[[#This Row],['# of Boys from refugee community in age group 6-14 enrolled in learning spaces]]+Enrollment[[#This Row],['# of Boys from host community in age group 6-14 enrolled in learning spaces]]</f>
        <v>35</v>
      </c>
      <c r="CA1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52" spans="1:80">
      <c r="A152" s="21" t="s">
        <v>39</v>
      </c>
      <c r="B152" s="21" t="s">
        <v>68</v>
      </c>
      <c r="E152" s="21" t="s">
        <v>437</v>
      </c>
      <c r="F152" s="21" t="s">
        <v>170</v>
      </c>
      <c r="G152" s="21">
        <v>31461157</v>
      </c>
      <c r="H152" s="21" t="s">
        <v>166</v>
      </c>
      <c r="I152" s="21" t="s">
        <v>259</v>
      </c>
      <c r="J152" s="21" t="s">
        <v>168</v>
      </c>
      <c r="P152" s="21" t="s">
        <v>105</v>
      </c>
      <c r="Q152" s="21" t="s">
        <v>107</v>
      </c>
      <c r="S152" s="21">
        <v>18</v>
      </c>
      <c r="U152" s="21">
        <v>17</v>
      </c>
      <c r="V152" s="21">
        <v>1</v>
      </c>
      <c r="AA152" s="21">
        <v>35</v>
      </c>
      <c r="AB152" s="21">
        <v>1</v>
      </c>
      <c r="AC152" s="21">
        <v>35</v>
      </c>
      <c r="AD152" s="21">
        <v>1</v>
      </c>
      <c r="AZ1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52" s="22">
        <f>Enrollment[[#This Row],[Refugee Children 3-14]]+Enrollment[[#This Row],[Refugee Children 15-24]]</f>
        <v>105</v>
      </c>
      <c r="BC1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52" s="22">
        <f>Enrollment[[#This Row],[Host Children 3-14]]+Enrollment[[#This Row],[Host Children 15-24]]</f>
        <v>0</v>
      </c>
      <c r="BF152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52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52" s="22">
        <f>Enrollment[[#This Row],['# of Boys from host community in age group 3-5 enrolled in learning spaces]]+Enrollment[[#This Row],['# of Boys from host community in age group 6-14 enrolled in learning spaces]]</f>
        <v>0</v>
      </c>
      <c r="BI152" s="22">
        <f>Enrollment[[#This Row],['# of Girls from host community in age group 3-5 enrolled in learning spaces]]+Enrollment[[#This Row],['# of Girls from host community in age group 6-14 enrolled in learning spaces]]</f>
        <v>0</v>
      </c>
      <c r="BJ152" s="22">
        <f>Enrollment[[#This Row],[Male Refugee (3-14)]]+Enrollment[[#This Row],[Host Male (3-14)]]</f>
        <v>52</v>
      </c>
      <c r="BK152" s="22">
        <f>Enrollment[[#This Row],[Female Refugee (3-14)]]+Enrollment[[#This Row],[Host Female (3-14)]]</f>
        <v>53</v>
      </c>
      <c r="BL1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52" s="22">
        <f>Enrollment[[#This Row],['# of Boys from host community in age group 15-17 enrolled in learning spaces]]+Enrollment[[#This Row],['# of Boys from host community in age group 18-24 enrolled in learning spaces]]</f>
        <v>0</v>
      </c>
      <c r="BO1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52" s="22">
        <f>Enrollment[[#This Row],[Male Refugee (15-24)]]+Enrollment[[#This Row],[Male Host (15-24)]]</f>
        <v>0</v>
      </c>
      <c r="BQ152" s="22">
        <f>Enrollment[[#This Row],[Female Refugee  (15-24)]]+Enrollment[[#This Row],[Female Host (15-24)]]</f>
        <v>0</v>
      </c>
      <c r="BR152" s="22">
        <f>Enrollment[[#This Row],[Total Male (3-14)]]+Enrollment[[#This Row],[Total Male (15-24)]]</f>
        <v>52</v>
      </c>
      <c r="BS152" s="22">
        <f>Enrollment[[#This Row],[Total Female (3-14)]]+Enrollment[[#This Row],[Total Female (15-24)]]</f>
        <v>53</v>
      </c>
      <c r="BT152" s="22">
        <f>Enrollment[[#This Row],[Refugee Total]]+Enrollment[[#This Row],[Total Host]]</f>
        <v>105</v>
      </c>
      <c r="BU152" s="22">
        <f>Enrollment[[#This Row],['# of Girls from refugee community in age group 3-5 enrolled in learning spaces]]+Enrollment[[#This Row],['# of Girls from host community in age group 3-5 enrolled in learning spaces]]</f>
        <v>18</v>
      </c>
      <c r="BV152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52" s="22">
        <f>Enrollment[[#This Row],['# of Boys from refugee community in age group 3-5 enrolled in learning spaces]]+Enrollment[[#This Row],['# of Boys from host community in age group 3-5 enrolled in learning spaces]]</f>
        <v>17</v>
      </c>
      <c r="BZ152" s="22">
        <f>Enrollment[[#This Row],['# of Boys from refugee community in age group 6-14 enrolled in learning spaces]]+Enrollment[[#This Row],['# of Boys from host community in age group 6-14 enrolled in learning spaces]]</f>
        <v>35</v>
      </c>
      <c r="CA1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53" spans="1:80">
      <c r="A153" s="21" t="s">
        <v>39</v>
      </c>
      <c r="B153" s="21" t="s">
        <v>68</v>
      </c>
      <c r="E153" s="21" t="s">
        <v>437</v>
      </c>
      <c r="F153" s="21" t="s">
        <v>176</v>
      </c>
      <c r="G153" s="21">
        <v>31461238</v>
      </c>
      <c r="H153" s="21" t="s">
        <v>166</v>
      </c>
      <c r="I153" s="21" t="s">
        <v>259</v>
      </c>
      <c r="J153" s="21" t="s">
        <v>168</v>
      </c>
      <c r="P153" s="21" t="s">
        <v>105</v>
      </c>
      <c r="Q153" s="21" t="s">
        <v>107</v>
      </c>
      <c r="S153" s="21">
        <v>18</v>
      </c>
      <c r="T153" s="21">
        <v>1</v>
      </c>
      <c r="U153" s="21">
        <v>17</v>
      </c>
      <c r="AA153" s="21">
        <v>35</v>
      </c>
      <c r="AC153" s="21">
        <v>35</v>
      </c>
      <c r="AD153" s="21">
        <v>2</v>
      </c>
      <c r="AZ1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53" s="22">
        <f>Enrollment[[#This Row],[Refugee Children 3-14]]+Enrollment[[#This Row],[Refugee Children 15-24]]</f>
        <v>105</v>
      </c>
      <c r="BC1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53" s="22">
        <f>Enrollment[[#This Row],[Host Children 3-14]]+Enrollment[[#This Row],[Host Children 15-24]]</f>
        <v>0</v>
      </c>
      <c r="BF153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53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53" s="22">
        <f>Enrollment[[#This Row],['# of Boys from host community in age group 3-5 enrolled in learning spaces]]+Enrollment[[#This Row],['# of Boys from host community in age group 6-14 enrolled in learning spaces]]</f>
        <v>0</v>
      </c>
      <c r="BI153" s="22">
        <f>Enrollment[[#This Row],['# of Girls from host community in age group 3-5 enrolled in learning spaces]]+Enrollment[[#This Row],['# of Girls from host community in age group 6-14 enrolled in learning spaces]]</f>
        <v>0</v>
      </c>
      <c r="BJ153" s="22">
        <f>Enrollment[[#This Row],[Male Refugee (3-14)]]+Enrollment[[#This Row],[Host Male (3-14)]]</f>
        <v>52</v>
      </c>
      <c r="BK153" s="22">
        <f>Enrollment[[#This Row],[Female Refugee (3-14)]]+Enrollment[[#This Row],[Host Female (3-14)]]</f>
        <v>53</v>
      </c>
      <c r="BL15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5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53" s="22">
        <f>Enrollment[[#This Row],['# of Boys from host community in age group 15-17 enrolled in learning spaces]]+Enrollment[[#This Row],['# of Boys from host community in age group 18-24 enrolled in learning spaces]]</f>
        <v>0</v>
      </c>
      <c r="BO1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53" s="22">
        <f>Enrollment[[#This Row],[Male Refugee (15-24)]]+Enrollment[[#This Row],[Male Host (15-24)]]</f>
        <v>0</v>
      </c>
      <c r="BQ153" s="22">
        <f>Enrollment[[#This Row],[Female Refugee  (15-24)]]+Enrollment[[#This Row],[Female Host (15-24)]]</f>
        <v>0</v>
      </c>
      <c r="BR153" s="22">
        <f>Enrollment[[#This Row],[Total Male (3-14)]]+Enrollment[[#This Row],[Total Male (15-24)]]</f>
        <v>52</v>
      </c>
      <c r="BS153" s="22">
        <f>Enrollment[[#This Row],[Total Female (3-14)]]+Enrollment[[#This Row],[Total Female (15-24)]]</f>
        <v>53</v>
      </c>
      <c r="BT153" s="22">
        <f>Enrollment[[#This Row],[Refugee Total]]+Enrollment[[#This Row],[Total Host]]</f>
        <v>105</v>
      </c>
      <c r="BU153" s="22">
        <f>Enrollment[[#This Row],['# of Girls from refugee community in age group 3-5 enrolled in learning spaces]]+Enrollment[[#This Row],['# of Girls from host community in age group 3-5 enrolled in learning spaces]]</f>
        <v>18</v>
      </c>
      <c r="BV153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5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5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53" s="22">
        <f>Enrollment[[#This Row],['# of Boys from refugee community in age group 3-5 enrolled in learning spaces]]+Enrollment[[#This Row],['# of Boys from host community in age group 3-5 enrolled in learning spaces]]</f>
        <v>17</v>
      </c>
      <c r="BZ153" s="22">
        <f>Enrollment[[#This Row],['# of Boys from refugee community in age group 6-14 enrolled in learning spaces]]+Enrollment[[#This Row],['# of Boys from host community in age group 6-14 enrolled in learning spaces]]</f>
        <v>35</v>
      </c>
      <c r="CA15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5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54" spans="1:80">
      <c r="A154" s="21" t="s">
        <v>39</v>
      </c>
      <c r="B154" s="21" t="s">
        <v>68</v>
      </c>
      <c r="E154" s="21" t="s">
        <v>437</v>
      </c>
      <c r="F154" s="21" t="s">
        <v>176</v>
      </c>
      <c r="G154" s="21">
        <v>31466762</v>
      </c>
      <c r="H154" s="21" t="s">
        <v>166</v>
      </c>
      <c r="I154" s="21" t="s">
        <v>259</v>
      </c>
      <c r="J154" s="21" t="s">
        <v>436</v>
      </c>
      <c r="P154" s="21" t="s">
        <v>105</v>
      </c>
      <c r="Q154" s="21" t="s">
        <v>107</v>
      </c>
      <c r="AZ1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1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54" s="22">
        <f>Enrollment[[#This Row],[Refugee Children 3-14]]+Enrollment[[#This Row],[Refugee Children 15-24]]</f>
        <v>0</v>
      </c>
      <c r="BC1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54" s="22">
        <f>Enrollment[[#This Row],[Host Children 3-14]]+Enrollment[[#This Row],[Host Children 15-24]]</f>
        <v>0</v>
      </c>
      <c r="BF154" s="22">
        <f>Enrollment[[#This Row],['# of Boys from refugee community in age group 3-5 enrolled in learning spaces]]+Enrollment[[#This Row],['# of Boys from refugee community in age group 6-14 enrolled in learning spaces]]</f>
        <v>0</v>
      </c>
      <c r="BG154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154" s="22">
        <f>Enrollment[[#This Row],['# of Boys from host community in age group 3-5 enrolled in learning spaces]]+Enrollment[[#This Row],['# of Boys from host community in age group 6-14 enrolled in learning spaces]]</f>
        <v>0</v>
      </c>
      <c r="BI154" s="22">
        <f>Enrollment[[#This Row],['# of Girls from host community in age group 3-5 enrolled in learning spaces]]+Enrollment[[#This Row],['# of Girls from host community in age group 6-14 enrolled in learning spaces]]</f>
        <v>0</v>
      </c>
      <c r="BJ154" s="22">
        <f>Enrollment[[#This Row],[Male Refugee (3-14)]]+Enrollment[[#This Row],[Host Male (3-14)]]</f>
        <v>0</v>
      </c>
      <c r="BK154" s="22">
        <f>Enrollment[[#This Row],[Female Refugee (3-14)]]+Enrollment[[#This Row],[Host Female (3-14)]]</f>
        <v>0</v>
      </c>
      <c r="BL1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54" s="22">
        <f>Enrollment[[#This Row],['# of Boys from host community in age group 15-17 enrolled in learning spaces]]+Enrollment[[#This Row],['# of Boys from host community in age group 18-24 enrolled in learning spaces]]</f>
        <v>0</v>
      </c>
      <c r="BO1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54" s="22">
        <f>Enrollment[[#This Row],[Male Refugee (15-24)]]+Enrollment[[#This Row],[Male Host (15-24)]]</f>
        <v>0</v>
      </c>
      <c r="BQ154" s="22">
        <f>Enrollment[[#This Row],[Female Refugee  (15-24)]]+Enrollment[[#This Row],[Female Host (15-24)]]</f>
        <v>0</v>
      </c>
      <c r="BR154" s="22">
        <f>Enrollment[[#This Row],[Total Male (3-14)]]+Enrollment[[#This Row],[Total Male (15-24)]]</f>
        <v>0</v>
      </c>
      <c r="BS154" s="22">
        <f>Enrollment[[#This Row],[Total Female (3-14)]]+Enrollment[[#This Row],[Total Female (15-24)]]</f>
        <v>0</v>
      </c>
      <c r="BT154" s="22">
        <f>Enrollment[[#This Row],[Refugee Total]]+Enrollment[[#This Row],[Total Host]]</f>
        <v>0</v>
      </c>
      <c r="BU154" s="22">
        <f>Enrollment[[#This Row],['# of Girls from refugee community in age group 3-5 enrolled in learning spaces]]+Enrollment[[#This Row],['# of Girls from host community in age group 3-5 enrolled in learning spaces]]</f>
        <v>0</v>
      </c>
      <c r="BV154" s="22">
        <f>Enrollment[[#This Row],['# of Girls from refugee community in age group 6-14 enrolled in learning spaces]]+Enrollment[[#This Row],['# of Girls from host community in age group 6-14 enrolled in learning spaces]]</f>
        <v>0</v>
      </c>
      <c r="BW1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54" s="22">
        <f>Enrollment[[#This Row],['# of Boys from refugee community in age group 3-5 enrolled in learning spaces]]+Enrollment[[#This Row],['# of Boys from host community in age group 3-5 enrolled in learning spaces]]</f>
        <v>0</v>
      </c>
      <c r="BZ154" s="22">
        <f>Enrollment[[#This Row],['# of Boys from refugee community in age group 6-14 enrolled in learning spaces]]+Enrollment[[#This Row],['# of Boys from host community in age group 6-14 enrolled in learning spaces]]</f>
        <v>0</v>
      </c>
      <c r="CA1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55" spans="1:80">
      <c r="A155" s="21" t="s">
        <v>39</v>
      </c>
      <c r="B155" s="21" t="s">
        <v>68</v>
      </c>
      <c r="E155" s="21" t="s">
        <v>438</v>
      </c>
      <c r="F155" s="21" t="s">
        <v>178</v>
      </c>
      <c r="G155" s="21">
        <v>31466764</v>
      </c>
      <c r="H155" s="21" t="s">
        <v>166</v>
      </c>
      <c r="I155" s="21" t="s">
        <v>259</v>
      </c>
      <c r="J155" s="21" t="s">
        <v>436</v>
      </c>
      <c r="P155" s="21" t="s">
        <v>105</v>
      </c>
      <c r="Q155" s="21" t="s">
        <v>107</v>
      </c>
      <c r="S155" s="21">
        <v>19</v>
      </c>
      <c r="T155" s="21">
        <v>1</v>
      </c>
      <c r="U155" s="21">
        <v>16</v>
      </c>
      <c r="AA155" s="21">
        <v>36</v>
      </c>
      <c r="AB155" s="21">
        <v>2</v>
      </c>
      <c r="AC155" s="21">
        <v>34</v>
      </c>
      <c r="AZ1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55" s="22">
        <f>Enrollment[[#This Row],[Refugee Children 3-14]]+Enrollment[[#This Row],[Refugee Children 15-24]]</f>
        <v>105</v>
      </c>
      <c r="BC1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55" s="22">
        <f>Enrollment[[#This Row],[Host Children 3-14]]+Enrollment[[#This Row],[Host Children 15-24]]</f>
        <v>0</v>
      </c>
      <c r="BF15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55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55" s="22">
        <f>Enrollment[[#This Row],['# of Boys from host community in age group 3-5 enrolled in learning spaces]]+Enrollment[[#This Row],['# of Boys from host community in age group 6-14 enrolled in learning spaces]]</f>
        <v>0</v>
      </c>
      <c r="BI155" s="22">
        <f>Enrollment[[#This Row],['# of Girls from host community in age group 3-5 enrolled in learning spaces]]+Enrollment[[#This Row],['# of Girls from host community in age group 6-14 enrolled in learning spaces]]</f>
        <v>0</v>
      </c>
      <c r="BJ155" s="22">
        <f>Enrollment[[#This Row],[Male Refugee (3-14)]]+Enrollment[[#This Row],[Host Male (3-14)]]</f>
        <v>50</v>
      </c>
      <c r="BK155" s="22">
        <f>Enrollment[[#This Row],[Female Refugee (3-14)]]+Enrollment[[#This Row],[Host Female (3-14)]]</f>
        <v>55</v>
      </c>
      <c r="BL1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55" s="22">
        <f>Enrollment[[#This Row],['# of Boys from host community in age group 15-17 enrolled in learning spaces]]+Enrollment[[#This Row],['# of Boys from host community in age group 18-24 enrolled in learning spaces]]</f>
        <v>0</v>
      </c>
      <c r="BO1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55" s="22">
        <f>Enrollment[[#This Row],[Male Refugee (15-24)]]+Enrollment[[#This Row],[Male Host (15-24)]]</f>
        <v>0</v>
      </c>
      <c r="BQ155" s="22">
        <f>Enrollment[[#This Row],[Female Refugee  (15-24)]]+Enrollment[[#This Row],[Female Host (15-24)]]</f>
        <v>0</v>
      </c>
      <c r="BR155" s="22">
        <f>Enrollment[[#This Row],[Total Male (3-14)]]+Enrollment[[#This Row],[Total Male (15-24)]]</f>
        <v>50</v>
      </c>
      <c r="BS155" s="22">
        <f>Enrollment[[#This Row],[Total Female (3-14)]]+Enrollment[[#This Row],[Total Female (15-24)]]</f>
        <v>55</v>
      </c>
      <c r="BT155" s="22">
        <f>Enrollment[[#This Row],[Refugee Total]]+Enrollment[[#This Row],[Total Host]]</f>
        <v>105</v>
      </c>
      <c r="BU155" s="22">
        <f>Enrollment[[#This Row],['# of Girls from refugee community in age group 3-5 enrolled in learning spaces]]+Enrollment[[#This Row],['# of Girls from host community in age group 3-5 enrolled in learning spaces]]</f>
        <v>19</v>
      </c>
      <c r="BV155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55" s="22">
        <f>Enrollment[[#This Row],['# of Boys from refugee community in age group 3-5 enrolled in learning spaces]]+Enrollment[[#This Row],['# of Boys from host community in age group 3-5 enrolled in learning spaces]]</f>
        <v>16</v>
      </c>
      <c r="BZ155" s="22">
        <f>Enrollment[[#This Row],['# of Boys from refugee community in age group 6-14 enrolled in learning spaces]]+Enrollment[[#This Row],['# of Boys from host community in age group 6-14 enrolled in learning spaces]]</f>
        <v>34</v>
      </c>
      <c r="CA1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56" spans="1:80">
      <c r="A156" s="21" t="s">
        <v>39</v>
      </c>
      <c r="B156" s="21" t="s">
        <v>68</v>
      </c>
      <c r="E156" s="21" t="s">
        <v>438</v>
      </c>
      <c r="F156" s="21" t="s">
        <v>180</v>
      </c>
      <c r="G156" s="21">
        <v>31466765</v>
      </c>
      <c r="H156" s="21" t="s">
        <v>166</v>
      </c>
      <c r="I156" s="21" t="s">
        <v>259</v>
      </c>
      <c r="J156" s="21" t="s">
        <v>436</v>
      </c>
      <c r="P156" s="21" t="s">
        <v>105</v>
      </c>
      <c r="Q156" s="21" t="s">
        <v>107</v>
      </c>
      <c r="S156" s="21">
        <v>18</v>
      </c>
      <c r="U156" s="21">
        <v>17</v>
      </c>
      <c r="V156" s="21">
        <v>1</v>
      </c>
      <c r="AA156" s="21">
        <v>36</v>
      </c>
      <c r="AB156" s="21">
        <v>1</v>
      </c>
      <c r="AC156" s="21">
        <v>34</v>
      </c>
      <c r="AD156" s="21">
        <v>1</v>
      </c>
      <c r="AZ1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56" s="22">
        <f>Enrollment[[#This Row],[Refugee Children 3-14]]+Enrollment[[#This Row],[Refugee Children 15-24]]</f>
        <v>105</v>
      </c>
      <c r="BC1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56" s="22">
        <f>Enrollment[[#This Row],[Host Children 3-14]]+Enrollment[[#This Row],[Host Children 15-24]]</f>
        <v>0</v>
      </c>
      <c r="BF156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56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56" s="22">
        <f>Enrollment[[#This Row],['# of Boys from host community in age group 3-5 enrolled in learning spaces]]+Enrollment[[#This Row],['# of Boys from host community in age group 6-14 enrolled in learning spaces]]</f>
        <v>0</v>
      </c>
      <c r="BI156" s="22">
        <f>Enrollment[[#This Row],['# of Girls from host community in age group 3-5 enrolled in learning spaces]]+Enrollment[[#This Row],['# of Girls from host community in age group 6-14 enrolled in learning spaces]]</f>
        <v>0</v>
      </c>
      <c r="BJ156" s="22">
        <f>Enrollment[[#This Row],[Male Refugee (3-14)]]+Enrollment[[#This Row],[Host Male (3-14)]]</f>
        <v>51</v>
      </c>
      <c r="BK156" s="22">
        <f>Enrollment[[#This Row],[Female Refugee (3-14)]]+Enrollment[[#This Row],[Host Female (3-14)]]</f>
        <v>54</v>
      </c>
      <c r="BL1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56" s="22">
        <f>Enrollment[[#This Row],['# of Boys from host community in age group 15-17 enrolled in learning spaces]]+Enrollment[[#This Row],['# of Boys from host community in age group 18-24 enrolled in learning spaces]]</f>
        <v>0</v>
      </c>
      <c r="BO1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56" s="22">
        <f>Enrollment[[#This Row],[Male Refugee (15-24)]]+Enrollment[[#This Row],[Male Host (15-24)]]</f>
        <v>0</v>
      </c>
      <c r="BQ156" s="22">
        <f>Enrollment[[#This Row],[Female Refugee  (15-24)]]+Enrollment[[#This Row],[Female Host (15-24)]]</f>
        <v>0</v>
      </c>
      <c r="BR156" s="22">
        <f>Enrollment[[#This Row],[Total Male (3-14)]]+Enrollment[[#This Row],[Total Male (15-24)]]</f>
        <v>51</v>
      </c>
      <c r="BS156" s="22">
        <f>Enrollment[[#This Row],[Total Female (3-14)]]+Enrollment[[#This Row],[Total Female (15-24)]]</f>
        <v>54</v>
      </c>
      <c r="BT156" s="22">
        <f>Enrollment[[#This Row],[Refugee Total]]+Enrollment[[#This Row],[Total Host]]</f>
        <v>105</v>
      </c>
      <c r="BU156" s="22">
        <f>Enrollment[[#This Row],['# of Girls from refugee community in age group 3-5 enrolled in learning spaces]]+Enrollment[[#This Row],['# of Girls from host community in age group 3-5 enrolled in learning spaces]]</f>
        <v>18</v>
      </c>
      <c r="BV156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56" s="22">
        <f>Enrollment[[#This Row],['# of Boys from refugee community in age group 3-5 enrolled in learning spaces]]+Enrollment[[#This Row],['# of Boys from host community in age group 3-5 enrolled in learning spaces]]</f>
        <v>17</v>
      </c>
      <c r="BZ156" s="22">
        <f>Enrollment[[#This Row],['# of Boys from refugee community in age group 6-14 enrolled in learning spaces]]+Enrollment[[#This Row],['# of Boys from host community in age group 6-14 enrolled in learning spaces]]</f>
        <v>34</v>
      </c>
      <c r="CA1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57" spans="1:80">
      <c r="A157" s="21" t="s">
        <v>39</v>
      </c>
      <c r="B157" s="21" t="s">
        <v>68</v>
      </c>
      <c r="E157" s="21" t="s">
        <v>439</v>
      </c>
      <c r="F157" s="21" t="s">
        <v>182</v>
      </c>
      <c r="G157" s="21">
        <v>31466810</v>
      </c>
      <c r="H157" s="21" t="s">
        <v>166</v>
      </c>
      <c r="I157" s="21" t="s">
        <v>167</v>
      </c>
      <c r="J157" s="21" t="s">
        <v>436</v>
      </c>
      <c r="P157" s="21" t="s">
        <v>105</v>
      </c>
      <c r="Q157" s="21" t="s">
        <v>107</v>
      </c>
      <c r="S157" s="21">
        <v>17</v>
      </c>
      <c r="T157" s="21">
        <v>1</v>
      </c>
      <c r="U157" s="21">
        <v>18</v>
      </c>
      <c r="AA157" s="21">
        <v>35</v>
      </c>
      <c r="AB157" s="21">
        <v>1</v>
      </c>
      <c r="AC157" s="21">
        <v>35</v>
      </c>
      <c r="AD157" s="21">
        <v>1</v>
      </c>
      <c r="AZ1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57" s="22">
        <f>Enrollment[[#This Row],[Refugee Children 3-14]]+Enrollment[[#This Row],[Refugee Children 15-24]]</f>
        <v>105</v>
      </c>
      <c r="BC1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57" s="22">
        <f>Enrollment[[#This Row],[Host Children 3-14]]+Enrollment[[#This Row],[Host Children 15-24]]</f>
        <v>0</v>
      </c>
      <c r="BF157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57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57" s="22">
        <f>Enrollment[[#This Row],['# of Boys from host community in age group 3-5 enrolled in learning spaces]]+Enrollment[[#This Row],['# of Boys from host community in age group 6-14 enrolled in learning spaces]]</f>
        <v>0</v>
      </c>
      <c r="BI157" s="22">
        <f>Enrollment[[#This Row],['# of Girls from host community in age group 3-5 enrolled in learning spaces]]+Enrollment[[#This Row],['# of Girls from host community in age group 6-14 enrolled in learning spaces]]</f>
        <v>0</v>
      </c>
      <c r="BJ157" s="22">
        <f>Enrollment[[#This Row],[Male Refugee (3-14)]]+Enrollment[[#This Row],[Host Male (3-14)]]</f>
        <v>53</v>
      </c>
      <c r="BK157" s="22">
        <f>Enrollment[[#This Row],[Female Refugee (3-14)]]+Enrollment[[#This Row],[Host Female (3-14)]]</f>
        <v>52</v>
      </c>
      <c r="BL1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57" s="22">
        <f>Enrollment[[#This Row],['# of Boys from host community in age group 15-17 enrolled in learning spaces]]+Enrollment[[#This Row],['# of Boys from host community in age group 18-24 enrolled in learning spaces]]</f>
        <v>0</v>
      </c>
      <c r="BO1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57" s="22">
        <f>Enrollment[[#This Row],[Male Refugee (15-24)]]+Enrollment[[#This Row],[Male Host (15-24)]]</f>
        <v>0</v>
      </c>
      <c r="BQ157" s="22">
        <f>Enrollment[[#This Row],[Female Refugee  (15-24)]]+Enrollment[[#This Row],[Female Host (15-24)]]</f>
        <v>0</v>
      </c>
      <c r="BR157" s="22">
        <f>Enrollment[[#This Row],[Total Male (3-14)]]+Enrollment[[#This Row],[Total Male (15-24)]]</f>
        <v>53</v>
      </c>
      <c r="BS157" s="22">
        <f>Enrollment[[#This Row],[Total Female (3-14)]]+Enrollment[[#This Row],[Total Female (15-24)]]</f>
        <v>52</v>
      </c>
      <c r="BT157" s="22">
        <f>Enrollment[[#This Row],[Refugee Total]]+Enrollment[[#This Row],[Total Host]]</f>
        <v>105</v>
      </c>
      <c r="BU157" s="22">
        <f>Enrollment[[#This Row],['# of Girls from refugee community in age group 3-5 enrolled in learning spaces]]+Enrollment[[#This Row],['# of Girls from host community in age group 3-5 enrolled in learning spaces]]</f>
        <v>17</v>
      </c>
      <c r="BV157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57" s="22">
        <f>Enrollment[[#This Row],['# of Boys from refugee community in age group 3-5 enrolled in learning spaces]]+Enrollment[[#This Row],['# of Boys from host community in age group 3-5 enrolled in learning spaces]]</f>
        <v>18</v>
      </c>
      <c r="BZ157" s="22">
        <f>Enrollment[[#This Row],['# of Boys from refugee community in age group 6-14 enrolled in learning spaces]]+Enrollment[[#This Row],['# of Boys from host community in age group 6-14 enrolled in learning spaces]]</f>
        <v>35</v>
      </c>
      <c r="CA1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58" spans="1:80">
      <c r="A158" s="21" t="s">
        <v>39</v>
      </c>
      <c r="B158" s="21" t="s">
        <v>68</v>
      </c>
      <c r="E158" s="21" t="s">
        <v>439</v>
      </c>
      <c r="F158" s="21" t="s">
        <v>182</v>
      </c>
      <c r="G158" s="21">
        <v>31467182</v>
      </c>
      <c r="H158" s="21" t="s">
        <v>166</v>
      </c>
      <c r="I158" s="21" t="s">
        <v>259</v>
      </c>
      <c r="J158" s="21" t="s">
        <v>436</v>
      </c>
      <c r="P158" s="21" t="s">
        <v>105</v>
      </c>
      <c r="Q158" s="21" t="s">
        <v>107</v>
      </c>
      <c r="AZ1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1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58" s="22">
        <f>Enrollment[[#This Row],[Refugee Children 3-14]]+Enrollment[[#This Row],[Refugee Children 15-24]]</f>
        <v>0</v>
      </c>
      <c r="BC1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58" s="22">
        <f>Enrollment[[#This Row],[Host Children 3-14]]+Enrollment[[#This Row],[Host Children 15-24]]</f>
        <v>0</v>
      </c>
      <c r="BF158" s="22">
        <f>Enrollment[[#This Row],['# of Boys from refugee community in age group 3-5 enrolled in learning spaces]]+Enrollment[[#This Row],['# of Boys from refugee community in age group 6-14 enrolled in learning spaces]]</f>
        <v>0</v>
      </c>
      <c r="BG158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158" s="22">
        <f>Enrollment[[#This Row],['# of Boys from host community in age group 3-5 enrolled in learning spaces]]+Enrollment[[#This Row],['# of Boys from host community in age group 6-14 enrolled in learning spaces]]</f>
        <v>0</v>
      </c>
      <c r="BI158" s="22">
        <f>Enrollment[[#This Row],['# of Girls from host community in age group 3-5 enrolled in learning spaces]]+Enrollment[[#This Row],['# of Girls from host community in age group 6-14 enrolled in learning spaces]]</f>
        <v>0</v>
      </c>
      <c r="BJ158" s="22">
        <f>Enrollment[[#This Row],[Male Refugee (3-14)]]+Enrollment[[#This Row],[Host Male (3-14)]]</f>
        <v>0</v>
      </c>
      <c r="BK158" s="22">
        <f>Enrollment[[#This Row],[Female Refugee (3-14)]]+Enrollment[[#This Row],[Host Female (3-14)]]</f>
        <v>0</v>
      </c>
      <c r="BL1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58" s="22">
        <f>Enrollment[[#This Row],['# of Boys from host community in age group 15-17 enrolled in learning spaces]]+Enrollment[[#This Row],['# of Boys from host community in age group 18-24 enrolled in learning spaces]]</f>
        <v>0</v>
      </c>
      <c r="BO1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58" s="22">
        <f>Enrollment[[#This Row],[Male Refugee (15-24)]]+Enrollment[[#This Row],[Male Host (15-24)]]</f>
        <v>0</v>
      </c>
      <c r="BQ158" s="22">
        <f>Enrollment[[#This Row],[Female Refugee  (15-24)]]+Enrollment[[#This Row],[Female Host (15-24)]]</f>
        <v>0</v>
      </c>
      <c r="BR158" s="22">
        <f>Enrollment[[#This Row],[Total Male (3-14)]]+Enrollment[[#This Row],[Total Male (15-24)]]</f>
        <v>0</v>
      </c>
      <c r="BS158" s="22">
        <f>Enrollment[[#This Row],[Total Female (3-14)]]+Enrollment[[#This Row],[Total Female (15-24)]]</f>
        <v>0</v>
      </c>
      <c r="BT158" s="22">
        <f>Enrollment[[#This Row],[Refugee Total]]+Enrollment[[#This Row],[Total Host]]</f>
        <v>0</v>
      </c>
      <c r="BU158" s="22">
        <f>Enrollment[[#This Row],['# of Girls from refugee community in age group 3-5 enrolled in learning spaces]]+Enrollment[[#This Row],['# of Girls from host community in age group 3-5 enrolled in learning spaces]]</f>
        <v>0</v>
      </c>
      <c r="BV158" s="22">
        <f>Enrollment[[#This Row],['# of Girls from refugee community in age group 6-14 enrolled in learning spaces]]+Enrollment[[#This Row],['# of Girls from host community in age group 6-14 enrolled in learning spaces]]</f>
        <v>0</v>
      </c>
      <c r="BW1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58" s="22">
        <f>Enrollment[[#This Row],['# of Boys from refugee community in age group 3-5 enrolled in learning spaces]]+Enrollment[[#This Row],['# of Boys from host community in age group 3-5 enrolled in learning spaces]]</f>
        <v>0</v>
      </c>
      <c r="BZ158" s="22">
        <f>Enrollment[[#This Row],['# of Boys from refugee community in age group 6-14 enrolled in learning spaces]]+Enrollment[[#This Row],['# of Boys from host community in age group 6-14 enrolled in learning spaces]]</f>
        <v>0</v>
      </c>
      <c r="CA1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59" spans="1:80">
      <c r="A159" s="21" t="s">
        <v>39</v>
      </c>
      <c r="B159" s="21" t="s">
        <v>68</v>
      </c>
      <c r="E159" s="21" t="s">
        <v>439</v>
      </c>
      <c r="F159" s="21" t="s">
        <v>184</v>
      </c>
      <c r="G159" s="21">
        <v>31467344</v>
      </c>
      <c r="H159" s="21" t="s">
        <v>166</v>
      </c>
      <c r="I159" s="21" t="s">
        <v>259</v>
      </c>
      <c r="J159" s="21" t="s">
        <v>436</v>
      </c>
      <c r="P159" s="21" t="s">
        <v>105</v>
      </c>
      <c r="Q159" s="21" t="s">
        <v>107</v>
      </c>
      <c r="S159" s="21">
        <v>19</v>
      </c>
      <c r="U159" s="21">
        <v>16</v>
      </c>
      <c r="V159" s="21">
        <v>1</v>
      </c>
      <c r="AA159" s="21">
        <v>36</v>
      </c>
      <c r="AB159" s="21">
        <v>1</v>
      </c>
      <c r="AC159" s="21">
        <v>34</v>
      </c>
      <c r="AD159" s="21">
        <v>1</v>
      </c>
      <c r="AZ1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59" s="22">
        <f>Enrollment[[#This Row],[Refugee Children 3-14]]+Enrollment[[#This Row],[Refugee Children 15-24]]</f>
        <v>105</v>
      </c>
      <c r="BC1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59" s="22">
        <f>Enrollment[[#This Row],[Host Children 3-14]]+Enrollment[[#This Row],[Host Children 15-24]]</f>
        <v>0</v>
      </c>
      <c r="BF159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59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59" s="22">
        <f>Enrollment[[#This Row],['# of Boys from host community in age group 3-5 enrolled in learning spaces]]+Enrollment[[#This Row],['# of Boys from host community in age group 6-14 enrolled in learning spaces]]</f>
        <v>0</v>
      </c>
      <c r="BI159" s="22">
        <f>Enrollment[[#This Row],['# of Girls from host community in age group 3-5 enrolled in learning spaces]]+Enrollment[[#This Row],['# of Girls from host community in age group 6-14 enrolled in learning spaces]]</f>
        <v>0</v>
      </c>
      <c r="BJ159" s="22">
        <f>Enrollment[[#This Row],[Male Refugee (3-14)]]+Enrollment[[#This Row],[Host Male (3-14)]]</f>
        <v>50</v>
      </c>
      <c r="BK159" s="22">
        <f>Enrollment[[#This Row],[Female Refugee (3-14)]]+Enrollment[[#This Row],[Host Female (3-14)]]</f>
        <v>55</v>
      </c>
      <c r="BL1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59" s="22">
        <f>Enrollment[[#This Row],['# of Boys from host community in age group 15-17 enrolled in learning spaces]]+Enrollment[[#This Row],['# of Boys from host community in age group 18-24 enrolled in learning spaces]]</f>
        <v>0</v>
      </c>
      <c r="BO1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59" s="22">
        <f>Enrollment[[#This Row],[Male Refugee (15-24)]]+Enrollment[[#This Row],[Male Host (15-24)]]</f>
        <v>0</v>
      </c>
      <c r="BQ159" s="22">
        <f>Enrollment[[#This Row],[Female Refugee  (15-24)]]+Enrollment[[#This Row],[Female Host (15-24)]]</f>
        <v>0</v>
      </c>
      <c r="BR159" s="22">
        <f>Enrollment[[#This Row],[Total Male (3-14)]]+Enrollment[[#This Row],[Total Male (15-24)]]</f>
        <v>50</v>
      </c>
      <c r="BS159" s="22">
        <f>Enrollment[[#This Row],[Total Female (3-14)]]+Enrollment[[#This Row],[Total Female (15-24)]]</f>
        <v>55</v>
      </c>
      <c r="BT159" s="22">
        <f>Enrollment[[#This Row],[Refugee Total]]+Enrollment[[#This Row],[Total Host]]</f>
        <v>105</v>
      </c>
      <c r="BU159" s="22">
        <f>Enrollment[[#This Row],['# of Girls from refugee community in age group 3-5 enrolled in learning spaces]]+Enrollment[[#This Row],['# of Girls from host community in age group 3-5 enrolled in learning spaces]]</f>
        <v>19</v>
      </c>
      <c r="BV159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59" s="22">
        <f>Enrollment[[#This Row],['# of Boys from refugee community in age group 3-5 enrolled in learning spaces]]+Enrollment[[#This Row],['# of Boys from host community in age group 3-5 enrolled in learning spaces]]</f>
        <v>16</v>
      </c>
      <c r="BZ159" s="22">
        <f>Enrollment[[#This Row],['# of Boys from refugee community in age group 6-14 enrolled in learning spaces]]+Enrollment[[#This Row],['# of Boys from host community in age group 6-14 enrolled in learning spaces]]</f>
        <v>34</v>
      </c>
      <c r="CA1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60" spans="1:80">
      <c r="A160" s="21" t="s">
        <v>39</v>
      </c>
      <c r="B160" s="21" t="s">
        <v>68</v>
      </c>
      <c r="E160" s="21" t="s">
        <v>440</v>
      </c>
      <c r="F160" s="21" t="s">
        <v>188</v>
      </c>
      <c r="G160" s="21">
        <v>31467535</v>
      </c>
      <c r="H160" s="21" t="s">
        <v>166</v>
      </c>
      <c r="I160" s="21" t="s">
        <v>259</v>
      </c>
      <c r="J160" s="21" t="s">
        <v>436</v>
      </c>
      <c r="P160" s="21" t="s">
        <v>105</v>
      </c>
      <c r="Q160" s="21" t="s">
        <v>107</v>
      </c>
      <c r="S160" s="21">
        <v>18</v>
      </c>
      <c r="T160" s="21">
        <v>1</v>
      </c>
      <c r="U160" s="21">
        <v>17</v>
      </c>
      <c r="V160" s="21">
        <v>1</v>
      </c>
      <c r="AA160" s="21">
        <v>35</v>
      </c>
      <c r="AB160" s="21">
        <v>1</v>
      </c>
      <c r="AC160" s="21">
        <v>35</v>
      </c>
      <c r="AZ1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60" s="22">
        <f>Enrollment[[#This Row],[Refugee Children 3-14]]+Enrollment[[#This Row],[Refugee Children 15-24]]</f>
        <v>105</v>
      </c>
      <c r="BC1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60" s="22">
        <f>Enrollment[[#This Row],[Host Children 3-14]]+Enrollment[[#This Row],[Host Children 15-24]]</f>
        <v>0</v>
      </c>
      <c r="BF16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6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60" s="22">
        <f>Enrollment[[#This Row],['# of Boys from host community in age group 3-5 enrolled in learning spaces]]+Enrollment[[#This Row],['# of Boys from host community in age group 6-14 enrolled in learning spaces]]</f>
        <v>0</v>
      </c>
      <c r="BI160" s="22">
        <f>Enrollment[[#This Row],['# of Girls from host community in age group 3-5 enrolled in learning spaces]]+Enrollment[[#This Row],['# of Girls from host community in age group 6-14 enrolled in learning spaces]]</f>
        <v>0</v>
      </c>
      <c r="BJ160" s="22">
        <f>Enrollment[[#This Row],[Male Refugee (3-14)]]+Enrollment[[#This Row],[Host Male (3-14)]]</f>
        <v>52</v>
      </c>
      <c r="BK160" s="22">
        <f>Enrollment[[#This Row],[Female Refugee (3-14)]]+Enrollment[[#This Row],[Host Female (3-14)]]</f>
        <v>53</v>
      </c>
      <c r="BL1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60" s="22">
        <f>Enrollment[[#This Row],['# of Boys from host community in age group 15-17 enrolled in learning spaces]]+Enrollment[[#This Row],['# of Boys from host community in age group 18-24 enrolled in learning spaces]]</f>
        <v>0</v>
      </c>
      <c r="BO1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60" s="22">
        <f>Enrollment[[#This Row],[Male Refugee (15-24)]]+Enrollment[[#This Row],[Male Host (15-24)]]</f>
        <v>0</v>
      </c>
      <c r="BQ160" s="22">
        <f>Enrollment[[#This Row],[Female Refugee  (15-24)]]+Enrollment[[#This Row],[Female Host (15-24)]]</f>
        <v>0</v>
      </c>
      <c r="BR160" s="22">
        <f>Enrollment[[#This Row],[Total Male (3-14)]]+Enrollment[[#This Row],[Total Male (15-24)]]</f>
        <v>52</v>
      </c>
      <c r="BS160" s="22">
        <f>Enrollment[[#This Row],[Total Female (3-14)]]+Enrollment[[#This Row],[Total Female (15-24)]]</f>
        <v>53</v>
      </c>
      <c r="BT160" s="22">
        <f>Enrollment[[#This Row],[Refugee Total]]+Enrollment[[#This Row],[Total Host]]</f>
        <v>105</v>
      </c>
      <c r="BU160" s="22">
        <f>Enrollment[[#This Row],['# of Girls from refugee community in age group 3-5 enrolled in learning spaces]]+Enrollment[[#This Row],['# of Girls from host community in age group 3-5 enrolled in learning spaces]]</f>
        <v>18</v>
      </c>
      <c r="BV160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60" s="22">
        <f>Enrollment[[#This Row],['# of Boys from refugee community in age group 3-5 enrolled in learning spaces]]+Enrollment[[#This Row],['# of Boys from host community in age group 3-5 enrolled in learning spaces]]</f>
        <v>17</v>
      </c>
      <c r="BZ160" s="22">
        <f>Enrollment[[#This Row],['# of Boys from refugee community in age group 6-14 enrolled in learning spaces]]+Enrollment[[#This Row],['# of Boys from host community in age group 6-14 enrolled in learning spaces]]</f>
        <v>35</v>
      </c>
      <c r="CA1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61" spans="1:80">
      <c r="A161" s="21" t="s">
        <v>39</v>
      </c>
      <c r="B161" s="21" t="s">
        <v>68</v>
      </c>
      <c r="E161" s="21" t="s">
        <v>440</v>
      </c>
      <c r="F161" s="21" t="s">
        <v>194</v>
      </c>
      <c r="G161" s="21">
        <v>31468337</v>
      </c>
      <c r="H161" s="21" t="s">
        <v>166</v>
      </c>
      <c r="I161" s="21" t="s">
        <v>167</v>
      </c>
      <c r="J161" s="21" t="s">
        <v>168</v>
      </c>
      <c r="P161" s="21" t="s">
        <v>105</v>
      </c>
      <c r="Q161" s="21" t="s">
        <v>107</v>
      </c>
      <c r="S161" s="21">
        <v>18</v>
      </c>
      <c r="T161" s="21">
        <v>1</v>
      </c>
      <c r="U161" s="21">
        <v>17</v>
      </c>
      <c r="AA161" s="21">
        <v>37</v>
      </c>
      <c r="AB161" s="21">
        <v>1</v>
      </c>
      <c r="AC161" s="21">
        <v>33</v>
      </c>
      <c r="AD161" s="21">
        <v>2</v>
      </c>
      <c r="AZ1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61" s="22">
        <f>Enrollment[[#This Row],[Refugee Children 3-14]]+Enrollment[[#This Row],[Refugee Children 15-24]]</f>
        <v>105</v>
      </c>
      <c r="BC1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61" s="22">
        <f>Enrollment[[#This Row],[Host Children 3-14]]+Enrollment[[#This Row],[Host Children 15-24]]</f>
        <v>0</v>
      </c>
      <c r="BF161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61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61" s="22">
        <f>Enrollment[[#This Row],['# of Boys from host community in age group 3-5 enrolled in learning spaces]]+Enrollment[[#This Row],['# of Boys from host community in age group 6-14 enrolled in learning spaces]]</f>
        <v>0</v>
      </c>
      <c r="BI161" s="22">
        <f>Enrollment[[#This Row],['# of Girls from host community in age group 3-5 enrolled in learning spaces]]+Enrollment[[#This Row],['# of Girls from host community in age group 6-14 enrolled in learning spaces]]</f>
        <v>0</v>
      </c>
      <c r="BJ161" s="22">
        <f>Enrollment[[#This Row],[Male Refugee (3-14)]]+Enrollment[[#This Row],[Host Male (3-14)]]</f>
        <v>50</v>
      </c>
      <c r="BK161" s="22">
        <f>Enrollment[[#This Row],[Female Refugee (3-14)]]+Enrollment[[#This Row],[Host Female (3-14)]]</f>
        <v>55</v>
      </c>
      <c r="BL1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61" s="22">
        <f>Enrollment[[#This Row],['# of Boys from host community in age group 15-17 enrolled in learning spaces]]+Enrollment[[#This Row],['# of Boys from host community in age group 18-24 enrolled in learning spaces]]</f>
        <v>0</v>
      </c>
      <c r="BO1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61" s="22">
        <f>Enrollment[[#This Row],[Male Refugee (15-24)]]+Enrollment[[#This Row],[Male Host (15-24)]]</f>
        <v>0</v>
      </c>
      <c r="BQ161" s="22">
        <f>Enrollment[[#This Row],[Female Refugee  (15-24)]]+Enrollment[[#This Row],[Female Host (15-24)]]</f>
        <v>0</v>
      </c>
      <c r="BR161" s="22">
        <f>Enrollment[[#This Row],[Total Male (3-14)]]+Enrollment[[#This Row],[Total Male (15-24)]]</f>
        <v>50</v>
      </c>
      <c r="BS161" s="22">
        <f>Enrollment[[#This Row],[Total Female (3-14)]]+Enrollment[[#This Row],[Total Female (15-24)]]</f>
        <v>55</v>
      </c>
      <c r="BT161" s="22">
        <f>Enrollment[[#This Row],[Refugee Total]]+Enrollment[[#This Row],[Total Host]]</f>
        <v>105</v>
      </c>
      <c r="BU161" s="22">
        <f>Enrollment[[#This Row],['# of Girls from refugee community in age group 3-5 enrolled in learning spaces]]+Enrollment[[#This Row],['# of Girls from host community in age group 3-5 enrolled in learning spaces]]</f>
        <v>18</v>
      </c>
      <c r="BV161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61" s="22">
        <f>Enrollment[[#This Row],['# of Boys from refugee community in age group 3-5 enrolled in learning spaces]]+Enrollment[[#This Row],['# of Boys from host community in age group 3-5 enrolled in learning spaces]]</f>
        <v>17</v>
      </c>
      <c r="BZ161" s="22">
        <f>Enrollment[[#This Row],['# of Boys from refugee community in age group 6-14 enrolled in learning spaces]]+Enrollment[[#This Row],['# of Boys from host community in age group 6-14 enrolled in learning spaces]]</f>
        <v>33</v>
      </c>
      <c r="CA1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62" spans="1:80">
      <c r="A162" s="21" t="s">
        <v>39</v>
      </c>
      <c r="B162" s="21" t="s">
        <v>68</v>
      </c>
      <c r="E162" s="21" t="s">
        <v>440</v>
      </c>
      <c r="F162" s="21" t="s">
        <v>186</v>
      </c>
      <c r="G162" s="21">
        <v>31467482</v>
      </c>
      <c r="H162" s="21" t="s">
        <v>166</v>
      </c>
      <c r="I162" s="21" t="s">
        <v>259</v>
      </c>
      <c r="J162" s="21" t="s">
        <v>436</v>
      </c>
      <c r="P162" s="21" t="s">
        <v>105</v>
      </c>
      <c r="Q162" s="21" t="s">
        <v>107</v>
      </c>
      <c r="S162" s="21">
        <v>18</v>
      </c>
      <c r="U162" s="21">
        <v>17</v>
      </c>
      <c r="V162" s="21">
        <v>1</v>
      </c>
      <c r="AA162" s="21">
        <v>35</v>
      </c>
      <c r="AB162" s="21">
        <v>1</v>
      </c>
      <c r="AC162" s="21">
        <v>35</v>
      </c>
      <c r="AD162" s="21">
        <v>2</v>
      </c>
      <c r="AZ1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62" s="22">
        <f>Enrollment[[#This Row],[Refugee Children 3-14]]+Enrollment[[#This Row],[Refugee Children 15-24]]</f>
        <v>105</v>
      </c>
      <c r="BC1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62" s="22">
        <f>Enrollment[[#This Row],[Host Children 3-14]]+Enrollment[[#This Row],[Host Children 15-24]]</f>
        <v>0</v>
      </c>
      <c r="BF162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62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62" s="22">
        <f>Enrollment[[#This Row],['# of Boys from host community in age group 3-5 enrolled in learning spaces]]+Enrollment[[#This Row],['# of Boys from host community in age group 6-14 enrolled in learning spaces]]</f>
        <v>0</v>
      </c>
      <c r="BI162" s="22">
        <f>Enrollment[[#This Row],['# of Girls from host community in age group 3-5 enrolled in learning spaces]]+Enrollment[[#This Row],['# of Girls from host community in age group 6-14 enrolled in learning spaces]]</f>
        <v>0</v>
      </c>
      <c r="BJ162" s="22">
        <f>Enrollment[[#This Row],[Male Refugee (3-14)]]+Enrollment[[#This Row],[Host Male (3-14)]]</f>
        <v>52</v>
      </c>
      <c r="BK162" s="22">
        <f>Enrollment[[#This Row],[Female Refugee (3-14)]]+Enrollment[[#This Row],[Host Female (3-14)]]</f>
        <v>53</v>
      </c>
      <c r="BL16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6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62" s="22">
        <f>Enrollment[[#This Row],['# of Boys from host community in age group 15-17 enrolled in learning spaces]]+Enrollment[[#This Row],['# of Boys from host community in age group 18-24 enrolled in learning spaces]]</f>
        <v>0</v>
      </c>
      <c r="BO1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62" s="22">
        <f>Enrollment[[#This Row],[Male Refugee (15-24)]]+Enrollment[[#This Row],[Male Host (15-24)]]</f>
        <v>0</v>
      </c>
      <c r="BQ162" s="22">
        <f>Enrollment[[#This Row],[Female Refugee  (15-24)]]+Enrollment[[#This Row],[Female Host (15-24)]]</f>
        <v>0</v>
      </c>
      <c r="BR162" s="22">
        <f>Enrollment[[#This Row],[Total Male (3-14)]]+Enrollment[[#This Row],[Total Male (15-24)]]</f>
        <v>52</v>
      </c>
      <c r="BS162" s="22">
        <f>Enrollment[[#This Row],[Total Female (3-14)]]+Enrollment[[#This Row],[Total Female (15-24)]]</f>
        <v>53</v>
      </c>
      <c r="BT162" s="22">
        <f>Enrollment[[#This Row],[Refugee Total]]+Enrollment[[#This Row],[Total Host]]</f>
        <v>105</v>
      </c>
      <c r="BU162" s="22">
        <f>Enrollment[[#This Row],['# of Girls from refugee community in age group 3-5 enrolled in learning spaces]]+Enrollment[[#This Row],['# of Girls from host community in age group 3-5 enrolled in learning spaces]]</f>
        <v>18</v>
      </c>
      <c r="BV162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6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62" s="22">
        <f>Enrollment[[#This Row],['# of Boys from refugee community in age group 3-5 enrolled in learning spaces]]+Enrollment[[#This Row],['# of Boys from host community in age group 3-5 enrolled in learning spaces]]</f>
        <v>17</v>
      </c>
      <c r="BZ162" s="22">
        <f>Enrollment[[#This Row],['# of Boys from refugee community in age group 6-14 enrolled in learning spaces]]+Enrollment[[#This Row],['# of Boys from host community in age group 6-14 enrolled in learning spaces]]</f>
        <v>35</v>
      </c>
      <c r="CA16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63" spans="1:80">
      <c r="A163" s="21" t="s">
        <v>39</v>
      </c>
      <c r="B163" s="21" t="s">
        <v>68</v>
      </c>
      <c r="E163" s="21" t="s">
        <v>441</v>
      </c>
      <c r="F163" s="21" t="s">
        <v>190</v>
      </c>
      <c r="G163" s="21">
        <v>31467572</v>
      </c>
      <c r="H163" s="21" t="s">
        <v>166</v>
      </c>
      <c r="I163" s="21" t="s">
        <v>259</v>
      </c>
      <c r="J163" s="21" t="s">
        <v>436</v>
      </c>
      <c r="P163" s="21" t="s">
        <v>105</v>
      </c>
      <c r="Q163" s="21" t="s">
        <v>107</v>
      </c>
      <c r="S163" s="21">
        <v>20</v>
      </c>
      <c r="U163" s="21">
        <v>15</v>
      </c>
      <c r="V163" s="21">
        <v>1</v>
      </c>
      <c r="AA163" s="21">
        <v>38</v>
      </c>
      <c r="AB163" s="21">
        <v>1</v>
      </c>
      <c r="AC163" s="21">
        <v>32</v>
      </c>
      <c r="AD163" s="21">
        <v>1</v>
      </c>
      <c r="AZ1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63" s="22">
        <f>Enrollment[[#This Row],[Refugee Children 3-14]]+Enrollment[[#This Row],[Refugee Children 15-24]]</f>
        <v>105</v>
      </c>
      <c r="BC1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63" s="22">
        <f>Enrollment[[#This Row],[Host Children 3-14]]+Enrollment[[#This Row],[Host Children 15-24]]</f>
        <v>0</v>
      </c>
      <c r="BF163" s="22">
        <f>Enrollment[[#This Row],['# of Boys from refugee community in age group 3-5 enrolled in learning spaces]]+Enrollment[[#This Row],['# of Boys from refugee community in age group 6-14 enrolled in learning spaces]]</f>
        <v>47</v>
      </c>
      <c r="BG163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163" s="22">
        <f>Enrollment[[#This Row],['# of Boys from host community in age group 3-5 enrolled in learning spaces]]+Enrollment[[#This Row],['# of Boys from host community in age group 6-14 enrolled in learning spaces]]</f>
        <v>0</v>
      </c>
      <c r="BI163" s="22">
        <f>Enrollment[[#This Row],['# of Girls from host community in age group 3-5 enrolled in learning spaces]]+Enrollment[[#This Row],['# of Girls from host community in age group 6-14 enrolled in learning spaces]]</f>
        <v>0</v>
      </c>
      <c r="BJ163" s="22">
        <f>Enrollment[[#This Row],[Male Refugee (3-14)]]+Enrollment[[#This Row],[Host Male (3-14)]]</f>
        <v>47</v>
      </c>
      <c r="BK163" s="22">
        <f>Enrollment[[#This Row],[Female Refugee (3-14)]]+Enrollment[[#This Row],[Host Female (3-14)]]</f>
        <v>58</v>
      </c>
      <c r="BL16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6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63" s="22">
        <f>Enrollment[[#This Row],['# of Boys from host community in age group 15-17 enrolled in learning spaces]]+Enrollment[[#This Row],['# of Boys from host community in age group 18-24 enrolled in learning spaces]]</f>
        <v>0</v>
      </c>
      <c r="BO1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63" s="22">
        <f>Enrollment[[#This Row],[Male Refugee (15-24)]]+Enrollment[[#This Row],[Male Host (15-24)]]</f>
        <v>0</v>
      </c>
      <c r="BQ163" s="22">
        <f>Enrollment[[#This Row],[Female Refugee  (15-24)]]+Enrollment[[#This Row],[Female Host (15-24)]]</f>
        <v>0</v>
      </c>
      <c r="BR163" s="22">
        <f>Enrollment[[#This Row],[Total Male (3-14)]]+Enrollment[[#This Row],[Total Male (15-24)]]</f>
        <v>47</v>
      </c>
      <c r="BS163" s="22">
        <f>Enrollment[[#This Row],[Total Female (3-14)]]+Enrollment[[#This Row],[Total Female (15-24)]]</f>
        <v>58</v>
      </c>
      <c r="BT163" s="22">
        <f>Enrollment[[#This Row],[Refugee Total]]+Enrollment[[#This Row],[Total Host]]</f>
        <v>105</v>
      </c>
      <c r="BU163" s="22">
        <f>Enrollment[[#This Row],['# of Girls from refugee community in age group 3-5 enrolled in learning spaces]]+Enrollment[[#This Row],['# of Girls from host community in age group 3-5 enrolled in learning spaces]]</f>
        <v>20</v>
      </c>
      <c r="BV163" s="22">
        <f>Enrollment[[#This Row],['# of Girls from refugee community in age group 6-14 enrolled in learning spaces]]+Enrollment[[#This Row],['# of Girls from host community in age group 6-14 enrolled in learning spaces]]</f>
        <v>38</v>
      </c>
      <c r="BW16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63" s="22">
        <f>Enrollment[[#This Row],['# of Boys from refugee community in age group 3-5 enrolled in learning spaces]]+Enrollment[[#This Row],['# of Boys from host community in age group 3-5 enrolled in learning spaces]]</f>
        <v>15</v>
      </c>
      <c r="BZ163" s="22">
        <f>Enrollment[[#This Row],['# of Boys from refugee community in age group 6-14 enrolled in learning spaces]]+Enrollment[[#This Row],['# of Boys from host community in age group 6-14 enrolled in learning spaces]]</f>
        <v>32</v>
      </c>
      <c r="CA16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64" spans="1:80">
      <c r="A164" s="21" t="s">
        <v>39</v>
      </c>
      <c r="B164" s="21" t="s">
        <v>68</v>
      </c>
      <c r="E164" s="21" t="s">
        <v>441</v>
      </c>
      <c r="F164" s="21" t="s">
        <v>192</v>
      </c>
      <c r="G164" s="21">
        <v>31467661</v>
      </c>
      <c r="H164" s="21" t="s">
        <v>166</v>
      </c>
      <c r="I164" s="21" t="s">
        <v>259</v>
      </c>
      <c r="J164" s="21" t="s">
        <v>436</v>
      </c>
      <c r="P164" s="21" t="s">
        <v>105</v>
      </c>
      <c r="Q164" s="21" t="s">
        <v>107</v>
      </c>
      <c r="S164" s="21">
        <v>19</v>
      </c>
      <c r="T164" s="21">
        <v>1</v>
      </c>
      <c r="U164" s="21">
        <v>16</v>
      </c>
      <c r="AA164" s="21">
        <v>35</v>
      </c>
      <c r="AB164" s="21">
        <v>2</v>
      </c>
      <c r="AC164" s="21">
        <v>35</v>
      </c>
      <c r="AZ1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64" s="22">
        <f>Enrollment[[#This Row],[Refugee Children 3-14]]+Enrollment[[#This Row],[Refugee Children 15-24]]</f>
        <v>105</v>
      </c>
      <c r="BC1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64" s="22">
        <f>Enrollment[[#This Row],[Host Children 3-14]]+Enrollment[[#This Row],[Host Children 15-24]]</f>
        <v>0</v>
      </c>
      <c r="BF16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6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64" s="22">
        <f>Enrollment[[#This Row],['# of Boys from host community in age group 3-5 enrolled in learning spaces]]+Enrollment[[#This Row],['# of Boys from host community in age group 6-14 enrolled in learning spaces]]</f>
        <v>0</v>
      </c>
      <c r="BI164" s="22">
        <f>Enrollment[[#This Row],['# of Girls from host community in age group 3-5 enrolled in learning spaces]]+Enrollment[[#This Row],['# of Girls from host community in age group 6-14 enrolled in learning spaces]]</f>
        <v>0</v>
      </c>
      <c r="BJ164" s="22">
        <f>Enrollment[[#This Row],[Male Refugee (3-14)]]+Enrollment[[#This Row],[Host Male (3-14)]]</f>
        <v>51</v>
      </c>
      <c r="BK164" s="22">
        <f>Enrollment[[#This Row],[Female Refugee (3-14)]]+Enrollment[[#This Row],[Host Female (3-14)]]</f>
        <v>54</v>
      </c>
      <c r="BL1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64" s="22">
        <f>Enrollment[[#This Row],['# of Boys from host community in age group 15-17 enrolled in learning spaces]]+Enrollment[[#This Row],['# of Boys from host community in age group 18-24 enrolled in learning spaces]]</f>
        <v>0</v>
      </c>
      <c r="BO1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64" s="22">
        <f>Enrollment[[#This Row],[Male Refugee (15-24)]]+Enrollment[[#This Row],[Male Host (15-24)]]</f>
        <v>0</v>
      </c>
      <c r="BQ164" s="22">
        <f>Enrollment[[#This Row],[Female Refugee  (15-24)]]+Enrollment[[#This Row],[Female Host (15-24)]]</f>
        <v>0</v>
      </c>
      <c r="BR164" s="22">
        <f>Enrollment[[#This Row],[Total Male (3-14)]]+Enrollment[[#This Row],[Total Male (15-24)]]</f>
        <v>51</v>
      </c>
      <c r="BS164" s="22">
        <f>Enrollment[[#This Row],[Total Female (3-14)]]+Enrollment[[#This Row],[Total Female (15-24)]]</f>
        <v>54</v>
      </c>
      <c r="BT164" s="22">
        <f>Enrollment[[#This Row],[Refugee Total]]+Enrollment[[#This Row],[Total Host]]</f>
        <v>105</v>
      </c>
      <c r="BU164" s="22">
        <f>Enrollment[[#This Row],['# of Girls from refugee community in age group 3-5 enrolled in learning spaces]]+Enrollment[[#This Row],['# of Girls from host community in age group 3-5 enrolled in learning spaces]]</f>
        <v>19</v>
      </c>
      <c r="BV164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64" s="22">
        <f>Enrollment[[#This Row],['# of Boys from refugee community in age group 3-5 enrolled in learning spaces]]+Enrollment[[#This Row],['# of Boys from host community in age group 3-5 enrolled in learning spaces]]</f>
        <v>16</v>
      </c>
      <c r="BZ164" s="22">
        <f>Enrollment[[#This Row],['# of Boys from refugee community in age group 6-14 enrolled in learning spaces]]+Enrollment[[#This Row],['# of Boys from host community in age group 6-14 enrolled in learning spaces]]</f>
        <v>35</v>
      </c>
      <c r="CA1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65" spans="1:80">
      <c r="A165" s="21" t="s">
        <v>39</v>
      </c>
      <c r="B165" s="21" t="s">
        <v>68</v>
      </c>
      <c r="E165" s="21" t="s">
        <v>442</v>
      </c>
      <c r="F165" s="21" t="s">
        <v>196</v>
      </c>
      <c r="G165" s="21">
        <v>31467969</v>
      </c>
      <c r="H165" s="21" t="s">
        <v>166</v>
      </c>
      <c r="I165" s="21" t="s">
        <v>167</v>
      </c>
      <c r="J165" s="21" t="s">
        <v>168</v>
      </c>
      <c r="P165" s="21" t="s">
        <v>105</v>
      </c>
      <c r="Q165" s="21" t="s">
        <v>107</v>
      </c>
      <c r="S165" s="21">
        <v>19</v>
      </c>
      <c r="T165" s="21">
        <v>1</v>
      </c>
      <c r="U165" s="21">
        <v>16</v>
      </c>
      <c r="AA165" s="21">
        <v>36</v>
      </c>
      <c r="AB165" s="21">
        <v>1</v>
      </c>
      <c r="AC165" s="21">
        <v>34</v>
      </c>
      <c r="AZ1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65" s="22">
        <f>Enrollment[[#This Row],[Refugee Children 3-14]]+Enrollment[[#This Row],[Refugee Children 15-24]]</f>
        <v>105</v>
      </c>
      <c r="BC1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65" s="22">
        <f>Enrollment[[#This Row],[Host Children 3-14]]+Enrollment[[#This Row],[Host Children 15-24]]</f>
        <v>0</v>
      </c>
      <c r="BF16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65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65" s="22">
        <f>Enrollment[[#This Row],['# of Boys from host community in age group 3-5 enrolled in learning spaces]]+Enrollment[[#This Row],['# of Boys from host community in age group 6-14 enrolled in learning spaces]]</f>
        <v>0</v>
      </c>
      <c r="BI165" s="22">
        <f>Enrollment[[#This Row],['# of Girls from host community in age group 3-5 enrolled in learning spaces]]+Enrollment[[#This Row],['# of Girls from host community in age group 6-14 enrolled in learning spaces]]</f>
        <v>0</v>
      </c>
      <c r="BJ165" s="22">
        <f>Enrollment[[#This Row],[Male Refugee (3-14)]]+Enrollment[[#This Row],[Host Male (3-14)]]</f>
        <v>50</v>
      </c>
      <c r="BK165" s="22">
        <f>Enrollment[[#This Row],[Female Refugee (3-14)]]+Enrollment[[#This Row],[Host Female (3-14)]]</f>
        <v>55</v>
      </c>
      <c r="BL1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65" s="22">
        <f>Enrollment[[#This Row],['# of Boys from host community in age group 15-17 enrolled in learning spaces]]+Enrollment[[#This Row],['# of Boys from host community in age group 18-24 enrolled in learning spaces]]</f>
        <v>0</v>
      </c>
      <c r="BO1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65" s="22">
        <f>Enrollment[[#This Row],[Male Refugee (15-24)]]+Enrollment[[#This Row],[Male Host (15-24)]]</f>
        <v>0</v>
      </c>
      <c r="BQ165" s="22">
        <f>Enrollment[[#This Row],[Female Refugee  (15-24)]]+Enrollment[[#This Row],[Female Host (15-24)]]</f>
        <v>0</v>
      </c>
      <c r="BR165" s="22">
        <f>Enrollment[[#This Row],[Total Male (3-14)]]+Enrollment[[#This Row],[Total Male (15-24)]]</f>
        <v>50</v>
      </c>
      <c r="BS165" s="22">
        <f>Enrollment[[#This Row],[Total Female (3-14)]]+Enrollment[[#This Row],[Total Female (15-24)]]</f>
        <v>55</v>
      </c>
      <c r="BT165" s="22">
        <f>Enrollment[[#This Row],[Refugee Total]]+Enrollment[[#This Row],[Total Host]]</f>
        <v>105</v>
      </c>
      <c r="BU165" s="22">
        <f>Enrollment[[#This Row],['# of Girls from refugee community in age group 3-5 enrolled in learning spaces]]+Enrollment[[#This Row],['# of Girls from host community in age group 3-5 enrolled in learning spaces]]</f>
        <v>19</v>
      </c>
      <c r="BV165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65" s="22">
        <f>Enrollment[[#This Row],['# of Boys from refugee community in age group 3-5 enrolled in learning spaces]]+Enrollment[[#This Row],['# of Boys from host community in age group 3-5 enrolled in learning spaces]]</f>
        <v>16</v>
      </c>
      <c r="BZ165" s="22">
        <f>Enrollment[[#This Row],['# of Boys from refugee community in age group 6-14 enrolled in learning spaces]]+Enrollment[[#This Row],['# of Boys from host community in age group 6-14 enrolled in learning spaces]]</f>
        <v>34</v>
      </c>
      <c r="CA1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66" spans="1:80">
      <c r="A166" s="21" t="s">
        <v>39</v>
      </c>
      <c r="B166" s="21" t="s">
        <v>68</v>
      </c>
      <c r="E166" s="21" t="s">
        <v>443</v>
      </c>
      <c r="F166" s="21" t="s">
        <v>202</v>
      </c>
      <c r="G166" s="21">
        <v>31468114</v>
      </c>
      <c r="H166" s="21" t="s">
        <v>166</v>
      </c>
      <c r="I166" s="21" t="s">
        <v>167</v>
      </c>
      <c r="J166" s="21" t="s">
        <v>168</v>
      </c>
      <c r="P166" s="21" t="s">
        <v>105</v>
      </c>
      <c r="Q166" s="21" t="s">
        <v>107</v>
      </c>
      <c r="S166" s="21">
        <v>19</v>
      </c>
      <c r="T166" s="21">
        <v>1</v>
      </c>
      <c r="U166" s="21">
        <v>16</v>
      </c>
      <c r="V166" s="21">
        <v>1</v>
      </c>
      <c r="AA166" s="21">
        <v>36</v>
      </c>
      <c r="AB166" s="21">
        <v>1</v>
      </c>
      <c r="AC166" s="21">
        <v>34</v>
      </c>
      <c r="AZ1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66" s="22">
        <f>Enrollment[[#This Row],[Refugee Children 3-14]]+Enrollment[[#This Row],[Refugee Children 15-24]]</f>
        <v>105</v>
      </c>
      <c r="BC1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66" s="22">
        <f>Enrollment[[#This Row],[Host Children 3-14]]+Enrollment[[#This Row],[Host Children 15-24]]</f>
        <v>0</v>
      </c>
      <c r="BF166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66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66" s="22">
        <f>Enrollment[[#This Row],['# of Boys from host community in age group 3-5 enrolled in learning spaces]]+Enrollment[[#This Row],['# of Boys from host community in age group 6-14 enrolled in learning spaces]]</f>
        <v>0</v>
      </c>
      <c r="BI166" s="22">
        <f>Enrollment[[#This Row],['# of Girls from host community in age group 3-5 enrolled in learning spaces]]+Enrollment[[#This Row],['# of Girls from host community in age group 6-14 enrolled in learning spaces]]</f>
        <v>0</v>
      </c>
      <c r="BJ166" s="22">
        <f>Enrollment[[#This Row],[Male Refugee (3-14)]]+Enrollment[[#This Row],[Host Male (3-14)]]</f>
        <v>50</v>
      </c>
      <c r="BK166" s="22">
        <f>Enrollment[[#This Row],[Female Refugee (3-14)]]+Enrollment[[#This Row],[Host Female (3-14)]]</f>
        <v>55</v>
      </c>
      <c r="BL1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66" s="22">
        <f>Enrollment[[#This Row],['# of Boys from host community in age group 15-17 enrolled in learning spaces]]+Enrollment[[#This Row],['# of Boys from host community in age group 18-24 enrolled in learning spaces]]</f>
        <v>0</v>
      </c>
      <c r="BO1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66" s="22">
        <f>Enrollment[[#This Row],[Male Refugee (15-24)]]+Enrollment[[#This Row],[Male Host (15-24)]]</f>
        <v>0</v>
      </c>
      <c r="BQ166" s="22">
        <f>Enrollment[[#This Row],[Female Refugee  (15-24)]]+Enrollment[[#This Row],[Female Host (15-24)]]</f>
        <v>0</v>
      </c>
      <c r="BR166" s="22">
        <f>Enrollment[[#This Row],[Total Male (3-14)]]+Enrollment[[#This Row],[Total Male (15-24)]]</f>
        <v>50</v>
      </c>
      <c r="BS166" s="22">
        <f>Enrollment[[#This Row],[Total Female (3-14)]]+Enrollment[[#This Row],[Total Female (15-24)]]</f>
        <v>55</v>
      </c>
      <c r="BT166" s="22">
        <f>Enrollment[[#This Row],[Refugee Total]]+Enrollment[[#This Row],[Total Host]]</f>
        <v>105</v>
      </c>
      <c r="BU166" s="22">
        <f>Enrollment[[#This Row],['# of Girls from refugee community in age group 3-5 enrolled in learning spaces]]+Enrollment[[#This Row],['# of Girls from host community in age group 3-5 enrolled in learning spaces]]</f>
        <v>19</v>
      </c>
      <c r="BV166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66" s="22">
        <f>Enrollment[[#This Row],['# of Boys from refugee community in age group 3-5 enrolled in learning spaces]]+Enrollment[[#This Row],['# of Boys from host community in age group 3-5 enrolled in learning spaces]]</f>
        <v>16</v>
      </c>
      <c r="BZ166" s="22">
        <f>Enrollment[[#This Row],['# of Boys from refugee community in age group 6-14 enrolled in learning spaces]]+Enrollment[[#This Row],['# of Boys from host community in age group 6-14 enrolled in learning spaces]]</f>
        <v>34</v>
      </c>
      <c r="CA1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67" spans="1:80">
      <c r="A167" s="21" t="s">
        <v>39</v>
      </c>
      <c r="B167" s="21" t="s">
        <v>68</v>
      </c>
      <c r="E167" s="21" t="s">
        <v>444</v>
      </c>
      <c r="F167" s="21" t="s">
        <v>198</v>
      </c>
      <c r="G167" s="21">
        <v>31468212</v>
      </c>
      <c r="H167" s="21" t="s">
        <v>166</v>
      </c>
      <c r="I167" s="21" t="s">
        <v>167</v>
      </c>
      <c r="J167" s="21" t="s">
        <v>168</v>
      </c>
      <c r="P167" s="21" t="s">
        <v>105</v>
      </c>
      <c r="Q167" s="21" t="s">
        <v>107</v>
      </c>
      <c r="S167" s="21">
        <v>17</v>
      </c>
      <c r="U167" s="21">
        <v>18</v>
      </c>
      <c r="V167" s="21">
        <v>1</v>
      </c>
      <c r="AA167" s="21">
        <v>37</v>
      </c>
      <c r="AB167" s="21">
        <v>1</v>
      </c>
      <c r="AC167" s="21">
        <v>33</v>
      </c>
      <c r="AD167" s="21">
        <v>2</v>
      </c>
      <c r="AZ1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67" s="22">
        <f>Enrollment[[#This Row],[Refugee Children 3-14]]+Enrollment[[#This Row],[Refugee Children 15-24]]</f>
        <v>105</v>
      </c>
      <c r="BC1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67" s="22">
        <f>Enrollment[[#This Row],[Host Children 3-14]]+Enrollment[[#This Row],[Host Children 15-24]]</f>
        <v>0</v>
      </c>
      <c r="BF167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67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67" s="22">
        <f>Enrollment[[#This Row],['# of Boys from host community in age group 3-5 enrolled in learning spaces]]+Enrollment[[#This Row],['# of Boys from host community in age group 6-14 enrolled in learning spaces]]</f>
        <v>0</v>
      </c>
      <c r="BI167" s="22">
        <f>Enrollment[[#This Row],['# of Girls from host community in age group 3-5 enrolled in learning spaces]]+Enrollment[[#This Row],['# of Girls from host community in age group 6-14 enrolled in learning spaces]]</f>
        <v>0</v>
      </c>
      <c r="BJ167" s="22">
        <f>Enrollment[[#This Row],[Male Refugee (3-14)]]+Enrollment[[#This Row],[Host Male (3-14)]]</f>
        <v>51</v>
      </c>
      <c r="BK167" s="22">
        <f>Enrollment[[#This Row],[Female Refugee (3-14)]]+Enrollment[[#This Row],[Host Female (3-14)]]</f>
        <v>54</v>
      </c>
      <c r="BL1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67" s="22">
        <f>Enrollment[[#This Row],['# of Boys from host community in age group 15-17 enrolled in learning spaces]]+Enrollment[[#This Row],['# of Boys from host community in age group 18-24 enrolled in learning spaces]]</f>
        <v>0</v>
      </c>
      <c r="BO1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67" s="22">
        <f>Enrollment[[#This Row],[Male Refugee (15-24)]]+Enrollment[[#This Row],[Male Host (15-24)]]</f>
        <v>0</v>
      </c>
      <c r="BQ167" s="22">
        <f>Enrollment[[#This Row],[Female Refugee  (15-24)]]+Enrollment[[#This Row],[Female Host (15-24)]]</f>
        <v>0</v>
      </c>
      <c r="BR167" s="22">
        <f>Enrollment[[#This Row],[Total Male (3-14)]]+Enrollment[[#This Row],[Total Male (15-24)]]</f>
        <v>51</v>
      </c>
      <c r="BS167" s="22">
        <f>Enrollment[[#This Row],[Total Female (3-14)]]+Enrollment[[#This Row],[Total Female (15-24)]]</f>
        <v>54</v>
      </c>
      <c r="BT167" s="22">
        <f>Enrollment[[#This Row],[Refugee Total]]+Enrollment[[#This Row],[Total Host]]</f>
        <v>105</v>
      </c>
      <c r="BU167" s="22">
        <f>Enrollment[[#This Row],['# of Girls from refugee community in age group 3-5 enrolled in learning spaces]]+Enrollment[[#This Row],['# of Girls from host community in age group 3-5 enrolled in learning spaces]]</f>
        <v>17</v>
      </c>
      <c r="BV167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67" s="22">
        <f>Enrollment[[#This Row],['# of Boys from refugee community in age group 3-5 enrolled in learning spaces]]+Enrollment[[#This Row],['# of Boys from host community in age group 3-5 enrolled in learning spaces]]</f>
        <v>18</v>
      </c>
      <c r="BZ167" s="22">
        <f>Enrollment[[#This Row],['# of Boys from refugee community in age group 6-14 enrolled in learning spaces]]+Enrollment[[#This Row],['# of Boys from host community in age group 6-14 enrolled in learning spaces]]</f>
        <v>33</v>
      </c>
      <c r="CA1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68" spans="1:80">
      <c r="A168" s="21" t="s">
        <v>39</v>
      </c>
      <c r="B168" s="21" t="s">
        <v>68</v>
      </c>
      <c r="E168" s="21" t="s">
        <v>445</v>
      </c>
      <c r="F168" s="21" t="s">
        <v>446</v>
      </c>
      <c r="G168" s="21">
        <v>31468273</v>
      </c>
      <c r="H168" s="21" t="s">
        <v>166</v>
      </c>
      <c r="I168" s="21" t="s">
        <v>167</v>
      </c>
      <c r="J168" s="21" t="s">
        <v>168</v>
      </c>
      <c r="P168" s="21" t="s">
        <v>105</v>
      </c>
      <c r="Q168" s="21" t="s">
        <v>107</v>
      </c>
      <c r="S168" s="21">
        <v>18</v>
      </c>
      <c r="T168" s="21">
        <v>1</v>
      </c>
      <c r="U168" s="21">
        <v>17</v>
      </c>
      <c r="AA168" s="21">
        <v>37</v>
      </c>
      <c r="AB168" s="21">
        <v>1</v>
      </c>
      <c r="AC168" s="21">
        <v>33</v>
      </c>
      <c r="AZ1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68" s="22">
        <f>Enrollment[[#This Row],[Refugee Children 3-14]]+Enrollment[[#This Row],[Refugee Children 15-24]]</f>
        <v>105</v>
      </c>
      <c r="BC1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68" s="22">
        <f>Enrollment[[#This Row],[Host Children 3-14]]+Enrollment[[#This Row],[Host Children 15-24]]</f>
        <v>0</v>
      </c>
      <c r="BF168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68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68" s="22">
        <f>Enrollment[[#This Row],['# of Boys from host community in age group 3-5 enrolled in learning spaces]]+Enrollment[[#This Row],['# of Boys from host community in age group 6-14 enrolled in learning spaces]]</f>
        <v>0</v>
      </c>
      <c r="BI168" s="22">
        <f>Enrollment[[#This Row],['# of Girls from host community in age group 3-5 enrolled in learning spaces]]+Enrollment[[#This Row],['# of Girls from host community in age group 6-14 enrolled in learning spaces]]</f>
        <v>0</v>
      </c>
      <c r="BJ168" s="22">
        <f>Enrollment[[#This Row],[Male Refugee (3-14)]]+Enrollment[[#This Row],[Host Male (3-14)]]</f>
        <v>50</v>
      </c>
      <c r="BK168" s="22">
        <f>Enrollment[[#This Row],[Female Refugee (3-14)]]+Enrollment[[#This Row],[Host Female (3-14)]]</f>
        <v>55</v>
      </c>
      <c r="BL1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68" s="22">
        <f>Enrollment[[#This Row],['# of Boys from host community in age group 15-17 enrolled in learning spaces]]+Enrollment[[#This Row],['# of Boys from host community in age group 18-24 enrolled in learning spaces]]</f>
        <v>0</v>
      </c>
      <c r="BO1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68" s="22">
        <f>Enrollment[[#This Row],[Male Refugee (15-24)]]+Enrollment[[#This Row],[Male Host (15-24)]]</f>
        <v>0</v>
      </c>
      <c r="BQ168" s="22">
        <f>Enrollment[[#This Row],[Female Refugee  (15-24)]]+Enrollment[[#This Row],[Female Host (15-24)]]</f>
        <v>0</v>
      </c>
      <c r="BR168" s="22">
        <f>Enrollment[[#This Row],[Total Male (3-14)]]+Enrollment[[#This Row],[Total Male (15-24)]]</f>
        <v>50</v>
      </c>
      <c r="BS168" s="22">
        <f>Enrollment[[#This Row],[Total Female (3-14)]]+Enrollment[[#This Row],[Total Female (15-24)]]</f>
        <v>55</v>
      </c>
      <c r="BT168" s="22">
        <f>Enrollment[[#This Row],[Refugee Total]]+Enrollment[[#This Row],[Total Host]]</f>
        <v>105</v>
      </c>
      <c r="BU168" s="22">
        <f>Enrollment[[#This Row],['# of Girls from refugee community in age group 3-5 enrolled in learning spaces]]+Enrollment[[#This Row],['# of Girls from host community in age group 3-5 enrolled in learning spaces]]</f>
        <v>18</v>
      </c>
      <c r="BV168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68" s="22">
        <f>Enrollment[[#This Row],['# of Boys from refugee community in age group 3-5 enrolled in learning spaces]]+Enrollment[[#This Row],['# of Boys from host community in age group 3-5 enrolled in learning spaces]]</f>
        <v>17</v>
      </c>
      <c r="BZ168" s="22">
        <f>Enrollment[[#This Row],['# of Boys from refugee community in age group 6-14 enrolled in learning spaces]]+Enrollment[[#This Row],['# of Boys from host community in age group 6-14 enrolled in learning spaces]]</f>
        <v>33</v>
      </c>
      <c r="CA1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69" spans="1:80">
      <c r="A169" s="21" t="s">
        <v>40</v>
      </c>
      <c r="B169" s="21" t="s">
        <v>69</v>
      </c>
      <c r="E169" s="21" t="s">
        <v>447</v>
      </c>
      <c r="F169" s="21" t="s">
        <v>448</v>
      </c>
      <c r="G169" s="21">
        <v>31012749</v>
      </c>
      <c r="H169" s="21" t="s">
        <v>166</v>
      </c>
      <c r="I169" s="21" t="s">
        <v>241</v>
      </c>
      <c r="J169" s="21" t="s">
        <v>168</v>
      </c>
      <c r="P169" s="21" t="s">
        <v>105</v>
      </c>
      <c r="Q169" s="21" t="s">
        <v>108</v>
      </c>
      <c r="S169" s="21">
        <v>48</v>
      </c>
      <c r="T169" s="21">
        <v>1</v>
      </c>
      <c r="U169" s="21">
        <v>42</v>
      </c>
      <c r="V169" s="21">
        <v>3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21">
        <v>0</v>
      </c>
      <c r="AO169" s="21">
        <v>0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1">
        <v>0</v>
      </c>
      <c r="AV169" s="21">
        <v>0</v>
      </c>
      <c r="AW169" s="21">
        <v>0</v>
      </c>
      <c r="AX169" s="21">
        <v>0</v>
      </c>
      <c r="AZ1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1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69" s="22">
        <f>Enrollment[[#This Row],[Refugee Children 3-14]]+Enrollment[[#This Row],[Refugee Children 15-24]]</f>
        <v>90</v>
      </c>
      <c r="BC1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69" s="22">
        <f>Enrollment[[#This Row],[Host Children 3-14]]+Enrollment[[#This Row],[Host Children 15-24]]</f>
        <v>0</v>
      </c>
      <c r="BF169" s="22">
        <f>Enrollment[[#This Row],['# of Boys from refugee community in age group 3-5 enrolled in learning spaces]]+Enrollment[[#This Row],['# of Boys from refugee community in age group 6-14 enrolled in learning spaces]]</f>
        <v>42</v>
      </c>
      <c r="BG169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69" s="22">
        <f>Enrollment[[#This Row],['# of Boys from host community in age group 3-5 enrolled in learning spaces]]+Enrollment[[#This Row],['# of Boys from host community in age group 6-14 enrolled in learning spaces]]</f>
        <v>0</v>
      </c>
      <c r="BI169" s="22">
        <f>Enrollment[[#This Row],['# of Girls from host community in age group 3-5 enrolled in learning spaces]]+Enrollment[[#This Row],['# of Girls from host community in age group 6-14 enrolled in learning spaces]]</f>
        <v>0</v>
      </c>
      <c r="BJ169" s="22">
        <f>Enrollment[[#This Row],[Male Refugee (3-14)]]+Enrollment[[#This Row],[Host Male (3-14)]]</f>
        <v>42</v>
      </c>
      <c r="BK169" s="22">
        <f>Enrollment[[#This Row],[Female Refugee (3-14)]]+Enrollment[[#This Row],[Host Female (3-14)]]</f>
        <v>48</v>
      </c>
      <c r="BL1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69" s="22">
        <f>Enrollment[[#This Row],['# of Boys from host community in age group 15-17 enrolled in learning spaces]]+Enrollment[[#This Row],['# of Boys from host community in age group 18-24 enrolled in learning spaces]]</f>
        <v>0</v>
      </c>
      <c r="BO1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69" s="22">
        <f>Enrollment[[#This Row],[Male Refugee (15-24)]]+Enrollment[[#This Row],[Male Host (15-24)]]</f>
        <v>0</v>
      </c>
      <c r="BQ169" s="22">
        <f>Enrollment[[#This Row],[Female Refugee  (15-24)]]+Enrollment[[#This Row],[Female Host (15-24)]]</f>
        <v>0</v>
      </c>
      <c r="BR169" s="22">
        <f>Enrollment[[#This Row],[Total Male (3-14)]]+Enrollment[[#This Row],[Total Male (15-24)]]</f>
        <v>42</v>
      </c>
      <c r="BS169" s="22">
        <f>Enrollment[[#This Row],[Total Female (3-14)]]+Enrollment[[#This Row],[Total Female (15-24)]]</f>
        <v>48</v>
      </c>
      <c r="BT169" s="22">
        <f>Enrollment[[#This Row],[Refugee Total]]+Enrollment[[#This Row],[Total Host]]</f>
        <v>90</v>
      </c>
      <c r="BU169" s="22">
        <f>Enrollment[[#This Row],['# of Girls from refugee community in age group 3-5 enrolled in learning spaces]]+Enrollment[[#This Row],['# of Girls from host community in age group 3-5 enrolled in learning spaces]]</f>
        <v>48</v>
      </c>
      <c r="BV169" s="22">
        <f>Enrollment[[#This Row],['# of Girls from refugee community in age group 6-14 enrolled in learning spaces]]+Enrollment[[#This Row],['# of Girls from host community in age group 6-14 enrolled in learning spaces]]</f>
        <v>0</v>
      </c>
      <c r="BW1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69" s="22">
        <f>Enrollment[[#This Row],['# of Boys from refugee community in age group 3-5 enrolled in learning spaces]]+Enrollment[[#This Row],['# of Boys from host community in age group 3-5 enrolled in learning spaces]]</f>
        <v>42</v>
      </c>
      <c r="BZ169" s="22">
        <f>Enrollment[[#This Row],['# of Boys from refugee community in age group 6-14 enrolled in learning spaces]]+Enrollment[[#This Row],['# of Boys from host community in age group 6-14 enrolled in learning spaces]]</f>
        <v>0</v>
      </c>
      <c r="CA1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70" spans="1:80">
      <c r="A170" s="21" t="s">
        <v>40</v>
      </c>
      <c r="B170" s="21" t="s">
        <v>69</v>
      </c>
      <c r="E170" s="21" t="s">
        <v>447</v>
      </c>
      <c r="F170" s="21" t="s">
        <v>449</v>
      </c>
      <c r="G170" s="21">
        <v>31012785</v>
      </c>
      <c r="H170" s="21" t="s">
        <v>166</v>
      </c>
      <c r="I170" s="21" t="s">
        <v>241</v>
      </c>
      <c r="J170" s="21" t="s">
        <v>168</v>
      </c>
      <c r="P170" s="21" t="s">
        <v>105</v>
      </c>
      <c r="Q170" s="21" t="s">
        <v>108</v>
      </c>
      <c r="S170" s="21">
        <v>50</v>
      </c>
      <c r="U170" s="21">
        <v>40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1">
        <v>0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21">
        <v>0</v>
      </c>
      <c r="AO170" s="21">
        <v>0</v>
      </c>
      <c r="AP170" s="21">
        <v>0</v>
      </c>
      <c r="AQ170" s="21">
        <v>0</v>
      </c>
      <c r="AR170" s="21">
        <v>0</v>
      </c>
      <c r="AS170" s="21">
        <v>0</v>
      </c>
      <c r="AT170" s="21">
        <v>0</v>
      </c>
      <c r="AU170" s="21">
        <v>0</v>
      </c>
      <c r="AV170" s="21">
        <v>0</v>
      </c>
      <c r="AW170" s="21">
        <v>0</v>
      </c>
      <c r="AX170" s="21">
        <v>0</v>
      </c>
      <c r="AZ1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1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70" s="22">
        <f>Enrollment[[#This Row],[Refugee Children 3-14]]+Enrollment[[#This Row],[Refugee Children 15-24]]</f>
        <v>90</v>
      </c>
      <c r="BC1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70" s="22">
        <f>Enrollment[[#This Row],[Host Children 3-14]]+Enrollment[[#This Row],[Host Children 15-24]]</f>
        <v>0</v>
      </c>
      <c r="BF170" s="22">
        <f>Enrollment[[#This Row],['# of Boys from refugee community in age group 3-5 enrolled in learning spaces]]+Enrollment[[#This Row],['# of Boys from refugee community in age group 6-14 enrolled in learning spaces]]</f>
        <v>40</v>
      </c>
      <c r="BG170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70" s="22">
        <f>Enrollment[[#This Row],['# of Boys from host community in age group 3-5 enrolled in learning spaces]]+Enrollment[[#This Row],['# of Boys from host community in age group 6-14 enrolled in learning spaces]]</f>
        <v>0</v>
      </c>
      <c r="BI170" s="22">
        <f>Enrollment[[#This Row],['# of Girls from host community in age group 3-5 enrolled in learning spaces]]+Enrollment[[#This Row],['# of Girls from host community in age group 6-14 enrolled in learning spaces]]</f>
        <v>0</v>
      </c>
      <c r="BJ170" s="22">
        <f>Enrollment[[#This Row],[Male Refugee (3-14)]]+Enrollment[[#This Row],[Host Male (3-14)]]</f>
        <v>40</v>
      </c>
      <c r="BK170" s="22">
        <f>Enrollment[[#This Row],[Female Refugee (3-14)]]+Enrollment[[#This Row],[Host Female (3-14)]]</f>
        <v>50</v>
      </c>
      <c r="BL1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70" s="22">
        <f>Enrollment[[#This Row],['# of Boys from host community in age group 15-17 enrolled in learning spaces]]+Enrollment[[#This Row],['# of Boys from host community in age group 18-24 enrolled in learning spaces]]</f>
        <v>0</v>
      </c>
      <c r="BO1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70" s="22">
        <f>Enrollment[[#This Row],[Male Refugee (15-24)]]+Enrollment[[#This Row],[Male Host (15-24)]]</f>
        <v>0</v>
      </c>
      <c r="BQ170" s="22">
        <f>Enrollment[[#This Row],[Female Refugee  (15-24)]]+Enrollment[[#This Row],[Female Host (15-24)]]</f>
        <v>0</v>
      </c>
      <c r="BR170" s="22">
        <f>Enrollment[[#This Row],[Total Male (3-14)]]+Enrollment[[#This Row],[Total Male (15-24)]]</f>
        <v>40</v>
      </c>
      <c r="BS170" s="22">
        <f>Enrollment[[#This Row],[Total Female (3-14)]]+Enrollment[[#This Row],[Total Female (15-24)]]</f>
        <v>50</v>
      </c>
      <c r="BT170" s="22">
        <f>Enrollment[[#This Row],[Refugee Total]]+Enrollment[[#This Row],[Total Host]]</f>
        <v>90</v>
      </c>
      <c r="BU170" s="22">
        <f>Enrollment[[#This Row],['# of Girls from refugee community in age group 3-5 enrolled in learning spaces]]+Enrollment[[#This Row],['# of Girls from host community in age group 3-5 enrolled in learning spaces]]</f>
        <v>50</v>
      </c>
      <c r="BV170" s="22">
        <f>Enrollment[[#This Row],['# of Girls from refugee community in age group 6-14 enrolled in learning spaces]]+Enrollment[[#This Row],['# of Girls from host community in age group 6-14 enrolled in learning spaces]]</f>
        <v>0</v>
      </c>
      <c r="BW1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70" s="22">
        <f>Enrollment[[#This Row],['# of Boys from refugee community in age group 3-5 enrolled in learning spaces]]+Enrollment[[#This Row],['# of Boys from host community in age group 3-5 enrolled in learning spaces]]</f>
        <v>40</v>
      </c>
      <c r="BZ170" s="22">
        <f>Enrollment[[#This Row],['# of Boys from refugee community in age group 6-14 enrolled in learning spaces]]+Enrollment[[#This Row],['# of Boys from host community in age group 6-14 enrolled in learning spaces]]</f>
        <v>0</v>
      </c>
      <c r="CA1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71" spans="1:80">
      <c r="A171" s="21" t="s">
        <v>40</v>
      </c>
      <c r="B171" s="21" t="s">
        <v>69</v>
      </c>
      <c r="C171" s="21" t="s">
        <v>450</v>
      </c>
      <c r="D171" s="21" t="s">
        <v>451</v>
      </c>
      <c r="E171" s="21" t="s">
        <v>447</v>
      </c>
      <c r="F171" s="21" t="s">
        <v>452</v>
      </c>
      <c r="G171" s="21">
        <v>31012781</v>
      </c>
      <c r="H171" s="21" t="s">
        <v>166</v>
      </c>
      <c r="I171" s="21" t="s">
        <v>259</v>
      </c>
      <c r="J171" s="21" t="s">
        <v>168</v>
      </c>
      <c r="K171" s="21">
        <v>20.952999999999999</v>
      </c>
      <c r="L171" s="21">
        <v>92.255560000000003</v>
      </c>
      <c r="M171" s="21">
        <v>0</v>
      </c>
      <c r="N171" s="21">
        <v>0</v>
      </c>
      <c r="P171" s="21" t="s">
        <v>105</v>
      </c>
      <c r="Q171" s="21" t="s">
        <v>108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134</v>
      </c>
      <c r="AB171" s="21">
        <v>3</v>
      </c>
      <c r="AC171" s="21">
        <v>106</v>
      </c>
      <c r="AD171" s="21">
        <v>2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0</v>
      </c>
      <c r="AT171" s="21">
        <v>0</v>
      </c>
      <c r="AU171" s="21">
        <v>0</v>
      </c>
      <c r="AV171" s="21">
        <v>0</v>
      </c>
      <c r="AW171" s="21">
        <v>0</v>
      </c>
      <c r="AX171" s="21">
        <v>0</v>
      </c>
      <c r="AZ1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1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71" s="22">
        <f>Enrollment[[#This Row],[Refugee Children 3-14]]+Enrollment[[#This Row],[Refugee Children 15-24]]</f>
        <v>240</v>
      </c>
      <c r="BC1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71" s="22">
        <f>Enrollment[[#This Row],[Host Children 3-14]]+Enrollment[[#This Row],[Host Children 15-24]]</f>
        <v>0</v>
      </c>
      <c r="BF171" s="22">
        <f>Enrollment[[#This Row],['# of Boys from refugee community in age group 3-5 enrolled in learning spaces]]+Enrollment[[#This Row],['# of Boys from refugee community in age group 6-14 enrolled in learning spaces]]</f>
        <v>106</v>
      </c>
      <c r="BG171" s="22">
        <f>Enrollment[[#This Row],['# of Girls from refugee community in age group 3-5 enrolled in learning spaces]]+Enrollment[[#This Row],['# of Girls from refugee community in age group 6-14 enrolled in learning spaces]]</f>
        <v>134</v>
      </c>
      <c r="BH171" s="22">
        <f>Enrollment[[#This Row],['# of Boys from host community in age group 3-5 enrolled in learning spaces]]+Enrollment[[#This Row],['# of Boys from host community in age group 6-14 enrolled in learning spaces]]</f>
        <v>0</v>
      </c>
      <c r="BI171" s="22">
        <f>Enrollment[[#This Row],['# of Girls from host community in age group 3-5 enrolled in learning spaces]]+Enrollment[[#This Row],['# of Girls from host community in age group 6-14 enrolled in learning spaces]]</f>
        <v>0</v>
      </c>
      <c r="BJ171" s="22">
        <f>Enrollment[[#This Row],[Male Refugee (3-14)]]+Enrollment[[#This Row],[Host Male (3-14)]]</f>
        <v>106</v>
      </c>
      <c r="BK171" s="22">
        <f>Enrollment[[#This Row],[Female Refugee (3-14)]]+Enrollment[[#This Row],[Host Female (3-14)]]</f>
        <v>134</v>
      </c>
      <c r="BL1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71" s="22">
        <f>Enrollment[[#This Row],['# of Boys from host community in age group 15-17 enrolled in learning spaces]]+Enrollment[[#This Row],['# of Boys from host community in age group 18-24 enrolled in learning spaces]]</f>
        <v>0</v>
      </c>
      <c r="BO1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71" s="22">
        <f>Enrollment[[#This Row],[Male Refugee (15-24)]]+Enrollment[[#This Row],[Male Host (15-24)]]</f>
        <v>0</v>
      </c>
      <c r="BQ171" s="22">
        <f>Enrollment[[#This Row],[Female Refugee  (15-24)]]+Enrollment[[#This Row],[Female Host (15-24)]]</f>
        <v>0</v>
      </c>
      <c r="BR171" s="22">
        <f>Enrollment[[#This Row],[Total Male (3-14)]]+Enrollment[[#This Row],[Total Male (15-24)]]</f>
        <v>106</v>
      </c>
      <c r="BS171" s="22">
        <f>Enrollment[[#This Row],[Total Female (3-14)]]+Enrollment[[#This Row],[Total Female (15-24)]]</f>
        <v>134</v>
      </c>
      <c r="BT171" s="22">
        <f>Enrollment[[#This Row],[Refugee Total]]+Enrollment[[#This Row],[Total Host]]</f>
        <v>240</v>
      </c>
      <c r="BU171" s="22">
        <f>Enrollment[[#This Row],['# of Girls from refugee community in age group 3-5 enrolled in learning spaces]]+Enrollment[[#This Row],['# of Girls from host community in age group 3-5 enrolled in learning spaces]]</f>
        <v>0</v>
      </c>
      <c r="BV171" s="22">
        <f>Enrollment[[#This Row],['# of Girls from refugee community in age group 6-14 enrolled in learning spaces]]+Enrollment[[#This Row],['# of Girls from host community in age group 6-14 enrolled in learning spaces]]</f>
        <v>134</v>
      </c>
      <c r="BW1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71" s="22">
        <f>Enrollment[[#This Row],['# of Boys from refugee community in age group 3-5 enrolled in learning spaces]]+Enrollment[[#This Row],['# of Boys from host community in age group 3-5 enrolled in learning spaces]]</f>
        <v>0</v>
      </c>
      <c r="BZ171" s="22">
        <f>Enrollment[[#This Row],['# of Boys from refugee community in age group 6-14 enrolled in learning spaces]]+Enrollment[[#This Row],['# of Boys from host community in age group 6-14 enrolled in learning spaces]]</f>
        <v>106</v>
      </c>
      <c r="CA1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72" spans="1:80">
      <c r="A172" s="21" t="s">
        <v>40</v>
      </c>
      <c r="B172" s="21" t="s">
        <v>69</v>
      </c>
      <c r="C172" s="21" t="s">
        <v>453</v>
      </c>
      <c r="D172" s="21" t="s">
        <v>454</v>
      </c>
      <c r="E172" s="21" t="s">
        <v>447</v>
      </c>
      <c r="F172" s="21" t="s">
        <v>455</v>
      </c>
      <c r="G172" s="21">
        <v>31012753</v>
      </c>
      <c r="H172" s="21" t="s">
        <v>166</v>
      </c>
      <c r="I172" s="21" t="s">
        <v>259</v>
      </c>
      <c r="J172" s="21" t="s">
        <v>168</v>
      </c>
      <c r="K172" s="21">
        <v>20.957630000000002</v>
      </c>
      <c r="L172" s="21">
        <v>92.252229999999997</v>
      </c>
      <c r="M172" s="21">
        <v>0</v>
      </c>
      <c r="N172" s="21">
        <v>0</v>
      </c>
      <c r="P172" s="21" t="s">
        <v>105</v>
      </c>
      <c r="Q172" s="21" t="s">
        <v>108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68</v>
      </c>
      <c r="AB172" s="21">
        <v>2</v>
      </c>
      <c r="AC172" s="21">
        <v>52</v>
      </c>
      <c r="AD172" s="21">
        <v>0</v>
      </c>
      <c r="AE172" s="21">
        <v>0</v>
      </c>
      <c r="AF172" s="21">
        <v>0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21">
        <v>0</v>
      </c>
      <c r="AO172" s="21">
        <v>0</v>
      </c>
      <c r="AP172" s="21">
        <v>0</v>
      </c>
      <c r="AQ172" s="21">
        <v>0</v>
      </c>
      <c r="AR172" s="21">
        <v>0</v>
      </c>
      <c r="AS172" s="21">
        <v>0</v>
      </c>
      <c r="AT172" s="21">
        <v>0</v>
      </c>
      <c r="AU172" s="21">
        <v>0</v>
      </c>
      <c r="AV172" s="21">
        <v>0</v>
      </c>
      <c r="AW172" s="21">
        <v>0</v>
      </c>
      <c r="AX172" s="21">
        <v>0</v>
      </c>
      <c r="AZ1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1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72" s="22">
        <f>Enrollment[[#This Row],[Refugee Children 3-14]]+Enrollment[[#This Row],[Refugee Children 15-24]]</f>
        <v>120</v>
      </c>
      <c r="BC1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72" s="22">
        <f>Enrollment[[#This Row],[Host Children 3-14]]+Enrollment[[#This Row],[Host Children 15-24]]</f>
        <v>0</v>
      </c>
      <c r="BF172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72" s="22">
        <f>Enrollment[[#This Row],['# of Girls from refugee community in age group 3-5 enrolled in learning spaces]]+Enrollment[[#This Row],['# of Girls from refugee community in age group 6-14 enrolled in learning spaces]]</f>
        <v>68</v>
      </c>
      <c r="BH172" s="22">
        <f>Enrollment[[#This Row],['# of Boys from host community in age group 3-5 enrolled in learning spaces]]+Enrollment[[#This Row],['# of Boys from host community in age group 6-14 enrolled in learning spaces]]</f>
        <v>0</v>
      </c>
      <c r="BI172" s="22">
        <f>Enrollment[[#This Row],['# of Girls from host community in age group 3-5 enrolled in learning spaces]]+Enrollment[[#This Row],['# of Girls from host community in age group 6-14 enrolled in learning spaces]]</f>
        <v>0</v>
      </c>
      <c r="BJ172" s="22">
        <f>Enrollment[[#This Row],[Male Refugee (3-14)]]+Enrollment[[#This Row],[Host Male (3-14)]]</f>
        <v>52</v>
      </c>
      <c r="BK172" s="22">
        <f>Enrollment[[#This Row],[Female Refugee (3-14)]]+Enrollment[[#This Row],[Host Female (3-14)]]</f>
        <v>68</v>
      </c>
      <c r="BL1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72" s="22">
        <f>Enrollment[[#This Row],['# of Boys from host community in age group 15-17 enrolled in learning spaces]]+Enrollment[[#This Row],['# of Boys from host community in age group 18-24 enrolled in learning spaces]]</f>
        <v>0</v>
      </c>
      <c r="BO1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72" s="22">
        <f>Enrollment[[#This Row],[Male Refugee (15-24)]]+Enrollment[[#This Row],[Male Host (15-24)]]</f>
        <v>0</v>
      </c>
      <c r="BQ172" s="22">
        <f>Enrollment[[#This Row],[Female Refugee  (15-24)]]+Enrollment[[#This Row],[Female Host (15-24)]]</f>
        <v>0</v>
      </c>
      <c r="BR172" s="22">
        <f>Enrollment[[#This Row],[Total Male (3-14)]]+Enrollment[[#This Row],[Total Male (15-24)]]</f>
        <v>52</v>
      </c>
      <c r="BS172" s="22">
        <f>Enrollment[[#This Row],[Total Female (3-14)]]+Enrollment[[#This Row],[Total Female (15-24)]]</f>
        <v>68</v>
      </c>
      <c r="BT172" s="22">
        <f>Enrollment[[#This Row],[Refugee Total]]+Enrollment[[#This Row],[Total Host]]</f>
        <v>120</v>
      </c>
      <c r="BU172" s="22">
        <f>Enrollment[[#This Row],['# of Girls from refugee community in age group 3-5 enrolled in learning spaces]]+Enrollment[[#This Row],['# of Girls from host community in age group 3-5 enrolled in learning spaces]]</f>
        <v>0</v>
      </c>
      <c r="BV172" s="22">
        <f>Enrollment[[#This Row],['# of Girls from refugee community in age group 6-14 enrolled in learning spaces]]+Enrollment[[#This Row],['# of Girls from host community in age group 6-14 enrolled in learning spaces]]</f>
        <v>68</v>
      </c>
      <c r="BW1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72" s="22">
        <f>Enrollment[[#This Row],['# of Boys from refugee community in age group 3-5 enrolled in learning spaces]]+Enrollment[[#This Row],['# of Boys from host community in age group 3-5 enrolled in learning spaces]]</f>
        <v>0</v>
      </c>
      <c r="BZ172" s="22">
        <f>Enrollment[[#This Row],['# of Boys from refugee community in age group 6-14 enrolled in learning spaces]]+Enrollment[[#This Row],['# of Boys from host community in age group 6-14 enrolled in learning spaces]]</f>
        <v>52</v>
      </c>
      <c r="CA1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73" spans="1:80">
      <c r="A173" s="21" t="s">
        <v>40</v>
      </c>
      <c r="B173" s="21" t="s">
        <v>69</v>
      </c>
      <c r="C173" s="21" t="s">
        <v>95</v>
      </c>
      <c r="D173" s="21" t="s">
        <v>98</v>
      </c>
      <c r="E173" s="21" t="s">
        <v>447</v>
      </c>
      <c r="F173" s="21" t="s">
        <v>456</v>
      </c>
      <c r="G173" s="21">
        <v>31012770</v>
      </c>
      <c r="H173" s="21" t="s">
        <v>166</v>
      </c>
      <c r="I173" s="21" t="s">
        <v>259</v>
      </c>
      <c r="J173" s="21" t="s">
        <v>168</v>
      </c>
      <c r="P173" s="21" t="s">
        <v>105</v>
      </c>
      <c r="Q173" s="21" t="s">
        <v>108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125</v>
      </c>
      <c r="AB173" s="21">
        <v>0</v>
      </c>
      <c r="AC173" s="21">
        <v>115</v>
      </c>
      <c r="AD173" s="21">
        <v>1</v>
      </c>
      <c r="AE173" s="21">
        <v>0</v>
      </c>
      <c r="AF173" s="21">
        <v>0</v>
      </c>
      <c r="AG173" s="21">
        <v>0</v>
      </c>
      <c r="AH173" s="21">
        <v>0</v>
      </c>
      <c r="AI173" s="21">
        <v>0</v>
      </c>
      <c r="AJ173" s="21">
        <v>0</v>
      </c>
      <c r="AK173" s="21">
        <v>0</v>
      </c>
      <c r="AL173" s="21">
        <v>0</v>
      </c>
      <c r="AM173" s="21">
        <v>0</v>
      </c>
      <c r="AN173" s="21">
        <v>0</v>
      </c>
      <c r="AO173" s="21">
        <v>0</v>
      </c>
      <c r="AP173" s="21">
        <v>0</v>
      </c>
      <c r="AQ173" s="21">
        <v>0</v>
      </c>
      <c r="AR173" s="21">
        <v>0</v>
      </c>
      <c r="AS173" s="21">
        <v>0</v>
      </c>
      <c r="AT173" s="21">
        <v>0</v>
      </c>
      <c r="AU173" s="21">
        <v>0</v>
      </c>
      <c r="AV173" s="21">
        <v>0</v>
      </c>
      <c r="AW173" s="21">
        <v>0</v>
      </c>
      <c r="AX173" s="21">
        <v>0</v>
      </c>
      <c r="AZ1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1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73" s="22">
        <f>Enrollment[[#This Row],[Refugee Children 3-14]]+Enrollment[[#This Row],[Refugee Children 15-24]]</f>
        <v>240</v>
      </c>
      <c r="BC1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73" s="22">
        <f>Enrollment[[#This Row],[Host Children 3-14]]+Enrollment[[#This Row],[Host Children 15-24]]</f>
        <v>0</v>
      </c>
      <c r="BF173" s="22">
        <f>Enrollment[[#This Row],['# of Boys from refugee community in age group 3-5 enrolled in learning spaces]]+Enrollment[[#This Row],['# of Boys from refugee community in age group 6-14 enrolled in learning spaces]]</f>
        <v>115</v>
      </c>
      <c r="BG173" s="22">
        <f>Enrollment[[#This Row],['# of Girls from refugee community in age group 3-5 enrolled in learning spaces]]+Enrollment[[#This Row],['# of Girls from refugee community in age group 6-14 enrolled in learning spaces]]</f>
        <v>125</v>
      </c>
      <c r="BH173" s="22">
        <f>Enrollment[[#This Row],['# of Boys from host community in age group 3-5 enrolled in learning spaces]]+Enrollment[[#This Row],['# of Boys from host community in age group 6-14 enrolled in learning spaces]]</f>
        <v>0</v>
      </c>
      <c r="BI173" s="22">
        <f>Enrollment[[#This Row],['# of Girls from host community in age group 3-5 enrolled in learning spaces]]+Enrollment[[#This Row],['# of Girls from host community in age group 6-14 enrolled in learning spaces]]</f>
        <v>0</v>
      </c>
      <c r="BJ173" s="22">
        <f>Enrollment[[#This Row],[Male Refugee (3-14)]]+Enrollment[[#This Row],[Host Male (3-14)]]</f>
        <v>115</v>
      </c>
      <c r="BK173" s="22">
        <f>Enrollment[[#This Row],[Female Refugee (3-14)]]+Enrollment[[#This Row],[Host Female (3-14)]]</f>
        <v>125</v>
      </c>
      <c r="BL1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73" s="22">
        <f>Enrollment[[#This Row],['# of Boys from host community in age group 15-17 enrolled in learning spaces]]+Enrollment[[#This Row],['# of Boys from host community in age group 18-24 enrolled in learning spaces]]</f>
        <v>0</v>
      </c>
      <c r="BO1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73" s="22">
        <f>Enrollment[[#This Row],[Male Refugee (15-24)]]+Enrollment[[#This Row],[Male Host (15-24)]]</f>
        <v>0</v>
      </c>
      <c r="BQ173" s="22">
        <f>Enrollment[[#This Row],[Female Refugee  (15-24)]]+Enrollment[[#This Row],[Female Host (15-24)]]</f>
        <v>0</v>
      </c>
      <c r="BR173" s="22">
        <f>Enrollment[[#This Row],[Total Male (3-14)]]+Enrollment[[#This Row],[Total Male (15-24)]]</f>
        <v>115</v>
      </c>
      <c r="BS173" s="22">
        <f>Enrollment[[#This Row],[Total Female (3-14)]]+Enrollment[[#This Row],[Total Female (15-24)]]</f>
        <v>125</v>
      </c>
      <c r="BT173" s="22">
        <f>Enrollment[[#This Row],[Refugee Total]]+Enrollment[[#This Row],[Total Host]]</f>
        <v>240</v>
      </c>
      <c r="BU173" s="22">
        <f>Enrollment[[#This Row],['# of Girls from refugee community in age group 3-5 enrolled in learning spaces]]+Enrollment[[#This Row],['# of Girls from host community in age group 3-5 enrolled in learning spaces]]</f>
        <v>0</v>
      </c>
      <c r="BV173" s="22">
        <f>Enrollment[[#This Row],['# of Girls from refugee community in age group 6-14 enrolled in learning spaces]]+Enrollment[[#This Row],['# of Girls from host community in age group 6-14 enrolled in learning spaces]]</f>
        <v>125</v>
      </c>
      <c r="BW1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73" s="22">
        <f>Enrollment[[#This Row],['# of Boys from refugee community in age group 3-5 enrolled in learning spaces]]+Enrollment[[#This Row],['# of Boys from host community in age group 3-5 enrolled in learning spaces]]</f>
        <v>0</v>
      </c>
      <c r="BZ173" s="22">
        <f>Enrollment[[#This Row],['# of Boys from refugee community in age group 6-14 enrolled in learning spaces]]+Enrollment[[#This Row],['# of Boys from host community in age group 6-14 enrolled in learning spaces]]</f>
        <v>115</v>
      </c>
      <c r="CA1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74" spans="1:80">
      <c r="A174" s="21" t="s">
        <v>40</v>
      </c>
      <c r="B174" s="21" t="s">
        <v>69</v>
      </c>
      <c r="C174" s="21" t="s">
        <v>92</v>
      </c>
      <c r="D174" s="21" t="s">
        <v>96</v>
      </c>
      <c r="E174" s="21" t="s">
        <v>447</v>
      </c>
      <c r="F174" s="21" t="s">
        <v>457</v>
      </c>
      <c r="G174" s="21">
        <v>31012752</v>
      </c>
      <c r="H174" s="21" t="s">
        <v>166</v>
      </c>
      <c r="I174" s="21" t="s">
        <v>259</v>
      </c>
      <c r="J174" s="21" t="s">
        <v>168</v>
      </c>
      <c r="P174" s="21" t="s">
        <v>105</v>
      </c>
      <c r="Q174" s="21" t="s">
        <v>108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62</v>
      </c>
      <c r="AB174" s="21">
        <v>0</v>
      </c>
      <c r="AC174" s="21">
        <v>58</v>
      </c>
      <c r="AD174" s="21">
        <v>1</v>
      </c>
      <c r="AE174" s="21">
        <v>0</v>
      </c>
      <c r="AF174" s="21">
        <v>0</v>
      </c>
      <c r="AG174" s="21">
        <v>0</v>
      </c>
      <c r="AH174" s="21">
        <v>0</v>
      </c>
      <c r="AI174" s="21">
        <v>0</v>
      </c>
      <c r="AJ174" s="21">
        <v>0</v>
      </c>
      <c r="AK174" s="21">
        <v>0</v>
      </c>
      <c r="AL174" s="21">
        <v>0</v>
      </c>
      <c r="AM174" s="21">
        <v>0</v>
      </c>
      <c r="AN174" s="21">
        <v>0</v>
      </c>
      <c r="AO174" s="21">
        <v>0</v>
      </c>
      <c r="AP174" s="21">
        <v>0</v>
      </c>
      <c r="AQ174" s="21">
        <v>0</v>
      </c>
      <c r="AR174" s="21">
        <v>0</v>
      </c>
      <c r="AS174" s="21">
        <v>0</v>
      </c>
      <c r="AT174" s="21">
        <v>0</v>
      </c>
      <c r="AU174" s="21">
        <v>0</v>
      </c>
      <c r="AV174" s="21">
        <v>0</v>
      </c>
      <c r="AW174" s="21">
        <v>0</v>
      </c>
      <c r="AX174" s="21">
        <v>0</v>
      </c>
      <c r="AZ1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1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74" s="22">
        <f>Enrollment[[#This Row],[Refugee Children 3-14]]+Enrollment[[#This Row],[Refugee Children 15-24]]</f>
        <v>120</v>
      </c>
      <c r="BC1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74" s="22">
        <f>Enrollment[[#This Row],[Host Children 3-14]]+Enrollment[[#This Row],[Host Children 15-24]]</f>
        <v>0</v>
      </c>
      <c r="BF174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74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174" s="22">
        <f>Enrollment[[#This Row],['# of Boys from host community in age group 3-5 enrolled in learning spaces]]+Enrollment[[#This Row],['# of Boys from host community in age group 6-14 enrolled in learning spaces]]</f>
        <v>0</v>
      </c>
      <c r="BI174" s="22">
        <f>Enrollment[[#This Row],['# of Girls from host community in age group 3-5 enrolled in learning spaces]]+Enrollment[[#This Row],['# of Girls from host community in age group 6-14 enrolled in learning spaces]]</f>
        <v>0</v>
      </c>
      <c r="BJ174" s="22">
        <f>Enrollment[[#This Row],[Male Refugee (3-14)]]+Enrollment[[#This Row],[Host Male (3-14)]]</f>
        <v>58</v>
      </c>
      <c r="BK174" s="22">
        <f>Enrollment[[#This Row],[Female Refugee (3-14)]]+Enrollment[[#This Row],[Host Female (3-14)]]</f>
        <v>62</v>
      </c>
      <c r="BL1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74" s="22">
        <f>Enrollment[[#This Row],['# of Boys from host community in age group 15-17 enrolled in learning spaces]]+Enrollment[[#This Row],['# of Boys from host community in age group 18-24 enrolled in learning spaces]]</f>
        <v>0</v>
      </c>
      <c r="BO1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74" s="22">
        <f>Enrollment[[#This Row],[Male Refugee (15-24)]]+Enrollment[[#This Row],[Male Host (15-24)]]</f>
        <v>0</v>
      </c>
      <c r="BQ174" s="22">
        <f>Enrollment[[#This Row],[Female Refugee  (15-24)]]+Enrollment[[#This Row],[Female Host (15-24)]]</f>
        <v>0</v>
      </c>
      <c r="BR174" s="22">
        <f>Enrollment[[#This Row],[Total Male (3-14)]]+Enrollment[[#This Row],[Total Male (15-24)]]</f>
        <v>58</v>
      </c>
      <c r="BS174" s="22">
        <f>Enrollment[[#This Row],[Total Female (3-14)]]+Enrollment[[#This Row],[Total Female (15-24)]]</f>
        <v>62</v>
      </c>
      <c r="BT174" s="22">
        <f>Enrollment[[#This Row],[Refugee Total]]+Enrollment[[#This Row],[Total Host]]</f>
        <v>120</v>
      </c>
      <c r="BU174" s="22">
        <f>Enrollment[[#This Row],['# of Girls from refugee community in age group 3-5 enrolled in learning spaces]]+Enrollment[[#This Row],['# of Girls from host community in age group 3-5 enrolled in learning spaces]]</f>
        <v>0</v>
      </c>
      <c r="BV174" s="22">
        <f>Enrollment[[#This Row],['# of Girls from refugee community in age group 6-14 enrolled in learning spaces]]+Enrollment[[#This Row],['# of Girls from host community in age group 6-14 enrolled in learning spaces]]</f>
        <v>62</v>
      </c>
      <c r="BW1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74" s="22">
        <f>Enrollment[[#This Row],['# of Boys from refugee community in age group 3-5 enrolled in learning spaces]]+Enrollment[[#This Row],['# of Boys from host community in age group 3-5 enrolled in learning spaces]]</f>
        <v>0</v>
      </c>
      <c r="BZ174" s="22">
        <f>Enrollment[[#This Row],['# of Boys from refugee community in age group 6-14 enrolled in learning spaces]]+Enrollment[[#This Row],['# of Boys from host community in age group 6-14 enrolled in learning spaces]]</f>
        <v>58</v>
      </c>
      <c r="CA1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75" spans="1:80">
      <c r="A175" s="21" t="s">
        <v>40</v>
      </c>
      <c r="B175" s="21" t="s">
        <v>69</v>
      </c>
      <c r="C175" s="21" t="s">
        <v>458</v>
      </c>
      <c r="D175" s="21" t="s">
        <v>459</v>
      </c>
      <c r="E175" s="21" t="s">
        <v>447</v>
      </c>
      <c r="F175" s="21" t="s">
        <v>460</v>
      </c>
      <c r="G175" s="21">
        <v>31012786</v>
      </c>
      <c r="H175" s="21" t="s">
        <v>166</v>
      </c>
      <c r="I175" s="21" t="s">
        <v>259</v>
      </c>
      <c r="J175" s="21" t="s">
        <v>168</v>
      </c>
      <c r="K175" s="21">
        <v>20.95308</v>
      </c>
      <c r="L175" s="21">
        <v>92.25067</v>
      </c>
      <c r="M175" s="21">
        <v>0</v>
      </c>
      <c r="N175" s="21">
        <v>0</v>
      </c>
      <c r="P175" s="21" t="s">
        <v>105</v>
      </c>
      <c r="Q175" s="21" t="s">
        <v>108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142</v>
      </c>
      <c r="AB175" s="21">
        <v>0</v>
      </c>
      <c r="AC175" s="21">
        <v>98</v>
      </c>
      <c r="AE175" s="21">
        <v>0</v>
      </c>
      <c r="AF175" s="21">
        <v>0</v>
      </c>
      <c r="AG175" s="21">
        <v>0</v>
      </c>
      <c r="AH175" s="21">
        <v>0</v>
      </c>
      <c r="AI175" s="21">
        <v>0</v>
      </c>
      <c r="AJ175" s="21">
        <v>0</v>
      </c>
      <c r="AK175" s="21">
        <v>0</v>
      </c>
      <c r="AL175" s="21">
        <v>0</v>
      </c>
      <c r="AM175" s="21">
        <v>0</v>
      </c>
      <c r="AN175" s="21">
        <v>0</v>
      </c>
      <c r="AO175" s="21">
        <v>0</v>
      </c>
      <c r="AP175" s="21">
        <v>0</v>
      </c>
      <c r="AQ175" s="21">
        <v>0</v>
      </c>
      <c r="AR175" s="21">
        <v>0</v>
      </c>
      <c r="AS175" s="21">
        <v>0</v>
      </c>
      <c r="AT175" s="21">
        <v>0</v>
      </c>
      <c r="AU175" s="21">
        <v>0</v>
      </c>
      <c r="AV175" s="21">
        <v>0</v>
      </c>
      <c r="AW175" s="21">
        <v>0</v>
      </c>
      <c r="AX175" s="21">
        <v>0</v>
      </c>
      <c r="AZ1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1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75" s="22">
        <f>Enrollment[[#This Row],[Refugee Children 3-14]]+Enrollment[[#This Row],[Refugee Children 15-24]]</f>
        <v>240</v>
      </c>
      <c r="BC1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75" s="22">
        <f>Enrollment[[#This Row],[Host Children 3-14]]+Enrollment[[#This Row],[Host Children 15-24]]</f>
        <v>0</v>
      </c>
      <c r="BF175" s="22">
        <f>Enrollment[[#This Row],['# of Boys from refugee community in age group 3-5 enrolled in learning spaces]]+Enrollment[[#This Row],['# of Boys from refugee community in age group 6-14 enrolled in learning spaces]]</f>
        <v>98</v>
      </c>
      <c r="BG175" s="22">
        <f>Enrollment[[#This Row],['# of Girls from refugee community in age group 3-5 enrolled in learning spaces]]+Enrollment[[#This Row],['# of Girls from refugee community in age group 6-14 enrolled in learning spaces]]</f>
        <v>142</v>
      </c>
      <c r="BH175" s="22">
        <f>Enrollment[[#This Row],['# of Boys from host community in age group 3-5 enrolled in learning spaces]]+Enrollment[[#This Row],['# of Boys from host community in age group 6-14 enrolled in learning spaces]]</f>
        <v>0</v>
      </c>
      <c r="BI175" s="22">
        <f>Enrollment[[#This Row],['# of Girls from host community in age group 3-5 enrolled in learning spaces]]+Enrollment[[#This Row],['# of Girls from host community in age group 6-14 enrolled in learning spaces]]</f>
        <v>0</v>
      </c>
      <c r="BJ175" s="22">
        <f>Enrollment[[#This Row],[Male Refugee (3-14)]]+Enrollment[[#This Row],[Host Male (3-14)]]</f>
        <v>98</v>
      </c>
      <c r="BK175" s="22">
        <f>Enrollment[[#This Row],[Female Refugee (3-14)]]+Enrollment[[#This Row],[Host Female (3-14)]]</f>
        <v>142</v>
      </c>
      <c r="BL1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75" s="22">
        <f>Enrollment[[#This Row],['# of Boys from host community in age group 15-17 enrolled in learning spaces]]+Enrollment[[#This Row],['# of Boys from host community in age group 18-24 enrolled in learning spaces]]</f>
        <v>0</v>
      </c>
      <c r="BO1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75" s="22">
        <f>Enrollment[[#This Row],[Male Refugee (15-24)]]+Enrollment[[#This Row],[Male Host (15-24)]]</f>
        <v>0</v>
      </c>
      <c r="BQ175" s="22">
        <f>Enrollment[[#This Row],[Female Refugee  (15-24)]]+Enrollment[[#This Row],[Female Host (15-24)]]</f>
        <v>0</v>
      </c>
      <c r="BR175" s="22">
        <f>Enrollment[[#This Row],[Total Male (3-14)]]+Enrollment[[#This Row],[Total Male (15-24)]]</f>
        <v>98</v>
      </c>
      <c r="BS175" s="22">
        <f>Enrollment[[#This Row],[Total Female (3-14)]]+Enrollment[[#This Row],[Total Female (15-24)]]</f>
        <v>142</v>
      </c>
      <c r="BT175" s="22">
        <f>Enrollment[[#This Row],[Refugee Total]]+Enrollment[[#This Row],[Total Host]]</f>
        <v>240</v>
      </c>
      <c r="BU175" s="22">
        <f>Enrollment[[#This Row],['# of Girls from refugee community in age group 3-5 enrolled in learning spaces]]+Enrollment[[#This Row],['# of Girls from host community in age group 3-5 enrolled in learning spaces]]</f>
        <v>0</v>
      </c>
      <c r="BV175" s="22">
        <f>Enrollment[[#This Row],['# of Girls from refugee community in age group 6-14 enrolled in learning spaces]]+Enrollment[[#This Row],['# of Girls from host community in age group 6-14 enrolled in learning spaces]]</f>
        <v>142</v>
      </c>
      <c r="BW1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75" s="22">
        <f>Enrollment[[#This Row],['# of Boys from refugee community in age group 3-5 enrolled in learning spaces]]+Enrollment[[#This Row],['# of Boys from host community in age group 3-5 enrolled in learning spaces]]</f>
        <v>0</v>
      </c>
      <c r="BZ175" s="22">
        <f>Enrollment[[#This Row],['# of Boys from refugee community in age group 6-14 enrolled in learning spaces]]+Enrollment[[#This Row],['# of Boys from host community in age group 6-14 enrolled in learning spaces]]</f>
        <v>98</v>
      </c>
      <c r="CA1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76" spans="1:80">
      <c r="A176" s="21" t="s">
        <v>40</v>
      </c>
      <c r="B176" s="21" t="s">
        <v>69</v>
      </c>
      <c r="C176" s="21" t="s">
        <v>461</v>
      </c>
      <c r="D176" s="21" t="s">
        <v>462</v>
      </c>
      <c r="E176" s="21" t="s">
        <v>447</v>
      </c>
      <c r="F176" s="21" t="s">
        <v>463</v>
      </c>
      <c r="G176" s="21">
        <v>31012727</v>
      </c>
      <c r="H176" s="21" t="s">
        <v>166</v>
      </c>
      <c r="I176" s="21" t="s">
        <v>259</v>
      </c>
      <c r="J176" s="21" t="s">
        <v>168</v>
      </c>
      <c r="K176" s="21">
        <v>20.9467</v>
      </c>
      <c r="L176" s="21">
        <v>92.25318</v>
      </c>
      <c r="M176" s="21">
        <v>0</v>
      </c>
      <c r="N176" s="21">
        <v>0</v>
      </c>
      <c r="P176" s="21" t="s">
        <v>105</v>
      </c>
      <c r="Q176" s="21" t="s">
        <v>108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  <c r="AI176" s="21">
        <v>44</v>
      </c>
      <c r="AK176" s="21">
        <v>23</v>
      </c>
      <c r="AM176" s="21">
        <v>0</v>
      </c>
      <c r="AN176" s="21">
        <v>0</v>
      </c>
      <c r="AO176" s="21">
        <v>0</v>
      </c>
      <c r="AP176" s="21">
        <v>0</v>
      </c>
      <c r="AQ176" s="21">
        <v>16</v>
      </c>
      <c r="AS176" s="21">
        <v>17</v>
      </c>
      <c r="AU176" s="21">
        <v>0</v>
      </c>
      <c r="AV176" s="21">
        <v>0</v>
      </c>
      <c r="AW176" s="21">
        <v>0</v>
      </c>
      <c r="AX176" s="21">
        <v>0</v>
      </c>
      <c r="AZ1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1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100</v>
      </c>
      <c r="BB176" s="22">
        <f>Enrollment[[#This Row],[Refugee Children 3-14]]+Enrollment[[#This Row],[Refugee Children 15-24]]</f>
        <v>100</v>
      </c>
      <c r="BC1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76" s="22">
        <f>Enrollment[[#This Row],[Host Children 3-14]]+Enrollment[[#This Row],[Host Children 15-24]]</f>
        <v>0</v>
      </c>
      <c r="BF176" s="22">
        <f>Enrollment[[#This Row],['# of Boys from refugee community in age group 3-5 enrolled in learning spaces]]+Enrollment[[#This Row],['# of Boys from refugee community in age group 6-14 enrolled in learning spaces]]</f>
        <v>0</v>
      </c>
      <c r="BG176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176" s="22">
        <f>Enrollment[[#This Row],['# of Boys from host community in age group 3-5 enrolled in learning spaces]]+Enrollment[[#This Row],['# of Boys from host community in age group 6-14 enrolled in learning spaces]]</f>
        <v>0</v>
      </c>
      <c r="BI176" s="22">
        <f>Enrollment[[#This Row],['# of Girls from host community in age group 3-5 enrolled in learning spaces]]+Enrollment[[#This Row],['# of Girls from host community in age group 6-14 enrolled in learning spaces]]</f>
        <v>0</v>
      </c>
      <c r="BJ176" s="22">
        <f>Enrollment[[#This Row],[Male Refugee (3-14)]]+Enrollment[[#This Row],[Host Male (3-14)]]</f>
        <v>0</v>
      </c>
      <c r="BK176" s="22">
        <f>Enrollment[[#This Row],[Female Refugee (3-14)]]+Enrollment[[#This Row],[Host Female (3-14)]]</f>
        <v>0</v>
      </c>
      <c r="BL176" s="22">
        <f>Enrollment[[#This Row],['# of Boys from refugee community in age group 15-17 enrolled in learning spaces]]+Enrollment[[#This Row],['# of Boys from refugee community in age group 18-24 enrolled in learning spaces]]</f>
        <v>40</v>
      </c>
      <c r="BM176" s="22">
        <f>Enrollment[[#This Row],['# of Girls from refugee community in age group 15-17 enrolled in learning spaces]]+Enrollment[[#This Row],['# of Girls from refugee community in age group 18-24 enrolled in learning spaces]]</f>
        <v>60</v>
      </c>
      <c r="BN176" s="22">
        <f>Enrollment[[#This Row],['# of Boys from host community in age group 15-17 enrolled in learning spaces]]+Enrollment[[#This Row],['# of Boys from host community in age group 18-24 enrolled in learning spaces]]</f>
        <v>0</v>
      </c>
      <c r="BO1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76" s="22">
        <f>Enrollment[[#This Row],[Male Refugee (15-24)]]+Enrollment[[#This Row],[Male Host (15-24)]]</f>
        <v>40</v>
      </c>
      <c r="BQ176" s="22">
        <f>Enrollment[[#This Row],[Female Refugee  (15-24)]]+Enrollment[[#This Row],[Female Host (15-24)]]</f>
        <v>60</v>
      </c>
      <c r="BR176" s="22">
        <f>Enrollment[[#This Row],[Total Male (3-14)]]+Enrollment[[#This Row],[Total Male (15-24)]]</f>
        <v>40</v>
      </c>
      <c r="BS176" s="22">
        <f>Enrollment[[#This Row],[Total Female (3-14)]]+Enrollment[[#This Row],[Total Female (15-24)]]</f>
        <v>60</v>
      </c>
      <c r="BT176" s="22">
        <f>Enrollment[[#This Row],[Refugee Total]]+Enrollment[[#This Row],[Total Host]]</f>
        <v>100</v>
      </c>
      <c r="BU176" s="22">
        <f>Enrollment[[#This Row],['# of Girls from refugee community in age group 3-5 enrolled in learning spaces]]+Enrollment[[#This Row],['# of Girls from host community in age group 3-5 enrolled in learning spaces]]</f>
        <v>0</v>
      </c>
      <c r="BV176" s="22">
        <f>Enrollment[[#This Row],['# of Girls from refugee community in age group 6-14 enrolled in learning spaces]]+Enrollment[[#This Row],['# of Girls from host community in age group 6-14 enrolled in learning spaces]]</f>
        <v>0</v>
      </c>
      <c r="BW176" s="22">
        <f>Enrollment[[#This Row],['# of Girls from refugee community in age group 15-17 enrolled in learning spaces]]+Enrollment[[#This Row],['# of Girls from host community  in age group 15-17 enrolled in learning spaces]]</f>
        <v>44</v>
      </c>
      <c r="BX176" s="22">
        <f>Enrollment[[#This Row],['# of Girls from refugee community in age group 18-24 enrolled in learning spaces]]+Enrollment[[#This Row],['# of Girls from host community  in age group 18-24 enrolled in learning spaces]]</f>
        <v>16</v>
      </c>
      <c r="BY176" s="22">
        <f>Enrollment[[#This Row],['# of Boys from refugee community in age group 3-5 enrolled in learning spaces]]+Enrollment[[#This Row],['# of Boys from host community in age group 3-5 enrolled in learning spaces]]</f>
        <v>0</v>
      </c>
      <c r="BZ176" s="22">
        <f>Enrollment[[#This Row],['# of Boys from refugee community in age group 6-14 enrolled in learning spaces]]+Enrollment[[#This Row],['# of Boys from host community in age group 6-14 enrolled in learning spaces]]</f>
        <v>0</v>
      </c>
      <c r="CA176" s="22">
        <f>Enrollment[[#This Row],['# of Boys from refugee community in age group 15-17 enrolled in learning spaces]]+Enrollment[[#This Row],['# of Boys from host community in age group 15-17 enrolled in learning spaces]]</f>
        <v>23</v>
      </c>
      <c r="CB176" s="22">
        <f>Enrollment[[#This Row],['# of Boys from refugee community in age group 18-24 enrolled in learning spaces]]+Enrollment[[#This Row],['# of Boys from host community in age group 18-24 enrolled in learning spaces]]</f>
        <v>17</v>
      </c>
    </row>
    <row r="177" spans="1:80">
      <c r="A177" s="21" t="s">
        <v>40</v>
      </c>
      <c r="B177" s="21" t="s">
        <v>69</v>
      </c>
      <c r="C177" s="21" t="s">
        <v>461</v>
      </c>
      <c r="D177" s="21" t="s">
        <v>462</v>
      </c>
      <c r="E177" s="21" t="s">
        <v>447</v>
      </c>
      <c r="F177" s="21" t="s">
        <v>464</v>
      </c>
      <c r="G177" s="21">
        <v>31012767</v>
      </c>
      <c r="H177" s="21" t="s">
        <v>166</v>
      </c>
      <c r="I177" s="21" t="s">
        <v>259</v>
      </c>
      <c r="J177" s="21" t="s">
        <v>168</v>
      </c>
      <c r="K177" s="21">
        <v>20.943680000000001</v>
      </c>
      <c r="L177" s="21">
        <v>92.254819999999995</v>
      </c>
      <c r="M177" s="21">
        <v>0</v>
      </c>
      <c r="N177" s="21">
        <v>0</v>
      </c>
      <c r="P177" s="21" t="s">
        <v>105</v>
      </c>
      <c r="Q177" s="21" t="s">
        <v>108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130</v>
      </c>
      <c r="AB177" s="21">
        <v>0</v>
      </c>
      <c r="AC177" s="21">
        <v>110</v>
      </c>
      <c r="AD177" s="21">
        <v>2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0</v>
      </c>
      <c r="AK177" s="21">
        <v>0</v>
      </c>
      <c r="AL177" s="21">
        <v>0</v>
      </c>
      <c r="AM177" s="21">
        <v>0</v>
      </c>
      <c r="AN177" s="21">
        <v>0</v>
      </c>
      <c r="AO177" s="21">
        <v>0</v>
      </c>
      <c r="AP177" s="21">
        <v>0</v>
      </c>
      <c r="AQ177" s="21">
        <v>0</v>
      </c>
      <c r="AR177" s="21">
        <v>0</v>
      </c>
      <c r="AS177" s="21">
        <v>0</v>
      </c>
      <c r="AT177" s="21">
        <v>0</v>
      </c>
      <c r="AU177" s="21">
        <v>0</v>
      </c>
      <c r="AV177" s="21">
        <v>0</v>
      </c>
      <c r="AW177" s="21">
        <v>0</v>
      </c>
      <c r="AX177" s="21">
        <v>0</v>
      </c>
      <c r="AZ1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1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77" s="22">
        <f>Enrollment[[#This Row],[Refugee Children 3-14]]+Enrollment[[#This Row],[Refugee Children 15-24]]</f>
        <v>240</v>
      </c>
      <c r="BC1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77" s="22">
        <f>Enrollment[[#This Row],[Host Children 3-14]]+Enrollment[[#This Row],[Host Children 15-24]]</f>
        <v>0</v>
      </c>
      <c r="BF177" s="22">
        <f>Enrollment[[#This Row],['# of Boys from refugee community in age group 3-5 enrolled in learning spaces]]+Enrollment[[#This Row],['# of Boys from refugee community in age group 6-14 enrolled in learning spaces]]</f>
        <v>110</v>
      </c>
      <c r="BG177" s="22">
        <f>Enrollment[[#This Row],['# of Girls from refugee community in age group 3-5 enrolled in learning spaces]]+Enrollment[[#This Row],['# of Girls from refugee community in age group 6-14 enrolled in learning spaces]]</f>
        <v>130</v>
      </c>
      <c r="BH177" s="22">
        <f>Enrollment[[#This Row],['# of Boys from host community in age group 3-5 enrolled in learning spaces]]+Enrollment[[#This Row],['# of Boys from host community in age group 6-14 enrolled in learning spaces]]</f>
        <v>0</v>
      </c>
      <c r="BI177" s="22">
        <f>Enrollment[[#This Row],['# of Girls from host community in age group 3-5 enrolled in learning spaces]]+Enrollment[[#This Row],['# of Girls from host community in age group 6-14 enrolled in learning spaces]]</f>
        <v>0</v>
      </c>
      <c r="BJ177" s="22">
        <f>Enrollment[[#This Row],[Male Refugee (3-14)]]+Enrollment[[#This Row],[Host Male (3-14)]]</f>
        <v>110</v>
      </c>
      <c r="BK177" s="22">
        <f>Enrollment[[#This Row],[Female Refugee (3-14)]]+Enrollment[[#This Row],[Host Female (3-14)]]</f>
        <v>130</v>
      </c>
      <c r="BL1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77" s="22">
        <f>Enrollment[[#This Row],['# of Boys from host community in age group 15-17 enrolled in learning spaces]]+Enrollment[[#This Row],['# of Boys from host community in age group 18-24 enrolled in learning spaces]]</f>
        <v>0</v>
      </c>
      <c r="BO1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77" s="22">
        <f>Enrollment[[#This Row],[Male Refugee (15-24)]]+Enrollment[[#This Row],[Male Host (15-24)]]</f>
        <v>0</v>
      </c>
      <c r="BQ177" s="22">
        <f>Enrollment[[#This Row],[Female Refugee  (15-24)]]+Enrollment[[#This Row],[Female Host (15-24)]]</f>
        <v>0</v>
      </c>
      <c r="BR177" s="22">
        <f>Enrollment[[#This Row],[Total Male (3-14)]]+Enrollment[[#This Row],[Total Male (15-24)]]</f>
        <v>110</v>
      </c>
      <c r="BS177" s="22">
        <f>Enrollment[[#This Row],[Total Female (3-14)]]+Enrollment[[#This Row],[Total Female (15-24)]]</f>
        <v>130</v>
      </c>
      <c r="BT177" s="22">
        <f>Enrollment[[#This Row],[Refugee Total]]+Enrollment[[#This Row],[Total Host]]</f>
        <v>240</v>
      </c>
      <c r="BU177" s="22">
        <f>Enrollment[[#This Row],['# of Girls from refugee community in age group 3-5 enrolled in learning spaces]]+Enrollment[[#This Row],['# of Girls from host community in age group 3-5 enrolled in learning spaces]]</f>
        <v>0</v>
      </c>
      <c r="BV177" s="22">
        <f>Enrollment[[#This Row],['# of Girls from refugee community in age group 6-14 enrolled in learning spaces]]+Enrollment[[#This Row],['# of Girls from host community in age group 6-14 enrolled in learning spaces]]</f>
        <v>130</v>
      </c>
      <c r="BW1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77" s="22">
        <f>Enrollment[[#This Row],['# of Boys from refugee community in age group 3-5 enrolled in learning spaces]]+Enrollment[[#This Row],['# of Boys from host community in age group 3-5 enrolled in learning spaces]]</f>
        <v>0</v>
      </c>
      <c r="BZ177" s="22">
        <f>Enrollment[[#This Row],['# of Boys from refugee community in age group 6-14 enrolled in learning spaces]]+Enrollment[[#This Row],['# of Boys from host community in age group 6-14 enrolled in learning spaces]]</f>
        <v>110</v>
      </c>
      <c r="CA1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78" spans="1:80">
      <c r="A178" s="21" t="s">
        <v>40</v>
      </c>
      <c r="B178" s="21" t="s">
        <v>69</v>
      </c>
      <c r="C178" s="21" t="s">
        <v>461</v>
      </c>
      <c r="D178" s="21" t="s">
        <v>462</v>
      </c>
      <c r="E178" s="21" t="s">
        <v>447</v>
      </c>
      <c r="F178" s="21" t="s">
        <v>465</v>
      </c>
      <c r="G178" s="21">
        <v>31012823</v>
      </c>
      <c r="H178" s="21" t="s">
        <v>166</v>
      </c>
      <c r="I178" s="21" t="s">
        <v>259</v>
      </c>
      <c r="J178" s="21" t="s">
        <v>168</v>
      </c>
      <c r="K178" s="21">
        <v>20.947500000000002</v>
      </c>
      <c r="L178" s="21">
        <v>92.251580000000004</v>
      </c>
      <c r="M178" s="21">
        <v>0</v>
      </c>
      <c r="N178" s="21">
        <v>0</v>
      </c>
      <c r="P178" s="21" t="s">
        <v>105</v>
      </c>
      <c r="Q178" s="21" t="s">
        <v>108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68</v>
      </c>
      <c r="AB178" s="21">
        <v>0</v>
      </c>
      <c r="AC178" s="21">
        <v>52</v>
      </c>
      <c r="AE178" s="21">
        <v>0</v>
      </c>
      <c r="AF178" s="21">
        <v>0</v>
      </c>
      <c r="AG178" s="21">
        <v>0</v>
      </c>
      <c r="AH178" s="21">
        <v>0</v>
      </c>
      <c r="AI178" s="21">
        <v>0</v>
      </c>
      <c r="AJ178" s="21">
        <v>0</v>
      </c>
      <c r="AK178" s="21">
        <v>0</v>
      </c>
      <c r="AL178" s="21">
        <v>0</v>
      </c>
      <c r="AM178" s="21">
        <v>0</v>
      </c>
      <c r="AN178" s="21">
        <v>0</v>
      </c>
      <c r="AO178" s="21">
        <v>0</v>
      </c>
      <c r="AP178" s="21">
        <v>0</v>
      </c>
      <c r="AQ178" s="21">
        <v>0</v>
      </c>
      <c r="AR178" s="21">
        <v>0</v>
      </c>
      <c r="AS178" s="21">
        <v>0</v>
      </c>
      <c r="AT178" s="21">
        <v>0</v>
      </c>
      <c r="AU178" s="21">
        <v>0</v>
      </c>
      <c r="AV178" s="21">
        <v>0</v>
      </c>
      <c r="AW178" s="21">
        <v>0</v>
      </c>
      <c r="AX178" s="21">
        <v>0</v>
      </c>
      <c r="AZ1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1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78" s="22">
        <f>Enrollment[[#This Row],[Refugee Children 3-14]]+Enrollment[[#This Row],[Refugee Children 15-24]]</f>
        <v>120</v>
      </c>
      <c r="BC1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78" s="22">
        <f>Enrollment[[#This Row],[Host Children 3-14]]+Enrollment[[#This Row],[Host Children 15-24]]</f>
        <v>0</v>
      </c>
      <c r="BF178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78" s="22">
        <f>Enrollment[[#This Row],['# of Girls from refugee community in age group 3-5 enrolled in learning spaces]]+Enrollment[[#This Row],['# of Girls from refugee community in age group 6-14 enrolled in learning spaces]]</f>
        <v>68</v>
      </c>
      <c r="BH178" s="22">
        <f>Enrollment[[#This Row],['# of Boys from host community in age group 3-5 enrolled in learning spaces]]+Enrollment[[#This Row],['# of Boys from host community in age group 6-14 enrolled in learning spaces]]</f>
        <v>0</v>
      </c>
      <c r="BI178" s="22">
        <f>Enrollment[[#This Row],['# of Girls from host community in age group 3-5 enrolled in learning spaces]]+Enrollment[[#This Row],['# of Girls from host community in age group 6-14 enrolled in learning spaces]]</f>
        <v>0</v>
      </c>
      <c r="BJ178" s="22">
        <f>Enrollment[[#This Row],[Male Refugee (3-14)]]+Enrollment[[#This Row],[Host Male (3-14)]]</f>
        <v>52</v>
      </c>
      <c r="BK178" s="22">
        <f>Enrollment[[#This Row],[Female Refugee (3-14)]]+Enrollment[[#This Row],[Host Female (3-14)]]</f>
        <v>68</v>
      </c>
      <c r="BL1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78" s="22">
        <f>Enrollment[[#This Row],['# of Boys from host community in age group 15-17 enrolled in learning spaces]]+Enrollment[[#This Row],['# of Boys from host community in age group 18-24 enrolled in learning spaces]]</f>
        <v>0</v>
      </c>
      <c r="BO1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78" s="22">
        <f>Enrollment[[#This Row],[Male Refugee (15-24)]]+Enrollment[[#This Row],[Male Host (15-24)]]</f>
        <v>0</v>
      </c>
      <c r="BQ178" s="22">
        <f>Enrollment[[#This Row],[Female Refugee  (15-24)]]+Enrollment[[#This Row],[Female Host (15-24)]]</f>
        <v>0</v>
      </c>
      <c r="BR178" s="22">
        <f>Enrollment[[#This Row],[Total Male (3-14)]]+Enrollment[[#This Row],[Total Male (15-24)]]</f>
        <v>52</v>
      </c>
      <c r="BS178" s="22">
        <f>Enrollment[[#This Row],[Total Female (3-14)]]+Enrollment[[#This Row],[Total Female (15-24)]]</f>
        <v>68</v>
      </c>
      <c r="BT178" s="22">
        <f>Enrollment[[#This Row],[Refugee Total]]+Enrollment[[#This Row],[Total Host]]</f>
        <v>120</v>
      </c>
      <c r="BU178" s="22">
        <f>Enrollment[[#This Row],['# of Girls from refugee community in age group 3-5 enrolled in learning spaces]]+Enrollment[[#This Row],['# of Girls from host community in age group 3-5 enrolled in learning spaces]]</f>
        <v>0</v>
      </c>
      <c r="BV178" s="22">
        <f>Enrollment[[#This Row],['# of Girls from refugee community in age group 6-14 enrolled in learning spaces]]+Enrollment[[#This Row],['# of Girls from host community in age group 6-14 enrolled in learning spaces]]</f>
        <v>68</v>
      </c>
      <c r="BW1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78" s="22">
        <f>Enrollment[[#This Row],['# of Boys from refugee community in age group 3-5 enrolled in learning spaces]]+Enrollment[[#This Row],['# of Boys from host community in age group 3-5 enrolled in learning spaces]]</f>
        <v>0</v>
      </c>
      <c r="BZ178" s="22">
        <f>Enrollment[[#This Row],['# of Boys from refugee community in age group 6-14 enrolled in learning spaces]]+Enrollment[[#This Row],['# of Boys from host community in age group 6-14 enrolled in learning spaces]]</f>
        <v>52</v>
      </c>
      <c r="CA1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79" spans="1:80">
      <c r="A179" s="21" t="s">
        <v>40</v>
      </c>
      <c r="B179" s="21" t="s">
        <v>69</v>
      </c>
      <c r="C179" s="21" t="s">
        <v>461</v>
      </c>
      <c r="D179" s="21" t="s">
        <v>462</v>
      </c>
      <c r="E179" s="21" t="s">
        <v>447</v>
      </c>
      <c r="F179" s="21" t="s">
        <v>465</v>
      </c>
      <c r="G179" s="21">
        <v>31012824</v>
      </c>
      <c r="H179" s="21" t="s">
        <v>166</v>
      </c>
      <c r="I179" s="21" t="s">
        <v>259</v>
      </c>
      <c r="J179" s="21" t="s">
        <v>168</v>
      </c>
      <c r="K179" s="21">
        <v>20.94783</v>
      </c>
      <c r="L179" s="21">
        <v>92.252420000000001</v>
      </c>
      <c r="M179" s="21">
        <v>0</v>
      </c>
      <c r="N179" s="21">
        <v>0</v>
      </c>
      <c r="P179" s="21" t="s">
        <v>105</v>
      </c>
      <c r="Q179" s="21" t="s">
        <v>108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62</v>
      </c>
      <c r="AB179" s="21">
        <v>0</v>
      </c>
      <c r="AC179" s="21">
        <v>58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0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Z1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1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79" s="22">
        <f>Enrollment[[#This Row],[Refugee Children 3-14]]+Enrollment[[#This Row],[Refugee Children 15-24]]</f>
        <v>120</v>
      </c>
      <c r="BC1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79" s="22">
        <f>Enrollment[[#This Row],[Host Children 3-14]]+Enrollment[[#This Row],[Host Children 15-24]]</f>
        <v>0</v>
      </c>
      <c r="BF179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79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179" s="22">
        <f>Enrollment[[#This Row],['# of Boys from host community in age group 3-5 enrolled in learning spaces]]+Enrollment[[#This Row],['# of Boys from host community in age group 6-14 enrolled in learning spaces]]</f>
        <v>0</v>
      </c>
      <c r="BI179" s="22">
        <f>Enrollment[[#This Row],['# of Girls from host community in age group 3-5 enrolled in learning spaces]]+Enrollment[[#This Row],['# of Girls from host community in age group 6-14 enrolled in learning spaces]]</f>
        <v>0</v>
      </c>
      <c r="BJ179" s="22">
        <f>Enrollment[[#This Row],[Male Refugee (3-14)]]+Enrollment[[#This Row],[Host Male (3-14)]]</f>
        <v>58</v>
      </c>
      <c r="BK179" s="22">
        <f>Enrollment[[#This Row],[Female Refugee (3-14)]]+Enrollment[[#This Row],[Host Female (3-14)]]</f>
        <v>62</v>
      </c>
      <c r="BL1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79" s="22">
        <f>Enrollment[[#This Row],['# of Boys from host community in age group 15-17 enrolled in learning spaces]]+Enrollment[[#This Row],['# of Boys from host community in age group 18-24 enrolled in learning spaces]]</f>
        <v>0</v>
      </c>
      <c r="BO1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79" s="22">
        <f>Enrollment[[#This Row],[Male Refugee (15-24)]]+Enrollment[[#This Row],[Male Host (15-24)]]</f>
        <v>0</v>
      </c>
      <c r="BQ179" s="22">
        <f>Enrollment[[#This Row],[Female Refugee  (15-24)]]+Enrollment[[#This Row],[Female Host (15-24)]]</f>
        <v>0</v>
      </c>
      <c r="BR179" s="22">
        <f>Enrollment[[#This Row],[Total Male (3-14)]]+Enrollment[[#This Row],[Total Male (15-24)]]</f>
        <v>58</v>
      </c>
      <c r="BS179" s="22">
        <f>Enrollment[[#This Row],[Total Female (3-14)]]+Enrollment[[#This Row],[Total Female (15-24)]]</f>
        <v>62</v>
      </c>
      <c r="BT179" s="22">
        <f>Enrollment[[#This Row],[Refugee Total]]+Enrollment[[#This Row],[Total Host]]</f>
        <v>120</v>
      </c>
      <c r="BU179" s="22">
        <f>Enrollment[[#This Row],['# of Girls from refugee community in age group 3-5 enrolled in learning spaces]]+Enrollment[[#This Row],['# of Girls from host community in age group 3-5 enrolled in learning spaces]]</f>
        <v>0</v>
      </c>
      <c r="BV179" s="22">
        <f>Enrollment[[#This Row],['# of Girls from refugee community in age group 6-14 enrolled in learning spaces]]+Enrollment[[#This Row],['# of Girls from host community in age group 6-14 enrolled in learning spaces]]</f>
        <v>62</v>
      </c>
      <c r="BW1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79" s="22">
        <f>Enrollment[[#This Row],['# of Boys from refugee community in age group 3-5 enrolled in learning spaces]]+Enrollment[[#This Row],['# of Boys from host community in age group 3-5 enrolled in learning spaces]]</f>
        <v>0</v>
      </c>
      <c r="BZ179" s="22">
        <f>Enrollment[[#This Row],['# of Boys from refugee community in age group 6-14 enrolled in learning spaces]]+Enrollment[[#This Row],['# of Boys from host community in age group 6-14 enrolled in learning spaces]]</f>
        <v>58</v>
      </c>
      <c r="CA1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80" spans="1:80">
      <c r="A180" s="21" t="s">
        <v>40</v>
      </c>
      <c r="B180" s="21" t="s">
        <v>69</v>
      </c>
      <c r="C180" s="21" t="s">
        <v>461</v>
      </c>
      <c r="D180" s="21" t="s">
        <v>462</v>
      </c>
      <c r="E180" s="21" t="s">
        <v>447</v>
      </c>
      <c r="F180" s="21" t="s">
        <v>466</v>
      </c>
      <c r="G180" s="21">
        <v>31012825</v>
      </c>
      <c r="H180" s="21" t="s">
        <v>166</v>
      </c>
      <c r="I180" s="21" t="s">
        <v>259</v>
      </c>
      <c r="J180" s="21" t="s">
        <v>168</v>
      </c>
      <c r="K180" s="21">
        <v>20.94539</v>
      </c>
      <c r="L180" s="21">
        <v>92.254999999999995</v>
      </c>
      <c r="M180" s="21">
        <v>0</v>
      </c>
      <c r="N180" s="21">
        <v>0</v>
      </c>
      <c r="P180" s="21" t="s">
        <v>105</v>
      </c>
      <c r="Q180" s="21" t="s">
        <v>108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121</v>
      </c>
      <c r="AB180" s="21">
        <v>1</v>
      </c>
      <c r="AC180" s="21">
        <v>119</v>
      </c>
      <c r="AD180" s="21">
        <v>2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1">
        <v>0</v>
      </c>
      <c r="AM180" s="21">
        <v>0</v>
      </c>
      <c r="AN180" s="21">
        <v>0</v>
      </c>
      <c r="AO180" s="21">
        <v>0</v>
      </c>
      <c r="AP180" s="21">
        <v>0</v>
      </c>
      <c r="AQ180" s="21">
        <v>0</v>
      </c>
      <c r="AR180" s="21">
        <v>0</v>
      </c>
      <c r="AS180" s="21">
        <v>0</v>
      </c>
      <c r="AT180" s="21">
        <v>0</v>
      </c>
      <c r="AU180" s="21">
        <v>0</v>
      </c>
      <c r="AV180" s="21">
        <v>0</v>
      </c>
      <c r="AW180" s="21">
        <v>0</v>
      </c>
      <c r="AX180" s="21">
        <v>0</v>
      </c>
      <c r="AZ1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1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80" s="22">
        <f>Enrollment[[#This Row],[Refugee Children 3-14]]+Enrollment[[#This Row],[Refugee Children 15-24]]</f>
        <v>240</v>
      </c>
      <c r="BC1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80" s="22">
        <f>Enrollment[[#This Row],[Host Children 3-14]]+Enrollment[[#This Row],[Host Children 15-24]]</f>
        <v>0</v>
      </c>
      <c r="BF180" s="22">
        <f>Enrollment[[#This Row],['# of Boys from refugee community in age group 3-5 enrolled in learning spaces]]+Enrollment[[#This Row],['# of Boys from refugee community in age group 6-14 enrolled in learning spaces]]</f>
        <v>119</v>
      </c>
      <c r="BG180" s="22">
        <f>Enrollment[[#This Row],['# of Girls from refugee community in age group 3-5 enrolled in learning spaces]]+Enrollment[[#This Row],['# of Girls from refugee community in age group 6-14 enrolled in learning spaces]]</f>
        <v>121</v>
      </c>
      <c r="BH180" s="22">
        <f>Enrollment[[#This Row],['# of Boys from host community in age group 3-5 enrolled in learning spaces]]+Enrollment[[#This Row],['# of Boys from host community in age group 6-14 enrolled in learning spaces]]</f>
        <v>0</v>
      </c>
      <c r="BI180" s="22">
        <f>Enrollment[[#This Row],['# of Girls from host community in age group 3-5 enrolled in learning spaces]]+Enrollment[[#This Row],['# of Girls from host community in age group 6-14 enrolled in learning spaces]]</f>
        <v>0</v>
      </c>
      <c r="BJ180" s="22">
        <f>Enrollment[[#This Row],[Male Refugee (3-14)]]+Enrollment[[#This Row],[Host Male (3-14)]]</f>
        <v>119</v>
      </c>
      <c r="BK180" s="22">
        <f>Enrollment[[#This Row],[Female Refugee (3-14)]]+Enrollment[[#This Row],[Host Female (3-14)]]</f>
        <v>121</v>
      </c>
      <c r="BL1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80" s="22">
        <f>Enrollment[[#This Row],['# of Boys from host community in age group 15-17 enrolled in learning spaces]]+Enrollment[[#This Row],['# of Boys from host community in age group 18-24 enrolled in learning spaces]]</f>
        <v>0</v>
      </c>
      <c r="BO1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80" s="22">
        <f>Enrollment[[#This Row],[Male Refugee (15-24)]]+Enrollment[[#This Row],[Male Host (15-24)]]</f>
        <v>0</v>
      </c>
      <c r="BQ180" s="22">
        <f>Enrollment[[#This Row],[Female Refugee  (15-24)]]+Enrollment[[#This Row],[Female Host (15-24)]]</f>
        <v>0</v>
      </c>
      <c r="BR180" s="22">
        <f>Enrollment[[#This Row],[Total Male (3-14)]]+Enrollment[[#This Row],[Total Male (15-24)]]</f>
        <v>119</v>
      </c>
      <c r="BS180" s="22">
        <f>Enrollment[[#This Row],[Total Female (3-14)]]+Enrollment[[#This Row],[Total Female (15-24)]]</f>
        <v>121</v>
      </c>
      <c r="BT180" s="22">
        <f>Enrollment[[#This Row],[Refugee Total]]+Enrollment[[#This Row],[Total Host]]</f>
        <v>240</v>
      </c>
      <c r="BU180" s="22">
        <f>Enrollment[[#This Row],['# of Girls from refugee community in age group 3-5 enrolled in learning spaces]]+Enrollment[[#This Row],['# of Girls from host community in age group 3-5 enrolled in learning spaces]]</f>
        <v>0</v>
      </c>
      <c r="BV180" s="22">
        <f>Enrollment[[#This Row],['# of Girls from refugee community in age group 6-14 enrolled in learning spaces]]+Enrollment[[#This Row],['# of Girls from host community in age group 6-14 enrolled in learning spaces]]</f>
        <v>121</v>
      </c>
      <c r="BW1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80" s="22">
        <f>Enrollment[[#This Row],['# of Boys from refugee community in age group 3-5 enrolled in learning spaces]]+Enrollment[[#This Row],['# of Boys from host community in age group 3-5 enrolled in learning spaces]]</f>
        <v>0</v>
      </c>
      <c r="BZ180" s="22">
        <f>Enrollment[[#This Row],['# of Boys from refugee community in age group 6-14 enrolled in learning spaces]]+Enrollment[[#This Row],['# of Boys from host community in age group 6-14 enrolled in learning spaces]]</f>
        <v>119</v>
      </c>
      <c r="CA1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81" spans="1:80">
      <c r="A181" s="21" t="s">
        <v>41</v>
      </c>
      <c r="B181" s="21" t="s">
        <v>70</v>
      </c>
      <c r="E181" s="21" t="s">
        <v>467</v>
      </c>
      <c r="F181" s="21" t="s">
        <v>468</v>
      </c>
      <c r="G181" s="21">
        <v>31012747</v>
      </c>
      <c r="H181" s="21" t="s">
        <v>166</v>
      </c>
      <c r="I181" s="21" t="s">
        <v>241</v>
      </c>
      <c r="J181" s="21" t="s">
        <v>168</v>
      </c>
      <c r="P181" s="21" t="s">
        <v>105</v>
      </c>
      <c r="Q181" s="21" t="s">
        <v>108</v>
      </c>
      <c r="S181" s="21">
        <v>50</v>
      </c>
      <c r="U181" s="21">
        <v>40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0</v>
      </c>
      <c r="AN181" s="21">
        <v>0</v>
      </c>
      <c r="AO181" s="21">
        <v>0</v>
      </c>
      <c r="AP181" s="21">
        <v>0</v>
      </c>
      <c r="AQ181" s="21">
        <v>0</v>
      </c>
      <c r="AR181" s="21">
        <v>0</v>
      </c>
      <c r="AS181" s="21">
        <v>0</v>
      </c>
      <c r="AT181" s="21">
        <v>0</v>
      </c>
      <c r="AU181" s="21">
        <v>0</v>
      </c>
      <c r="AV181" s="21">
        <v>0</v>
      </c>
      <c r="AW181" s="21">
        <v>0</v>
      </c>
      <c r="AX181" s="21">
        <v>0</v>
      </c>
      <c r="AZ1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1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81" s="22">
        <f>Enrollment[[#This Row],[Refugee Children 3-14]]+Enrollment[[#This Row],[Refugee Children 15-24]]</f>
        <v>90</v>
      </c>
      <c r="BC1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81" s="22">
        <f>Enrollment[[#This Row],[Host Children 3-14]]+Enrollment[[#This Row],[Host Children 15-24]]</f>
        <v>0</v>
      </c>
      <c r="BF181" s="22">
        <f>Enrollment[[#This Row],['# of Boys from refugee community in age group 3-5 enrolled in learning spaces]]+Enrollment[[#This Row],['# of Boys from refugee community in age group 6-14 enrolled in learning spaces]]</f>
        <v>40</v>
      </c>
      <c r="BG181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81" s="22">
        <f>Enrollment[[#This Row],['# of Boys from host community in age group 3-5 enrolled in learning spaces]]+Enrollment[[#This Row],['# of Boys from host community in age group 6-14 enrolled in learning spaces]]</f>
        <v>0</v>
      </c>
      <c r="BI181" s="22">
        <f>Enrollment[[#This Row],['# of Girls from host community in age group 3-5 enrolled in learning spaces]]+Enrollment[[#This Row],['# of Girls from host community in age group 6-14 enrolled in learning spaces]]</f>
        <v>0</v>
      </c>
      <c r="BJ181" s="22">
        <f>Enrollment[[#This Row],[Male Refugee (3-14)]]+Enrollment[[#This Row],[Host Male (3-14)]]</f>
        <v>40</v>
      </c>
      <c r="BK181" s="22">
        <f>Enrollment[[#This Row],[Female Refugee (3-14)]]+Enrollment[[#This Row],[Host Female (3-14)]]</f>
        <v>50</v>
      </c>
      <c r="BL1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81" s="22">
        <f>Enrollment[[#This Row],['# of Boys from host community in age group 15-17 enrolled in learning spaces]]+Enrollment[[#This Row],['# of Boys from host community in age group 18-24 enrolled in learning spaces]]</f>
        <v>0</v>
      </c>
      <c r="BO1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81" s="22">
        <f>Enrollment[[#This Row],[Male Refugee (15-24)]]+Enrollment[[#This Row],[Male Host (15-24)]]</f>
        <v>0</v>
      </c>
      <c r="BQ181" s="22">
        <f>Enrollment[[#This Row],[Female Refugee  (15-24)]]+Enrollment[[#This Row],[Female Host (15-24)]]</f>
        <v>0</v>
      </c>
      <c r="BR181" s="22">
        <f>Enrollment[[#This Row],[Total Male (3-14)]]+Enrollment[[#This Row],[Total Male (15-24)]]</f>
        <v>40</v>
      </c>
      <c r="BS181" s="22">
        <f>Enrollment[[#This Row],[Total Female (3-14)]]+Enrollment[[#This Row],[Total Female (15-24)]]</f>
        <v>50</v>
      </c>
      <c r="BT181" s="22">
        <f>Enrollment[[#This Row],[Refugee Total]]+Enrollment[[#This Row],[Total Host]]</f>
        <v>90</v>
      </c>
      <c r="BU181" s="22">
        <f>Enrollment[[#This Row],['# of Girls from refugee community in age group 3-5 enrolled in learning spaces]]+Enrollment[[#This Row],['# of Girls from host community in age group 3-5 enrolled in learning spaces]]</f>
        <v>50</v>
      </c>
      <c r="BV181" s="22">
        <f>Enrollment[[#This Row],['# of Girls from refugee community in age group 6-14 enrolled in learning spaces]]+Enrollment[[#This Row],['# of Girls from host community in age group 6-14 enrolled in learning spaces]]</f>
        <v>0</v>
      </c>
      <c r="BW1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81" s="22">
        <f>Enrollment[[#This Row],['# of Boys from refugee community in age group 3-5 enrolled in learning spaces]]+Enrollment[[#This Row],['# of Boys from host community in age group 3-5 enrolled in learning spaces]]</f>
        <v>40</v>
      </c>
      <c r="BZ181" s="22">
        <f>Enrollment[[#This Row],['# of Boys from refugee community in age group 6-14 enrolled in learning spaces]]+Enrollment[[#This Row],['# of Boys from host community in age group 6-14 enrolled in learning spaces]]</f>
        <v>0</v>
      </c>
      <c r="CA1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82" spans="1:80">
      <c r="A182" s="21" t="s">
        <v>41</v>
      </c>
      <c r="B182" s="21" t="s">
        <v>70</v>
      </c>
      <c r="C182" s="21" t="s">
        <v>95</v>
      </c>
      <c r="D182" s="21" t="s">
        <v>98</v>
      </c>
      <c r="E182" s="21" t="s">
        <v>467</v>
      </c>
      <c r="F182" s="21" t="s">
        <v>469</v>
      </c>
      <c r="G182" s="21">
        <v>31012795</v>
      </c>
      <c r="H182" s="21" t="s">
        <v>166</v>
      </c>
      <c r="I182" s="21" t="s">
        <v>259</v>
      </c>
      <c r="J182" s="21" t="s">
        <v>168</v>
      </c>
      <c r="K182" s="21">
        <v>20.942219999999999</v>
      </c>
      <c r="L182" s="21">
        <v>92.255899999999997</v>
      </c>
      <c r="M182" s="21">
        <v>0</v>
      </c>
      <c r="N182" s="21">
        <v>0</v>
      </c>
      <c r="P182" s="21" t="s">
        <v>105</v>
      </c>
      <c r="Q182" s="21" t="s">
        <v>108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137</v>
      </c>
      <c r="AB182" s="21">
        <v>1</v>
      </c>
      <c r="AC182" s="21">
        <v>103</v>
      </c>
      <c r="AD182" s="21">
        <v>1</v>
      </c>
      <c r="AE182" s="21">
        <v>0</v>
      </c>
      <c r="AF182" s="21">
        <v>0</v>
      </c>
      <c r="AG182" s="21">
        <v>0</v>
      </c>
      <c r="AH182" s="21">
        <v>0</v>
      </c>
      <c r="AI182" s="21">
        <v>0</v>
      </c>
      <c r="AJ182" s="21">
        <v>0</v>
      </c>
      <c r="AK182" s="21">
        <v>0</v>
      </c>
      <c r="AL182" s="21">
        <v>0</v>
      </c>
      <c r="AM182" s="21">
        <v>0</v>
      </c>
      <c r="AN182" s="21">
        <v>0</v>
      </c>
      <c r="AO182" s="21">
        <v>0</v>
      </c>
      <c r="AP182" s="21">
        <v>0</v>
      </c>
      <c r="AQ182" s="21">
        <v>0</v>
      </c>
      <c r="AR182" s="21">
        <v>0</v>
      </c>
      <c r="AS182" s="21">
        <v>0</v>
      </c>
      <c r="AT182" s="21">
        <v>0</v>
      </c>
      <c r="AU182" s="21">
        <v>0</v>
      </c>
      <c r="AV182" s="21">
        <v>0</v>
      </c>
      <c r="AW182" s="21">
        <v>0</v>
      </c>
      <c r="AX182" s="21">
        <v>0</v>
      </c>
      <c r="AZ1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1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82" s="22">
        <f>Enrollment[[#This Row],[Refugee Children 3-14]]+Enrollment[[#This Row],[Refugee Children 15-24]]</f>
        <v>240</v>
      </c>
      <c r="BC1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82" s="22">
        <f>Enrollment[[#This Row],[Host Children 3-14]]+Enrollment[[#This Row],[Host Children 15-24]]</f>
        <v>0</v>
      </c>
      <c r="BF182" s="22">
        <f>Enrollment[[#This Row],['# of Boys from refugee community in age group 3-5 enrolled in learning spaces]]+Enrollment[[#This Row],['# of Boys from refugee community in age group 6-14 enrolled in learning spaces]]</f>
        <v>103</v>
      </c>
      <c r="BG182" s="22">
        <f>Enrollment[[#This Row],['# of Girls from refugee community in age group 3-5 enrolled in learning spaces]]+Enrollment[[#This Row],['# of Girls from refugee community in age group 6-14 enrolled in learning spaces]]</f>
        <v>137</v>
      </c>
      <c r="BH182" s="22">
        <f>Enrollment[[#This Row],['# of Boys from host community in age group 3-5 enrolled in learning spaces]]+Enrollment[[#This Row],['# of Boys from host community in age group 6-14 enrolled in learning spaces]]</f>
        <v>0</v>
      </c>
      <c r="BI182" s="22">
        <f>Enrollment[[#This Row],['# of Girls from host community in age group 3-5 enrolled in learning spaces]]+Enrollment[[#This Row],['# of Girls from host community in age group 6-14 enrolled in learning spaces]]</f>
        <v>0</v>
      </c>
      <c r="BJ182" s="22">
        <f>Enrollment[[#This Row],[Male Refugee (3-14)]]+Enrollment[[#This Row],[Host Male (3-14)]]</f>
        <v>103</v>
      </c>
      <c r="BK182" s="22">
        <f>Enrollment[[#This Row],[Female Refugee (3-14)]]+Enrollment[[#This Row],[Host Female (3-14)]]</f>
        <v>137</v>
      </c>
      <c r="BL1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82" s="22">
        <f>Enrollment[[#This Row],['# of Boys from host community in age group 15-17 enrolled in learning spaces]]+Enrollment[[#This Row],['# of Boys from host community in age group 18-24 enrolled in learning spaces]]</f>
        <v>0</v>
      </c>
      <c r="BO1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82" s="22">
        <f>Enrollment[[#This Row],[Male Refugee (15-24)]]+Enrollment[[#This Row],[Male Host (15-24)]]</f>
        <v>0</v>
      </c>
      <c r="BQ182" s="22">
        <f>Enrollment[[#This Row],[Female Refugee  (15-24)]]+Enrollment[[#This Row],[Female Host (15-24)]]</f>
        <v>0</v>
      </c>
      <c r="BR182" s="22">
        <f>Enrollment[[#This Row],[Total Male (3-14)]]+Enrollment[[#This Row],[Total Male (15-24)]]</f>
        <v>103</v>
      </c>
      <c r="BS182" s="22">
        <f>Enrollment[[#This Row],[Total Female (3-14)]]+Enrollment[[#This Row],[Total Female (15-24)]]</f>
        <v>137</v>
      </c>
      <c r="BT182" s="22">
        <f>Enrollment[[#This Row],[Refugee Total]]+Enrollment[[#This Row],[Total Host]]</f>
        <v>240</v>
      </c>
      <c r="BU182" s="22">
        <f>Enrollment[[#This Row],['# of Girls from refugee community in age group 3-5 enrolled in learning spaces]]+Enrollment[[#This Row],['# of Girls from host community in age group 3-5 enrolled in learning spaces]]</f>
        <v>0</v>
      </c>
      <c r="BV182" s="22">
        <f>Enrollment[[#This Row],['# of Girls from refugee community in age group 6-14 enrolled in learning spaces]]+Enrollment[[#This Row],['# of Girls from host community in age group 6-14 enrolled in learning spaces]]</f>
        <v>137</v>
      </c>
      <c r="BW1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82" s="22">
        <f>Enrollment[[#This Row],['# of Boys from refugee community in age group 3-5 enrolled in learning spaces]]+Enrollment[[#This Row],['# of Boys from host community in age group 3-5 enrolled in learning spaces]]</f>
        <v>0</v>
      </c>
      <c r="BZ182" s="22">
        <f>Enrollment[[#This Row],['# of Boys from refugee community in age group 6-14 enrolled in learning spaces]]+Enrollment[[#This Row],['# of Boys from host community in age group 6-14 enrolled in learning spaces]]</f>
        <v>103</v>
      </c>
      <c r="CA1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83" spans="1:80">
      <c r="A183" s="21" t="s">
        <v>41</v>
      </c>
      <c r="B183" s="21" t="s">
        <v>70</v>
      </c>
      <c r="C183" s="21" t="s">
        <v>461</v>
      </c>
      <c r="D183" s="21" t="s">
        <v>462</v>
      </c>
      <c r="E183" s="21" t="s">
        <v>467</v>
      </c>
      <c r="F183" s="21" t="s">
        <v>470</v>
      </c>
      <c r="G183" s="21">
        <v>31012788</v>
      </c>
      <c r="H183" s="21" t="s">
        <v>166</v>
      </c>
      <c r="I183" s="21" t="s">
        <v>259</v>
      </c>
      <c r="J183" s="21" t="s">
        <v>168</v>
      </c>
      <c r="P183" s="21" t="s">
        <v>105</v>
      </c>
      <c r="Q183" s="21" t="s">
        <v>108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62</v>
      </c>
      <c r="AB183" s="21">
        <v>0</v>
      </c>
      <c r="AC183" s="21">
        <v>58</v>
      </c>
      <c r="AD183" s="21">
        <v>1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Z1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1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83" s="22">
        <f>Enrollment[[#This Row],[Refugee Children 3-14]]+Enrollment[[#This Row],[Refugee Children 15-24]]</f>
        <v>120</v>
      </c>
      <c r="BC1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83" s="22">
        <f>Enrollment[[#This Row],[Host Children 3-14]]+Enrollment[[#This Row],[Host Children 15-24]]</f>
        <v>0</v>
      </c>
      <c r="BF183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83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183" s="22">
        <f>Enrollment[[#This Row],['# of Boys from host community in age group 3-5 enrolled in learning spaces]]+Enrollment[[#This Row],['# of Boys from host community in age group 6-14 enrolled in learning spaces]]</f>
        <v>0</v>
      </c>
      <c r="BI183" s="22">
        <f>Enrollment[[#This Row],['# of Girls from host community in age group 3-5 enrolled in learning spaces]]+Enrollment[[#This Row],['# of Girls from host community in age group 6-14 enrolled in learning spaces]]</f>
        <v>0</v>
      </c>
      <c r="BJ183" s="22">
        <f>Enrollment[[#This Row],[Male Refugee (3-14)]]+Enrollment[[#This Row],[Host Male (3-14)]]</f>
        <v>58</v>
      </c>
      <c r="BK183" s="22">
        <f>Enrollment[[#This Row],[Female Refugee (3-14)]]+Enrollment[[#This Row],[Host Female (3-14)]]</f>
        <v>62</v>
      </c>
      <c r="BL1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83" s="22">
        <f>Enrollment[[#This Row],['# of Boys from host community in age group 15-17 enrolled in learning spaces]]+Enrollment[[#This Row],['# of Boys from host community in age group 18-24 enrolled in learning spaces]]</f>
        <v>0</v>
      </c>
      <c r="BO1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83" s="22">
        <f>Enrollment[[#This Row],[Male Refugee (15-24)]]+Enrollment[[#This Row],[Male Host (15-24)]]</f>
        <v>0</v>
      </c>
      <c r="BQ183" s="22">
        <f>Enrollment[[#This Row],[Female Refugee  (15-24)]]+Enrollment[[#This Row],[Female Host (15-24)]]</f>
        <v>0</v>
      </c>
      <c r="BR183" s="22">
        <f>Enrollment[[#This Row],[Total Male (3-14)]]+Enrollment[[#This Row],[Total Male (15-24)]]</f>
        <v>58</v>
      </c>
      <c r="BS183" s="22">
        <f>Enrollment[[#This Row],[Total Female (3-14)]]+Enrollment[[#This Row],[Total Female (15-24)]]</f>
        <v>62</v>
      </c>
      <c r="BT183" s="22">
        <f>Enrollment[[#This Row],[Refugee Total]]+Enrollment[[#This Row],[Total Host]]</f>
        <v>120</v>
      </c>
      <c r="BU183" s="22">
        <f>Enrollment[[#This Row],['# of Girls from refugee community in age group 3-5 enrolled in learning spaces]]+Enrollment[[#This Row],['# of Girls from host community in age group 3-5 enrolled in learning spaces]]</f>
        <v>0</v>
      </c>
      <c r="BV183" s="22">
        <f>Enrollment[[#This Row],['# of Girls from refugee community in age group 6-14 enrolled in learning spaces]]+Enrollment[[#This Row],['# of Girls from host community in age group 6-14 enrolled in learning spaces]]</f>
        <v>62</v>
      </c>
      <c r="BW1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83" s="22">
        <f>Enrollment[[#This Row],['# of Boys from refugee community in age group 3-5 enrolled in learning spaces]]+Enrollment[[#This Row],['# of Boys from host community in age group 3-5 enrolled in learning spaces]]</f>
        <v>0</v>
      </c>
      <c r="BZ183" s="22">
        <f>Enrollment[[#This Row],['# of Boys from refugee community in age group 6-14 enrolled in learning spaces]]+Enrollment[[#This Row],['# of Boys from host community in age group 6-14 enrolled in learning spaces]]</f>
        <v>58</v>
      </c>
      <c r="CA1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84" spans="1:80">
      <c r="A184" s="21" t="s">
        <v>41</v>
      </c>
      <c r="B184" s="21" t="s">
        <v>70</v>
      </c>
      <c r="C184" s="21" t="s">
        <v>461</v>
      </c>
      <c r="D184" s="21" t="s">
        <v>462</v>
      </c>
      <c r="E184" s="21" t="s">
        <v>467</v>
      </c>
      <c r="F184" s="21" t="s">
        <v>471</v>
      </c>
      <c r="G184" s="21">
        <v>31012789</v>
      </c>
      <c r="H184" s="21" t="s">
        <v>166</v>
      </c>
      <c r="I184" s="21" t="s">
        <v>259</v>
      </c>
      <c r="J184" s="21" t="s">
        <v>168</v>
      </c>
      <c r="P184" s="21" t="s">
        <v>105</v>
      </c>
      <c r="Q184" s="21" t="s">
        <v>108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0</v>
      </c>
      <c r="Z184" s="21">
        <v>0</v>
      </c>
      <c r="AA184" s="21">
        <v>62</v>
      </c>
      <c r="AB184" s="21">
        <v>1</v>
      </c>
      <c r="AC184" s="21">
        <v>58</v>
      </c>
      <c r="AD184" s="21">
        <v>1</v>
      </c>
      <c r="AE184" s="21">
        <v>0</v>
      </c>
      <c r="AF184" s="21">
        <v>0</v>
      </c>
      <c r="AG184" s="21">
        <v>0</v>
      </c>
      <c r="AH184" s="21">
        <v>0</v>
      </c>
      <c r="AI184" s="21">
        <v>0</v>
      </c>
      <c r="AJ184" s="21">
        <v>0</v>
      </c>
      <c r="AK184" s="21">
        <v>0</v>
      </c>
      <c r="AL184" s="21">
        <v>0</v>
      </c>
      <c r="AM184" s="21">
        <v>0</v>
      </c>
      <c r="AN184" s="21">
        <v>0</v>
      </c>
      <c r="AO184" s="21">
        <v>0</v>
      </c>
      <c r="AP184" s="21">
        <v>0</v>
      </c>
      <c r="AQ184" s="21">
        <v>0</v>
      </c>
      <c r="AR184" s="21">
        <v>0</v>
      </c>
      <c r="AS184" s="21">
        <v>0</v>
      </c>
      <c r="AT184" s="21">
        <v>0</v>
      </c>
      <c r="AU184" s="21">
        <v>0</v>
      </c>
      <c r="AV184" s="21">
        <v>0</v>
      </c>
      <c r="AW184" s="21">
        <v>0</v>
      </c>
      <c r="AX184" s="21">
        <v>0</v>
      </c>
      <c r="AZ1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1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84" s="22">
        <f>Enrollment[[#This Row],[Refugee Children 3-14]]+Enrollment[[#This Row],[Refugee Children 15-24]]</f>
        <v>120</v>
      </c>
      <c r="BC1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84" s="22">
        <f>Enrollment[[#This Row],[Host Children 3-14]]+Enrollment[[#This Row],[Host Children 15-24]]</f>
        <v>0</v>
      </c>
      <c r="BF184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84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184" s="22">
        <f>Enrollment[[#This Row],['# of Boys from host community in age group 3-5 enrolled in learning spaces]]+Enrollment[[#This Row],['# of Boys from host community in age group 6-14 enrolled in learning spaces]]</f>
        <v>0</v>
      </c>
      <c r="BI184" s="22">
        <f>Enrollment[[#This Row],['# of Girls from host community in age group 3-5 enrolled in learning spaces]]+Enrollment[[#This Row],['# of Girls from host community in age group 6-14 enrolled in learning spaces]]</f>
        <v>0</v>
      </c>
      <c r="BJ184" s="22">
        <f>Enrollment[[#This Row],[Male Refugee (3-14)]]+Enrollment[[#This Row],[Host Male (3-14)]]</f>
        <v>58</v>
      </c>
      <c r="BK184" s="22">
        <f>Enrollment[[#This Row],[Female Refugee (3-14)]]+Enrollment[[#This Row],[Host Female (3-14)]]</f>
        <v>62</v>
      </c>
      <c r="BL1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84" s="22">
        <f>Enrollment[[#This Row],['# of Boys from host community in age group 15-17 enrolled in learning spaces]]+Enrollment[[#This Row],['# of Boys from host community in age group 18-24 enrolled in learning spaces]]</f>
        <v>0</v>
      </c>
      <c r="BO1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84" s="22">
        <f>Enrollment[[#This Row],[Male Refugee (15-24)]]+Enrollment[[#This Row],[Male Host (15-24)]]</f>
        <v>0</v>
      </c>
      <c r="BQ184" s="22">
        <f>Enrollment[[#This Row],[Female Refugee  (15-24)]]+Enrollment[[#This Row],[Female Host (15-24)]]</f>
        <v>0</v>
      </c>
      <c r="BR184" s="22">
        <f>Enrollment[[#This Row],[Total Male (3-14)]]+Enrollment[[#This Row],[Total Male (15-24)]]</f>
        <v>58</v>
      </c>
      <c r="BS184" s="22">
        <f>Enrollment[[#This Row],[Total Female (3-14)]]+Enrollment[[#This Row],[Total Female (15-24)]]</f>
        <v>62</v>
      </c>
      <c r="BT184" s="22">
        <f>Enrollment[[#This Row],[Refugee Total]]+Enrollment[[#This Row],[Total Host]]</f>
        <v>120</v>
      </c>
      <c r="BU184" s="22">
        <f>Enrollment[[#This Row],['# of Girls from refugee community in age group 3-5 enrolled in learning spaces]]+Enrollment[[#This Row],['# of Girls from host community in age group 3-5 enrolled in learning spaces]]</f>
        <v>0</v>
      </c>
      <c r="BV184" s="22">
        <f>Enrollment[[#This Row],['# of Girls from refugee community in age group 6-14 enrolled in learning spaces]]+Enrollment[[#This Row],['# of Girls from host community in age group 6-14 enrolled in learning spaces]]</f>
        <v>62</v>
      </c>
      <c r="BW1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84" s="22">
        <f>Enrollment[[#This Row],['# of Boys from refugee community in age group 3-5 enrolled in learning spaces]]+Enrollment[[#This Row],['# of Boys from host community in age group 3-5 enrolled in learning spaces]]</f>
        <v>0</v>
      </c>
      <c r="BZ184" s="22">
        <f>Enrollment[[#This Row],['# of Boys from refugee community in age group 6-14 enrolled in learning spaces]]+Enrollment[[#This Row],['# of Boys from host community in age group 6-14 enrolled in learning spaces]]</f>
        <v>58</v>
      </c>
      <c r="CA1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85" spans="1:80">
      <c r="A185" s="21" t="s">
        <v>41</v>
      </c>
      <c r="B185" s="21" t="s">
        <v>70</v>
      </c>
      <c r="C185" s="21" t="s">
        <v>472</v>
      </c>
      <c r="D185" s="21" t="s">
        <v>473</v>
      </c>
      <c r="E185" s="21" t="s">
        <v>467</v>
      </c>
      <c r="F185" s="21" t="s">
        <v>474</v>
      </c>
      <c r="G185" s="21">
        <v>31012821</v>
      </c>
      <c r="H185" s="21" t="s">
        <v>166</v>
      </c>
      <c r="I185" s="21" t="s">
        <v>259</v>
      </c>
      <c r="J185" s="21" t="s">
        <v>168</v>
      </c>
      <c r="P185" s="21" t="s">
        <v>105</v>
      </c>
      <c r="Q185" s="21" t="s">
        <v>108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141</v>
      </c>
      <c r="AB185" s="21">
        <v>1</v>
      </c>
      <c r="AC185" s="21">
        <v>99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1">
        <v>0</v>
      </c>
      <c r="AZ1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1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85" s="22">
        <f>Enrollment[[#This Row],[Refugee Children 3-14]]+Enrollment[[#This Row],[Refugee Children 15-24]]</f>
        <v>240</v>
      </c>
      <c r="BC1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85" s="22">
        <f>Enrollment[[#This Row],[Host Children 3-14]]+Enrollment[[#This Row],[Host Children 15-24]]</f>
        <v>0</v>
      </c>
      <c r="BF185" s="22">
        <f>Enrollment[[#This Row],['# of Boys from refugee community in age group 3-5 enrolled in learning spaces]]+Enrollment[[#This Row],['# of Boys from refugee community in age group 6-14 enrolled in learning spaces]]</f>
        <v>99</v>
      </c>
      <c r="BG185" s="22">
        <f>Enrollment[[#This Row],['# of Girls from refugee community in age group 3-5 enrolled in learning spaces]]+Enrollment[[#This Row],['# of Girls from refugee community in age group 6-14 enrolled in learning spaces]]</f>
        <v>141</v>
      </c>
      <c r="BH185" s="22">
        <f>Enrollment[[#This Row],['# of Boys from host community in age group 3-5 enrolled in learning spaces]]+Enrollment[[#This Row],['# of Boys from host community in age group 6-14 enrolled in learning spaces]]</f>
        <v>0</v>
      </c>
      <c r="BI185" s="22">
        <f>Enrollment[[#This Row],['# of Girls from host community in age group 3-5 enrolled in learning spaces]]+Enrollment[[#This Row],['# of Girls from host community in age group 6-14 enrolled in learning spaces]]</f>
        <v>0</v>
      </c>
      <c r="BJ185" s="22">
        <f>Enrollment[[#This Row],[Male Refugee (3-14)]]+Enrollment[[#This Row],[Host Male (3-14)]]</f>
        <v>99</v>
      </c>
      <c r="BK185" s="22">
        <f>Enrollment[[#This Row],[Female Refugee (3-14)]]+Enrollment[[#This Row],[Host Female (3-14)]]</f>
        <v>141</v>
      </c>
      <c r="BL1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85" s="22">
        <f>Enrollment[[#This Row],['# of Boys from host community in age group 15-17 enrolled in learning spaces]]+Enrollment[[#This Row],['# of Boys from host community in age group 18-24 enrolled in learning spaces]]</f>
        <v>0</v>
      </c>
      <c r="BO1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85" s="22">
        <f>Enrollment[[#This Row],[Male Refugee (15-24)]]+Enrollment[[#This Row],[Male Host (15-24)]]</f>
        <v>0</v>
      </c>
      <c r="BQ185" s="22">
        <f>Enrollment[[#This Row],[Female Refugee  (15-24)]]+Enrollment[[#This Row],[Female Host (15-24)]]</f>
        <v>0</v>
      </c>
      <c r="BR185" s="22">
        <f>Enrollment[[#This Row],[Total Male (3-14)]]+Enrollment[[#This Row],[Total Male (15-24)]]</f>
        <v>99</v>
      </c>
      <c r="BS185" s="22">
        <f>Enrollment[[#This Row],[Total Female (3-14)]]+Enrollment[[#This Row],[Total Female (15-24)]]</f>
        <v>141</v>
      </c>
      <c r="BT185" s="22">
        <f>Enrollment[[#This Row],[Refugee Total]]+Enrollment[[#This Row],[Total Host]]</f>
        <v>240</v>
      </c>
      <c r="BU185" s="22">
        <f>Enrollment[[#This Row],['# of Girls from refugee community in age group 3-5 enrolled in learning spaces]]+Enrollment[[#This Row],['# of Girls from host community in age group 3-5 enrolled in learning spaces]]</f>
        <v>0</v>
      </c>
      <c r="BV185" s="22">
        <f>Enrollment[[#This Row],['# of Girls from refugee community in age group 6-14 enrolled in learning spaces]]+Enrollment[[#This Row],['# of Girls from host community in age group 6-14 enrolled in learning spaces]]</f>
        <v>141</v>
      </c>
      <c r="BW1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85" s="22">
        <f>Enrollment[[#This Row],['# of Boys from refugee community in age group 3-5 enrolled in learning spaces]]+Enrollment[[#This Row],['# of Boys from host community in age group 3-5 enrolled in learning spaces]]</f>
        <v>0</v>
      </c>
      <c r="BZ185" s="22">
        <f>Enrollment[[#This Row],['# of Boys from refugee community in age group 6-14 enrolled in learning spaces]]+Enrollment[[#This Row],['# of Boys from host community in age group 6-14 enrolled in learning spaces]]</f>
        <v>99</v>
      </c>
      <c r="CA1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86" spans="1:80">
      <c r="A186" s="21" t="s">
        <v>43</v>
      </c>
      <c r="B186" s="21" t="s">
        <v>72</v>
      </c>
      <c r="E186" s="21" t="s">
        <v>475</v>
      </c>
      <c r="F186" s="21" t="s">
        <v>476</v>
      </c>
      <c r="G186" s="21">
        <v>31012739</v>
      </c>
      <c r="H186" s="21" t="s">
        <v>166</v>
      </c>
      <c r="I186" s="21" t="s">
        <v>241</v>
      </c>
      <c r="J186" s="21" t="s">
        <v>168</v>
      </c>
      <c r="P186" s="21" t="s">
        <v>105</v>
      </c>
      <c r="Q186" s="21" t="s">
        <v>108</v>
      </c>
      <c r="S186" s="21">
        <v>45</v>
      </c>
      <c r="U186" s="21">
        <v>45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0</v>
      </c>
      <c r="AW186" s="21">
        <v>0</v>
      </c>
      <c r="AX186" s="21">
        <v>0</v>
      </c>
      <c r="AZ1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1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86" s="22">
        <f>Enrollment[[#This Row],[Refugee Children 3-14]]+Enrollment[[#This Row],[Refugee Children 15-24]]</f>
        <v>90</v>
      </c>
      <c r="BC1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86" s="22">
        <f>Enrollment[[#This Row],[Host Children 3-14]]+Enrollment[[#This Row],[Host Children 15-24]]</f>
        <v>0</v>
      </c>
      <c r="BF186" s="22">
        <f>Enrollment[[#This Row],['# of Boys from refugee community in age group 3-5 enrolled in learning spaces]]+Enrollment[[#This Row],['# of Boys from refugee community in age group 6-14 enrolled in learning spaces]]</f>
        <v>45</v>
      </c>
      <c r="BG186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186" s="22">
        <f>Enrollment[[#This Row],['# of Boys from host community in age group 3-5 enrolled in learning spaces]]+Enrollment[[#This Row],['# of Boys from host community in age group 6-14 enrolled in learning spaces]]</f>
        <v>0</v>
      </c>
      <c r="BI186" s="22">
        <f>Enrollment[[#This Row],['# of Girls from host community in age group 3-5 enrolled in learning spaces]]+Enrollment[[#This Row],['# of Girls from host community in age group 6-14 enrolled in learning spaces]]</f>
        <v>0</v>
      </c>
      <c r="BJ186" s="22">
        <f>Enrollment[[#This Row],[Male Refugee (3-14)]]+Enrollment[[#This Row],[Host Male (3-14)]]</f>
        <v>45</v>
      </c>
      <c r="BK186" s="22">
        <f>Enrollment[[#This Row],[Female Refugee (3-14)]]+Enrollment[[#This Row],[Host Female (3-14)]]</f>
        <v>45</v>
      </c>
      <c r="BL1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86" s="22">
        <f>Enrollment[[#This Row],['# of Boys from host community in age group 15-17 enrolled in learning spaces]]+Enrollment[[#This Row],['# of Boys from host community in age group 18-24 enrolled in learning spaces]]</f>
        <v>0</v>
      </c>
      <c r="BO1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86" s="22">
        <f>Enrollment[[#This Row],[Male Refugee (15-24)]]+Enrollment[[#This Row],[Male Host (15-24)]]</f>
        <v>0</v>
      </c>
      <c r="BQ186" s="22">
        <f>Enrollment[[#This Row],[Female Refugee  (15-24)]]+Enrollment[[#This Row],[Female Host (15-24)]]</f>
        <v>0</v>
      </c>
      <c r="BR186" s="22">
        <f>Enrollment[[#This Row],[Total Male (3-14)]]+Enrollment[[#This Row],[Total Male (15-24)]]</f>
        <v>45</v>
      </c>
      <c r="BS186" s="22">
        <f>Enrollment[[#This Row],[Total Female (3-14)]]+Enrollment[[#This Row],[Total Female (15-24)]]</f>
        <v>45</v>
      </c>
      <c r="BT186" s="22">
        <f>Enrollment[[#This Row],[Refugee Total]]+Enrollment[[#This Row],[Total Host]]</f>
        <v>90</v>
      </c>
      <c r="BU186" s="22">
        <f>Enrollment[[#This Row],['# of Girls from refugee community in age group 3-5 enrolled in learning spaces]]+Enrollment[[#This Row],['# of Girls from host community in age group 3-5 enrolled in learning spaces]]</f>
        <v>45</v>
      </c>
      <c r="BV186" s="22">
        <f>Enrollment[[#This Row],['# of Girls from refugee community in age group 6-14 enrolled in learning spaces]]+Enrollment[[#This Row],['# of Girls from host community in age group 6-14 enrolled in learning spaces]]</f>
        <v>0</v>
      </c>
      <c r="BW1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86" s="22">
        <f>Enrollment[[#This Row],['# of Boys from refugee community in age group 3-5 enrolled in learning spaces]]+Enrollment[[#This Row],['# of Boys from host community in age group 3-5 enrolled in learning spaces]]</f>
        <v>45</v>
      </c>
      <c r="BZ186" s="22">
        <f>Enrollment[[#This Row],['# of Boys from refugee community in age group 6-14 enrolled in learning spaces]]+Enrollment[[#This Row],['# of Boys from host community in age group 6-14 enrolled in learning spaces]]</f>
        <v>0</v>
      </c>
      <c r="CA1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87" spans="1:80">
      <c r="A187" s="21" t="s">
        <v>43</v>
      </c>
      <c r="B187" s="21" t="s">
        <v>72</v>
      </c>
      <c r="E187" s="21" t="s">
        <v>477</v>
      </c>
      <c r="F187" s="21" t="s">
        <v>478</v>
      </c>
      <c r="G187" s="21">
        <v>31012803</v>
      </c>
      <c r="H187" s="21" t="s">
        <v>166</v>
      </c>
      <c r="I187" s="21" t="s">
        <v>259</v>
      </c>
      <c r="J187" s="21" t="s">
        <v>168</v>
      </c>
      <c r="P187" s="21" t="s">
        <v>105</v>
      </c>
      <c r="Q187" s="21" t="s">
        <v>108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59</v>
      </c>
      <c r="AC187" s="21">
        <v>61</v>
      </c>
      <c r="AE187" s="21">
        <v>0</v>
      </c>
      <c r="AF187" s="21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v>0</v>
      </c>
      <c r="AL187" s="21">
        <v>0</v>
      </c>
      <c r="AM187" s="21">
        <v>0</v>
      </c>
      <c r="AN187" s="21">
        <v>0</v>
      </c>
      <c r="AO187" s="21">
        <v>0</v>
      </c>
      <c r="AP187" s="21">
        <v>0</v>
      </c>
      <c r="AQ187" s="21">
        <v>0</v>
      </c>
      <c r="AR187" s="21">
        <v>0</v>
      </c>
      <c r="AS187" s="21">
        <v>0</v>
      </c>
      <c r="AT187" s="21">
        <v>0</v>
      </c>
      <c r="AU187" s="21">
        <v>0</v>
      </c>
      <c r="AV187" s="21">
        <v>0</v>
      </c>
      <c r="AW187" s="21">
        <v>0</v>
      </c>
      <c r="AX187" s="21">
        <v>0</v>
      </c>
      <c r="AZ1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1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87" s="22">
        <f>Enrollment[[#This Row],[Refugee Children 3-14]]+Enrollment[[#This Row],[Refugee Children 15-24]]</f>
        <v>120</v>
      </c>
      <c r="BC1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87" s="22">
        <f>Enrollment[[#This Row],[Host Children 3-14]]+Enrollment[[#This Row],[Host Children 15-24]]</f>
        <v>0</v>
      </c>
      <c r="BF187" s="22">
        <f>Enrollment[[#This Row],['# of Boys from refugee community in age group 3-5 enrolled in learning spaces]]+Enrollment[[#This Row],['# of Boys from refugee community in age group 6-14 enrolled in learning spaces]]</f>
        <v>61</v>
      </c>
      <c r="BG187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187" s="22">
        <f>Enrollment[[#This Row],['# of Boys from host community in age group 3-5 enrolled in learning spaces]]+Enrollment[[#This Row],['# of Boys from host community in age group 6-14 enrolled in learning spaces]]</f>
        <v>0</v>
      </c>
      <c r="BI187" s="22">
        <f>Enrollment[[#This Row],['# of Girls from host community in age group 3-5 enrolled in learning spaces]]+Enrollment[[#This Row],['# of Girls from host community in age group 6-14 enrolled in learning spaces]]</f>
        <v>0</v>
      </c>
      <c r="BJ187" s="22">
        <f>Enrollment[[#This Row],[Male Refugee (3-14)]]+Enrollment[[#This Row],[Host Male (3-14)]]</f>
        <v>61</v>
      </c>
      <c r="BK187" s="22">
        <f>Enrollment[[#This Row],[Female Refugee (3-14)]]+Enrollment[[#This Row],[Host Female (3-14)]]</f>
        <v>59</v>
      </c>
      <c r="BL1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87" s="22">
        <f>Enrollment[[#This Row],['# of Boys from host community in age group 15-17 enrolled in learning spaces]]+Enrollment[[#This Row],['# of Boys from host community in age group 18-24 enrolled in learning spaces]]</f>
        <v>0</v>
      </c>
      <c r="BO1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87" s="22">
        <f>Enrollment[[#This Row],[Male Refugee (15-24)]]+Enrollment[[#This Row],[Male Host (15-24)]]</f>
        <v>0</v>
      </c>
      <c r="BQ187" s="22">
        <f>Enrollment[[#This Row],[Female Refugee  (15-24)]]+Enrollment[[#This Row],[Female Host (15-24)]]</f>
        <v>0</v>
      </c>
      <c r="BR187" s="22">
        <f>Enrollment[[#This Row],[Total Male (3-14)]]+Enrollment[[#This Row],[Total Male (15-24)]]</f>
        <v>61</v>
      </c>
      <c r="BS187" s="22">
        <f>Enrollment[[#This Row],[Total Female (3-14)]]+Enrollment[[#This Row],[Total Female (15-24)]]</f>
        <v>59</v>
      </c>
      <c r="BT187" s="22">
        <f>Enrollment[[#This Row],[Refugee Total]]+Enrollment[[#This Row],[Total Host]]</f>
        <v>120</v>
      </c>
      <c r="BU187" s="22">
        <f>Enrollment[[#This Row],['# of Girls from refugee community in age group 3-5 enrolled in learning spaces]]+Enrollment[[#This Row],['# of Girls from host community in age group 3-5 enrolled in learning spaces]]</f>
        <v>0</v>
      </c>
      <c r="BV187" s="22">
        <f>Enrollment[[#This Row],['# of Girls from refugee community in age group 6-14 enrolled in learning spaces]]+Enrollment[[#This Row],['# of Girls from host community in age group 6-14 enrolled in learning spaces]]</f>
        <v>59</v>
      </c>
      <c r="BW1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87" s="22">
        <f>Enrollment[[#This Row],['# of Boys from refugee community in age group 3-5 enrolled in learning spaces]]+Enrollment[[#This Row],['# of Boys from host community in age group 3-5 enrolled in learning spaces]]</f>
        <v>0</v>
      </c>
      <c r="BZ187" s="22">
        <f>Enrollment[[#This Row],['# of Boys from refugee community in age group 6-14 enrolled in learning spaces]]+Enrollment[[#This Row],['# of Boys from host community in age group 6-14 enrolled in learning spaces]]</f>
        <v>61</v>
      </c>
      <c r="CA1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88" spans="1:80">
      <c r="A188" s="21" t="s">
        <v>43</v>
      </c>
      <c r="B188" s="21" t="s">
        <v>72</v>
      </c>
      <c r="E188" s="21" t="s">
        <v>479</v>
      </c>
      <c r="F188" s="21" t="s">
        <v>480</v>
      </c>
      <c r="G188" s="21">
        <v>31012775</v>
      </c>
      <c r="H188" s="21" t="s">
        <v>166</v>
      </c>
      <c r="I188" s="21" t="s">
        <v>259</v>
      </c>
      <c r="J188" s="21" t="s">
        <v>168</v>
      </c>
      <c r="K188" s="21">
        <v>21.131270000000001</v>
      </c>
      <c r="L188" s="21">
        <v>92.155209999999997</v>
      </c>
      <c r="M188" s="21">
        <v>0</v>
      </c>
      <c r="N188" s="21">
        <v>0</v>
      </c>
      <c r="P188" s="21" t="s">
        <v>105</v>
      </c>
      <c r="Q188" s="21" t="s">
        <v>108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62</v>
      </c>
      <c r="AC188" s="21">
        <v>58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Z1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1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88" s="22">
        <f>Enrollment[[#This Row],[Refugee Children 3-14]]+Enrollment[[#This Row],[Refugee Children 15-24]]</f>
        <v>120</v>
      </c>
      <c r="BC1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88" s="22">
        <f>Enrollment[[#This Row],[Host Children 3-14]]+Enrollment[[#This Row],[Host Children 15-24]]</f>
        <v>0</v>
      </c>
      <c r="BF188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88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188" s="22">
        <f>Enrollment[[#This Row],['# of Boys from host community in age group 3-5 enrolled in learning spaces]]+Enrollment[[#This Row],['# of Boys from host community in age group 6-14 enrolled in learning spaces]]</f>
        <v>0</v>
      </c>
      <c r="BI188" s="22">
        <f>Enrollment[[#This Row],['# of Girls from host community in age group 3-5 enrolled in learning spaces]]+Enrollment[[#This Row],['# of Girls from host community in age group 6-14 enrolled in learning spaces]]</f>
        <v>0</v>
      </c>
      <c r="BJ188" s="22">
        <f>Enrollment[[#This Row],[Male Refugee (3-14)]]+Enrollment[[#This Row],[Host Male (3-14)]]</f>
        <v>58</v>
      </c>
      <c r="BK188" s="22">
        <f>Enrollment[[#This Row],[Female Refugee (3-14)]]+Enrollment[[#This Row],[Host Female (3-14)]]</f>
        <v>62</v>
      </c>
      <c r="BL1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88" s="22">
        <f>Enrollment[[#This Row],['# of Boys from host community in age group 15-17 enrolled in learning spaces]]+Enrollment[[#This Row],['# of Boys from host community in age group 18-24 enrolled in learning spaces]]</f>
        <v>0</v>
      </c>
      <c r="BO1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88" s="22">
        <f>Enrollment[[#This Row],[Male Refugee (15-24)]]+Enrollment[[#This Row],[Male Host (15-24)]]</f>
        <v>0</v>
      </c>
      <c r="BQ188" s="22">
        <f>Enrollment[[#This Row],[Female Refugee  (15-24)]]+Enrollment[[#This Row],[Female Host (15-24)]]</f>
        <v>0</v>
      </c>
      <c r="BR188" s="22">
        <f>Enrollment[[#This Row],[Total Male (3-14)]]+Enrollment[[#This Row],[Total Male (15-24)]]</f>
        <v>58</v>
      </c>
      <c r="BS188" s="22">
        <f>Enrollment[[#This Row],[Total Female (3-14)]]+Enrollment[[#This Row],[Total Female (15-24)]]</f>
        <v>62</v>
      </c>
      <c r="BT188" s="22">
        <f>Enrollment[[#This Row],[Refugee Total]]+Enrollment[[#This Row],[Total Host]]</f>
        <v>120</v>
      </c>
      <c r="BU188" s="22">
        <f>Enrollment[[#This Row],['# of Girls from refugee community in age group 3-5 enrolled in learning spaces]]+Enrollment[[#This Row],['# of Girls from host community in age group 3-5 enrolled in learning spaces]]</f>
        <v>0</v>
      </c>
      <c r="BV188" s="22">
        <f>Enrollment[[#This Row],['# of Girls from refugee community in age group 6-14 enrolled in learning spaces]]+Enrollment[[#This Row],['# of Girls from host community in age group 6-14 enrolled in learning spaces]]</f>
        <v>62</v>
      </c>
      <c r="BW1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88" s="22">
        <f>Enrollment[[#This Row],['# of Boys from refugee community in age group 3-5 enrolled in learning spaces]]+Enrollment[[#This Row],['# of Boys from host community in age group 3-5 enrolled in learning spaces]]</f>
        <v>0</v>
      </c>
      <c r="BZ188" s="22">
        <f>Enrollment[[#This Row],['# of Boys from refugee community in age group 6-14 enrolled in learning spaces]]+Enrollment[[#This Row],['# of Boys from host community in age group 6-14 enrolled in learning spaces]]</f>
        <v>58</v>
      </c>
      <c r="CA1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89" spans="1:80">
      <c r="A189" s="21" t="s">
        <v>43</v>
      </c>
      <c r="B189" s="21" t="s">
        <v>72</v>
      </c>
      <c r="E189" s="21" t="s">
        <v>481</v>
      </c>
      <c r="F189" s="21" t="s">
        <v>482</v>
      </c>
      <c r="G189" s="21">
        <v>31012808</v>
      </c>
      <c r="H189" s="21" t="s">
        <v>166</v>
      </c>
      <c r="I189" s="21" t="s">
        <v>259</v>
      </c>
      <c r="J189" s="21" t="s">
        <v>168</v>
      </c>
      <c r="K189" s="21">
        <v>21.133099999999999</v>
      </c>
      <c r="L189" s="21">
        <v>92.15737</v>
      </c>
      <c r="M189" s="21">
        <v>0</v>
      </c>
      <c r="N189" s="21">
        <v>0</v>
      </c>
      <c r="P189" s="21" t="s">
        <v>105</v>
      </c>
      <c r="Q189" s="21" t="s">
        <v>108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175</v>
      </c>
      <c r="AC189" s="21">
        <v>185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1">
        <v>0</v>
      </c>
      <c r="AK189" s="21">
        <v>0</v>
      </c>
      <c r="AL189" s="21">
        <v>0</v>
      </c>
      <c r="AM189" s="21">
        <v>0</v>
      </c>
      <c r="AN189" s="21">
        <v>0</v>
      </c>
      <c r="AO189" s="21">
        <v>0</v>
      </c>
      <c r="AP189" s="21">
        <v>0</v>
      </c>
      <c r="AQ189" s="21">
        <v>0</v>
      </c>
      <c r="AR189" s="21">
        <v>0</v>
      </c>
      <c r="AS189" s="21">
        <v>0</v>
      </c>
      <c r="AT189" s="21">
        <v>0</v>
      </c>
      <c r="AU189" s="21">
        <v>0</v>
      </c>
      <c r="AV189" s="21">
        <v>0</v>
      </c>
      <c r="AW189" s="21">
        <v>0</v>
      </c>
      <c r="AX189" s="21">
        <v>0</v>
      </c>
      <c r="AZ1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360</v>
      </c>
      <c r="BA1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89" s="22">
        <f>Enrollment[[#This Row],[Refugee Children 3-14]]+Enrollment[[#This Row],[Refugee Children 15-24]]</f>
        <v>360</v>
      </c>
      <c r="BC1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89" s="22">
        <f>Enrollment[[#This Row],[Host Children 3-14]]+Enrollment[[#This Row],[Host Children 15-24]]</f>
        <v>0</v>
      </c>
      <c r="BF189" s="22">
        <f>Enrollment[[#This Row],['# of Boys from refugee community in age group 3-5 enrolled in learning spaces]]+Enrollment[[#This Row],['# of Boys from refugee community in age group 6-14 enrolled in learning spaces]]</f>
        <v>185</v>
      </c>
      <c r="BG189" s="22">
        <f>Enrollment[[#This Row],['# of Girls from refugee community in age group 3-5 enrolled in learning spaces]]+Enrollment[[#This Row],['# of Girls from refugee community in age group 6-14 enrolled in learning spaces]]</f>
        <v>175</v>
      </c>
      <c r="BH189" s="22">
        <f>Enrollment[[#This Row],['# of Boys from host community in age group 3-5 enrolled in learning spaces]]+Enrollment[[#This Row],['# of Boys from host community in age group 6-14 enrolled in learning spaces]]</f>
        <v>0</v>
      </c>
      <c r="BI189" s="22">
        <f>Enrollment[[#This Row],['# of Girls from host community in age group 3-5 enrolled in learning spaces]]+Enrollment[[#This Row],['# of Girls from host community in age group 6-14 enrolled in learning spaces]]</f>
        <v>0</v>
      </c>
      <c r="BJ189" s="22">
        <f>Enrollment[[#This Row],[Male Refugee (3-14)]]+Enrollment[[#This Row],[Host Male (3-14)]]</f>
        <v>185</v>
      </c>
      <c r="BK189" s="22">
        <f>Enrollment[[#This Row],[Female Refugee (3-14)]]+Enrollment[[#This Row],[Host Female (3-14)]]</f>
        <v>175</v>
      </c>
      <c r="BL1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89" s="22">
        <f>Enrollment[[#This Row],['# of Boys from host community in age group 15-17 enrolled in learning spaces]]+Enrollment[[#This Row],['# of Boys from host community in age group 18-24 enrolled in learning spaces]]</f>
        <v>0</v>
      </c>
      <c r="BO1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89" s="22">
        <f>Enrollment[[#This Row],[Male Refugee (15-24)]]+Enrollment[[#This Row],[Male Host (15-24)]]</f>
        <v>0</v>
      </c>
      <c r="BQ189" s="22">
        <f>Enrollment[[#This Row],[Female Refugee  (15-24)]]+Enrollment[[#This Row],[Female Host (15-24)]]</f>
        <v>0</v>
      </c>
      <c r="BR189" s="22">
        <f>Enrollment[[#This Row],[Total Male (3-14)]]+Enrollment[[#This Row],[Total Male (15-24)]]</f>
        <v>185</v>
      </c>
      <c r="BS189" s="22">
        <f>Enrollment[[#This Row],[Total Female (3-14)]]+Enrollment[[#This Row],[Total Female (15-24)]]</f>
        <v>175</v>
      </c>
      <c r="BT189" s="22">
        <f>Enrollment[[#This Row],[Refugee Total]]+Enrollment[[#This Row],[Total Host]]</f>
        <v>360</v>
      </c>
      <c r="BU189" s="22">
        <f>Enrollment[[#This Row],['# of Girls from refugee community in age group 3-5 enrolled in learning spaces]]+Enrollment[[#This Row],['# of Girls from host community in age group 3-5 enrolled in learning spaces]]</f>
        <v>0</v>
      </c>
      <c r="BV189" s="22">
        <f>Enrollment[[#This Row],['# of Girls from refugee community in age group 6-14 enrolled in learning spaces]]+Enrollment[[#This Row],['# of Girls from host community in age group 6-14 enrolled in learning spaces]]</f>
        <v>175</v>
      </c>
      <c r="BW1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89" s="22">
        <f>Enrollment[[#This Row],['# of Boys from refugee community in age group 3-5 enrolled in learning spaces]]+Enrollment[[#This Row],['# of Boys from host community in age group 3-5 enrolled in learning spaces]]</f>
        <v>0</v>
      </c>
      <c r="BZ189" s="22">
        <f>Enrollment[[#This Row],['# of Boys from refugee community in age group 6-14 enrolled in learning spaces]]+Enrollment[[#This Row],['# of Boys from host community in age group 6-14 enrolled in learning spaces]]</f>
        <v>185</v>
      </c>
      <c r="CA1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90" spans="1:80">
      <c r="A190" s="21" t="s">
        <v>43</v>
      </c>
      <c r="B190" s="21" t="s">
        <v>72</v>
      </c>
      <c r="E190" s="21" t="s">
        <v>483</v>
      </c>
      <c r="F190" s="21" t="s">
        <v>463</v>
      </c>
      <c r="G190" s="21">
        <v>31012725</v>
      </c>
      <c r="H190" s="21" t="s">
        <v>166</v>
      </c>
      <c r="I190" s="21" t="s">
        <v>259</v>
      </c>
      <c r="J190" s="21" t="s">
        <v>168</v>
      </c>
      <c r="K190" s="21">
        <v>21.130269999999999</v>
      </c>
      <c r="L190" s="21">
        <v>92.156229999999994</v>
      </c>
      <c r="M190" s="21">
        <v>0</v>
      </c>
      <c r="N190" s="21">
        <v>0</v>
      </c>
      <c r="P190" s="21" t="s">
        <v>105</v>
      </c>
      <c r="Q190" s="21" t="s">
        <v>108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38</v>
      </c>
      <c r="AK190" s="21">
        <v>39</v>
      </c>
      <c r="AM190" s="21">
        <v>0</v>
      </c>
      <c r="AN190" s="21">
        <v>0</v>
      </c>
      <c r="AO190" s="21">
        <v>0</v>
      </c>
      <c r="AP190" s="21">
        <v>0</v>
      </c>
      <c r="AQ190" s="21">
        <v>12</v>
      </c>
      <c r="AS190" s="21">
        <v>11</v>
      </c>
      <c r="AU190" s="21">
        <v>0</v>
      </c>
      <c r="AV190" s="21">
        <v>0</v>
      </c>
      <c r="AW190" s="21">
        <v>0</v>
      </c>
      <c r="AX190" s="21">
        <v>0</v>
      </c>
      <c r="AZ1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1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100</v>
      </c>
      <c r="BB190" s="22">
        <f>Enrollment[[#This Row],[Refugee Children 3-14]]+Enrollment[[#This Row],[Refugee Children 15-24]]</f>
        <v>100</v>
      </c>
      <c r="BC1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90" s="22">
        <f>Enrollment[[#This Row],[Host Children 3-14]]+Enrollment[[#This Row],[Host Children 15-24]]</f>
        <v>0</v>
      </c>
      <c r="BF190" s="22">
        <f>Enrollment[[#This Row],['# of Boys from refugee community in age group 3-5 enrolled in learning spaces]]+Enrollment[[#This Row],['# of Boys from refugee community in age group 6-14 enrolled in learning spaces]]</f>
        <v>0</v>
      </c>
      <c r="BG190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190" s="22">
        <f>Enrollment[[#This Row],['# of Boys from host community in age group 3-5 enrolled in learning spaces]]+Enrollment[[#This Row],['# of Boys from host community in age group 6-14 enrolled in learning spaces]]</f>
        <v>0</v>
      </c>
      <c r="BI190" s="22">
        <f>Enrollment[[#This Row],['# of Girls from host community in age group 3-5 enrolled in learning spaces]]+Enrollment[[#This Row],['# of Girls from host community in age group 6-14 enrolled in learning spaces]]</f>
        <v>0</v>
      </c>
      <c r="BJ190" s="22">
        <f>Enrollment[[#This Row],[Male Refugee (3-14)]]+Enrollment[[#This Row],[Host Male (3-14)]]</f>
        <v>0</v>
      </c>
      <c r="BK190" s="22">
        <f>Enrollment[[#This Row],[Female Refugee (3-14)]]+Enrollment[[#This Row],[Host Female (3-14)]]</f>
        <v>0</v>
      </c>
      <c r="BL190" s="22">
        <f>Enrollment[[#This Row],['# of Boys from refugee community in age group 15-17 enrolled in learning spaces]]+Enrollment[[#This Row],['# of Boys from refugee community in age group 18-24 enrolled in learning spaces]]</f>
        <v>50</v>
      </c>
      <c r="BM190" s="22">
        <f>Enrollment[[#This Row],['# of Girls from refugee community in age group 15-17 enrolled in learning spaces]]+Enrollment[[#This Row],['# of Girls from refugee community in age group 18-24 enrolled in learning spaces]]</f>
        <v>50</v>
      </c>
      <c r="BN190" s="22">
        <f>Enrollment[[#This Row],['# of Boys from host community in age group 15-17 enrolled in learning spaces]]+Enrollment[[#This Row],['# of Boys from host community in age group 18-24 enrolled in learning spaces]]</f>
        <v>0</v>
      </c>
      <c r="BO1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90" s="22">
        <f>Enrollment[[#This Row],[Male Refugee (15-24)]]+Enrollment[[#This Row],[Male Host (15-24)]]</f>
        <v>50</v>
      </c>
      <c r="BQ190" s="22">
        <f>Enrollment[[#This Row],[Female Refugee  (15-24)]]+Enrollment[[#This Row],[Female Host (15-24)]]</f>
        <v>50</v>
      </c>
      <c r="BR190" s="22">
        <f>Enrollment[[#This Row],[Total Male (3-14)]]+Enrollment[[#This Row],[Total Male (15-24)]]</f>
        <v>50</v>
      </c>
      <c r="BS190" s="22">
        <f>Enrollment[[#This Row],[Total Female (3-14)]]+Enrollment[[#This Row],[Total Female (15-24)]]</f>
        <v>50</v>
      </c>
      <c r="BT190" s="22">
        <f>Enrollment[[#This Row],[Refugee Total]]+Enrollment[[#This Row],[Total Host]]</f>
        <v>100</v>
      </c>
      <c r="BU190" s="22">
        <f>Enrollment[[#This Row],['# of Girls from refugee community in age group 3-5 enrolled in learning spaces]]+Enrollment[[#This Row],['# of Girls from host community in age group 3-5 enrolled in learning spaces]]</f>
        <v>0</v>
      </c>
      <c r="BV190" s="22">
        <f>Enrollment[[#This Row],['# of Girls from refugee community in age group 6-14 enrolled in learning spaces]]+Enrollment[[#This Row],['# of Girls from host community in age group 6-14 enrolled in learning spaces]]</f>
        <v>0</v>
      </c>
      <c r="BW190" s="22">
        <f>Enrollment[[#This Row],['# of Girls from refugee community in age group 15-17 enrolled in learning spaces]]+Enrollment[[#This Row],['# of Girls from host community  in age group 15-17 enrolled in learning spaces]]</f>
        <v>38</v>
      </c>
      <c r="BX190" s="22">
        <f>Enrollment[[#This Row],['# of Girls from refugee community in age group 18-24 enrolled in learning spaces]]+Enrollment[[#This Row],['# of Girls from host community  in age group 18-24 enrolled in learning spaces]]</f>
        <v>12</v>
      </c>
      <c r="BY190" s="22">
        <f>Enrollment[[#This Row],['# of Boys from refugee community in age group 3-5 enrolled in learning spaces]]+Enrollment[[#This Row],['# of Boys from host community in age group 3-5 enrolled in learning spaces]]</f>
        <v>0</v>
      </c>
      <c r="BZ190" s="22">
        <f>Enrollment[[#This Row],['# of Boys from refugee community in age group 6-14 enrolled in learning spaces]]+Enrollment[[#This Row],['# of Boys from host community in age group 6-14 enrolled in learning spaces]]</f>
        <v>0</v>
      </c>
      <c r="CA190" s="22">
        <f>Enrollment[[#This Row],['# of Boys from refugee community in age group 15-17 enrolled in learning spaces]]+Enrollment[[#This Row],['# of Boys from host community in age group 15-17 enrolled in learning spaces]]</f>
        <v>39</v>
      </c>
      <c r="CB190" s="22">
        <f>Enrollment[[#This Row],['# of Boys from refugee community in age group 18-24 enrolled in learning spaces]]+Enrollment[[#This Row],['# of Boys from host community in age group 18-24 enrolled in learning spaces]]</f>
        <v>11</v>
      </c>
    </row>
    <row r="191" spans="1:80">
      <c r="A191" s="21" t="s">
        <v>43</v>
      </c>
      <c r="B191" s="21" t="s">
        <v>72</v>
      </c>
      <c r="E191" s="21" t="s">
        <v>483</v>
      </c>
      <c r="F191" s="21" t="s">
        <v>484</v>
      </c>
      <c r="G191" s="21">
        <v>31012760</v>
      </c>
      <c r="H191" s="21" t="s">
        <v>166</v>
      </c>
      <c r="I191" s="21" t="s">
        <v>259</v>
      </c>
      <c r="J191" s="21" t="s">
        <v>168</v>
      </c>
      <c r="K191" s="21">
        <v>21.133120000000002</v>
      </c>
      <c r="L191" s="21">
        <v>92.158860000000004</v>
      </c>
      <c r="M191" s="21">
        <v>0</v>
      </c>
      <c r="N191" s="21">
        <v>0</v>
      </c>
      <c r="P191" s="21" t="s">
        <v>105</v>
      </c>
      <c r="Q191" s="21" t="s">
        <v>108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186</v>
      </c>
      <c r="AC191" s="21">
        <v>174</v>
      </c>
      <c r="AE191" s="21">
        <v>0</v>
      </c>
      <c r="AF191" s="21">
        <v>0</v>
      </c>
      <c r="AG191" s="21">
        <v>0</v>
      </c>
      <c r="AH191" s="21">
        <v>0</v>
      </c>
      <c r="AI191" s="21">
        <v>0</v>
      </c>
      <c r="AJ191" s="21">
        <v>0</v>
      </c>
      <c r="AK191" s="21">
        <v>0</v>
      </c>
      <c r="AL191" s="21">
        <v>0</v>
      </c>
      <c r="AM191" s="21">
        <v>0</v>
      </c>
      <c r="AN191" s="21">
        <v>0</v>
      </c>
      <c r="AO191" s="21">
        <v>0</v>
      </c>
      <c r="AP191" s="21">
        <v>0</v>
      </c>
      <c r="AQ191" s="21">
        <v>0</v>
      </c>
      <c r="AR191" s="21">
        <v>0</v>
      </c>
      <c r="AS191" s="21">
        <v>0</v>
      </c>
      <c r="AT191" s="21">
        <v>0</v>
      </c>
      <c r="AU191" s="21">
        <v>0</v>
      </c>
      <c r="AV191" s="21">
        <v>0</v>
      </c>
      <c r="AW191" s="21">
        <v>0</v>
      </c>
      <c r="AX191" s="21">
        <v>0</v>
      </c>
      <c r="AZ1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360</v>
      </c>
      <c r="BA1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91" s="22">
        <f>Enrollment[[#This Row],[Refugee Children 3-14]]+Enrollment[[#This Row],[Refugee Children 15-24]]</f>
        <v>360</v>
      </c>
      <c r="BC1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91" s="22">
        <f>Enrollment[[#This Row],[Host Children 3-14]]+Enrollment[[#This Row],[Host Children 15-24]]</f>
        <v>0</v>
      </c>
      <c r="BF191" s="22">
        <f>Enrollment[[#This Row],['# of Boys from refugee community in age group 3-5 enrolled in learning spaces]]+Enrollment[[#This Row],['# of Boys from refugee community in age group 6-14 enrolled in learning spaces]]</f>
        <v>174</v>
      </c>
      <c r="BG191" s="22">
        <f>Enrollment[[#This Row],['# of Girls from refugee community in age group 3-5 enrolled in learning spaces]]+Enrollment[[#This Row],['# of Girls from refugee community in age group 6-14 enrolled in learning spaces]]</f>
        <v>186</v>
      </c>
      <c r="BH191" s="22">
        <f>Enrollment[[#This Row],['# of Boys from host community in age group 3-5 enrolled in learning spaces]]+Enrollment[[#This Row],['# of Boys from host community in age group 6-14 enrolled in learning spaces]]</f>
        <v>0</v>
      </c>
      <c r="BI191" s="22">
        <f>Enrollment[[#This Row],['# of Girls from host community in age group 3-5 enrolled in learning spaces]]+Enrollment[[#This Row],['# of Girls from host community in age group 6-14 enrolled in learning spaces]]</f>
        <v>0</v>
      </c>
      <c r="BJ191" s="22">
        <f>Enrollment[[#This Row],[Male Refugee (3-14)]]+Enrollment[[#This Row],[Host Male (3-14)]]</f>
        <v>174</v>
      </c>
      <c r="BK191" s="22">
        <f>Enrollment[[#This Row],[Female Refugee (3-14)]]+Enrollment[[#This Row],[Host Female (3-14)]]</f>
        <v>186</v>
      </c>
      <c r="BL1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91" s="22">
        <f>Enrollment[[#This Row],['# of Boys from host community in age group 15-17 enrolled in learning spaces]]+Enrollment[[#This Row],['# of Boys from host community in age group 18-24 enrolled in learning spaces]]</f>
        <v>0</v>
      </c>
      <c r="BO1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91" s="22">
        <f>Enrollment[[#This Row],[Male Refugee (15-24)]]+Enrollment[[#This Row],[Male Host (15-24)]]</f>
        <v>0</v>
      </c>
      <c r="BQ191" s="22">
        <f>Enrollment[[#This Row],[Female Refugee  (15-24)]]+Enrollment[[#This Row],[Female Host (15-24)]]</f>
        <v>0</v>
      </c>
      <c r="BR191" s="22">
        <f>Enrollment[[#This Row],[Total Male (3-14)]]+Enrollment[[#This Row],[Total Male (15-24)]]</f>
        <v>174</v>
      </c>
      <c r="BS191" s="22">
        <f>Enrollment[[#This Row],[Total Female (3-14)]]+Enrollment[[#This Row],[Total Female (15-24)]]</f>
        <v>186</v>
      </c>
      <c r="BT191" s="22">
        <f>Enrollment[[#This Row],[Refugee Total]]+Enrollment[[#This Row],[Total Host]]</f>
        <v>360</v>
      </c>
      <c r="BU191" s="22">
        <f>Enrollment[[#This Row],['# of Girls from refugee community in age group 3-5 enrolled in learning spaces]]+Enrollment[[#This Row],['# of Girls from host community in age group 3-5 enrolled in learning spaces]]</f>
        <v>0</v>
      </c>
      <c r="BV191" s="22">
        <f>Enrollment[[#This Row],['# of Girls from refugee community in age group 6-14 enrolled in learning spaces]]+Enrollment[[#This Row],['# of Girls from host community in age group 6-14 enrolled in learning spaces]]</f>
        <v>186</v>
      </c>
      <c r="BW1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91" s="22">
        <f>Enrollment[[#This Row],['# of Boys from refugee community in age group 3-5 enrolled in learning spaces]]+Enrollment[[#This Row],['# of Boys from host community in age group 3-5 enrolled in learning spaces]]</f>
        <v>0</v>
      </c>
      <c r="BZ191" s="22">
        <f>Enrollment[[#This Row],['# of Boys from refugee community in age group 6-14 enrolled in learning spaces]]+Enrollment[[#This Row],['# of Boys from host community in age group 6-14 enrolled in learning spaces]]</f>
        <v>174</v>
      </c>
      <c r="CA1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92" spans="1:80">
      <c r="A192" s="21" t="s">
        <v>43</v>
      </c>
      <c r="B192" s="21" t="s">
        <v>72</v>
      </c>
      <c r="E192" s="21" t="s">
        <v>485</v>
      </c>
      <c r="F192" s="21" t="s">
        <v>486</v>
      </c>
      <c r="G192" s="21">
        <v>31012830</v>
      </c>
      <c r="H192" s="21" t="s">
        <v>166</v>
      </c>
      <c r="I192" s="21" t="s">
        <v>241</v>
      </c>
      <c r="J192" s="21" t="s">
        <v>168</v>
      </c>
      <c r="P192" s="21" t="s">
        <v>105</v>
      </c>
      <c r="Q192" s="21" t="s">
        <v>108</v>
      </c>
      <c r="S192" s="21">
        <v>50</v>
      </c>
      <c r="U192" s="21">
        <v>40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Z1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1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92" s="22">
        <f>Enrollment[[#This Row],[Refugee Children 3-14]]+Enrollment[[#This Row],[Refugee Children 15-24]]</f>
        <v>90</v>
      </c>
      <c r="BC1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92" s="22">
        <f>Enrollment[[#This Row],[Host Children 3-14]]+Enrollment[[#This Row],[Host Children 15-24]]</f>
        <v>0</v>
      </c>
      <c r="BF192" s="22">
        <f>Enrollment[[#This Row],['# of Boys from refugee community in age group 3-5 enrolled in learning spaces]]+Enrollment[[#This Row],['# of Boys from refugee community in age group 6-14 enrolled in learning spaces]]</f>
        <v>40</v>
      </c>
      <c r="BG192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92" s="22">
        <f>Enrollment[[#This Row],['# of Boys from host community in age group 3-5 enrolled in learning spaces]]+Enrollment[[#This Row],['# of Boys from host community in age group 6-14 enrolled in learning spaces]]</f>
        <v>0</v>
      </c>
      <c r="BI192" s="22">
        <f>Enrollment[[#This Row],['# of Girls from host community in age group 3-5 enrolled in learning spaces]]+Enrollment[[#This Row],['# of Girls from host community in age group 6-14 enrolled in learning spaces]]</f>
        <v>0</v>
      </c>
      <c r="BJ192" s="22">
        <f>Enrollment[[#This Row],[Male Refugee (3-14)]]+Enrollment[[#This Row],[Host Male (3-14)]]</f>
        <v>40</v>
      </c>
      <c r="BK192" s="22">
        <f>Enrollment[[#This Row],[Female Refugee (3-14)]]+Enrollment[[#This Row],[Host Female (3-14)]]</f>
        <v>50</v>
      </c>
      <c r="BL1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92" s="22">
        <f>Enrollment[[#This Row],['# of Boys from host community in age group 15-17 enrolled in learning spaces]]+Enrollment[[#This Row],['# of Boys from host community in age group 18-24 enrolled in learning spaces]]</f>
        <v>0</v>
      </c>
      <c r="BO1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92" s="22">
        <f>Enrollment[[#This Row],[Male Refugee (15-24)]]+Enrollment[[#This Row],[Male Host (15-24)]]</f>
        <v>0</v>
      </c>
      <c r="BQ192" s="22">
        <f>Enrollment[[#This Row],[Female Refugee  (15-24)]]+Enrollment[[#This Row],[Female Host (15-24)]]</f>
        <v>0</v>
      </c>
      <c r="BR192" s="22">
        <f>Enrollment[[#This Row],[Total Male (3-14)]]+Enrollment[[#This Row],[Total Male (15-24)]]</f>
        <v>40</v>
      </c>
      <c r="BS192" s="22">
        <f>Enrollment[[#This Row],[Total Female (3-14)]]+Enrollment[[#This Row],[Total Female (15-24)]]</f>
        <v>50</v>
      </c>
      <c r="BT192" s="22">
        <f>Enrollment[[#This Row],[Refugee Total]]+Enrollment[[#This Row],[Total Host]]</f>
        <v>90</v>
      </c>
      <c r="BU192" s="22">
        <f>Enrollment[[#This Row],['# of Girls from refugee community in age group 3-5 enrolled in learning spaces]]+Enrollment[[#This Row],['# of Girls from host community in age group 3-5 enrolled in learning spaces]]</f>
        <v>50</v>
      </c>
      <c r="BV192" s="22">
        <f>Enrollment[[#This Row],['# of Girls from refugee community in age group 6-14 enrolled in learning spaces]]+Enrollment[[#This Row],['# of Girls from host community in age group 6-14 enrolled in learning spaces]]</f>
        <v>0</v>
      </c>
      <c r="BW1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92" s="22">
        <f>Enrollment[[#This Row],['# of Boys from refugee community in age group 3-5 enrolled in learning spaces]]+Enrollment[[#This Row],['# of Boys from host community in age group 3-5 enrolled in learning spaces]]</f>
        <v>40</v>
      </c>
      <c r="BZ192" s="22">
        <f>Enrollment[[#This Row],['# of Boys from refugee community in age group 6-14 enrolled in learning spaces]]+Enrollment[[#This Row],['# of Boys from host community in age group 6-14 enrolled in learning spaces]]</f>
        <v>0</v>
      </c>
      <c r="CA1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93" spans="1:80">
      <c r="A193" s="21" t="s">
        <v>43</v>
      </c>
      <c r="B193" s="21" t="s">
        <v>72</v>
      </c>
      <c r="E193" s="21" t="s">
        <v>487</v>
      </c>
      <c r="F193" s="21" t="s">
        <v>488</v>
      </c>
      <c r="G193" s="21">
        <v>31012744</v>
      </c>
      <c r="H193" s="21" t="s">
        <v>166</v>
      </c>
      <c r="I193" s="21" t="s">
        <v>241</v>
      </c>
      <c r="J193" s="21" t="s">
        <v>168</v>
      </c>
      <c r="P193" s="21" t="s">
        <v>105</v>
      </c>
      <c r="Q193" s="21" t="s">
        <v>108</v>
      </c>
      <c r="S193" s="21">
        <v>40</v>
      </c>
      <c r="U193" s="21">
        <v>50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1">
        <v>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  <c r="AI193" s="21">
        <v>0</v>
      </c>
      <c r="AJ193" s="21">
        <v>0</v>
      </c>
      <c r="AK193" s="21">
        <v>0</v>
      </c>
      <c r="AL193" s="21">
        <v>0</v>
      </c>
      <c r="AM193" s="21">
        <v>0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1">
        <v>0</v>
      </c>
      <c r="AV193" s="21">
        <v>0</v>
      </c>
      <c r="AW193" s="21">
        <v>0</v>
      </c>
      <c r="AX193" s="21">
        <v>0</v>
      </c>
      <c r="AZ1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1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93" s="22">
        <f>Enrollment[[#This Row],[Refugee Children 3-14]]+Enrollment[[#This Row],[Refugee Children 15-24]]</f>
        <v>90</v>
      </c>
      <c r="BC1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93" s="22">
        <f>Enrollment[[#This Row],[Host Children 3-14]]+Enrollment[[#This Row],[Host Children 15-24]]</f>
        <v>0</v>
      </c>
      <c r="BF193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93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193" s="22">
        <f>Enrollment[[#This Row],['# of Boys from host community in age group 3-5 enrolled in learning spaces]]+Enrollment[[#This Row],['# of Boys from host community in age group 6-14 enrolled in learning spaces]]</f>
        <v>0</v>
      </c>
      <c r="BI193" s="22">
        <f>Enrollment[[#This Row],['# of Girls from host community in age group 3-5 enrolled in learning spaces]]+Enrollment[[#This Row],['# of Girls from host community in age group 6-14 enrolled in learning spaces]]</f>
        <v>0</v>
      </c>
      <c r="BJ193" s="22">
        <f>Enrollment[[#This Row],[Male Refugee (3-14)]]+Enrollment[[#This Row],[Host Male (3-14)]]</f>
        <v>50</v>
      </c>
      <c r="BK193" s="22">
        <f>Enrollment[[#This Row],[Female Refugee (3-14)]]+Enrollment[[#This Row],[Host Female (3-14)]]</f>
        <v>40</v>
      </c>
      <c r="BL1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93" s="22">
        <f>Enrollment[[#This Row],['# of Boys from host community in age group 15-17 enrolled in learning spaces]]+Enrollment[[#This Row],['# of Boys from host community in age group 18-24 enrolled in learning spaces]]</f>
        <v>0</v>
      </c>
      <c r="BO1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93" s="22">
        <f>Enrollment[[#This Row],[Male Refugee (15-24)]]+Enrollment[[#This Row],[Male Host (15-24)]]</f>
        <v>0</v>
      </c>
      <c r="BQ193" s="22">
        <f>Enrollment[[#This Row],[Female Refugee  (15-24)]]+Enrollment[[#This Row],[Female Host (15-24)]]</f>
        <v>0</v>
      </c>
      <c r="BR193" s="22">
        <f>Enrollment[[#This Row],[Total Male (3-14)]]+Enrollment[[#This Row],[Total Male (15-24)]]</f>
        <v>50</v>
      </c>
      <c r="BS193" s="22">
        <f>Enrollment[[#This Row],[Total Female (3-14)]]+Enrollment[[#This Row],[Total Female (15-24)]]</f>
        <v>40</v>
      </c>
      <c r="BT193" s="22">
        <f>Enrollment[[#This Row],[Refugee Total]]+Enrollment[[#This Row],[Total Host]]</f>
        <v>90</v>
      </c>
      <c r="BU193" s="22">
        <f>Enrollment[[#This Row],['# of Girls from refugee community in age group 3-5 enrolled in learning spaces]]+Enrollment[[#This Row],['# of Girls from host community in age group 3-5 enrolled in learning spaces]]</f>
        <v>40</v>
      </c>
      <c r="BV193" s="22">
        <f>Enrollment[[#This Row],['# of Girls from refugee community in age group 6-14 enrolled in learning spaces]]+Enrollment[[#This Row],['# of Girls from host community in age group 6-14 enrolled in learning spaces]]</f>
        <v>0</v>
      </c>
      <c r="BW1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93" s="22">
        <f>Enrollment[[#This Row],['# of Boys from refugee community in age group 3-5 enrolled in learning spaces]]+Enrollment[[#This Row],['# of Boys from host community in age group 3-5 enrolled in learning spaces]]</f>
        <v>50</v>
      </c>
      <c r="BZ193" s="22">
        <f>Enrollment[[#This Row],['# of Boys from refugee community in age group 6-14 enrolled in learning spaces]]+Enrollment[[#This Row],['# of Boys from host community in age group 6-14 enrolled in learning spaces]]</f>
        <v>0</v>
      </c>
      <c r="CA1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94" spans="1:80">
      <c r="A194" s="21" t="s">
        <v>44</v>
      </c>
      <c r="B194" s="21" t="s">
        <v>73</v>
      </c>
      <c r="E194" s="21" t="s">
        <v>489</v>
      </c>
      <c r="F194" s="21" t="s">
        <v>490</v>
      </c>
      <c r="G194" s="21">
        <v>31012783</v>
      </c>
      <c r="H194" s="21" t="s">
        <v>166</v>
      </c>
      <c r="I194" s="21" t="s">
        <v>259</v>
      </c>
      <c r="J194" s="21" t="s">
        <v>168</v>
      </c>
      <c r="K194" s="21">
        <v>21.21527</v>
      </c>
      <c r="L194" s="21">
        <v>92.160169999999994</v>
      </c>
      <c r="M194" s="21">
        <v>0</v>
      </c>
      <c r="N194" s="21">
        <v>0</v>
      </c>
      <c r="P194" s="21" t="s">
        <v>105</v>
      </c>
      <c r="Q194" s="21" t="s">
        <v>108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133</v>
      </c>
      <c r="AB194" s="21">
        <v>1</v>
      </c>
      <c r="AC194" s="21">
        <v>107</v>
      </c>
      <c r="AD194" s="21">
        <v>1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</v>
      </c>
      <c r="AX194" s="21">
        <v>0</v>
      </c>
      <c r="AZ1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1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94" s="22">
        <f>Enrollment[[#This Row],[Refugee Children 3-14]]+Enrollment[[#This Row],[Refugee Children 15-24]]</f>
        <v>240</v>
      </c>
      <c r="BC1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94" s="22">
        <f>Enrollment[[#This Row],[Host Children 3-14]]+Enrollment[[#This Row],[Host Children 15-24]]</f>
        <v>0</v>
      </c>
      <c r="BF194" s="22">
        <f>Enrollment[[#This Row],['# of Boys from refugee community in age group 3-5 enrolled in learning spaces]]+Enrollment[[#This Row],['# of Boys from refugee community in age group 6-14 enrolled in learning spaces]]</f>
        <v>107</v>
      </c>
      <c r="BG194" s="22">
        <f>Enrollment[[#This Row],['# of Girls from refugee community in age group 3-5 enrolled in learning spaces]]+Enrollment[[#This Row],['# of Girls from refugee community in age group 6-14 enrolled in learning spaces]]</f>
        <v>133</v>
      </c>
      <c r="BH194" s="22">
        <f>Enrollment[[#This Row],['# of Boys from host community in age group 3-5 enrolled in learning spaces]]+Enrollment[[#This Row],['# of Boys from host community in age group 6-14 enrolled in learning spaces]]</f>
        <v>0</v>
      </c>
      <c r="BI194" s="22">
        <f>Enrollment[[#This Row],['# of Girls from host community in age group 3-5 enrolled in learning spaces]]+Enrollment[[#This Row],['# of Girls from host community in age group 6-14 enrolled in learning spaces]]</f>
        <v>0</v>
      </c>
      <c r="BJ194" s="22">
        <f>Enrollment[[#This Row],[Male Refugee (3-14)]]+Enrollment[[#This Row],[Host Male (3-14)]]</f>
        <v>107</v>
      </c>
      <c r="BK194" s="22">
        <f>Enrollment[[#This Row],[Female Refugee (3-14)]]+Enrollment[[#This Row],[Host Female (3-14)]]</f>
        <v>133</v>
      </c>
      <c r="BL1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94" s="22">
        <f>Enrollment[[#This Row],['# of Boys from host community in age group 15-17 enrolled in learning spaces]]+Enrollment[[#This Row],['# of Boys from host community in age group 18-24 enrolled in learning spaces]]</f>
        <v>0</v>
      </c>
      <c r="BO1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94" s="22">
        <f>Enrollment[[#This Row],[Male Refugee (15-24)]]+Enrollment[[#This Row],[Male Host (15-24)]]</f>
        <v>0</v>
      </c>
      <c r="BQ194" s="22">
        <f>Enrollment[[#This Row],[Female Refugee  (15-24)]]+Enrollment[[#This Row],[Female Host (15-24)]]</f>
        <v>0</v>
      </c>
      <c r="BR194" s="22">
        <f>Enrollment[[#This Row],[Total Male (3-14)]]+Enrollment[[#This Row],[Total Male (15-24)]]</f>
        <v>107</v>
      </c>
      <c r="BS194" s="22">
        <f>Enrollment[[#This Row],[Total Female (3-14)]]+Enrollment[[#This Row],[Total Female (15-24)]]</f>
        <v>133</v>
      </c>
      <c r="BT194" s="22">
        <f>Enrollment[[#This Row],[Refugee Total]]+Enrollment[[#This Row],[Total Host]]</f>
        <v>240</v>
      </c>
      <c r="BU194" s="22">
        <f>Enrollment[[#This Row],['# of Girls from refugee community in age group 3-5 enrolled in learning spaces]]+Enrollment[[#This Row],['# of Girls from host community in age group 3-5 enrolled in learning spaces]]</f>
        <v>0</v>
      </c>
      <c r="BV194" s="22">
        <f>Enrollment[[#This Row],['# of Girls from refugee community in age group 6-14 enrolled in learning spaces]]+Enrollment[[#This Row],['# of Girls from host community in age group 6-14 enrolled in learning spaces]]</f>
        <v>133</v>
      </c>
      <c r="BW1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94" s="22">
        <f>Enrollment[[#This Row],['# of Boys from refugee community in age group 3-5 enrolled in learning spaces]]+Enrollment[[#This Row],['# of Boys from host community in age group 3-5 enrolled in learning spaces]]</f>
        <v>0</v>
      </c>
      <c r="BZ194" s="22">
        <f>Enrollment[[#This Row],['# of Boys from refugee community in age group 6-14 enrolled in learning spaces]]+Enrollment[[#This Row],['# of Boys from host community in age group 6-14 enrolled in learning spaces]]</f>
        <v>107</v>
      </c>
      <c r="CA1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95" spans="1:80">
      <c r="A195" s="21" t="s">
        <v>44</v>
      </c>
      <c r="B195" s="21" t="s">
        <v>73</v>
      </c>
      <c r="E195" s="21" t="s">
        <v>489</v>
      </c>
      <c r="F195" s="21" t="s">
        <v>490</v>
      </c>
      <c r="G195" s="21">
        <v>31012784</v>
      </c>
      <c r="H195" s="21" t="s">
        <v>166</v>
      </c>
      <c r="I195" s="21" t="s">
        <v>259</v>
      </c>
      <c r="J195" s="21" t="s">
        <v>168</v>
      </c>
      <c r="P195" s="21" t="s">
        <v>105</v>
      </c>
      <c r="Q195" s="21" t="s">
        <v>108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1">
        <v>0</v>
      </c>
      <c r="AV195" s="21">
        <v>0</v>
      </c>
      <c r="AW195" s="21">
        <v>0</v>
      </c>
      <c r="AX195" s="21">
        <v>0</v>
      </c>
      <c r="AZ1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1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95" s="22">
        <f>Enrollment[[#This Row],[Refugee Children 3-14]]+Enrollment[[#This Row],[Refugee Children 15-24]]</f>
        <v>0</v>
      </c>
      <c r="BC1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95" s="22">
        <f>Enrollment[[#This Row],[Host Children 3-14]]+Enrollment[[#This Row],[Host Children 15-24]]</f>
        <v>0</v>
      </c>
      <c r="BF195" s="22">
        <f>Enrollment[[#This Row],['# of Boys from refugee community in age group 3-5 enrolled in learning spaces]]+Enrollment[[#This Row],['# of Boys from refugee community in age group 6-14 enrolled in learning spaces]]</f>
        <v>0</v>
      </c>
      <c r="BG195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195" s="22">
        <f>Enrollment[[#This Row],['# of Boys from host community in age group 3-5 enrolled in learning spaces]]+Enrollment[[#This Row],['# of Boys from host community in age group 6-14 enrolled in learning spaces]]</f>
        <v>0</v>
      </c>
      <c r="BI195" s="22">
        <f>Enrollment[[#This Row],['# of Girls from host community in age group 3-5 enrolled in learning spaces]]+Enrollment[[#This Row],['# of Girls from host community in age group 6-14 enrolled in learning spaces]]</f>
        <v>0</v>
      </c>
      <c r="BJ195" s="22">
        <f>Enrollment[[#This Row],[Male Refugee (3-14)]]+Enrollment[[#This Row],[Host Male (3-14)]]</f>
        <v>0</v>
      </c>
      <c r="BK195" s="22">
        <f>Enrollment[[#This Row],[Female Refugee (3-14)]]+Enrollment[[#This Row],[Host Female (3-14)]]</f>
        <v>0</v>
      </c>
      <c r="BL1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95" s="22">
        <f>Enrollment[[#This Row],['# of Boys from host community in age group 15-17 enrolled in learning spaces]]+Enrollment[[#This Row],['# of Boys from host community in age group 18-24 enrolled in learning spaces]]</f>
        <v>0</v>
      </c>
      <c r="BO1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95" s="22">
        <f>Enrollment[[#This Row],[Male Refugee (15-24)]]+Enrollment[[#This Row],[Male Host (15-24)]]</f>
        <v>0</v>
      </c>
      <c r="BQ195" s="22">
        <f>Enrollment[[#This Row],[Female Refugee  (15-24)]]+Enrollment[[#This Row],[Female Host (15-24)]]</f>
        <v>0</v>
      </c>
      <c r="BR195" s="22">
        <f>Enrollment[[#This Row],[Total Male (3-14)]]+Enrollment[[#This Row],[Total Male (15-24)]]</f>
        <v>0</v>
      </c>
      <c r="BS195" s="22">
        <f>Enrollment[[#This Row],[Total Female (3-14)]]+Enrollment[[#This Row],[Total Female (15-24)]]</f>
        <v>0</v>
      </c>
      <c r="BT195" s="22">
        <f>Enrollment[[#This Row],[Refugee Total]]+Enrollment[[#This Row],[Total Host]]</f>
        <v>0</v>
      </c>
      <c r="BU195" s="22">
        <f>Enrollment[[#This Row],['# of Girls from refugee community in age group 3-5 enrolled in learning spaces]]+Enrollment[[#This Row],['# of Girls from host community in age group 3-5 enrolled in learning spaces]]</f>
        <v>0</v>
      </c>
      <c r="BV195" s="22">
        <f>Enrollment[[#This Row],['# of Girls from refugee community in age group 6-14 enrolled in learning spaces]]+Enrollment[[#This Row],['# of Girls from host community in age group 6-14 enrolled in learning spaces]]</f>
        <v>0</v>
      </c>
      <c r="BW1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95" s="22">
        <f>Enrollment[[#This Row],['# of Boys from refugee community in age group 3-5 enrolled in learning spaces]]+Enrollment[[#This Row],['# of Boys from host community in age group 3-5 enrolled in learning spaces]]</f>
        <v>0</v>
      </c>
      <c r="BZ195" s="22">
        <f>Enrollment[[#This Row],['# of Boys from refugee community in age group 6-14 enrolled in learning spaces]]+Enrollment[[#This Row],['# of Boys from host community in age group 6-14 enrolled in learning spaces]]</f>
        <v>0</v>
      </c>
      <c r="CA1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96" spans="1:80">
      <c r="A196" s="21" t="s">
        <v>44</v>
      </c>
      <c r="B196" s="21" t="s">
        <v>73</v>
      </c>
      <c r="E196" s="21" t="s">
        <v>489</v>
      </c>
      <c r="F196" s="21" t="s">
        <v>491</v>
      </c>
      <c r="G196" s="21">
        <v>31012794</v>
      </c>
      <c r="H196" s="21" t="s">
        <v>166</v>
      </c>
      <c r="I196" s="21" t="s">
        <v>241</v>
      </c>
      <c r="J196" s="21" t="s">
        <v>168</v>
      </c>
      <c r="P196" s="21" t="s">
        <v>105</v>
      </c>
      <c r="Q196" s="21" t="s">
        <v>108</v>
      </c>
      <c r="S196" s="21">
        <v>50</v>
      </c>
      <c r="U196" s="21">
        <v>40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1">
        <v>0</v>
      </c>
      <c r="AX196" s="21">
        <v>0</v>
      </c>
      <c r="AZ1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1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96" s="22">
        <f>Enrollment[[#This Row],[Refugee Children 3-14]]+Enrollment[[#This Row],[Refugee Children 15-24]]</f>
        <v>90</v>
      </c>
      <c r="BC1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96" s="22">
        <f>Enrollment[[#This Row],[Host Children 3-14]]+Enrollment[[#This Row],[Host Children 15-24]]</f>
        <v>0</v>
      </c>
      <c r="BF196" s="22">
        <f>Enrollment[[#This Row],['# of Boys from refugee community in age group 3-5 enrolled in learning spaces]]+Enrollment[[#This Row],['# of Boys from refugee community in age group 6-14 enrolled in learning spaces]]</f>
        <v>40</v>
      </c>
      <c r="BG196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96" s="22">
        <f>Enrollment[[#This Row],['# of Boys from host community in age group 3-5 enrolled in learning spaces]]+Enrollment[[#This Row],['# of Boys from host community in age group 6-14 enrolled in learning spaces]]</f>
        <v>0</v>
      </c>
      <c r="BI196" s="22">
        <f>Enrollment[[#This Row],['# of Girls from host community in age group 3-5 enrolled in learning spaces]]+Enrollment[[#This Row],['# of Girls from host community in age group 6-14 enrolled in learning spaces]]</f>
        <v>0</v>
      </c>
      <c r="BJ196" s="22">
        <f>Enrollment[[#This Row],[Male Refugee (3-14)]]+Enrollment[[#This Row],[Host Male (3-14)]]</f>
        <v>40</v>
      </c>
      <c r="BK196" s="22">
        <f>Enrollment[[#This Row],[Female Refugee (3-14)]]+Enrollment[[#This Row],[Host Female (3-14)]]</f>
        <v>50</v>
      </c>
      <c r="BL1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96" s="22">
        <f>Enrollment[[#This Row],['# of Boys from host community in age group 15-17 enrolled in learning spaces]]+Enrollment[[#This Row],['# of Boys from host community in age group 18-24 enrolled in learning spaces]]</f>
        <v>0</v>
      </c>
      <c r="BO1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96" s="22">
        <f>Enrollment[[#This Row],[Male Refugee (15-24)]]+Enrollment[[#This Row],[Male Host (15-24)]]</f>
        <v>0</v>
      </c>
      <c r="BQ196" s="22">
        <f>Enrollment[[#This Row],[Female Refugee  (15-24)]]+Enrollment[[#This Row],[Female Host (15-24)]]</f>
        <v>0</v>
      </c>
      <c r="BR196" s="22">
        <f>Enrollment[[#This Row],[Total Male (3-14)]]+Enrollment[[#This Row],[Total Male (15-24)]]</f>
        <v>40</v>
      </c>
      <c r="BS196" s="22">
        <f>Enrollment[[#This Row],[Total Female (3-14)]]+Enrollment[[#This Row],[Total Female (15-24)]]</f>
        <v>50</v>
      </c>
      <c r="BT196" s="22">
        <f>Enrollment[[#This Row],[Refugee Total]]+Enrollment[[#This Row],[Total Host]]</f>
        <v>90</v>
      </c>
      <c r="BU196" s="22">
        <f>Enrollment[[#This Row],['# of Girls from refugee community in age group 3-5 enrolled in learning spaces]]+Enrollment[[#This Row],['# of Girls from host community in age group 3-5 enrolled in learning spaces]]</f>
        <v>50</v>
      </c>
      <c r="BV196" s="22">
        <f>Enrollment[[#This Row],['# of Girls from refugee community in age group 6-14 enrolled in learning spaces]]+Enrollment[[#This Row],['# of Girls from host community in age group 6-14 enrolled in learning spaces]]</f>
        <v>0</v>
      </c>
      <c r="BW1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96" s="22">
        <f>Enrollment[[#This Row],['# of Boys from refugee community in age group 3-5 enrolled in learning spaces]]+Enrollment[[#This Row],['# of Boys from host community in age group 3-5 enrolled in learning spaces]]</f>
        <v>40</v>
      </c>
      <c r="BZ196" s="22">
        <f>Enrollment[[#This Row],['# of Boys from refugee community in age group 6-14 enrolled in learning spaces]]+Enrollment[[#This Row],['# of Boys from host community in age group 6-14 enrolled in learning spaces]]</f>
        <v>0</v>
      </c>
      <c r="CA1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9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97" spans="1:80">
      <c r="A197" s="21" t="s">
        <v>44</v>
      </c>
      <c r="B197" s="21" t="s">
        <v>73</v>
      </c>
      <c r="E197" s="21" t="s">
        <v>489</v>
      </c>
      <c r="F197" s="21" t="s">
        <v>492</v>
      </c>
      <c r="G197" s="21">
        <v>31012798</v>
      </c>
      <c r="H197" s="21" t="s">
        <v>166</v>
      </c>
      <c r="I197" s="21" t="s">
        <v>259</v>
      </c>
      <c r="J197" s="21" t="s">
        <v>168</v>
      </c>
      <c r="K197" s="21">
        <v>21.215430000000001</v>
      </c>
      <c r="L197" s="21">
        <v>92.159030000000001</v>
      </c>
      <c r="M197" s="21">
        <v>0</v>
      </c>
      <c r="N197" s="21">
        <v>0</v>
      </c>
      <c r="P197" s="21" t="s">
        <v>105</v>
      </c>
      <c r="Q197" s="21" t="s">
        <v>108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133</v>
      </c>
      <c r="AC197" s="21">
        <v>107</v>
      </c>
      <c r="AE197" s="21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0</v>
      </c>
      <c r="AM197" s="21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1">
        <v>0</v>
      </c>
      <c r="AU197" s="21">
        <v>0</v>
      </c>
      <c r="AV197" s="21">
        <v>0</v>
      </c>
      <c r="AW197" s="21">
        <v>0</v>
      </c>
      <c r="AX197" s="21">
        <v>0</v>
      </c>
      <c r="AZ19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19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97" s="22">
        <f>Enrollment[[#This Row],[Refugee Children 3-14]]+Enrollment[[#This Row],[Refugee Children 15-24]]</f>
        <v>240</v>
      </c>
      <c r="BC19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9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97" s="22">
        <f>Enrollment[[#This Row],[Host Children 3-14]]+Enrollment[[#This Row],[Host Children 15-24]]</f>
        <v>0</v>
      </c>
      <c r="BF197" s="22">
        <f>Enrollment[[#This Row],['# of Boys from refugee community in age group 3-5 enrolled in learning spaces]]+Enrollment[[#This Row],['# of Boys from refugee community in age group 6-14 enrolled in learning spaces]]</f>
        <v>107</v>
      </c>
      <c r="BG197" s="22">
        <f>Enrollment[[#This Row],['# of Girls from refugee community in age group 3-5 enrolled in learning spaces]]+Enrollment[[#This Row],['# of Girls from refugee community in age group 6-14 enrolled in learning spaces]]</f>
        <v>133</v>
      </c>
      <c r="BH197" s="22">
        <f>Enrollment[[#This Row],['# of Boys from host community in age group 3-5 enrolled in learning spaces]]+Enrollment[[#This Row],['# of Boys from host community in age group 6-14 enrolled in learning spaces]]</f>
        <v>0</v>
      </c>
      <c r="BI197" s="22">
        <f>Enrollment[[#This Row],['# of Girls from host community in age group 3-5 enrolled in learning spaces]]+Enrollment[[#This Row],['# of Girls from host community in age group 6-14 enrolled in learning spaces]]</f>
        <v>0</v>
      </c>
      <c r="BJ197" s="22">
        <f>Enrollment[[#This Row],[Male Refugee (3-14)]]+Enrollment[[#This Row],[Host Male (3-14)]]</f>
        <v>107</v>
      </c>
      <c r="BK197" s="22">
        <f>Enrollment[[#This Row],[Female Refugee (3-14)]]+Enrollment[[#This Row],[Host Female (3-14)]]</f>
        <v>133</v>
      </c>
      <c r="BL19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9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97" s="22">
        <f>Enrollment[[#This Row],['# of Boys from host community in age group 15-17 enrolled in learning spaces]]+Enrollment[[#This Row],['# of Boys from host community in age group 18-24 enrolled in learning spaces]]</f>
        <v>0</v>
      </c>
      <c r="BO19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97" s="22">
        <f>Enrollment[[#This Row],[Male Refugee (15-24)]]+Enrollment[[#This Row],[Male Host (15-24)]]</f>
        <v>0</v>
      </c>
      <c r="BQ197" s="22">
        <f>Enrollment[[#This Row],[Female Refugee  (15-24)]]+Enrollment[[#This Row],[Female Host (15-24)]]</f>
        <v>0</v>
      </c>
      <c r="BR197" s="22">
        <f>Enrollment[[#This Row],[Total Male (3-14)]]+Enrollment[[#This Row],[Total Male (15-24)]]</f>
        <v>107</v>
      </c>
      <c r="BS197" s="22">
        <f>Enrollment[[#This Row],[Total Female (3-14)]]+Enrollment[[#This Row],[Total Female (15-24)]]</f>
        <v>133</v>
      </c>
      <c r="BT197" s="22">
        <f>Enrollment[[#This Row],[Refugee Total]]+Enrollment[[#This Row],[Total Host]]</f>
        <v>240</v>
      </c>
      <c r="BU197" s="22">
        <f>Enrollment[[#This Row],['# of Girls from refugee community in age group 3-5 enrolled in learning spaces]]+Enrollment[[#This Row],['# of Girls from host community in age group 3-5 enrolled in learning spaces]]</f>
        <v>0</v>
      </c>
      <c r="BV197" s="22">
        <f>Enrollment[[#This Row],['# of Girls from refugee community in age group 6-14 enrolled in learning spaces]]+Enrollment[[#This Row],['# of Girls from host community in age group 6-14 enrolled in learning spaces]]</f>
        <v>133</v>
      </c>
      <c r="BW19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9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97" s="22">
        <f>Enrollment[[#This Row],['# of Boys from refugee community in age group 3-5 enrolled in learning spaces]]+Enrollment[[#This Row],['# of Boys from host community in age group 3-5 enrolled in learning spaces]]</f>
        <v>0</v>
      </c>
      <c r="BZ197" s="22">
        <f>Enrollment[[#This Row],['# of Boys from refugee community in age group 6-14 enrolled in learning spaces]]+Enrollment[[#This Row],['# of Boys from host community in age group 6-14 enrolled in learning spaces]]</f>
        <v>107</v>
      </c>
      <c r="CA19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9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98" spans="1:80">
      <c r="A198" s="21" t="s">
        <v>44</v>
      </c>
      <c r="B198" s="21" t="s">
        <v>73</v>
      </c>
      <c r="E198" s="21" t="s">
        <v>489</v>
      </c>
      <c r="F198" s="21" t="s">
        <v>493</v>
      </c>
      <c r="G198" s="21">
        <v>31012819</v>
      </c>
      <c r="H198" s="21" t="s">
        <v>166</v>
      </c>
      <c r="I198" s="21" t="s">
        <v>259</v>
      </c>
      <c r="J198" s="21" t="s">
        <v>168</v>
      </c>
      <c r="K198" s="21">
        <v>21.220089999999999</v>
      </c>
      <c r="L198" s="21">
        <v>92.15258</v>
      </c>
      <c r="M198" s="21">
        <v>0</v>
      </c>
      <c r="N198" s="21">
        <v>0</v>
      </c>
      <c r="P198" s="21" t="s">
        <v>105</v>
      </c>
      <c r="Q198" s="21" t="s">
        <v>108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107</v>
      </c>
      <c r="AC198" s="21">
        <v>133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1">
        <v>0</v>
      </c>
      <c r="AV198" s="21">
        <v>0</v>
      </c>
      <c r="AW198" s="21">
        <v>0</v>
      </c>
      <c r="AX198" s="21">
        <v>0</v>
      </c>
      <c r="AZ19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19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98" s="22">
        <f>Enrollment[[#This Row],[Refugee Children 3-14]]+Enrollment[[#This Row],[Refugee Children 15-24]]</f>
        <v>240</v>
      </c>
      <c r="BC19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9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98" s="22">
        <f>Enrollment[[#This Row],[Host Children 3-14]]+Enrollment[[#This Row],[Host Children 15-24]]</f>
        <v>0</v>
      </c>
      <c r="BF198" s="22">
        <f>Enrollment[[#This Row],['# of Boys from refugee community in age group 3-5 enrolled in learning spaces]]+Enrollment[[#This Row],['# of Boys from refugee community in age group 6-14 enrolled in learning spaces]]</f>
        <v>133</v>
      </c>
      <c r="BG198" s="22">
        <f>Enrollment[[#This Row],['# of Girls from refugee community in age group 3-5 enrolled in learning spaces]]+Enrollment[[#This Row],['# of Girls from refugee community in age group 6-14 enrolled in learning spaces]]</f>
        <v>107</v>
      </c>
      <c r="BH198" s="22">
        <f>Enrollment[[#This Row],['# of Boys from host community in age group 3-5 enrolled in learning spaces]]+Enrollment[[#This Row],['# of Boys from host community in age group 6-14 enrolled in learning spaces]]</f>
        <v>0</v>
      </c>
      <c r="BI198" s="22">
        <f>Enrollment[[#This Row],['# of Girls from host community in age group 3-5 enrolled in learning spaces]]+Enrollment[[#This Row],['# of Girls from host community in age group 6-14 enrolled in learning spaces]]</f>
        <v>0</v>
      </c>
      <c r="BJ198" s="22">
        <f>Enrollment[[#This Row],[Male Refugee (3-14)]]+Enrollment[[#This Row],[Host Male (3-14)]]</f>
        <v>133</v>
      </c>
      <c r="BK198" s="22">
        <f>Enrollment[[#This Row],[Female Refugee (3-14)]]+Enrollment[[#This Row],[Host Female (3-14)]]</f>
        <v>107</v>
      </c>
      <c r="BL19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9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98" s="22">
        <f>Enrollment[[#This Row],['# of Boys from host community in age group 15-17 enrolled in learning spaces]]+Enrollment[[#This Row],['# of Boys from host community in age group 18-24 enrolled in learning spaces]]</f>
        <v>0</v>
      </c>
      <c r="BO19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98" s="22">
        <f>Enrollment[[#This Row],[Male Refugee (15-24)]]+Enrollment[[#This Row],[Male Host (15-24)]]</f>
        <v>0</v>
      </c>
      <c r="BQ198" s="22">
        <f>Enrollment[[#This Row],[Female Refugee  (15-24)]]+Enrollment[[#This Row],[Female Host (15-24)]]</f>
        <v>0</v>
      </c>
      <c r="BR198" s="22">
        <f>Enrollment[[#This Row],[Total Male (3-14)]]+Enrollment[[#This Row],[Total Male (15-24)]]</f>
        <v>133</v>
      </c>
      <c r="BS198" s="22">
        <f>Enrollment[[#This Row],[Total Female (3-14)]]+Enrollment[[#This Row],[Total Female (15-24)]]</f>
        <v>107</v>
      </c>
      <c r="BT198" s="22">
        <f>Enrollment[[#This Row],[Refugee Total]]+Enrollment[[#This Row],[Total Host]]</f>
        <v>240</v>
      </c>
      <c r="BU198" s="22">
        <f>Enrollment[[#This Row],['# of Girls from refugee community in age group 3-5 enrolled in learning spaces]]+Enrollment[[#This Row],['# of Girls from host community in age group 3-5 enrolled in learning spaces]]</f>
        <v>0</v>
      </c>
      <c r="BV198" s="22">
        <f>Enrollment[[#This Row],['# of Girls from refugee community in age group 6-14 enrolled in learning spaces]]+Enrollment[[#This Row],['# of Girls from host community in age group 6-14 enrolled in learning spaces]]</f>
        <v>107</v>
      </c>
      <c r="BW19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9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98" s="22">
        <f>Enrollment[[#This Row],['# of Boys from refugee community in age group 3-5 enrolled in learning spaces]]+Enrollment[[#This Row],['# of Boys from host community in age group 3-5 enrolled in learning spaces]]</f>
        <v>0</v>
      </c>
      <c r="BZ198" s="22">
        <f>Enrollment[[#This Row],['# of Boys from refugee community in age group 6-14 enrolled in learning spaces]]+Enrollment[[#This Row],['# of Boys from host community in age group 6-14 enrolled in learning spaces]]</f>
        <v>133</v>
      </c>
      <c r="CA19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9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99" spans="1:80">
      <c r="A199" s="21" t="s">
        <v>45</v>
      </c>
      <c r="B199" s="21" t="s">
        <v>74</v>
      </c>
      <c r="E199" s="21" t="s">
        <v>494</v>
      </c>
      <c r="F199" s="21" t="s">
        <v>495</v>
      </c>
      <c r="G199" s="21">
        <v>31012792</v>
      </c>
      <c r="H199" s="21" t="s">
        <v>166</v>
      </c>
      <c r="I199" s="21" t="s">
        <v>259</v>
      </c>
      <c r="J199" s="21" t="s">
        <v>168</v>
      </c>
      <c r="P199" s="21" t="s">
        <v>105</v>
      </c>
      <c r="Q199" s="21" t="s">
        <v>108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116</v>
      </c>
      <c r="AC199" s="21">
        <v>124</v>
      </c>
      <c r="AE199" s="21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0</v>
      </c>
      <c r="AK199" s="21">
        <v>0</v>
      </c>
      <c r="AL199" s="21">
        <v>0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1">
        <v>0</v>
      </c>
      <c r="AV199" s="21">
        <v>0</v>
      </c>
      <c r="AW199" s="21">
        <v>0</v>
      </c>
      <c r="AX199" s="21">
        <v>0</v>
      </c>
      <c r="AZ19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19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99" s="22">
        <f>Enrollment[[#This Row],[Refugee Children 3-14]]+Enrollment[[#This Row],[Refugee Children 15-24]]</f>
        <v>240</v>
      </c>
      <c r="BC19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9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99" s="22">
        <f>Enrollment[[#This Row],[Host Children 3-14]]+Enrollment[[#This Row],[Host Children 15-24]]</f>
        <v>0</v>
      </c>
      <c r="BF199" s="22">
        <f>Enrollment[[#This Row],['# of Boys from refugee community in age group 3-5 enrolled in learning spaces]]+Enrollment[[#This Row],['# of Boys from refugee community in age group 6-14 enrolled in learning spaces]]</f>
        <v>124</v>
      </c>
      <c r="BG199" s="22">
        <f>Enrollment[[#This Row],['# of Girls from refugee community in age group 3-5 enrolled in learning spaces]]+Enrollment[[#This Row],['# of Girls from refugee community in age group 6-14 enrolled in learning spaces]]</f>
        <v>116</v>
      </c>
      <c r="BH199" s="22">
        <f>Enrollment[[#This Row],['# of Boys from host community in age group 3-5 enrolled in learning spaces]]+Enrollment[[#This Row],['# of Boys from host community in age group 6-14 enrolled in learning spaces]]</f>
        <v>0</v>
      </c>
      <c r="BI199" s="22">
        <f>Enrollment[[#This Row],['# of Girls from host community in age group 3-5 enrolled in learning spaces]]+Enrollment[[#This Row],['# of Girls from host community in age group 6-14 enrolled in learning spaces]]</f>
        <v>0</v>
      </c>
      <c r="BJ199" s="22">
        <f>Enrollment[[#This Row],[Male Refugee (3-14)]]+Enrollment[[#This Row],[Host Male (3-14)]]</f>
        <v>124</v>
      </c>
      <c r="BK199" s="22">
        <f>Enrollment[[#This Row],[Female Refugee (3-14)]]+Enrollment[[#This Row],[Host Female (3-14)]]</f>
        <v>116</v>
      </c>
      <c r="BL19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9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99" s="22">
        <f>Enrollment[[#This Row],['# of Boys from host community in age group 15-17 enrolled in learning spaces]]+Enrollment[[#This Row],['# of Boys from host community in age group 18-24 enrolled in learning spaces]]</f>
        <v>0</v>
      </c>
      <c r="BO19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99" s="22">
        <f>Enrollment[[#This Row],[Male Refugee (15-24)]]+Enrollment[[#This Row],[Male Host (15-24)]]</f>
        <v>0</v>
      </c>
      <c r="BQ199" s="22">
        <f>Enrollment[[#This Row],[Female Refugee  (15-24)]]+Enrollment[[#This Row],[Female Host (15-24)]]</f>
        <v>0</v>
      </c>
      <c r="BR199" s="22">
        <f>Enrollment[[#This Row],[Total Male (3-14)]]+Enrollment[[#This Row],[Total Male (15-24)]]</f>
        <v>124</v>
      </c>
      <c r="BS199" s="22">
        <f>Enrollment[[#This Row],[Total Female (3-14)]]+Enrollment[[#This Row],[Total Female (15-24)]]</f>
        <v>116</v>
      </c>
      <c r="BT199" s="22">
        <f>Enrollment[[#This Row],[Refugee Total]]+Enrollment[[#This Row],[Total Host]]</f>
        <v>240</v>
      </c>
      <c r="BU199" s="22">
        <f>Enrollment[[#This Row],['# of Girls from refugee community in age group 3-5 enrolled in learning spaces]]+Enrollment[[#This Row],['# of Girls from host community in age group 3-5 enrolled in learning spaces]]</f>
        <v>0</v>
      </c>
      <c r="BV199" s="22">
        <f>Enrollment[[#This Row],['# of Girls from refugee community in age group 6-14 enrolled in learning spaces]]+Enrollment[[#This Row],['# of Girls from host community in age group 6-14 enrolled in learning spaces]]</f>
        <v>116</v>
      </c>
      <c r="BW19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9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99" s="22">
        <f>Enrollment[[#This Row],['# of Boys from refugee community in age group 3-5 enrolled in learning spaces]]+Enrollment[[#This Row],['# of Boys from host community in age group 3-5 enrolled in learning spaces]]</f>
        <v>0</v>
      </c>
      <c r="BZ199" s="22">
        <f>Enrollment[[#This Row],['# of Boys from refugee community in age group 6-14 enrolled in learning spaces]]+Enrollment[[#This Row],['# of Boys from host community in age group 6-14 enrolled in learning spaces]]</f>
        <v>124</v>
      </c>
      <c r="CA19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9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00" spans="1:80">
      <c r="A200" s="21" t="s">
        <v>45</v>
      </c>
      <c r="B200" s="21" t="s">
        <v>74</v>
      </c>
      <c r="E200" s="21" t="s">
        <v>496</v>
      </c>
      <c r="F200" s="21" t="s">
        <v>497</v>
      </c>
      <c r="G200" s="21">
        <v>31012828</v>
      </c>
      <c r="H200" s="21" t="s">
        <v>166</v>
      </c>
      <c r="I200" s="21" t="s">
        <v>259</v>
      </c>
      <c r="J200" s="21" t="s">
        <v>168</v>
      </c>
      <c r="P200" s="21" t="s">
        <v>105</v>
      </c>
      <c r="Q200" s="21" t="s">
        <v>108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139</v>
      </c>
      <c r="AC200" s="21">
        <v>101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v>0</v>
      </c>
      <c r="AL200" s="21">
        <v>0</v>
      </c>
      <c r="AM200" s="21">
        <v>0</v>
      </c>
      <c r="AN200" s="21">
        <v>0</v>
      </c>
      <c r="AO200" s="21">
        <v>0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1">
        <v>0</v>
      </c>
      <c r="AV200" s="21">
        <v>0</v>
      </c>
      <c r="AW200" s="21">
        <v>0</v>
      </c>
      <c r="AX200" s="21">
        <v>0</v>
      </c>
      <c r="AZ20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0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00" s="22">
        <f>Enrollment[[#This Row],[Refugee Children 3-14]]+Enrollment[[#This Row],[Refugee Children 15-24]]</f>
        <v>240</v>
      </c>
      <c r="BC20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0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00" s="22">
        <f>Enrollment[[#This Row],[Host Children 3-14]]+Enrollment[[#This Row],[Host Children 15-24]]</f>
        <v>0</v>
      </c>
      <c r="BF200" s="22">
        <f>Enrollment[[#This Row],['# of Boys from refugee community in age group 3-5 enrolled in learning spaces]]+Enrollment[[#This Row],['# of Boys from refugee community in age group 6-14 enrolled in learning spaces]]</f>
        <v>101</v>
      </c>
      <c r="BG200" s="22">
        <f>Enrollment[[#This Row],['# of Girls from refugee community in age group 3-5 enrolled in learning spaces]]+Enrollment[[#This Row],['# of Girls from refugee community in age group 6-14 enrolled in learning spaces]]</f>
        <v>139</v>
      </c>
      <c r="BH200" s="22">
        <f>Enrollment[[#This Row],['# of Boys from host community in age group 3-5 enrolled in learning spaces]]+Enrollment[[#This Row],['# of Boys from host community in age group 6-14 enrolled in learning spaces]]</f>
        <v>0</v>
      </c>
      <c r="BI200" s="22">
        <f>Enrollment[[#This Row],['# of Girls from host community in age group 3-5 enrolled in learning spaces]]+Enrollment[[#This Row],['# of Girls from host community in age group 6-14 enrolled in learning spaces]]</f>
        <v>0</v>
      </c>
      <c r="BJ200" s="22">
        <f>Enrollment[[#This Row],[Male Refugee (3-14)]]+Enrollment[[#This Row],[Host Male (3-14)]]</f>
        <v>101</v>
      </c>
      <c r="BK200" s="22">
        <f>Enrollment[[#This Row],[Female Refugee (3-14)]]+Enrollment[[#This Row],[Host Female (3-14)]]</f>
        <v>139</v>
      </c>
      <c r="BL20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0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00" s="22">
        <f>Enrollment[[#This Row],['# of Boys from host community in age group 15-17 enrolled in learning spaces]]+Enrollment[[#This Row],['# of Boys from host community in age group 18-24 enrolled in learning spaces]]</f>
        <v>0</v>
      </c>
      <c r="BO20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00" s="22">
        <f>Enrollment[[#This Row],[Male Refugee (15-24)]]+Enrollment[[#This Row],[Male Host (15-24)]]</f>
        <v>0</v>
      </c>
      <c r="BQ200" s="22">
        <f>Enrollment[[#This Row],[Female Refugee  (15-24)]]+Enrollment[[#This Row],[Female Host (15-24)]]</f>
        <v>0</v>
      </c>
      <c r="BR200" s="22">
        <f>Enrollment[[#This Row],[Total Male (3-14)]]+Enrollment[[#This Row],[Total Male (15-24)]]</f>
        <v>101</v>
      </c>
      <c r="BS200" s="22">
        <f>Enrollment[[#This Row],[Total Female (3-14)]]+Enrollment[[#This Row],[Total Female (15-24)]]</f>
        <v>139</v>
      </c>
      <c r="BT200" s="22">
        <f>Enrollment[[#This Row],[Refugee Total]]+Enrollment[[#This Row],[Total Host]]</f>
        <v>240</v>
      </c>
      <c r="BU200" s="22">
        <f>Enrollment[[#This Row],['# of Girls from refugee community in age group 3-5 enrolled in learning spaces]]+Enrollment[[#This Row],['# of Girls from host community in age group 3-5 enrolled in learning spaces]]</f>
        <v>0</v>
      </c>
      <c r="BV200" s="22">
        <f>Enrollment[[#This Row],['# of Girls from refugee community in age group 6-14 enrolled in learning spaces]]+Enrollment[[#This Row],['# of Girls from host community in age group 6-14 enrolled in learning spaces]]</f>
        <v>139</v>
      </c>
      <c r="BW20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0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00" s="22">
        <f>Enrollment[[#This Row],['# of Boys from refugee community in age group 3-5 enrolled in learning spaces]]+Enrollment[[#This Row],['# of Boys from host community in age group 3-5 enrolled in learning spaces]]</f>
        <v>0</v>
      </c>
      <c r="BZ200" s="22">
        <f>Enrollment[[#This Row],['# of Boys from refugee community in age group 6-14 enrolled in learning spaces]]+Enrollment[[#This Row],['# of Boys from host community in age group 6-14 enrolled in learning spaces]]</f>
        <v>101</v>
      </c>
      <c r="CA200" s="22">
        <f>Enrollment[[#This Row],['# of Boys from refugee community in age group 15-17 enrolled in learning spaces]]+Enrollment[[#This Row],['# of Boys from host community in age group 15-17 enrolled in learning spaces]]</f>
        <v>0</v>
      </c>
      <c r="CB20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01" spans="1:80">
      <c r="A201" s="21" t="s">
        <v>45</v>
      </c>
      <c r="B201" s="21" t="s">
        <v>74</v>
      </c>
      <c r="E201" s="21" t="s">
        <v>496</v>
      </c>
      <c r="F201" s="21" t="s">
        <v>498</v>
      </c>
      <c r="G201" s="21">
        <v>31012831</v>
      </c>
      <c r="H201" s="21" t="s">
        <v>166</v>
      </c>
      <c r="I201" s="21" t="s">
        <v>259</v>
      </c>
      <c r="J201" s="21" t="s">
        <v>168</v>
      </c>
      <c r="P201" s="21" t="s">
        <v>105</v>
      </c>
      <c r="Q201" s="21" t="s">
        <v>108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132</v>
      </c>
      <c r="AB201" s="21">
        <v>1</v>
      </c>
      <c r="AC201" s="21">
        <v>108</v>
      </c>
      <c r="AD201" s="21">
        <v>0</v>
      </c>
      <c r="AE201" s="21">
        <v>0</v>
      </c>
      <c r="AF201" s="21">
        <v>0</v>
      </c>
      <c r="AG201" s="21">
        <v>0</v>
      </c>
      <c r="AH201" s="21">
        <v>0</v>
      </c>
      <c r="AI201" s="21">
        <v>0</v>
      </c>
      <c r="AJ201" s="21">
        <v>0</v>
      </c>
      <c r="AK201" s="21">
        <v>0</v>
      </c>
      <c r="AL201" s="21">
        <v>0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1">
        <v>0</v>
      </c>
      <c r="AV201" s="21">
        <v>0</v>
      </c>
      <c r="AW201" s="21">
        <v>0</v>
      </c>
      <c r="AX201" s="21">
        <v>0</v>
      </c>
      <c r="AZ20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0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01" s="22">
        <f>Enrollment[[#This Row],[Refugee Children 3-14]]+Enrollment[[#This Row],[Refugee Children 15-24]]</f>
        <v>240</v>
      </c>
      <c r="BC20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0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01" s="22">
        <f>Enrollment[[#This Row],[Host Children 3-14]]+Enrollment[[#This Row],[Host Children 15-24]]</f>
        <v>0</v>
      </c>
      <c r="BF201" s="22">
        <f>Enrollment[[#This Row],['# of Boys from refugee community in age group 3-5 enrolled in learning spaces]]+Enrollment[[#This Row],['# of Boys from refugee community in age group 6-14 enrolled in learning spaces]]</f>
        <v>108</v>
      </c>
      <c r="BG201" s="22">
        <f>Enrollment[[#This Row],['# of Girls from refugee community in age group 3-5 enrolled in learning spaces]]+Enrollment[[#This Row],['# of Girls from refugee community in age group 6-14 enrolled in learning spaces]]</f>
        <v>132</v>
      </c>
      <c r="BH201" s="22">
        <f>Enrollment[[#This Row],['# of Boys from host community in age group 3-5 enrolled in learning spaces]]+Enrollment[[#This Row],['# of Boys from host community in age group 6-14 enrolled in learning spaces]]</f>
        <v>0</v>
      </c>
      <c r="BI201" s="22">
        <f>Enrollment[[#This Row],['# of Girls from host community in age group 3-5 enrolled in learning spaces]]+Enrollment[[#This Row],['# of Girls from host community in age group 6-14 enrolled in learning spaces]]</f>
        <v>0</v>
      </c>
      <c r="BJ201" s="22">
        <f>Enrollment[[#This Row],[Male Refugee (3-14)]]+Enrollment[[#This Row],[Host Male (3-14)]]</f>
        <v>108</v>
      </c>
      <c r="BK201" s="22">
        <f>Enrollment[[#This Row],[Female Refugee (3-14)]]+Enrollment[[#This Row],[Host Female (3-14)]]</f>
        <v>132</v>
      </c>
      <c r="BL20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0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01" s="22">
        <f>Enrollment[[#This Row],['# of Boys from host community in age group 15-17 enrolled in learning spaces]]+Enrollment[[#This Row],['# of Boys from host community in age group 18-24 enrolled in learning spaces]]</f>
        <v>0</v>
      </c>
      <c r="BO20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01" s="22">
        <f>Enrollment[[#This Row],[Male Refugee (15-24)]]+Enrollment[[#This Row],[Male Host (15-24)]]</f>
        <v>0</v>
      </c>
      <c r="BQ201" s="22">
        <f>Enrollment[[#This Row],[Female Refugee  (15-24)]]+Enrollment[[#This Row],[Female Host (15-24)]]</f>
        <v>0</v>
      </c>
      <c r="BR201" s="22">
        <f>Enrollment[[#This Row],[Total Male (3-14)]]+Enrollment[[#This Row],[Total Male (15-24)]]</f>
        <v>108</v>
      </c>
      <c r="BS201" s="22">
        <f>Enrollment[[#This Row],[Total Female (3-14)]]+Enrollment[[#This Row],[Total Female (15-24)]]</f>
        <v>132</v>
      </c>
      <c r="BT201" s="22">
        <f>Enrollment[[#This Row],[Refugee Total]]+Enrollment[[#This Row],[Total Host]]</f>
        <v>240</v>
      </c>
      <c r="BU201" s="22">
        <f>Enrollment[[#This Row],['# of Girls from refugee community in age group 3-5 enrolled in learning spaces]]+Enrollment[[#This Row],['# of Girls from host community in age group 3-5 enrolled in learning spaces]]</f>
        <v>0</v>
      </c>
      <c r="BV201" s="22">
        <f>Enrollment[[#This Row],['# of Girls from refugee community in age group 6-14 enrolled in learning spaces]]+Enrollment[[#This Row],['# of Girls from host community in age group 6-14 enrolled in learning spaces]]</f>
        <v>132</v>
      </c>
      <c r="BW20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0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01" s="22">
        <f>Enrollment[[#This Row],['# of Boys from refugee community in age group 3-5 enrolled in learning spaces]]+Enrollment[[#This Row],['# of Boys from host community in age group 3-5 enrolled in learning spaces]]</f>
        <v>0</v>
      </c>
      <c r="BZ201" s="22">
        <f>Enrollment[[#This Row],['# of Boys from refugee community in age group 6-14 enrolled in learning spaces]]+Enrollment[[#This Row],['# of Boys from host community in age group 6-14 enrolled in learning spaces]]</f>
        <v>108</v>
      </c>
      <c r="CA201" s="22">
        <f>Enrollment[[#This Row],['# of Boys from refugee community in age group 15-17 enrolled in learning spaces]]+Enrollment[[#This Row],['# of Boys from host community in age group 15-17 enrolled in learning spaces]]</f>
        <v>0</v>
      </c>
      <c r="CB20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02" spans="1:80">
      <c r="A202" s="21" t="s">
        <v>45</v>
      </c>
      <c r="B202" s="21" t="s">
        <v>74</v>
      </c>
      <c r="E202" s="21" t="s">
        <v>499</v>
      </c>
      <c r="F202" s="21" t="s">
        <v>500</v>
      </c>
      <c r="G202" s="21">
        <v>31012746</v>
      </c>
      <c r="H202" s="21" t="s">
        <v>166</v>
      </c>
      <c r="I202" s="21" t="s">
        <v>259</v>
      </c>
      <c r="J202" s="21" t="s">
        <v>168</v>
      </c>
      <c r="K202" s="21">
        <v>21.213470000000001</v>
      </c>
      <c r="L202" s="21">
        <v>92.151600000000002</v>
      </c>
      <c r="M202" s="21">
        <v>0</v>
      </c>
      <c r="N202" s="21">
        <v>0</v>
      </c>
      <c r="P202" s="21" t="s">
        <v>105</v>
      </c>
      <c r="Q202" s="21" t="s">
        <v>108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57</v>
      </c>
      <c r="AC202" s="21">
        <v>63</v>
      </c>
      <c r="AE202" s="21">
        <v>0</v>
      </c>
      <c r="AF202" s="21">
        <v>0</v>
      </c>
      <c r="AG202" s="21">
        <v>0</v>
      </c>
      <c r="AH202" s="21">
        <v>0</v>
      </c>
      <c r="AI202" s="21">
        <v>0</v>
      </c>
      <c r="AJ202" s="21">
        <v>0</v>
      </c>
      <c r="AK202" s="21">
        <v>0</v>
      </c>
      <c r="AL202" s="21">
        <v>0</v>
      </c>
      <c r="AM202" s="21">
        <v>0</v>
      </c>
      <c r="AN202" s="21">
        <v>0</v>
      </c>
      <c r="AO202" s="21">
        <v>0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1">
        <v>0</v>
      </c>
      <c r="AV202" s="21">
        <v>0</v>
      </c>
      <c r="AW202" s="21">
        <v>0</v>
      </c>
      <c r="AX202" s="21">
        <v>0</v>
      </c>
      <c r="AZ20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0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02" s="22">
        <f>Enrollment[[#This Row],[Refugee Children 3-14]]+Enrollment[[#This Row],[Refugee Children 15-24]]</f>
        <v>120</v>
      </c>
      <c r="BC20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0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02" s="22">
        <f>Enrollment[[#This Row],[Host Children 3-14]]+Enrollment[[#This Row],[Host Children 15-24]]</f>
        <v>0</v>
      </c>
      <c r="BF202" s="22">
        <f>Enrollment[[#This Row],['# of Boys from refugee community in age group 3-5 enrolled in learning spaces]]+Enrollment[[#This Row],['# of Boys from refugee community in age group 6-14 enrolled in learning spaces]]</f>
        <v>63</v>
      </c>
      <c r="BG202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202" s="22">
        <f>Enrollment[[#This Row],['# of Boys from host community in age group 3-5 enrolled in learning spaces]]+Enrollment[[#This Row],['# of Boys from host community in age group 6-14 enrolled in learning spaces]]</f>
        <v>0</v>
      </c>
      <c r="BI202" s="22">
        <f>Enrollment[[#This Row],['# of Girls from host community in age group 3-5 enrolled in learning spaces]]+Enrollment[[#This Row],['# of Girls from host community in age group 6-14 enrolled in learning spaces]]</f>
        <v>0</v>
      </c>
      <c r="BJ202" s="22">
        <f>Enrollment[[#This Row],[Male Refugee (3-14)]]+Enrollment[[#This Row],[Host Male (3-14)]]</f>
        <v>63</v>
      </c>
      <c r="BK202" s="22">
        <f>Enrollment[[#This Row],[Female Refugee (3-14)]]+Enrollment[[#This Row],[Host Female (3-14)]]</f>
        <v>57</v>
      </c>
      <c r="BL20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0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02" s="22">
        <f>Enrollment[[#This Row],['# of Boys from host community in age group 15-17 enrolled in learning spaces]]+Enrollment[[#This Row],['# of Boys from host community in age group 18-24 enrolled in learning spaces]]</f>
        <v>0</v>
      </c>
      <c r="BO20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02" s="22">
        <f>Enrollment[[#This Row],[Male Refugee (15-24)]]+Enrollment[[#This Row],[Male Host (15-24)]]</f>
        <v>0</v>
      </c>
      <c r="BQ202" s="22">
        <f>Enrollment[[#This Row],[Female Refugee  (15-24)]]+Enrollment[[#This Row],[Female Host (15-24)]]</f>
        <v>0</v>
      </c>
      <c r="BR202" s="22">
        <f>Enrollment[[#This Row],[Total Male (3-14)]]+Enrollment[[#This Row],[Total Male (15-24)]]</f>
        <v>63</v>
      </c>
      <c r="BS202" s="22">
        <f>Enrollment[[#This Row],[Total Female (3-14)]]+Enrollment[[#This Row],[Total Female (15-24)]]</f>
        <v>57</v>
      </c>
      <c r="BT202" s="22">
        <f>Enrollment[[#This Row],[Refugee Total]]+Enrollment[[#This Row],[Total Host]]</f>
        <v>120</v>
      </c>
      <c r="BU202" s="22">
        <f>Enrollment[[#This Row],['# of Girls from refugee community in age group 3-5 enrolled in learning spaces]]+Enrollment[[#This Row],['# of Girls from host community in age group 3-5 enrolled in learning spaces]]</f>
        <v>0</v>
      </c>
      <c r="BV202" s="22">
        <f>Enrollment[[#This Row],['# of Girls from refugee community in age group 6-14 enrolled in learning spaces]]+Enrollment[[#This Row],['# of Girls from host community in age group 6-14 enrolled in learning spaces]]</f>
        <v>57</v>
      </c>
      <c r="BW20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0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02" s="22">
        <f>Enrollment[[#This Row],['# of Boys from refugee community in age group 3-5 enrolled in learning spaces]]+Enrollment[[#This Row],['# of Boys from host community in age group 3-5 enrolled in learning spaces]]</f>
        <v>0</v>
      </c>
      <c r="BZ202" s="22">
        <f>Enrollment[[#This Row],['# of Boys from refugee community in age group 6-14 enrolled in learning spaces]]+Enrollment[[#This Row],['# of Boys from host community in age group 6-14 enrolled in learning spaces]]</f>
        <v>63</v>
      </c>
      <c r="CA202" s="22">
        <f>Enrollment[[#This Row],['# of Boys from refugee community in age group 15-17 enrolled in learning spaces]]+Enrollment[[#This Row],['# of Boys from host community in age group 15-17 enrolled in learning spaces]]</f>
        <v>0</v>
      </c>
      <c r="CB20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03" spans="1:80">
      <c r="A203" s="21" t="s">
        <v>45</v>
      </c>
      <c r="B203" s="21" t="s">
        <v>74</v>
      </c>
      <c r="E203" s="21" t="s">
        <v>499</v>
      </c>
      <c r="F203" s="21" t="s">
        <v>501</v>
      </c>
      <c r="G203" s="21">
        <v>31012769</v>
      </c>
      <c r="H203" s="21" t="s">
        <v>166</v>
      </c>
      <c r="I203" s="21" t="s">
        <v>259</v>
      </c>
      <c r="J203" s="21" t="s">
        <v>168</v>
      </c>
      <c r="K203" s="21">
        <v>21.211369999999999</v>
      </c>
      <c r="L203" s="21">
        <v>92.152460000000005</v>
      </c>
      <c r="M203" s="21">
        <v>0</v>
      </c>
      <c r="N203" s="21">
        <v>0</v>
      </c>
      <c r="P203" s="21" t="s">
        <v>105</v>
      </c>
      <c r="Q203" s="21" t="s">
        <v>108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65</v>
      </c>
      <c r="AB203" s="21">
        <v>1</v>
      </c>
      <c r="AC203" s="21">
        <v>55</v>
      </c>
      <c r="AD203" s="21">
        <v>1</v>
      </c>
      <c r="AE203" s="21">
        <v>0</v>
      </c>
      <c r="AF203" s="21">
        <v>0</v>
      </c>
      <c r="AG203" s="21">
        <v>0</v>
      </c>
      <c r="AH203" s="21">
        <v>0</v>
      </c>
      <c r="AI203" s="21">
        <v>0</v>
      </c>
      <c r="AJ203" s="21">
        <v>0</v>
      </c>
      <c r="AK203" s="21">
        <v>0</v>
      </c>
      <c r="AL203" s="21">
        <v>0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1">
        <v>0</v>
      </c>
      <c r="AV203" s="21">
        <v>0</v>
      </c>
      <c r="AW203" s="21">
        <v>0</v>
      </c>
      <c r="AX203" s="21">
        <v>0</v>
      </c>
      <c r="AZ20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0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03" s="22">
        <f>Enrollment[[#This Row],[Refugee Children 3-14]]+Enrollment[[#This Row],[Refugee Children 15-24]]</f>
        <v>120</v>
      </c>
      <c r="BC20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0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03" s="22">
        <f>Enrollment[[#This Row],[Host Children 3-14]]+Enrollment[[#This Row],[Host Children 15-24]]</f>
        <v>0</v>
      </c>
      <c r="BF203" s="22">
        <f>Enrollment[[#This Row],['# of Boys from refugee community in age group 3-5 enrolled in learning spaces]]+Enrollment[[#This Row],['# of Boys from refugee community in age group 6-14 enrolled in learning spaces]]</f>
        <v>55</v>
      </c>
      <c r="BG203" s="22">
        <f>Enrollment[[#This Row],['# of Girls from refugee community in age group 3-5 enrolled in learning spaces]]+Enrollment[[#This Row],['# of Girls from refugee community in age group 6-14 enrolled in learning spaces]]</f>
        <v>65</v>
      </c>
      <c r="BH203" s="22">
        <f>Enrollment[[#This Row],['# of Boys from host community in age group 3-5 enrolled in learning spaces]]+Enrollment[[#This Row],['# of Boys from host community in age group 6-14 enrolled in learning spaces]]</f>
        <v>0</v>
      </c>
      <c r="BI203" s="22">
        <f>Enrollment[[#This Row],['# of Girls from host community in age group 3-5 enrolled in learning spaces]]+Enrollment[[#This Row],['# of Girls from host community in age group 6-14 enrolled in learning spaces]]</f>
        <v>0</v>
      </c>
      <c r="BJ203" s="22">
        <f>Enrollment[[#This Row],[Male Refugee (3-14)]]+Enrollment[[#This Row],[Host Male (3-14)]]</f>
        <v>55</v>
      </c>
      <c r="BK203" s="22">
        <f>Enrollment[[#This Row],[Female Refugee (3-14)]]+Enrollment[[#This Row],[Host Female (3-14)]]</f>
        <v>65</v>
      </c>
      <c r="BL20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0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03" s="22">
        <f>Enrollment[[#This Row],['# of Boys from host community in age group 15-17 enrolled in learning spaces]]+Enrollment[[#This Row],['# of Boys from host community in age group 18-24 enrolled in learning spaces]]</f>
        <v>0</v>
      </c>
      <c r="BO20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03" s="22">
        <f>Enrollment[[#This Row],[Male Refugee (15-24)]]+Enrollment[[#This Row],[Male Host (15-24)]]</f>
        <v>0</v>
      </c>
      <c r="BQ203" s="22">
        <f>Enrollment[[#This Row],[Female Refugee  (15-24)]]+Enrollment[[#This Row],[Female Host (15-24)]]</f>
        <v>0</v>
      </c>
      <c r="BR203" s="22">
        <f>Enrollment[[#This Row],[Total Male (3-14)]]+Enrollment[[#This Row],[Total Male (15-24)]]</f>
        <v>55</v>
      </c>
      <c r="BS203" s="22">
        <f>Enrollment[[#This Row],[Total Female (3-14)]]+Enrollment[[#This Row],[Total Female (15-24)]]</f>
        <v>65</v>
      </c>
      <c r="BT203" s="22">
        <f>Enrollment[[#This Row],[Refugee Total]]+Enrollment[[#This Row],[Total Host]]</f>
        <v>120</v>
      </c>
      <c r="BU203" s="22">
        <f>Enrollment[[#This Row],['# of Girls from refugee community in age group 3-5 enrolled in learning spaces]]+Enrollment[[#This Row],['# of Girls from host community in age group 3-5 enrolled in learning spaces]]</f>
        <v>0</v>
      </c>
      <c r="BV203" s="22">
        <f>Enrollment[[#This Row],['# of Girls from refugee community in age group 6-14 enrolled in learning spaces]]+Enrollment[[#This Row],['# of Girls from host community in age group 6-14 enrolled in learning spaces]]</f>
        <v>65</v>
      </c>
      <c r="BW20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0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03" s="22">
        <f>Enrollment[[#This Row],['# of Boys from refugee community in age group 3-5 enrolled in learning spaces]]+Enrollment[[#This Row],['# of Boys from host community in age group 3-5 enrolled in learning spaces]]</f>
        <v>0</v>
      </c>
      <c r="BZ203" s="22">
        <f>Enrollment[[#This Row],['# of Boys from refugee community in age group 6-14 enrolled in learning spaces]]+Enrollment[[#This Row],['# of Boys from host community in age group 6-14 enrolled in learning spaces]]</f>
        <v>55</v>
      </c>
      <c r="CA203" s="22">
        <f>Enrollment[[#This Row],['# of Boys from refugee community in age group 15-17 enrolled in learning spaces]]+Enrollment[[#This Row],['# of Boys from host community in age group 15-17 enrolled in learning spaces]]</f>
        <v>0</v>
      </c>
      <c r="CB20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04" spans="1:80">
      <c r="A204" s="21" t="s">
        <v>45</v>
      </c>
      <c r="B204" s="21" t="s">
        <v>74</v>
      </c>
      <c r="E204" s="21" t="s">
        <v>502</v>
      </c>
      <c r="F204" s="21" t="s">
        <v>503</v>
      </c>
      <c r="G204" s="21">
        <v>31012778</v>
      </c>
      <c r="H204" s="21" t="s">
        <v>166</v>
      </c>
      <c r="I204" s="21" t="s">
        <v>259</v>
      </c>
      <c r="J204" s="21" t="s">
        <v>168</v>
      </c>
      <c r="K204" s="21">
        <v>21.21442</v>
      </c>
      <c r="L204" s="21">
        <v>92.151830000000004</v>
      </c>
      <c r="M204" s="21">
        <v>0</v>
      </c>
      <c r="N204" s="21">
        <v>0</v>
      </c>
      <c r="P204" s="21" t="s">
        <v>105</v>
      </c>
      <c r="Q204" s="21" t="s">
        <v>108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53</v>
      </c>
      <c r="AC204" s="21">
        <v>67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Z20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0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04" s="22">
        <f>Enrollment[[#This Row],[Refugee Children 3-14]]+Enrollment[[#This Row],[Refugee Children 15-24]]</f>
        <v>120</v>
      </c>
      <c r="BC20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0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04" s="22">
        <f>Enrollment[[#This Row],[Host Children 3-14]]+Enrollment[[#This Row],[Host Children 15-24]]</f>
        <v>0</v>
      </c>
      <c r="BF204" s="22">
        <f>Enrollment[[#This Row],['# of Boys from refugee community in age group 3-5 enrolled in learning spaces]]+Enrollment[[#This Row],['# of Boys from refugee community in age group 6-14 enrolled in learning spaces]]</f>
        <v>67</v>
      </c>
      <c r="BG204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204" s="22">
        <f>Enrollment[[#This Row],['# of Boys from host community in age group 3-5 enrolled in learning spaces]]+Enrollment[[#This Row],['# of Boys from host community in age group 6-14 enrolled in learning spaces]]</f>
        <v>0</v>
      </c>
      <c r="BI204" s="22">
        <f>Enrollment[[#This Row],['# of Girls from host community in age group 3-5 enrolled in learning spaces]]+Enrollment[[#This Row],['# of Girls from host community in age group 6-14 enrolled in learning spaces]]</f>
        <v>0</v>
      </c>
      <c r="BJ204" s="22">
        <f>Enrollment[[#This Row],[Male Refugee (3-14)]]+Enrollment[[#This Row],[Host Male (3-14)]]</f>
        <v>67</v>
      </c>
      <c r="BK204" s="22">
        <f>Enrollment[[#This Row],[Female Refugee (3-14)]]+Enrollment[[#This Row],[Host Female (3-14)]]</f>
        <v>53</v>
      </c>
      <c r="BL20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0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04" s="22">
        <f>Enrollment[[#This Row],['# of Boys from host community in age group 15-17 enrolled in learning spaces]]+Enrollment[[#This Row],['# of Boys from host community in age group 18-24 enrolled in learning spaces]]</f>
        <v>0</v>
      </c>
      <c r="BO20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04" s="22">
        <f>Enrollment[[#This Row],[Male Refugee (15-24)]]+Enrollment[[#This Row],[Male Host (15-24)]]</f>
        <v>0</v>
      </c>
      <c r="BQ204" s="22">
        <f>Enrollment[[#This Row],[Female Refugee  (15-24)]]+Enrollment[[#This Row],[Female Host (15-24)]]</f>
        <v>0</v>
      </c>
      <c r="BR204" s="22">
        <f>Enrollment[[#This Row],[Total Male (3-14)]]+Enrollment[[#This Row],[Total Male (15-24)]]</f>
        <v>67</v>
      </c>
      <c r="BS204" s="22">
        <f>Enrollment[[#This Row],[Total Female (3-14)]]+Enrollment[[#This Row],[Total Female (15-24)]]</f>
        <v>53</v>
      </c>
      <c r="BT204" s="22">
        <f>Enrollment[[#This Row],[Refugee Total]]+Enrollment[[#This Row],[Total Host]]</f>
        <v>120</v>
      </c>
      <c r="BU204" s="22">
        <f>Enrollment[[#This Row],['# of Girls from refugee community in age group 3-5 enrolled in learning spaces]]+Enrollment[[#This Row],['# of Girls from host community in age group 3-5 enrolled in learning spaces]]</f>
        <v>0</v>
      </c>
      <c r="BV204" s="22">
        <f>Enrollment[[#This Row],['# of Girls from refugee community in age group 6-14 enrolled in learning spaces]]+Enrollment[[#This Row],['# of Girls from host community in age group 6-14 enrolled in learning spaces]]</f>
        <v>53</v>
      </c>
      <c r="BW20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0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04" s="22">
        <f>Enrollment[[#This Row],['# of Boys from refugee community in age group 3-5 enrolled in learning spaces]]+Enrollment[[#This Row],['# of Boys from host community in age group 3-5 enrolled in learning spaces]]</f>
        <v>0</v>
      </c>
      <c r="BZ204" s="22">
        <f>Enrollment[[#This Row],['# of Boys from refugee community in age group 6-14 enrolled in learning spaces]]+Enrollment[[#This Row],['# of Boys from host community in age group 6-14 enrolled in learning spaces]]</f>
        <v>67</v>
      </c>
      <c r="CA204" s="22">
        <f>Enrollment[[#This Row],['# of Boys from refugee community in age group 15-17 enrolled in learning spaces]]+Enrollment[[#This Row],['# of Boys from host community in age group 15-17 enrolled in learning spaces]]</f>
        <v>0</v>
      </c>
      <c r="CB20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05" spans="1:80">
      <c r="A205" s="21" t="s">
        <v>45</v>
      </c>
      <c r="B205" s="21" t="s">
        <v>74</v>
      </c>
      <c r="E205" s="21" t="s">
        <v>489</v>
      </c>
      <c r="F205" s="21" t="s">
        <v>504</v>
      </c>
      <c r="G205" s="21">
        <v>31012780</v>
      </c>
      <c r="H205" s="21" t="s">
        <v>166</v>
      </c>
      <c r="I205" s="21" t="s">
        <v>241</v>
      </c>
      <c r="J205" s="21" t="s">
        <v>168</v>
      </c>
      <c r="P205" s="21" t="s">
        <v>105</v>
      </c>
      <c r="Q205" s="21" t="s">
        <v>108</v>
      </c>
      <c r="S205" s="21">
        <v>39</v>
      </c>
      <c r="U205" s="21">
        <v>51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0</v>
      </c>
      <c r="AD205" s="21">
        <v>0</v>
      </c>
      <c r="AE205" s="21">
        <v>0</v>
      </c>
      <c r="AF205" s="21">
        <v>0</v>
      </c>
      <c r="AG205" s="21">
        <v>0</v>
      </c>
      <c r="AH205" s="21">
        <v>0</v>
      </c>
      <c r="AI205" s="21">
        <v>0</v>
      </c>
      <c r="AJ205" s="21">
        <v>0</v>
      </c>
      <c r="AK205" s="21">
        <v>0</v>
      </c>
      <c r="AL205" s="21">
        <v>0</v>
      </c>
      <c r="AM205" s="21">
        <v>0</v>
      </c>
      <c r="AN205" s="21">
        <v>0</v>
      </c>
      <c r="AO205" s="21">
        <v>0</v>
      </c>
      <c r="AP205" s="21">
        <v>0</v>
      </c>
      <c r="AQ205" s="21">
        <v>0</v>
      </c>
      <c r="AR205" s="21">
        <v>0</v>
      </c>
      <c r="AS205" s="21">
        <v>0</v>
      </c>
      <c r="AT205" s="21">
        <v>0</v>
      </c>
      <c r="AU205" s="21">
        <v>0</v>
      </c>
      <c r="AV205" s="21">
        <v>0</v>
      </c>
      <c r="AW205" s="21">
        <v>0</v>
      </c>
      <c r="AX205" s="21">
        <v>0</v>
      </c>
      <c r="AZ20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0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05" s="22">
        <f>Enrollment[[#This Row],[Refugee Children 3-14]]+Enrollment[[#This Row],[Refugee Children 15-24]]</f>
        <v>90</v>
      </c>
      <c r="BC20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0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05" s="22">
        <f>Enrollment[[#This Row],[Host Children 3-14]]+Enrollment[[#This Row],[Host Children 15-24]]</f>
        <v>0</v>
      </c>
      <c r="BF205" s="22">
        <f>Enrollment[[#This Row],['# of Boys from refugee community in age group 3-5 enrolled in learning spaces]]+Enrollment[[#This Row],['# of Boys from refugee community in age group 6-14 enrolled in learning spaces]]</f>
        <v>51</v>
      </c>
      <c r="BG205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205" s="22">
        <f>Enrollment[[#This Row],['# of Boys from host community in age group 3-5 enrolled in learning spaces]]+Enrollment[[#This Row],['# of Boys from host community in age group 6-14 enrolled in learning spaces]]</f>
        <v>0</v>
      </c>
      <c r="BI205" s="22">
        <f>Enrollment[[#This Row],['# of Girls from host community in age group 3-5 enrolled in learning spaces]]+Enrollment[[#This Row],['# of Girls from host community in age group 6-14 enrolled in learning spaces]]</f>
        <v>0</v>
      </c>
      <c r="BJ205" s="22">
        <f>Enrollment[[#This Row],[Male Refugee (3-14)]]+Enrollment[[#This Row],[Host Male (3-14)]]</f>
        <v>51</v>
      </c>
      <c r="BK205" s="22">
        <f>Enrollment[[#This Row],[Female Refugee (3-14)]]+Enrollment[[#This Row],[Host Female (3-14)]]</f>
        <v>39</v>
      </c>
      <c r="BL20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0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05" s="22">
        <f>Enrollment[[#This Row],['# of Boys from host community in age group 15-17 enrolled in learning spaces]]+Enrollment[[#This Row],['# of Boys from host community in age group 18-24 enrolled in learning spaces]]</f>
        <v>0</v>
      </c>
      <c r="BO20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05" s="22">
        <f>Enrollment[[#This Row],[Male Refugee (15-24)]]+Enrollment[[#This Row],[Male Host (15-24)]]</f>
        <v>0</v>
      </c>
      <c r="BQ205" s="22">
        <f>Enrollment[[#This Row],[Female Refugee  (15-24)]]+Enrollment[[#This Row],[Female Host (15-24)]]</f>
        <v>0</v>
      </c>
      <c r="BR205" s="22">
        <f>Enrollment[[#This Row],[Total Male (3-14)]]+Enrollment[[#This Row],[Total Male (15-24)]]</f>
        <v>51</v>
      </c>
      <c r="BS205" s="22">
        <f>Enrollment[[#This Row],[Total Female (3-14)]]+Enrollment[[#This Row],[Total Female (15-24)]]</f>
        <v>39</v>
      </c>
      <c r="BT205" s="22">
        <f>Enrollment[[#This Row],[Refugee Total]]+Enrollment[[#This Row],[Total Host]]</f>
        <v>90</v>
      </c>
      <c r="BU205" s="22">
        <f>Enrollment[[#This Row],['# of Girls from refugee community in age group 3-5 enrolled in learning spaces]]+Enrollment[[#This Row],['# of Girls from host community in age group 3-5 enrolled in learning spaces]]</f>
        <v>39</v>
      </c>
      <c r="BV205" s="22">
        <f>Enrollment[[#This Row],['# of Girls from refugee community in age group 6-14 enrolled in learning spaces]]+Enrollment[[#This Row],['# of Girls from host community in age group 6-14 enrolled in learning spaces]]</f>
        <v>0</v>
      </c>
      <c r="BW20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0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05" s="22">
        <f>Enrollment[[#This Row],['# of Boys from refugee community in age group 3-5 enrolled in learning spaces]]+Enrollment[[#This Row],['# of Boys from host community in age group 3-5 enrolled in learning spaces]]</f>
        <v>51</v>
      </c>
      <c r="BZ205" s="22">
        <f>Enrollment[[#This Row],['# of Boys from refugee community in age group 6-14 enrolled in learning spaces]]+Enrollment[[#This Row],['# of Boys from host community in age group 6-14 enrolled in learning spaces]]</f>
        <v>0</v>
      </c>
      <c r="CA205" s="22">
        <f>Enrollment[[#This Row],['# of Boys from refugee community in age group 15-17 enrolled in learning spaces]]+Enrollment[[#This Row],['# of Boys from host community in age group 15-17 enrolled in learning spaces]]</f>
        <v>0</v>
      </c>
      <c r="CB20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06" spans="1:80">
      <c r="A206" s="21" t="s">
        <v>46</v>
      </c>
      <c r="B206" s="21" t="s">
        <v>75</v>
      </c>
      <c r="E206" s="21" t="s">
        <v>505</v>
      </c>
      <c r="F206" s="21" t="s">
        <v>463</v>
      </c>
      <c r="G206" s="21">
        <v>31012721</v>
      </c>
      <c r="H206" s="21" t="s">
        <v>166</v>
      </c>
      <c r="I206" s="21" t="s">
        <v>259</v>
      </c>
      <c r="J206" s="21" t="s">
        <v>168</v>
      </c>
      <c r="K206" s="21">
        <v>21.208860000000001</v>
      </c>
      <c r="L206" s="21">
        <v>92.163920000000005</v>
      </c>
      <c r="M206" s="21">
        <v>0</v>
      </c>
      <c r="N206" s="21">
        <v>0</v>
      </c>
      <c r="P206" s="21" t="s">
        <v>105</v>
      </c>
      <c r="Q206" s="21" t="s">
        <v>108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1">
        <v>0</v>
      </c>
      <c r="AG206" s="21">
        <v>0</v>
      </c>
      <c r="AH206" s="21">
        <v>0</v>
      </c>
      <c r="AI206" s="21">
        <v>43</v>
      </c>
      <c r="AK206" s="21">
        <v>41</v>
      </c>
      <c r="AM206" s="21">
        <v>0</v>
      </c>
      <c r="AN206" s="21">
        <v>0</v>
      </c>
      <c r="AO206" s="21">
        <v>0</v>
      </c>
      <c r="AP206" s="21">
        <v>0</v>
      </c>
      <c r="AQ206" s="21">
        <v>7</v>
      </c>
      <c r="AS206" s="21">
        <v>9</v>
      </c>
      <c r="AU206" s="21">
        <v>0</v>
      </c>
      <c r="AV206" s="21">
        <v>0</v>
      </c>
      <c r="AW206" s="21">
        <v>0</v>
      </c>
      <c r="AX206" s="21">
        <v>0</v>
      </c>
      <c r="AZ20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20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100</v>
      </c>
      <c r="BB206" s="22">
        <f>Enrollment[[#This Row],[Refugee Children 3-14]]+Enrollment[[#This Row],[Refugee Children 15-24]]</f>
        <v>100</v>
      </c>
      <c r="BC20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0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06" s="22">
        <f>Enrollment[[#This Row],[Host Children 3-14]]+Enrollment[[#This Row],[Host Children 15-24]]</f>
        <v>0</v>
      </c>
      <c r="BF206" s="22">
        <f>Enrollment[[#This Row],['# of Boys from refugee community in age group 3-5 enrolled in learning spaces]]+Enrollment[[#This Row],['# of Boys from refugee community in age group 6-14 enrolled in learning spaces]]</f>
        <v>0</v>
      </c>
      <c r="BG206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206" s="22">
        <f>Enrollment[[#This Row],['# of Boys from host community in age group 3-5 enrolled in learning spaces]]+Enrollment[[#This Row],['# of Boys from host community in age group 6-14 enrolled in learning spaces]]</f>
        <v>0</v>
      </c>
      <c r="BI206" s="22">
        <f>Enrollment[[#This Row],['# of Girls from host community in age group 3-5 enrolled in learning spaces]]+Enrollment[[#This Row],['# of Girls from host community in age group 6-14 enrolled in learning spaces]]</f>
        <v>0</v>
      </c>
      <c r="BJ206" s="22">
        <f>Enrollment[[#This Row],[Male Refugee (3-14)]]+Enrollment[[#This Row],[Host Male (3-14)]]</f>
        <v>0</v>
      </c>
      <c r="BK206" s="22">
        <f>Enrollment[[#This Row],[Female Refugee (3-14)]]+Enrollment[[#This Row],[Host Female (3-14)]]</f>
        <v>0</v>
      </c>
      <c r="BL206" s="22">
        <f>Enrollment[[#This Row],['# of Boys from refugee community in age group 15-17 enrolled in learning spaces]]+Enrollment[[#This Row],['# of Boys from refugee community in age group 18-24 enrolled in learning spaces]]</f>
        <v>50</v>
      </c>
      <c r="BM206" s="22">
        <f>Enrollment[[#This Row],['# of Girls from refugee community in age group 15-17 enrolled in learning spaces]]+Enrollment[[#This Row],['# of Girls from refugee community in age group 18-24 enrolled in learning spaces]]</f>
        <v>50</v>
      </c>
      <c r="BN206" s="22">
        <f>Enrollment[[#This Row],['# of Boys from host community in age group 15-17 enrolled in learning spaces]]+Enrollment[[#This Row],['# of Boys from host community in age group 18-24 enrolled in learning spaces]]</f>
        <v>0</v>
      </c>
      <c r="BO20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06" s="22">
        <f>Enrollment[[#This Row],[Male Refugee (15-24)]]+Enrollment[[#This Row],[Male Host (15-24)]]</f>
        <v>50</v>
      </c>
      <c r="BQ206" s="22">
        <f>Enrollment[[#This Row],[Female Refugee  (15-24)]]+Enrollment[[#This Row],[Female Host (15-24)]]</f>
        <v>50</v>
      </c>
      <c r="BR206" s="22">
        <f>Enrollment[[#This Row],[Total Male (3-14)]]+Enrollment[[#This Row],[Total Male (15-24)]]</f>
        <v>50</v>
      </c>
      <c r="BS206" s="22">
        <f>Enrollment[[#This Row],[Total Female (3-14)]]+Enrollment[[#This Row],[Total Female (15-24)]]</f>
        <v>50</v>
      </c>
      <c r="BT206" s="22">
        <f>Enrollment[[#This Row],[Refugee Total]]+Enrollment[[#This Row],[Total Host]]</f>
        <v>100</v>
      </c>
      <c r="BU206" s="22">
        <f>Enrollment[[#This Row],['# of Girls from refugee community in age group 3-5 enrolled in learning spaces]]+Enrollment[[#This Row],['# of Girls from host community in age group 3-5 enrolled in learning spaces]]</f>
        <v>0</v>
      </c>
      <c r="BV206" s="22">
        <f>Enrollment[[#This Row],['# of Girls from refugee community in age group 6-14 enrolled in learning spaces]]+Enrollment[[#This Row],['# of Girls from host community in age group 6-14 enrolled in learning spaces]]</f>
        <v>0</v>
      </c>
      <c r="BW206" s="22">
        <f>Enrollment[[#This Row],['# of Girls from refugee community in age group 15-17 enrolled in learning spaces]]+Enrollment[[#This Row],['# of Girls from host community  in age group 15-17 enrolled in learning spaces]]</f>
        <v>43</v>
      </c>
      <c r="BX206" s="22">
        <f>Enrollment[[#This Row],['# of Girls from refugee community in age group 18-24 enrolled in learning spaces]]+Enrollment[[#This Row],['# of Girls from host community  in age group 18-24 enrolled in learning spaces]]</f>
        <v>7</v>
      </c>
      <c r="BY206" s="22">
        <f>Enrollment[[#This Row],['# of Boys from refugee community in age group 3-5 enrolled in learning spaces]]+Enrollment[[#This Row],['# of Boys from host community in age group 3-5 enrolled in learning spaces]]</f>
        <v>0</v>
      </c>
      <c r="BZ206" s="22">
        <f>Enrollment[[#This Row],['# of Boys from refugee community in age group 6-14 enrolled in learning spaces]]+Enrollment[[#This Row],['# of Boys from host community in age group 6-14 enrolled in learning spaces]]</f>
        <v>0</v>
      </c>
      <c r="CA206" s="22">
        <f>Enrollment[[#This Row],['# of Boys from refugee community in age group 15-17 enrolled in learning spaces]]+Enrollment[[#This Row],['# of Boys from host community in age group 15-17 enrolled in learning spaces]]</f>
        <v>41</v>
      </c>
      <c r="CB206" s="22">
        <f>Enrollment[[#This Row],['# of Boys from refugee community in age group 18-24 enrolled in learning spaces]]+Enrollment[[#This Row],['# of Boys from host community in age group 18-24 enrolled in learning spaces]]</f>
        <v>9</v>
      </c>
    </row>
    <row r="207" spans="1:80">
      <c r="A207" s="21" t="s">
        <v>46</v>
      </c>
      <c r="B207" s="21" t="s">
        <v>75</v>
      </c>
      <c r="E207" s="21" t="s">
        <v>506</v>
      </c>
      <c r="F207" s="21" t="s">
        <v>507</v>
      </c>
      <c r="G207" s="21">
        <v>31012807</v>
      </c>
      <c r="H207" s="21" t="s">
        <v>166</v>
      </c>
      <c r="I207" s="21" t="s">
        <v>259</v>
      </c>
      <c r="J207" s="21" t="s">
        <v>168</v>
      </c>
      <c r="K207" s="21">
        <v>21.209440000000001</v>
      </c>
      <c r="L207" s="21">
        <v>92.158500000000004</v>
      </c>
      <c r="M207" s="21">
        <v>0</v>
      </c>
      <c r="N207" s="21">
        <v>0</v>
      </c>
      <c r="P207" s="21" t="s">
        <v>105</v>
      </c>
      <c r="Q207" s="21" t="s">
        <v>108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242</v>
      </c>
      <c r="AC207" s="21">
        <v>238</v>
      </c>
      <c r="AE207" s="21">
        <v>0</v>
      </c>
      <c r="AF207" s="21">
        <v>0</v>
      </c>
      <c r="AG207" s="21">
        <v>0</v>
      </c>
      <c r="AH207" s="21">
        <v>0</v>
      </c>
      <c r="AI207" s="21">
        <v>0</v>
      </c>
      <c r="AJ207" s="21">
        <v>0</v>
      </c>
      <c r="AK207" s="21">
        <v>0</v>
      </c>
      <c r="AL207" s="21">
        <v>0</v>
      </c>
      <c r="AM207" s="21">
        <v>0</v>
      </c>
      <c r="AN207" s="21">
        <v>0</v>
      </c>
      <c r="AO207" s="21">
        <v>0</v>
      </c>
      <c r="AP207" s="21">
        <v>0</v>
      </c>
      <c r="AQ207" s="21">
        <v>0</v>
      </c>
      <c r="AR207" s="21">
        <v>0</v>
      </c>
      <c r="AS207" s="21">
        <v>0</v>
      </c>
      <c r="AT207" s="21">
        <v>0</v>
      </c>
      <c r="AU207" s="21">
        <v>0</v>
      </c>
      <c r="AV207" s="21">
        <v>0</v>
      </c>
      <c r="AW207" s="21">
        <v>0</v>
      </c>
      <c r="AX207" s="21">
        <v>0</v>
      </c>
      <c r="AZ20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480</v>
      </c>
      <c r="BA20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07" s="22">
        <f>Enrollment[[#This Row],[Refugee Children 3-14]]+Enrollment[[#This Row],[Refugee Children 15-24]]</f>
        <v>480</v>
      </c>
      <c r="BC20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0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07" s="22">
        <f>Enrollment[[#This Row],[Host Children 3-14]]+Enrollment[[#This Row],[Host Children 15-24]]</f>
        <v>0</v>
      </c>
      <c r="BF207" s="22">
        <f>Enrollment[[#This Row],['# of Boys from refugee community in age group 3-5 enrolled in learning spaces]]+Enrollment[[#This Row],['# of Boys from refugee community in age group 6-14 enrolled in learning spaces]]</f>
        <v>238</v>
      </c>
      <c r="BG207" s="22">
        <f>Enrollment[[#This Row],['# of Girls from refugee community in age group 3-5 enrolled in learning spaces]]+Enrollment[[#This Row],['# of Girls from refugee community in age group 6-14 enrolled in learning spaces]]</f>
        <v>242</v>
      </c>
      <c r="BH207" s="22">
        <f>Enrollment[[#This Row],['# of Boys from host community in age group 3-5 enrolled in learning spaces]]+Enrollment[[#This Row],['# of Boys from host community in age group 6-14 enrolled in learning spaces]]</f>
        <v>0</v>
      </c>
      <c r="BI207" s="22">
        <f>Enrollment[[#This Row],['# of Girls from host community in age group 3-5 enrolled in learning spaces]]+Enrollment[[#This Row],['# of Girls from host community in age group 6-14 enrolled in learning spaces]]</f>
        <v>0</v>
      </c>
      <c r="BJ207" s="22">
        <f>Enrollment[[#This Row],[Male Refugee (3-14)]]+Enrollment[[#This Row],[Host Male (3-14)]]</f>
        <v>238</v>
      </c>
      <c r="BK207" s="22">
        <f>Enrollment[[#This Row],[Female Refugee (3-14)]]+Enrollment[[#This Row],[Host Female (3-14)]]</f>
        <v>242</v>
      </c>
      <c r="BL20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0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07" s="22">
        <f>Enrollment[[#This Row],['# of Boys from host community in age group 15-17 enrolled in learning spaces]]+Enrollment[[#This Row],['# of Boys from host community in age group 18-24 enrolled in learning spaces]]</f>
        <v>0</v>
      </c>
      <c r="BO20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07" s="22">
        <f>Enrollment[[#This Row],[Male Refugee (15-24)]]+Enrollment[[#This Row],[Male Host (15-24)]]</f>
        <v>0</v>
      </c>
      <c r="BQ207" s="22">
        <f>Enrollment[[#This Row],[Female Refugee  (15-24)]]+Enrollment[[#This Row],[Female Host (15-24)]]</f>
        <v>0</v>
      </c>
      <c r="BR207" s="22">
        <f>Enrollment[[#This Row],[Total Male (3-14)]]+Enrollment[[#This Row],[Total Male (15-24)]]</f>
        <v>238</v>
      </c>
      <c r="BS207" s="22">
        <f>Enrollment[[#This Row],[Total Female (3-14)]]+Enrollment[[#This Row],[Total Female (15-24)]]</f>
        <v>242</v>
      </c>
      <c r="BT207" s="22">
        <f>Enrollment[[#This Row],[Refugee Total]]+Enrollment[[#This Row],[Total Host]]</f>
        <v>480</v>
      </c>
      <c r="BU207" s="22">
        <f>Enrollment[[#This Row],['# of Girls from refugee community in age group 3-5 enrolled in learning spaces]]+Enrollment[[#This Row],['# of Girls from host community in age group 3-5 enrolled in learning spaces]]</f>
        <v>0</v>
      </c>
      <c r="BV207" s="22">
        <f>Enrollment[[#This Row],['# of Girls from refugee community in age group 6-14 enrolled in learning spaces]]+Enrollment[[#This Row],['# of Girls from host community in age group 6-14 enrolled in learning spaces]]</f>
        <v>242</v>
      </c>
      <c r="BW20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0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07" s="22">
        <f>Enrollment[[#This Row],['# of Boys from refugee community in age group 3-5 enrolled in learning spaces]]+Enrollment[[#This Row],['# of Boys from host community in age group 3-5 enrolled in learning spaces]]</f>
        <v>0</v>
      </c>
      <c r="BZ207" s="22">
        <f>Enrollment[[#This Row],['# of Boys from refugee community in age group 6-14 enrolled in learning spaces]]+Enrollment[[#This Row],['# of Boys from host community in age group 6-14 enrolled in learning spaces]]</f>
        <v>238</v>
      </c>
      <c r="CA207" s="22">
        <f>Enrollment[[#This Row],['# of Boys from refugee community in age group 15-17 enrolled in learning spaces]]+Enrollment[[#This Row],['# of Boys from host community in age group 15-17 enrolled in learning spaces]]</f>
        <v>0</v>
      </c>
      <c r="CB20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08" spans="1:80">
      <c r="A208" s="21" t="s">
        <v>46</v>
      </c>
      <c r="B208" s="21" t="s">
        <v>75</v>
      </c>
      <c r="E208" s="21" t="s">
        <v>508</v>
      </c>
      <c r="F208" s="21" t="s">
        <v>509</v>
      </c>
      <c r="G208" s="21">
        <v>31012772</v>
      </c>
      <c r="H208" s="21" t="s">
        <v>166</v>
      </c>
      <c r="I208" s="21" t="s">
        <v>241</v>
      </c>
      <c r="J208" s="21" t="s">
        <v>168</v>
      </c>
      <c r="P208" s="21" t="s">
        <v>105</v>
      </c>
      <c r="Q208" s="21" t="s">
        <v>108</v>
      </c>
      <c r="S208" s="21">
        <v>39</v>
      </c>
      <c r="U208" s="21">
        <v>51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0</v>
      </c>
      <c r="AQ208" s="21">
        <v>0</v>
      </c>
      <c r="AR208" s="21">
        <v>0</v>
      </c>
      <c r="AS208" s="21">
        <v>0</v>
      </c>
      <c r="AT208" s="21">
        <v>0</v>
      </c>
      <c r="AU208" s="21">
        <v>0</v>
      </c>
      <c r="AV208" s="21">
        <v>0</v>
      </c>
      <c r="AW208" s="21">
        <v>0</v>
      </c>
      <c r="AX208" s="21">
        <v>0</v>
      </c>
      <c r="AZ20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0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08" s="22">
        <f>Enrollment[[#This Row],[Refugee Children 3-14]]+Enrollment[[#This Row],[Refugee Children 15-24]]</f>
        <v>90</v>
      </c>
      <c r="BC20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0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08" s="22">
        <f>Enrollment[[#This Row],[Host Children 3-14]]+Enrollment[[#This Row],[Host Children 15-24]]</f>
        <v>0</v>
      </c>
      <c r="BF208" s="22">
        <f>Enrollment[[#This Row],['# of Boys from refugee community in age group 3-5 enrolled in learning spaces]]+Enrollment[[#This Row],['# of Boys from refugee community in age group 6-14 enrolled in learning spaces]]</f>
        <v>51</v>
      </c>
      <c r="BG208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208" s="22">
        <f>Enrollment[[#This Row],['# of Boys from host community in age group 3-5 enrolled in learning spaces]]+Enrollment[[#This Row],['# of Boys from host community in age group 6-14 enrolled in learning spaces]]</f>
        <v>0</v>
      </c>
      <c r="BI208" s="22">
        <f>Enrollment[[#This Row],['# of Girls from host community in age group 3-5 enrolled in learning spaces]]+Enrollment[[#This Row],['# of Girls from host community in age group 6-14 enrolled in learning spaces]]</f>
        <v>0</v>
      </c>
      <c r="BJ208" s="22">
        <f>Enrollment[[#This Row],[Male Refugee (3-14)]]+Enrollment[[#This Row],[Host Male (3-14)]]</f>
        <v>51</v>
      </c>
      <c r="BK208" s="22">
        <f>Enrollment[[#This Row],[Female Refugee (3-14)]]+Enrollment[[#This Row],[Host Female (3-14)]]</f>
        <v>39</v>
      </c>
      <c r="BL20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0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08" s="22">
        <f>Enrollment[[#This Row],['# of Boys from host community in age group 15-17 enrolled in learning spaces]]+Enrollment[[#This Row],['# of Boys from host community in age group 18-24 enrolled in learning spaces]]</f>
        <v>0</v>
      </c>
      <c r="BO20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08" s="22">
        <f>Enrollment[[#This Row],[Male Refugee (15-24)]]+Enrollment[[#This Row],[Male Host (15-24)]]</f>
        <v>0</v>
      </c>
      <c r="BQ208" s="22">
        <f>Enrollment[[#This Row],[Female Refugee  (15-24)]]+Enrollment[[#This Row],[Female Host (15-24)]]</f>
        <v>0</v>
      </c>
      <c r="BR208" s="22">
        <f>Enrollment[[#This Row],[Total Male (3-14)]]+Enrollment[[#This Row],[Total Male (15-24)]]</f>
        <v>51</v>
      </c>
      <c r="BS208" s="22">
        <f>Enrollment[[#This Row],[Total Female (3-14)]]+Enrollment[[#This Row],[Total Female (15-24)]]</f>
        <v>39</v>
      </c>
      <c r="BT208" s="22">
        <f>Enrollment[[#This Row],[Refugee Total]]+Enrollment[[#This Row],[Total Host]]</f>
        <v>90</v>
      </c>
      <c r="BU208" s="22">
        <f>Enrollment[[#This Row],['# of Girls from refugee community in age group 3-5 enrolled in learning spaces]]+Enrollment[[#This Row],['# of Girls from host community in age group 3-5 enrolled in learning spaces]]</f>
        <v>39</v>
      </c>
      <c r="BV208" s="22">
        <f>Enrollment[[#This Row],['# of Girls from refugee community in age group 6-14 enrolled in learning spaces]]+Enrollment[[#This Row],['# of Girls from host community in age group 6-14 enrolled in learning spaces]]</f>
        <v>0</v>
      </c>
      <c r="BW20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0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08" s="22">
        <f>Enrollment[[#This Row],['# of Boys from refugee community in age group 3-5 enrolled in learning spaces]]+Enrollment[[#This Row],['# of Boys from host community in age group 3-5 enrolled in learning spaces]]</f>
        <v>51</v>
      </c>
      <c r="BZ208" s="22">
        <f>Enrollment[[#This Row],['# of Boys from refugee community in age group 6-14 enrolled in learning spaces]]+Enrollment[[#This Row],['# of Boys from host community in age group 6-14 enrolled in learning spaces]]</f>
        <v>0</v>
      </c>
      <c r="CA208" s="22">
        <f>Enrollment[[#This Row],['# of Boys from refugee community in age group 15-17 enrolled in learning spaces]]+Enrollment[[#This Row],['# of Boys from host community in age group 15-17 enrolled in learning spaces]]</f>
        <v>0</v>
      </c>
      <c r="CB20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09" spans="1:80">
      <c r="A209" s="21" t="s">
        <v>46</v>
      </c>
      <c r="B209" s="21" t="s">
        <v>75</v>
      </c>
      <c r="E209" s="21" t="s">
        <v>508</v>
      </c>
      <c r="F209" s="21" t="s">
        <v>510</v>
      </c>
      <c r="G209" s="21">
        <v>31012793</v>
      </c>
      <c r="H209" s="21" t="s">
        <v>166</v>
      </c>
      <c r="I209" s="21" t="s">
        <v>241</v>
      </c>
      <c r="J209" s="21" t="s">
        <v>168</v>
      </c>
      <c r="P209" s="21" t="s">
        <v>105</v>
      </c>
      <c r="Q209" s="21" t="s">
        <v>108</v>
      </c>
      <c r="S209" s="21">
        <v>55</v>
      </c>
      <c r="U209" s="21">
        <v>35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1">
        <v>0</v>
      </c>
      <c r="AG209" s="21">
        <v>0</v>
      </c>
      <c r="AH209" s="21">
        <v>0</v>
      </c>
      <c r="AI209" s="21">
        <v>0</v>
      </c>
      <c r="AJ209" s="21">
        <v>0</v>
      </c>
      <c r="AK209" s="21">
        <v>0</v>
      </c>
      <c r="AL209" s="21">
        <v>0</v>
      </c>
      <c r="AM209" s="21">
        <v>0</v>
      </c>
      <c r="AN209" s="21">
        <v>0</v>
      </c>
      <c r="AO209" s="21">
        <v>0</v>
      </c>
      <c r="AP209" s="21">
        <v>0</v>
      </c>
      <c r="AQ209" s="21">
        <v>0</v>
      </c>
      <c r="AR209" s="21">
        <v>0</v>
      </c>
      <c r="AS209" s="21">
        <v>0</v>
      </c>
      <c r="AT209" s="21">
        <v>0</v>
      </c>
      <c r="AU209" s="21">
        <v>0</v>
      </c>
      <c r="AV209" s="21">
        <v>0</v>
      </c>
      <c r="AW209" s="21">
        <v>0</v>
      </c>
      <c r="AX209" s="21">
        <v>0</v>
      </c>
      <c r="AZ20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0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09" s="22">
        <f>Enrollment[[#This Row],[Refugee Children 3-14]]+Enrollment[[#This Row],[Refugee Children 15-24]]</f>
        <v>90</v>
      </c>
      <c r="BC20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0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09" s="22">
        <f>Enrollment[[#This Row],[Host Children 3-14]]+Enrollment[[#This Row],[Host Children 15-24]]</f>
        <v>0</v>
      </c>
      <c r="BF209" s="22">
        <f>Enrollment[[#This Row],['# of Boys from refugee community in age group 3-5 enrolled in learning spaces]]+Enrollment[[#This Row],['# of Boys from refugee community in age group 6-14 enrolled in learning spaces]]</f>
        <v>35</v>
      </c>
      <c r="BG209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209" s="22">
        <f>Enrollment[[#This Row],['# of Boys from host community in age group 3-5 enrolled in learning spaces]]+Enrollment[[#This Row],['# of Boys from host community in age group 6-14 enrolled in learning spaces]]</f>
        <v>0</v>
      </c>
      <c r="BI209" s="22">
        <f>Enrollment[[#This Row],['# of Girls from host community in age group 3-5 enrolled in learning spaces]]+Enrollment[[#This Row],['# of Girls from host community in age group 6-14 enrolled in learning spaces]]</f>
        <v>0</v>
      </c>
      <c r="BJ209" s="22">
        <f>Enrollment[[#This Row],[Male Refugee (3-14)]]+Enrollment[[#This Row],[Host Male (3-14)]]</f>
        <v>35</v>
      </c>
      <c r="BK209" s="22">
        <f>Enrollment[[#This Row],[Female Refugee (3-14)]]+Enrollment[[#This Row],[Host Female (3-14)]]</f>
        <v>55</v>
      </c>
      <c r="BL20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0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09" s="22">
        <f>Enrollment[[#This Row],['# of Boys from host community in age group 15-17 enrolled in learning spaces]]+Enrollment[[#This Row],['# of Boys from host community in age group 18-24 enrolled in learning spaces]]</f>
        <v>0</v>
      </c>
      <c r="BO20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09" s="22">
        <f>Enrollment[[#This Row],[Male Refugee (15-24)]]+Enrollment[[#This Row],[Male Host (15-24)]]</f>
        <v>0</v>
      </c>
      <c r="BQ209" s="22">
        <f>Enrollment[[#This Row],[Female Refugee  (15-24)]]+Enrollment[[#This Row],[Female Host (15-24)]]</f>
        <v>0</v>
      </c>
      <c r="BR209" s="22">
        <f>Enrollment[[#This Row],[Total Male (3-14)]]+Enrollment[[#This Row],[Total Male (15-24)]]</f>
        <v>35</v>
      </c>
      <c r="BS209" s="22">
        <f>Enrollment[[#This Row],[Total Female (3-14)]]+Enrollment[[#This Row],[Total Female (15-24)]]</f>
        <v>55</v>
      </c>
      <c r="BT209" s="22">
        <f>Enrollment[[#This Row],[Refugee Total]]+Enrollment[[#This Row],[Total Host]]</f>
        <v>90</v>
      </c>
      <c r="BU209" s="22">
        <f>Enrollment[[#This Row],['# of Girls from refugee community in age group 3-5 enrolled in learning spaces]]+Enrollment[[#This Row],['# of Girls from host community in age group 3-5 enrolled in learning spaces]]</f>
        <v>55</v>
      </c>
      <c r="BV209" s="22">
        <f>Enrollment[[#This Row],['# of Girls from refugee community in age group 6-14 enrolled in learning spaces]]+Enrollment[[#This Row],['# of Girls from host community in age group 6-14 enrolled in learning spaces]]</f>
        <v>0</v>
      </c>
      <c r="BW20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0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09" s="22">
        <f>Enrollment[[#This Row],['# of Boys from refugee community in age group 3-5 enrolled in learning spaces]]+Enrollment[[#This Row],['# of Boys from host community in age group 3-5 enrolled in learning spaces]]</f>
        <v>35</v>
      </c>
      <c r="BZ209" s="22">
        <f>Enrollment[[#This Row],['# of Boys from refugee community in age group 6-14 enrolled in learning spaces]]+Enrollment[[#This Row],['# of Boys from host community in age group 6-14 enrolled in learning spaces]]</f>
        <v>0</v>
      </c>
      <c r="CA209" s="22">
        <f>Enrollment[[#This Row],['# of Boys from refugee community in age group 15-17 enrolled in learning spaces]]+Enrollment[[#This Row],['# of Boys from host community in age group 15-17 enrolled in learning spaces]]</f>
        <v>0</v>
      </c>
      <c r="CB20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10" spans="1:80">
      <c r="A210" s="21" t="s">
        <v>46</v>
      </c>
      <c r="B210" s="21" t="s">
        <v>75</v>
      </c>
      <c r="E210" s="21" t="s">
        <v>508</v>
      </c>
      <c r="F210" s="21" t="s">
        <v>511</v>
      </c>
      <c r="G210" s="21">
        <v>31012834</v>
      </c>
      <c r="H210" s="21" t="s">
        <v>166</v>
      </c>
      <c r="I210" s="21" t="s">
        <v>241</v>
      </c>
      <c r="J210" s="21" t="s">
        <v>168</v>
      </c>
      <c r="P210" s="21" t="s">
        <v>105</v>
      </c>
      <c r="Q210" s="21" t="s">
        <v>108</v>
      </c>
      <c r="S210" s="21">
        <v>55</v>
      </c>
      <c r="U210" s="21">
        <v>35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0</v>
      </c>
      <c r="AH210" s="21">
        <v>0</v>
      </c>
      <c r="AI210" s="21">
        <v>0</v>
      </c>
      <c r="AJ210" s="21">
        <v>0</v>
      </c>
      <c r="AK210" s="21">
        <v>0</v>
      </c>
      <c r="AL210" s="21">
        <v>0</v>
      </c>
      <c r="AM210" s="21">
        <v>0</v>
      </c>
      <c r="AN210" s="21">
        <v>0</v>
      </c>
      <c r="AO210" s="21">
        <v>0</v>
      </c>
      <c r="AP210" s="21">
        <v>0</v>
      </c>
      <c r="AQ210" s="21">
        <v>0</v>
      </c>
      <c r="AR210" s="21">
        <v>0</v>
      </c>
      <c r="AS210" s="21">
        <v>0</v>
      </c>
      <c r="AT210" s="21">
        <v>0</v>
      </c>
      <c r="AU210" s="21">
        <v>0</v>
      </c>
      <c r="AV210" s="21">
        <v>0</v>
      </c>
      <c r="AW210" s="21">
        <v>0</v>
      </c>
      <c r="AX210" s="21">
        <v>0</v>
      </c>
      <c r="AZ2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10" s="22">
        <f>Enrollment[[#This Row],[Refugee Children 3-14]]+Enrollment[[#This Row],[Refugee Children 15-24]]</f>
        <v>90</v>
      </c>
      <c r="BC2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10" s="22">
        <f>Enrollment[[#This Row],[Host Children 3-14]]+Enrollment[[#This Row],[Host Children 15-24]]</f>
        <v>0</v>
      </c>
      <c r="BF210" s="22">
        <f>Enrollment[[#This Row],['# of Boys from refugee community in age group 3-5 enrolled in learning spaces]]+Enrollment[[#This Row],['# of Boys from refugee community in age group 6-14 enrolled in learning spaces]]</f>
        <v>35</v>
      </c>
      <c r="BG210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210" s="22">
        <f>Enrollment[[#This Row],['# of Boys from host community in age group 3-5 enrolled in learning spaces]]+Enrollment[[#This Row],['# of Boys from host community in age group 6-14 enrolled in learning spaces]]</f>
        <v>0</v>
      </c>
      <c r="BI210" s="22">
        <f>Enrollment[[#This Row],['# of Girls from host community in age group 3-5 enrolled in learning spaces]]+Enrollment[[#This Row],['# of Girls from host community in age group 6-14 enrolled in learning spaces]]</f>
        <v>0</v>
      </c>
      <c r="BJ210" s="22">
        <f>Enrollment[[#This Row],[Male Refugee (3-14)]]+Enrollment[[#This Row],[Host Male (3-14)]]</f>
        <v>35</v>
      </c>
      <c r="BK210" s="22">
        <f>Enrollment[[#This Row],[Female Refugee (3-14)]]+Enrollment[[#This Row],[Host Female (3-14)]]</f>
        <v>55</v>
      </c>
      <c r="BL2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10" s="22">
        <f>Enrollment[[#This Row],['# of Boys from host community in age group 15-17 enrolled in learning spaces]]+Enrollment[[#This Row],['# of Boys from host community in age group 18-24 enrolled in learning spaces]]</f>
        <v>0</v>
      </c>
      <c r="BO2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10" s="22">
        <f>Enrollment[[#This Row],[Male Refugee (15-24)]]+Enrollment[[#This Row],[Male Host (15-24)]]</f>
        <v>0</v>
      </c>
      <c r="BQ210" s="22">
        <f>Enrollment[[#This Row],[Female Refugee  (15-24)]]+Enrollment[[#This Row],[Female Host (15-24)]]</f>
        <v>0</v>
      </c>
      <c r="BR210" s="22">
        <f>Enrollment[[#This Row],[Total Male (3-14)]]+Enrollment[[#This Row],[Total Male (15-24)]]</f>
        <v>35</v>
      </c>
      <c r="BS210" s="22">
        <f>Enrollment[[#This Row],[Total Female (3-14)]]+Enrollment[[#This Row],[Total Female (15-24)]]</f>
        <v>55</v>
      </c>
      <c r="BT210" s="22">
        <f>Enrollment[[#This Row],[Refugee Total]]+Enrollment[[#This Row],[Total Host]]</f>
        <v>90</v>
      </c>
      <c r="BU210" s="22">
        <f>Enrollment[[#This Row],['# of Girls from refugee community in age group 3-5 enrolled in learning spaces]]+Enrollment[[#This Row],['# of Girls from host community in age group 3-5 enrolled in learning spaces]]</f>
        <v>55</v>
      </c>
      <c r="BV210" s="22">
        <f>Enrollment[[#This Row],['# of Girls from refugee community in age group 6-14 enrolled in learning spaces]]+Enrollment[[#This Row],['# of Girls from host community in age group 6-14 enrolled in learning spaces]]</f>
        <v>0</v>
      </c>
      <c r="BW2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10" s="22">
        <f>Enrollment[[#This Row],['# of Boys from refugee community in age group 3-5 enrolled in learning spaces]]+Enrollment[[#This Row],['# of Boys from host community in age group 3-5 enrolled in learning spaces]]</f>
        <v>35</v>
      </c>
      <c r="BZ210" s="22">
        <f>Enrollment[[#This Row],['# of Boys from refugee community in age group 6-14 enrolled in learning spaces]]+Enrollment[[#This Row],['# of Boys from host community in age group 6-14 enrolled in learning spaces]]</f>
        <v>0</v>
      </c>
      <c r="CA2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2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11" spans="1:80">
      <c r="A211" s="21" t="s">
        <v>46</v>
      </c>
      <c r="B211" s="21" t="s">
        <v>75</v>
      </c>
      <c r="E211" s="21" t="s">
        <v>512</v>
      </c>
      <c r="F211" s="21" t="s">
        <v>513</v>
      </c>
      <c r="G211" s="21">
        <v>31012754</v>
      </c>
      <c r="H211" s="21" t="s">
        <v>166</v>
      </c>
      <c r="I211" s="21" t="s">
        <v>259</v>
      </c>
      <c r="J211" s="21" t="s">
        <v>168</v>
      </c>
      <c r="P211" s="21" t="s">
        <v>105</v>
      </c>
      <c r="Q211" s="21" t="s">
        <v>108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78</v>
      </c>
      <c r="AC211" s="21">
        <v>42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0</v>
      </c>
      <c r="AM211" s="21">
        <v>0</v>
      </c>
      <c r="AN211" s="21">
        <v>0</v>
      </c>
      <c r="AO211" s="21">
        <v>0</v>
      </c>
      <c r="AP211" s="21">
        <v>0</v>
      </c>
      <c r="AQ211" s="21">
        <v>0</v>
      </c>
      <c r="AR211" s="21">
        <v>0</v>
      </c>
      <c r="AS211" s="21">
        <v>0</v>
      </c>
      <c r="AT211" s="21">
        <v>0</v>
      </c>
      <c r="AU211" s="21">
        <v>0</v>
      </c>
      <c r="AV211" s="21">
        <v>0</v>
      </c>
      <c r="AW211" s="21">
        <v>0</v>
      </c>
      <c r="AX211" s="21">
        <v>0</v>
      </c>
      <c r="AZ2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11" s="22">
        <f>Enrollment[[#This Row],[Refugee Children 3-14]]+Enrollment[[#This Row],[Refugee Children 15-24]]</f>
        <v>120</v>
      </c>
      <c r="BC2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11" s="22">
        <f>Enrollment[[#This Row],[Host Children 3-14]]+Enrollment[[#This Row],[Host Children 15-24]]</f>
        <v>0</v>
      </c>
      <c r="BF211" s="22">
        <f>Enrollment[[#This Row],['# of Boys from refugee community in age group 3-5 enrolled in learning spaces]]+Enrollment[[#This Row],['# of Boys from refugee community in age group 6-14 enrolled in learning spaces]]</f>
        <v>42</v>
      </c>
      <c r="BG211" s="22">
        <f>Enrollment[[#This Row],['# of Girls from refugee community in age group 3-5 enrolled in learning spaces]]+Enrollment[[#This Row],['# of Girls from refugee community in age group 6-14 enrolled in learning spaces]]</f>
        <v>78</v>
      </c>
      <c r="BH211" s="22">
        <f>Enrollment[[#This Row],['# of Boys from host community in age group 3-5 enrolled in learning spaces]]+Enrollment[[#This Row],['# of Boys from host community in age group 6-14 enrolled in learning spaces]]</f>
        <v>0</v>
      </c>
      <c r="BI211" s="22">
        <f>Enrollment[[#This Row],['# of Girls from host community in age group 3-5 enrolled in learning spaces]]+Enrollment[[#This Row],['# of Girls from host community in age group 6-14 enrolled in learning spaces]]</f>
        <v>0</v>
      </c>
      <c r="BJ211" s="22">
        <f>Enrollment[[#This Row],[Male Refugee (3-14)]]+Enrollment[[#This Row],[Host Male (3-14)]]</f>
        <v>42</v>
      </c>
      <c r="BK211" s="22">
        <f>Enrollment[[#This Row],[Female Refugee (3-14)]]+Enrollment[[#This Row],[Host Female (3-14)]]</f>
        <v>78</v>
      </c>
      <c r="BL2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11" s="22">
        <f>Enrollment[[#This Row],['# of Boys from host community in age group 15-17 enrolled in learning spaces]]+Enrollment[[#This Row],['# of Boys from host community in age group 18-24 enrolled in learning spaces]]</f>
        <v>0</v>
      </c>
      <c r="BO2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11" s="22">
        <f>Enrollment[[#This Row],[Male Refugee (15-24)]]+Enrollment[[#This Row],[Male Host (15-24)]]</f>
        <v>0</v>
      </c>
      <c r="BQ211" s="22">
        <f>Enrollment[[#This Row],[Female Refugee  (15-24)]]+Enrollment[[#This Row],[Female Host (15-24)]]</f>
        <v>0</v>
      </c>
      <c r="BR211" s="22">
        <f>Enrollment[[#This Row],[Total Male (3-14)]]+Enrollment[[#This Row],[Total Male (15-24)]]</f>
        <v>42</v>
      </c>
      <c r="BS211" s="22">
        <f>Enrollment[[#This Row],[Total Female (3-14)]]+Enrollment[[#This Row],[Total Female (15-24)]]</f>
        <v>78</v>
      </c>
      <c r="BT211" s="22">
        <f>Enrollment[[#This Row],[Refugee Total]]+Enrollment[[#This Row],[Total Host]]</f>
        <v>120</v>
      </c>
      <c r="BU211" s="22">
        <f>Enrollment[[#This Row],['# of Girls from refugee community in age group 3-5 enrolled in learning spaces]]+Enrollment[[#This Row],['# of Girls from host community in age group 3-5 enrolled in learning spaces]]</f>
        <v>0</v>
      </c>
      <c r="BV211" s="22">
        <f>Enrollment[[#This Row],['# of Girls from refugee community in age group 6-14 enrolled in learning spaces]]+Enrollment[[#This Row],['# of Girls from host community in age group 6-14 enrolled in learning spaces]]</f>
        <v>78</v>
      </c>
      <c r="BW2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11" s="22">
        <f>Enrollment[[#This Row],['# of Boys from refugee community in age group 3-5 enrolled in learning spaces]]+Enrollment[[#This Row],['# of Boys from host community in age group 3-5 enrolled in learning spaces]]</f>
        <v>0</v>
      </c>
      <c r="BZ211" s="22">
        <f>Enrollment[[#This Row],['# of Boys from refugee community in age group 6-14 enrolled in learning spaces]]+Enrollment[[#This Row],['# of Boys from host community in age group 6-14 enrolled in learning spaces]]</f>
        <v>42</v>
      </c>
      <c r="CA2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2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12" spans="1:80">
      <c r="A212" s="21" t="s">
        <v>47</v>
      </c>
      <c r="B212" s="21" t="s">
        <v>76</v>
      </c>
      <c r="E212" s="21">
        <v>2</v>
      </c>
      <c r="F212" s="21" t="s">
        <v>514</v>
      </c>
      <c r="G212" s="21">
        <v>31012813</v>
      </c>
      <c r="H212" s="21" t="s">
        <v>166</v>
      </c>
      <c r="I212" s="21" t="s">
        <v>259</v>
      </c>
      <c r="J212" s="21" t="s">
        <v>168</v>
      </c>
      <c r="K212" s="21">
        <v>21.211099999999998</v>
      </c>
      <c r="L212" s="21">
        <v>92.149069999999995</v>
      </c>
      <c r="M212" s="21">
        <v>0</v>
      </c>
      <c r="N212" s="21">
        <v>0</v>
      </c>
      <c r="P212" s="21" t="s">
        <v>105</v>
      </c>
      <c r="Q212" s="21" t="s">
        <v>108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63</v>
      </c>
      <c r="AC212" s="21">
        <v>57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0</v>
      </c>
      <c r="AQ212" s="21">
        <v>0</v>
      </c>
      <c r="AR212" s="21">
        <v>0</v>
      </c>
      <c r="AS212" s="21">
        <v>0</v>
      </c>
      <c r="AT212" s="21">
        <v>0</v>
      </c>
      <c r="AU212" s="21">
        <v>0</v>
      </c>
      <c r="AV212" s="21">
        <v>0</v>
      </c>
      <c r="AW212" s="21">
        <v>0</v>
      </c>
      <c r="AX212" s="21">
        <v>0</v>
      </c>
      <c r="AZ2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12" s="22">
        <f>Enrollment[[#This Row],[Refugee Children 3-14]]+Enrollment[[#This Row],[Refugee Children 15-24]]</f>
        <v>120</v>
      </c>
      <c r="BC2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12" s="22">
        <f>Enrollment[[#This Row],[Host Children 3-14]]+Enrollment[[#This Row],[Host Children 15-24]]</f>
        <v>0</v>
      </c>
      <c r="BF212" s="22">
        <f>Enrollment[[#This Row],['# of Boys from refugee community in age group 3-5 enrolled in learning spaces]]+Enrollment[[#This Row],['# of Boys from refugee community in age group 6-14 enrolled in learning spaces]]</f>
        <v>57</v>
      </c>
      <c r="BG212" s="22">
        <f>Enrollment[[#This Row],['# of Girls from refugee community in age group 3-5 enrolled in learning spaces]]+Enrollment[[#This Row],['# of Girls from refugee community in age group 6-14 enrolled in learning spaces]]</f>
        <v>63</v>
      </c>
      <c r="BH212" s="22">
        <f>Enrollment[[#This Row],['# of Boys from host community in age group 3-5 enrolled in learning spaces]]+Enrollment[[#This Row],['# of Boys from host community in age group 6-14 enrolled in learning spaces]]</f>
        <v>0</v>
      </c>
      <c r="BI212" s="22">
        <f>Enrollment[[#This Row],['# of Girls from host community in age group 3-5 enrolled in learning spaces]]+Enrollment[[#This Row],['# of Girls from host community in age group 6-14 enrolled in learning spaces]]</f>
        <v>0</v>
      </c>
      <c r="BJ212" s="22">
        <f>Enrollment[[#This Row],[Male Refugee (3-14)]]+Enrollment[[#This Row],[Host Male (3-14)]]</f>
        <v>57</v>
      </c>
      <c r="BK212" s="22">
        <f>Enrollment[[#This Row],[Female Refugee (3-14)]]+Enrollment[[#This Row],[Host Female (3-14)]]</f>
        <v>63</v>
      </c>
      <c r="BL2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12" s="22">
        <f>Enrollment[[#This Row],['# of Boys from host community in age group 15-17 enrolled in learning spaces]]+Enrollment[[#This Row],['# of Boys from host community in age group 18-24 enrolled in learning spaces]]</f>
        <v>0</v>
      </c>
      <c r="BO2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12" s="22">
        <f>Enrollment[[#This Row],[Male Refugee (15-24)]]+Enrollment[[#This Row],[Male Host (15-24)]]</f>
        <v>0</v>
      </c>
      <c r="BQ212" s="22">
        <f>Enrollment[[#This Row],[Female Refugee  (15-24)]]+Enrollment[[#This Row],[Female Host (15-24)]]</f>
        <v>0</v>
      </c>
      <c r="BR212" s="22">
        <f>Enrollment[[#This Row],[Total Male (3-14)]]+Enrollment[[#This Row],[Total Male (15-24)]]</f>
        <v>57</v>
      </c>
      <c r="BS212" s="22">
        <f>Enrollment[[#This Row],[Total Female (3-14)]]+Enrollment[[#This Row],[Total Female (15-24)]]</f>
        <v>63</v>
      </c>
      <c r="BT212" s="22">
        <f>Enrollment[[#This Row],[Refugee Total]]+Enrollment[[#This Row],[Total Host]]</f>
        <v>120</v>
      </c>
      <c r="BU212" s="22">
        <f>Enrollment[[#This Row],['# of Girls from refugee community in age group 3-5 enrolled in learning spaces]]+Enrollment[[#This Row],['# of Girls from host community in age group 3-5 enrolled in learning spaces]]</f>
        <v>0</v>
      </c>
      <c r="BV212" s="22">
        <f>Enrollment[[#This Row],['# of Girls from refugee community in age group 6-14 enrolled in learning spaces]]+Enrollment[[#This Row],['# of Girls from host community in age group 6-14 enrolled in learning spaces]]</f>
        <v>63</v>
      </c>
      <c r="BW2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12" s="22">
        <f>Enrollment[[#This Row],['# of Boys from refugee community in age group 3-5 enrolled in learning spaces]]+Enrollment[[#This Row],['# of Boys from host community in age group 3-5 enrolled in learning spaces]]</f>
        <v>0</v>
      </c>
      <c r="BZ212" s="22">
        <f>Enrollment[[#This Row],['# of Boys from refugee community in age group 6-14 enrolled in learning spaces]]+Enrollment[[#This Row],['# of Boys from host community in age group 6-14 enrolled in learning spaces]]</f>
        <v>57</v>
      </c>
      <c r="CA2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2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13" spans="1:80">
      <c r="A213" s="21" t="s">
        <v>47</v>
      </c>
      <c r="B213" s="21" t="s">
        <v>76</v>
      </c>
      <c r="E213" s="21">
        <v>6</v>
      </c>
      <c r="F213" s="21" t="s">
        <v>493</v>
      </c>
      <c r="G213" s="21">
        <v>31012814</v>
      </c>
      <c r="H213" s="21" t="s">
        <v>166</v>
      </c>
      <c r="I213" s="21" t="s">
        <v>259</v>
      </c>
      <c r="J213" s="21" t="s">
        <v>168</v>
      </c>
      <c r="K213" s="21">
        <v>21.212700000000002</v>
      </c>
      <c r="L213" s="21">
        <v>92.148510000000002</v>
      </c>
      <c r="M213" s="21">
        <v>0</v>
      </c>
      <c r="N213" s="21">
        <v>0</v>
      </c>
      <c r="P213" s="21" t="s">
        <v>105</v>
      </c>
      <c r="Q213" s="21" t="s">
        <v>108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65</v>
      </c>
      <c r="AC213" s="21">
        <v>55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0</v>
      </c>
      <c r="AK213" s="21">
        <v>0</v>
      </c>
      <c r="AL213" s="21">
        <v>0</v>
      </c>
      <c r="AM213" s="21">
        <v>0</v>
      </c>
      <c r="AN213" s="21">
        <v>0</v>
      </c>
      <c r="AO213" s="21">
        <v>0</v>
      </c>
      <c r="AP213" s="21">
        <v>0</v>
      </c>
      <c r="AQ213" s="21">
        <v>0</v>
      </c>
      <c r="AR213" s="21">
        <v>0</v>
      </c>
      <c r="AS213" s="21">
        <v>0</v>
      </c>
      <c r="AT213" s="21">
        <v>0</v>
      </c>
      <c r="AU213" s="21">
        <v>0</v>
      </c>
      <c r="AV213" s="21">
        <v>0</v>
      </c>
      <c r="AW213" s="21">
        <v>0</v>
      </c>
      <c r="AX213" s="21">
        <v>0</v>
      </c>
      <c r="AZ2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13" s="22">
        <f>Enrollment[[#This Row],[Refugee Children 3-14]]+Enrollment[[#This Row],[Refugee Children 15-24]]</f>
        <v>120</v>
      </c>
      <c r="BC2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13" s="22">
        <f>Enrollment[[#This Row],[Host Children 3-14]]+Enrollment[[#This Row],[Host Children 15-24]]</f>
        <v>0</v>
      </c>
      <c r="BF213" s="22">
        <f>Enrollment[[#This Row],['# of Boys from refugee community in age group 3-5 enrolled in learning spaces]]+Enrollment[[#This Row],['# of Boys from refugee community in age group 6-14 enrolled in learning spaces]]</f>
        <v>55</v>
      </c>
      <c r="BG213" s="22">
        <f>Enrollment[[#This Row],['# of Girls from refugee community in age group 3-5 enrolled in learning spaces]]+Enrollment[[#This Row],['# of Girls from refugee community in age group 6-14 enrolled in learning spaces]]</f>
        <v>65</v>
      </c>
      <c r="BH213" s="22">
        <f>Enrollment[[#This Row],['# of Boys from host community in age group 3-5 enrolled in learning spaces]]+Enrollment[[#This Row],['# of Boys from host community in age group 6-14 enrolled in learning spaces]]</f>
        <v>0</v>
      </c>
      <c r="BI213" s="22">
        <f>Enrollment[[#This Row],['# of Girls from host community in age group 3-5 enrolled in learning spaces]]+Enrollment[[#This Row],['# of Girls from host community in age group 6-14 enrolled in learning spaces]]</f>
        <v>0</v>
      </c>
      <c r="BJ213" s="22">
        <f>Enrollment[[#This Row],[Male Refugee (3-14)]]+Enrollment[[#This Row],[Host Male (3-14)]]</f>
        <v>55</v>
      </c>
      <c r="BK213" s="22">
        <f>Enrollment[[#This Row],[Female Refugee (3-14)]]+Enrollment[[#This Row],[Host Female (3-14)]]</f>
        <v>65</v>
      </c>
      <c r="BL2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13" s="22">
        <f>Enrollment[[#This Row],['# of Boys from host community in age group 15-17 enrolled in learning spaces]]+Enrollment[[#This Row],['# of Boys from host community in age group 18-24 enrolled in learning spaces]]</f>
        <v>0</v>
      </c>
      <c r="BO2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13" s="22">
        <f>Enrollment[[#This Row],[Male Refugee (15-24)]]+Enrollment[[#This Row],[Male Host (15-24)]]</f>
        <v>0</v>
      </c>
      <c r="BQ213" s="22">
        <f>Enrollment[[#This Row],[Female Refugee  (15-24)]]+Enrollment[[#This Row],[Female Host (15-24)]]</f>
        <v>0</v>
      </c>
      <c r="BR213" s="22">
        <f>Enrollment[[#This Row],[Total Male (3-14)]]+Enrollment[[#This Row],[Total Male (15-24)]]</f>
        <v>55</v>
      </c>
      <c r="BS213" s="22">
        <f>Enrollment[[#This Row],[Total Female (3-14)]]+Enrollment[[#This Row],[Total Female (15-24)]]</f>
        <v>65</v>
      </c>
      <c r="BT213" s="22">
        <f>Enrollment[[#This Row],[Refugee Total]]+Enrollment[[#This Row],[Total Host]]</f>
        <v>120</v>
      </c>
      <c r="BU213" s="22">
        <f>Enrollment[[#This Row],['# of Girls from refugee community in age group 3-5 enrolled in learning spaces]]+Enrollment[[#This Row],['# of Girls from host community in age group 3-5 enrolled in learning spaces]]</f>
        <v>0</v>
      </c>
      <c r="BV213" s="22">
        <f>Enrollment[[#This Row],['# of Girls from refugee community in age group 6-14 enrolled in learning spaces]]+Enrollment[[#This Row],['# of Girls from host community in age group 6-14 enrolled in learning spaces]]</f>
        <v>65</v>
      </c>
      <c r="BW2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13" s="22">
        <f>Enrollment[[#This Row],['# of Boys from refugee community in age group 3-5 enrolled in learning spaces]]+Enrollment[[#This Row],['# of Boys from host community in age group 3-5 enrolled in learning spaces]]</f>
        <v>0</v>
      </c>
      <c r="BZ213" s="22">
        <f>Enrollment[[#This Row],['# of Boys from refugee community in age group 6-14 enrolled in learning spaces]]+Enrollment[[#This Row],['# of Boys from host community in age group 6-14 enrolled in learning spaces]]</f>
        <v>55</v>
      </c>
      <c r="CA2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2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14" spans="1:80">
      <c r="A214" s="21" t="s">
        <v>47</v>
      </c>
      <c r="B214" s="21" t="s">
        <v>76</v>
      </c>
      <c r="E214" s="21">
        <v>8</v>
      </c>
      <c r="F214" s="21" t="s">
        <v>515</v>
      </c>
      <c r="G214" s="21">
        <v>31012742</v>
      </c>
      <c r="H214" s="21" t="s">
        <v>166</v>
      </c>
      <c r="I214" s="21" t="s">
        <v>241</v>
      </c>
      <c r="J214" s="21" t="s">
        <v>168</v>
      </c>
      <c r="P214" s="21" t="s">
        <v>105</v>
      </c>
      <c r="Q214" s="21" t="s">
        <v>108</v>
      </c>
      <c r="S214" s="21">
        <v>42</v>
      </c>
      <c r="T214" s="21">
        <v>1</v>
      </c>
      <c r="U214" s="21">
        <v>48</v>
      </c>
      <c r="V214" s="21">
        <v>1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0</v>
      </c>
      <c r="AT214" s="21">
        <v>0</v>
      </c>
      <c r="AU214" s="21">
        <v>0</v>
      </c>
      <c r="AV214" s="21">
        <v>0</v>
      </c>
      <c r="AW214" s="21">
        <v>0</v>
      </c>
      <c r="AX214" s="21">
        <v>0</v>
      </c>
      <c r="AZ2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14" s="22">
        <f>Enrollment[[#This Row],[Refugee Children 3-14]]+Enrollment[[#This Row],[Refugee Children 15-24]]</f>
        <v>90</v>
      </c>
      <c r="BC2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14" s="22">
        <f>Enrollment[[#This Row],[Host Children 3-14]]+Enrollment[[#This Row],[Host Children 15-24]]</f>
        <v>0</v>
      </c>
      <c r="BF214" s="22">
        <f>Enrollment[[#This Row],['# of Boys from refugee community in age group 3-5 enrolled in learning spaces]]+Enrollment[[#This Row],['# of Boys from refugee community in age group 6-14 enrolled in learning spaces]]</f>
        <v>48</v>
      </c>
      <c r="BG214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214" s="22">
        <f>Enrollment[[#This Row],['# of Boys from host community in age group 3-5 enrolled in learning spaces]]+Enrollment[[#This Row],['# of Boys from host community in age group 6-14 enrolled in learning spaces]]</f>
        <v>0</v>
      </c>
      <c r="BI214" s="22">
        <f>Enrollment[[#This Row],['# of Girls from host community in age group 3-5 enrolled in learning spaces]]+Enrollment[[#This Row],['# of Girls from host community in age group 6-14 enrolled in learning spaces]]</f>
        <v>0</v>
      </c>
      <c r="BJ214" s="22">
        <f>Enrollment[[#This Row],[Male Refugee (3-14)]]+Enrollment[[#This Row],[Host Male (3-14)]]</f>
        <v>48</v>
      </c>
      <c r="BK214" s="22">
        <f>Enrollment[[#This Row],[Female Refugee (3-14)]]+Enrollment[[#This Row],[Host Female (3-14)]]</f>
        <v>42</v>
      </c>
      <c r="BL2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14" s="22">
        <f>Enrollment[[#This Row],['# of Boys from host community in age group 15-17 enrolled in learning spaces]]+Enrollment[[#This Row],['# of Boys from host community in age group 18-24 enrolled in learning spaces]]</f>
        <v>0</v>
      </c>
      <c r="BO2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14" s="22">
        <f>Enrollment[[#This Row],[Male Refugee (15-24)]]+Enrollment[[#This Row],[Male Host (15-24)]]</f>
        <v>0</v>
      </c>
      <c r="BQ214" s="22">
        <f>Enrollment[[#This Row],[Female Refugee  (15-24)]]+Enrollment[[#This Row],[Female Host (15-24)]]</f>
        <v>0</v>
      </c>
      <c r="BR214" s="22">
        <f>Enrollment[[#This Row],[Total Male (3-14)]]+Enrollment[[#This Row],[Total Male (15-24)]]</f>
        <v>48</v>
      </c>
      <c r="BS214" s="22">
        <f>Enrollment[[#This Row],[Total Female (3-14)]]+Enrollment[[#This Row],[Total Female (15-24)]]</f>
        <v>42</v>
      </c>
      <c r="BT214" s="22">
        <f>Enrollment[[#This Row],[Refugee Total]]+Enrollment[[#This Row],[Total Host]]</f>
        <v>90</v>
      </c>
      <c r="BU214" s="22">
        <f>Enrollment[[#This Row],['# of Girls from refugee community in age group 3-5 enrolled in learning spaces]]+Enrollment[[#This Row],['# of Girls from host community in age group 3-5 enrolled in learning spaces]]</f>
        <v>42</v>
      </c>
      <c r="BV214" s="22">
        <f>Enrollment[[#This Row],['# of Girls from refugee community in age group 6-14 enrolled in learning spaces]]+Enrollment[[#This Row],['# of Girls from host community in age group 6-14 enrolled in learning spaces]]</f>
        <v>0</v>
      </c>
      <c r="BW2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14" s="22">
        <f>Enrollment[[#This Row],['# of Boys from refugee community in age group 3-5 enrolled in learning spaces]]+Enrollment[[#This Row],['# of Boys from host community in age group 3-5 enrolled in learning spaces]]</f>
        <v>48</v>
      </c>
      <c r="BZ214" s="22">
        <f>Enrollment[[#This Row],['# of Boys from refugee community in age group 6-14 enrolled in learning spaces]]+Enrollment[[#This Row],['# of Boys from host community in age group 6-14 enrolled in learning spaces]]</f>
        <v>0</v>
      </c>
      <c r="CA2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2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15" spans="1:80">
      <c r="A215" s="21" t="s">
        <v>47</v>
      </c>
      <c r="B215" s="21" t="s">
        <v>76</v>
      </c>
      <c r="E215" s="21">
        <v>16</v>
      </c>
      <c r="F215" s="21" t="s">
        <v>516</v>
      </c>
      <c r="G215" s="21">
        <v>31012757</v>
      </c>
      <c r="H215" s="21" t="s">
        <v>166</v>
      </c>
      <c r="I215" s="21" t="s">
        <v>241</v>
      </c>
      <c r="J215" s="21" t="s">
        <v>168</v>
      </c>
      <c r="P215" s="21" t="s">
        <v>105</v>
      </c>
      <c r="Q215" s="21" t="s">
        <v>108</v>
      </c>
      <c r="S215" s="21">
        <v>36</v>
      </c>
      <c r="U215" s="21">
        <v>54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0</v>
      </c>
      <c r="AH215" s="21">
        <v>0</v>
      </c>
      <c r="AI215" s="21">
        <v>0</v>
      </c>
      <c r="AJ215" s="21">
        <v>0</v>
      </c>
      <c r="AK215" s="21">
        <v>0</v>
      </c>
      <c r="AL215" s="21">
        <v>0</v>
      </c>
      <c r="AM215" s="21">
        <v>0</v>
      </c>
      <c r="AN215" s="21">
        <v>0</v>
      </c>
      <c r="AO215" s="21">
        <v>0</v>
      </c>
      <c r="AP215" s="21">
        <v>0</v>
      </c>
      <c r="AQ215" s="21">
        <v>0</v>
      </c>
      <c r="AR215" s="21">
        <v>0</v>
      </c>
      <c r="AS215" s="21">
        <v>0</v>
      </c>
      <c r="AT215" s="21">
        <v>0</v>
      </c>
      <c r="AU215" s="21">
        <v>0</v>
      </c>
      <c r="AV215" s="21">
        <v>0</v>
      </c>
      <c r="AW215" s="21">
        <v>0</v>
      </c>
      <c r="AX215" s="21">
        <v>0</v>
      </c>
      <c r="AZ2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15" s="22">
        <f>Enrollment[[#This Row],[Refugee Children 3-14]]+Enrollment[[#This Row],[Refugee Children 15-24]]</f>
        <v>90</v>
      </c>
      <c r="BC2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15" s="22">
        <f>Enrollment[[#This Row],[Host Children 3-14]]+Enrollment[[#This Row],[Host Children 15-24]]</f>
        <v>0</v>
      </c>
      <c r="BF215" s="22">
        <f>Enrollment[[#This Row],['# of Boys from refugee community in age group 3-5 enrolled in learning spaces]]+Enrollment[[#This Row],['# of Boys from refugee community in age group 6-14 enrolled in learning spaces]]</f>
        <v>54</v>
      </c>
      <c r="BG215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215" s="22">
        <f>Enrollment[[#This Row],['# of Boys from host community in age group 3-5 enrolled in learning spaces]]+Enrollment[[#This Row],['# of Boys from host community in age group 6-14 enrolled in learning spaces]]</f>
        <v>0</v>
      </c>
      <c r="BI215" s="22">
        <f>Enrollment[[#This Row],['# of Girls from host community in age group 3-5 enrolled in learning spaces]]+Enrollment[[#This Row],['# of Girls from host community in age group 6-14 enrolled in learning spaces]]</f>
        <v>0</v>
      </c>
      <c r="BJ215" s="22">
        <f>Enrollment[[#This Row],[Male Refugee (3-14)]]+Enrollment[[#This Row],[Host Male (3-14)]]</f>
        <v>54</v>
      </c>
      <c r="BK215" s="22">
        <f>Enrollment[[#This Row],[Female Refugee (3-14)]]+Enrollment[[#This Row],[Host Female (3-14)]]</f>
        <v>36</v>
      </c>
      <c r="BL2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15" s="22">
        <f>Enrollment[[#This Row],['# of Boys from host community in age group 15-17 enrolled in learning spaces]]+Enrollment[[#This Row],['# of Boys from host community in age group 18-24 enrolled in learning spaces]]</f>
        <v>0</v>
      </c>
      <c r="BO2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15" s="22">
        <f>Enrollment[[#This Row],[Male Refugee (15-24)]]+Enrollment[[#This Row],[Male Host (15-24)]]</f>
        <v>0</v>
      </c>
      <c r="BQ215" s="22">
        <f>Enrollment[[#This Row],[Female Refugee  (15-24)]]+Enrollment[[#This Row],[Female Host (15-24)]]</f>
        <v>0</v>
      </c>
      <c r="BR215" s="22">
        <f>Enrollment[[#This Row],[Total Male (3-14)]]+Enrollment[[#This Row],[Total Male (15-24)]]</f>
        <v>54</v>
      </c>
      <c r="BS215" s="22">
        <f>Enrollment[[#This Row],[Total Female (3-14)]]+Enrollment[[#This Row],[Total Female (15-24)]]</f>
        <v>36</v>
      </c>
      <c r="BT215" s="22">
        <f>Enrollment[[#This Row],[Refugee Total]]+Enrollment[[#This Row],[Total Host]]</f>
        <v>90</v>
      </c>
      <c r="BU215" s="22">
        <f>Enrollment[[#This Row],['# of Girls from refugee community in age group 3-5 enrolled in learning spaces]]+Enrollment[[#This Row],['# of Girls from host community in age group 3-5 enrolled in learning spaces]]</f>
        <v>36</v>
      </c>
      <c r="BV215" s="22">
        <f>Enrollment[[#This Row],['# of Girls from refugee community in age group 6-14 enrolled in learning spaces]]+Enrollment[[#This Row],['# of Girls from host community in age group 6-14 enrolled in learning spaces]]</f>
        <v>0</v>
      </c>
      <c r="BW2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15" s="22">
        <f>Enrollment[[#This Row],['# of Boys from refugee community in age group 3-5 enrolled in learning spaces]]+Enrollment[[#This Row],['# of Boys from host community in age group 3-5 enrolled in learning spaces]]</f>
        <v>54</v>
      </c>
      <c r="BZ215" s="22">
        <f>Enrollment[[#This Row],['# of Boys from refugee community in age group 6-14 enrolled in learning spaces]]+Enrollment[[#This Row],['# of Boys from host community in age group 6-14 enrolled in learning spaces]]</f>
        <v>0</v>
      </c>
      <c r="CA2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2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16" spans="1:80">
      <c r="A216" s="21" t="s">
        <v>47</v>
      </c>
      <c r="B216" s="21" t="s">
        <v>76</v>
      </c>
      <c r="E216" s="21">
        <v>27</v>
      </c>
      <c r="F216" s="21" t="s">
        <v>517</v>
      </c>
      <c r="G216" s="21">
        <v>31012812</v>
      </c>
      <c r="H216" s="21" t="s">
        <v>166</v>
      </c>
      <c r="I216" s="21" t="s">
        <v>259</v>
      </c>
      <c r="J216" s="21" t="s">
        <v>168</v>
      </c>
      <c r="K216" s="21">
        <v>21.21069</v>
      </c>
      <c r="L216" s="21">
        <v>92.149730000000005</v>
      </c>
      <c r="M216" s="21">
        <v>0</v>
      </c>
      <c r="N216" s="21">
        <v>0</v>
      </c>
      <c r="P216" s="21" t="s">
        <v>105</v>
      </c>
      <c r="Q216" s="21" t="s">
        <v>108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109</v>
      </c>
      <c r="AC216" s="21">
        <v>131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21">
        <v>0</v>
      </c>
      <c r="AO216" s="21">
        <v>0</v>
      </c>
      <c r="AP216" s="21">
        <v>0</v>
      </c>
      <c r="AQ216" s="21">
        <v>0</v>
      </c>
      <c r="AR216" s="21">
        <v>0</v>
      </c>
      <c r="AS216" s="21">
        <v>0</v>
      </c>
      <c r="AT216" s="21">
        <v>0</v>
      </c>
      <c r="AU216" s="21">
        <v>0</v>
      </c>
      <c r="AV216" s="21">
        <v>0</v>
      </c>
      <c r="AW216" s="21">
        <v>0</v>
      </c>
      <c r="AX216" s="21">
        <v>0</v>
      </c>
      <c r="AZ2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16" s="22">
        <f>Enrollment[[#This Row],[Refugee Children 3-14]]+Enrollment[[#This Row],[Refugee Children 15-24]]</f>
        <v>240</v>
      </c>
      <c r="BC2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16" s="22">
        <f>Enrollment[[#This Row],[Host Children 3-14]]+Enrollment[[#This Row],[Host Children 15-24]]</f>
        <v>0</v>
      </c>
      <c r="BF216" s="22">
        <f>Enrollment[[#This Row],['# of Boys from refugee community in age group 3-5 enrolled in learning spaces]]+Enrollment[[#This Row],['# of Boys from refugee community in age group 6-14 enrolled in learning spaces]]</f>
        <v>131</v>
      </c>
      <c r="BG216" s="22">
        <f>Enrollment[[#This Row],['# of Girls from refugee community in age group 3-5 enrolled in learning spaces]]+Enrollment[[#This Row],['# of Girls from refugee community in age group 6-14 enrolled in learning spaces]]</f>
        <v>109</v>
      </c>
      <c r="BH216" s="22">
        <f>Enrollment[[#This Row],['# of Boys from host community in age group 3-5 enrolled in learning spaces]]+Enrollment[[#This Row],['# of Boys from host community in age group 6-14 enrolled in learning spaces]]</f>
        <v>0</v>
      </c>
      <c r="BI216" s="22">
        <f>Enrollment[[#This Row],['# of Girls from host community in age group 3-5 enrolled in learning spaces]]+Enrollment[[#This Row],['# of Girls from host community in age group 6-14 enrolled in learning spaces]]</f>
        <v>0</v>
      </c>
      <c r="BJ216" s="22">
        <f>Enrollment[[#This Row],[Male Refugee (3-14)]]+Enrollment[[#This Row],[Host Male (3-14)]]</f>
        <v>131</v>
      </c>
      <c r="BK216" s="22">
        <f>Enrollment[[#This Row],[Female Refugee (3-14)]]+Enrollment[[#This Row],[Host Female (3-14)]]</f>
        <v>109</v>
      </c>
      <c r="BL2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16" s="22">
        <f>Enrollment[[#This Row],['# of Boys from host community in age group 15-17 enrolled in learning spaces]]+Enrollment[[#This Row],['# of Boys from host community in age group 18-24 enrolled in learning spaces]]</f>
        <v>0</v>
      </c>
      <c r="BO2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16" s="22">
        <f>Enrollment[[#This Row],[Male Refugee (15-24)]]+Enrollment[[#This Row],[Male Host (15-24)]]</f>
        <v>0</v>
      </c>
      <c r="BQ216" s="22">
        <f>Enrollment[[#This Row],[Female Refugee  (15-24)]]+Enrollment[[#This Row],[Female Host (15-24)]]</f>
        <v>0</v>
      </c>
      <c r="BR216" s="22">
        <f>Enrollment[[#This Row],[Total Male (3-14)]]+Enrollment[[#This Row],[Total Male (15-24)]]</f>
        <v>131</v>
      </c>
      <c r="BS216" s="22">
        <f>Enrollment[[#This Row],[Total Female (3-14)]]+Enrollment[[#This Row],[Total Female (15-24)]]</f>
        <v>109</v>
      </c>
      <c r="BT216" s="22">
        <f>Enrollment[[#This Row],[Refugee Total]]+Enrollment[[#This Row],[Total Host]]</f>
        <v>240</v>
      </c>
      <c r="BU216" s="22">
        <f>Enrollment[[#This Row],['# of Girls from refugee community in age group 3-5 enrolled in learning spaces]]+Enrollment[[#This Row],['# of Girls from host community in age group 3-5 enrolled in learning spaces]]</f>
        <v>0</v>
      </c>
      <c r="BV216" s="22">
        <f>Enrollment[[#This Row],['# of Girls from refugee community in age group 6-14 enrolled in learning spaces]]+Enrollment[[#This Row],['# of Girls from host community in age group 6-14 enrolled in learning spaces]]</f>
        <v>109</v>
      </c>
      <c r="BW2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16" s="22">
        <f>Enrollment[[#This Row],['# of Boys from refugee community in age group 3-5 enrolled in learning spaces]]+Enrollment[[#This Row],['# of Boys from host community in age group 3-5 enrolled in learning spaces]]</f>
        <v>0</v>
      </c>
      <c r="BZ216" s="22">
        <f>Enrollment[[#This Row],['# of Boys from refugee community in age group 6-14 enrolled in learning spaces]]+Enrollment[[#This Row],['# of Boys from host community in age group 6-14 enrolled in learning spaces]]</f>
        <v>131</v>
      </c>
      <c r="CA2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2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17" spans="1:80">
      <c r="A217" s="21" t="s">
        <v>47</v>
      </c>
      <c r="B217" s="21" t="s">
        <v>76</v>
      </c>
      <c r="E217" s="21" t="s">
        <v>518</v>
      </c>
      <c r="F217" s="21" t="s">
        <v>519</v>
      </c>
      <c r="G217" s="21">
        <v>31012763</v>
      </c>
      <c r="H217" s="21" t="s">
        <v>166</v>
      </c>
      <c r="I217" s="21" t="s">
        <v>259</v>
      </c>
      <c r="J217" s="21" t="s">
        <v>168</v>
      </c>
      <c r="K217" s="21">
        <v>21.207339999999999</v>
      </c>
      <c r="L217" s="21">
        <v>92.148200000000003</v>
      </c>
      <c r="M217" s="21">
        <v>0</v>
      </c>
      <c r="N217" s="21">
        <v>0</v>
      </c>
      <c r="P217" s="21" t="s">
        <v>105</v>
      </c>
      <c r="Q217" s="21" t="s">
        <v>108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40</v>
      </c>
      <c r="AC217" s="21">
        <v>80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1">
        <v>0</v>
      </c>
      <c r="AK217" s="21">
        <v>0</v>
      </c>
      <c r="AL217" s="21">
        <v>0</v>
      </c>
      <c r="AM217" s="21">
        <v>0</v>
      </c>
      <c r="AN217" s="21">
        <v>0</v>
      </c>
      <c r="AO217" s="21">
        <v>0</v>
      </c>
      <c r="AP217" s="21">
        <v>0</v>
      </c>
      <c r="AQ217" s="21">
        <v>0</v>
      </c>
      <c r="AR217" s="21">
        <v>0</v>
      </c>
      <c r="AS217" s="21">
        <v>0</v>
      </c>
      <c r="AT217" s="21">
        <v>0</v>
      </c>
      <c r="AU217" s="21">
        <v>0</v>
      </c>
      <c r="AV217" s="21">
        <v>0</v>
      </c>
      <c r="AW217" s="21">
        <v>0</v>
      </c>
      <c r="AX217" s="21">
        <v>0</v>
      </c>
      <c r="AZ2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17" s="22">
        <f>Enrollment[[#This Row],[Refugee Children 3-14]]+Enrollment[[#This Row],[Refugee Children 15-24]]</f>
        <v>120</v>
      </c>
      <c r="BC2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17" s="22">
        <f>Enrollment[[#This Row],[Host Children 3-14]]+Enrollment[[#This Row],[Host Children 15-24]]</f>
        <v>0</v>
      </c>
      <c r="BF217" s="22">
        <f>Enrollment[[#This Row],['# of Boys from refugee community in age group 3-5 enrolled in learning spaces]]+Enrollment[[#This Row],['# of Boys from refugee community in age group 6-14 enrolled in learning spaces]]</f>
        <v>80</v>
      </c>
      <c r="BG217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217" s="22">
        <f>Enrollment[[#This Row],['# of Boys from host community in age group 3-5 enrolled in learning spaces]]+Enrollment[[#This Row],['# of Boys from host community in age group 6-14 enrolled in learning spaces]]</f>
        <v>0</v>
      </c>
      <c r="BI217" s="22">
        <f>Enrollment[[#This Row],['# of Girls from host community in age group 3-5 enrolled in learning spaces]]+Enrollment[[#This Row],['# of Girls from host community in age group 6-14 enrolled in learning spaces]]</f>
        <v>0</v>
      </c>
      <c r="BJ217" s="22">
        <f>Enrollment[[#This Row],[Male Refugee (3-14)]]+Enrollment[[#This Row],[Host Male (3-14)]]</f>
        <v>80</v>
      </c>
      <c r="BK217" s="22">
        <f>Enrollment[[#This Row],[Female Refugee (3-14)]]+Enrollment[[#This Row],[Host Female (3-14)]]</f>
        <v>40</v>
      </c>
      <c r="BL2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17" s="22">
        <f>Enrollment[[#This Row],['# of Boys from host community in age group 15-17 enrolled in learning spaces]]+Enrollment[[#This Row],['# of Boys from host community in age group 18-24 enrolled in learning spaces]]</f>
        <v>0</v>
      </c>
      <c r="BO2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17" s="22">
        <f>Enrollment[[#This Row],[Male Refugee (15-24)]]+Enrollment[[#This Row],[Male Host (15-24)]]</f>
        <v>0</v>
      </c>
      <c r="BQ217" s="22">
        <f>Enrollment[[#This Row],[Female Refugee  (15-24)]]+Enrollment[[#This Row],[Female Host (15-24)]]</f>
        <v>0</v>
      </c>
      <c r="BR217" s="22">
        <f>Enrollment[[#This Row],[Total Male (3-14)]]+Enrollment[[#This Row],[Total Male (15-24)]]</f>
        <v>80</v>
      </c>
      <c r="BS217" s="22">
        <f>Enrollment[[#This Row],[Total Female (3-14)]]+Enrollment[[#This Row],[Total Female (15-24)]]</f>
        <v>40</v>
      </c>
      <c r="BT217" s="22">
        <f>Enrollment[[#This Row],[Refugee Total]]+Enrollment[[#This Row],[Total Host]]</f>
        <v>120</v>
      </c>
      <c r="BU217" s="22">
        <f>Enrollment[[#This Row],['# of Girls from refugee community in age group 3-5 enrolled in learning spaces]]+Enrollment[[#This Row],['# of Girls from host community in age group 3-5 enrolled in learning spaces]]</f>
        <v>0</v>
      </c>
      <c r="BV217" s="22">
        <f>Enrollment[[#This Row],['# of Girls from refugee community in age group 6-14 enrolled in learning spaces]]+Enrollment[[#This Row],['# of Girls from host community in age group 6-14 enrolled in learning spaces]]</f>
        <v>40</v>
      </c>
      <c r="BW2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17" s="22">
        <f>Enrollment[[#This Row],['# of Boys from refugee community in age group 3-5 enrolled in learning spaces]]+Enrollment[[#This Row],['# of Boys from host community in age group 3-5 enrolled in learning spaces]]</f>
        <v>0</v>
      </c>
      <c r="BZ217" s="22">
        <f>Enrollment[[#This Row],['# of Boys from refugee community in age group 6-14 enrolled in learning spaces]]+Enrollment[[#This Row],['# of Boys from host community in age group 6-14 enrolled in learning spaces]]</f>
        <v>80</v>
      </c>
      <c r="CA2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2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18" spans="1:80">
      <c r="A218" s="21" t="s">
        <v>47</v>
      </c>
      <c r="B218" s="21" t="s">
        <v>76</v>
      </c>
      <c r="E218" s="21" t="s">
        <v>295</v>
      </c>
      <c r="F218" s="21" t="s">
        <v>520</v>
      </c>
      <c r="G218" s="21">
        <v>31012766</v>
      </c>
      <c r="H218" s="21" t="s">
        <v>166</v>
      </c>
      <c r="I218" s="21" t="s">
        <v>259</v>
      </c>
      <c r="J218" s="21" t="s">
        <v>168</v>
      </c>
      <c r="K218" s="21">
        <v>21.20787</v>
      </c>
      <c r="L218" s="21">
        <v>92.146680000000003</v>
      </c>
      <c r="M218" s="21">
        <v>0</v>
      </c>
      <c r="N218" s="21">
        <v>0</v>
      </c>
      <c r="P218" s="21" t="s">
        <v>105</v>
      </c>
      <c r="Q218" s="21" t="s">
        <v>108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111</v>
      </c>
      <c r="AB218" s="21">
        <v>0</v>
      </c>
      <c r="AC218" s="21">
        <v>129</v>
      </c>
      <c r="AD218" s="21">
        <v>1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Z2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18" s="22">
        <f>Enrollment[[#This Row],[Refugee Children 3-14]]+Enrollment[[#This Row],[Refugee Children 15-24]]</f>
        <v>240</v>
      </c>
      <c r="BC2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18" s="22">
        <f>Enrollment[[#This Row],[Host Children 3-14]]+Enrollment[[#This Row],[Host Children 15-24]]</f>
        <v>0</v>
      </c>
      <c r="BF218" s="22">
        <f>Enrollment[[#This Row],['# of Boys from refugee community in age group 3-5 enrolled in learning spaces]]+Enrollment[[#This Row],['# of Boys from refugee community in age group 6-14 enrolled in learning spaces]]</f>
        <v>129</v>
      </c>
      <c r="BG218" s="22">
        <f>Enrollment[[#This Row],['# of Girls from refugee community in age group 3-5 enrolled in learning spaces]]+Enrollment[[#This Row],['# of Girls from refugee community in age group 6-14 enrolled in learning spaces]]</f>
        <v>111</v>
      </c>
      <c r="BH218" s="22">
        <f>Enrollment[[#This Row],['# of Boys from host community in age group 3-5 enrolled in learning spaces]]+Enrollment[[#This Row],['# of Boys from host community in age group 6-14 enrolled in learning spaces]]</f>
        <v>0</v>
      </c>
      <c r="BI218" s="22">
        <f>Enrollment[[#This Row],['# of Girls from host community in age group 3-5 enrolled in learning spaces]]+Enrollment[[#This Row],['# of Girls from host community in age group 6-14 enrolled in learning spaces]]</f>
        <v>0</v>
      </c>
      <c r="BJ218" s="22">
        <f>Enrollment[[#This Row],[Male Refugee (3-14)]]+Enrollment[[#This Row],[Host Male (3-14)]]</f>
        <v>129</v>
      </c>
      <c r="BK218" s="22">
        <f>Enrollment[[#This Row],[Female Refugee (3-14)]]+Enrollment[[#This Row],[Host Female (3-14)]]</f>
        <v>111</v>
      </c>
      <c r="BL2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18" s="22">
        <f>Enrollment[[#This Row],['# of Boys from host community in age group 15-17 enrolled in learning spaces]]+Enrollment[[#This Row],['# of Boys from host community in age group 18-24 enrolled in learning spaces]]</f>
        <v>0</v>
      </c>
      <c r="BO2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18" s="22">
        <f>Enrollment[[#This Row],[Male Refugee (15-24)]]+Enrollment[[#This Row],[Male Host (15-24)]]</f>
        <v>0</v>
      </c>
      <c r="BQ218" s="22">
        <f>Enrollment[[#This Row],[Female Refugee  (15-24)]]+Enrollment[[#This Row],[Female Host (15-24)]]</f>
        <v>0</v>
      </c>
      <c r="BR218" s="22">
        <f>Enrollment[[#This Row],[Total Male (3-14)]]+Enrollment[[#This Row],[Total Male (15-24)]]</f>
        <v>129</v>
      </c>
      <c r="BS218" s="22">
        <f>Enrollment[[#This Row],[Total Female (3-14)]]+Enrollment[[#This Row],[Total Female (15-24)]]</f>
        <v>111</v>
      </c>
      <c r="BT218" s="22">
        <f>Enrollment[[#This Row],[Refugee Total]]+Enrollment[[#This Row],[Total Host]]</f>
        <v>240</v>
      </c>
      <c r="BU218" s="22">
        <f>Enrollment[[#This Row],['# of Girls from refugee community in age group 3-5 enrolled in learning spaces]]+Enrollment[[#This Row],['# of Girls from host community in age group 3-5 enrolled in learning spaces]]</f>
        <v>0</v>
      </c>
      <c r="BV218" s="22">
        <f>Enrollment[[#This Row],['# of Girls from refugee community in age group 6-14 enrolled in learning spaces]]+Enrollment[[#This Row],['# of Girls from host community in age group 6-14 enrolled in learning spaces]]</f>
        <v>111</v>
      </c>
      <c r="BW2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18" s="22">
        <f>Enrollment[[#This Row],['# of Boys from refugee community in age group 3-5 enrolled in learning spaces]]+Enrollment[[#This Row],['# of Boys from host community in age group 3-5 enrolled in learning spaces]]</f>
        <v>0</v>
      </c>
      <c r="BZ218" s="22">
        <f>Enrollment[[#This Row],['# of Boys from refugee community in age group 6-14 enrolled in learning spaces]]+Enrollment[[#This Row],['# of Boys from host community in age group 6-14 enrolled in learning spaces]]</f>
        <v>129</v>
      </c>
      <c r="CA2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2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19" spans="1:80">
      <c r="A219" s="21" t="s">
        <v>48</v>
      </c>
      <c r="B219" s="21" t="s">
        <v>77</v>
      </c>
      <c r="E219" s="21">
        <v>1</v>
      </c>
      <c r="F219" s="21" t="s">
        <v>521</v>
      </c>
      <c r="G219" s="21">
        <v>31012722</v>
      </c>
      <c r="H219" s="21" t="s">
        <v>166</v>
      </c>
      <c r="I219" s="21" t="s">
        <v>259</v>
      </c>
      <c r="J219" s="21" t="s">
        <v>168</v>
      </c>
      <c r="P219" s="21" t="s">
        <v>105</v>
      </c>
      <c r="Q219" s="21" t="s">
        <v>108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1">
        <v>0</v>
      </c>
      <c r="AF219" s="21">
        <v>0</v>
      </c>
      <c r="AG219" s="21">
        <v>0</v>
      </c>
      <c r="AH219" s="21">
        <v>0</v>
      </c>
      <c r="AI219" s="21">
        <v>42</v>
      </c>
      <c r="AK219" s="21">
        <v>47</v>
      </c>
      <c r="AM219" s="21">
        <v>0</v>
      </c>
      <c r="AN219" s="21">
        <v>0</v>
      </c>
      <c r="AO219" s="21">
        <v>0</v>
      </c>
      <c r="AP219" s="21">
        <v>0</v>
      </c>
      <c r="AQ219" s="21">
        <v>8</v>
      </c>
      <c r="AS219" s="21">
        <v>3</v>
      </c>
      <c r="AU219" s="21">
        <v>0</v>
      </c>
      <c r="AV219" s="21">
        <v>0</v>
      </c>
      <c r="AW219" s="21">
        <v>0</v>
      </c>
      <c r="AX219" s="21">
        <v>0</v>
      </c>
      <c r="AZ2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2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100</v>
      </c>
      <c r="BB219" s="22">
        <f>Enrollment[[#This Row],[Refugee Children 3-14]]+Enrollment[[#This Row],[Refugee Children 15-24]]</f>
        <v>100</v>
      </c>
      <c r="BC2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19" s="22">
        <f>Enrollment[[#This Row],[Host Children 3-14]]+Enrollment[[#This Row],[Host Children 15-24]]</f>
        <v>0</v>
      </c>
      <c r="BF219" s="22">
        <f>Enrollment[[#This Row],['# of Boys from refugee community in age group 3-5 enrolled in learning spaces]]+Enrollment[[#This Row],['# of Boys from refugee community in age group 6-14 enrolled in learning spaces]]</f>
        <v>0</v>
      </c>
      <c r="BG219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219" s="22">
        <f>Enrollment[[#This Row],['# of Boys from host community in age group 3-5 enrolled in learning spaces]]+Enrollment[[#This Row],['# of Boys from host community in age group 6-14 enrolled in learning spaces]]</f>
        <v>0</v>
      </c>
      <c r="BI219" s="22">
        <f>Enrollment[[#This Row],['# of Girls from host community in age group 3-5 enrolled in learning spaces]]+Enrollment[[#This Row],['# of Girls from host community in age group 6-14 enrolled in learning spaces]]</f>
        <v>0</v>
      </c>
      <c r="BJ219" s="22">
        <f>Enrollment[[#This Row],[Male Refugee (3-14)]]+Enrollment[[#This Row],[Host Male (3-14)]]</f>
        <v>0</v>
      </c>
      <c r="BK219" s="22">
        <f>Enrollment[[#This Row],[Female Refugee (3-14)]]+Enrollment[[#This Row],[Host Female (3-14)]]</f>
        <v>0</v>
      </c>
      <c r="BL219" s="22">
        <f>Enrollment[[#This Row],['# of Boys from refugee community in age group 15-17 enrolled in learning spaces]]+Enrollment[[#This Row],['# of Boys from refugee community in age group 18-24 enrolled in learning spaces]]</f>
        <v>50</v>
      </c>
      <c r="BM219" s="22">
        <f>Enrollment[[#This Row],['# of Girls from refugee community in age group 15-17 enrolled in learning spaces]]+Enrollment[[#This Row],['# of Girls from refugee community in age group 18-24 enrolled in learning spaces]]</f>
        <v>50</v>
      </c>
      <c r="BN219" s="22">
        <f>Enrollment[[#This Row],['# of Boys from host community in age group 15-17 enrolled in learning spaces]]+Enrollment[[#This Row],['# of Boys from host community in age group 18-24 enrolled in learning spaces]]</f>
        <v>0</v>
      </c>
      <c r="BO2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19" s="22">
        <f>Enrollment[[#This Row],[Male Refugee (15-24)]]+Enrollment[[#This Row],[Male Host (15-24)]]</f>
        <v>50</v>
      </c>
      <c r="BQ219" s="22">
        <f>Enrollment[[#This Row],[Female Refugee  (15-24)]]+Enrollment[[#This Row],[Female Host (15-24)]]</f>
        <v>50</v>
      </c>
      <c r="BR219" s="22">
        <f>Enrollment[[#This Row],[Total Male (3-14)]]+Enrollment[[#This Row],[Total Male (15-24)]]</f>
        <v>50</v>
      </c>
      <c r="BS219" s="22">
        <f>Enrollment[[#This Row],[Total Female (3-14)]]+Enrollment[[#This Row],[Total Female (15-24)]]</f>
        <v>50</v>
      </c>
      <c r="BT219" s="22">
        <f>Enrollment[[#This Row],[Refugee Total]]+Enrollment[[#This Row],[Total Host]]</f>
        <v>100</v>
      </c>
      <c r="BU219" s="22">
        <f>Enrollment[[#This Row],['# of Girls from refugee community in age group 3-5 enrolled in learning spaces]]+Enrollment[[#This Row],['# of Girls from host community in age group 3-5 enrolled in learning spaces]]</f>
        <v>0</v>
      </c>
      <c r="BV219" s="22">
        <f>Enrollment[[#This Row],['# of Girls from refugee community in age group 6-14 enrolled in learning spaces]]+Enrollment[[#This Row],['# of Girls from host community in age group 6-14 enrolled in learning spaces]]</f>
        <v>0</v>
      </c>
      <c r="BW219" s="22">
        <f>Enrollment[[#This Row],['# of Girls from refugee community in age group 15-17 enrolled in learning spaces]]+Enrollment[[#This Row],['# of Girls from host community  in age group 15-17 enrolled in learning spaces]]</f>
        <v>42</v>
      </c>
      <c r="BX219" s="22">
        <f>Enrollment[[#This Row],['# of Girls from refugee community in age group 18-24 enrolled in learning spaces]]+Enrollment[[#This Row],['# of Girls from host community  in age group 18-24 enrolled in learning spaces]]</f>
        <v>8</v>
      </c>
      <c r="BY219" s="22">
        <f>Enrollment[[#This Row],['# of Boys from refugee community in age group 3-5 enrolled in learning spaces]]+Enrollment[[#This Row],['# of Boys from host community in age group 3-5 enrolled in learning spaces]]</f>
        <v>0</v>
      </c>
      <c r="BZ219" s="22">
        <f>Enrollment[[#This Row],['# of Boys from refugee community in age group 6-14 enrolled in learning spaces]]+Enrollment[[#This Row],['# of Boys from host community in age group 6-14 enrolled in learning spaces]]</f>
        <v>0</v>
      </c>
      <c r="CA219" s="22">
        <f>Enrollment[[#This Row],['# of Boys from refugee community in age group 15-17 enrolled in learning spaces]]+Enrollment[[#This Row],['# of Boys from host community in age group 15-17 enrolled in learning spaces]]</f>
        <v>47</v>
      </c>
      <c r="CB219" s="22">
        <f>Enrollment[[#This Row],['# of Boys from refugee community in age group 18-24 enrolled in learning spaces]]+Enrollment[[#This Row],['# of Boys from host community in age group 18-24 enrolled in learning spaces]]</f>
        <v>3</v>
      </c>
    </row>
    <row r="220" spans="1:80">
      <c r="A220" s="21" t="s">
        <v>48</v>
      </c>
      <c r="B220" s="21" t="s">
        <v>77</v>
      </c>
      <c r="E220" s="21">
        <v>1</v>
      </c>
      <c r="F220" s="21" t="s">
        <v>522</v>
      </c>
      <c r="G220" s="21">
        <v>31012800</v>
      </c>
      <c r="H220" s="21" t="s">
        <v>166</v>
      </c>
      <c r="I220" s="21" t="s">
        <v>259</v>
      </c>
      <c r="J220" s="21" t="s">
        <v>168</v>
      </c>
      <c r="K220" s="21">
        <v>21.208670000000001</v>
      </c>
      <c r="L220" s="21">
        <v>92.140199999999993</v>
      </c>
      <c r="M220" s="21">
        <v>0</v>
      </c>
      <c r="N220" s="21">
        <v>0</v>
      </c>
      <c r="P220" s="21" t="s">
        <v>105</v>
      </c>
      <c r="Q220" s="21" t="s">
        <v>108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95</v>
      </c>
      <c r="AB220" s="21">
        <v>0</v>
      </c>
      <c r="AC220" s="21">
        <v>145</v>
      </c>
      <c r="AD220" s="21">
        <v>1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Z2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20" s="22">
        <f>Enrollment[[#This Row],[Refugee Children 3-14]]+Enrollment[[#This Row],[Refugee Children 15-24]]</f>
        <v>240</v>
      </c>
      <c r="BC2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20" s="22">
        <f>Enrollment[[#This Row],[Host Children 3-14]]+Enrollment[[#This Row],[Host Children 15-24]]</f>
        <v>0</v>
      </c>
      <c r="BF220" s="22">
        <f>Enrollment[[#This Row],['# of Boys from refugee community in age group 3-5 enrolled in learning spaces]]+Enrollment[[#This Row],['# of Boys from refugee community in age group 6-14 enrolled in learning spaces]]</f>
        <v>145</v>
      </c>
      <c r="BG220" s="22">
        <f>Enrollment[[#This Row],['# of Girls from refugee community in age group 3-5 enrolled in learning spaces]]+Enrollment[[#This Row],['# of Girls from refugee community in age group 6-14 enrolled in learning spaces]]</f>
        <v>95</v>
      </c>
      <c r="BH220" s="22">
        <f>Enrollment[[#This Row],['# of Boys from host community in age group 3-5 enrolled in learning spaces]]+Enrollment[[#This Row],['# of Boys from host community in age group 6-14 enrolled in learning spaces]]</f>
        <v>0</v>
      </c>
      <c r="BI220" s="22">
        <f>Enrollment[[#This Row],['# of Girls from host community in age group 3-5 enrolled in learning spaces]]+Enrollment[[#This Row],['# of Girls from host community in age group 6-14 enrolled in learning spaces]]</f>
        <v>0</v>
      </c>
      <c r="BJ220" s="22">
        <f>Enrollment[[#This Row],[Male Refugee (3-14)]]+Enrollment[[#This Row],[Host Male (3-14)]]</f>
        <v>145</v>
      </c>
      <c r="BK220" s="22">
        <f>Enrollment[[#This Row],[Female Refugee (3-14)]]+Enrollment[[#This Row],[Host Female (3-14)]]</f>
        <v>95</v>
      </c>
      <c r="BL2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20" s="22">
        <f>Enrollment[[#This Row],['# of Boys from host community in age group 15-17 enrolled in learning spaces]]+Enrollment[[#This Row],['# of Boys from host community in age group 18-24 enrolled in learning spaces]]</f>
        <v>0</v>
      </c>
      <c r="BO2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20" s="22">
        <f>Enrollment[[#This Row],[Male Refugee (15-24)]]+Enrollment[[#This Row],[Male Host (15-24)]]</f>
        <v>0</v>
      </c>
      <c r="BQ220" s="22">
        <f>Enrollment[[#This Row],[Female Refugee  (15-24)]]+Enrollment[[#This Row],[Female Host (15-24)]]</f>
        <v>0</v>
      </c>
      <c r="BR220" s="22">
        <f>Enrollment[[#This Row],[Total Male (3-14)]]+Enrollment[[#This Row],[Total Male (15-24)]]</f>
        <v>145</v>
      </c>
      <c r="BS220" s="22">
        <f>Enrollment[[#This Row],[Total Female (3-14)]]+Enrollment[[#This Row],[Total Female (15-24)]]</f>
        <v>95</v>
      </c>
      <c r="BT220" s="22">
        <f>Enrollment[[#This Row],[Refugee Total]]+Enrollment[[#This Row],[Total Host]]</f>
        <v>240</v>
      </c>
      <c r="BU220" s="22">
        <f>Enrollment[[#This Row],['# of Girls from refugee community in age group 3-5 enrolled in learning spaces]]+Enrollment[[#This Row],['# of Girls from host community in age group 3-5 enrolled in learning spaces]]</f>
        <v>0</v>
      </c>
      <c r="BV220" s="22">
        <f>Enrollment[[#This Row],['# of Girls from refugee community in age group 6-14 enrolled in learning spaces]]+Enrollment[[#This Row],['# of Girls from host community in age group 6-14 enrolled in learning spaces]]</f>
        <v>95</v>
      </c>
      <c r="BW2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20" s="22">
        <f>Enrollment[[#This Row],['# of Boys from refugee community in age group 3-5 enrolled in learning spaces]]+Enrollment[[#This Row],['# of Boys from host community in age group 3-5 enrolled in learning spaces]]</f>
        <v>0</v>
      </c>
      <c r="BZ220" s="22">
        <f>Enrollment[[#This Row],['# of Boys from refugee community in age group 6-14 enrolled in learning spaces]]+Enrollment[[#This Row],['# of Boys from host community in age group 6-14 enrolled in learning spaces]]</f>
        <v>145</v>
      </c>
      <c r="CA2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2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21" spans="1:80">
      <c r="A221" s="21" t="s">
        <v>48</v>
      </c>
      <c r="B221" s="21" t="s">
        <v>77</v>
      </c>
      <c r="E221" s="21">
        <v>1</v>
      </c>
      <c r="F221" s="21" t="s">
        <v>523</v>
      </c>
      <c r="G221" s="21">
        <v>31012802</v>
      </c>
      <c r="H221" s="21" t="s">
        <v>166</v>
      </c>
      <c r="I221" s="21" t="s">
        <v>259</v>
      </c>
      <c r="J221" s="21" t="s">
        <v>168</v>
      </c>
      <c r="K221" s="21">
        <v>21.214379999999998</v>
      </c>
      <c r="L221" s="21">
        <v>92.144769999999994</v>
      </c>
      <c r="M221" s="21">
        <v>0</v>
      </c>
      <c r="N221" s="21">
        <v>0</v>
      </c>
      <c r="P221" s="21" t="s">
        <v>105</v>
      </c>
      <c r="Q221" s="21" t="s">
        <v>108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239</v>
      </c>
      <c r="AB221" s="21">
        <v>2</v>
      </c>
      <c r="AC221" s="21">
        <v>241</v>
      </c>
      <c r="AD221" s="21">
        <v>1</v>
      </c>
      <c r="AE221" s="21">
        <v>0</v>
      </c>
      <c r="AF221" s="21">
        <v>0</v>
      </c>
      <c r="AG221" s="21">
        <v>0</v>
      </c>
      <c r="AH221" s="21">
        <v>0</v>
      </c>
      <c r="AI221" s="21">
        <v>0</v>
      </c>
      <c r="AJ221" s="21">
        <v>0</v>
      </c>
      <c r="AK221" s="21">
        <v>0</v>
      </c>
      <c r="AL221" s="21">
        <v>0</v>
      </c>
      <c r="AM221" s="21">
        <v>0</v>
      </c>
      <c r="AN221" s="21">
        <v>0</v>
      </c>
      <c r="AO221" s="21">
        <v>0</v>
      </c>
      <c r="AP221" s="21">
        <v>0</v>
      </c>
      <c r="AQ221" s="21">
        <v>0</v>
      </c>
      <c r="AR221" s="21">
        <v>0</v>
      </c>
      <c r="AS221" s="21">
        <v>0</v>
      </c>
      <c r="AT221" s="21">
        <v>0</v>
      </c>
      <c r="AU221" s="21">
        <v>0</v>
      </c>
      <c r="AV221" s="21">
        <v>0</v>
      </c>
      <c r="AW221" s="21">
        <v>0</v>
      </c>
      <c r="AX221" s="21">
        <v>0</v>
      </c>
      <c r="AZ2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480</v>
      </c>
      <c r="BA2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21" s="22">
        <f>Enrollment[[#This Row],[Refugee Children 3-14]]+Enrollment[[#This Row],[Refugee Children 15-24]]</f>
        <v>480</v>
      </c>
      <c r="BC2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21" s="22">
        <f>Enrollment[[#This Row],[Host Children 3-14]]+Enrollment[[#This Row],[Host Children 15-24]]</f>
        <v>0</v>
      </c>
      <c r="BF221" s="22">
        <f>Enrollment[[#This Row],['# of Boys from refugee community in age group 3-5 enrolled in learning spaces]]+Enrollment[[#This Row],['# of Boys from refugee community in age group 6-14 enrolled in learning spaces]]</f>
        <v>241</v>
      </c>
      <c r="BG221" s="22">
        <f>Enrollment[[#This Row],['# of Girls from refugee community in age group 3-5 enrolled in learning spaces]]+Enrollment[[#This Row],['# of Girls from refugee community in age group 6-14 enrolled in learning spaces]]</f>
        <v>239</v>
      </c>
      <c r="BH221" s="22">
        <f>Enrollment[[#This Row],['# of Boys from host community in age group 3-5 enrolled in learning spaces]]+Enrollment[[#This Row],['# of Boys from host community in age group 6-14 enrolled in learning spaces]]</f>
        <v>0</v>
      </c>
      <c r="BI221" s="22">
        <f>Enrollment[[#This Row],['# of Girls from host community in age group 3-5 enrolled in learning spaces]]+Enrollment[[#This Row],['# of Girls from host community in age group 6-14 enrolled in learning spaces]]</f>
        <v>0</v>
      </c>
      <c r="BJ221" s="22">
        <f>Enrollment[[#This Row],[Male Refugee (3-14)]]+Enrollment[[#This Row],[Host Male (3-14)]]</f>
        <v>241</v>
      </c>
      <c r="BK221" s="22">
        <f>Enrollment[[#This Row],[Female Refugee (3-14)]]+Enrollment[[#This Row],[Host Female (3-14)]]</f>
        <v>239</v>
      </c>
      <c r="BL2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21" s="22">
        <f>Enrollment[[#This Row],['# of Boys from host community in age group 15-17 enrolled in learning spaces]]+Enrollment[[#This Row],['# of Boys from host community in age group 18-24 enrolled in learning spaces]]</f>
        <v>0</v>
      </c>
      <c r="BO2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21" s="22">
        <f>Enrollment[[#This Row],[Male Refugee (15-24)]]+Enrollment[[#This Row],[Male Host (15-24)]]</f>
        <v>0</v>
      </c>
      <c r="BQ221" s="22">
        <f>Enrollment[[#This Row],[Female Refugee  (15-24)]]+Enrollment[[#This Row],[Female Host (15-24)]]</f>
        <v>0</v>
      </c>
      <c r="BR221" s="22">
        <f>Enrollment[[#This Row],[Total Male (3-14)]]+Enrollment[[#This Row],[Total Male (15-24)]]</f>
        <v>241</v>
      </c>
      <c r="BS221" s="22">
        <f>Enrollment[[#This Row],[Total Female (3-14)]]+Enrollment[[#This Row],[Total Female (15-24)]]</f>
        <v>239</v>
      </c>
      <c r="BT221" s="22">
        <f>Enrollment[[#This Row],[Refugee Total]]+Enrollment[[#This Row],[Total Host]]</f>
        <v>480</v>
      </c>
      <c r="BU221" s="22">
        <f>Enrollment[[#This Row],['# of Girls from refugee community in age group 3-5 enrolled in learning spaces]]+Enrollment[[#This Row],['# of Girls from host community in age group 3-5 enrolled in learning spaces]]</f>
        <v>0</v>
      </c>
      <c r="BV221" s="22">
        <f>Enrollment[[#This Row],['# of Girls from refugee community in age group 6-14 enrolled in learning spaces]]+Enrollment[[#This Row],['# of Girls from host community in age group 6-14 enrolled in learning spaces]]</f>
        <v>239</v>
      </c>
      <c r="BW2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21" s="22">
        <f>Enrollment[[#This Row],['# of Boys from refugee community in age group 3-5 enrolled in learning spaces]]+Enrollment[[#This Row],['# of Boys from host community in age group 3-5 enrolled in learning spaces]]</f>
        <v>0</v>
      </c>
      <c r="BZ221" s="22">
        <f>Enrollment[[#This Row],['# of Boys from refugee community in age group 6-14 enrolled in learning spaces]]+Enrollment[[#This Row],['# of Boys from host community in age group 6-14 enrolled in learning spaces]]</f>
        <v>241</v>
      </c>
      <c r="CA2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2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22" spans="1:80">
      <c r="A222" s="21" t="s">
        <v>48</v>
      </c>
      <c r="B222" s="21" t="s">
        <v>77</v>
      </c>
      <c r="E222" s="21">
        <v>2</v>
      </c>
      <c r="F222" s="21" t="s">
        <v>524</v>
      </c>
      <c r="G222" s="21">
        <v>31012740</v>
      </c>
      <c r="H222" s="21" t="s">
        <v>166</v>
      </c>
      <c r="I222" s="21" t="s">
        <v>259</v>
      </c>
      <c r="J222" s="21" t="s">
        <v>168</v>
      </c>
      <c r="P222" s="21" t="s">
        <v>105</v>
      </c>
      <c r="Q222" s="21" t="s">
        <v>108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141</v>
      </c>
      <c r="AB222" s="21">
        <v>1</v>
      </c>
      <c r="AC222" s="21">
        <v>99</v>
      </c>
      <c r="AD222" s="21">
        <v>0</v>
      </c>
      <c r="AE222" s="21">
        <v>0</v>
      </c>
      <c r="AF222" s="21">
        <v>0</v>
      </c>
      <c r="AG222" s="21">
        <v>0</v>
      </c>
      <c r="AH222" s="21">
        <v>0</v>
      </c>
      <c r="AI222" s="21">
        <v>0</v>
      </c>
      <c r="AJ222" s="21">
        <v>0</v>
      </c>
      <c r="AK222" s="21">
        <v>0</v>
      </c>
      <c r="AL222" s="21">
        <v>0</v>
      </c>
      <c r="AM222" s="21">
        <v>0</v>
      </c>
      <c r="AN222" s="21">
        <v>0</v>
      </c>
      <c r="AO222" s="21">
        <v>0</v>
      </c>
      <c r="AP222" s="21">
        <v>0</v>
      </c>
      <c r="AQ222" s="21">
        <v>0</v>
      </c>
      <c r="AR222" s="21">
        <v>0</v>
      </c>
      <c r="AS222" s="21">
        <v>0</v>
      </c>
      <c r="AT222" s="21">
        <v>0</v>
      </c>
      <c r="AU222" s="21">
        <v>0</v>
      </c>
      <c r="AV222" s="21">
        <v>0</v>
      </c>
      <c r="AW222" s="21">
        <v>0</v>
      </c>
      <c r="AX222" s="21">
        <v>0</v>
      </c>
      <c r="AZ2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22" s="22">
        <f>Enrollment[[#This Row],[Refugee Children 3-14]]+Enrollment[[#This Row],[Refugee Children 15-24]]</f>
        <v>240</v>
      </c>
      <c r="BC2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22" s="22">
        <f>Enrollment[[#This Row],[Host Children 3-14]]+Enrollment[[#This Row],[Host Children 15-24]]</f>
        <v>0</v>
      </c>
      <c r="BF222" s="22">
        <f>Enrollment[[#This Row],['# of Boys from refugee community in age group 3-5 enrolled in learning spaces]]+Enrollment[[#This Row],['# of Boys from refugee community in age group 6-14 enrolled in learning spaces]]</f>
        <v>99</v>
      </c>
      <c r="BG222" s="22">
        <f>Enrollment[[#This Row],['# of Girls from refugee community in age group 3-5 enrolled in learning spaces]]+Enrollment[[#This Row],['# of Girls from refugee community in age group 6-14 enrolled in learning spaces]]</f>
        <v>141</v>
      </c>
      <c r="BH222" s="22">
        <f>Enrollment[[#This Row],['# of Boys from host community in age group 3-5 enrolled in learning spaces]]+Enrollment[[#This Row],['# of Boys from host community in age group 6-14 enrolled in learning spaces]]</f>
        <v>0</v>
      </c>
      <c r="BI222" s="22">
        <f>Enrollment[[#This Row],['# of Girls from host community in age group 3-5 enrolled in learning spaces]]+Enrollment[[#This Row],['# of Girls from host community in age group 6-14 enrolled in learning spaces]]</f>
        <v>0</v>
      </c>
      <c r="BJ222" s="22">
        <f>Enrollment[[#This Row],[Male Refugee (3-14)]]+Enrollment[[#This Row],[Host Male (3-14)]]</f>
        <v>99</v>
      </c>
      <c r="BK222" s="22">
        <f>Enrollment[[#This Row],[Female Refugee (3-14)]]+Enrollment[[#This Row],[Host Female (3-14)]]</f>
        <v>141</v>
      </c>
      <c r="BL2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22" s="22">
        <f>Enrollment[[#This Row],['# of Boys from host community in age group 15-17 enrolled in learning spaces]]+Enrollment[[#This Row],['# of Boys from host community in age group 18-24 enrolled in learning spaces]]</f>
        <v>0</v>
      </c>
      <c r="BO2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22" s="22">
        <f>Enrollment[[#This Row],[Male Refugee (15-24)]]+Enrollment[[#This Row],[Male Host (15-24)]]</f>
        <v>0</v>
      </c>
      <c r="BQ222" s="22">
        <f>Enrollment[[#This Row],[Female Refugee  (15-24)]]+Enrollment[[#This Row],[Female Host (15-24)]]</f>
        <v>0</v>
      </c>
      <c r="BR222" s="22">
        <f>Enrollment[[#This Row],[Total Male (3-14)]]+Enrollment[[#This Row],[Total Male (15-24)]]</f>
        <v>99</v>
      </c>
      <c r="BS222" s="22">
        <f>Enrollment[[#This Row],[Total Female (3-14)]]+Enrollment[[#This Row],[Total Female (15-24)]]</f>
        <v>141</v>
      </c>
      <c r="BT222" s="22">
        <f>Enrollment[[#This Row],[Refugee Total]]+Enrollment[[#This Row],[Total Host]]</f>
        <v>240</v>
      </c>
      <c r="BU222" s="22">
        <f>Enrollment[[#This Row],['# of Girls from refugee community in age group 3-5 enrolled in learning spaces]]+Enrollment[[#This Row],['# of Girls from host community in age group 3-5 enrolled in learning spaces]]</f>
        <v>0</v>
      </c>
      <c r="BV222" s="22">
        <f>Enrollment[[#This Row],['# of Girls from refugee community in age group 6-14 enrolled in learning spaces]]+Enrollment[[#This Row],['# of Girls from host community in age group 6-14 enrolled in learning spaces]]</f>
        <v>141</v>
      </c>
      <c r="BW2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22" s="22">
        <f>Enrollment[[#This Row],['# of Boys from refugee community in age group 3-5 enrolled in learning spaces]]+Enrollment[[#This Row],['# of Boys from host community in age group 3-5 enrolled in learning spaces]]</f>
        <v>0</v>
      </c>
      <c r="BZ222" s="22">
        <f>Enrollment[[#This Row],['# of Boys from refugee community in age group 6-14 enrolled in learning spaces]]+Enrollment[[#This Row],['# of Boys from host community in age group 6-14 enrolled in learning spaces]]</f>
        <v>99</v>
      </c>
      <c r="CA2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2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23" spans="1:80">
      <c r="A223" s="21" t="s">
        <v>48</v>
      </c>
      <c r="B223" s="21" t="s">
        <v>77</v>
      </c>
      <c r="E223" s="21">
        <v>2</v>
      </c>
      <c r="F223" s="21" t="s">
        <v>525</v>
      </c>
      <c r="G223" s="21">
        <v>31012805</v>
      </c>
      <c r="H223" s="21" t="s">
        <v>166</v>
      </c>
      <c r="I223" s="21" t="s">
        <v>259</v>
      </c>
      <c r="J223" s="21" t="s">
        <v>168</v>
      </c>
      <c r="K223" s="21">
        <v>21.206440000000001</v>
      </c>
      <c r="L223" s="21">
        <v>92.139039999999994</v>
      </c>
      <c r="M223" s="21">
        <v>0</v>
      </c>
      <c r="N223" s="21">
        <v>0</v>
      </c>
      <c r="P223" s="21" t="s">
        <v>105</v>
      </c>
      <c r="Q223" s="21" t="s">
        <v>108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110</v>
      </c>
      <c r="AB223" s="21">
        <v>2</v>
      </c>
      <c r="AC223" s="21">
        <v>130</v>
      </c>
      <c r="AD223" s="21">
        <v>0</v>
      </c>
      <c r="AE223" s="21">
        <v>0</v>
      </c>
      <c r="AF223" s="21">
        <v>0</v>
      </c>
      <c r="AG223" s="21">
        <v>0</v>
      </c>
      <c r="AH223" s="21">
        <v>0</v>
      </c>
      <c r="AI223" s="21">
        <v>0</v>
      </c>
      <c r="AJ223" s="21">
        <v>0</v>
      </c>
      <c r="AK223" s="21">
        <v>0</v>
      </c>
      <c r="AL223" s="21">
        <v>0</v>
      </c>
      <c r="AM223" s="21">
        <v>0</v>
      </c>
      <c r="AN223" s="21">
        <v>0</v>
      </c>
      <c r="AO223" s="21">
        <v>0</v>
      </c>
      <c r="AP223" s="21">
        <v>0</v>
      </c>
      <c r="AQ223" s="21">
        <v>0</v>
      </c>
      <c r="AR223" s="21">
        <v>0</v>
      </c>
      <c r="AS223" s="21">
        <v>0</v>
      </c>
      <c r="AT223" s="21">
        <v>0</v>
      </c>
      <c r="AU223" s="21">
        <v>0</v>
      </c>
      <c r="AV223" s="21">
        <v>0</v>
      </c>
      <c r="AW223" s="21">
        <v>0</v>
      </c>
      <c r="AX223" s="21">
        <v>0</v>
      </c>
      <c r="AZ2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23" s="22">
        <f>Enrollment[[#This Row],[Refugee Children 3-14]]+Enrollment[[#This Row],[Refugee Children 15-24]]</f>
        <v>240</v>
      </c>
      <c r="BC2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23" s="22">
        <f>Enrollment[[#This Row],[Host Children 3-14]]+Enrollment[[#This Row],[Host Children 15-24]]</f>
        <v>0</v>
      </c>
      <c r="BF223" s="22">
        <f>Enrollment[[#This Row],['# of Boys from refugee community in age group 3-5 enrolled in learning spaces]]+Enrollment[[#This Row],['# of Boys from refugee community in age group 6-14 enrolled in learning spaces]]</f>
        <v>130</v>
      </c>
      <c r="BG223" s="22">
        <f>Enrollment[[#This Row],['# of Girls from refugee community in age group 3-5 enrolled in learning spaces]]+Enrollment[[#This Row],['# of Girls from refugee community in age group 6-14 enrolled in learning spaces]]</f>
        <v>110</v>
      </c>
      <c r="BH223" s="22">
        <f>Enrollment[[#This Row],['# of Boys from host community in age group 3-5 enrolled in learning spaces]]+Enrollment[[#This Row],['# of Boys from host community in age group 6-14 enrolled in learning spaces]]</f>
        <v>0</v>
      </c>
      <c r="BI223" s="22">
        <f>Enrollment[[#This Row],['# of Girls from host community in age group 3-5 enrolled in learning spaces]]+Enrollment[[#This Row],['# of Girls from host community in age group 6-14 enrolled in learning spaces]]</f>
        <v>0</v>
      </c>
      <c r="BJ223" s="22">
        <f>Enrollment[[#This Row],[Male Refugee (3-14)]]+Enrollment[[#This Row],[Host Male (3-14)]]</f>
        <v>130</v>
      </c>
      <c r="BK223" s="22">
        <f>Enrollment[[#This Row],[Female Refugee (3-14)]]+Enrollment[[#This Row],[Host Female (3-14)]]</f>
        <v>110</v>
      </c>
      <c r="BL2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23" s="22">
        <f>Enrollment[[#This Row],['# of Boys from host community in age group 15-17 enrolled in learning spaces]]+Enrollment[[#This Row],['# of Boys from host community in age group 18-24 enrolled in learning spaces]]</f>
        <v>0</v>
      </c>
      <c r="BO2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23" s="22">
        <f>Enrollment[[#This Row],[Male Refugee (15-24)]]+Enrollment[[#This Row],[Male Host (15-24)]]</f>
        <v>0</v>
      </c>
      <c r="BQ223" s="22">
        <f>Enrollment[[#This Row],[Female Refugee  (15-24)]]+Enrollment[[#This Row],[Female Host (15-24)]]</f>
        <v>0</v>
      </c>
      <c r="BR223" s="22">
        <f>Enrollment[[#This Row],[Total Male (3-14)]]+Enrollment[[#This Row],[Total Male (15-24)]]</f>
        <v>130</v>
      </c>
      <c r="BS223" s="22">
        <f>Enrollment[[#This Row],[Total Female (3-14)]]+Enrollment[[#This Row],[Total Female (15-24)]]</f>
        <v>110</v>
      </c>
      <c r="BT223" s="22">
        <f>Enrollment[[#This Row],[Refugee Total]]+Enrollment[[#This Row],[Total Host]]</f>
        <v>240</v>
      </c>
      <c r="BU223" s="22">
        <f>Enrollment[[#This Row],['# of Girls from refugee community in age group 3-5 enrolled in learning spaces]]+Enrollment[[#This Row],['# of Girls from host community in age group 3-5 enrolled in learning spaces]]</f>
        <v>0</v>
      </c>
      <c r="BV223" s="22">
        <f>Enrollment[[#This Row],['# of Girls from refugee community in age group 6-14 enrolled in learning spaces]]+Enrollment[[#This Row],['# of Girls from host community in age group 6-14 enrolled in learning spaces]]</f>
        <v>110</v>
      </c>
      <c r="BW2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23" s="22">
        <f>Enrollment[[#This Row],['# of Boys from refugee community in age group 3-5 enrolled in learning spaces]]+Enrollment[[#This Row],['# of Boys from host community in age group 3-5 enrolled in learning spaces]]</f>
        <v>0</v>
      </c>
      <c r="BZ223" s="22">
        <f>Enrollment[[#This Row],['# of Boys from refugee community in age group 6-14 enrolled in learning spaces]]+Enrollment[[#This Row],['# of Boys from host community in age group 6-14 enrolled in learning spaces]]</f>
        <v>130</v>
      </c>
      <c r="CA2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2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24" spans="1:80">
      <c r="A224" s="21" t="s">
        <v>48</v>
      </c>
      <c r="B224" s="21" t="s">
        <v>77</v>
      </c>
      <c r="E224" s="21">
        <v>3</v>
      </c>
      <c r="F224" s="21" t="s">
        <v>526</v>
      </c>
      <c r="G224" s="21">
        <v>31012759</v>
      </c>
      <c r="H224" s="21" t="s">
        <v>166</v>
      </c>
      <c r="I224" s="21" t="s">
        <v>259</v>
      </c>
      <c r="J224" s="21" t="s">
        <v>168</v>
      </c>
      <c r="K224" s="21">
        <v>21.202729999999999</v>
      </c>
      <c r="L224" s="21">
        <v>92.142120000000006</v>
      </c>
      <c r="M224" s="21">
        <v>0</v>
      </c>
      <c r="N224" s="21">
        <v>0</v>
      </c>
      <c r="P224" s="21" t="s">
        <v>105</v>
      </c>
      <c r="Q224" s="21" t="s">
        <v>108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123</v>
      </c>
      <c r="AB224" s="21">
        <v>1</v>
      </c>
      <c r="AC224" s="21">
        <v>117</v>
      </c>
      <c r="AD224" s="21">
        <v>1</v>
      </c>
      <c r="AE224" s="21">
        <v>0</v>
      </c>
      <c r="AF224" s="21">
        <v>0</v>
      </c>
      <c r="AG224" s="21">
        <v>0</v>
      </c>
      <c r="AH224" s="21">
        <v>0</v>
      </c>
      <c r="AI224" s="21">
        <v>0</v>
      </c>
      <c r="AJ224" s="21">
        <v>0</v>
      </c>
      <c r="AK224" s="21">
        <v>0</v>
      </c>
      <c r="AL224" s="21">
        <v>0</v>
      </c>
      <c r="AM224" s="21">
        <v>0</v>
      </c>
      <c r="AN224" s="21">
        <v>0</v>
      </c>
      <c r="AO224" s="21">
        <v>0</v>
      </c>
      <c r="AP224" s="21">
        <v>0</v>
      </c>
      <c r="AQ224" s="21">
        <v>0</v>
      </c>
      <c r="AR224" s="21">
        <v>0</v>
      </c>
      <c r="AS224" s="21">
        <v>0</v>
      </c>
      <c r="AT224" s="21">
        <v>0</v>
      </c>
      <c r="AU224" s="21">
        <v>0</v>
      </c>
      <c r="AV224" s="21">
        <v>0</v>
      </c>
      <c r="AW224" s="21">
        <v>0</v>
      </c>
      <c r="AX224" s="21">
        <v>0</v>
      </c>
      <c r="AZ2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24" s="22">
        <f>Enrollment[[#This Row],[Refugee Children 3-14]]+Enrollment[[#This Row],[Refugee Children 15-24]]</f>
        <v>240</v>
      </c>
      <c r="BC2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24" s="22">
        <f>Enrollment[[#This Row],[Host Children 3-14]]+Enrollment[[#This Row],[Host Children 15-24]]</f>
        <v>0</v>
      </c>
      <c r="BF224" s="22">
        <f>Enrollment[[#This Row],['# of Boys from refugee community in age group 3-5 enrolled in learning spaces]]+Enrollment[[#This Row],['# of Boys from refugee community in age group 6-14 enrolled in learning spaces]]</f>
        <v>117</v>
      </c>
      <c r="BG224" s="22">
        <f>Enrollment[[#This Row],['# of Girls from refugee community in age group 3-5 enrolled in learning spaces]]+Enrollment[[#This Row],['# of Girls from refugee community in age group 6-14 enrolled in learning spaces]]</f>
        <v>123</v>
      </c>
      <c r="BH224" s="22">
        <f>Enrollment[[#This Row],['# of Boys from host community in age group 3-5 enrolled in learning spaces]]+Enrollment[[#This Row],['# of Boys from host community in age group 6-14 enrolled in learning spaces]]</f>
        <v>0</v>
      </c>
      <c r="BI224" s="22">
        <f>Enrollment[[#This Row],['# of Girls from host community in age group 3-5 enrolled in learning spaces]]+Enrollment[[#This Row],['# of Girls from host community in age group 6-14 enrolled in learning spaces]]</f>
        <v>0</v>
      </c>
      <c r="BJ224" s="22">
        <f>Enrollment[[#This Row],[Male Refugee (3-14)]]+Enrollment[[#This Row],[Host Male (3-14)]]</f>
        <v>117</v>
      </c>
      <c r="BK224" s="22">
        <f>Enrollment[[#This Row],[Female Refugee (3-14)]]+Enrollment[[#This Row],[Host Female (3-14)]]</f>
        <v>123</v>
      </c>
      <c r="BL2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24" s="22">
        <f>Enrollment[[#This Row],['# of Boys from host community in age group 15-17 enrolled in learning spaces]]+Enrollment[[#This Row],['# of Boys from host community in age group 18-24 enrolled in learning spaces]]</f>
        <v>0</v>
      </c>
      <c r="BO2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24" s="22">
        <f>Enrollment[[#This Row],[Male Refugee (15-24)]]+Enrollment[[#This Row],[Male Host (15-24)]]</f>
        <v>0</v>
      </c>
      <c r="BQ224" s="22">
        <f>Enrollment[[#This Row],[Female Refugee  (15-24)]]+Enrollment[[#This Row],[Female Host (15-24)]]</f>
        <v>0</v>
      </c>
      <c r="BR224" s="22">
        <f>Enrollment[[#This Row],[Total Male (3-14)]]+Enrollment[[#This Row],[Total Male (15-24)]]</f>
        <v>117</v>
      </c>
      <c r="BS224" s="22">
        <f>Enrollment[[#This Row],[Total Female (3-14)]]+Enrollment[[#This Row],[Total Female (15-24)]]</f>
        <v>123</v>
      </c>
      <c r="BT224" s="22">
        <f>Enrollment[[#This Row],[Refugee Total]]+Enrollment[[#This Row],[Total Host]]</f>
        <v>240</v>
      </c>
      <c r="BU224" s="22">
        <f>Enrollment[[#This Row],['# of Girls from refugee community in age group 3-5 enrolled in learning spaces]]+Enrollment[[#This Row],['# of Girls from host community in age group 3-5 enrolled in learning spaces]]</f>
        <v>0</v>
      </c>
      <c r="BV224" s="22">
        <f>Enrollment[[#This Row],['# of Girls from refugee community in age group 6-14 enrolled in learning spaces]]+Enrollment[[#This Row],['# of Girls from host community in age group 6-14 enrolled in learning spaces]]</f>
        <v>123</v>
      </c>
      <c r="BW2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24" s="22">
        <f>Enrollment[[#This Row],['# of Boys from refugee community in age group 3-5 enrolled in learning spaces]]+Enrollment[[#This Row],['# of Boys from host community in age group 3-5 enrolled in learning spaces]]</f>
        <v>0</v>
      </c>
      <c r="BZ224" s="22">
        <f>Enrollment[[#This Row],['# of Boys from refugee community in age group 6-14 enrolled in learning spaces]]+Enrollment[[#This Row],['# of Boys from host community in age group 6-14 enrolled in learning spaces]]</f>
        <v>117</v>
      </c>
      <c r="CA2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2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25" spans="1:80">
      <c r="A225" s="21" t="s">
        <v>48</v>
      </c>
      <c r="B225" s="21" t="s">
        <v>77</v>
      </c>
      <c r="E225" s="21">
        <v>3</v>
      </c>
      <c r="F225" s="21" t="s">
        <v>527</v>
      </c>
      <c r="G225" s="21">
        <v>31012771</v>
      </c>
      <c r="H225" s="21" t="s">
        <v>166</v>
      </c>
      <c r="I225" s="21" t="s">
        <v>259</v>
      </c>
      <c r="J225" s="21" t="s">
        <v>168</v>
      </c>
      <c r="K225" s="21">
        <v>21.212620000000001</v>
      </c>
      <c r="L225" s="21">
        <v>92.139750000000006</v>
      </c>
      <c r="M225" s="21">
        <v>0</v>
      </c>
      <c r="N225" s="21">
        <v>0</v>
      </c>
      <c r="P225" s="21" t="s">
        <v>105</v>
      </c>
      <c r="Q225" s="21" t="s">
        <v>108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106</v>
      </c>
      <c r="AC225" s="21">
        <v>134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Z2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25" s="22">
        <f>Enrollment[[#This Row],[Refugee Children 3-14]]+Enrollment[[#This Row],[Refugee Children 15-24]]</f>
        <v>240</v>
      </c>
      <c r="BC2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25" s="22">
        <f>Enrollment[[#This Row],[Host Children 3-14]]+Enrollment[[#This Row],[Host Children 15-24]]</f>
        <v>0</v>
      </c>
      <c r="BF225" s="22">
        <f>Enrollment[[#This Row],['# of Boys from refugee community in age group 3-5 enrolled in learning spaces]]+Enrollment[[#This Row],['# of Boys from refugee community in age group 6-14 enrolled in learning spaces]]</f>
        <v>134</v>
      </c>
      <c r="BG225" s="22">
        <f>Enrollment[[#This Row],['# of Girls from refugee community in age group 3-5 enrolled in learning spaces]]+Enrollment[[#This Row],['# of Girls from refugee community in age group 6-14 enrolled in learning spaces]]</f>
        <v>106</v>
      </c>
      <c r="BH225" s="22">
        <f>Enrollment[[#This Row],['# of Boys from host community in age group 3-5 enrolled in learning spaces]]+Enrollment[[#This Row],['# of Boys from host community in age group 6-14 enrolled in learning spaces]]</f>
        <v>0</v>
      </c>
      <c r="BI225" s="22">
        <f>Enrollment[[#This Row],['# of Girls from host community in age group 3-5 enrolled in learning spaces]]+Enrollment[[#This Row],['# of Girls from host community in age group 6-14 enrolled in learning spaces]]</f>
        <v>0</v>
      </c>
      <c r="BJ225" s="22">
        <f>Enrollment[[#This Row],[Male Refugee (3-14)]]+Enrollment[[#This Row],[Host Male (3-14)]]</f>
        <v>134</v>
      </c>
      <c r="BK225" s="22">
        <f>Enrollment[[#This Row],[Female Refugee (3-14)]]+Enrollment[[#This Row],[Host Female (3-14)]]</f>
        <v>106</v>
      </c>
      <c r="BL2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25" s="22">
        <f>Enrollment[[#This Row],['# of Boys from host community in age group 15-17 enrolled in learning spaces]]+Enrollment[[#This Row],['# of Boys from host community in age group 18-24 enrolled in learning spaces]]</f>
        <v>0</v>
      </c>
      <c r="BO2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25" s="22">
        <f>Enrollment[[#This Row],[Male Refugee (15-24)]]+Enrollment[[#This Row],[Male Host (15-24)]]</f>
        <v>0</v>
      </c>
      <c r="BQ225" s="22">
        <f>Enrollment[[#This Row],[Female Refugee  (15-24)]]+Enrollment[[#This Row],[Female Host (15-24)]]</f>
        <v>0</v>
      </c>
      <c r="BR225" s="22">
        <f>Enrollment[[#This Row],[Total Male (3-14)]]+Enrollment[[#This Row],[Total Male (15-24)]]</f>
        <v>134</v>
      </c>
      <c r="BS225" s="22">
        <f>Enrollment[[#This Row],[Total Female (3-14)]]+Enrollment[[#This Row],[Total Female (15-24)]]</f>
        <v>106</v>
      </c>
      <c r="BT225" s="22">
        <f>Enrollment[[#This Row],[Refugee Total]]+Enrollment[[#This Row],[Total Host]]</f>
        <v>240</v>
      </c>
      <c r="BU225" s="22">
        <f>Enrollment[[#This Row],['# of Girls from refugee community in age group 3-5 enrolled in learning spaces]]+Enrollment[[#This Row],['# of Girls from host community in age group 3-5 enrolled in learning spaces]]</f>
        <v>0</v>
      </c>
      <c r="BV225" s="22">
        <f>Enrollment[[#This Row],['# of Girls from refugee community in age group 6-14 enrolled in learning spaces]]+Enrollment[[#This Row],['# of Girls from host community in age group 6-14 enrolled in learning spaces]]</f>
        <v>106</v>
      </c>
      <c r="BW2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25" s="22">
        <f>Enrollment[[#This Row],['# of Boys from refugee community in age group 3-5 enrolled in learning spaces]]+Enrollment[[#This Row],['# of Boys from host community in age group 3-5 enrolled in learning spaces]]</f>
        <v>0</v>
      </c>
      <c r="BZ225" s="22">
        <f>Enrollment[[#This Row],['# of Boys from refugee community in age group 6-14 enrolled in learning spaces]]+Enrollment[[#This Row],['# of Boys from host community in age group 6-14 enrolled in learning spaces]]</f>
        <v>134</v>
      </c>
      <c r="CA2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2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26" spans="1:80">
      <c r="A226" s="21" t="s">
        <v>48</v>
      </c>
      <c r="B226" s="21" t="s">
        <v>77</v>
      </c>
      <c r="E226" s="21">
        <v>3</v>
      </c>
      <c r="F226" s="21" t="s">
        <v>528</v>
      </c>
      <c r="G226" s="21">
        <v>31012790</v>
      </c>
      <c r="H226" s="21" t="s">
        <v>166</v>
      </c>
      <c r="I226" s="21" t="s">
        <v>259</v>
      </c>
      <c r="J226" s="21" t="s">
        <v>168</v>
      </c>
      <c r="P226" s="21" t="s">
        <v>105</v>
      </c>
      <c r="Q226" s="21" t="s">
        <v>108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114</v>
      </c>
      <c r="AB226" s="21">
        <v>2</v>
      </c>
      <c r="AC226" s="21">
        <v>126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1">
        <v>0</v>
      </c>
      <c r="AV226" s="21">
        <v>0</v>
      </c>
      <c r="AW226" s="21">
        <v>0</v>
      </c>
      <c r="AX226" s="21">
        <v>0</v>
      </c>
      <c r="AZ2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26" s="22">
        <f>Enrollment[[#This Row],[Refugee Children 3-14]]+Enrollment[[#This Row],[Refugee Children 15-24]]</f>
        <v>240</v>
      </c>
      <c r="BC2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26" s="22">
        <f>Enrollment[[#This Row],[Host Children 3-14]]+Enrollment[[#This Row],[Host Children 15-24]]</f>
        <v>0</v>
      </c>
      <c r="BF226" s="22">
        <f>Enrollment[[#This Row],['# of Boys from refugee community in age group 3-5 enrolled in learning spaces]]+Enrollment[[#This Row],['# of Boys from refugee community in age group 6-14 enrolled in learning spaces]]</f>
        <v>126</v>
      </c>
      <c r="BG226" s="22">
        <f>Enrollment[[#This Row],['# of Girls from refugee community in age group 3-5 enrolled in learning spaces]]+Enrollment[[#This Row],['# of Girls from refugee community in age group 6-14 enrolled in learning spaces]]</f>
        <v>114</v>
      </c>
      <c r="BH226" s="22">
        <f>Enrollment[[#This Row],['# of Boys from host community in age group 3-5 enrolled in learning spaces]]+Enrollment[[#This Row],['# of Boys from host community in age group 6-14 enrolled in learning spaces]]</f>
        <v>0</v>
      </c>
      <c r="BI226" s="22">
        <f>Enrollment[[#This Row],['# of Girls from host community in age group 3-5 enrolled in learning spaces]]+Enrollment[[#This Row],['# of Girls from host community in age group 6-14 enrolled in learning spaces]]</f>
        <v>0</v>
      </c>
      <c r="BJ226" s="22">
        <f>Enrollment[[#This Row],[Male Refugee (3-14)]]+Enrollment[[#This Row],[Host Male (3-14)]]</f>
        <v>126</v>
      </c>
      <c r="BK226" s="22">
        <f>Enrollment[[#This Row],[Female Refugee (3-14)]]+Enrollment[[#This Row],[Host Female (3-14)]]</f>
        <v>114</v>
      </c>
      <c r="BL2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26" s="22">
        <f>Enrollment[[#This Row],['# of Boys from host community in age group 15-17 enrolled in learning spaces]]+Enrollment[[#This Row],['# of Boys from host community in age group 18-24 enrolled in learning spaces]]</f>
        <v>0</v>
      </c>
      <c r="BO2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26" s="22">
        <f>Enrollment[[#This Row],[Male Refugee (15-24)]]+Enrollment[[#This Row],[Male Host (15-24)]]</f>
        <v>0</v>
      </c>
      <c r="BQ226" s="22">
        <f>Enrollment[[#This Row],[Female Refugee  (15-24)]]+Enrollment[[#This Row],[Female Host (15-24)]]</f>
        <v>0</v>
      </c>
      <c r="BR226" s="22">
        <f>Enrollment[[#This Row],[Total Male (3-14)]]+Enrollment[[#This Row],[Total Male (15-24)]]</f>
        <v>126</v>
      </c>
      <c r="BS226" s="22">
        <f>Enrollment[[#This Row],[Total Female (3-14)]]+Enrollment[[#This Row],[Total Female (15-24)]]</f>
        <v>114</v>
      </c>
      <c r="BT226" s="22">
        <f>Enrollment[[#This Row],[Refugee Total]]+Enrollment[[#This Row],[Total Host]]</f>
        <v>240</v>
      </c>
      <c r="BU226" s="22">
        <f>Enrollment[[#This Row],['# of Girls from refugee community in age group 3-5 enrolled in learning spaces]]+Enrollment[[#This Row],['# of Girls from host community in age group 3-5 enrolled in learning spaces]]</f>
        <v>0</v>
      </c>
      <c r="BV226" s="22">
        <f>Enrollment[[#This Row],['# of Girls from refugee community in age group 6-14 enrolled in learning spaces]]+Enrollment[[#This Row],['# of Girls from host community in age group 6-14 enrolled in learning spaces]]</f>
        <v>114</v>
      </c>
      <c r="BW2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26" s="22">
        <f>Enrollment[[#This Row],['# of Boys from refugee community in age group 3-5 enrolled in learning spaces]]+Enrollment[[#This Row],['# of Boys from host community in age group 3-5 enrolled in learning spaces]]</f>
        <v>0</v>
      </c>
      <c r="BZ226" s="22">
        <f>Enrollment[[#This Row],['# of Boys from refugee community in age group 6-14 enrolled in learning spaces]]+Enrollment[[#This Row],['# of Boys from host community in age group 6-14 enrolled in learning spaces]]</f>
        <v>126</v>
      </c>
      <c r="CA2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2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27" spans="1:80">
      <c r="A227" s="21" t="s">
        <v>48</v>
      </c>
      <c r="B227" s="21" t="s">
        <v>77</v>
      </c>
      <c r="E227" s="21">
        <v>4</v>
      </c>
      <c r="F227" s="21" t="s">
        <v>529</v>
      </c>
      <c r="G227" s="21">
        <v>31012761</v>
      </c>
      <c r="H227" s="21" t="s">
        <v>166</v>
      </c>
      <c r="I227" s="21" t="s">
        <v>259</v>
      </c>
      <c r="J227" s="21" t="s">
        <v>168</v>
      </c>
      <c r="P227" s="21" t="s">
        <v>105</v>
      </c>
      <c r="Q227" s="21" t="s">
        <v>108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1">
        <v>0</v>
      </c>
      <c r="AZ2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2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27" s="22">
        <f>Enrollment[[#This Row],[Refugee Children 3-14]]+Enrollment[[#This Row],[Refugee Children 15-24]]</f>
        <v>0</v>
      </c>
      <c r="BC2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27" s="22">
        <f>Enrollment[[#This Row],[Host Children 3-14]]+Enrollment[[#This Row],[Host Children 15-24]]</f>
        <v>0</v>
      </c>
      <c r="BF227" s="22">
        <f>Enrollment[[#This Row],['# of Boys from refugee community in age group 3-5 enrolled in learning spaces]]+Enrollment[[#This Row],['# of Boys from refugee community in age group 6-14 enrolled in learning spaces]]</f>
        <v>0</v>
      </c>
      <c r="BG227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227" s="22">
        <f>Enrollment[[#This Row],['# of Boys from host community in age group 3-5 enrolled in learning spaces]]+Enrollment[[#This Row],['# of Boys from host community in age group 6-14 enrolled in learning spaces]]</f>
        <v>0</v>
      </c>
      <c r="BI227" s="22">
        <f>Enrollment[[#This Row],['# of Girls from host community in age group 3-5 enrolled in learning spaces]]+Enrollment[[#This Row],['# of Girls from host community in age group 6-14 enrolled in learning spaces]]</f>
        <v>0</v>
      </c>
      <c r="BJ227" s="22">
        <f>Enrollment[[#This Row],[Male Refugee (3-14)]]+Enrollment[[#This Row],[Host Male (3-14)]]</f>
        <v>0</v>
      </c>
      <c r="BK227" s="22">
        <f>Enrollment[[#This Row],[Female Refugee (3-14)]]+Enrollment[[#This Row],[Host Female (3-14)]]</f>
        <v>0</v>
      </c>
      <c r="BL2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27" s="22">
        <f>Enrollment[[#This Row],['# of Boys from host community in age group 15-17 enrolled in learning spaces]]+Enrollment[[#This Row],['# of Boys from host community in age group 18-24 enrolled in learning spaces]]</f>
        <v>0</v>
      </c>
      <c r="BO2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27" s="22">
        <f>Enrollment[[#This Row],[Male Refugee (15-24)]]+Enrollment[[#This Row],[Male Host (15-24)]]</f>
        <v>0</v>
      </c>
      <c r="BQ227" s="22">
        <f>Enrollment[[#This Row],[Female Refugee  (15-24)]]+Enrollment[[#This Row],[Female Host (15-24)]]</f>
        <v>0</v>
      </c>
      <c r="BR227" s="22">
        <f>Enrollment[[#This Row],[Total Male (3-14)]]+Enrollment[[#This Row],[Total Male (15-24)]]</f>
        <v>0</v>
      </c>
      <c r="BS227" s="22">
        <f>Enrollment[[#This Row],[Total Female (3-14)]]+Enrollment[[#This Row],[Total Female (15-24)]]</f>
        <v>0</v>
      </c>
      <c r="BT227" s="22">
        <f>Enrollment[[#This Row],[Refugee Total]]+Enrollment[[#This Row],[Total Host]]</f>
        <v>0</v>
      </c>
      <c r="BU227" s="22">
        <f>Enrollment[[#This Row],['# of Girls from refugee community in age group 3-5 enrolled in learning spaces]]+Enrollment[[#This Row],['# of Girls from host community in age group 3-5 enrolled in learning spaces]]</f>
        <v>0</v>
      </c>
      <c r="BV227" s="22">
        <f>Enrollment[[#This Row],['# of Girls from refugee community in age group 6-14 enrolled in learning spaces]]+Enrollment[[#This Row],['# of Girls from host community in age group 6-14 enrolled in learning spaces]]</f>
        <v>0</v>
      </c>
      <c r="BW2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27" s="22">
        <f>Enrollment[[#This Row],['# of Boys from refugee community in age group 3-5 enrolled in learning spaces]]+Enrollment[[#This Row],['# of Boys from host community in age group 3-5 enrolled in learning spaces]]</f>
        <v>0</v>
      </c>
      <c r="BZ227" s="22">
        <f>Enrollment[[#This Row],['# of Boys from refugee community in age group 6-14 enrolled in learning spaces]]+Enrollment[[#This Row],['# of Boys from host community in age group 6-14 enrolled in learning spaces]]</f>
        <v>0</v>
      </c>
      <c r="CA2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2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28" spans="1:80">
      <c r="A228" s="21" t="s">
        <v>48</v>
      </c>
      <c r="B228" s="21" t="s">
        <v>77</v>
      </c>
      <c r="E228" s="21">
        <v>4</v>
      </c>
      <c r="F228" s="21" t="s">
        <v>530</v>
      </c>
      <c r="G228" s="21">
        <v>31012762</v>
      </c>
      <c r="H228" s="21" t="s">
        <v>166</v>
      </c>
      <c r="I228" s="21" t="s">
        <v>259</v>
      </c>
      <c r="J228" s="21" t="s">
        <v>168</v>
      </c>
      <c r="K228" s="21">
        <v>21.203130000000002</v>
      </c>
      <c r="L228" s="21">
        <v>92.140029999999996</v>
      </c>
      <c r="M228" s="21">
        <v>0</v>
      </c>
      <c r="N228" s="21">
        <v>0</v>
      </c>
      <c r="P228" s="21" t="s">
        <v>105</v>
      </c>
      <c r="Q228" s="21" t="s">
        <v>108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99</v>
      </c>
      <c r="AC228" s="21">
        <v>141</v>
      </c>
      <c r="AE228" s="21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1">
        <v>0</v>
      </c>
      <c r="AL228" s="21">
        <v>0</v>
      </c>
      <c r="AM228" s="21">
        <v>0</v>
      </c>
      <c r="AN228" s="21">
        <v>0</v>
      </c>
      <c r="AO228" s="21">
        <v>0</v>
      </c>
      <c r="AP228" s="21">
        <v>0</v>
      </c>
      <c r="AQ228" s="21">
        <v>0</v>
      </c>
      <c r="AR228" s="21">
        <v>0</v>
      </c>
      <c r="AS228" s="21">
        <v>0</v>
      </c>
      <c r="AT228" s="21">
        <v>0</v>
      </c>
      <c r="AU228" s="21">
        <v>0</v>
      </c>
      <c r="AV228" s="21">
        <v>0</v>
      </c>
      <c r="AW228" s="21">
        <v>0</v>
      </c>
      <c r="AX228" s="21">
        <v>0</v>
      </c>
      <c r="AZ2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28" s="22">
        <f>Enrollment[[#This Row],[Refugee Children 3-14]]+Enrollment[[#This Row],[Refugee Children 15-24]]</f>
        <v>240</v>
      </c>
      <c r="BC2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28" s="22">
        <f>Enrollment[[#This Row],[Host Children 3-14]]+Enrollment[[#This Row],[Host Children 15-24]]</f>
        <v>0</v>
      </c>
      <c r="BF228" s="22">
        <f>Enrollment[[#This Row],['# of Boys from refugee community in age group 3-5 enrolled in learning spaces]]+Enrollment[[#This Row],['# of Boys from refugee community in age group 6-14 enrolled in learning spaces]]</f>
        <v>141</v>
      </c>
      <c r="BG228" s="22">
        <f>Enrollment[[#This Row],['# of Girls from refugee community in age group 3-5 enrolled in learning spaces]]+Enrollment[[#This Row],['# of Girls from refugee community in age group 6-14 enrolled in learning spaces]]</f>
        <v>99</v>
      </c>
      <c r="BH228" s="22">
        <f>Enrollment[[#This Row],['# of Boys from host community in age group 3-5 enrolled in learning spaces]]+Enrollment[[#This Row],['# of Boys from host community in age group 6-14 enrolled in learning spaces]]</f>
        <v>0</v>
      </c>
      <c r="BI228" s="22">
        <f>Enrollment[[#This Row],['# of Girls from host community in age group 3-5 enrolled in learning spaces]]+Enrollment[[#This Row],['# of Girls from host community in age group 6-14 enrolled in learning spaces]]</f>
        <v>0</v>
      </c>
      <c r="BJ228" s="22">
        <f>Enrollment[[#This Row],[Male Refugee (3-14)]]+Enrollment[[#This Row],[Host Male (3-14)]]</f>
        <v>141</v>
      </c>
      <c r="BK228" s="22">
        <f>Enrollment[[#This Row],[Female Refugee (3-14)]]+Enrollment[[#This Row],[Host Female (3-14)]]</f>
        <v>99</v>
      </c>
      <c r="BL2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28" s="22">
        <f>Enrollment[[#This Row],['# of Boys from host community in age group 15-17 enrolled in learning spaces]]+Enrollment[[#This Row],['# of Boys from host community in age group 18-24 enrolled in learning spaces]]</f>
        <v>0</v>
      </c>
      <c r="BO2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28" s="22">
        <f>Enrollment[[#This Row],[Male Refugee (15-24)]]+Enrollment[[#This Row],[Male Host (15-24)]]</f>
        <v>0</v>
      </c>
      <c r="BQ228" s="22">
        <f>Enrollment[[#This Row],[Female Refugee  (15-24)]]+Enrollment[[#This Row],[Female Host (15-24)]]</f>
        <v>0</v>
      </c>
      <c r="BR228" s="22">
        <f>Enrollment[[#This Row],[Total Male (3-14)]]+Enrollment[[#This Row],[Total Male (15-24)]]</f>
        <v>141</v>
      </c>
      <c r="BS228" s="22">
        <f>Enrollment[[#This Row],[Total Female (3-14)]]+Enrollment[[#This Row],[Total Female (15-24)]]</f>
        <v>99</v>
      </c>
      <c r="BT228" s="22">
        <f>Enrollment[[#This Row],[Refugee Total]]+Enrollment[[#This Row],[Total Host]]</f>
        <v>240</v>
      </c>
      <c r="BU228" s="22">
        <f>Enrollment[[#This Row],['# of Girls from refugee community in age group 3-5 enrolled in learning spaces]]+Enrollment[[#This Row],['# of Girls from host community in age group 3-5 enrolled in learning spaces]]</f>
        <v>0</v>
      </c>
      <c r="BV228" s="22">
        <f>Enrollment[[#This Row],['# of Girls from refugee community in age group 6-14 enrolled in learning spaces]]+Enrollment[[#This Row],['# of Girls from host community in age group 6-14 enrolled in learning spaces]]</f>
        <v>99</v>
      </c>
      <c r="BW2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28" s="22">
        <f>Enrollment[[#This Row],['# of Boys from refugee community in age group 3-5 enrolled in learning spaces]]+Enrollment[[#This Row],['# of Boys from host community in age group 3-5 enrolled in learning spaces]]</f>
        <v>0</v>
      </c>
      <c r="BZ228" s="22">
        <f>Enrollment[[#This Row],['# of Boys from refugee community in age group 6-14 enrolled in learning spaces]]+Enrollment[[#This Row],['# of Boys from host community in age group 6-14 enrolled in learning spaces]]</f>
        <v>141</v>
      </c>
      <c r="CA2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2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29" spans="1:80">
      <c r="A229" s="21" t="s">
        <v>48</v>
      </c>
      <c r="B229" s="21" t="s">
        <v>77</v>
      </c>
      <c r="E229" s="21">
        <v>5</v>
      </c>
      <c r="F229" s="21" t="s">
        <v>531</v>
      </c>
      <c r="G229" s="21">
        <v>31012731</v>
      </c>
      <c r="H229" s="21" t="s">
        <v>166</v>
      </c>
      <c r="I229" s="21" t="s">
        <v>241</v>
      </c>
      <c r="J229" s="21" t="s">
        <v>168</v>
      </c>
      <c r="P229" s="21" t="s">
        <v>105</v>
      </c>
      <c r="Q229" s="21" t="s">
        <v>108</v>
      </c>
      <c r="S229" s="21">
        <v>48</v>
      </c>
      <c r="U229" s="21">
        <v>42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1">
        <v>0</v>
      </c>
      <c r="AO229" s="21">
        <v>0</v>
      </c>
      <c r="AP229" s="21">
        <v>0</v>
      </c>
      <c r="AQ229" s="21">
        <v>0</v>
      </c>
      <c r="AR229" s="21">
        <v>0</v>
      </c>
      <c r="AS229" s="21">
        <v>0</v>
      </c>
      <c r="AT229" s="21">
        <v>0</v>
      </c>
      <c r="AU229" s="21">
        <v>0</v>
      </c>
      <c r="AV229" s="21">
        <v>0</v>
      </c>
      <c r="AW229" s="21">
        <v>0</v>
      </c>
      <c r="AX229" s="21">
        <v>0</v>
      </c>
      <c r="AZ2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29" s="22">
        <f>Enrollment[[#This Row],[Refugee Children 3-14]]+Enrollment[[#This Row],[Refugee Children 15-24]]</f>
        <v>90</v>
      </c>
      <c r="BC2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29" s="22">
        <f>Enrollment[[#This Row],[Host Children 3-14]]+Enrollment[[#This Row],[Host Children 15-24]]</f>
        <v>0</v>
      </c>
      <c r="BF229" s="22">
        <f>Enrollment[[#This Row],['# of Boys from refugee community in age group 3-5 enrolled in learning spaces]]+Enrollment[[#This Row],['# of Boys from refugee community in age group 6-14 enrolled in learning spaces]]</f>
        <v>42</v>
      </c>
      <c r="BG229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229" s="22">
        <f>Enrollment[[#This Row],['# of Boys from host community in age group 3-5 enrolled in learning spaces]]+Enrollment[[#This Row],['# of Boys from host community in age group 6-14 enrolled in learning spaces]]</f>
        <v>0</v>
      </c>
      <c r="BI229" s="22">
        <f>Enrollment[[#This Row],['# of Girls from host community in age group 3-5 enrolled in learning spaces]]+Enrollment[[#This Row],['# of Girls from host community in age group 6-14 enrolled in learning spaces]]</f>
        <v>0</v>
      </c>
      <c r="BJ229" s="22">
        <f>Enrollment[[#This Row],[Male Refugee (3-14)]]+Enrollment[[#This Row],[Host Male (3-14)]]</f>
        <v>42</v>
      </c>
      <c r="BK229" s="22">
        <f>Enrollment[[#This Row],[Female Refugee (3-14)]]+Enrollment[[#This Row],[Host Female (3-14)]]</f>
        <v>48</v>
      </c>
      <c r="BL2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29" s="22">
        <f>Enrollment[[#This Row],['# of Boys from host community in age group 15-17 enrolled in learning spaces]]+Enrollment[[#This Row],['# of Boys from host community in age group 18-24 enrolled in learning spaces]]</f>
        <v>0</v>
      </c>
      <c r="BO2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29" s="22">
        <f>Enrollment[[#This Row],[Male Refugee (15-24)]]+Enrollment[[#This Row],[Male Host (15-24)]]</f>
        <v>0</v>
      </c>
      <c r="BQ229" s="22">
        <f>Enrollment[[#This Row],[Female Refugee  (15-24)]]+Enrollment[[#This Row],[Female Host (15-24)]]</f>
        <v>0</v>
      </c>
      <c r="BR229" s="22">
        <f>Enrollment[[#This Row],[Total Male (3-14)]]+Enrollment[[#This Row],[Total Male (15-24)]]</f>
        <v>42</v>
      </c>
      <c r="BS229" s="22">
        <f>Enrollment[[#This Row],[Total Female (3-14)]]+Enrollment[[#This Row],[Total Female (15-24)]]</f>
        <v>48</v>
      </c>
      <c r="BT229" s="22">
        <f>Enrollment[[#This Row],[Refugee Total]]+Enrollment[[#This Row],[Total Host]]</f>
        <v>90</v>
      </c>
      <c r="BU229" s="22">
        <f>Enrollment[[#This Row],['# of Girls from refugee community in age group 3-5 enrolled in learning spaces]]+Enrollment[[#This Row],['# of Girls from host community in age group 3-5 enrolled in learning spaces]]</f>
        <v>48</v>
      </c>
      <c r="BV229" s="22">
        <f>Enrollment[[#This Row],['# of Girls from refugee community in age group 6-14 enrolled in learning spaces]]+Enrollment[[#This Row],['# of Girls from host community in age group 6-14 enrolled in learning spaces]]</f>
        <v>0</v>
      </c>
      <c r="BW2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29" s="22">
        <f>Enrollment[[#This Row],['# of Boys from refugee community in age group 3-5 enrolled in learning spaces]]+Enrollment[[#This Row],['# of Boys from host community in age group 3-5 enrolled in learning spaces]]</f>
        <v>42</v>
      </c>
      <c r="BZ229" s="22">
        <f>Enrollment[[#This Row],['# of Boys from refugee community in age group 6-14 enrolled in learning spaces]]+Enrollment[[#This Row],['# of Boys from host community in age group 6-14 enrolled in learning spaces]]</f>
        <v>0</v>
      </c>
      <c r="CA2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2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30" spans="1:80">
      <c r="A230" s="21" t="s">
        <v>48</v>
      </c>
      <c r="B230" s="21" t="s">
        <v>77</v>
      </c>
      <c r="E230" s="21">
        <v>5</v>
      </c>
      <c r="F230" s="21" t="s">
        <v>532</v>
      </c>
      <c r="G230" s="21">
        <v>31012764</v>
      </c>
      <c r="H230" s="21" t="s">
        <v>166</v>
      </c>
      <c r="I230" s="21" t="s">
        <v>259</v>
      </c>
      <c r="J230" s="21" t="s">
        <v>168</v>
      </c>
      <c r="K230" s="21">
        <v>21.20551</v>
      </c>
      <c r="L230" s="21">
        <v>92.145840000000007</v>
      </c>
      <c r="M230" s="21">
        <v>0</v>
      </c>
      <c r="N230" s="21">
        <v>0</v>
      </c>
      <c r="P230" s="21" t="s">
        <v>105</v>
      </c>
      <c r="Q230" s="21" t="s">
        <v>108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60</v>
      </c>
      <c r="AC230" s="21">
        <v>60</v>
      </c>
      <c r="AE230" s="21">
        <v>0</v>
      </c>
      <c r="AF230" s="21">
        <v>0</v>
      </c>
      <c r="AG230" s="21">
        <v>0</v>
      </c>
      <c r="AH230" s="21">
        <v>0</v>
      </c>
      <c r="AI230" s="21">
        <v>0</v>
      </c>
      <c r="AJ230" s="21">
        <v>0</v>
      </c>
      <c r="AK230" s="21">
        <v>0</v>
      </c>
      <c r="AL230" s="21">
        <v>0</v>
      </c>
      <c r="AM230" s="21">
        <v>0</v>
      </c>
      <c r="AN230" s="21">
        <v>0</v>
      </c>
      <c r="AO230" s="21">
        <v>0</v>
      </c>
      <c r="AP230" s="21">
        <v>0</v>
      </c>
      <c r="AQ230" s="21">
        <v>0</v>
      </c>
      <c r="AR230" s="21">
        <v>0</v>
      </c>
      <c r="AS230" s="21">
        <v>0</v>
      </c>
      <c r="AT230" s="21">
        <v>0</v>
      </c>
      <c r="AU230" s="21">
        <v>0</v>
      </c>
      <c r="AV230" s="21">
        <v>0</v>
      </c>
      <c r="AW230" s="21">
        <v>0</v>
      </c>
      <c r="AX230" s="21">
        <v>0</v>
      </c>
      <c r="AZ2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30" s="22">
        <f>Enrollment[[#This Row],[Refugee Children 3-14]]+Enrollment[[#This Row],[Refugee Children 15-24]]</f>
        <v>120</v>
      </c>
      <c r="BC2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30" s="22">
        <f>Enrollment[[#This Row],[Host Children 3-14]]+Enrollment[[#This Row],[Host Children 15-24]]</f>
        <v>0</v>
      </c>
      <c r="BF230" s="22">
        <f>Enrollment[[#This Row],['# of Boys from refugee community in age group 3-5 enrolled in learning spaces]]+Enrollment[[#This Row],['# of Boys from refugee community in age group 6-14 enrolled in learning spaces]]</f>
        <v>60</v>
      </c>
      <c r="BG230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230" s="22">
        <f>Enrollment[[#This Row],['# of Boys from host community in age group 3-5 enrolled in learning spaces]]+Enrollment[[#This Row],['# of Boys from host community in age group 6-14 enrolled in learning spaces]]</f>
        <v>0</v>
      </c>
      <c r="BI230" s="22">
        <f>Enrollment[[#This Row],['# of Girls from host community in age group 3-5 enrolled in learning spaces]]+Enrollment[[#This Row],['# of Girls from host community in age group 6-14 enrolled in learning spaces]]</f>
        <v>0</v>
      </c>
      <c r="BJ230" s="22">
        <f>Enrollment[[#This Row],[Male Refugee (3-14)]]+Enrollment[[#This Row],[Host Male (3-14)]]</f>
        <v>60</v>
      </c>
      <c r="BK230" s="22">
        <f>Enrollment[[#This Row],[Female Refugee (3-14)]]+Enrollment[[#This Row],[Host Female (3-14)]]</f>
        <v>60</v>
      </c>
      <c r="BL2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30" s="22">
        <f>Enrollment[[#This Row],['# of Boys from host community in age group 15-17 enrolled in learning spaces]]+Enrollment[[#This Row],['# of Boys from host community in age group 18-24 enrolled in learning spaces]]</f>
        <v>0</v>
      </c>
      <c r="BO2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30" s="22">
        <f>Enrollment[[#This Row],[Male Refugee (15-24)]]+Enrollment[[#This Row],[Male Host (15-24)]]</f>
        <v>0</v>
      </c>
      <c r="BQ230" s="22">
        <f>Enrollment[[#This Row],[Female Refugee  (15-24)]]+Enrollment[[#This Row],[Female Host (15-24)]]</f>
        <v>0</v>
      </c>
      <c r="BR230" s="22">
        <f>Enrollment[[#This Row],[Total Male (3-14)]]+Enrollment[[#This Row],[Total Male (15-24)]]</f>
        <v>60</v>
      </c>
      <c r="BS230" s="22">
        <f>Enrollment[[#This Row],[Total Female (3-14)]]+Enrollment[[#This Row],[Total Female (15-24)]]</f>
        <v>60</v>
      </c>
      <c r="BT230" s="22">
        <f>Enrollment[[#This Row],[Refugee Total]]+Enrollment[[#This Row],[Total Host]]</f>
        <v>120</v>
      </c>
      <c r="BU230" s="22">
        <f>Enrollment[[#This Row],['# of Girls from refugee community in age group 3-5 enrolled in learning spaces]]+Enrollment[[#This Row],['# of Girls from host community in age group 3-5 enrolled in learning spaces]]</f>
        <v>0</v>
      </c>
      <c r="BV230" s="22">
        <f>Enrollment[[#This Row],['# of Girls from refugee community in age group 6-14 enrolled in learning spaces]]+Enrollment[[#This Row],['# of Girls from host community in age group 6-14 enrolled in learning spaces]]</f>
        <v>60</v>
      </c>
      <c r="BW2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30" s="22">
        <f>Enrollment[[#This Row],['# of Boys from refugee community in age group 3-5 enrolled in learning spaces]]+Enrollment[[#This Row],['# of Boys from host community in age group 3-5 enrolled in learning spaces]]</f>
        <v>0</v>
      </c>
      <c r="BZ230" s="22">
        <f>Enrollment[[#This Row],['# of Boys from refugee community in age group 6-14 enrolled in learning spaces]]+Enrollment[[#This Row],['# of Boys from host community in age group 6-14 enrolled in learning spaces]]</f>
        <v>60</v>
      </c>
      <c r="CA2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2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31" spans="1:80">
      <c r="A231" s="21" t="s">
        <v>48</v>
      </c>
      <c r="B231" s="21" t="s">
        <v>77</v>
      </c>
      <c r="E231" s="21">
        <v>5</v>
      </c>
      <c r="F231" s="21" t="s">
        <v>533</v>
      </c>
      <c r="G231" s="21">
        <v>31012801</v>
      </c>
      <c r="H231" s="21" t="s">
        <v>166</v>
      </c>
      <c r="I231" s="21" t="s">
        <v>259</v>
      </c>
      <c r="J231" s="21" t="s">
        <v>168</v>
      </c>
      <c r="K231" s="21">
        <v>21.20513</v>
      </c>
      <c r="L231" s="21">
        <v>92.145250000000004</v>
      </c>
      <c r="M231" s="21">
        <v>0</v>
      </c>
      <c r="N231" s="21">
        <v>0</v>
      </c>
      <c r="P231" s="21" t="s">
        <v>105</v>
      </c>
      <c r="Q231" s="21" t="s">
        <v>108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123</v>
      </c>
      <c r="AC231" s="21">
        <v>117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0</v>
      </c>
      <c r="AT231" s="21">
        <v>0</v>
      </c>
      <c r="AU231" s="21">
        <v>0</v>
      </c>
      <c r="AV231" s="21">
        <v>0</v>
      </c>
      <c r="AW231" s="21">
        <v>0</v>
      </c>
      <c r="AX231" s="21">
        <v>0</v>
      </c>
      <c r="AZ2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31" s="22">
        <f>Enrollment[[#This Row],[Refugee Children 3-14]]+Enrollment[[#This Row],[Refugee Children 15-24]]</f>
        <v>240</v>
      </c>
      <c r="BC2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31" s="22">
        <f>Enrollment[[#This Row],[Host Children 3-14]]+Enrollment[[#This Row],[Host Children 15-24]]</f>
        <v>0</v>
      </c>
      <c r="BF231" s="22">
        <f>Enrollment[[#This Row],['# of Boys from refugee community in age group 3-5 enrolled in learning spaces]]+Enrollment[[#This Row],['# of Boys from refugee community in age group 6-14 enrolled in learning spaces]]</f>
        <v>117</v>
      </c>
      <c r="BG231" s="22">
        <f>Enrollment[[#This Row],['# of Girls from refugee community in age group 3-5 enrolled in learning spaces]]+Enrollment[[#This Row],['# of Girls from refugee community in age group 6-14 enrolled in learning spaces]]</f>
        <v>123</v>
      </c>
      <c r="BH231" s="22">
        <f>Enrollment[[#This Row],['# of Boys from host community in age group 3-5 enrolled in learning spaces]]+Enrollment[[#This Row],['# of Boys from host community in age group 6-14 enrolled in learning spaces]]</f>
        <v>0</v>
      </c>
      <c r="BI231" s="22">
        <f>Enrollment[[#This Row],['# of Girls from host community in age group 3-5 enrolled in learning spaces]]+Enrollment[[#This Row],['# of Girls from host community in age group 6-14 enrolled in learning spaces]]</f>
        <v>0</v>
      </c>
      <c r="BJ231" s="22">
        <f>Enrollment[[#This Row],[Male Refugee (3-14)]]+Enrollment[[#This Row],[Host Male (3-14)]]</f>
        <v>117</v>
      </c>
      <c r="BK231" s="22">
        <f>Enrollment[[#This Row],[Female Refugee (3-14)]]+Enrollment[[#This Row],[Host Female (3-14)]]</f>
        <v>123</v>
      </c>
      <c r="BL2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31" s="22">
        <f>Enrollment[[#This Row],['# of Boys from host community in age group 15-17 enrolled in learning spaces]]+Enrollment[[#This Row],['# of Boys from host community in age group 18-24 enrolled in learning spaces]]</f>
        <v>0</v>
      </c>
      <c r="BO2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31" s="22">
        <f>Enrollment[[#This Row],[Male Refugee (15-24)]]+Enrollment[[#This Row],[Male Host (15-24)]]</f>
        <v>0</v>
      </c>
      <c r="BQ231" s="22">
        <f>Enrollment[[#This Row],[Female Refugee  (15-24)]]+Enrollment[[#This Row],[Female Host (15-24)]]</f>
        <v>0</v>
      </c>
      <c r="BR231" s="22">
        <f>Enrollment[[#This Row],[Total Male (3-14)]]+Enrollment[[#This Row],[Total Male (15-24)]]</f>
        <v>117</v>
      </c>
      <c r="BS231" s="22">
        <f>Enrollment[[#This Row],[Total Female (3-14)]]+Enrollment[[#This Row],[Total Female (15-24)]]</f>
        <v>123</v>
      </c>
      <c r="BT231" s="22">
        <f>Enrollment[[#This Row],[Refugee Total]]+Enrollment[[#This Row],[Total Host]]</f>
        <v>240</v>
      </c>
      <c r="BU231" s="22">
        <f>Enrollment[[#This Row],['# of Girls from refugee community in age group 3-5 enrolled in learning spaces]]+Enrollment[[#This Row],['# of Girls from host community in age group 3-5 enrolled in learning spaces]]</f>
        <v>0</v>
      </c>
      <c r="BV231" s="22">
        <f>Enrollment[[#This Row],['# of Girls from refugee community in age group 6-14 enrolled in learning spaces]]+Enrollment[[#This Row],['# of Girls from host community in age group 6-14 enrolled in learning spaces]]</f>
        <v>123</v>
      </c>
      <c r="BW2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31" s="22">
        <f>Enrollment[[#This Row],['# of Boys from refugee community in age group 3-5 enrolled in learning spaces]]+Enrollment[[#This Row],['# of Boys from host community in age group 3-5 enrolled in learning spaces]]</f>
        <v>0</v>
      </c>
      <c r="BZ231" s="22">
        <f>Enrollment[[#This Row],['# of Boys from refugee community in age group 6-14 enrolled in learning spaces]]+Enrollment[[#This Row],['# of Boys from host community in age group 6-14 enrolled in learning spaces]]</f>
        <v>117</v>
      </c>
      <c r="CA2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2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32" spans="1:80">
      <c r="A232" s="21" t="s">
        <v>48</v>
      </c>
      <c r="B232" s="21" t="s">
        <v>77</v>
      </c>
      <c r="E232" s="21">
        <v>5</v>
      </c>
      <c r="F232" s="21" t="s">
        <v>534</v>
      </c>
      <c r="G232" s="21">
        <v>31012755</v>
      </c>
      <c r="H232" s="21" t="s">
        <v>166</v>
      </c>
      <c r="I232" s="21" t="s">
        <v>259</v>
      </c>
      <c r="J232" s="21" t="s">
        <v>168</v>
      </c>
      <c r="K232" s="21">
        <v>21.210450000000002</v>
      </c>
      <c r="L232" s="21">
        <v>92.141869999999997</v>
      </c>
      <c r="M232" s="21">
        <v>0</v>
      </c>
      <c r="N232" s="21">
        <v>0</v>
      </c>
      <c r="P232" s="21" t="s">
        <v>105</v>
      </c>
      <c r="Q232" s="21" t="s">
        <v>108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274</v>
      </c>
      <c r="AB232" s="21">
        <v>1</v>
      </c>
      <c r="AC232" s="21">
        <v>326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21">
        <v>0</v>
      </c>
      <c r="AO232" s="21">
        <v>0</v>
      </c>
      <c r="AP232" s="21">
        <v>0</v>
      </c>
      <c r="AQ232" s="21">
        <v>0</v>
      </c>
      <c r="AR232" s="21">
        <v>0</v>
      </c>
      <c r="AS232" s="21">
        <v>0</v>
      </c>
      <c r="AT232" s="21">
        <v>0</v>
      </c>
      <c r="AU232" s="21">
        <v>0</v>
      </c>
      <c r="AV232" s="21">
        <v>0</v>
      </c>
      <c r="AW232" s="21">
        <v>0</v>
      </c>
      <c r="AX232" s="21">
        <v>0</v>
      </c>
      <c r="AZ2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600</v>
      </c>
      <c r="BA2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32" s="22">
        <f>Enrollment[[#This Row],[Refugee Children 3-14]]+Enrollment[[#This Row],[Refugee Children 15-24]]</f>
        <v>600</v>
      </c>
      <c r="BC2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32" s="22">
        <f>Enrollment[[#This Row],[Host Children 3-14]]+Enrollment[[#This Row],[Host Children 15-24]]</f>
        <v>0</v>
      </c>
      <c r="BF232" s="22">
        <f>Enrollment[[#This Row],['# of Boys from refugee community in age group 3-5 enrolled in learning spaces]]+Enrollment[[#This Row],['# of Boys from refugee community in age group 6-14 enrolled in learning spaces]]</f>
        <v>326</v>
      </c>
      <c r="BG232" s="22">
        <f>Enrollment[[#This Row],['# of Girls from refugee community in age group 3-5 enrolled in learning spaces]]+Enrollment[[#This Row],['# of Girls from refugee community in age group 6-14 enrolled in learning spaces]]</f>
        <v>274</v>
      </c>
      <c r="BH232" s="22">
        <f>Enrollment[[#This Row],['# of Boys from host community in age group 3-5 enrolled in learning spaces]]+Enrollment[[#This Row],['# of Boys from host community in age group 6-14 enrolled in learning spaces]]</f>
        <v>0</v>
      </c>
      <c r="BI232" s="22">
        <f>Enrollment[[#This Row],['# of Girls from host community in age group 3-5 enrolled in learning spaces]]+Enrollment[[#This Row],['# of Girls from host community in age group 6-14 enrolled in learning spaces]]</f>
        <v>0</v>
      </c>
      <c r="BJ232" s="22">
        <f>Enrollment[[#This Row],[Male Refugee (3-14)]]+Enrollment[[#This Row],[Host Male (3-14)]]</f>
        <v>326</v>
      </c>
      <c r="BK232" s="22">
        <f>Enrollment[[#This Row],[Female Refugee (3-14)]]+Enrollment[[#This Row],[Host Female (3-14)]]</f>
        <v>274</v>
      </c>
      <c r="BL2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32" s="22">
        <f>Enrollment[[#This Row],['# of Boys from host community in age group 15-17 enrolled in learning spaces]]+Enrollment[[#This Row],['# of Boys from host community in age group 18-24 enrolled in learning spaces]]</f>
        <v>0</v>
      </c>
      <c r="BO2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32" s="22">
        <f>Enrollment[[#This Row],[Male Refugee (15-24)]]+Enrollment[[#This Row],[Male Host (15-24)]]</f>
        <v>0</v>
      </c>
      <c r="BQ232" s="22">
        <f>Enrollment[[#This Row],[Female Refugee  (15-24)]]+Enrollment[[#This Row],[Female Host (15-24)]]</f>
        <v>0</v>
      </c>
      <c r="BR232" s="22">
        <f>Enrollment[[#This Row],[Total Male (3-14)]]+Enrollment[[#This Row],[Total Male (15-24)]]</f>
        <v>326</v>
      </c>
      <c r="BS232" s="22">
        <f>Enrollment[[#This Row],[Total Female (3-14)]]+Enrollment[[#This Row],[Total Female (15-24)]]</f>
        <v>274</v>
      </c>
      <c r="BT232" s="22">
        <f>Enrollment[[#This Row],[Refugee Total]]+Enrollment[[#This Row],[Total Host]]</f>
        <v>600</v>
      </c>
      <c r="BU232" s="22">
        <f>Enrollment[[#This Row],['# of Girls from refugee community in age group 3-5 enrolled in learning spaces]]+Enrollment[[#This Row],['# of Girls from host community in age group 3-5 enrolled in learning spaces]]</f>
        <v>0</v>
      </c>
      <c r="BV232" s="22">
        <f>Enrollment[[#This Row],['# of Girls from refugee community in age group 6-14 enrolled in learning spaces]]+Enrollment[[#This Row],['# of Girls from host community in age group 6-14 enrolled in learning spaces]]</f>
        <v>274</v>
      </c>
      <c r="BW2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32" s="22">
        <f>Enrollment[[#This Row],['# of Boys from refugee community in age group 3-5 enrolled in learning spaces]]+Enrollment[[#This Row],['# of Boys from host community in age group 3-5 enrolled in learning spaces]]</f>
        <v>0</v>
      </c>
      <c r="BZ232" s="22">
        <f>Enrollment[[#This Row],['# of Boys from refugee community in age group 6-14 enrolled in learning spaces]]+Enrollment[[#This Row],['# of Boys from host community in age group 6-14 enrolled in learning spaces]]</f>
        <v>326</v>
      </c>
      <c r="CA2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2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33" spans="1:80">
      <c r="A233" s="21" t="s">
        <v>48</v>
      </c>
      <c r="B233" s="21" t="s">
        <v>77</v>
      </c>
      <c r="E233" s="21">
        <v>5</v>
      </c>
      <c r="F233" s="21" t="s">
        <v>535</v>
      </c>
      <c r="G233" s="21">
        <v>31012765</v>
      </c>
      <c r="H233" s="21" t="s">
        <v>166</v>
      </c>
      <c r="I233" s="21" t="s">
        <v>259</v>
      </c>
      <c r="J233" s="21" t="s">
        <v>168</v>
      </c>
      <c r="K233" s="21">
        <v>21.206050000000001</v>
      </c>
      <c r="L233" s="21">
        <v>92.146159999999995</v>
      </c>
      <c r="M233" s="21">
        <v>0</v>
      </c>
      <c r="N233" s="21">
        <v>0</v>
      </c>
      <c r="P233" s="21" t="s">
        <v>105</v>
      </c>
      <c r="Q233" s="21" t="s">
        <v>108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54</v>
      </c>
      <c r="AC233" s="21">
        <v>66</v>
      </c>
      <c r="AE233" s="21">
        <v>0</v>
      </c>
      <c r="AF233" s="21">
        <v>0</v>
      </c>
      <c r="AG233" s="21">
        <v>0</v>
      </c>
      <c r="AH233" s="21">
        <v>0</v>
      </c>
      <c r="AI233" s="21">
        <v>0</v>
      </c>
      <c r="AJ233" s="21">
        <v>0</v>
      </c>
      <c r="AK233" s="21">
        <v>0</v>
      </c>
      <c r="AL233" s="21">
        <v>0</v>
      </c>
      <c r="AM233" s="21">
        <v>0</v>
      </c>
      <c r="AN233" s="21">
        <v>0</v>
      </c>
      <c r="AO233" s="21">
        <v>0</v>
      </c>
      <c r="AP233" s="21">
        <v>0</v>
      </c>
      <c r="AQ233" s="21">
        <v>0</v>
      </c>
      <c r="AR233" s="21">
        <v>0</v>
      </c>
      <c r="AS233" s="21">
        <v>0</v>
      </c>
      <c r="AT233" s="21">
        <v>0</v>
      </c>
      <c r="AU233" s="21">
        <v>0</v>
      </c>
      <c r="AV233" s="21">
        <v>0</v>
      </c>
      <c r="AW233" s="21">
        <v>0</v>
      </c>
      <c r="AX233" s="21">
        <v>0</v>
      </c>
      <c r="AZ2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33" s="22">
        <f>Enrollment[[#This Row],[Refugee Children 3-14]]+Enrollment[[#This Row],[Refugee Children 15-24]]</f>
        <v>120</v>
      </c>
      <c r="BC2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33" s="22">
        <f>Enrollment[[#This Row],[Host Children 3-14]]+Enrollment[[#This Row],[Host Children 15-24]]</f>
        <v>0</v>
      </c>
      <c r="BF233" s="22">
        <f>Enrollment[[#This Row],['# of Boys from refugee community in age group 3-5 enrolled in learning spaces]]+Enrollment[[#This Row],['# of Boys from refugee community in age group 6-14 enrolled in learning spaces]]</f>
        <v>66</v>
      </c>
      <c r="BG233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233" s="22">
        <f>Enrollment[[#This Row],['# of Boys from host community in age group 3-5 enrolled in learning spaces]]+Enrollment[[#This Row],['# of Boys from host community in age group 6-14 enrolled in learning spaces]]</f>
        <v>0</v>
      </c>
      <c r="BI233" s="22">
        <f>Enrollment[[#This Row],['# of Girls from host community in age group 3-5 enrolled in learning spaces]]+Enrollment[[#This Row],['# of Girls from host community in age group 6-14 enrolled in learning spaces]]</f>
        <v>0</v>
      </c>
      <c r="BJ233" s="22">
        <f>Enrollment[[#This Row],[Male Refugee (3-14)]]+Enrollment[[#This Row],[Host Male (3-14)]]</f>
        <v>66</v>
      </c>
      <c r="BK233" s="22">
        <f>Enrollment[[#This Row],[Female Refugee (3-14)]]+Enrollment[[#This Row],[Host Female (3-14)]]</f>
        <v>54</v>
      </c>
      <c r="BL2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33" s="22">
        <f>Enrollment[[#This Row],['# of Boys from host community in age group 15-17 enrolled in learning spaces]]+Enrollment[[#This Row],['# of Boys from host community in age group 18-24 enrolled in learning spaces]]</f>
        <v>0</v>
      </c>
      <c r="BO2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33" s="22">
        <f>Enrollment[[#This Row],[Male Refugee (15-24)]]+Enrollment[[#This Row],[Male Host (15-24)]]</f>
        <v>0</v>
      </c>
      <c r="BQ233" s="22">
        <f>Enrollment[[#This Row],[Female Refugee  (15-24)]]+Enrollment[[#This Row],[Female Host (15-24)]]</f>
        <v>0</v>
      </c>
      <c r="BR233" s="22">
        <f>Enrollment[[#This Row],[Total Male (3-14)]]+Enrollment[[#This Row],[Total Male (15-24)]]</f>
        <v>66</v>
      </c>
      <c r="BS233" s="22">
        <f>Enrollment[[#This Row],[Total Female (3-14)]]+Enrollment[[#This Row],[Total Female (15-24)]]</f>
        <v>54</v>
      </c>
      <c r="BT233" s="22">
        <f>Enrollment[[#This Row],[Refugee Total]]+Enrollment[[#This Row],[Total Host]]</f>
        <v>120</v>
      </c>
      <c r="BU233" s="22">
        <f>Enrollment[[#This Row],['# of Girls from refugee community in age group 3-5 enrolled in learning spaces]]+Enrollment[[#This Row],['# of Girls from host community in age group 3-5 enrolled in learning spaces]]</f>
        <v>0</v>
      </c>
      <c r="BV233" s="22">
        <f>Enrollment[[#This Row],['# of Girls from refugee community in age group 6-14 enrolled in learning spaces]]+Enrollment[[#This Row],['# of Girls from host community in age group 6-14 enrolled in learning spaces]]</f>
        <v>54</v>
      </c>
      <c r="BW2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33" s="22">
        <f>Enrollment[[#This Row],['# of Boys from refugee community in age group 3-5 enrolled in learning spaces]]+Enrollment[[#This Row],['# of Boys from host community in age group 3-5 enrolled in learning spaces]]</f>
        <v>0</v>
      </c>
      <c r="BZ233" s="22">
        <f>Enrollment[[#This Row],['# of Boys from refugee community in age group 6-14 enrolled in learning spaces]]+Enrollment[[#This Row],['# of Boys from host community in age group 6-14 enrolled in learning spaces]]</f>
        <v>66</v>
      </c>
      <c r="CA2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2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34" spans="1:80">
      <c r="A234" s="21" t="s">
        <v>48</v>
      </c>
      <c r="B234" s="21" t="s">
        <v>77</v>
      </c>
      <c r="E234" s="21">
        <v>5</v>
      </c>
      <c r="F234" s="21" t="s">
        <v>536</v>
      </c>
      <c r="G234" s="21">
        <v>31012741</v>
      </c>
      <c r="H234" s="21" t="s">
        <v>166</v>
      </c>
      <c r="I234" s="21" t="s">
        <v>259</v>
      </c>
      <c r="J234" s="21" t="s">
        <v>168</v>
      </c>
      <c r="P234" s="21" t="s">
        <v>105</v>
      </c>
      <c r="Q234" s="21" t="s">
        <v>108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104</v>
      </c>
      <c r="AB234" s="21">
        <v>0</v>
      </c>
      <c r="AC234" s="21">
        <v>136</v>
      </c>
      <c r="AD234" s="21">
        <v>1</v>
      </c>
      <c r="AE234" s="21">
        <v>0</v>
      </c>
      <c r="AF234" s="21">
        <v>0</v>
      </c>
      <c r="AG234" s="21">
        <v>0</v>
      </c>
      <c r="AH234" s="21">
        <v>0</v>
      </c>
      <c r="AI234" s="21">
        <v>0</v>
      </c>
      <c r="AJ234" s="21">
        <v>0</v>
      </c>
      <c r="AK234" s="21">
        <v>0</v>
      </c>
      <c r="AL234" s="21">
        <v>0</v>
      </c>
      <c r="AM234" s="21">
        <v>0</v>
      </c>
      <c r="AN234" s="21">
        <v>0</v>
      </c>
      <c r="AO234" s="21">
        <v>0</v>
      </c>
      <c r="AP234" s="21">
        <v>0</v>
      </c>
      <c r="AQ234" s="21">
        <v>0</v>
      </c>
      <c r="AR234" s="21">
        <v>0</v>
      </c>
      <c r="AS234" s="21">
        <v>0</v>
      </c>
      <c r="AT234" s="21">
        <v>0</v>
      </c>
      <c r="AU234" s="21">
        <v>0</v>
      </c>
      <c r="AV234" s="21">
        <v>0</v>
      </c>
      <c r="AW234" s="21">
        <v>0</v>
      </c>
      <c r="AX234" s="21">
        <v>0</v>
      </c>
      <c r="AZ2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34" s="22">
        <f>Enrollment[[#This Row],[Refugee Children 3-14]]+Enrollment[[#This Row],[Refugee Children 15-24]]</f>
        <v>240</v>
      </c>
      <c r="BC2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34" s="22">
        <f>Enrollment[[#This Row],[Host Children 3-14]]+Enrollment[[#This Row],[Host Children 15-24]]</f>
        <v>0</v>
      </c>
      <c r="BF234" s="22">
        <f>Enrollment[[#This Row],['# of Boys from refugee community in age group 3-5 enrolled in learning spaces]]+Enrollment[[#This Row],['# of Boys from refugee community in age group 6-14 enrolled in learning spaces]]</f>
        <v>136</v>
      </c>
      <c r="BG234" s="22">
        <f>Enrollment[[#This Row],['# of Girls from refugee community in age group 3-5 enrolled in learning spaces]]+Enrollment[[#This Row],['# of Girls from refugee community in age group 6-14 enrolled in learning spaces]]</f>
        <v>104</v>
      </c>
      <c r="BH234" s="22">
        <f>Enrollment[[#This Row],['# of Boys from host community in age group 3-5 enrolled in learning spaces]]+Enrollment[[#This Row],['# of Boys from host community in age group 6-14 enrolled in learning spaces]]</f>
        <v>0</v>
      </c>
      <c r="BI234" s="22">
        <f>Enrollment[[#This Row],['# of Girls from host community in age group 3-5 enrolled in learning spaces]]+Enrollment[[#This Row],['# of Girls from host community in age group 6-14 enrolled in learning spaces]]</f>
        <v>0</v>
      </c>
      <c r="BJ234" s="22">
        <f>Enrollment[[#This Row],[Male Refugee (3-14)]]+Enrollment[[#This Row],[Host Male (3-14)]]</f>
        <v>136</v>
      </c>
      <c r="BK234" s="22">
        <f>Enrollment[[#This Row],[Female Refugee (3-14)]]+Enrollment[[#This Row],[Host Female (3-14)]]</f>
        <v>104</v>
      </c>
      <c r="BL2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34" s="22">
        <f>Enrollment[[#This Row],['# of Boys from host community in age group 15-17 enrolled in learning spaces]]+Enrollment[[#This Row],['# of Boys from host community in age group 18-24 enrolled in learning spaces]]</f>
        <v>0</v>
      </c>
      <c r="BO2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34" s="22">
        <f>Enrollment[[#This Row],[Male Refugee (15-24)]]+Enrollment[[#This Row],[Male Host (15-24)]]</f>
        <v>0</v>
      </c>
      <c r="BQ234" s="22">
        <f>Enrollment[[#This Row],[Female Refugee  (15-24)]]+Enrollment[[#This Row],[Female Host (15-24)]]</f>
        <v>0</v>
      </c>
      <c r="BR234" s="22">
        <f>Enrollment[[#This Row],[Total Male (3-14)]]+Enrollment[[#This Row],[Total Male (15-24)]]</f>
        <v>136</v>
      </c>
      <c r="BS234" s="22">
        <f>Enrollment[[#This Row],[Total Female (3-14)]]+Enrollment[[#This Row],[Total Female (15-24)]]</f>
        <v>104</v>
      </c>
      <c r="BT234" s="22">
        <f>Enrollment[[#This Row],[Refugee Total]]+Enrollment[[#This Row],[Total Host]]</f>
        <v>240</v>
      </c>
      <c r="BU234" s="22">
        <f>Enrollment[[#This Row],['# of Girls from refugee community in age group 3-5 enrolled in learning spaces]]+Enrollment[[#This Row],['# of Girls from host community in age group 3-5 enrolled in learning spaces]]</f>
        <v>0</v>
      </c>
      <c r="BV234" s="22">
        <f>Enrollment[[#This Row],['# of Girls from refugee community in age group 6-14 enrolled in learning spaces]]+Enrollment[[#This Row],['# of Girls from host community in age group 6-14 enrolled in learning spaces]]</f>
        <v>104</v>
      </c>
      <c r="BW2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34" s="22">
        <f>Enrollment[[#This Row],['# of Boys from refugee community in age group 3-5 enrolled in learning spaces]]+Enrollment[[#This Row],['# of Boys from host community in age group 3-5 enrolled in learning spaces]]</f>
        <v>0</v>
      </c>
      <c r="BZ234" s="22">
        <f>Enrollment[[#This Row],['# of Boys from refugee community in age group 6-14 enrolled in learning spaces]]+Enrollment[[#This Row],['# of Boys from host community in age group 6-14 enrolled in learning spaces]]</f>
        <v>136</v>
      </c>
      <c r="CA2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2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35" spans="1:80">
      <c r="A235" s="21" t="s">
        <v>48</v>
      </c>
      <c r="B235" s="21" t="s">
        <v>77</v>
      </c>
      <c r="E235" s="21">
        <v>27</v>
      </c>
      <c r="F235" s="21" t="s">
        <v>537</v>
      </c>
      <c r="G235" s="21">
        <v>31012768</v>
      </c>
      <c r="H235" s="21" t="s">
        <v>166</v>
      </c>
      <c r="I235" s="21" t="s">
        <v>241</v>
      </c>
      <c r="J235" s="21" t="s">
        <v>168</v>
      </c>
      <c r="P235" s="21" t="s">
        <v>105</v>
      </c>
      <c r="Q235" s="21" t="s">
        <v>108</v>
      </c>
      <c r="S235" s="21">
        <v>44</v>
      </c>
      <c r="U235" s="21">
        <v>46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1">
        <v>0</v>
      </c>
      <c r="AQ235" s="21">
        <v>0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1">
        <v>0</v>
      </c>
      <c r="AZ2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35" s="22">
        <f>Enrollment[[#This Row],[Refugee Children 3-14]]+Enrollment[[#This Row],[Refugee Children 15-24]]</f>
        <v>90</v>
      </c>
      <c r="BC2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35" s="22">
        <f>Enrollment[[#This Row],[Host Children 3-14]]+Enrollment[[#This Row],[Host Children 15-24]]</f>
        <v>0</v>
      </c>
      <c r="BF235" s="22">
        <f>Enrollment[[#This Row],['# of Boys from refugee community in age group 3-5 enrolled in learning spaces]]+Enrollment[[#This Row],['# of Boys from refugee community in age group 6-14 enrolled in learning spaces]]</f>
        <v>46</v>
      </c>
      <c r="BG235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235" s="22">
        <f>Enrollment[[#This Row],['# of Boys from host community in age group 3-5 enrolled in learning spaces]]+Enrollment[[#This Row],['# of Boys from host community in age group 6-14 enrolled in learning spaces]]</f>
        <v>0</v>
      </c>
      <c r="BI235" s="22">
        <f>Enrollment[[#This Row],['# of Girls from host community in age group 3-5 enrolled in learning spaces]]+Enrollment[[#This Row],['# of Girls from host community in age group 6-14 enrolled in learning spaces]]</f>
        <v>0</v>
      </c>
      <c r="BJ235" s="22">
        <f>Enrollment[[#This Row],[Male Refugee (3-14)]]+Enrollment[[#This Row],[Host Male (3-14)]]</f>
        <v>46</v>
      </c>
      <c r="BK235" s="22">
        <f>Enrollment[[#This Row],[Female Refugee (3-14)]]+Enrollment[[#This Row],[Host Female (3-14)]]</f>
        <v>44</v>
      </c>
      <c r="BL2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35" s="22">
        <f>Enrollment[[#This Row],['# of Boys from host community in age group 15-17 enrolled in learning spaces]]+Enrollment[[#This Row],['# of Boys from host community in age group 18-24 enrolled in learning spaces]]</f>
        <v>0</v>
      </c>
      <c r="BO2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35" s="22">
        <f>Enrollment[[#This Row],[Male Refugee (15-24)]]+Enrollment[[#This Row],[Male Host (15-24)]]</f>
        <v>0</v>
      </c>
      <c r="BQ235" s="22">
        <f>Enrollment[[#This Row],[Female Refugee  (15-24)]]+Enrollment[[#This Row],[Female Host (15-24)]]</f>
        <v>0</v>
      </c>
      <c r="BR235" s="22">
        <f>Enrollment[[#This Row],[Total Male (3-14)]]+Enrollment[[#This Row],[Total Male (15-24)]]</f>
        <v>46</v>
      </c>
      <c r="BS235" s="22">
        <f>Enrollment[[#This Row],[Total Female (3-14)]]+Enrollment[[#This Row],[Total Female (15-24)]]</f>
        <v>44</v>
      </c>
      <c r="BT235" s="22">
        <f>Enrollment[[#This Row],[Refugee Total]]+Enrollment[[#This Row],[Total Host]]</f>
        <v>90</v>
      </c>
      <c r="BU235" s="22">
        <f>Enrollment[[#This Row],['# of Girls from refugee community in age group 3-5 enrolled in learning spaces]]+Enrollment[[#This Row],['# of Girls from host community in age group 3-5 enrolled in learning spaces]]</f>
        <v>44</v>
      </c>
      <c r="BV235" s="22">
        <f>Enrollment[[#This Row],['# of Girls from refugee community in age group 6-14 enrolled in learning spaces]]+Enrollment[[#This Row],['# of Girls from host community in age group 6-14 enrolled in learning spaces]]</f>
        <v>0</v>
      </c>
      <c r="BW2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35" s="22">
        <f>Enrollment[[#This Row],['# of Boys from refugee community in age group 3-5 enrolled in learning spaces]]+Enrollment[[#This Row],['# of Boys from host community in age group 3-5 enrolled in learning spaces]]</f>
        <v>46</v>
      </c>
      <c r="BZ235" s="22">
        <f>Enrollment[[#This Row],['# of Boys from refugee community in age group 6-14 enrolled in learning spaces]]+Enrollment[[#This Row],['# of Boys from host community in age group 6-14 enrolled in learning spaces]]</f>
        <v>0</v>
      </c>
      <c r="CA2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2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36" spans="1:80">
      <c r="A236" s="21" t="s">
        <v>48</v>
      </c>
      <c r="B236" s="21" t="s">
        <v>77</v>
      </c>
      <c r="E236" s="21" t="s">
        <v>538</v>
      </c>
      <c r="F236" s="21" t="s">
        <v>539</v>
      </c>
      <c r="G236" s="21">
        <v>31012832</v>
      </c>
      <c r="H236" s="21" t="s">
        <v>166</v>
      </c>
      <c r="I236" s="21" t="s">
        <v>259</v>
      </c>
      <c r="J236" s="21" t="s">
        <v>168</v>
      </c>
      <c r="K236" s="21">
        <v>21.210899999999999</v>
      </c>
      <c r="L236" s="21">
        <v>92.145070000000004</v>
      </c>
      <c r="M236" s="21">
        <v>0</v>
      </c>
      <c r="N236" s="21">
        <v>0</v>
      </c>
      <c r="P236" s="21" t="s">
        <v>105</v>
      </c>
      <c r="Q236" s="21" t="s">
        <v>108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291</v>
      </c>
      <c r="AB236" s="21">
        <v>1</v>
      </c>
      <c r="AC236" s="21">
        <v>309</v>
      </c>
      <c r="AD236" s="21">
        <v>2</v>
      </c>
      <c r="AE236" s="21">
        <v>0</v>
      </c>
      <c r="AF236" s="21">
        <v>0</v>
      </c>
      <c r="AG236" s="21">
        <v>0</v>
      </c>
      <c r="AH236" s="21">
        <v>0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21">
        <v>0</v>
      </c>
      <c r="AO236" s="21">
        <v>0</v>
      </c>
      <c r="AP236" s="21">
        <v>0</v>
      </c>
      <c r="AQ236" s="21">
        <v>0</v>
      </c>
      <c r="AR236" s="21">
        <v>0</v>
      </c>
      <c r="AS236" s="21">
        <v>0</v>
      </c>
      <c r="AT236" s="21">
        <v>0</v>
      </c>
      <c r="AU236" s="21">
        <v>0</v>
      </c>
      <c r="AV236" s="21">
        <v>0</v>
      </c>
      <c r="AW236" s="21">
        <v>0</v>
      </c>
      <c r="AX236" s="21">
        <v>0</v>
      </c>
      <c r="AZ2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600</v>
      </c>
      <c r="BA2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36" s="22">
        <f>Enrollment[[#This Row],[Refugee Children 3-14]]+Enrollment[[#This Row],[Refugee Children 15-24]]</f>
        <v>600</v>
      </c>
      <c r="BC2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36" s="22">
        <f>Enrollment[[#This Row],[Host Children 3-14]]+Enrollment[[#This Row],[Host Children 15-24]]</f>
        <v>0</v>
      </c>
      <c r="BF236" s="22">
        <f>Enrollment[[#This Row],['# of Boys from refugee community in age group 3-5 enrolled in learning spaces]]+Enrollment[[#This Row],['# of Boys from refugee community in age group 6-14 enrolled in learning spaces]]</f>
        <v>309</v>
      </c>
      <c r="BG236" s="22">
        <f>Enrollment[[#This Row],['# of Girls from refugee community in age group 3-5 enrolled in learning spaces]]+Enrollment[[#This Row],['# of Girls from refugee community in age group 6-14 enrolled in learning spaces]]</f>
        <v>291</v>
      </c>
      <c r="BH236" s="22">
        <f>Enrollment[[#This Row],['# of Boys from host community in age group 3-5 enrolled in learning spaces]]+Enrollment[[#This Row],['# of Boys from host community in age group 6-14 enrolled in learning spaces]]</f>
        <v>0</v>
      </c>
      <c r="BI236" s="22">
        <f>Enrollment[[#This Row],['# of Girls from host community in age group 3-5 enrolled in learning spaces]]+Enrollment[[#This Row],['# of Girls from host community in age group 6-14 enrolled in learning spaces]]</f>
        <v>0</v>
      </c>
      <c r="BJ236" s="22">
        <f>Enrollment[[#This Row],[Male Refugee (3-14)]]+Enrollment[[#This Row],[Host Male (3-14)]]</f>
        <v>309</v>
      </c>
      <c r="BK236" s="22">
        <f>Enrollment[[#This Row],[Female Refugee (3-14)]]+Enrollment[[#This Row],[Host Female (3-14)]]</f>
        <v>291</v>
      </c>
      <c r="BL2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36" s="22">
        <f>Enrollment[[#This Row],['# of Boys from host community in age group 15-17 enrolled in learning spaces]]+Enrollment[[#This Row],['# of Boys from host community in age group 18-24 enrolled in learning spaces]]</f>
        <v>0</v>
      </c>
      <c r="BO2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36" s="22">
        <f>Enrollment[[#This Row],[Male Refugee (15-24)]]+Enrollment[[#This Row],[Male Host (15-24)]]</f>
        <v>0</v>
      </c>
      <c r="BQ236" s="22">
        <f>Enrollment[[#This Row],[Female Refugee  (15-24)]]+Enrollment[[#This Row],[Female Host (15-24)]]</f>
        <v>0</v>
      </c>
      <c r="BR236" s="22">
        <f>Enrollment[[#This Row],[Total Male (3-14)]]+Enrollment[[#This Row],[Total Male (15-24)]]</f>
        <v>309</v>
      </c>
      <c r="BS236" s="22">
        <f>Enrollment[[#This Row],[Total Female (3-14)]]+Enrollment[[#This Row],[Total Female (15-24)]]</f>
        <v>291</v>
      </c>
      <c r="BT236" s="22">
        <f>Enrollment[[#This Row],[Refugee Total]]+Enrollment[[#This Row],[Total Host]]</f>
        <v>600</v>
      </c>
      <c r="BU236" s="22">
        <f>Enrollment[[#This Row],['# of Girls from refugee community in age group 3-5 enrolled in learning spaces]]+Enrollment[[#This Row],['# of Girls from host community in age group 3-5 enrolled in learning spaces]]</f>
        <v>0</v>
      </c>
      <c r="BV236" s="22">
        <f>Enrollment[[#This Row],['# of Girls from refugee community in age group 6-14 enrolled in learning spaces]]+Enrollment[[#This Row],['# of Girls from host community in age group 6-14 enrolled in learning spaces]]</f>
        <v>291</v>
      </c>
      <c r="BW2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36" s="22">
        <f>Enrollment[[#This Row],['# of Boys from refugee community in age group 3-5 enrolled in learning spaces]]+Enrollment[[#This Row],['# of Boys from host community in age group 3-5 enrolled in learning spaces]]</f>
        <v>0</v>
      </c>
      <c r="BZ236" s="22">
        <f>Enrollment[[#This Row],['# of Boys from refugee community in age group 6-14 enrolled in learning spaces]]+Enrollment[[#This Row],['# of Boys from host community in age group 6-14 enrolled in learning spaces]]</f>
        <v>309</v>
      </c>
      <c r="CA2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2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37" spans="1:80">
      <c r="A237" s="21" t="s">
        <v>48</v>
      </c>
      <c r="B237" s="21" t="s">
        <v>77</v>
      </c>
      <c r="E237" s="21" t="s">
        <v>540</v>
      </c>
      <c r="F237" s="21" t="s">
        <v>541</v>
      </c>
      <c r="G237" s="21">
        <v>31012730</v>
      </c>
      <c r="H237" s="21" t="s">
        <v>166</v>
      </c>
      <c r="I237" s="21" t="s">
        <v>259</v>
      </c>
      <c r="J237" s="21" t="s">
        <v>168</v>
      </c>
      <c r="K237" s="21">
        <v>21.208629999999999</v>
      </c>
      <c r="L237" s="21">
        <v>92.145179999999996</v>
      </c>
      <c r="M237" s="21">
        <v>0</v>
      </c>
      <c r="N237" s="21">
        <v>0</v>
      </c>
      <c r="P237" s="21" t="s">
        <v>105</v>
      </c>
      <c r="Q237" s="21" t="s">
        <v>108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60</v>
      </c>
      <c r="AC237" s="21">
        <v>60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v>0</v>
      </c>
      <c r="AO237" s="21">
        <v>0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Z2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37" s="22">
        <f>Enrollment[[#This Row],[Refugee Children 3-14]]+Enrollment[[#This Row],[Refugee Children 15-24]]</f>
        <v>120</v>
      </c>
      <c r="BC2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37" s="22">
        <f>Enrollment[[#This Row],[Host Children 3-14]]+Enrollment[[#This Row],[Host Children 15-24]]</f>
        <v>0</v>
      </c>
      <c r="BF237" s="22">
        <f>Enrollment[[#This Row],['# of Boys from refugee community in age group 3-5 enrolled in learning spaces]]+Enrollment[[#This Row],['# of Boys from refugee community in age group 6-14 enrolled in learning spaces]]</f>
        <v>60</v>
      </c>
      <c r="BG237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237" s="22">
        <f>Enrollment[[#This Row],['# of Boys from host community in age group 3-5 enrolled in learning spaces]]+Enrollment[[#This Row],['# of Boys from host community in age group 6-14 enrolled in learning spaces]]</f>
        <v>0</v>
      </c>
      <c r="BI237" s="22">
        <f>Enrollment[[#This Row],['# of Girls from host community in age group 3-5 enrolled in learning spaces]]+Enrollment[[#This Row],['# of Girls from host community in age group 6-14 enrolled in learning spaces]]</f>
        <v>0</v>
      </c>
      <c r="BJ237" s="22">
        <f>Enrollment[[#This Row],[Male Refugee (3-14)]]+Enrollment[[#This Row],[Host Male (3-14)]]</f>
        <v>60</v>
      </c>
      <c r="BK237" s="22">
        <f>Enrollment[[#This Row],[Female Refugee (3-14)]]+Enrollment[[#This Row],[Host Female (3-14)]]</f>
        <v>60</v>
      </c>
      <c r="BL2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37" s="22">
        <f>Enrollment[[#This Row],['# of Boys from host community in age group 15-17 enrolled in learning spaces]]+Enrollment[[#This Row],['# of Boys from host community in age group 18-24 enrolled in learning spaces]]</f>
        <v>0</v>
      </c>
      <c r="BO2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37" s="22">
        <f>Enrollment[[#This Row],[Male Refugee (15-24)]]+Enrollment[[#This Row],[Male Host (15-24)]]</f>
        <v>0</v>
      </c>
      <c r="BQ237" s="22">
        <f>Enrollment[[#This Row],[Female Refugee  (15-24)]]+Enrollment[[#This Row],[Female Host (15-24)]]</f>
        <v>0</v>
      </c>
      <c r="BR237" s="22">
        <f>Enrollment[[#This Row],[Total Male (3-14)]]+Enrollment[[#This Row],[Total Male (15-24)]]</f>
        <v>60</v>
      </c>
      <c r="BS237" s="22">
        <f>Enrollment[[#This Row],[Total Female (3-14)]]+Enrollment[[#This Row],[Total Female (15-24)]]</f>
        <v>60</v>
      </c>
      <c r="BT237" s="22">
        <f>Enrollment[[#This Row],[Refugee Total]]+Enrollment[[#This Row],[Total Host]]</f>
        <v>120</v>
      </c>
      <c r="BU237" s="22">
        <f>Enrollment[[#This Row],['# of Girls from refugee community in age group 3-5 enrolled in learning spaces]]+Enrollment[[#This Row],['# of Girls from host community in age group 3-5 enrolled in learning spaces]]</f>
        <v>0</v>
      </c>
      <c r="BV237" s="22">
        <f>Enrollment[[#This Row],['# of Girls from refugee community in age group 6-14 enrolled in learning spaces]]+Enrollment[[#This Row],['# of Girls from host community in age group 6-14 enrolled in learning spaces]]</f>
        <v>60</v>
      </c>
      <c r="BW2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37" s="22">
        <f>Enrollment[[#This Row],['# of Boys from refugee community in age group 3-5 enrolled in learning spaces]]+Enrollment[[#This Row],['# of Boys from host community in age group 3-5 enrolled in learning spaces]]</f>
        <v>0</v>
      </c>
      <c r="BZ237" s="22">
        <f>Enrollment[[#This Row],['# of Boys from refugee community in age group 6-14 enrolled in learning spaces]]+Enrollment[[#This Row],['# of Boys from host community in age group 6-14 enrolled in learning spaces]]</f>
        <v>60</v>
      </c>
      <c r="CA2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2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38" spans="1:80">
      <c r="A238" s="21" t="s">
        <v>48</v>
      </c>
      <c r="B238" s="21" t="s">
        <v>77</v>
      </c>
      <c r="E238" s="21" t="s">
        <v>295</v>
      </c>
      <c r="F238" s="21" t="s">
        <v>542</v>
      </c>
      <c r="G238" s="21">
        <v>31012804</v>
      </c>
      <c r="H238" s="21" t="s">
        <v>166</v>
      </c>
      <c r="I238" s="21" t="s">
        <v>259</v>
      </c>
      <c r="J238" s="21" t="s">
        <v>168</v>
      </c>
      <c r="K238" s="21">
        <v>21.205410000000001</v>
      </c>
      <c r="L238" s="21">
        <v>92.141130000000004</v>
      </c>
      <c r="M238" s="21">
        <v>0</v>
      </c>
      <c r="N238" s="21">
        <v>0</v>
      </c>
      <c r="P238" s="21" t="s">
        <v>105</v>
      </c>
      <c r="Q238" s="21" t="s">
        <v>108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120</v>
      </c>
      <c r="AC238" s="21">
        <v>120</v>
      </c>
      <c r="AE238" s="21">
        <v>0</v>
      </c>
      <c r="AF238" s="21">
        <v>0</v>
      </c>
      <c r="AG238" s="21">
        <v>0</v>
      </c>
      <c r="AH238" s="21">
        <v>0</v>
      </c>
      <c r="AI238" s="21">
        <v>0</v>
      </c>
      <c r="AJ238" s="21">
        <v>0</v>
      </c>
      <c r="AK238" s="21">
        <v>0</v>
      </c>
      <c r="AL238" s="21">
        <v>0</v>
      </c>
      <c r="AM238" s="21">
        <v>0</v>
      </c>
      <c r="AN238" s="21">
        <v>0</v>
      </c>
      <c r="AO238" s="21">
        <v>0</v>
      </c>
      <c r="AP238" s="21">
        <v>0</v>
      </c>
      <c r="AQ238" s="21">
        <v>0</v>
      </c>
      <c r="AR238" s="21">
        <v>0</v>
      </c>
      <c r="AS238" s="21">
        <v>0</v>
      </c>
      <c r="AT238" s="21">
        <v>0</v>
      </c>
      <c r="AU238" s="21">
        <v>0</v>
      </c>
      <c r="AV238" s="21">
        <v>0</v>
      </c>
      <c r="AW238" s="21">
        <v>0</v>
      </c>
      <c r="AX238" s="21">
        <v>0</v>
      </c>
      <c r="AZ2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38" s="22">
        <f>Enrollment[[#This Row],[Refugee Children 3-14]]+Enrollment[[#This Row],[Refugee Children 15-24]]</f>
        <v>240</v>
      </c>
      <c r="BC2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38" s="22">
        <f>Enrollment[[#This Row],[Host Children 3-14]]+Enrollment[[#This Row],[Host Children 15-24]]</f>
        <v>0</v>
      </c>
      <c r="BF238" s="22">
        <f>Enrollment[[#This Row],['# of Boys from refugee community in age group 3-5 enrolled in learning spaces]]+Enrollment[[#This Row],['# of Boys from refugee community in age group 6-14 enrolled in learning spaces]]</f>
        <v>120</v>
      </c>
      <c r="BG238" s="22">
        <f>Enrollment[[#This Row],['# of Girls from refugee community in age group 3-5 enrolled in learning spaces]]+Enrollment[[#This Row],['# of Girls from refugee community in age group 6-14 enrolled in learning spaces]]</f>
        <v>120</v>
      </c>
      <c r="BH238" s="22">
        <f>Enrollment[[#This Row],['# of Boys from host community in age group 3-5 enrolled in learning spaces]]+Enrollment[[#This Row],['# of Boys from host community in age group 6-14 enrolled in learning spaces]]</f>
        <v>0</v>
      </c>
      <c r="BI238" s="22">
        <f>Enrollment[[#This Row],['# of Girls from host community in age group 3-5 enrolled in learning spaces]]+Enrollment[[#This Row],['# of Girls from host community in age group 6-14 enrolled in learning spaces]]</f>
        <v>0</v>
      </c>
      <c r="BJ238" s="22">
        <f>Enrollment[[#This Row],[Male Refugee (3-14)]]+Enrollment[[#This Row],[Host Male (3-14)]]</f>
        <v>120</v>
      </c>
      <c r="BK238" s="22">
        <f>Enrollment[[#This Row],[Female Refugee (3-14)]]+Enrollment[[#This Row],[Host Female (3-14)]]</f>
        <v>120</v>
      </c>
      <c r="BL2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38" s="22">
        <f>Enrollment[[#This Row],['# of Boys from host community in age group 15-17 enrolled in learning spaces]]+Enrollment[[#This Row],['# of Boys from host community in age group 18-24 enrolled in learning spaces]]</f>
        <v>0</v>
      </c>
      <c r="BO2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38" s="22">
        <f>Enrollment[[#This Row],[Male Refugee (15-24)]]+Enrollment[[#This Row],[Male Host (15-24)]]</f>
        <v>0</v>
      </c>
      <c r="BQ238" s="22">
        <f>Enrollment[[#This Row],[Female Refugee  (15-24)]]+Enrollment[[#This Row],[Female Host (15-24)]]</f>
        <v>0</v>
      </c>
      <c r="BR238" s="22">
        <f>Enrollment[[#This Row],[Total Male (3-14)]]+Enrollment[[#This Row],[Total Male (15-24)]]</f>
        <v>120</v>
      </c>
      <c r="BS238" s="22">
        <f>Enrollment[[#This Row],[Total Female (3-14)]]+Enrollment[[#This Row],[Total Female (15-24)]]</f>
        <v>120</v>
      </c>
      <c r="BT238" s="22">
        <f>Enrollment[[#This Row],[Refugee Total]]+Enrollment[[#This Row],[Total Host]]</f>
        <v>240</v>
      </c>
      <c r="BU238" s="22">
        <f>Enrollment[[#This Row],['# of Girls from refugee community in age group 3-5 enrolled in learning spaces]]+Enrollment[[#This Row],['# of Girls from host community in age group 3-5 enrolled in learning spaces]]</f>
        <v>0</v>
      </c>
      <c r="BV238" s="22">
        <f>Enrollment[[#This Row],['# of Girls from refugee community in age group 6-14 enrolled in learning spaces]]+Enrollment[[#This Row],['# of Girls from host community in age group 6-14 enrolled in learning spaces]]</f>
        <v>120</v>
      </c>
      <c r="BW2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38" s="22">
        <f>Enrollment[[#This Row],['# of Boys from refugee community in age group 3-5 enrolled in learning spaces]]+Enrollment[[#This Row],['# of Boys from host community in age group 3-5 enrolled in learning spaces]]</f>
        <v>0</v>
      </c>
      <c r="BZ238" s="22">
        <f>Enrollment[[#This Row],['# of Boys from refugee community in age group 6-14 enrolled in learning spaces]]+Enrollment[[#This Row],['# of Boys from host community in age group 6-14 enrolled in learning spaces]]</f>
        <v>120</v>
      </c>
      <c r="CA2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2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39" spans="1:80">
      <c r="A239" s="21" t="s">
        <v>48</v>
      </c>
      <c r="B239" s="21" t="s">
        <v>77</v>
      </c>
      <c r="E239" s="21" t="s">
        <v>543</v>
      </c>
      <c r="F239" s="21" t="s">
        <v>544</v>
      </c>
      <c r="G239" s="21">
        <v>31012729</v>
      </c>
      <c r="H239" s="21" t="s">
        <v>166</v>
      </c>
      <c r="I239" s="21" t="s">
        <v>241</v>
      </c>
      <c r="J239" s="21" t="s">
        <v>168</v>
      </c>
      <c r="P239" s="21" t="s">
        <v>105</v>
      </c>
      <c r="Q239" s="21" t="s">
        <v>108</v>
      </c>
      <c r="S239" s="21">
        <v>45</v>
      </c>
      <c r="U239" s="21">
        <v>45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0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0</v>
      </c>
      <c r="AO239" s="21">
        <v>0</v>
      </c>
      <c r="AP239" s="21">
        <v>0</v>
      </c>
      <c r="AQ239" s="21">
        <v>0</v>
      </c>
      <c r="AR239" s="21">
        <v>0</v>
      </c>
      <c r="AS239" s="21">
        <v>0</v>
      </c>
      <c r="AT239" s="21">
        <v>0</v>
      </c>
      <c r="AU239" s="21">
        <v>0</v>
      </c>
      <c r="AV239" s="21">
        <v>0</v>
      </c>
      <c r="AW239" s="21">
        <v>0</v>
      </c>
      <c r="AX239" s="21">
        <v>0</v>
      </c>
      <c r="AZ2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39" s="22">
        <f>Enrollment[[#This Row],[Refugee Children 3-14]]+Enrollment[[#This Row],[Refugee Children 15-24]]</f>
        <v>90</v>
      </c>
      <c r="BC2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39" s="22">
        <f>Enrollment[[#This Row],[Host Children 3-14]]+Enrollment[[#This Row],[Host Children 15-24]]</f>
        <v>0</v>
      </c>
      <c r="BF239" s="22">
        <f>Enrollment[[#This Row],['# of Boys from refugee community in age group 3-5 enrolled in learning spaces]]+Enrollment[[#This Row],['# of Boys from refugee community in age group 6-14 enrolled in learning spaces]]</f>
        <v>45</v>
      </c>
      <c r="BG239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239" s="22">
        <f>Enrollment[[#This Row],['# of Boys from host community in age group 3-5 enrolled in learning spaces]]+Enrollment[[#This Row],['# of Boys from host community in age group 6-14 enrolled in learning spaces]]</f>
        <v>0</v>
      </c>
      <c r="BI239" s="22">
        <f>Enrollment[[#This Row],['# of Girls from host community in age group 3-5 enrolled in learning spaces]]+Enrollment[[#This Row],['# of Girls from host community in age group 6-14 enrolled in learning spaces]]</f>
        <v>0</v>
      </c>
      <c r="BJ239" s="22">
        <f>Enrollment[[#This Row],[Male Refugee (3-14)]]+Enrollment[[#This Row],[Host Male (3-14)]]</f>
        <v>45</v>
      </c>
      <c r="BK239" s="22">
        <f>Enrollment[[#This Row],[Female Refugee (3-14)]]+Enrollment[[#This Row],[Host Female (3-14)]]</f>
        <v>45</v>
      </c>
      <c r="BL2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39" s="22">
        <f>Enrollment[[#This Row],['# of Boys from host community in age group 15-17 enrolled in learning spaces]]+Enrollment[[#This Row],['# of Boys from host community in age group 18-24 enrolled in learning spaces]]</f>
        <v>0</v>
      </c>
      <c r="BO2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39" s="22">
        <f>Enrollment[[#This Row],[Male Refugee (15-24)]]+Enrollment[[#This Row],[Male Host (15-24)]]</f>
        <v>0</v>
      </c>
      <c r="BQ239" s="22">
        <f>Enrollment[[#This Row],[Female Refugee  (15-24)]]+Enrollment[[#This Row],[Female Host (15-24)]]</f>
        <v>0</v>
      </c>
      <c r="BR239" s="22">
        <f>Enrollment[[#This Row],[Total Male (3-14)]]+Enrollment[[#This Row],[Total Male (15-24)]]</f>
        <v>45</v>
      </c>
      <c r="BS239" s="22">
        <f>Enrollment[[#This Row],[Total Female (3-14)]]+Enrollment[[#This Row],[Total Female (15-24)]]</f>
        <v>45</v>
      </c>
      <c r="BT239" s="22">
        <f>Enrollment[[#This Row],[Refugee Total]]+Enrollment[[#This Row],[Total Host]]</f>
        <v>90</v>
      </c>
      <c r="BU239" s="22">
        <f>Enrollment[[#This Row],['# of Girls from refugee community in age group 3-5 enrolled in learning spaces]]+Enrollment[[#This Row],['# of Girls from host community in age group 3-5 enrolled in learning spaces]]</f>
        <v>45</v>
      </c>
      <c r="BV239" s="22">
        <f>Enrollment[[#This Row],['# of Girls from refugee community in age group 6-14 enrolled in learning spaces]]+Enrollment[[#This Row],['# of Girls from host community in age group 6-14 enrolled in learning spaces]]</f>
        <v>0</v>
      </c>
      <c r="BW2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39" s="22">
        <f>Enrollment[[#This Row],['# of Boys from refugee community in age group 3-5 enrolled in learning spaces]]+Enrollment[[#This Row],['# of Boys from host community in age group 3-5 enrolled in learning spaces]]</f>
        <v>45</v>
      </c>
      <c r="BZ239" s="22">
        <f>Enrollment[[#This Row],['# of Boys from refugee community in age group 6-14 enrolled in learning spaces]]+Enrollment[[#This Row],['# of Boys from host community in age group 6-14 enrolled in learning spaces]]</f>
        <v>0</v>
      </c>
      <c r="CA2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2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40" spans="1:80">
      <c r="A240" s="21" t="s">
        <v>49</v>
      </c>
      <c r="B240" s="21" t="s">
        <v>78</v>
      </c>
      <c r="E240" s="21" t="s">
        <v>545</v>
      </c>
      <c r="F240" s="21" t="s">
        <v>546</v>
      </c>
      <c r="G240" s="21">
        <v>31012750</v>
      </c>
      <c r="H240" s="21" t="s">
        <v>166</v>
      </c>
      <c r="I240" s="21" t="s">
        <v>241</v>
      </c>
      <c r="J240" s="21" t="s">
        <v>168</v>
      </c>
      <c r="P240" s="21" t="s">
        <v>105</v>
      </c>
      <c r="Q240" s="21" t="s">
        <v>108</v>
      </c>
      <c r="S240" s="21">
        <v>45</v>
      </c>
      <c r="U240" s="21">
        <v>45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0</v>
      </c>
      <c r="AE240" s="21">
        <v>0</v>
      </c>
      <c r="AF240" s="21">
        <v>0</v>
      </c>
      <c r="AG240" s="21">
        <v>0</v>
      </c>
      <c r="AH240" s="21">
        <v>0</v>
      </c>
      <c r="AI240" s="21">
        <v>0</v>
      </c>
      <c r="AJ240" s="21">
        <v>0</v>
      </c>
      <c r="AK240" s="21">
        <v>0</v>
      </c>
      <c r="AL240" s="21">
        <v>0</v>
      </c>
      <c r="AM240" s="21">
        <v>0</v>
      </c>
      <c r="AN240" s="21">
        <v>0</v>
      </c>
      <c r="AO240" s="21">
        <v>0</v>
      </c>
      <c r="AP240" s="21">
        <v>0</v>
      </c>
      <c r="AQ240" s="21">
        <v>0</v>
      </c>
      <c r="AR240" s="21">
        <v>0</v>
      </c>
      <c r="AS240" s="21">
        <v>0</v>
      </c>
      <c r="AT240" s="21">
        <v>0</v>
      </c>
      <c r="AU240" s="21">
        <v>0</v>
      </c>
      <c r="AV240" s="21">
        <v>0</v>
      </c>
      <c r="AW240" s="21">
        <v>0</v>
      </c>
      <c r="AX240" s="21">
        <v>0</v>
      </c>
      <c r="AZ2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40" s="22">
        <f>Enrollment[[#This Row],[Refugee Children 3-14]]+Enrollment[[#This Row],[Refugee Children 15-24]]</f>
        <v>90</v>
      </c>
      <c r="BC2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40" s="22">
        <f>Enrollment[[#This Row],[Host Children 3-14]]+Enrollment[[#This Row],[Host Children 15-24]]</f>
        <v>0</v>
      </c>
      <c r="BF240" s="22">
        <f>Enrollment[[#This Row],['# of Boys from refugee community in age group 3-5 enrolled in learning spaces]]+Enrollment[[#This Row],['# of Boys from refugee community in age group 6-14 enrolled in learning spaces]]</f>
        <v>45</v>
      </c>
      <c r="BG240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240" s="22">
        <f>Enrollment[[#This Row],['# of Boys from host community in age group 3-5 enrolled in learning spaces]]+Enrollment[[#This Row],['# of Boys from host community in age group 6-14 enrolled in learning spaces]]</f>
        <v>0</v>
      </c>
      <c r="BI240" s="22">
        <f>Enrollment[[#This Row],['# of Girls from host community in age group 3-5 enrolled in learning spaces]]+Enrollment[[#This Row],['# of Girls from host community in age group 6-14 enrolled in learning spaces]]</f>
        <v>0</v>
      </c>
      <c r="BJ240" s="22">
        <f>Enrollment[[#This Row],[Male Refugee (3-14)]]+Enrollment[[#This Row],[Host Male (3-14)]]</f>
        <v>45</v>
      </c>
      <c r="BK240" s="22">
        <f>Enrollment[[#This Row],[Female Refugee (3-14)]]+Enrollment[[#This Row],[Host Female (3-14)]]</f>
        <v>45</v>
      </c>
      <c r="BL2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40" s="22">
        <f>Enrollment[[#This Row],['# of Boys from host community in age group 15-17 enrolled in learning spaces]]+Enrollment[[#This Row],['# of Boys from host community in age group 18-24 enrolled in learning spaces]]</f>
        <v>0</v>
      </c>
      <c r="BO2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40" s="22">
        <f>Enrollment[[#This Row],[Male Refugee (15-24)]]+Enrollment[[#This Row],[Male Host (15-24)]]</f>
        <v>0</v>
      </c>
      <c r="BQ240" s="22">
        <f>Enrollment[[#This Row],[Female Refugee  (15-24)]]+Enrollment[[#This Row],[Female Host (15-24)]]</f>
        <v>0</v>
      </c>
      <c r="BR240" s="22">
        <f>Enrollment[[#This Row],[Total Male (3-14)]]+Enrollment[[#This Row],[Total Male (15-24)]]</f>
        <v>45</v>
      </c>
      <c r="BS240" s="22">
        <f>Enrollment[[#This Row],[Total Female (3-14)]]+Enrollment[[#This Row],[Total Female (15-24)]]</f>
        <v>45</v>
      </c>
      <c r="BT240" s="22">
        <f>Enrollment[[#This Row],[Refugee Total]]+Enrollment[[#This Row],[Total Host]]</f>
        <v>90</v>
      </c>
      <c r="BU240" s="22">
        <f>Enrollment[[#This Row],['# of Girls from refugee community in age group 3-5 enrolled in learning spaces]]+Enrollment[[#This Row],['# of Girls from host community in age group 3-5 enrolled in learning spaces]]</f>
        <v>45</v>
      </c>
      <c r="BV240" s="22">
        <f>Enrollment[[#This Row],['# of Girls from refugee community in age group 6-14 enrolled in learning spaces]]+Enrollment[[#This Row],['# of Girls from host community in age group 6-14 enrolled in learning spaces]]</f>
        <v>0</v>
      </c>
      <c r="BW2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40" s="22">
        <f>Enrollment[[#This Row],['# of Boys from refugee community in age group 3-5 enrolled in learning spaces]]+Enrollment[[#This Row],['# of Boys from host community in age group 3-5 enrolled in learning spaces]]</f>
        <v>45</v>
      </c>
      <c r="BZ240" s="22">
        <f>Enrollment[[#This Row],['# of Boys from refugee community in age group 6-14 enrolled in learning spaces]]+Enrollment[[#This Row],['# of Boys from host community in age group 6-14 enrolled in learning spaces]]</f>
        <v>0</v>
      </c>
      <c r="CA2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2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41" spans="1:80">
      <c r="A241" s="21" t="s">
        <v>49</v>
      </c>
      <c r="B241" s="21" t="s">
        <v>78</v>
      </c>
      <c r="E241" s="21" t="s">
        <v>547</v>
      </c>
      <c r="F241" s="21" t="s">
        <v>548</v>
      </c>
      <c r="G241" s="21">
        <v>31012811</v>
      </c>
      <c r="H241" s="21" t="s">
        <v>166</v>
      </c>
      <c r="I241" s="21" t="s">
        <v>241</v>
      </c>
      <c r="J241" s="21" t="s">
        <v>168</v>
      </c>
      <c r="P241" s="21" t="s">
        <v>105</v>
      </c>
      <c r="Q241" s="21" t="s">
        <v>108</v>
      </c>
      <c r="S241" s="21">
        <v>54</v>
      </c>
      <c r="U241" s="21">
        <v>36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1">
        <v>0</v>
      </c>
      <c r="AQ241" s="21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0</v>
      </c>
      <c r="AX241" s="21">
        <v>0</v>
      </c>
      <c r="AZ2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41" s="22">
        <f>Enrollment[[#This Row],[Refugee Children 3-14]]+Enrollment[[#This Row],[Refugee Children 15-24]]</f>
        <v>90</v>
      </c>
      <c r="BC2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41" s="22">
        <f>Enrollment[[#This Row],[Host Children 3-14]]+Enrollment[[#This Row],[Host Children 15-24]]</f>
        <v>0</v>
      </c>
      <c r="BF241" s="22">
        <f>Enrollment[[#This Row],['# of Boys from refugee community in age group 3-5 enrolled in learning spaces]]+Enrollment[[#This Row],['# of Boys from refugee community in age group 6-14 enrolled in learning spaces]]</f>
        <v>36</v>
      </c>
      <c r="BG24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241" s="22">
        <f>Enrollment[[#This Row],['# of Boys from host community in age group 3-5 enrolled in learning spaces]]+Enrollment[[#This Row],['# of Boys from host community in age group 6-14 enrolled in learning spaces]]</f>
        <v>0</v>
      </c>
      <c r="BI241" s="22">
        <f>Enrollment[[#This Row],['# of Girls from host community in age group 3-5 enrolled in learning spaces]]+Enrollment[[#This Row],['# of Girls from host community in age group 6-14 enrolled in learning spaces]]</f>
        <v>0</v>
      </c>
      <c r="BJ241" s="22">
        <f>Enrollment[[#This Row],[Male Refugee (3-14)]]+Enrollment[[#This Row],[Host Male (3-14)]]</f>
        <v>36</v>
      </c>
      <c r="BK241" s="22">
        <f>Enrollment[[#This Row],[Female Refugee (3-14)]]+Enrollment[[#This Row],[Host Female (3-14)]]</f>
        <v>54</v>
      </c>
      <c r="BL2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41" s="22">
        <f>Enrollment[[#This Row],['# of Boys from host community in age group 15-17 enrolled in learning spaces]]+Enrollment[[#This Row],['# of Boys from host community in age group 18-24 enrolled in learning spaces]]</f>
        <v>0</v>
      </c>
      <c r="BO2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41" s="22">
        <f>Enrollment[[#This Row],[Male Refugee (15-24)]]+Enrollment[[#This Row],[Male Host (15-24)]]</f>
        <v>0</v>
      </c>
      <c r="BQ241" s="22">
        <f>Enrollment[[#This Row],[Female Refugee  (15-24)]]+Enrollment[[#This Row],[Female Host (15-24)]]</f>
        <v>0</v>
      </c>
      <c r="BR241" s="22">
        <f>Enrollment[[#This Row],[Total Male (3-14)]]+Enrollment[[#This Row],[Total Male (15-24)]]</f>
        <v>36</v>
      </c>
      <c r="BS241" s="22">
        <f>Enrollment[[#This Row],[Total Female (3-14)]]+Enrollment[[#This Row],[Total Female (15-24)]]</f>
        <v>54</v>
      </c>
      <c r="BT241" s="22">
        <f>Enrollment[[#This Row],[Refugee Total]]+Enrollment[[#This Row],[Total Host]]</f>
        <v>90</v>
      </c>
      <c r="BU241" s="22">
        <f>Enrollment[[#This Row],['# of Girls from refugee community in age group 3-5 enrolled in learning spaces]]+Enrollment[[#This Row],['# of Girls from host community in age group 3-5 enrolled in learning spaces]]</f>
        <v>54</v>
      </c>
      <c r="BV241" s="22">
        <f>Enrollment[[#This Row],['# of Girls from refugee community in age group 6-14 enrolled in learning spaces]]+Enrollment[[#This Row],['# of Girls from host community in age group 6-14 enrolled in learning spaces]]</f>
        <v>0</v>
      </c>
      <c r="BW2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41" s="22">
        <f>Enrollment[[#This Row],['# of Boys from refugee community in age group 3-5 enrolled in learning spaces]]+Enrollment[[#This Row],['# of Boys from host community in age group 3-5 enrolled in learning spaces]]</f>
        <v>36</v>
      </c>
      <c r="BZ241" s="22">
        <f>Enrollment[[#This Row],['# of Boys from refugee community in age group 6-14 enrolled in learning spaces]]+Enrollment[[#This Row],['# of Boys from host community in age group 6-14 enrolled in learning spaces]]</f>
        <v>0</v>
      </c>
      <c r="CA2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2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42" spans="1:80">
      <c r="A242" s="21" t="s">
        <v>49</v>
      </c>
      <c r="B242" s="21" t="s">
        <v>78</v>
      </c>
      <c r="E242" s="21" t="s">
        <v>549</v>
      </c>
      <c r="F242" s="21" t="s">
        <v>550</v>
      </c>
      <c r="G242" s="21">
        <v>31012733</v>
      </c>
      <c r="H242" s="21" t="s">
        <v>166</v>
      </c>
      <c r="I242" s="21" t="s">
        <v>259</v>
      </c>
      <c r="J242" s="21" t="s">
        <v>168</v>
      </c>
      <c r="K242" s="21">
        <v>21.203779999999998</v>
      </c>
      <c r="L242" s="21">
        <v>92.153649999999999</v>
      </c>
      <c r="M242" s="21">
        <v>0</v>
      </c>
      <c r="N242" s="21">
        <v>0</v>
      </c>
      <c r="P242" s="21" t="s">
        <v>105</v>
      </c>
      <c r="Q242" s="21" t="s">
        <v>108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121</v>
      </c>
      <c r="AB242" s="21">
        <v>0</v>
      </c>
      <c r="AC242" s="21">
        <v>119</v>
      </c>
      <c r="AD242" s="21">
        <v>3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21">
        <v>0</v>
      </c>
      <c r="AO242" s="21">
        <v>0</v>
      </c>
      <c r="AP242" s="21">
        <v>0</v>
      </c>
      <c r="AQ242" s="21">
        <v>0</v>
      </c>
      <c r="AR242" s="21">
        <v>0</v>
      </c>
      <c r="AS242" s="21">
        <v>0</v>
      </c>
      <c r="AT242" s="21">
        <v>0</v>
      </c>
      <c r="AU242" s="21">
        <v>0</v>
      </c>
      <c r="AV242" s="21">
        <v>0</v>
      </c>
      <c r="AW242" s="21">
        <v>0</v>
      </c>
      <c r="AX242" s="21">
        <v>0</v>
      </c>
      <c r="AZ2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42" s="22">
        <f>Enrollment[[#This Row],[Refugee Children 3-14]]+Enrollment[[#This Row],[Refugee Children 15-24]]</f>
        <v>240</v>
      </c>
      <c r="BC2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42" s="22">
        <f>Enrollment[[#This Row],[Host Children 3-14]]+Enrollment[[#This Row],[Host Children 15-24]]</f>
        <v>0</v>
      </c>
      <c r="BF242" s="22">
        <f>Enrollment[[#This Row],['# of Boys from refugee community in age group 3-5 enrolled in learning spaces]]+Enrollment[[#This Row],['# of Boys from refugee community in age group 6-14 enrolled in learning spaces]]</f>
        <v>119</v>
      </c>
      <c r="BG242" s="22">
        <f>Enrollment[[#This Row],['# of Girls from refugee community in age group 3-5 enrolled in learning spaces]]+Enrollment[[#This Row],['# of Girls from refugee community in age group 6-14 enrolled in learning spaces]]</f>
        <v>121</v>
      </c>
      <c r="BH242" s="22">
        <f>Enrollment[[#This Row],['# of Boys from host community in age group 3-5 enrolled in learning spaces]]+Enrollment[[#This Row],['# of Boys from host community in age group 6-14 enrolled in learning spaces]]</f>
        <v>0</v>
      </c>
      <c r="BI242" s="22">
        <f>Enrollment[[#This Row],['# of Girls from host community in age group 3-5 enrolled in learning spaces]]+Enrollment[[#This Row],['# of Girls from host community in age group 6-14 enrolled in learning spaces]]</f>
        <v>0</v>
      </c>
      <c r="BJ242" s="22">
        <f>Enrollment[[#This Row],[Male Refugee (3-14)]]+Enrollment[[#This Row],[Host Male (3-14)]]</f>
        <v>119</v>
      </c>
      <c r="BK242" s="22">
        <f>Enrollment[[#This Row],[Female Refugee (3-14)]]+Enrollment[[#This Row],[Host Female (3-14)]]</f>
        <v>121</v>
      </c>
      <c r="BL2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42" s="22">
        <f>Enrollment[[#This Row],['# of Boys from host community in age group 15-17 enrolled in learning spaces]]+Enrollment[[#This Row],['# of Boys from host community in age group 18-24 enrolled in learning spaces]]</f>
        <v>0</v>
      </c>
      <c r="BO2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42" s="22">
        <f>Enrollment[[#This Row],[Male Refugee (15-24)]]+Enrollment[[#This Row],[Male Host (15-24)]]</f>
        <v>0</v>
      </c>
      <c r="BQ242" s="22">
        <f>Enrollment[[#This Row],[Female Refugee  (15-24)]]+Enrollment[[#This Row],[Female Host (15-24)]]</f>
        <v>0</v>
      </c>
      <c r="BR242" s="22">
        <f>Enrollment[[#This Row],[Total Male (3-14)]]+Enrollment[[#This Row],[Total Male (15-24)]]</f>
        <v>119</v>
      </c>
      <c r="BS242" s="22">
        <f>Enrollment[[#This Row],[Total Female (3-14)]]+Enrollment[[#This Row],[Total Female (15-24)]]</f>
        <v>121</v>
      </c>
      <c r="BT242" s="22">
        <f>Enrollment[[#This Row],[Refugee Total]]+Enrollment[[#This Row],[Total Host]]</f>
        <v>240</v>
      </c>
      <c r="BU242" s="22">
        <f>Enrollment[[#This Row],['# of Girls from refugee community in age group 3-5 enrolled in learning spaces]]+Enrollment[[#This Row],['# of Girls from host community in age group 3-5 enrolled in learning spaces]]</f>
        <v>0</v>
      </c>
      <c r="BV242" s="22">
        <f>Enrollment[[#This Row],['# of Girls from refugee community in age group 6-14 enrolled in learning spaces]]+Enrollment[[#This Row],['# of Girls from host community in age group 6-14 enrolled in learning spaces]]</f>
        <v>121</v>
      </c>
      <c r="BW2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42" s="22">
        <f>Enrollment[[#This Row],['# of Boys from refugee community in age group 3-5 enrolled in learning spaces]]+Enrollment[[#This Row],['# of Boys from host community in age group 3-5 enrolled in learning spaces]]</f>
        <v>0</v>
      </c>
      <c r="BZ242" s="22">
        <f>Enrollment[[#This Row],['# of Boys from refugee community in age group 6-14 enrolled in learning spaces]]+Enrollment[[#This Row],['# of Boys from host community in age group 6-14 enrolled in learning spaces]]</f>
        <v>119</v>
      </c>
      <c r="CA2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2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43" spans="1:80">
      <c r="A243" s="21" t="s">
        <v>49</v>
      </c>
      <c r="B243" s="21" t="s">
        <v>78</v>
      </c>
      <c r="E243" s="21" t="s">
        <v>549</v>
      </c>
      <c r="F243" s="21" t="s">
        <v>550</v>
      </c>
      <c r="G243" s="21">
        <v>31012734</v>
      </c>
      <c r="H243" s="21" t="s">
        <v>166</v>
      </c>
      <c r="I243" s="21" t="s">
        <v>259</v>
      </c>
      <c r="J243" s="21" t="s">
        <v>168</v>
      </c>
      <c r="K243" s="21">
        <v>21.204270000000001</v>
      </c>
      <c r="L243" s="21">
        <v>92.152829999999994</v>
      </c>
      <c r="M243" s="21">
        <v>0</v>
      </c>
      <c r="N243" s="21">
        <v>0</v>
      </c>
      <c r="P243" s="21" t="s">
        <v>105</v>
      </c>
      <c r="Q243" s="21" t="s">
        <v>108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1">
        <v>0</v>
      </c>
      <c r="AQ243" s="21">
        <v>0</v>
      </c>
      <c r="AR243" s="21">
        <v>0</v>
      </c>
      <c r="AS243" s="21">
        <v>0</v>
      </c>
      <c r="AT243" s="21">
        <v>0</v>
      </c>
      <c r="AU243" s="21">
        <v>0</v>
      </c>
      <c r="AV243" s="21">
        <v>0</v>
      </c>
      <c r="AW243" s="21">
        <v>0</v>
      </c>
      <c r="AX243" s="21">
        <v>0</v>
      </c>
      <c r="AZ2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2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43" s="22">
        <f>Enrollment[[#This Row],[Refugee Children 3-14]]+Enrollment[[#This Row],[Refugee Children 15-24]]</f>
        <v>0</v>
      </c>
      <c r="BC2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43" s="22">
        <f>Enrollment[[#This Row],[Host Children 3-14]]+Enrollment[[#This Row],[Host Children 15-24]]</f>
        <v>0</v>
      </c>
      <c r="BF243" s="22">
        <f>Enrollment[[#This Row],['# of Boys from refugee community in age group 3-5 enrolled in learning spaces]]+Enrollment[[#This Row],['# of Boys from refugee community in age group 6-14 enrolled in learning spaces]]</f>
        <v>0</v>
      </c>
      <c r="BG243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243" s="22">
        <f>Enrollment[[#This Row],['# of Boys from host community in age group 3-5 enrolled in learning spaces]]+Enrollment[[#This Row],['# of Boys from host community in age group 6-14 enrolled in learning spaces]]</f>
        <v>0</v>
      </c>
      <c r="BI243" s="22">
        <f>Enrollment[[#This Row],['# of Girls from host community in age group 3-5 enrolled in learning spaces]]+Enrollment[[#This Row],['# of Girls from host community in age group 6-14 enrolled in learning spaces]]</f>
        <v>0</v>
      </c>
      <c r="BJ243" s="22">
        <f>Enrollment[[#This Row],[Male Refugee (3-14)]]+Enrollment[[#This Row],[Host Male (3-14)]]</f>
        <v>0</v>
      </c>
      <c r="BK243" s="22">
        <f>Enrollment[[#This Row],[Female Refugee (3-14)]]+Enrollment[[#This Row],[Host Female (3-14)]]</f>
        <v>0</v>
      </c>
      <c r="BL2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43" s="22">
        <f>Enrollment[[#This Row],['# of Boys from host community in age group 15-17 enrolled in learning spaces]]+Enrollment[[#This Row],['# of Boys from host community in age group 18-24 enrolled in learning spaces]]</f>
        <v>0</v>
      </c>
      <c r="BO2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43" s="22">
        <f>Enrollment[[#This Row],[Male Refugee (15-24)]]+Enrollment[[#This Row],[Male Host (15-24)]]</f>
        <v>0</v>
      </c>
      <c r="BQ243" s="22">
        <f>Enrollment[[#This Row],[Female Refugee  (15-24)]]+Enrollment[[#This Row],[Female Host (15-24)]]</f>
        <v>0</v>
      </c>
      <c r="BR243" s="22">
        <f>Enrollment[[#This Row],[Total Male (3-14)]]+Enrollment[[#This Row],[Total Male (15-24)]]</f>
        <v>0</v>
      </c>
      <c r="BS243" s="22">
        <f>Enrollment[[#This Row],[Total Female (3-14)]]+Enrollment[[#This Row],[Total Female (15-24)]]</f>
        <v>0</v>
      </c>
      <c r="BT243" s="22">
        <f>Enrollment[[#This Row],[Refugee Total]]+Enrollment[[#This Row],[Total Host]]</f>
        <v>0</v>
      </c>
      <c r="BU243" s="22">
        <f>Enrollment[[#This Row],['# of Girls from refugee community in age group 3-5 enrolled in learning spaces]]+Enrollment[[#This Row],['# of Girls from host community in age group 3-5 enrolled in learning spaces]]</f>
        <v>0</v>
      </c>
      <c r="BV243" s="22">
        <f>Enrollment[[#This Row],['# of Girls from refugee community in age group 6-14 enrolled in learning spaces]]+Enrollment[[#This Row],['# of Girls from host community in age group 6-14 enrolled in learning spaces]]</f>
        <v>0</v>
      </c>
      <c r="BW2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43" s="22">
        <f>Enrollment[[#This Row],['# of Boys from refugee community in age group 3-5 enrolled in learning spaces]]+Enrollment[[#This Row],['# of Boys from host community in age group 3-5 enrolled in learning spaces]]</f>
        <v>0</v>
      </c>
      <c r="BZ243" s="22">
        <f>Enrollment[[#This Row],['# of Boys from refugee community in age group 6-14 enrolled in learning spaces]]+Enrollment[[#This Row],['# of Boys from host community in age group 6-14 enrolled in learning spaces]]</f>
        <v>0</v>
      </c>
      <c r="CA2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2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44" spans="1:80">
      <c r="A244" s="21" t="s">
        <v>49</v>
      </c>
      <c r="B244" s="21" t="s">
        <v>78</v>
      </c>
      <c r="E244" s="21" t="s">
        <v>551</v>
      </c>
      <c r="F244" s="21" t="s">
        <v>552</v>
      </c>
      <c r="G244" s="21">
        <v>31012756</v>
      </c>
      <c r="H244" s="21" t="s">
        <v>166</v>
      </c>
      <c r="I244" s="21" t="s">
        <v>259</v>
      </c>
      <c r="J244" s="21" t="s">
        <v>168</v>
      </c>
      <c r="K244" s="21">
        <v>21.205190000000002</v>
      </c>
      <c r="L244" s="21">
        <v>92.154330000000002</v>
      </c>
      <c r="M244" s="21">
        <v>0</v>
      </c>
      <c r="N244" s="21">
        <v>0</v>
      </c>
      <c r="P244" s="21" t="s">
        <v>105</v>
      </c>
      <c r="Q244" s="21" t="s">
        <v>108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123</v>
      </c>
      <c r="AC244" s="21">
        <v>117</v>
      </c>
      <c r="AE244" s="21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0</v>
      </c>
      <c r="AK244" s="21">
        <v>0</v>
      </c>
      <c r="AL244" s="21">
        <v>0</v>
      </c>
      <c r="AM244" s="21">
        <v>0</v>
      </c>
      <c r="AN244" s="21">
        <v>0</v>
      </c>
      <c r="AO244" s="21">
        <v>0</v>
      </c>
      <c r="AP244" s="21">
        <v>0</v>
      </c>
      <c r="AQ244" s="21">
        <v>0</v>
      </c>
      <c r="AR244" s="21">
        <v>0</v>
      </c>
      <c r="AS244" s="21">
        <v>0</v>
      </c>
      <c r="AT244" s="21">
        <v>0</v>
      </c>
      <c r="AU244" s="21">
        <v>0</v>
      </c>
      <c r="AV244" s="21">
        <v>0</v>
      </c>
      <c r="AW244" s="21">
        <v>0</v>
      </c>
      <c r="AX244" s="21">
        <v>0</v>
      </c>
      <c r="AZ2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44" s="22">
        <f>Enrollment[[#This Row],[Refugee Children 3-14]]+Enrollment[[#This Row],[Refugee Children 15-24]]</f>
        <v>240</v>
      </c>
      <c r="BC2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44" s="22">
        <f>Enrollment[[#This Row],[Host Children 3-14]]+Enrollment[[#This Row],[Host Children 15-24]]</f>
        <v>0</v>
      </c>
      <c r="BF244" s="22">
        <f>Enrollment[[#This Row],['# of Boys from refugee community in age group 3-5 enrolled in learning spaces]]+Enrollment[[#This Row],['# of Boys from refugee community in age group 6-14 enrolled in learning spaces]]</f>
        <v>117</v>
      </c>
      <c r="BG244" s="22">
        <f>Enrollment[[#This Row],['# of Girls from refugee community in age group 3-5 enrolled in learning spaces]]+Enrollment[[#This Row],['# of Girls from refugee community in age group 6-14 enrolled in learning spaces]]</f>
        <v>123</v>
      </c>
      <c r="BH244" s="22">
        <f>Enrollment[[#This Row],['# of Boys from host community in age group 3-5 enrolled in learning spaces]]+Enrollment[[#This Row],['# of Boys from host community in age group 6-14 enrolled in learning spaces]]</f>
        <v>0</v>
      </c>
      <c r="BI244" s="22">
        <f>Enrollment[[#This Row],['# of Girls from host community in age group 3-5 enrolled in learning spaces]]+Enrollment[[#This Row],['# of Girls from host community in age group 6-14 enrolled in learning spaces]]</f>
        <v>0</v>
      </c>
      <c r="BJ244" s="22">
        <f>Enrollment[[#This Row],[Male Refugee (3-14)]]+Enrollment[[#This Row],[Host Male (3-14)]]</f>
        <v>117</v>
      </c>
      <c r="BK244" s="22">
        <f>Enrollment[[#This Row],[Female Refugee (3-14)]]+Enrollment[[#This Row],[Host Female (3-14)]]</f>
        <v>123</v>
      </c>
      <c r="BL2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44" s="22">
        <f>Enrollment[[#This Row],['# of Boys from host community in age group 15-17 enrolled in learning spaces]]+Enrollment[[#This Row],['# of Boys from host community in age group 18-24 enrolled in learning spaces]]</f>
        <v>0</v>
      </c>
      <c r="BO2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44" s="22">
        <f>Enrollment[[#This Row],[Male Refugee (15-24)]]+Enrollment[[#This Row],[Male Host (15-24)]]</f>
        <v>0</v>
      </c>
      <c r="BQ244" s="22">
        <f>Enrollment[[#This Row],[Female Refugee  (15-24)]]+Enrollment[[#This Row],[Female Host (15-24)]]</f>
        <v>0</v>
      </c>
      <c r="BR244" s="22">
        <f>Enrollment[[#This Row],[Total Male (3-14)]]+Enrollment[[#This Row],[Total Male (15-24)]]</f>
        <v>117</v>
      </c>
      <c r="BS244" s="22">
        <f>Enrollment[[#This Row],[Total Female (3-14)]]+Enrollment[[#This Row],[Total Female (15-24)]]</f>
        <v>123</v>
      </c>
      <c r="BT244" s="22">
        <f>Enrollment[[#This Row],[Refugee Total]]+Enrollment[[#This Row],[Total Host]]</f>
        <v>240</v>
      </c>
      <c r="BU244" s="22">
        <f>Enrollment[[#This Row],['# of Girls from refugee community in age group 3-5 enrolled in learning spaces]]+Enrollment[[#This Row],['# of Girls from host community in age group 3-5 enrolled in learning spaces]]</f>
        <v>0</v>
      </c>
      <c r="BV244" s="22">
        <f>Enrollment[[#This Row],['# of Girls from refugee community in age group 6-14 enrolled in learning spaces]]+Enrollment[[#This Row],['# of Girls from host community in age group 6-14 enrolled in learning spaces]]</f>
        <v>123</v>
      </c>
      <c r="BW2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44" s="22">
        <f>Enrollment[[#This Row],['# of Boys from refugee community in age group 3-5 enrolled in learning spaces]]+Enrollment[[#This Row],['# of Boys from host community in age group 3-5 enrolled in learning spaces]]</f>
        <v>0</v>
      </c>
      <c r="BZ244" s="22">
        <f>Enrollment[[#This Row],['# of Boys from refugee community in age group 6-14 enrolled in learning spaces]]+Enrollment[[#This Row],['# of Boys from host community in age group 6-14 enrolled in learning spaces]]</f>
        <v>117</v>
      </c>
      <c r="CA2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2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45" spans="1:80">
      <c r="A245" s="21" t="s">
        <v>50</v>
      </c>
      <c r="B245" s="21" t="s">
        <v>79</v>
      </c>
      <c r="E245" s="21" t="s">
        <v>505</v>
      </c>
      <c r="F245" s="21" t="s">
        <v>553</v>
      </c>
      <c r="G245" s="21">
        <v>31012776</v>
      </c>
      <c r="H245" s="21" t="s">
        <v>166</v>
      </c>
      <c r="I245" s="21" t="s">
        <v>259</v>
      </c>
      <c r="J245" s="21" t="s">
        <v>168</v>
      </c>
      <c r="P245" s="21" t="s">
        <v>105</v>
      </c>
      <c r="Q245" s="21" t="s">
        <v>108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70</v>
      </c>
      <c r="AC245" s="21">
        <v>50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0</v>
      </c>
      <c r="AV245" s="21">
        <v>0</v>
      </c>
      <c r="AW245" s="21">
        <v>0</v>
      </c>
      <c r="AX245" s="21">
        <v>0</v>
      </c>
      <c r="AZ2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45" s="22">
        <f>Enrollment[[#This Row],[Refugee Children 3-14]]+Enrollment[[#This Row],[Refugee Children 15-24]]</f>
        <v>120</v>
      </c>
      <c r="BC2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45" s="22">
        <f>Enrollment[[#This Row],[Host Children 3-14]]+Enrollment[[#This Row],[Host Children 15-24]]</f>
        <v>0</v>
      </c>
      <c r="BF24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245" s="22">
        <f>Enrollment[[#This Row],['# of Girls from refugee community in age group 3-5 enrolled in learning spaces]]+Enrollment[[#This Row],['# of Girls from refugee community in age group 6-14 enrolled in learning spaces]]</f>
        <v>70</v>
      </c>
      <c r="BH245" s="22">
        <f>Enrollment[[#This Row],['# of Boys from host community in age group 3-5 enrolled in learning spaces]]+Enrollment[[#This Row],['# of Boys from host community in age group 6-14 enrolled in learning spaces]]</f>
        <v>0</v>
      </c>
      <c r="BI245" s="22">
        <f>Enrollment[[#This Row],['# of Girls from host community in age group 3-5 enrolled in learning spaces]]+Enrollment[[#This Row],['# of Girls from host community in age group 6-14 enrolled in learning spaces]]</f>
        <v>0</v>
      </c>
      <c r="BJ245" s="22">
        <f>Enrollment[[#This Row],[Male Refugee (3-14)]]+Enrollment[[#This Row],[Host Male (3-14)]]</f>
        <v>50</v>
      </c>
      <c r="BK245" s="22">
        <f>Enrollment[[#This Row],[Female Refugee (3-14)]]+Enrollment[[#This Row],[Host Female (3-14)]]</f>
        <v>70</v>
      </c>
      <c r="BL2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45" s="22">
        <f>Enrollment[[#This Row],['# of Boys from host community in age group 15-17 enrolled in learning spaces]]+Enrollment[[#This Row],['# of Boys from host community in age group 18-24 enrolled in learning spaces]]</f>
        <v>0</v>
      </c>
      <c r="BO2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45" s="22">
        <f>Enrollment[[#This Row],[Male Refugee (15-24)]]+Enrollment[[#This Row],[Male Host (15-24)]]</f>
        <v>0</v>
      </c>
      <c r="BQ245" s="22">
        <f>Enrollment[[#This Row],[Female Refugee  (15-24)]]+Enrollment[[#This Row],[Female Host (15-24)]]</f>
        <v>0</v>
      </c>
      <c r="BR245" s="22">
        <f>Enrollment[[#This Row],[Total Male (3-14)]]+Enrollment[[#This Row],[Total Male (15-24)]]</f>
        <v>50</v>
      </c>
      <c r="BS245" s="22">
        <f>Enrollment[[#This Row],[Total Female (3-14)]]+Enrollment[[#This Row],[Total Female (15-24)]]</f>
        <v>70</v>
      </c>
      <c r="BT245" s="22">
        <f>Enrollment[[#This Row],[Refugee Total]]+Enrollment[[#This Row],[Total Host]]</f>
        <v>120</v>
      </c>
      <c r="BU245" s="22">
        <f>Enrollment[[#This Row],['# of Girls from refugee community in age group 3-5 enrolled in learning spaces]]+Enrollment[[#This Row],['# of Girls from host community in age group 3-5 enrolled in learning spaces]]</f>
        <v>0</v>
      </c>
      <c r="BV245" s="22">
        <f>Enrollment[[#This Row],['# of Girls from refugee community in age group 6-14 enrolled in learning spaces]]+Enrollment[[#This Row],['# of Girls from host community in age group 6-14 enrolled in learning spaces]]</f>
        <v>70</v>
      </c>
      <c r="BW2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45" s="22">
        <f>Enrollment[[#This Row],['# of Boys from refugee community in age group 3-5 enrolled in learning spaces]]+Enrollment[[#This Row],['# of Boys from host community in age group 3-5 enrolled in learning spaces]]</f>
        <v>0</v>
      </c>
      <c r="BZ245" s="22">
        <f>Enrollment[[#This Row],['# of Boys from refugee community in age group 6-14 enrolled in learning spaces]]+Enrollment[[#This Row],['# of Boys from host community in age group 6-14 enrolled in learning spaces]]</f>
        <v>50</v>
      </c>
      <c r="CA2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2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46" spans="1:80">
      <c r="A246" s="21" t="s">
        <v>50</v>
      </c>
      <c r="B246" s="21" t="s">
        <v>79</v>
      </c>
      <c r="E246" s="21" t="s">
        <v>554</v>
      </c>
      <c r="F246" s="21" t="s">
        <v>555</v>
      </c>
      <c r="G246" s="21">
        <v>31012810</v>
      </c>
      <c r="H246" s="21" t="s">
        <v>166</v>
      </c>
      <c r="I246" s="21" t="s">
        <v>259</v>
      </c>
      <c r="J246" s="21" t="s">
        <v>168</v>
      </c>
      <c r="P246" s="21" t="s">
        <v>105</v>
      </c>
      <c r="Q246" s="21" t="s">
        <v>108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52</v>
      </c>
      <c r="AC246" s="21">
        <v>68</v>
      </c>
      <c r="AE246" s="21">
        <v>0</v>
      </c>
      <c r="AF246" s="21">
        <v>0</v>
      </c>
      <c r="AG246" s="21">
        <v>0</v>
      </c>
      <c r="AH246" s="21">
        <v>0</v>
      </c>
      <c r="AI246" s="21">
        <v>0</v>
      </c>
      <c r="AJ246" s="21">
        <v>0</v>
      </c>
      <c r="AK246" s="21">
        <v>0</v>
      </c>
      <c r="AL246" s="21">
        <v>0</v>
      </c>
      <c r="AM246" s="21">
        <v>0</v>
      </c>
      <c r="AN246" s="21">
        <v>0</v>
      </c>
      <c r="AO246" s="21">
        <v>0</v>
      </c>
      <c r="AP246" s="21">
        <v>0</v>
      </c>
      <c r="AQ246" s="21">
        <v>0</v>
      </c>
      <c r="AR246" s="21">
        <v>0</v>
      </c>
      <c r="AS246" s="21">
        <v>0</v>
      </c>
      <c r="AT246" s="21">
        <v>0</v>
      </c>
      <c r="AU246" s="21">
        <v>0</v>
      </c>
      <c r="AV246" s="21">
        <v>0</v>
      </c>
      <c r="AW246" s="21">
        <v>0</v>
      </c>
      <c r="AX246" s="21">
        <v>0</v>
      </c>
      <c r="AZ2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46" s="22">
        <f>Enrollment[[#This Row],[Refugee Children 3-14]]+Enrollment[[#This Row],[Refugee Children 15-24]]</f>
        <v>120</v>
      </c>
      <c r="BC2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46" s="22">
        <f>Enrollment[[#This Row],[Host Children 3-14]]+Enrollment[[#This Row],[Host Children 15-24]]</f>
        <v>0</v>
      </c>
      <c r="BF246" s="22">
        <f>Enrollment[[#This Row],['# of Boys from refugee community in age group 3-5 enrolled in learning spaces]]+Enrollment[[#This Row],['# of Boys from refugee community in age group 6-14 enrolled in learning spaces]]</f>
        <v>68</v>
      </c>
      <c r="BG24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246" s="22">
        <f>Enrollment[[#This Row],['# of Boys from host community in age group 3-5 enrolled in learning spaces]]+Enrollment[[#This Row],['# of Boys from host community in age group 6-14 enrolled in learning spaces]]</f>
        <v>0</v>
      </c>
      <c r="BI246" s="22">
        <f>Enrollment[[#This Row],['# of Girls from host community in age group 3-5 enrolled in learning spaces]]+Enrollment[[#This Row],['# of Girls from host community in age group 6-14 enrolled in learning spaces]]</f>
        <v>0</v>
      </c>
      <c r="BJ246" s="22">
        <f>Enrollment[[#This Row],[Male Refugee (3-14)]]+Enrollment[[#This Row],[Host Male (3-14)]]</f>
        <v>68</v>
      </c>
      <c r="BK246" s="22">
        <f>Enrollment[[#This Row],[Female Refugee (3-14)]]+Enrollment[[#This Row],[Host Female (3-14)]]</f>
        <v>52</v>
      </c>
      <c r="BL2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46" s="22">
        <f>Enrollment[[#This Row],['# of Boys from host community in age group 15-17 enrolled in learning spaces]]+Enrollment[[#This Row],['# of Boys from host community in age group 18-24 enrolled in learning spaces]]</f>
        <v>0</v>
      </c>
      <c r="BO2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46" s="22">
        <f>Enrollment[[#This Row],[Male Refugee (15-24)]]+Enrollment[[#This Row],[Male Host (15-24)]]</f>
        <v>0</v>
      </c>
      <c r="BQ246" s="22">
        <f>Enrollment[[#This Row],[Female Refugee  (15-24)]]+Enrollment[[#This Row],[Female Host (15-24)]]</f>
        <v>0</v>
      </c>
      <c r="BR246" s="22">
        <f>Enrollment[[#This Row],[Total Male (3-14)]]+Enrollment[[#This Row],[Total Male (15-24)]]</f>
        <v>68</v>
      </c>
      <c r="BS246" s="22">
        <f>Enrollment[[#This Row],[Total Female (3-14)]]+Enrollment[[#This Row],[Total Female (15-24)]]</f>
        <v>52</v>
      </c>
      <c r="BT246" s="22">
        <f>Enrollment[[#This Row],[Refugee Total]]+Enrollment[[#This Row],[Total Host]]</f>
        <v>120</v>
      </c>
      <c r="BU246" s="22">
        <f>Enrollment[[#This Row],['# of Girls from refugee community in age group 3-5 enrolled in learning spaces]]+Enrollment[[#This Row],['# of Girls from host community in age group 3-5 enrolled in learning spaces]]</f>
        <v>0</v>
      </c>
      <c r="BV246" s="22">
        <f>Enrollment[[#This Row],['# of Girls from refugee community in age group 6-14 enrolled in learning spaces]]+Enrollment[[#This Row],['# of Girls from host community in age group 6-14 enrolled in learning spaces]]</f>
        <v>52</v>
      </c>
      <c r="BW2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46" s="22">
        <f>Enrollment[[#This Row],['# of Boys from refugee community in age group 3-5 enrolled in learning spaces]]+Enrollment[[#This Row],['# of Boys from host community in age group 3-5 enrolled in learning spaces]]</f>
        <v>0</v>
      </c>
      <c r="BZ246" s="22">
        <f>Enrollment[[#This Row],['# of Boys from refugee community in age group 6-14 enrolled in learning spaces]]+Enrollment[[#This Row],['# of Boys from host community in age group 6-14 enrolled in learning spaces]]</f>
        <v>68</v>
      </c>
      <c r="CA2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2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47" spans="1:80">
      <c r="A247" s="21" t="s">
        <v>50</v>
      </c>
      <c r="B247" s="21" t="s">
        <v>79</v>
      </c>
      <c r="E247" s="21" t="s">
        <v>556</v>
      </c>
      <c r="F247" s="21" t="s">
        <v>557</v>
      </c>
      <c r="G247" s="21">
        <v>31012816</v>
      </c>
      <c r="H247" s="21" t="s">
        <v>166</v>
      </c>
      <c r="I247" s="21" t="s">
        <v>259</v>
      </c>
      <c r="J247" s="21" t="s">
        <v>168</v>
      </c>
      <c r="K247" s="21">
        <v>21.206399999999999</v>
      </c>
      <c r="L247" s="21">
        <v>92.154439999999994</v>
      </c>
      <c r="M247" s="21">
        <v>0</v>
      </c>
      <c r="N247" s="21">
        <v>0</v>
      </c>
      <c r="P247" s="21" t="s">
        <v>105</v>
      </c>
      <c r="Q247" s="21" t="s">
        <v>108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123</v>
      </c>
      <c r="AB247" s="21">
        <v>1</v>
      </c>
      <c r="AC247" s="21">
        <v>117</v>
      </c>
      <c r="AD247" s="21">
        <v>1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0</v>
      </c>
      <c r="AZ2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47" s="22">
        <f>Enrollment[[#This Row],[Refugee Children 3-14]]+Enrollment[[#This Row],[Refugee Children 15-24]]</f>
        <v>240</v>
      </c>
      <c r="BC2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47" s="22">
        <f>Enrollment[[#This Row],[Host Children 3-14]]+Enrollment[[#This Row],[Host Children 15-24]]</f>
        <v>0</v>
      </c>
      <c r="BF247" s="22">
        <f>Enrollment[[#This Row],['# of Boys from refugee community in age group 3-5 enrolled in learning spaces]]+Enrollment[[#This Row],['# of Boys from refugee community in age group 6-14 enrolled in learning spaces]]</f>
        <v>117</v>
      </c>
      <c r="BG247" s="22">
        <f>Enrollment[[#This Row],['# of Girls from refugee community in age group 3-5 enrolled in learning spaces]]+Enrollment[[#This Row],['# of Girls from refugee community in age group 6-14 enrolled in learning spaces]]</f>
        <v>123</v>
      </c>
      <c r="BH247" s="22">
        <f>Enrollment[[#This Row],['# of Boys from host community in age group 3-5 enrolled in learning spaces]]+Enrollment[[#This Row],['# of Boys from host community in age group 6-14 enrolled in learning spaces]]</f>
        <v>0</v>
      </c>
      <c r="BI247" s="22">
        <f>Enrollment[[#This Row],['# of Girls from host community in age group 3-5 enrolled in learning spaces]]+Enrollment[[#This Row],['# of Girls from host community in age group 6-14 enrolled in learning spaces]]</f>
        <v>0</v>
      </c>
      <c r="BJ247" s="22">
        <f>Enrollment[[#This Row],[Male Refugee (3-14)]]+Enrollment[[#This Row],[Host Male (3-14)]]</f>
        <v>117</v>
      </c>
      <c r="BK247" s="22">
        <f>Enrollment[[#This Row],[Female Refugee (3-14)]]+Enrollment[[#This Row],[Host Female (3-14)]]</f>
        <v>123</v>
      </c>
      <c r="BL2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47" s="22">
        <f>Enrollment[[#This Row],['# of Boys from host community in age group 15-17 enrolled in learning spaces]]+Enrollment[[#This Row],['# of Boys from host community in age group 18-24 enrolled in learning spaces]]</f>
        <v>0</v>
      </c>
      <c r="BO2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47" s="22">
        <f>Enrollment[[#This Row],[Male Refugee (15-24)]]+Enrollment[[#This Row],[Male Host (15-24)]]</f>
        <v>0</v>
      </c>
      <c r="BQ247" s="22">
        <f>Enrollment[[#This Row],[Female Refugee  (15-24)]]+Enrollment[[#This Row],[Female Host (15-24)]]</f>
        <v>0</v>
      </c>
      <c r="BR247" s="22">
        <f>Enrollment[[#This Row],[Total Male (3-14)]]+Enrollment[[#This Row],[Total Male (15-24)]]</f>
        <v>117</v>
      </c>
      <c r="BS247" s="22">
        <f>Enrollment[[#This Row],[Total Female (3-14)]]+Enrollment[[#This Row],[Total Female (15-24)]]</f>
        <v>123</v>
      </c>
      <c r="BT247" s="22">
        <f>Enrollment[[#This Row],[Refugee Total]]+Enrollment[[#This Row],[Total Host]]</f>
        <v>240</v>
      </c>
      <c r="BU247" s="22">
        <f>Enrollment[[#This Row],['# of Girls from refugee community in age group 3-5 enrolled in learning spaces]]+Enrollment[[#This Row],['# of Girls from host community in age group 3-5 enrolled in learning spaces]]</f>
        <v>0</v>
      </c>
      <c r="BV247" s="22">
        <f>Enrollment[[#This Row],['# of Girls from refugee community in age group 6-14 enrolled in learning spaces]]+Enrollment[[#This Row],['# of Girls from host community in age group 6-14 enrolled in learning spaces]]</f>
        <v>123</v>
      </c>
      <c r="BW2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47" s="22">
        <f>Enrollment[[#This Row],['# of Boys from refugee community in age group 3-5 enrolled in learning spaces]]+Enrollment[[#This Row],['# of Boys from host community in age group 3-5 enrolled in learning spaces]]</f>
        <v>0</v>
      </c>
      <c r="BZ247" s="22">
        <f>Enrollment[[#This Row],['# of Boys from refugee community in age group 6-14 enrolled in learning spaces]]+Enrollment[[#This Row],['# of Boys from host community in age group 6-14 enrolled in learning spaces]]</f>
        <v>117</v>
      </c>
      <c r="CA2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2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48" spans="1:80">
      <c r="A248" s="21" t="s">
        <v>50</v>
      </c>
      <c r="B248" s="21" t="s">
        <v>79</v>
      </c>
      <c r="E248" s="21" t="s">
        <v>556</v>
      </c>
      <c r="F248" s="21" t="s">
        <v>557</v>
      </c>
      <c r="G248" s="21">
        <v>31012818</v>
      </c>
      <c r="H248" s="21" t="s">
        <v>166</v>
      </c>
      <c r="I248" s="21" t="s">
        <v>259</v>
      </c>
      <c r="J248" s="21" t="s">
        <v>168</v>
      </c>
      <c r="K248" s="21">
        <v>21.206389999999999</v>
      </c>
      <c r="L248" s="21">
        <v>92.154480000000007</v>
      </c>
      <c r="M248" s="21">
        <v>0</v>
      </c>
      <c r="N248" s="21">
        <v>0</v>
      </c>
      <c r="P248" s="21" t="s">
        <v>105</v>
      </c>
      <c r="Q248" s="21" t="s">
        <v>108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0</v>
      </c>
      <c r="AK248" s="21">
        <v>0</v>
      </c>
      <c r="AL248" s="21">
        <v>0</v>
      </c>
      <c r="AM248" s="21">
        <v>0</v>
      </c>
      <c r="AN248" s="21">
        <v>0</v>
      </c>
      <c r="AO248" s="21">
        <v>0</v>
      </c>
      <c r="AP248" s="21">
        <v>0</v>
      </c>
      <c r="AQ248" s="21">
        <v>0</v>
      </c>
      <c r="AR248" s="21">
        <v>0</v>
      </c>
      <c r="AS248" s="21">
        <v>0</v>
      </c>
      <c r="AT248" s="21">
        <v>0</v>
      </c>
      <c r="AU248" s="21">
        <v>0</v>
      </c>
      <c r="AV248" s="21">
        <v>0</v>
      </c>
      <c r="AW248" s="21">
        <v>0</v>
      </c>
      <c r="AX248" s="21">
        <v>0</v>
      </c>
      <c r="AZ2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2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48" s="22">
        <f>Enrollment[[#This Row],[Refugee Children 3-14]]+Enrollment[[#This Row],[Refugee Children 15-24]]</f>
        <v>0</v>
      </c>
      <c r="BC2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48" s="22">
        <f>Enrollment[[#This Row],[Host Children 3-14]]+Enrollment[[#This Row],[Host Children 15-24]]</f>
        <v>0</v>
      </c>
      <c r="BF248" s="22">
        <f>Enrollment[[#This Row],['# of Boys from refugee community in age group 3-5 enrolled in learning spaces]]+Enrollment[[#This Row],['# of Boys from refugee community in age group 6-14 enrolled in learning spaces]]</f>
        <v>0</v>
      </c>
      <c r="BG248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248" s="22">
        <f>Enrollment[[#This Row],['# of Boys from host community in age group 3-5 enrolled in learning spaces]]+Enrollment[[#This Row],['# of Boys from host community in age group 6-14 enrolled in learning spaces]]</f>
        <v>0</v>
      </c>
      <c r="BI248" s="22">
        <f>Enrollment[[#This Row],['# of Girls from host community in age group 3-5 enrolled in learning spaces]]+Enrollment[[#This Row],['# of Girls from host community in age group 6-14 enrolled in learning spaces]]</f>
        <v>0</v>
      </c>
      <c r="BJ248" s="22">
        <f>Enrollment[[#This Row],[Male Refugee (3-14)]]+Enrollment[[#This Row],[Host Male (3-14)]]</f>
        <v>0</v>
      </c>
      <c r="BK248" s="22">
        <f>Enrollment[[#This Row],[Female Refugee (3-14)]]+Enrollment[[#This Row],[Host Female (3-14)]]</f>
        <v>0</v>
      </c>
      <c r="BL2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48" s="22">
        <f>Enrollment[[#This Row],['# of Boys from host community in age group 15-17 enrolled in learning spaces]]+Enrollment[[#This Row],['# of Boys from host community in age group 18-24 enrolled in learning spaces]]</f>
        <v>0</v>
      </c>
      <c r="BO2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48" s="22">
        <f>Enrollment[[#This Row],[Male Refugee (15-24)]]+Enrollment[[#This Row],[Male Host (15-24)]]</f>
        <v>0</v>
      </c>
      <c r="BQ248" s="22">
        <f>Enrollment[[#This Row],[Female Refugee  (15-24)]]+Enrollment[[#This Row],[Female Host (15-24)]]</f>
        <v>0</v>
      </c>
      <c r="BR248" s="22">
        <f>Enrollment[[#This Row],[Total Male (3-14)]]+Enrollment[[#This Row],[Total Male (15-24)]]</f>
        <v>0</v>
      </c>
      <c r="BS248" s="22">
        <f>Enrollment[[#This Row],[Total Female (3-14)]]+Enrollment[[#This Row],[Total Female (15-24)]]</f>
        <v>0</v>
      </c>
      <c r="BT248" s="22">
        <f>Enrollment[[#This Row],[Refugee Total]]+Enrollment[[#This Row],[Total Host]]</f>
        <v>0</v>
      </c>
      <c r="BU248" s="22">
        <f>Enrollment[[#This Row],['# of Girls from refugee community in age group 3-5 enrolled in learning spaces]]+Enrollment[[#This Row],['# of Girls from host community in age group 3-5 enrolled in learning spaces]]</f>
        <v>0</v>
      </c>
      <c r="BV248" s="22">
        <f>Enrollment[[#This Row],['# of Girls from refugee community in age group 6-14 enrolled in learning spaces]]+Enrollment[[#This Row],['# of Girls from host community in age group 6-14 enrolled in learning spaces]]</f>
        <v>0</v>
      </c>
      <c r="BW2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48" s="22">
        <f>Enrollment[[#This Row],['# of Boys from refugee community in age group 3-5 enrolled in learning spaces]]+Enrollment[[#This Row],['# of Boys from host community in age group 3-5 enrolled in learning spaces]]</f>
        <v>0</v>
      </c>
      <c r="BZ248" s="22">
        <f>Enrollment[[#This Row],['# of Boys from refugee community in age group 6-14 enrolled in learning spaces]]+Enrollment[[#This Row],['# of Boys from host community in age group 6-14 enrolled in learning spaces]]</f>
        <v>0</v>
      </c>
      <c r="CA2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2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49" spans="1:80">
      <c r="A249" s="21" t="s">
        <v>51</v>
      </c>
      <c r="B249" s="21" t="s">
        <v>80</v>
      </c>
      <c r="E249" s="21" t="s">
        <v>481</v>
      </c>
      <c r="F249" s="21" t="s">
        <v>558</v>
      </c>
      <c r="G249" s="21">
        <v>31012737</v>
      </c>
      <c r="H249" s="21" t="s">
        <v>166</v>
      </c>
      <c r="I249" s="21" t="s">
        <v>259</v>
      </c>
      <c r="J249" s="21" t="s">
        <v>168</v>
      </c>
      <c r="K249" s="21">
        <v>21.203440000000001</v>
      </c>
      <c r="L249" s="21">
        <v>92.161839999999998</v>
      </c>
      <c r="M249" s="21">
        <v>0</v>
      </c>
      <c r="N249" s="21">
        <v>0</v>
      </c>
      <c r="P249" s="21" t="s">
        <v>105</v>
      </c>
      <c r="Q249" s="21" t="s">
        <v>108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62</v>
      </c>
      <c r="AC249" s="21">
        <v>58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0</v>
      </c>
      <c r="AM249" s="21">
        <v>0</v>
      </c>
      <c r="AN249" s="21">
        <v>0</v>
      </c>
      <c r="AO249" s="21">
        <v>0</v>
      </c>
      <c r="AP249" s="21">
        <v>0</v>
      </c>
      <c r="AQ249" s="21">
        <v>0</v>
      </c>
      <c r="AR249" s="21">
        <v>0</v>
      </c>
      <c r="AS249" s="21">
        <v>0</v>
      </c>
      <c r="AT249" s="21">
        <v>0</v>
      </c>
      <c r="AU249" s="21">
        <v>0</v>
      </c>
      <c r="AV249" s="21">
        <v>0</v>
      </c>
      <c r="AW249" s="21">
        <v>0</v>
      </c>
      <c r="AX249" s="21">
        <v>0</v>
      </c>
      <c r="AZ2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49" s="22">
        <f>Enrollment[[#This Row],[Refugee Children 3-14]]+Enrollment[[#This Row],[Refugee Children 15-24]]</f>
        <v>120</v>
      </c>
      <c r="BC2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49" s="22">
        <f>Enrollment[[#This Row],[Host Children 3-14]]+Enrollment[[#This Row],[Host Children 15-24]]</f>
        <v>0</v>
      </c>
      <c r="BF249" s="22">
        <f>Enrollment[[#This Row],['# of Boys from refugee community in age group 3-5 enrolled in learning spaces]]+Enrollment[[#This Row],['# of Boys from refugee community in age group 6-14 enrolled in learning spaces]]</f>
        <v>58</v>
      </c>
      <c r="BG249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249" s="22">
        <f>Enrollment[[#This Row],['# of Boys from host community in age group 3-5 enrolled in learning spaces]]+Enrollment[[#This Row],['# of Boys from host community in age group 6-14 enrolled in learning spaces]]</f>
        <v>0</v>
      </c>
      <c r="BI249" s="22">
        <f>Enrollment[[#This Row],['# of Girls from host community in age group 3-5 enrolled in learning spaces]]+Enrollment[[#This Row],['# of Girls from host community in age group 6-14 enrolled in learning spaces]]</f>
        <v>0</v>
      </c>
      <c r="BJ249" s="22">
        <f>Enrollment[[#This Row],[Male Refugee (3-14)]]+Enrollment[[#This Row],[Host Male (3-14)]]</f>
        <v>58</v>
      </c>
      <c r="BK249" s="22">
        <f>Enrollment[[#This Row],[Female Refugee (3-14)]]+Enrollment[[#This Row],[Host Female (3-14)]]</f>
        <v>62</v>
      </c>
      <c r="BL2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49" s="22">
        <f>Enrollment[[#This Row],['# of Boys from host community in age group 15-17 enrolled in learning spaces]]+Enrollment[[#This Row],['# of Boys from host community in age group 18-24 enrolled in learning spaces]]</f>
        <v>0</v>
      </c>
      <c r="BO2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49" s="22">
        <f>Enrollment[[#This Row],[Male Refugee (15-24)]]+Enrollment[[#This Row],[Male Host (15-24)]]</f>
        <v>0</v>
      </c>
      <c r="BQ249" s="22">
        <f>Enrollment[[#This Row],[Female Refugee  (15-24)]]+Enrollment[[#This Row],[Female Host (15-24)]]</f>
        <v>0</v>
      </c>
      <c r="BR249" s="22">
        <f>Enrollment[[#This Row],[Total Male (3-14)]]+Enrollment[[#This Row],[Total Male (15-24)]]</f>
        <v>58</v>
      </c>
      <c r="BS249" s="22">
        <f>Enrollment[[#This Row],[Total Female (3-14)]]+Enrollment[[#This Row],[Total Female (15-24)]]</f>
        <v>62</v>
      </c>
      <c r="BT249" s="22">
        <f>Enrollment[[#This Row],[Refugee Total]]+Enrollment[[#This Row],[Total Host]]</f>
        <v>120</v>
      </c>
      <c r="BU249" s="22">
        <f>Enrollment[[#This Row],['# of Girls from refugee community in age group 3-5 enrolled in learning spaces]]+Enrollment[[#This Row],['# of Girls from host community in age group 3-5 enrolled in learning spaces]]</f>
        <v>0</v>
      </c>
      <c r="BV249" s="22">
        <f>Enrollment[[#This Row],['# of Girls from refugee community in age group 6-14 enrolled in learning spaces]]+Enrollment[[#This Row],['# of Girls from host community in age group 6-14 enrolled in learning spaces]]</f>
        <v>62</v>
      </c>
      <c r="BW2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49" s="22">
        <f>Enrollment[[#This Row],['# of Boys from refugee community in age group 3-5 enrolled in learning spaces]]+Enrollment[[#This Row],['# of Boys from host community in age group 3-5 enrolled in learning spaces]]</f>
        <v>0</v>
      </c>
      <c r="BZ249" s="22">
        <f>Enrollment[[#This Row],['# of Boys from refugee community in age group 6-14 enrolled in learning spaces]]+Enrollment[[#This Row],['# of Boys from host community in age group 6-14 enrolled in learning spaces]]</f>
        <v>58</v>
      </c>
      <c r="CA2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2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50" spans="1:80">
      <c r="A250" s="21" t="s">
        <v>51</v>
      </c>
      <c r="B250" s="21" t="s">
        <v>80</v>
      </c>
      <c r="E250" s="21" t="s">
        <v>481</v>
      </c>
      <c r="F250" s="21" t="s">
        <v>558</v>
      </c>
      <c r="G250" s="21">
        <v>31012738</v>
      </c>
      <c r="H250" s="21" t="s">
        <v>166</v>
      </c>
      <c r="I250" s="21" t="s">
        <v>259</v>
      </c>
      <c r="J250" s="21" t="s">
        <v>168</v>
      </c>
      <c r="K250" s="21">
        <v>21.203060000000001</v>
      </c>
      <c r="L250" s="21">
        <v>92.160989999999998</v>
      </c>
      <c r="M250" s="21">
        <v>0</v>
      </c>
      <c r="N250" s="21">
        <v>0</v>
      </c>
      <c r="P250" s="21" t="s">
        <v>105</v>
      </c>
      <c r="Q250" s="21" t="s">
        <v>108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186</v>
      </c>
      <c r="AC250" s="21">
        <v>174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0</v>
      </c>
      <c r="AM250" s="21">
        <v>0</v>
      </c>
      <c r="AN250" s="21">
        <v>0</v>
      </c>
      <c r="AO250" s="21">
        <v>0</v>
      </c>
      <c r="AP250" s="21">
        <v>0</v>
      </c>
      <c r="AQ250" s="21">
        <v>0</v>
      </c>
      <c r="AR250" s="21">
        <v>0</v>
      </c>
      <c r="AS250" s="21">
        <v>0</v>
      </c>
      <c r="AT250" s="21">
        <v>0</v>
      </c>
      <c r="AU250" s="21">
        <v>0</v>
      </c>
      <c r="AV250" s="21">
        <v>0</v>
      </c>
      <c r="AW250" s="21">
        <v>0</v>
      </c>
      <c r="AX250" s="21">
        <v>0</v>
      </c>
      <c r="AZ2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360</v>
      </c>
      <c r="BA2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50" s="22">
        <f>Enrollment[[#This Row],[Refugee Children 3-14]]+Enrollment[[#This Row],[Refugee Children 15-24]]</f>
        <v>360</v>
      </c>
      <c r="BC2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50" s="22">
        <f>Enrollment[[#This Row],[Host Children 3-14]]+Enrollment[[#This Row],[Host Children 15-24]]</f>
        <v>0</v>
      </c>
      <c r="BF250" s="22">
        <f>Enrollment[[#This Row],['# of Boys from refugee community in age group 3-5 enrolled in learning spaces]]+Enrollment[[#This Row],['# of Boys from refugee community in age group 6-14 enrolled in learning spaces]]</f>
        <v>174</v>
      </c>
      <c r="BG250" s="22">
        <f>Enrollment[[#This Row],['# of Girls from refugee community in age group 3-5 enrolled in learning spaces]]+Enrollment[[#This Row],['# of Girls from refugee community in age group 6-14 enrolled in learning spaces]]</f>
        <v>186</v>
      </c>
      <c r="BH250" s="22">
        <f>Enrollment[[#This Row],['# of Boys from host community in age group 3-5 enrolled in learning spaces]]+Enrollment[[#This Row],['# of Boys from host community in age group 6-14 enrolled in learning spaces]]</f>
        <v>0</v>
      </c>
      <c r="BI250" s="22">
        <f>Enrollment[[#This Row],['# of Girls from host community in age group 3-5 enrolled in learning spaces]]+Enrollment[[#This Row],['# of Girls from host community in age group 6-14 enrolled in learning spaces]]</f>
        <v>0</v>
      </c>
      <c r="BJ250" s="22">
        <f>Enrollment[[#This Row],[Male Refugee (3-14)]]+Enrollment[[#This Row],[Host Male (3-14)]]</f>
        <v>174</v>
      </c>
      <c r="BK250" s="22">
        <f>Enrollment[[#This Row],[Female Refugee (3-14)]]+Enrollment[[#This Row],[Host Female (3-14)]]</f>
        <v>186</v>
      </c>
      <c r="BL2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50" s="22">
        <f>Enrollment[[#This Row],['# of Boys from host community in age group 15-17 enrolled in learning spaces]]+Enrollment[[#This Row],['# of Boys from host community in age group 18-24 enrolled in learning spaces]]</f>
        <v>0</v>
      </c>
      <c r="BO2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50" s="22">
        <f>Enrollment[[#This Row],[Male Refugee (15-24)]]+Enrollment[[#This Row],[Male Host (15-24)]]</f>
        <v>0</v>
      </c>
      <c r="BQ250" s="22">
        <f>Enrollment[[#This Row],[Female Refugee  (15-24)]]+Enrollment[[#This Row],[Female Host (15-24)]]</f>
        <v>0</v>
      </c>
      <c r="BR250" s="22">
        <f>Enrollment[[#This Row],[Total Male (3-14)]]+Enrollment[[#This Row],[Total Male (15-24)]]</f>
        <v>174</v>
      </c>
      <c r="BS250" s="22">
        <f>Enrollment[[#This Row],[Total Female (3-14)]]+Enrollment[[#This Row],[Total Female (15-24)]]</f>
        <v>186</v>
      </c>
      <c r="BT250" s="22">
        <f>Enrollment[[#This Row],[Refugee Total]]+Enrollment[[#This Row],[Total Host]]</f>
        <v>360</v>
      </c>
      <c r="BU250" s="22">
        <f>Enrollment[[#This Row],['# of Girls from refugee community in age group 3-5 enrolled in learning spaces]]+Enrollment[[#This Row],['# of Girls from host community in age group 3-5 enrolled in learning spaces]]</f>
        <v>0</v>
      </c>
      <c r="BV250" s="22">
        <f>Enrollment[[#This Row],['# of Girls from refugee community in age group 6-14 enrolled in learning spaces]]+Enrollment[[#This Row],['# of Girls from host community in age group 6-14 enrolled in learning spaces]]</f>
        <v>186</v>
      </c>
      <c r="BW2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50" s="22">
        <f>Enrollment[[#This Row],['# of Boys from refugee community in age group 3-5 enrolled in learning spaces]]+Enrollment[[#This Row],['# of Boys from host community in age group 3-5 enrolled in learning spaces]]</f>
        <v>0</v>
      </c>
      <c r="BZ250" s="22">
        <f>Enrollment[[#This Row],['# of Boys from refugee community in age group 6-14 enrolled in learning spaces]]+Enrollment[[#This Row],['# of Boys from host community in age group 6-14 enrolled in learning spaces]]</f>
        <v>174</v>
      </c>
      <c r="CA2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2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51" spans="1:80">
      <c r="A251" s="21" t="s">
        <v>51</v>
      </c>
      <c r="B251" s="21" t="s">
        <v>80</v>
      </c>
      <c r="E251" s="21" t="s">
        <v>483</v>
      </c>
      <c r="F251" s="21" t="s">
        <v>559</v>
      </c>
      <c r="G251" s="21">
        <v>31012779</v>
      </c>
      <c r="H251" s="21" t="s">
        <v>166</v>
      </c>
      <c r="I251" s="21" t="s">
        <v>241</v>
      </c>
      <c r="J251" s="21" t="s">
        <v>168</v>
      </c>
      <c r="P251" s="21" t="s">
        <v>105</v>
      </c>
      <c r="Q251" s="21" t="s">
        <v>108</v>
      </c>
      <c r="S251" s="21">
        <v>47</v>
      </c>
      <c r="U251" s="21">
        <v>43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0</v>
      </c>
      <c r="AN251" s="21">
        <v>0</v>
      </c>
      <c r="AO251" s="21">
        <v>0</v>
      </c>
      <c r="AP251" s="21">
        <v>0</v>
      </c>
      <c r="AQ251" s="21">
        <v>0</v>
      </c>
      <c r="AR251" s="21">
        <v>0</v>
      </c>
      <c r="AS251" s="21">
        <v>0</v>
      </c>
      <c r="AT251" s="21">
        <v>0</v>
      </c>
      <c r="AU251" s="21">
        <v>0</v>
      </c>
      <c r="AV251" s="21">
        <v>0</v>
      </c>
      <c r="AW251" s="21">
        <v>0</v>
      </c>
      <c r="AX251" s="21">
        <v>0</v>
      </c>
      <c r="AZ2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51" s="22">
        <f>Enrollment[[#This Row],[Refugee Children 3-14]]+Enrollment[[#This Row],[Refugee Children 15-24]]</f>
        <v>90</v>
      </c>
      <c r="BC2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51" s="22">
        <f>Enrollment[[#This Row],[Host Children 3-14]]+Enrollment[[#This Row],[Host Children 15-24]]</f>
        <v>0</v>
      </c>
      <c r="BF251" s="22">
        <f>Enrollment[[#This Row],['# of Boys from refugee community in age group 3-5 enrolled in learning spaces]]+Enrollment[[#This Row],['# of Boys from refugee community in age group 6-14 enrolled in learning spaces]]</f>
        <v>43</v>
      </c>
      <c r="BG251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251" s="22">
        <f>Enrollment[[#This Row],['# of Boys from host community in age group 3-5 enrolled in learning spaces]]+Enrollment[[#This Row],['# of Boys from host community in age group 6-14 enrolled in learning spaces]]</f>
        <v>0</v>
      </c>
      <c r="BI251" s="22">
        <f>Enrollment[[#This Row],['# of Girls from host community in age group 3-5 enrolled in learning spaces]]+Enrollment[[#This Row],['# of Girls from host community in age group 6-14 enrolled in learning spaces]]</f>
        <v>0</v>
      </c>
      <c r="BJ251" s="22">
        <f>Enrollment[[#This Row],[Male Refugee (3-14)]]+Enrollment[[#This Row],[Host Male (3-14)]]</f>
        <v>43</v>
      </c>
      <c r="BK251" s="22">
        <f>Enrollment[[#This Row],[Female Refugee (3-14)]]+Enrollment[[#This Row],[Host Female (3-14)]]</f>
        <v>47</v>
      </c>
      <c r="BL2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51" s="22">
        <f>Enrollment[[#This Row],['# of Boys from host community in age group 15-17 enrolled in learning spaces]]+Enrollment[[#This Row],['# of Boys from host community in age group 18-24 enrolled in learning spaces]]</f>
        <v>0</v>
      </c>
      <c r="BO2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51" s="22">
        <f>Enrollment[[#This Row],[Male Refugee (15-24)]]+Enrollment[[#This Row],[Male Host (15-24)]]</f>
        <v>0</v>
      </c>
      <c r="BQ251" s="22">
        <f>Enrollment[[#This Row],[Female Refugee  (15-24)]]+Enrollment[[#This Row],[Female Host (15-24)]]</f>
        <v>0</v>
      </c>
      <c r="BR251" s="22">
        <f>Enrollment[[#This Row],[Total Male (3-14)]]+Enrollment[[#This Row],[Total Male (15-24)]]</f>
        <v>43</v>
      </c>
      <c r="BS251" s="22">
        <f>Enrollment[[#This Row],[Total Female (3-14)]]+Enrollment[[#This Row],[Total Female (15-24)]]</f>
        <v>47</v>
      </c>
      <c r="BT251" s="22">
        <f>Enrollment[[#This Row],[Refugee Total]]+Enrollment[[#This Row],[Total Host]]</f>
        <v>90</v>
      </c>
      <c r="BU251" s="22">
        <f>Enrollment[[#This Row],['# of Girls from refugee community in age group 3-5 enrolled in learning spaces]]+Enrollment[[#This Row],['# of Girls from host community in age group 3-5 enrolled in learning spaces]]</f>
        <v>47</v>
      </c>
      <c r="BV251" s="22">
        <f>Enrollment[[#This Row],['# of Girls from refugee community in age group 6-14 enrolled in learning spaces]]+Enrollment[[#This Row],['# of Girls from host community in age group 6-14 enrolled in learning spaces]]</f>
        <v>0</v>
      </c>
      <c r="BW2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51" s="22">
        <f>Enrollment[[#This Row],['# of Boys from refugee community in age group 3-5 enrolled in learning spaces]]+Enrollment[[#This Row],['# of Boys from host community in age group 3-5 enrolled in learning spaces]]</f>
        <v>43</v>
      </c>
      <c r="BZ251" s="22">
        <f>Enrollment[[#This Row],['# of Boys from refugee community in age group 6-14 enrolled in learning spaces]]+Enrollment[[#This Row],['# of Boys from host community in age group 6-14 enrolled in learning spaces]]</f>
        <v>0</v>
      </c>
      <c r="CA2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2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52" spans="1:80">
      <c r="A252" s="21" t="s">
        <v>51</v>
      </c>
      <c r="B252" s="21" t="s">
        <v>80</v>
      </c>
      <c r="E252" s="21" t="s">
        <v>483</v>
      </c>
      <c r="F252" s="21" t="s">
        <v>560</v>
      </c>
      <c r="G252" s="21">
        <v>31012827</v>
      </c>
      <c r="H252" s="21" t="s">
        <v>166</v>
      </c>
      <c r="I252" s="21" t="s">
        <v>241</v>
      </c>
      <c r="J252" s="21" t="s">
        <v>168</v>
      </c>
      <c r="P252" s="21" t="s">
        <v>105</v>
      </c>
      <c r="Q252" s="21" t="s">
        <v>108</v>
      </c>
      <c r="S252" s="21">
        <v>47</v>
      </c>
      <c r="U252" s="21">
        <v>43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1">
        <v>0</v>
      </c>
      <c r="AF252" s="21">
        <v>0</v>
      </c>
      <c r="AG252" s="21">
        <v>0</v>
      </c>
      <c r="AH252" s="21">
        <v>0</v>
      </c>
      <c r="AI252" s="21">
        <v>0</v>
      </c>
      <c r="AJ252" s="21">
        <v>0</v>
      </c>
      <c r="AK252" s="21">
        <v>0</v>
      </c>
      <c r="AL252" s="21">
        <v>0</v>
      </c>
      <c r="AM252" s="21">
        <v>0</v>
      </c>
      <c r="AN252" s="21">
        <v>0</v>
      </c>
      <c r="AO252" s="21">
        <v>0</v>
      </c>
      <c r="AP252" s="21">
        <v>0</v>
      </c>
      <c r="AQ252" s="21">
        <v>0</v>
      </c>
      <c r="AR252" s="21">
        <v>0</v>
      </c>
      <c r="AS252" s="21">
        <v>0</v>
      </c>
      <c r="AT252" s="21">
        <v>0</v>
      </c>
      <c r="AU252" s="21">
        <v>0</v>
      </c>
      <c r="AV252" s="21">
        <v>0</v>
      </c>
      <c r="AW252" s="21">
        <v>0</v>
      </c>
      <c r="AX252" s="21">
        <v>0</v>
      </c>
      <c r="AZ2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2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52" s="22">
        <f>Enrollment[[#This Row],[Refugee Children 3-14]]+Enrollment[[#This Row],[Refugee Children 15-24]]</f>
        <v>90</v>
      </c>
      <c r="BC2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52" s="22">
        <f>Enrollment[[#This Row],[Host Children 3-14]]+Enrollment[[#This Row],[Host Children 15-24]]</f>
        <v>0</v>
      </c>
      <c r="BF252" s="22">
        <f>Enrollment[[#This Row],['# of Boys from refugee community in age group 3-5 enrolled in learning spaces]]+Enrollment[[#This Row],['# of Boys from refugee community in age group 6-14 enrolled in learning spaces]]</f>
        <v>43</v>
      </c>
      <c r="BG252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252" s="22">
        <f>Enrollment[[#This Row],['# of Boys from host community in age group 3-5 enrolled in learning spaces]]+Enrollment[[#This Row],['# of Boys from host community in age group 6-14 enrolled in learning spaces]]</f>
        <v>0</v>
      </c>
      <c r="BI252" s="22">
        <f>Enrollment[[#This Row],['# of Girls from host community in age group 3-5 enrolled in learning spaces]]+Enrollment[[#This Row],['# of Girls from host community in age group 6-14 enrolled in learning spaces]]</f>
        <v>0</v>
      </c>
      <c r="BJ252" s="22">
        <f>Enrollment[[#This Row],[Male Refugee (3-14)]]+Enrollment[[#This Row],[Host Male (3-14)]]</f>
        <v>43</v>
      </c>
      <c r="BK252" s="22">
        <f>Enrollment[[#This Row],[Female Refugee (3-14)]]+Enrollment[[#This Row],[Host Female (3-14)]]</f>
        <v>47</v>
      </c>
      <c r="BL2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52" s="22">
        <f>Enrollment[[#This Row],['# of Boys from host community in age group 15-17 enrolled in learning spaces]]+Enrollment[[#This Row],['# of Boys from host community in age group 18-24 enrolled in learning spaces]]</f>
        <v>0</v>
      </c>
      <c r="BO2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52" s="22">
        <f>Enrollment[[#This Row],[Male Refugee (15-24)]]+Enrollment[[#This Row],[Male Host (15-24)]]</f>
        <v>0</v>
      </c>
      <c r="BQ252" s="22">
        <f>Enrollment[[#This Row],[Female Refugee  (15-24)]]+Enrollment[[#This Row],[Female Host (15-24)]]</f>
        <v>0</v>
      </c>
      <c r="BR252" s="22">
        <f>Enrollment[[#This Row],[Total Male (3-14)]]+Enrollment[[#This Row],[Total Male (15-24)]]</f>
        <v>43</v>
      </c>
      <c r="BS252" s="22">
        <f>Enrollment[[#This Row],[Total Female (3-14)]]+Enrollment[[#This Row],[Total Female (15-24)]]</f>
        <v>47</v>
      </c>
      <c r="BT252" s="22">
        <f>Enrollment[[#This Row],[Refugee Total]]+Enrollment[[#This Row],[Total Host]]</f>
        <v>90</v>
      </c>
      <c r="BU252" s="22">
        <f>Enrollment[[#This Row],['# of Girls from refugee community in age group 3-5 enrolled in learning spaces]]+Enrollment[[#This Row],['# of Girls from host community in age group 3-5 enrolled in learning spaces]]</f>
        <v>47</v>
      </c>
      <c r="BV252" s="22">
        <f>Enrollment[[#This Row],['# of Girls from refugee community in age group 6-14 enrolled in learning spaces]]+Enrollment[[#This Row],['# of Girls from host community in age group 6-14 enrolled in learning spaces]]</f>
        <v>0</v>
      </c>
      <c r="BW2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52" s="22">
        <f>Enrollment[[#This Row],['# of Boys from refugee community in age group 3-5 enrolled in learning spaces]]+Enrollment[[#This Row],['# of Boys from host community in age group 3-5 enrolled in learning spaces]]</f>
        <v>43</v>
      </c>
      <c r="BZ252" s="22">
        <f>Enrollment[[#This Row],['# of Boys from refugee community in age group 6-14 enrolled in learning spaces]]+Enrollment[[#This Row],['# of Boys from host community in age group 6-14 enrolled in learning spaces]]</f>
        <v>0</v>
      </c>
      <c r="CA2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2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53" spans="1:80">
      <c r="A253" s="21" t="s">
        <v>51</v>
      </c>
      <c r="B253" s="21" t="s">
        <v>80</v>
      </c>
      <c r="E253" s="21" t="s">
        <v>545</v>
      </c>
      <c r="F253" s="21" t="s">
        <v>463</v>
      </c>
      <c r="G253" s="21">
        <v>31012724</v>
      </c>
      <c r="H253" s="21" t="s">
        <v>166</v>
      </c>
      <c r="I253" s="21" t="s">
        <v>259</v>
      </c>
      <c r="J253" s="21" t="s">
        <v>168</v>
      </c>
      <c r="K253" s="21">
        <v>21.204560000000001</v>
      </c>
      <c r="L253" s="21">
        <v>92.168139999999994</v>
      </c>
      <c r="M253" s="21">
        <v>0</v>
      </c>
      <c r="N253" s="21">
        <v>0</v>
      </c>
      <c r="P253" s="21" t="s">
        <v>105</v>
      </c>
      <c r="Q253" s="21" t="s">
        <v>108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  <c r="AI253" s="21">
        <v>38</v>
      </c>
      <c r="AK253" s="21">
        <v>39</v>
      </c>
      <c r="AM253" s="21">
        <v>0</v>
      </c>
      <c r="AN253" s="21">
        <v>0</v>
      </c>
      <c r="AO253" s="21">
        <v>0</v>
      </c>
      <c r="AP253" s="21">
        <v>0</v>
      </c>
      <c r="AQ253" s="21">
        <v>12</v>
      </c>
      <c r="AS253" s="21">
        <v>11</v>
      </c>
      <c r="AU253" s="21">
        <v>0</v>
      </c>
      <c r="AV253" s="21">
        <v>0</v>
      </c>
      <c r="AW253" s="21">
        <v>0</v>
      </c>
      <c r="AX253" s="21">
        <v>0</v>
      </c>
      <c r="AZ2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2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100</v>
      </c>
      <c r="BB253" s="22">
        <f>Enrollment[[#This Row],[Refugee Children 3-14]]+Enrollment[[#This Row],[Refugee Children 15-24]]</f>
        <v>100</v>
      </c>
      <c r="BC2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53" s="22">
        <f>Enrollment[[#This Row],[Host Children 3-14]]+Enrollment[[#This Row],[Host Children 15-24]]</f>
        <v>0</v>
      </c>
      <c r="BF253" s="22">
        <f>Enrollment[[#This Row],['# of Boys from refugee community in age group 3-5 enrolled in learning spaces]]+Enrollment[[#This Row],['# of Boys from refugee community in age group 6-14 enrolled in learning spaces]]</f>
        <v>0</v>
      </c>
      <c r="BG253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253" s="22">
        <f>Enrollment[[#This Row],['# of Boys from host community in age group 3-5 enrolled in learning spaces]]+Enrollment[[#This Row],['# of Boys from host community in age group 6-14 enrolled in learning spaces]]</f>
        <v>0</v>
      </c>
      <c r="BI253" s="22">
        <f>Enrollment[[#This Row],['# of Girls from host community in age group 3-5 enrolled in learning spaces]]+Enrollment[[#This Row],['# of Girls from host community in age group 6-14 enrolled in learning spaces]]</f>
        <v>0</v>
      </c>
      <c r="BJ253" s="22">
        <f>Enrollment[[#This Row],[Male Refugee (3-14)]]+Enrollment[[#This Row],[Host Male (3-14)]]</f>
        <v>0</v>
      </c>
      <c r="BK253" s="22">
        <f>Enrollment[[#This Row],[Female Refugee (3-14)]]+Enrollment[[#This Row],[Host Female (3-14)]]</f>
        <v>0</v>
      </c>
      <c r="BL253" s="22">
        <f>Enrollment[[#This Row],['# of Boys from refugee community in age group 15-17 enrolled in learning spaces]]+Enrollment[[#This Row],['# of Boys from refugee community in age group 18-24 enrolled in learning spaces]]</f>
        <v>50</v>
      </c>
      <c r="BM253" s="22">
        <f>Enrollment[[#This Row],['# of Girls from refugee community in age group 15-17 enrolled in learning spaces]]+Enrollment[[#This Row],['# of Girls from refugee community in age group 18-24 enrolled in learning spaces]]</f>
        <v>50</v>
      </c>
      <c r="BN253" s="22">
        <f>Enrollment[[#This Row],['# of Boys from host community in age group 15-17 enrolled in learning spaces]]+Enrollment[[#This Row],['# of Boys from host community in age group 18-24 enrolled in learning spaces]]</f>
        <v>0</v>
      </c>
      <c r="BO2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53" s="22">
        <f>Enrollment[[#This Row],[Male Refugee (15-24)]]+Enrollment[[#This Row],[Male Host (15-24)]]</f>
        <v>50</v>
      </c>
      <c r="BQ253" s="22">
        <f>Enrollment[[#This Row],[Female Refugee  (15-24)]]+Enrollment[[#This Row],[Female Host (15-24)]]</f>
        <v>50</v>
      </c>
      <c r="BR253" s="22">
        <f>Enrollment[[#This Row],[Total Male (3-14)]]+Enrollment[[#This Row],[Total Male (15-24)]]</f>
        <v>50</v>
      </c>
      <c r="BS253" s="22">
        <f>Enrollment[[#This Row],[Total Female (3-14)]]+Enrollment[[#This Row],[Total Female (15-24)]]</f>
        <v>50</v>
      </c>
      <c r="BT253" s="22">
        <f>Enrollment[[#This Row],[Refugee Total]]+Enrollment[[#This Row],[Total Host]]</f>
        <v>100</v>
      </c>
      <c r="BU253" s="22">
        <f>Enrollment[[#This Row],['# of Girls from refugee community in age group 3-5 enrolled in learning spaces]]+Enrollment[[#This Row],['# of Girls from host community in age group 3-5 enrolled in learning spaces]]</f>
        <v>0</v>
      </c>
      <c r="BV253" s="22">
        <f>Enrollment[[#This Row],['# of Girls from refugee community in age group 6-14 enrolled in learning spaces]]+Enrollment[[#This Row],['# of Girls from host community in age group 6-14 enrolled in learning spaces]]</f>
        <v>0</v>
      </c>
      <c r="BW253" s="22">
        <f>Enrollment[[#This Row],['# of Girls from refugee community in age group 15-17 enrolled in learning spaces]]+Enrollment[[#This Row],['# of Girls from host community  in age group 15-17 enrolled in learning spaces]]</f>
        <v>38</v>
      </c>
      <c r="BX253" s="22">
        <f>Enrollment[[#This Row],['# of Girls from refugee community in age group 18-24 enrolled in learning spaces]]+Enrollment[[#This Row],['# of Girls from host community  in age group 18-24 enrolled in learning spaces]]</f>
        <v>12</v>
      </c>
      <c r="BY253" s="22">
        <f>Enrollment[[#This Row],['# of Boys from refugee community in age group 3-5 enrolled in learning spaces]]+Enrollment[[#This Row],['# of Boys from host community in age group 3-5 enrolled in learning spaces]]</f>
        <v>0</v>
      </c>
      <c r="BZ253" s="22">
        <f>Enrollment[[#This Row],['# of Boys from refugee community in age group 6-14 enrolled in learning spaces]]+Enrollment[[#This Row],['# of Boys from host community in age group 6-14 enrolled in learning spaces]]</f>
        <v>0</v>
      </c>
      <c r="CA253" s="22">
        <f>Enrollment[[#This Row],['# of Boys from refugee community in age group 15-17 enrolled in learning spaces]]+Enrollment[[#This Row],['# of Boys from host community in age group 15-17 enrolled in learning spaces]]</f>
        <v>39</v>
      </c>
      <c r="CB253" s="22">
        <f>Enrollment[[#This Row],['# of Boys from refugee community in age group 18-24 enrolled in learning spaces]]+Enrollment[[#This Row],['# of Boys from host community in age group 18-24 enrolled in learning spaces]]</f>
        <v>11</v>
      </c>
    </row>
    <row r="254" spans="1:80">
      <c r="A254" s="21" t="s">
        <v>51</v>
      </c>
      <c r="B254" s="21" t="s">
        <v>80</v>
      </c>
      <c r="E254" s="21" t="s">
        <v>545</v>
      </c>
      <c r="F254" s="21" t="s">
        <v>561</v>
      </c>
      <c r="G254" s="21">
        <v>31012745</v>
      </c>
      <c r="H254" s="21" t="s">
        <v>166</v>
      </c>
      <c r="I254" s="21" t="s">
        <v>259</v>
      </c>
      <c r="J254" s="21" t="s">
        <v>168</v>
      </c>
      <c r="K254" s="21">
        <v>21.20194</v>
      </c>
      <c r="L254" s="21">
        <v>92.16422</v>
      </c>
      <c r="M254" s="21">
        <v>0</v>
      </c>
      <c r="N254" s="21">
        <v>0</v>
      </c>
      <c r="P254" s="21" t="s">
        <v>105</v>
      </c>
      <c r="Q254" s="21" t="s">
        <v>108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56</v>
      </c>
      <c r="AB254" s="21">
        <v>1</v>
      </c>
      <c r="AC254" s="21">
        <v>64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Z2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54" s="22">
        <f>Enrollment[[#This Row],[Refugee Children 3-14]]+Enrollment[[#This Row],[Refugee Children 15-24]]</f>
        <v>120</v>
      </c>
      <c r="BC2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54" s="22">
        <f>Enrollment[[#This Row],[Host Children 3-14]]+Enrollment[[#This Row],[Host Children 15-24]]</f>
        <v>0</v>
      </c>
      <c r="BF254" s="22">
        <f>Enrollment[[#This Row],['# of Boys from refugee community in age group 3-5 enrolled in learning spaces]]+Enrollment[[#This Row],['# of Boys from refugee community in age group 6-14 enrolled in learning spaces]]</f>
        <v>64</v>
      </c>
      <c r="BG254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254" s="22">
        <f>Enrollment[[#This Row],['# of Boys from host community in age group 3-5 enrolled in learning spaces]]+Enrollment[[#This Row],['# of Boys from host community in age group 6-14 enrolled in learning spaces]]</f>
        <v>0</v>
      </c>
      <c r="BI254" s="22">
        <f>Enrollment[[#This Row],['# of Girls from host community in age group 3-5 enrolled in learning spaces]]+Enrollment[[#This Row],['# of Girls from host community in age group 6-14 enrolled in learning spaces]]</f>
        <v>0</v>
      </c>
      <c r="BJ254" s="22">
        <f>Enrollment[[#This Row],[Male Refugee (3-14)]]+Enrollment[[#This Row],[Host Male (3-14)]]</f>
        <v>64</v>
      </c>
      <c r="BK254" s="22">
        <f>Enrollment[[#This Row],[Female Refugee (3-14)]]+Enrollment[[#This Row],[Host Female (3-14)]]</f>
        <v>56</v>
      </c>
      <c r="BL2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54" s="22">
        <f>Enrollment[[#This Row],['# of Boys from host community in age group 15-17 enrolled in learning spaces]]+Enrollment[[#This Row],['# of Boys from host community in age group 18-24 enrolled in learning spaces]]</f>
        <v>0</v>
      </c>
      <c r="BO2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54" s="22">
        <f>Enrollment[[#This Row],[Male Refugee (15-24)]]+Enrollment[[#This Row],[Male Host (15-24)]]</f>
        <v>0</v>
      </c>
      <c r="BQ254" s="22">
        <f>Enrollment[[#This Row],[Female Refugee  (15-24)]]+Enrollment[[#This Row],[Female Host (15-24)]]</f>
        <v>0</v>
      </c>
      <c r="BR254" s="22">
        <f>Enrollment[[#This Row],[Total Male (3-14)]]+Enrollment[[#This Row],[Total Male (15-24)]]</f>
        <v>64</v>
      </c>
      <c r="BS254" s="22">
        <f>Enrollment[[#This Row],[Total Female (3-14)]]+Enrollment[[#This Row],[Total Female (15-24)]]</f>
        <v>56</v>
      </c>
      <c r="BT254" s="22">
        <f>Enrollment[[#This Row],[Refugee Total]]+Enrollment[[#This Row],[Total Host]]</f>
        <v>120</v>
      </c>
      <c r="BU254" s="22">
        <f>Enrollment[[#This Row],['# of Girls from refugee community in age group 3-5 enrolled in learning spaces]]+Enrollment[[#This Row],['# of Girls from host community in age group 3-5 enrolled in learning spaces]]</f>
        <v>0</v>
      </c>
      <c r="BV254" s="22">
        <f>Enrollment[[#This Row],['# of Girls from refugee community in age group 6-14 enrolled in learning spaces]]+Enrollment[[#This Row],['# of Girls from host community in age group 6-14 enrolled in learning spaces]]</f>
        <v>56</v>
      </c>
      <c r="BW2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54" s="22">
        <f>Enrollment[[#This Row],['# of Boys from refugee community in age group 3-5 enrolled in learning spaces]]+Enrollment[[#This Row],['# of Boys from host community in age group 3-5 enrolled in learning spaces]]</f>
        <v>0</v>
      </c>
      <c r="BZ254" s="22">
        <f>Enrollment[[#This Row],['# of Boys from refugee community in age group 6-14 enrolled in learning spaces]]+Enrollment[[#This Row],['# of Boys from host community in age group 6-14 enrolled in learning spaces]]</f>
        <v>64</v>
      </c>
      <c r="CA2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2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55" spans="1:80">
      <c r="A255" s="21" t="s">
        <v>51</v>
      </c>
      <c r="B255" s="21" t="s">
        <v>80</v>
      </c>
      <c r="E255" s="21" t="s">
        <v>545</v>
      </c>
      <c r="F255" s="21" t="s">
        <v>562</v>
      </c>
      <c r="G255" s="21">
        <v>31012796</v>
      </c>
      <c r="H255" s="21" t="s">
        <v>166</v>
      </c>
      <c r="I255" s="21" t="s">
        <v>259</v>
      </c>
      <c r="J255" s="21" t="s">
        <v>168</v>
      </c>
      <c r="K255" s="21">
        <v>21.204450000000001</v>
      </c>
      <c r="L255" s="21">
        <v>92.168639999999996</v>
      </c>
      <c r="M255" s="21">
        <v>0</v>
      </c>
      <c r="N255" s="21">
        <v>0</v>
      </c>
      <c r="P255" s="21" t="s">
        <v>105</v>
      </c>
      <c r="Q255" s="21" t="s">
        <v>108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124</v>
      </c>
      <c r="AB255" s="21">
        <v>0</v>
      </c>
      <c r="AC255" s="21">
        <v>116</v>
      </c>
      <c r="AD255" s="21">
        <v>2</v>
      </c>
      <c r="AE255" s="21">
        <v>0</v>
      </c>
      <c r="AF255" s="21">
        <v>0</v>
      </c>
      <c r="AG255" s="21">
        <v>0</v>
      </c>
      <c r="AH255" s="21">
        <v>0</v>
      </c>
      <c r="AI255" s="21">
        <v>0</v>
      </c>
      <c r="AJ255" s="21">
        <v>0</v>
      </c>
      <c r="AK255" s="21">
        <v>0</v>
      </c>
      <c r="AL255" s="21">
        <v>0</v>
      </c>
      <c r="AM255" s="21">
        <v>0</v>
      </c>
      <c r="AN255" s="21">
        <v>0</v>
      </c>
      <c r="AO255" s="21">
        <v>0</v>
      </c>
      <c r="AP255" s="21">
        <v>0</v>
      </c>
      <c r="AQ255" s="21">
        <v>0</v>
      </c>
      <c r="AR255" s="21">
        <v>0</v>
      </c>
      <c r="AS255" s="21">
        <v>0</v>
      </c>
      <c r="AT255" s="21">
        <v>0</v>
      </c>
      <c r="AU255" s="21">
        <v>0</v>
      </c>
      <c r="AV255" s="21">
        <v>0</v>
      </c>
      <c r="AW255" s="21">
        <v>0</v>
      </c>
      <c r="AX255" s="21">
        <v>0</v>
      </c>
      <c r="AZ2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55" s="22">
        <f>Enrollment[[#This Row],[Refugee Children 3-14]]+Enrollment[[#This Row],[Refugee Children 15-24]]</f>
        <v>240</v>
      </c>
      <c r="BC2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55" s="22">
        <f>Enrollment[[#This Row],[Host Children 3-14]]+Enrollment[[#This Row],[Host Children 15-24]]</f>
        <v>0</v>
      </c>
      <c r="BF255" s="22">
        <f>Enrollment[[#This Row],['# of Boys from refugee community in age group 3-5 enrolled in learning spaces]]+Enrollment[[#This Row],['# of Boys from refugee community in age group 6-14 enrolled in learning spaces]]</f>
        <v>116</v>
      </c>
      <c r="BG255" s="22">
        <f>Enrollment[[#This Row],['# of Girls from refugee community in age group 3-5 enrolled in learning spaces]]+Enrollment[[#This Row],['# of Girls from refugee community in age group 6-14 enrolled in learning spaces]]</f>
        <v>124</v>
      </c>
      <c r="BH255" s="22">
        <f>Enrollment[[#This Row],['# of Boys from host community in age group 3-5 enrolled in learning spaces]]+Enrollment[[#This Row],['# of Boys from host community in age group 6-14 enrolled in learning spaces]]</f>
        <v>0</v>
      </c>
      <c r="BI255" s="22">
        <f>Enrollment[[#This Row],['# of Girls from host community in age group 3-5 enrolled in learning spaces]]+Enrollment[[#This Row],['# of Girls from host community in age group 6-14 enrolled in learning spaces]]</f>
        <v>0</v>
      </c>
      <c r="BJ255" s="22">
        <f>Enrollment[[#This Row],[Male Refugee (3-14)]]+Enrollment[[#This Row],[Host Male (3-14)]]</f>
        <v>116</v>
      </c>
      <c r="BK255" s="22">
        <f>Enrollment[[#This Row],[Female Refugee (3-14)]]+Enrollment[[#This Row],[Host Female (3-14)]]</f>
        <v>124</v>
      </c>
      <c r="BL2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55" s="22">
        <f>Enrollment[[#This Row],['# of Boys from host community in age group 15-17 enrolled in learning spaces]]+Enrollment[[#This Row],['# of Boys from host community in age group 18-24 enrolled in learning spaces]]</f>
        <v>0</v>
      </c>
      <c r="BO2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55" s="22">
        <f>Enrollment[[#This Row],[Male Refugee (15-24)]]+Enrollment[[#This Row],[Male Host (15-24)]]</f>
        <v>0</v>
      </c>
      <c r="BQ255" s="22">
        <f>Enrollment[[#This Row],[Female Refugee  (15-24)]]+Enrollment[[#This Row],[Female Host (15-24)]]</f>
        <v>0</v>
      </c>
      <c r="BR255" s="22">
        <f>Enrollment[[#This Row],[Total Male (3-14)]]+Enrollment[[#This Row],[Total Male (15-24)]]</f>
        <v>116</v>
      </c>
      <c r="BS255" s="22">
        <f>Enrollment[[#This Row],[Total Female (3-14)]]+Enrollment[[#This Row],[Total Female (15-24)]]</f>
        <v>124</v>
      </c>
      <c r="BT255" s="22">
        <f>Enrollment[[#This Row],[Refugee Total]]+Enrollment[[#This Row],[Total Host]]</f>
        <v>240</v>
      </c>
      <c r="BU255" s="22">
        <f>Enrollment[[#This Row],['# of Girls from refugee community in age group 3-5 enrolled in learning spaces]]+Enrollment[[#This Row],['# of Girls from host community in age group 3-5 enrolled in learning spaces]]</f>
        <v>0</v>
      </c>
      <c r="BV255" s="22">
        <f>Enrollment[[#This Row],['# of Girls from refugee community in age group 6-14 enrolled in learning spaces]]+Enrollment[[#This Row],['# of Girls from host community in age group 6-14 enrolled in learning spaces]]</f>
        <v>124</v>
      </c>
      <c r="BW2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55" s="22">
        <f>Enrollment[[#This Row],['# of Boys from refugee community in age group 3-5 enrolled in learning spaces]]+Enrollment[[#This Row],['# of Boys from host community in age group 3-5 enrolled in learning spaces]]</f>
        <v>0</v>
      </c>
      <c r="BZ255" s="22">
        <f>Enrollment[[#This Row],['# of Boys from refugee community in age group 6-14 enrolled in learning spaces]]+Enrollment[[#This Row],['# of Boys from host community in age group 6-14 enrolled in learning spaces]]</f>
        <v>116</v>
      </c>
      <c r="CA2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2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56" spans="1:80">
      <c r="A256" s="21" t="s">
        <v>51</v>
      </c>
      <c r="B256" s="21" t="s">
        <v>80</v>
      </c>
      <c r="E256" s="21" t="s">
        <v>549</v>
      </c>
      <c r="F256" s="21" t="s">
        <v>563</v>
      </c>
      <c r="G256" s="21">
        <v>31012736</v>
      </c>
      <c r="H256" s="21" t="s">
        <v>166</v>
      </c>
      <c r="I256" s="21" t="s">
        <v>259</v>
      </c>
      <c r="J256" s="21" t="s">
        <v>168</v>
      </c>
      <c r="K256" s="21">
        <v>21.200589999999998</v>
      </c>
      <c r="L256" s="21">
        <v>92.163430000000005</v>
      </c>
      <c r="M256" s="21">
        <v>0</v>
      </c>
      <c r="N256" s="21">
        <v>0</v>
      </c>
      <c r="P256" s="21" t="s">
        <v>105</v>
      </c>
      <c r="Q256" s="21" t="s">
        <v>108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128</v>
      </c>
      <c r="AB256" s="21">
        <v>0</v>
      </c>
      <c r="AC256" s="21">
        <v>112</v>
      </c>
      <c r="AD256" s="21">
        <v>4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Z2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56" s="22">
        <f>Enrollment[[#This Row],[Refugee Children 3-14]]+Enrollment[[#This Row],[Refugee Children 15-24]]</f>
        <v>240</v>
      </c>
      <c r="BC2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56" s="22">
        <f>Enrollment[[#This Row],[Host Children 3-14]]+Enrollment[[#This Row],[Host Children 15-24]]</f>
        <v>0</v>
      </c>
      <c r="BF256" s="22">
        <f>Enrollment[[#This Row],['# of Boys from refugee community in age group 3-5 enrolled in learning spaces]]+Enrollment[[#This Row],['# of Boys from refugee community in age group 6-14 enrolled in learning spaces]]</f>
        <v>112</v>
      </c>
      <c r="BG256" s="22">
        <f>Enrollment[[#This Row],['# of Girls from refugee community in age group 3-5 enrolled in learning spaces]]+Enrollment[[#This Row],['# of Girls from refugee community in age group 6-14 enrolled in learning spaces]]</f>
        <v>128</v>
      </c>
      <c r="BH256" s="22">
        <f>Enrollment[[#This Row],['# of Boys from host community in age group 3-5 enrolled in learning spaces]]+Enrollment[[#This Row],['# of Boys from host community in age group 6-14 enrolled in learning spaces]]</f>
        <v>0</v>
      </c>
      <c r="BI256" s="22">
        <f>Enrollment[[#This Row],['# of Girls from host community in age group 3-5 enrolled in learning spaces]]+Enrollment[[#This Row],['# of Girls from host community in age group 6-14 enrolled in learning spaces]]</f>
        <v>0</v>
      </c>
      <c r="BJ256" s="22">
        <f>Enrollment[[#This Row],[Male Refugee (3-14)]]+Enrollment[[#This Row],[Host Male (3-14)]]</f>
        <v>112</v>
      </c>
      <c r="BK256" s="22">
        <f>Enrollment[[#This Row],[Female Refugee (3-14)]]+Enrollment[[#This Row],[Host Female (3-14)]]</f>
        <v>128</v>
      </c>
      <c r="BL2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56" s="22">
        <f>Enrollment[[#This Row],['# of Boys from host community in age group 15-17 enrolled in learning spaces]]+Enrollment[[#This Row],['# of Boys from host community in age group 18-24 enrolled in learning spaces]]</f>
        <v>0</v>
      </c>
      <c r="BO2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56" s="22">
        <f>Enrollment[[#This Row],[Male Refugee (15-24)]]+Enrollment[[#This Row],[Male Host (15-24)]]</f>
        <v>0</v>
      </c>
      <c r="BQ256" s="22">
        <f>Enrollment[[#This Row],[Female Refugee  (15-24)]]+Enrollment[[#This Row],[Female Host (15-24)]]</f>
        <v>0</v>
      </c>
      <c r="BR256" s="22">
        <f>Enrollment[[#This Row],[Total Male (3-14)]]+Enrollment[[#This Row],[Total Male (15-24)]]</f>
        <v>112</v>
      </c>
      <c r="BS256" s="22">
        <f>Enrollment[[#This Row],[Total Female (3-14)]]+Enrollment[[#This Row],[Total Female (15-24)]]</f>
        <v>128</v>
      </c>
      <c r="BT256" s="22">
        <f>Enrollment[[#This Row],[Refugee Total]]+Enrollment[[#This Row],[Total Host]]</f>
        <v>240</v>
      </c>
      <c r="BU256" s="22">
        <f>Enrollment[[#This Row],['# of Girls from refugee community in age group 3-5 enrolled in learning spaces]]+Enrollment[[#This Row],['# of Girls from host community in age group 3-5 enrolled in learning spaces]]</f>
        <v>0</v>
      </c>
      <c r="BV256" s="22">
        <f>Enrollment[[#This Row],['# of Girls from refugee community in age group 6-14 enrolled in learning spaces]]+Enrollment[[#This Row],['# of Girls from host community in age group 6-14 enrolled in learning spaces]]</f>
        <v>128</v>
      </c>
      <c r="BW2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56" s="22">
        <f>Enrollment[[#This Row],['# of Boys from refugee community in age group 3-5 enrolled in learning spaces]]+Enrollment[[#This Row],['# of Boys from host community in age group 3-5 enrolled in learning spaces]]</f>
        <v>0</v>
      </c>
      <c r="BZ256" s="22">
        <f>Enrollment[[#This Row],['# of Boys from refugee community in age group 6-14 enrolled in learning spaces]]+Enrollment[[#This Row],['# of Boys from host community in age group 6-14 enrolled in learning spaces]]</f>
        <v>112</v>
      </c>
      <c r="CA2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2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57" spans="1:80">
      <c r="A257" s="21" t="s">
        <v>51</v>
      </c>
      <c r="B257" s="21" t="s">
        <v>80</v>
      </c>
      <c r="E257" s="21" t="s">
        <v>549</v>
      </c>
      <c r="F257" s="21" t="s">
        <v>564</v>
      </c>
      <c r="G257" s="21">
        <v>31012748</v>
      </c>
      <c r="H257" s="21" t="s">
        <v>166</v>
      </c>
      <c r="I257" s="21" t="s">
        <v>259</v>
      </c>
      <c r="J257" s="21" t="s">
        <v>168</v>
      </c>
      <c r="K257" s="21">
        <v>21.201530000000002</v>
      </c>
      <c r="L257" s="21">
        <v>92.165329999999997</v>
      </c>
      <c r="M257" s="21">
        <v>0</v>
      </c>
      <c r="N257" s="21">
        <v>0</v>
      </c>
      <c r="P257" s="21" t="s">
        <v>105</v>
      </c>
      <c r="Q257" s="21" t="s">
        <v>108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123</v>
      </c>
      <c r="AB257" s="21">
        <v>1</v>
      </c>
      <c r="AC257" s="21">
        <v>117</v>
      </c>
      <c r="AD257" s="21">
        <v>2</v>
      </c>
      <c r="AE257" s="21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21">
        <v>0</v>
      </c>
      <c r="AO257" s="21">
        <v>0</v>
      </c>
      <c r="AP257" s="21">
        <v>0</v>
      </c>
      <c r="AQ257" s="21">
        <v>0</v>
      </c>
      <c r="AR257" s="21">
        <v>0</v>
      </c>
      <c r="AS257" s="21">
        <v>0</v>
      </c>
      <c r="AT257" s="21">
        <v>0</v>
      </c>
      <c r="AU257" s="21">
        <v>0</v>
      </c>
      <c r="AV257" s="21">
        <v>0</v>
      </c>
      <c r="AW257" s="21">
        <v>0</v>
      </c>
      <c r="AX257" s="21">
        <v>0</v>
      </c>
      <c r="AZ2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57" s="22">
        <f>Enrollment[[#This Row],[Refugee Children 3-14]]+Enrollment[[#This Row],[Refugee Children 15-24]]</f>
        <v>240</v>
      </c>
      <c r="BC2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57" s="22">
        <f>Enrollment[[#This Row],[Host Children 3-14]]+Enrollment[[#This Row],[Host Children 15-24]]</f>
        <v>0</v>
      </c>
      <c r="BF257" s="22">
        <f>Enrollment[[#This Row],['# of Boys from refugee community in age group 3-5 enrolled in learning spaces]]+Enrollment[[#This Row],['# of Boys from refugee community in age group 6-14 enrolled in learning spaces]]</f>
        <v>117</v>
      </c>
      <c r="BG257" s="22">
        <f>Enrollment[[#This Row],['# of Girls from refugee community in age group 3-5 enrolled in learning spaces]]+Enrollment[[#This Row],['# of Girls from refugee community in age group 6-14 enrolled in learning spaces]]</f>
        <v>123</v>
      </c>
      <c r="BH257" s="22">
        <f>Enrollment[[#This Row],['# of Boys from host community in age group 3-5 enrolled in learning spaces]]+Enrollment[[#This Row],['# of Boys from host community in age group 6-14 enrolled in learning spaces]]</f>
        <v>0</v>
      </c>
      <c r="BI257" s="22">
        <f>Enrollment[[#This Row],['# of Girls from host community in age group 3-5 enrolled in learning spaces]]+Enrollment[[#This Row],['# of Girls from host community in age group 6-14 enrolled in learning spaces]]</f>
        <v>0</v>
      </c>
      <c r="BJ257" s="22">
        <f>Enrollment[[#This Row],[Male Refugee (3-14)]]+Enrollment[[#This Row],[Host Male (3-14)]]</f>
        <v>117</v>
      </c>
      <c r="BK257" s="22">
        <f>Enrollment[[#This Row],[Female Refugee (3-14)]]+Enrollment[[#This Row],[Host Female (3-14)]]</f>
        <v>123</v>
      </c>
      <c r="BL2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57" s="22">
        <f>Enrollment[[#This Row],['# of Boys from host community in age group 15-17 enrolled in learning spaces]]+Enrollment[[#This Row],['# of Boys from host community in age group 18-24 enrolled in learning spaces]]</f>
        <v>0</v>
      </c>
      <c r="BO2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57" s="22">
        <f>Enrollment[[#This Row],[Male Refugee (15-24)]]+Enrollment[[#This Row],[Male Host (15-24)]]</f>
        <v>0</v>
      </c>
      <c r="BQ257" s="22">
        <f>Enrollment[[#This Row],[Female Refugee  (15-24)]]+Enrollment[[#This Row],[Female Host (15-24)]]</f>
        <v>0</v>
      </c>
      <c r="BR257" s="22">
        <f>Enrollment[[#This Row],[Total Male (3-14)]]+Enrollment[[#This Row],[Total Male (15-24)]]</f>
        <v>117</v>
      </c>
      <c r="BS257" s="22">
        <f>Enrollment[[#This Row],[Total Female (3-14)]]+Enrollment[[#This Row],[Total Female (15-24)]]</f>
        <v>123</v>
      </c>
      <c r="BT257" s="22">
        <f>Enrollment[[#This Row],[Refugee Total]]+Enrollment[[#This Row],[Total Host]]</f>
        <v>240</v>
      </c>
      <c r="BU257" s="22">
        <f>Enrollment[[#This Row],['# of Girls from refugee community in age group 3-5 enrolled in learning spaces]]+Enrollment[[#This Row],['# of Girls from host community in age group 3-5 enrolled in learning spaces]]</f>
        <v>0</v>
      </c>
      <c r="BV257" s="22">
        <f>Enrollment[[#This Row],['# of Girls from refugee community in age group 6-14 enrolled in learning spaces]]+Enrollment[[#This Row],['# of Girls from host community in age group 6-14 enrolled in learning spaces]]</f>
        <v>123</v>
      </c>
      <c r="BW2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57" s="22">
        <f>Enrollment[[#This Row],['# of Boys from refugee community in age group 3-5 enrolled in learning spaces]]+Enrollment[[#This Row],['# of Boys from host community in age group 3-5 enrolled in learning spaces]]</f>
        <v>0</v>
      </c>
      <c r="BZ257" s="22">
        <f>Enrollment[[#This Row],['# of Boys from refugee community in age group 6-14 enrolled in learning spaces]]+Enrollment[[#This Row],['# of Boys from host community in age group 6-14 enrolled in learning spaces]]</f>
        <v>117</v>
      </c>
      <c r="CA2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2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58" spans="1:80">
      <c r="A258" s="21" t="s">
        <v>51</v>
      </c>
      <c r="B258" s="21" t="s">
        <v>80</v>
      </c>
      <c r="E258" s="21" t="s">
        <v>549</v>
      </c>
      <c r="F258" s="21" t="s">
        <v>565</v>
      </c>
      <c r="G258" s="21">
        <v>31012809</v>
      </c>
      <c r="H258" s="21" t="s">
        <v>166</v>
      </c>
      <c r="I258" s="21" t="s">
        <v>259</v>
      </c>
      <c r="J258" s="21" t="s">
        <v>168</v>
      </c>
      <c r="K258" s="21">
        <v>21.201309999999999</v>
      </c>
      <c r="L258" s="21">
        <v>92.164500000000004</v>
      </c>
      <c r="M258" s="21">
        <v>0</v>
      </c>
      <c r="N258" s="21">
        <v>0</v>
      </c>
      <c r="P258" s="21" t="s">
        <v>105</v>
      </c>
      <c r="Q258" s="21" t="s">
        <v>108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296</v>
      </c>
      <c r="AB258" s="21">
        <v>3</v>
      </c>
      <c r="AC258" s="21">
        <v>184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Z2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480</v>
      </c>
      <c r="BA2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58" s="22">
        <f>Enrollment[[#This Row],[Refugee Children 3-14]]+Enrollment[[#This Row],[Refugee Children 15-24]]</f>
        <v>480</v>
      </c>
      <c r="BC2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58" s="22">
        <f>Enrollment[[#This Row],[Host Children 3-14]]+Enrollment[[#This Row],[Host Children 15-24]]</f>
        <v>0</v>
      </c>
      <c r="BF258" s="22">
        <f>Enrollment[[#This Row],['# of Boys from refugee community in age group 3-5 enrolled in learning spaces]]+Enrollment[[#This Row],['# of Boys from refugee community in age group 6-14 enrolled in learning spaces]]</f>
        <v>184</v>
      </c>
      <c r="BG258" s="22">
        <f>Enrollment[[#This Row],['# of Girls from refugee community in age group 3-5 enrolled in learning spaces]]+Enrollment[[#This Row],['# of Girls from refugee community in age group 6-14 enrolled in learning spaces]]</f>
        <v>296</v>
      </c>
      <c r="BH258" s="22">
        <f>Enrollment[[#This Row],['# of Boys from host community in age group 3-5 enrolled in learning spaces]]+Enrollment[[#This Row],['# of Boys from host community in age group 6-14 enrolled in learning spaces]]</f>
        <v>0</v>
      </c>
      <c r="BI258" s="22">
        <f>Enrollment[[#This Row],['# of Girls from host community in age group 3-5 enrolled in learning spaces]]+Enrollment[[#This Row],['# of Girls from host community in age group 6-14 enrolled in learning spaces]]</f>
        <v>0</v>
      </c>
      <c r="BJ258" s="22">
        <f>Enrollment[[#This Row],[Male Refugee (3-14)]]+Enrollment[[#This Row],[Host Male (3-14)]]</f>
        <v>184</v>
      </c>
      <c r="BK258" s="22">
        <f>Enrollment[[#This Row],[Female Refugee (3-14)]]+Enrollment[[#This Row],[Host Female (3-14)]]</f>
        <v>296</v>
      </c>
      <c r="BL2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58" s="22">
        <f>Enrollment[[#This Row],['# of Boys from host community in age group 15-17 enrolled in learning spaces]]+Enrollment[[#This Row],['# of Boys from host community in age group 18-24 enrolled in learning spaces]]</f>
        <v>0</v>
      </c>
      <c r="BO2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58" s="22">
        <f>Enrollment[[#This Row],[Male Refugee (15-24)]]+Enrollment[[#This Row],[Male Host (15-24)]]</f>
        <v>0</v>
      </c>
      <c r="BQ258" s="22">
        <f>Enrollment[[#This Row],[Female Refugee  (15-24)]]+Enrollment[[#This Row],[Female Host (15-24)]]</f>
        <v>0</v>
      </c>
      <c r="BR258" s="22">
        <f>Enrollment[[#This Row],[Total Male (3-14)]]+Enrollment[[#This Row],[Total Male (15-24)]]</f>
        <v>184</v>
      </c>
      <c r="BS258" s="22">
        <f>Enrollment[[#This Row],[Total Female (3-14)]]+Enrollment[[#This Row],[Total Female (15-24)]]</f>
        <v>296</v>
      </c>
      <c r="BT258" s="22">
        <f>Enrollment[[#This Row],[Refugee Total]]+Enrollment[[#This Row],[Total Host]]</f>
        <v>480</v>
      </c>
      <c r="BU258" s="22">
        <f>Enrollment[[#This Row],['# of Girls from refugee community in age group 3-5 enrolled in learning spaces]]+Enrollment[[#This Row],['# of Girls from host community in age group 3-5 enrolled in learning spaces]]</f>
        <v>0</v>
      </c>
      <c r="BV258" s="22">
        <f>Enrollment[[#This Row],['# of Girls from refugee community in age group 6-14 enrolled in learning spaces]]+Enrollment[[#This Row],['# of Girls from host community in age group 6-14 enrolled in learning spaces]]</f>
        <v>296</v>
      </c>
      <c r="BW2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58" s="22">
        <f>Enrollment[[#This Row],['# of Boys from refugee community in age group 3-5 enrolled in learning spaces]]+Enrollment[[#This Row],['# of Boys from host community in age group 3-5 enrolled in learning spaces]]</f>
        <v>0</v>
      </c>
      <c r="BZ258" s="22">
        <f>Enrollment[[#This Row],['# of Boys from refugee community in age group 6-14 enrolled in learning spaces]]+Enrollment[[#This Row],['# of Boys from host community in age group 6-14 enrolled in learning spaces]]</f>
        <v>184</v>
      </c>
      <c r="CA2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2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59" spans="1:80">
      <c r="A259" s="21" t="s">
        <v>51</v>
      </c>
      <c r="B259" s="21" t="s">
        <v>80</v>
      </c>
      <c r="E259" s="21" t="s">
        <v>566</v>
      </c>
      <c r="F259" s="21" t="s">
        <v>567</v>
      </c>
      <c r="G259" s="21">
        <v>31012820</v>
      </c>
      <c r="H259" s="21" t="s">
        <v>166</v>
      </c>
      <c r="I259" s="21" t="s">
        <v>259</v>
      </c>
      <c r="J259" s="21" t="s">
        <v>168</v>
      </c>
      <c r="K259" s="21">
        <v>21.202200000000001</v>
      </c>
      <c r="L259" s="21">
        <v>92.159459999999996</v>
      </c>
      <c r="M259" s="21">
        <v>0</v>
      </c>
      <c r="N259" s="21">
        <v>0</v>
      </c>
      <c r="P259" s="21" t="s">
        <v>105</v>
      </c>
      <c r="Q259" s="21" t="s">
        <v>108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105</v>
      </c>
      <c r="AB259" s="21">
        <v>0</v>
      </c>
      <c r="AC259" s="21">
        <v>135</v>
      </c>
      <c r="AD259" s="21">
        <v>1</v>
      </c>
      <c r="AE259" s="21">
        <v>0</v>
      </c>
      <c r="AF259" s="21">
        <v>0</v>
      </c>
      <c r="AG259" s="21">
        <v>0</v>
      </c>
      <c r="AH259" s="21">
        <v>0</v>
      </c>
      <c r="AI259" s="21">
        <v>0</v>
      </c>
      <c r="AJ259" s="21">
        <v>0</v>
      </c>
      <c r="AK259" s="21">
        <v>0</v>
      </c>
      <c r="AL259" s="21">
        <v>0</v>
      </c>
      <c r="AM259" s="21">
        <v>0</v>
      </c>
      <c r="AN259" s="21">
        <v>0</v>
      </c>
      <c r="AO259" s="21">
        <v>0</v>
      </c>
      <c r="AP259" s="21">
        <v>0</v>
      </c>
      <c r="AQ259" s="21">
        <v>0</v>
      </c>
      <c r="AR259" s="21">
        <v>0</v>
      </c>
      <c r="AS259" s="21">
        <v>0</v>
      </c>
      <c r="AT259" s="21">
        <v>0</v>
      </c>
      <c r="AU259" s="21">
        <v>0</v>
      </c>
      <c r="AV259" s="21">
        <v>0</v>
      </c>
      <c r="AW259" s="21">
        <v>0</v>
      </c>
      <c r="AX259" s="21">
        <v>0</v>
      </c>
      <c r="AZ2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59" s="22">
        <f>Enrollment[[#This Row],[Refugee Children 3-14]]+Enrollment[[#This Row],[Refugee Children 15-24]]</f>
        <v>240</v>
      </c>
      <c r="BC2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59" s="22">
        <f>Enrollment[[#This Row],[Host Children 3-14]]+Enrollment[[#This Row],[Host Children 15-24]]</f>
        <v>0</v>
      </c>
      <c r="BF259" s="22">
        <f>Enrollment[[#This Row],['# of Boys from refugee community in age group 3-5 enrolled in learning spaces]]+Enrollment[[#This Row],['# of Boys from refugee community in age group 6-14 enrolled in learning spaces]]</f>
        <v>135</v>
      </c>
      <c r="BG259" s="22">
        <f>Enrollment[[#This Row],['# of Girls from refugee community in age group 3-5 enrolled in learning spaces]]+Enrollment[[#This Row],['# of Girls from refugee community in age group 6-14 enrolled in learning spaces]]</f>
        <v>105</v>
      </c>
      <c r="BH259" s="22">
        <f>Enrollment[[#This Row],['# of Boys from host community in age group 3-5 enrolled in learning spaces]]+Enrollment[[#This Row],['# of Boys from host community in age group 6-14 enrolled in learning spaces]]</f>
        <v>0</v>
      </c>
      <c r="BI259" s="22">
        <f>Enrollment[[#This Row],['# of Girls from host community in age group 3-5 enrolled in learning spaces]]+Enrollment[[#This Row],['# of Girls from host community in age group 6-14 enrolled in learning spaces]]</f>
        <v>0</v>
      </c>
      <c r="BJ259" s="22">
        <f>Enrollment[[#This Row],[Male Refugee (3-14)]]+Enrollment[[#This Row],[Host Male (3-14)]]</f>
        <v>135</v>
      </c>
      <c r="BK259" s="22">
        <f>Enrollment[[#This Row],[Female Refugee (3-14)]]+Enrollment[[#This Row],[Host Female (3-14)]]</f>
        <v>105</v>
      </c>
      <c r="BL2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59" s="22">
        <f>Enrollment[[#This Row],['# of Boys from host community in age group 15-17 enrolled in learning spaces]]+Enrollment[[#This Row],['# of Boys from host community in age group 18-24 enrolled in learning spaces]]</f>
        <v>0</v>
      </c>
      <c r="BO2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59" s="22">
        <f>Enrollment[[#This Row],[Male Refugee (15-24)]]+Enrollment[[#This Row],[Male Host (15-24)]]</f>
        <v>0</v>
      </c>
      <c r="BQ259" s="22">
        <f>Enrollment[[#This Row],[Female Refugee  (15-24)]]+Enrollment[[#This Row],[Female Host (15-24)]]</f>
        <v>0</v>
      </c>
      <c r="BR259" s="22">
        <f>Enrollment[[#This Row],[Total Male (3-14)]]+Enrollment[[#This Row],[Total Male (15-24)]]</f>
        <v>135</v>
      </c>
      <c r="BS259" s="22">
        <f>Enrollment[[#This Row],[Total Female (3-14)]]+Enrollment[[#This Row],[Total Female (15-24)]]</f>
        <v>105</v>
      </c>
      <c r="BT259" s="22">
        <f>Enrollment[[#This Row],[Refugee Total]]+Enrollment[[#This Row],[Total Host]]</f>
        <v>240</v>
      </c>
      <c r="BU259" s="22">
        <f>Enrollment[[#This Row],['# of Girls from refugee community in age group 3-5 enrolled in learning spaces]]+Enrollment[[#This Row],['# of Girls from host community in age group 3-5 enrolled in learning spaces]]</f>
        <v>0</v>
      </c>
      <c r="BV259" s="22">
        <f>Enrollment[[#This Row],['# of Girls from refugee community in age group 6-14 enrolled in learning spaces]]+Enrollment[[#This Row],['# of Girls from host community in age group 6-14 enrolled in learning spaces]]</f>
        <v>105</v>
      </c>
      <c r="BW2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59" s="22">
        <f>Enrollment[[#This Row],['# of Boys from refugee community in age group 3-5 enrolled in learning spaces]]+Enrollment[[#This Row],['# of Boys from host community in age group 3-5 enrolled in learning spaces]]</f>
        <v>0</v>
      </c>
      <c r="BZ259" s="22">
        <f>Enrollment[[#This Row],['# of Boys from refugee community in age group 6-14 enrolled in learning spaces]]+Enrollment[[#This Row],['# of Boys from host community in age group 6-14 enrolled in learning spaces]]</f>
        <v>135</v>
      </c>
      <c r="CA2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2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60" spans="1:80">
      <c r="A260" s="21" t="s">
        <v>47</v>
      </c>
      <c r="B260" s="21" t="s">
        <v>76</v>
      </c>
      <c r="P260" s="21" t="s">
        <v>105</v>
      </c>
      <c r="Q260" s="21" t="s">
        <v>108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51</v>
      </c>
      <c r="AB260" s="21">
        <v>0</v>
      </c>
      <c r="AC260" s="21">
        <v>69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K260" s="21">
        <v>0</v>
      </c>
      <c r="AM260" s="21">
        <v>0</v>
      </c>
      <c r="AN260" s="21">
        <v>0</v>
      </c>
      <c r="AO260" s="21">
        <v>0</v>
      </c>
      <c r="AP260" s="21">
        <v>0</v>
      </c>
      <c r="AQ260" s="21">
        <v>0</v>
      </c>
      <c r="AR260" s="21">
        <v>0</v>
      </c>
      <c r="AS260" s="21">
        <v>0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Z2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2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60" s="22">
        <f>Enrollment[[#This Row],[Refugee Children 3-14]]+Enrollment[[#This Row],[Refugee Children 15-24]]</f>
        <v>120</v>
      </c>
      <c r="BC2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60" s="22">
        <f>Enrollment[[#This Row],[Host Children 3-14]]+Enrollment[[#This Row],[Host Children 15-24]]</f>
        <v>0</v>
      </c>
      <c r="BF260" s="22">
        <f>Enrollment[[#This Row],['# of Boys from refugee community in age group 3-5 enrolled in learning spaces]]+Enrollment[[#This Row],['# of Boys from refugee community in age group 6-14 enrolled in learning spaces]]</f>
        <v>69</v>
      </c>
      <c r="BG260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260" s="22">
        <f>Enrollment[[#This Row],['# of Boys from host community in age group 3-5 enrolled in learning spaces]]+Enrollment[[#This Row],['# of Boys from host community in age group 6-14 enrolled in learning spaces]]</f>
        <v>0</v>
      </c>
      <c r="BI260" s="22">
        <f>Enrollment[[#This Row],['# of Girls from host community in age group 3-5 enrolled in learning spaces]]+Enrollment[[#This Row],['# of Girls from host community in age group 6-14 enrolled in learning spaces]]</f>
        <v>0</v>
      </c>
      <c r="BJ260" s="22">
        <f>Enrollment[[#This Row],[Male Refugee (3-14)]]+Enrollment[[#This Row],[Host Male (3-14)]]</f>
        <v>69</v>
      </c>
      <c r="BK260" s="22">
        <f>Enrollment[[#This Row],[Female Refugee (3-14)]]+Enrollment[[#This Row],[Host Female (3-14)]]</f>
        <v>51</v>
      </c>
      <c r="BL2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60" s="22">
        <f>Enrollment[[#This Row],['# of Boys from host community in age group 15-17 enrolled in learning spaces]]+Enrollment[[#This Row],['# of Boys from host community in age group 18-24 enrolled in learning spaces]]</f>
        <v>0</v>
      </c>
      <c r="BO2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60" s="22">
        <f>Enrollment[[#This Row],[Male Refugee (15-24)]]+Enrollment[[#This Row],[Male Host (15-24)]]</f>
        <v>0</v>
      </c>
      <c r="BQ260" s="22">
        <f>Enrollment[[#This Row],[Female Refugee  (15-24)]]+Enrollment[[#This Row],[Female Host (15-24)]]</f>
        <v>0</v>
      </c>
      <c r="BR260" s="22">
        <f>Enrollment[[#This Row],[Total Male (3-14)]]+Enrollment[[#This Row],[Total Male (15-24)]]</f>
        <v>69</v>
      </c>
      <c r="BS260" s="22">
        <f>Enrollment[[#This Row],[Total Female (3-14)]]+Enrollment[[#This Row],[Total Female (15-24)]]</f>
        <v>51</v>
      </c>
      <c r="BT260" s="22">
        <f>Enrollment[[#This Row],[Refugee Total]]+Enrollment[[#This Row],[Total Host]]</f>
        <v>120</v>
      </c>
      <c r="BU260" s="22">
        <f>Enrollment[[#This Row],['# of Girls from refugee community in age group 3-5 enrolled in learning spaces]]+Enrollment[[#This Row],['# of Girls from host community in age group 3-5 enrolled in learning spaces]]</f>
        <v>0</v>
      </c>
      <c r="BV260" s="22">
        <f>Enrollment[[#This Row],['# of Girls from refugee community in age group 6-14 enrolled in learning spaces]]+Enrollment[[#This Row],['# of Girls from host community in age group 6-14 enrolled in learning spaces]]</f>
        <v>51</v>
      </c>
      <c r="BW2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60" s="22">
        <f>Enrollment[[#This Row],['# of Boys from refugee community in age group 3-5 enrolled in learning spaces]]+Enrollment[[#This Row],['# of Boys from host community in age group 3-5 enrolled in learning spaces]]</f>
        <v>0</v>
      </c>
      <c r="BZ260" s="22">
        <f>Enrollment[[#This Row],['# of Boys from refugee community in age group 6-14 enrolled in learning spaces]]+Enrollment[[#This Row],['# of Boys from host community in age group 6-14 enrolled in learning spaces]]</f>
        <v>69</v>
      </c>
      <c r="CA2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2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61" spans="1:80">
      <c r="A261" s="21" t="s">
        <v>43</v>
      </c>
      <c r="B261" s="21" t="s">
        <v>72</v>
      </c>
      <c r="P261" s="21" t="s">
        <v>105</v>
      </c>
      <c r="Q261" s="21" t="s">
        <v>108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127</v>
      </c>
      <c r="AB261" s="21">
        <v>2</v>
      </c>
      <c r="AC261" s="21">
        <v>113</v>
      </c>
      <c r="AD261" s="21">
        <v>2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K261" s="21">
        <v>0</v>
      </c>
      <c r="AM261" s="21">
        <v>0</v>
      </c>
      <c r="AN261" s="21">
        <v>0</v>
      </c>
      <c r="AO261" s="21">
        <v>0</v>
      </c>
      <c r="AP261" s="21">
        <v>0</v>
      </c>
      <c r="AQ261" s="21">
        <v>0</v>
      </c>
      <c r="AR261" s="21">
        <v>0</v>
      </c>
      <c r="AS261" s="21">
        <v>0</v>
      </c>
      <c r="AT261" s="21">
        <v>0</v>
      </c>
      <c r="AU261" s="21">
        <v>0</v>
      </c>
      <c r="AV261" s="21">
        <v>0</v>
      </c>
      <c r="AW261" s="21">
        <v>0</v>
      </c>
      <c r="AX261" s="21">
        <v>0</v>
      </c>
      <c r="AZ2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240</v>
      </c>
      <c r="BA2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61" s="22">
        <f>Enrollment[[#This Row],[Refugee Children 3-14]]+Enrollment[[#This Row],[Refugee Children 15-24]]</f>
        <v>240</v>
      </c>
      <c r="BC2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61" s="22">
        <f>Enrollment[[#This Row],[Host Children 3-14]]+Enrollment[[#This Row],[Host Children 15-24]]</f>
        <v>0</v>
      </c>
      <c r="BF261" s="22">
        <f>Enrollment[[#This Row],['# of Boys from refugee community in age group 3-5 enrolled in learning spaces]]+Enrollment[[#This Row],['# of Boys from refugee community in age group 6-14 enrolled in learning spaces]]</f>
        <v>113</v>
      </c>
      <c r="BG261" s="22">
        <f>Enrollment[[#This Row],['# of Girls from refugee community in age group 3-5 enrolled in learning spaces]]+Enrollment[[#This Row],['# of Girls from refugee community in age group 6-14 enrolled in learning spaces]]</f>
        <v>127</v>
      </c>
      <c r="BH261" s="22">
        <f>Enrollment[[#This Row],['# of Boys from host community in age group 3-5 enrolled in learning spaces]]+Enrollment[[#This Row],['# of Boys from host community in age group 6-14 enrolled in learning spaces]]</f>
        <v>0</v>
      </c>
      <c r="BI261" s="22">
        <f>Enrollment[[#This Row],['# of Girls from host community in age group 3-5 enrolled in learning spaces]]+Enrollment[[#This Row],['# of Girls from host community in age group 6-14 enrolled in learning spaces]]</f>
        <v>0</v>
      </c>
      <c r="BJ261" s="22">
        <f>Enrollment[[#This Row],[Male Refugee (3-14)]]+Enrollment[[#This Row],[Host Male (3-14)]]</f>
        <v>113</v>
      </c>
      <c r="BK261" s="22">
        <f>Enrollment[[#This Row],[Female Refugee (3-14)]]+Enrollment[[#This Row],[Host Female (3-14)]]</f>
        <v>127</v>
      </c>
      <c r="BL2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61" s="22">
        <f>Enrollment[[#This Row],['# of Boys from host community in age group 15-17 enrolled in learning spaces]]+Enrollment[[#This Row],['# of Boys from host community in age group 18-24 enrolled in learning spaces]]</f>
        <v>0</v>
      </c>
      <c r="BO2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61" s="22">
        <f>Enrollment[[#This Row],[Male Refugee (15-24)]]+Enrollment[[#This Row],[Male Host (15-24)]]</f>
        <v>0</v>
      </c>
      <c r="BQ261" s="22">
        <f>Enrollment[[#This Row],[Female Refugee  (15-24)]]+Enrollment[[#This Row],[Female Host (15-24)]]</f>
        <v>0</v>
      </c>
      <c r="BR261" s="22">
        <f>Enrollment[[#This Row],[Total Male (3-14)]]+Enrollment[[#This Row],[Total Male (15-24)]]</f>
        <v>113</v>
      </c>
      <c r="BS261" s="22">
        <f>Enrollment[[#This Row],[Total Female (3-14)]]+Enrollment[[#This Row],[Total Female (15-24)]]</f>
        <v>127</v>
      </c>
      <c r="BT261" s="22">
        <f>Enrollment[[#This Row],[Refugee Total]]+Enrollment[[#This Row],[Total Host]]</f>
        <v>240</v>
      </c>
      <c r="BU261" s="22">
        <f>Enrollment[[#This Row],['# of Girls from refugee community in age group 3-5 enrolled in learning spaces]]+Enrollment[[#This Row],['# of Girls from host community in age group 3-5 enrolled in learning spaces]]</f>
        <v>0</v>
      </c>
      <c r="BV261" s="22">
        <f>Enrollment[[#This Row],['# of Girls from refugee community in age group 6-14 enrolled in learning spaces]]+Enrollment[[#This Row],['# of Girls from host community in age group 6-14 enrolled in learning spaces]]</f>
        <v>127</v>
      </c>
      <c r="BW2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61" s="22">
        <f>Enrollment[[#This Row],['# of Boys from refugee community in age group 3-5 enrolled in learning spaces]]+Enrollment[[#This Row],['# of Boys from host community in age group 3-5 enrolled in learning spaces]]</f>
        <v>0</v>
      </c>
      <c r="BZ261" s="22">
        <f>Enrollment[[#This Row],['# of Boys from refugee community in age group 6-14 enrolled in learning spaces]]+Enrollment[[#This Row],['# of Boys from host community in age group 6-14 enrolled in learning spaces]]</f>
        <v>113</v>
      </c>
      <c r="CA2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2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62" spans="1:80">
      <c r="A262" s="21" t="s">
        <v>52</v>
      </c>
      <c r="B262" s="21" t="s">
        <v>81</v>
      </c>
      <c r="P262" s="21" t="s">
        <v>105</v>
      </c>
      <c r="Q262" s="21" t="s">
        <v>108</v>
      </c>
      <c r="S262" s="21">
        <v>202</v>
      </c>
      <c r="T262" s="21">
        <v>0</v>
      </c>
      <c r="U262" s="21">
        <v>235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1916</v>
      </c>
      <c r="AB262" s="21">
        <v>27</v>
      </c>
      <c r="AC262" s="21">
        <v>1923</v>
      </c>
      <c r="AD262" s="21">
        <v>35</v>
      </c>
      <c r="AE262" s="21">
        <v>0</v>
      </c>
      <c r="AF262" s="21">
        <v>0</v>
      </c>
      <c r="AG262" s="21">
        <v>0</v>
      </c>
      <c r="AH262" s="21">
        <v>0</v>
      </c>
      <c r="AI262" s="21">
        <v>487</v>
      </c>
      <c r="AJ262" s="21">
        <v>0</v>
      </c>
      <c r="AK262" s="21">
        <v>370</v>
      </c>
      <c r="AL262" s="21">
        <v>0</v>
      </c>
      <c r="AM262" s="21">
        <v>0</v>
      </c>
      <c r="AN262" s="21">
        <v>0</v>
      </c>
      <c r="AO262" s="21">
        <v>0</v>
      </c>
      <c r="AP262" s="21">
        <v>0</v>
      </c>
      <c r="AQ262" s="21">
        <v>0</v>
      </c>
      <c r="AR262" s="21">
        <v>0</v>
      </c>
      <c r="AS262" s="21">
        <v>0</v>
      </c>
      <c r="AT262" s="21">
        <v>0</v>
      </c>
      <c r="AU262" s="21">
        <v>0</v>
      </c>
      <c r="AV262" s="21">
        <v>0</v>
      </c>
      <c r="AW262" s="21">
        <v>0</v>
      </c>
      <c r="AX262" s="21">
        <v>0</v>
      </c>
      <c r="AZ2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4276</v>
      </c>
      <c r="BA2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857</v>
      </c>
      <c r="BB262" s="22">
        <f>Enrollment[[#This Row],[Refugee Children 3-14]]+Enrollment[[#This Row],[Refugee Children 15-24]]</f>
        <v>5133</v>
      </c>
      <c r="BC2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62" s="22">
        <f>Enrollment[[#This Row],[Host Children 3-14]]+Enrollment[[#This Row],[Host Children 15-24]]</f>
        <v>0</v>
      </c>
      <c r="BF262" s="22">
        <f>Enrollment[[#This Row],['# of Boys from refugee community in age group 3-5 enrolled in learning spaces]]+Enrollment[[#This Row],['# of Boys from refugee community in age group 6-14 enrolled in learning spaces]]</f>
        <v>2158</v>
      </c>
      <c r="BG262" s="22">
        <f>Enrollment[[#This Row],['# of Girls from refugee community in age group 3-5 enrolled in learning spaces]]+Enrollment[[#This Row],['# of Girls from refugee community in age group 6-14 enrolled in learning spaces]]</f>
        <v>2118</v>
      </c>
      <c r="BH262" s="22">
        <f>Enrollment[[#This Row],['# of Boys from host community in age group 3-5 enrolled in learning spaces]]+Enrollment[[#This Row],['# of Boys from host community in age group 6-14 enrolled in learning spaces]]</f>
        <v>0</v>
      </c>
      <c r="BI262" s="22">
        <f>Enrollment[[#This Row],['# of Girls from host community in age group 3-5 enrolled in learning spaces]]+Enrollment[[#This Row],['# of Girls from host community in age group 6-14 enrolled in learning spaces]]</f>
        <v>0</v>
      </c>
      <c r="BJ262" s="22">
        <f>Enrollment[[#This Row],[Male Refugee (3-14)]]+Enrollment[[#This Row],[Host Male (3-14)]]</f>
        <v>2158</v>
      </c>
      <c r="BK262" s="22">
        <f>Enrollment[[#This Row],[Female Refugee (3-14)]]+Enrollment[[#This Row],[Host Female (3-14)]]</f>
        <v>2118</v>
      </c>
      <c r="BL262" s="22">
        <f>Enrollment[[#This Row],['# of Boys from refugee community in age group 15-17 enrolled in learning spaces]]+Enrollment[[#This Row],['# of Boys from refugee community in age group 18-24 enrolled in learning spaces]]</f>
        <v>370</v>
      </c>
      <c r="BM262" s="22">
        <f>Enrollment[[#This Row],['# of Girls from refugee community in age group 15-17 enrolled in learning spaces]]+Enrollment[[#This Row],['# of Girls from refugee community in age group 18-24 enrolled in learning spaces]]</f>
        <v>487</v>
      </c>
      <c r="BN262" s="22">
        <f>Enrollment[[#This Row],['# of Boys from host community in age group 15-17 enrolled in learning spaces]]+Enrollment[[#This Row],['# of Boys from host community in age group 18-24 enrolled in learning spaces]]</f>
        <v>0</v>
      </c>
      <c r="BO2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62" s="22">
        <f>Enrollment[[#This Row],[Male Refugee (15-24)]]+Enrollment[[#This Row],[Male Host (15-24)]]</f>
        <v>370</v>
      </c>
      <c r="BQ262" s="22">
        <f>Enrollment[[#This Row],[Female Refugee  (15-24)]]+Enrollment[[#This Row],[Female Host (15-24)]]</f>
        <v>487</v>
      </c>
      <c r="BR262" s="22">
        <f>Enrollment[[#This Row],[Total Male (3-14)]]+Enrollment[[#This Row],[Total Male (15-24)]]</f>
        <v>2528</v>
      </c>
      <c r="BS262" s="22">
        <f>Enrollment[[#This Row],[Total Female (3-14)]]+Enrollment[[#This Row],[Total Female (15-24)]]</f>
        <v>2605</v>
      </c>
      <c r="BT262" s="22">
        <f>Enrollment[[#This Row],[Refugee Total]]+Enrollment[[#This Row],[Total Host]]</f>
        <v>5133</v>
      </c>
      <c r="BU262" s="22">
        <f>Enrollment[[#This Row],['# of Girls from refugee community in age group 3-5 enrolled in learning spaces]]+Enrollment[[#This Row],['# of Girls from host community in age group 3-5 enrolled in learning spaces]]</f>
        <v>202</v>
      </c>
      <c r="BV262" s="22">
        <f>Enrollment[[#This Row],['# of Girls from refugee community in age group 6-14 enrolled in learning spaces]]+Enrollment[[#This Row],['# of Girls from host community in age group 6-14 enrolled in learning spaces]]</f>
        <v>1916</v>
      </c>
      <c r="BW262" s="22">
        <f>Enrollment[[#This Row],['# of Girls from refugee community in age group 15-17 enrolled in learning spaces]]+Enrollment[[#This Row],['# of Girls from host community  in age group 15-17 enrolled in learning spaces]]</f>
        <v>487</v>
      </c>
      <c r="BX2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62" s="22">
        <f>Enrollment[[#This Row],['# of Boys from refugee community in age group 3-5 enrolled in learning spaces]]+Enrollment[[#This Row],['# of Boys from host community in age group 3-5 enrolled in learning spaces]]</f>
        <v>235</v>
      </c>
      <c r="BZ262" s="22">
        <f>Enrollment[[#This Row],['# of Boys from refugee community in age group 6-14 enrolled in learning spaces]]+Enrollment[[#This Row],['# of Boys from host community in age group 6-14 enrolled in learning spaces]]</f>
        <v>1923</v>
      </c>
      <c r="CA262" s="22">
        <f>Enrollment[[#This Row],['# of Boys from refugee community in age group 15-17 enrolled in learning spaces]]+Enrollment[[#This Row],['# of Boys from host community in age group 15-17 enrolled in learning spaces]]</f>
        <v>370</v>
      </c>
      <c r="CB2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63" spans="1:80">
      <c r="A263" s="21" t="s">
        <v>42</v>
      </c>
      <c r="B263" s="21" t="s">
        <v>71</v>
      </c>
      <c r="P263" s="21" t="s">
        <v>105</v>
      </c>
      <c r="Q263" s="21" t="s">
        <v>108</v>
      </c>
      <c r="S263" s="21">
        <v>250</v>
      </c>
      <c r="T263" s="21">
        <v>1</v>
      </c>
      <c r="U263" s="21">
        <v>279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2008</v>
      </c>
      <c r="AB263" s="21">
        <v>12</v>
      </c>
      <c r="AC263" s="21">
        <v>1897</v>
      </c>
      <c r="AD263" s="21">
        <v>26</v>
      </c>
      <c r="AE263" s="21">
        <v>0</v>
      </c>
      <c r="AF263" s="21">
        <v>0</v>
      </c>
      <c r="AG263" s="21">
        <v>0</v>
      </c>
      <c r="AH263" s="21">
        <v>0</v>
      </c>
      <c r="AI263" s="21">
        <v>358</v>
      </c>
      <c r="AJ263" s="21">
        <v>0</v>
      </c>
      <c r="AK263" s="21">
        <v>485</v>
      </c>
      <c r="AL263" s="21">
        <v>0</v>
      </c>
      <c r="AM263" s="21">
        <v>0</v>
      </c>
      <c r="AN263" s="21">
        <v>0</v>
      </c>
      <c r="AO263" s="21">
        <v>0</v>
      </c>
      <c r="AP263" s="21">
        <v>0</v>
      </c>
      <c r="AQ263" s="21">
        <v>0</v>
      </c>
      <c r="AR263" s="21">
        <v>0</v>
      </c>
      <c r="AS263" s="21">
        <v>0</v>
      </c>
      <c r="AT263" s="21">
        <v>0</v>
      </c>
      <c r="AU263" s="21">
        <v>0</v>
      </c>
      <c r="AV263" s="21">
        <v>0</v>
      </c>
      <c r="AW263" s="21">
        <v>0</v>
      </c>
      <c r="AX263" s="21">
        <v>0</v>
      </c>
      <c r="AZ2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4434</v>
      </c>
      <c r="BA2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843</v>
      </c>
      <c r="BB263" s="22">
        <f>Enrollment[[#This Row],[Refugee Children 3-14]]+Enrollment[[#This Row],[Refugee Children 15-24]]</f>
        <v>5277</v>
      </c>
      <c r="BC2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63" s="22">
        <f>Enrollment[[#This Row],[Host Children 3-14]]+Enrollment[[#This Row],[Host Children 15-24]]</f>
        <v>0</v>
      </c>
      <c r="BF263" s="22">
        <f>Enrollment[[#This Row],['# of Boys from refugee community in age group 3-5 enrolled in learning spaces]]+Enrollment[[#This Row],['# of Boys from refugee community in age group 6-14 enrolled in learning spaces]]</f>
        <v>2176</v>
      </c>
      <c r="BG263" s="22">
        <f>Enrollment[[#This Row],['# of Girls from refugee community in age group 3-5 enrolled in learning spaces]]+Enrollment[[#This Row],['# of Girls from refugee community in age group 6-14 enrolled in learning spaces]]</f>
        <v>2258</v>
      </c>
      <c r="BH263" s="22">
        <f>Enrollment[[#This Row],['# of Boys from host community in age group 3-5 enrolled in learning spaces]]+Enrollment[[#This Row],['# of Boys from host community in age group 6-14 enrolled in learning spaces]]</f>
        <v>0</v>
      </c>
      <c r="BI263" s="22">
        <f>Enrollment[[#This Row],['# of Girls from host community in age group 3-5 enrolled in learning spaces]]+Enrollment[[#This Row],['# of Girls from host community in age group 6-14 enrolled in learning spaces]]</f>
        <v>0</v>
      </c>
      <c r="BJ263" s="22">
        <f>Enrollment[[#This Row],[Male Refugee (3-14)]]+Enrollment[[#This Row],[Host Male (3-14)]]</f>
        <v>2176</v>
      </c>
      <c r="BK263" s="22">
        <f>Enrollment[[#This Row],[Female Refugee (3-14)]]+Enrollment[[#This Row],[Host Female (3-14)]]</f>
        <v>2258</v>
      </c>
      <c r="BL263" s="22">
        <f>Enrollment[[#This Row],['# of Boys from refugee community in age group 15-17 enrolled in learning spaces]]+Enrollment[[#This Row],['# of Boys from refugee community in age group 18-24 enrolled in learning spaces]]</f>
        <v>485</v>
      </c>
      <c r="BM263" s="22">
        <f>Enrollment[[#This Row],['# of Girls from refugee community in age group 15-17 enrolled in learning spaces]]+Enrollment[[#This Row],['# of Girls from refugee community in age group 18-24 enrolled in learning spaces]]</f>
        <v>358</v>
      </c>
      <c r="BN263" s="22">
        <f>Enrollment[[#This Row],['# of Boys from host community in age group 15-17 enrolled in learning spaces]]+Enrollment[[#This Row],['# of Boys from host community in age group 18-24 enrolled in learning spaces]]</f>
        <v>0</v>
      </c>
      <c r="BO2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63" s="22">
        <f>Enrollment[[#This Row],[Male Refugee (15-24)]]+Enrollment[[#This Row],[Male Host (15-24)]]</f>
        <v>485</v>
      </c>
      <c r="BQ263" s="22">
        <f>Enrollment[[#This Row],[Female Refugee  (15-24)]]+Enrollment[[#This Row],[Female Host (15-24)]]</f>
        <v>358</v>
      </c>
      <c r="BR263" s="22">
        <f>Enrollment[[#This Row],[Total Male (3-14)]]+Enrollment[[#This Row],[Total Male (15-24)]]</f>
        <v>2661</v>
      </c>
      <c r="BS263" s="22">
        <f>Enrollment[[#This Row],[Total Female (3-14)]]+Enrollment[[#This Row],[Total Female (15-24)]]</f>
        <v>2616</v>
      </c>
      <c r="BT263" s="22">
        <f>Enrollment[[#This Row],[Refugee Total]]+Enrollment[[#This Row],[Total Host]]</f>
        <v>5277</v>
      </c>
      <c r="BU263" s="22">
        <f>Enrollment[[#This Row],['# of Girls from refugee community in age group 3-5 enrolled in learning spaces]]+Enrollment[[#This Row],['# of Girls from host community in age group 3-5 enrolled in learning spaces]]</f>
        <v>250</v>
      </c>
      <c r="BV263" s="22">
        <f>Enrollment[[#This Row],['# of Girls from refugee community in age group 6-14 enrolled in learning spaces]]+Enrollment[[#This Row],['# of Girls from host community in age group 6-14 enrolled in learning spaces]]</f>
        <v>2008</v>
      </c>
      <c r="BW263" s="22">
        <f>Enrollment[[#This Row],['# of Girls from refugee community in age group 15-17 enrolled in learning spaces]]+Enrollment[[#This Row],['# of Girls from host community  in age group 15-17 enrolled in learning spaces]]</f>
        <v>358</v>
      </c>
      <c r="BX2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63" s="22">
        <f>Enrollment[[#This Row],['# of Boys from refugee community in age group 3-5 enrolled in learning spaces]]+Enrollment[[#This Row],['# of Boys from host community in age group 3-5 enrolled in learning spaces]]</f>
        <v>279</v>
      </c>
      <c r="BZ263" s="22">
        <f>Enrollment[[#This Row],['# of Boys from refugee community in age group 6-14 enrolled in learning spaces]]+Enrollment[[#This Row],['# of Boys from host community in age group 6-14 enrolled in learning spaces]]</f>
        <v>1897</v>
      </c>
      <c r="CA263" s="22">
        <f>Enrollment[[#This Row],['# of Boys from refugee community in age group 15-17 enrolled in learning spaces]]+Enrollment[[#This Row],['# of Boys from host community in age group 15-17 enrolled in learning spaces]]</f>
        <v>485</v>
      </c>
      <c r="CB2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64" spans="1:80">
      <c r="A264" s="21" t="s">
        <v>36</v>
      </c>
      <c r="B264" s="21" t="s">
        <v>65</v>
      </c>
      <c r="E264" s="21" t="s">
        <v>1140</v>
      </c>
      <c r="F264" s="21" t="s">
        <v>202</v>
      </c>
      <c r="G264" s="21">
        <v>31012617</v>
      </c>
      <c r="H264" s="21" t="s">
        <v>166</v>
      </c>
      <c r="I264" s="21" t="s">
        <v>167</v>
      </c>
      <c r="J264" s="21" t="s">
        <v>168</v>
      </c>
      <c r="K264" s="21">
        <v>21.192383</v>
      </c>
      <c r="L264" s="21">
        <v>92.163476000000003</v>
      </c>
      <c r="M264" s="21">
        <v>0</v>
      </c>
      <c r="N264" s="21">
        <v>0</v>
      </c>
      <c r="P264" s="21" t="s">
        <v>99</v>
      </c>
      <c r="Q264" s="21" t="s">
        <v>107</v>
      </c>
      <c r="S264" s="21">
        <v>18</v>
      </c>
      <c r="U264" s="21">
        <v>17</v>
      </c>
      <c r="V264" s="21">
        <v>1</v>
      </c>
      <c r="AA264" s="21">
        <v>34</v>
      </c>
      <c r="AC264" s="21">
        <v>36</v>
      </c>
      <c r="AZ2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64" s="22">
        <f>Enrollment[[#This Row],[Refugee Children 3-14]]+Enrollment[[#This Row],[Refugee Children 15-24]]</f>
        <v>105</v>
      </c>
      <c r="BC2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64" s="22">
        <f>Enrollment[[#This Row],[Host Children 3-14]]+Enrollment[[#This Row],[Host Children 15-24]]</f>
        <v>0</v>
      </c>
      <c r="BF264" s="22">
        <f>Enrollment[[#This Row],['# of Boys from refugee community in age group 3-5 enrolled in learning spaces]]+Enrollment[[#This Row],['# of Boys from refugee community in age group 6-14 enrolled in learning spaces]]</f>
        <v>53</v>
      </c>
      <c r="BG264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264" s="22">
        <f>Enrollment[[#This Row],['# of Boys from host community in age group 3-5 enrolled in learning spaces]]+Enrollment[[#This Row],['# of Boys from host community in age group 6-14 enrolled in learning spaces]]</f>
        <v>0</v>
      </c>
      <c r="BI264" s="22">
        <f>Enrollment[[#This Row],['# of Girls from host community in age group 3-5 enrolled in learning spaces]]+Enrollment[[#This Row],['# of Girls from host community in age group 6-14 enrolled in learning spaces]]</f>
        <v>0</v>
      </c>
      <c r="BJ264" s="22">
        <f>Enrollment[[#This Row],[Male Refugee (3-14)]]+Enrollment[[#This Row],[Host Male (3-14)]]</f>
        <v>53</v>
      </c>
      <c r="BK264" s="22">
        <f>Enrollment[[#This Row],[Female Refugee (3-14)]]+Enrollment[[#This Row],[Host Female (3-14)]]</f>
        <v>52</v>
      </c>
      <c r="BL2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64" s="22">
        <f>Enrollment[[#This Row],['# of Boys from host community in age group 15-17 enrolled in learning spaces]]+Enrollment[[#This Row],['# of Boys from host community in age group 18-24 enrolled in learning spaces]]</f>
        <v>0</v>
      </c>
      <c r="BO2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64" s="22">
        <f>Enrollment[[#This Row],[Male Refugee (15-24)]]+Enrollment[[#This Row],[Male Host (15-24)]]</f>
        <v>0</v>
      </c>
      <c r="BQ264" s="22">
        <f>Enrollment[[#This Row],[Female Refugee  (15-24)]]+Enrollment[[#This Row],[Female Host (15-24)]]</f>
        <v>0</v>
      </c>
      <c r="BR264" s="22">
        <f>Enrollment[[#This Row],[Total Male (3-14)]]+Enrollment[[#This Row],[Total Male (15-24)]]</f>
        <v>53</v>
      </c>
      <c r="BS264" s="22">
        <f>Enrollment[[#This Row],[Total Female (3-14)]]+Enrollment[[#This Row],[Total Female (15-24)]]</f>
        <v>52</v>
      </c>
      <c r="BT264" s="22">
        <f>Enrollment[[#This Row],[Refugee Total]]+Enrollment[[#This Row],[Total Host]]</f>
        <v>105</v>
      </c>
      <c r="BU264" s="22">
        <f>Enrollment[[#This Row],['# of Girls from refugee community in age group 3-5 enrolled in learning spaces]]+Enrollment[[#This Row],['# of Girls from host community in age group 3-5 enrolled in learning spaces]]</f>
        <v>18</v>
      </c>
      <c r="BV264" s="22">
        <f>Enrollment[[#This Row],['# of Girls from refugee community in age group 6-14 enrolled in learning spaces]]+Enrollment[[#This Row],['# of Girls from host community in age group 6-14 enrolled in learning spaces]]</f>
        <v>34</v>
      </c>
      <c r="BW2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64" s="22">
        <f>Enrollment[[#This Row],['# of Boys from refugee community in age group 3-5 enrolled in learning spaces]]+Enrollment[[#This Row],['# of Boys from host community in age group 3-5 enrolled in learning spaces]]</f>
        <v>17</v>
      </c>
      <c r="BZ264" s="22">
        <f>Enrollment[[#This Row],['# of Boys from refugee community in age group 6-14 enrolled in learning spaces]]+Enrollment[[#This Row],['# of Boys from host community in age group 6-14 enrolled in learning spaces]]</f>
        <v>36</v>
      </c>
      <c r="CA2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2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65" spans="1:80">
      <c r="A265" s="21" t="s">
        <v>36</v>
      </c>
      <c r="B265" s="21" t="s">
        <v>65</v>
      </c>
      <c r="E265" s="21" t="s">
        <v>1093</v>
      </c>
      <c r="F265" s="21" t="s">
        <v>178</v>
      </c>
      <c r="G265" s="21">
        <v>31012652</v>
      </c>
      <c r="H265" s="21" t="s">
        <v>166</v>
      </c>
      <c r="I265" s="21" t="s">
        <v>167</v>
      </c>
      <c r="J265" s="21" t="s">
        <v>168</v>
      </c>
      <c r="K265" s="21">
        <v>21.195194000000001</v>
      </c>
      <c r="L265" s="21">
        <v>92.160994000000002</v>
      </c>
      <c r="M265" s="21">
        <v>0</v>
      </c>
      <c r="N265" s="21">
        <v>0</v>
      </c>
      <c r="P265" s="21" t="s">
        <v>99</v>
      </c>
      <c r="Q265" s="21" t="s">
        <v>107</v>
      </c>
      <c r="S265" s="21">
        <v>23</v>
      </c>
      <c r="U265" s="21">
        <v>12</v>
      </c>
      <c r="AA265" s="21">
        <v>34</v>
      </c>
      <c r="AC265" s="21">
        <v>36</v>
      </c>
      <c r="AD265" s="21">
        <v>1</v>
      </c>
      <c r="AZ2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65" s="22">
        <f>Enrollment[[#This Row],[Refugee Children 3-14]]+Enrollment[[#This Row],[Refugee Children 15-24]]</f>
        <v>105</v>
      </c>
      <c r="BC2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65" s="22">
        <f>Enrollment[[#This Row],[Host Children 3-14]]+Enrollment[[#This Row],[Host Children 15-24]]</f>
        <v>0</v>
      </c>
      <c r="BF265" s="22">
        <f>Enrollment[[#This Row],['# of Boys from refugee community in age group 3-5 enrolled in learning spaces]]+Enrollment[[#This Row],['# of Boys from refugee community in age group 6-14 enrolled in learning spaces]]</f>
        <v>48</v>
      </c>
      <c r="BG265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265" s="22">
        <f>Enrollment[[#This Row],['# of Boys from host community in age group 3-5 enrolled in learning spaces]]+Enrollment[[#This Row],['# of Boys from host community in age group 6-14 enrolled in learning spaces]]</f>
        <v>0</v>
      </c>
      <c r="BI265" s="22">
        <f>Enrollment[[#This Row],['# of Girls from host community in age group 3-5 enrolled in learning spaces]]+Enrollment[[#This Row],['# of Girls from host community in age group 6-14 enrolled in learning spaces]]</f>
        <v>0</v>
      </c>
      <c r="BJ265" s="22">
        <f>Enrollment[[#This Row],[Male Refugee (3-14)]]+Enrollment[[#This Row],[Host Male (3-14)]]</f>
        <v>48</v>
      </c>
      <c r="BK265" s="22">
        <f>Enrollment[[#This Row],[Female Refugee (3-14)]]+Enrollment[[#This Row],[Host Female (3-14)]]</f>
        <v>57</v>
      </c>
      <c r="BL2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65" s="22">
        <f>Enrollment[[#This Row],['# of Boys from host community in age group 15-17 enrolled in learning spaces]]+Enrollment[[#This Row],['# of Boys from host community in age group 18-24 enrolled in learning spaces]]</f>
        <v>0</v>
      </c>
      <c r="BO2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65" s="22">
        <f>Enrollment[[#This Row],[Male Refugee (15-24)]]+Enrollment[[#This Row],[Male Host (15-24)]]</f>
        <v>0</v>
      </c>
      <c r="BQ265" s="22">
        <f>Enrollment[[#This Row],[Female Refugee  (15-24)]]+Enrollment[[#This Row],[Female Host (15-24)]]</f>
        <v>0</v>
      </c>
      <c r="BR265" s="22">
        <f>Enrollment[[#This Row],[Total Male (3-14)]]+Enrollment[[#This Row],[Total Male (15-24)]]</f>
        <v>48</v>
      </c>
      <c r="BS265" s="22">
        <f>Enrollment[[#This Row],[Total Female (3-14)]]+Enrollment[[#This Row],[Total Female (15-24)]]</f>
        <v>57</v>
      </c>
      <c r="BT265" s="22">
        <f>Enrollment[[#This Row],[Refugee Total]]+Enrollment[[#This Row],[Total Host]]</f>
        <v>105</v>
      </c>
      <c r="BU265" s="22">
        <f>Enrollment[[#This Row],['# of Girls from refugee community in age group 3-5 enrolled in learning spaces]]+Enrollment[[#This Row],['# of Girls from host community in age group 3-5 enrolled in learning spaces]]</f>
        <v>23</v>
      </c>
      <c r="BV265" s="22">
        <f>Enrollment[[#This Row],['# of Girls from refugee community in age group 6-14 enrolled in learning spaces]]+Enrollment[[#This Row],['# of Girls from host community in age group 6-14 enrolled in learning spaces]]</f>
        <v>34</v>
      </c>
      <c r="BW2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65" s="22">
        <f>Enrollment[[#This Row],['# of Boys from refugee community in age group 3-5 enrolled in learning spaces]]+Enrollment[[#This Row],['# of Boys from host community in age group 3-5 enrolled in learning spaces]]</f>
        <v>12</v>
      </c>
      <c r="BZ265" s="22">
        <f>Enrollment[[#This Row],['# of Boys from refugee community in age group 6-14 enrolled in learning spaces]]+Enrollment[[#This Row],['# of Boys from host community in age group 6-14 enrolled in learning spaces]]</f>
        <v>36</v>
      </c>
      <c r="CA2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2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66" spans="1:80">
      <c r="A266" s="21" t="s">
        <v>36</v>
      </c>
      <c r="B266" s="21" t="s">
        <v>65</v>
      </c>
      <c r="E266" s="21" t="s">
        <v>1141</v>
      </c>
      <c r="F266" s="21" t="s">
        <v>180</v>
      </c>
      <c r="G266" s="21">
        <v>31012657</v>
      </c>
      <c r="H266" s="21" t="s">
        <v>166</v>
      </c>
      <c r="I266" s="21" t="s">
        <v>259</v>
      </c>
      <c r="J266" s="21" t="s">
        <v>168</v>
      </c>
      <c r="K266" s="21">
        <v>21.195581000000001</v>
      </c>
      <c r="L266" s="21">
        <v>92.160021</v>
      </c>
      <c r="M266" s="21">
        <v>0</v>
      </c>
      <c r="N266" s="21">
        <v>0</v>
      </c>
      <c r="P266" s="21" t="s">
        <v>99</v>
      </c>
      <c r="Q266" s="21" t="s">
        <v>107</v>
      </c>
      <c r="S266" s="21">
        <v>23</v>
      </c>
      <c r="U266" s="21">
        <v>12</v>
      </c>
      <c r="AA266" s="21">
        <v>35</v>
      </c>
      <c r="AC266" s="21">
        <v>35</v>
      </c>
      <c r="AZ2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66" s="22">
        <f>Enrollment[[#This Row],[Refugee Children 3-14]]+Enrollment[[#This Row],[Refugee Children 15-24]]</f>
        <v>105</v>
      </c>
      <c r="BC2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66" s="22">
        <f>Enrollment[[#This Row],[Host Children 3-14]]+Enrollment[[#This Row],[Host Children 15-24]]</f>
        <v>0</v>
      </c>
      <c r="BF266" s="22">
        <f>Enrollment[[#This Row],['# of Boys from refugee community in age group 3-5 enrolled in learning spaces]]+Enrollment[[#This Row],['# of Boys from refugee community in age group 6-14 enrolled in learning spaces]]</f>
        <v>47</v>
      </c>
      <c r="BG266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266" s="22">
        <f>Enrollment[[#This Row],['# of Boys from host community in age group 3-5 enrolled in learning spaces]]+Enrollment[[#This Row],['# of Boys from host community in age group 6-14 enrolled in learning spaces]]</f>
        <v>0</v>
      </c>
      <c r="BI266" s="22">
        <f>Enrollment[[#This Row],['# of Girls from host community in age group 3-5 enrolled in learning spaces]]+Enrollment[[#This Row],['# of Girls from host community in age group 6-14 enrolled in learning spaces]]</f>
        <v>0</v>
      </c>
      <c r="BJ266" s="22">
        <f>Enrollment[[#This Row],[Male Refugee (3-14)]]+Enrollment[[#This Row],[Host Male (3-14)]]</f>
        <v>47</v>
      </c>
      <c r="BK266" s="22">
        <f>Enrollment[[#This Row],[Female Refugee (3-14)]]+Enrollment[[#This Row],[Host Female (3-14)]]</f>
        <v>58</v>
      </c>
      <c r="BL2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66" s="22">
        <f>Enrollment[[#This Row],['# of Boys from host community in age group 15-17 enrolled in learning spaces]]+Enrollment[[#This Row],['# of Boys from host community in age group 18-24 enrolled in learning spaces]]</f>
        <v>0</v>
      </c>
      <c r="BO2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66" s="22">
        <f>Enrollment[[#This Row],[Male Refugee (15-24)]]+Enrollment[[#This Row],[Male Host (15-24)]]</f>
        <v>0</v>
      </c>
      <c r="BQ266" s="22">
        <f>Enrollment[[#This Row],[Female Refugee  (15-24)]]+Enrollment[[#This Row],[Female Host (15-24)]]</f>
        <v>0</v>
      </c>
      <c r="BR266" s="22">
        <f>Enrollment[[#This Row],[Total Male (3-14)]]+Enrollment[[#This Row],[Total Male (15-24)]]</f>
        <v>47</v>
      </c>
      <c r="BS266" s="22">
        <f>Enrollment[[#This Row],[Total Female (3-14)]]+Enrollment[[#This Row],[Total Female (15-24)]]</f>
        <v>58</v>
      </c>
      <c r="BT266" s="22">
        <f>Enrollment[[#This Row],[Refugee Total]]+Enrollment[[#This Row],[Total Host]]</f>
        <v>105</v>
      </c>
      <c r="BU266" s="22">
        <f>Enrollment[[#This Row],['# of Girls from refugee community in age group 3-5 enrolled in learning spaces]]+Enrollment[[#This Row],['# of Girls from host community in age group 3-5 enrolled in learning spaces]]</f>
        <v>23</v>
      </c>
      <c r="BV266" s="22">
        <f>Enrollment[[#This Row],['# of Girls from refugee community in age group 6-14 enrolled in learning spaces]]+Enrollment[[#This Row],['# of Girls from host community in age group 6-14 enrolled in learning spaces]]</f>
        <v>35</v>
      </c>
      <c r="BW2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66" s="22">
        <f>Enrollment[[#This Row],['# of Boys from refugee community in age group 3-5 enrolled in learning spaces]]+Enrollment[[#This Row],['# of Boys from host community in age group 3-5 enrolled in learning spaces]]</f>
        <v>12</v>
      </c>
      <c r="BZ266" s="22">
        <f>Enrollment[[#This Row],['# of Boys from refugee community in age group 6-14 enrolled in learning spaces]]+Enrollment[[#This Row],['# of Boys from host community in age group 6-14 enrolled in learning spaces]]</f>
        <v>35</v>
      </c>
      <c r="CA2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2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67" spans="1:80">
      <c r="A267" s="21" t="s">
        <v>36</v>
      </c>
      <c r="B267" s="21" t="s">
        <v>65</v>
      </c>
      <c r="E267" s="21" t="s">
        <v>1142</v>
      </c>
      <c r="F267" s="21" t="s">
        <v>182</v>
      </c>
      <c r="G267" s="21">
        <v>31012660</v>
      </c>
      <c r="H267" s="21" t="s">
        <v>166</v>
      </c>
      <c r="I267" s="21" t="s">
        <v>259</v>
      </c>
      <c r="J267" s="21" t="s">
        <v>168</v>
      </c>
      <c r="K267" s="21">
        <v>21.195957</v>
      </c>
      <c r="L267" s="21">
        <v>92.159871999999993</v>
      </c>
      <c r="M267" s="21">
        <v>0</v>
      </c>
      <c r="N267" s="21">
        <v>0</v>
      </c>
      <c r="P267" s="21" t="s">
        <v>99</v>
      </c>
      <c r="Q267" s="21" t="s">
        <v>107</v>
      </c>
      <c r="S267" s="21">
        <v>20</v>
      </c>
      <c r="U267" s="21">
        <v>15</v>
      </c>
      <c r="V267" s="21">
        <v>1</v>
      </c>
      <c r="AA267" s="21">
        <v>38</v>
      </c>
      <c r="AB267" s="21">
        <v>1</v>
      </c>
      <c r="AC267" s="21">
        <v>32</v>
      </c>
      <c r="AZ2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67" s="22">
        <f>Enrollment[[#This Row],[Refugee Children 3-14]]+Enrollment[[#This Row],[Refugee Children 15-24]]</f>
        <v>105</v>
      </c>
      <c r="BC2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67" s="22">
        <f>Enrollment[[#This Row],[Host Children 3-14]]+Enrollment[[#This Row],[Host Children 15-24]]</f>
        <v>0</v>
      </c>
      <c r="BF267" s="22">
        <f>Enrollment[[#This Row],['# of Boys from refugee community in age group 3-5 enrolled in learning spaces]]+Enrollment[[#This Row],['# of Boys from refugee community in age group 6-14 enrolled in learning spaces]]</f>
        <v>47</v>
      </c>
      <c r="BG267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267" s="22">
        <f>Enrollment[[#This Row],['# of Boys from host community in age group 3-5 enrolled in learning spaces]]+Enrollment[[#This Row],['# of Boys from host community in age group 6-14 enrolled in learning spaces]]</f>
        <v>0</v>
      </c>
      <c r="BI267" s="22">
        <f>Enrollment[[#This Row],['# of Girls from host community in age group 3-5 enrolled in learning spaces]]+Enrollment[[#This Row],['# of Girls from host community in age group 6-14 enrolled in learning spaces]]</f>
        <v>0</v>
      </c>
      <c r="BJ267" s="22">
        <f>Enrollment[[#This Row],[Male Refugee (3-14)]]+Enrollment[[#This Row],[Host Male (3-14)]]</f>
        <v>47</v>
      </c>
      <c r="BK267" s="22">
        <f>Enrollment[[#This Row],[Female Refugee (3-14)]]+Enrollment[[#This Row],[Host Female (3-14)]]</f>
        <v>58</v>
      </c>
      <c r="BL2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67" s="22">
        <f>Enrollment[[#This Row],['# of Boys from host community in age group 15-17 enrolled in learning spaces]]+Enrollment[[#This Row],['# of Boys from host community in age group 18-24 enrolled in learning spaces]]</f>
        <v>0</v>
      </c>
      <c r="BO2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67" s="22">
        <f>Enrollment[[#This Row],[Male Refugee (15-24)]]+Enrollment[[#This Row],[Male Host (15-24)]]</f>
        <v>0</v>
      </c>
      <c r="BQ267" s="22">
        <f>Enrollment[[#This Row],[Female Refugee  (15-24)]]+Enrollment[[#This Row],[Female Host (15-24)]]</f>
        <v>0</v>
      </c>
      <c r="BR267" s="22">
        <f>Enrollment[[#This Row],[Total Male (3-14)]]+Enrollment[[#This Row],[Total Male (15-24)]]</f>
        <v>47</v>
      </c>
      <c r="BS267" s="22">
        <f>Enrollment[[#This Row],[Total Female (3-14)]]+Enrollment[[#This Row],[Total Female (15-24)]]</f>
        <v>58</v>
      </c>
      <c r="BT267" s="22">
        <f>Enrollment[[#This Row],[Refugee Total]]+Enrollment[[#This Row],[Total Host]]</f>
        <v>105</v>
      </c>
      <c r="BU267" s="22">
        <f>Enrollment[[#This Row],['# of Girls from refugee community in age group 3-5 enrolled in learning spaces]]+Enrollment[[#This Row],['# of Girls from host community in age group 3-5 enrolled in learning spaces]]</f>
        <v>20</v>
      </c>
      <c r="BV267" s="22">
        <f>Enrollment[[#This Row],['# of Girls from refugee community in age group 6-14 enrolled in learning spaces]]+Enrollment[[#This Row],['# of Girls from host community in age group 6-14 enrolled in learning spaces]]</f>
        <v>38</v>
      </c>
      <c r="BW2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67" s="22">
        <f>Enrollment[[#This Row],['# of Boys from refugee community in age group 3-5 enrolled in learning spaces]]+Enrollment[[#This Row],['# of Boys from host community in age group 3-5 enrolled in learning spaces]]</f>
        <v>15</v>
      </c>
      <c r="BZ267" s="22">
        <f>Enrollment[[#This Row],['# of Boys from refugee community in age group 6-14 enrolled in learning spaces]]+Enrollment[[#This Row],['# of Boys from host community in age group 6-14 enrolled in learning spaces]]</f>
        <v>32</v>
      </c>
      <c r="CA2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2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68" spans="1:80">
      <c r="A268" s="21" t="s">
        <v>36</v>
      </c>
      <c r="B268" s="21" t="s">
        <v>65</v>
      </c>
      <c r="E268" s="21" t="s">
        <v>1143</v>
      </c>
      <c r="F268" s="21" t="s">
        <v>1144</v>
      </c>
      <c r="G268" s="21">
        <v>31012672</v>
      </c>
      <c r="H268" s="21" t="s">
        <v>166</v>
      </c>
      <c r="I268" s="21" t="s">
        <v>259</v>
      </c>
      <c r="J268" s="21" t="s">
        <v>168</v>
      </c>
      <c r="K268" s="21">
        <v>21.197019999999998</v>
      </c>
      <c r="L268" s="21">
        <v>92.160162</v>
      </c>
      <c r="M268" s="21">
        <v>0</v>
      </c>
      <c r="N268" s="21">
        <v>0</v>
      </c>
      <c r="P268" s="21" t="s">
        <v>99</v>
      </c>
      <c r="Q268" s="21" t="s">
        <v>107</v>
      </c>
      <c r="S268" s="21">
        <v>18</v>
      </c>
      <c r="T268" s="21">
        <v>1</v>
      </c>
      <c r="U268" s="21">
        <v>17</v>
      </c>
      <c r="AA268" s="21">
        <v>38</v>
      </c>
      <c r="AC268" s="21">
        <v>32</v>
      </c>
      <c r="AZ2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68" s="22">
        <f>Enrollment[[#This Row],[Refugee Children 3-14]]+Enrollment[[#This Row],[Refugee Children 15-24]]</f>
        <v>105</v>
      </c>
      <c r="BC2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68" s="22">
        <f>Enrollment[[#This Row],[Host Children 3-14]]+Enrollment[[#This Row],[Host Children 15-24]]</f>
        <v>0</v>
      </c>
      <c r="BF268" s="22">
        <f>Enrollment[[#This Row],['# of Boys from refugee community in age group 3-5 enrolled in learning spaces]]+Enrollment[[#This Row],['# of Boys from refugee community in age group 6-14 enrolled in learning spaces]]</f>
        <v>49</v>
      </c>
      <c r="BG268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268" s="22">
        <f>Enrollment[[#This Row],['# of Boys from host community in age group 3-5 enrolled in learning spaces]]+Enrollment[[#This Row],['# of Boys from host community in age group 6-14 enrolled in learning spaces]]</f>
        <v>0</v>
      </c>
      <c r="BI268" s="22">
        <f>Enrollment[[#This Row],['# of Girls from host community in age group 3-5 enrolled in learning spaces]]+Enrollment[[#This Row],['# of Girls from host community in age group 6-14 enrolled in learning spaces]]</f>
        <v>0</v>
      </c>
      <c r="BJ268" s="22">
        <f>Enrollment[[#This Row],[Male Refugee (3-14)]]+Enrollment[[#This Row],[Host Male (3-14)]]</f>
        <v>49</v>
      </c>
      <c r="BK268" s="22">
        <f>Enrollment[[#This Row],[Female Refugee (3-14)]]+Enrollment[[#This Row],[Host Female (3-14)]]</f>
        <v>56</v>
      </c>
      <c r="BL2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68" s="22">
        <f>Enrollment[[#This Row],['# of Boys from host community in age group 15-17 enrolled in learning spaces]]+Enrollment[[#This Row],['# of Boys from host community in age group 18-24 enrolled in learning spaces]]</f>
        <v>0</v>
      </c>
      <c r="BO2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68" s="22">
        <f>Enrollment[[#This Row],[Male Refugee (15-24)]]+Enrollment[[#This Row],[Male Host (15-24)]]</f>
        <v>0</v>
      </c>
      <c r="BQ268" s="22">
        <f>Enrollment[[#This Row],[Female Refugee  (15-24)]]+Enrollment[[#This Row],[Female Host (15-24)]]</f>
        <v>0</v>
      </c>
      <c r="BR268" s="22">
        <f>Enrollment[[#This Row],[Total Male (3-14)]]+Enrollment[[#This Row],[Total Male (15-24)]]</f>
        <v>49</v>
      </c>
      <c r="BS268" s="22">
        <f>Enrollment[[#This Row],[Total Female (3-14)]]+Enrollment[[#This Row],[Total Female (15-24)]]</f>
        <v>56</v>
      </c>
      <c r="BT268" s="22">
        <f>Enrollment[[#This Row],[Refugee Total]]+Enrollment[[#This Row],[Total Host]]</f>
        <v>105</v>
      </c>
      <c r="BU268" s="22">
        <f>Enrollment[[#This Row],['# of Girls from refugee community in age group 3-5 enrolled in learning spaces]]+Enrollment[[#This Row],['# of Girls from host community in age group 3-5 enrolled in learning spaces]]</f>
        <v>18</v>
      </c>
      <c r="BV268" s="22">
        <f>Enrollment[[#This Row],['# of Girls from refugee community in age group 6-14 enrolled in learning spaces]]+Enrollment[[#This Row],['# of Girls from host community in age group 6-14 enrolled in learning spaces]]</f>
        <v>38</v>
      </c>
      <c r="BW2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68" s="22">
        <f>Enrollment[[#This Row],['# of Boys from refugee community in age group 3-5 enrolled in learning spaces]]+Enrollment[[#This Row],['# of Boys from host community in age group 3-5 enrolled in learning spaces]]</f>
        <v>17</v>
      </c>
      <c r="BZ268" s="22">
        <f>Enrollment[[#This Row],['# of Boys from refugee community in age group 6-14 enrolled in learning spaces]]+Enrollment[[#This Row],['# of Boys from host community in age group 6-14 enrolled in learning spaces]]</f>
        <v>32</v>
      </c>
      <c r="CA2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2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69" spans="1:80">
      <c r="A269" s="21" t="s">
        <v>36</v>
      </c>
      <c r="B269" s="21" t="s">
        <v>65</v>
      </c>
      <c r="E269" s="21" t="s">
        <v>1145</v>
      </c>
      <c r="F269" s="21" t="s">
        <v>186</v>
      </c>
      <c r="G269" s="21">
        <v>31012666</v>
      </c>
      <c r="H269" s="21" t="s">
        <v>166</v>
      </c>
      <c r="I269" s="21" t="s">
        <v>259</v>
      </c>
      <c r="J269" s="21" t="s">
        <v>168</v>
      </c>
      <c r="P269" s="21" t="s">
        <v>99</v>
      </c>
      <c r="Q269" s="21" t="s">
        <v>107</v>
      </c>
      <c r="S269" s="21">
        <v>18</v>
      </c>
      <c r="U269" s="21">
        <v>17</v>
      </c>
      <c r="AA269" s="21">
        <v>37</v>
      </c>
      <c r="AC269" s="21">
        <v>33</v>
      </c>
      <c r="AZ2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69" s="22">
        <f>Enrollment[[#This Row],[Refugee Children 3-14]]+Enrollment[[#This Row],[Refugee Children 15-24]]</f>
        <v>105</v>
      </c>
      <c r="BC2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69" s="22">
        <f>Enrollment[[#This Row],[Host Children 3-14]]+Enrollment[[#This Row],[Host Children 15-24]]</f>
        <v>0</v>
      </c>
      <c r="BF269" s="22">
        <f>Enrollment[[#This Row],['# of Boys from refugee community in age group 3-5 enrolled in learning spaces]]+Enrollment[[#This Row],['# of Boys from refugee community in age group 6-14 enrolled in learning spaces]]</f>
        <v>50</v>
      </c>
      <c r="BG269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269" s="22">
        <f>Enrollment[[#This Row],['# of Boys from host community in age group 3-5 enrolled in learning spaces]]+Enrollment[[#This Row],['# of Boys from host community in age group 6-14 enrolled in learning spaces]]</f>
        <v>0</v>
      </c>
      <c r="BI269" s="22">
        <f>Enrollment[[#This Row],['# of Girls from host community in age group 3-5 enrolled in learning spaces]]+Enrollment[[#This Row],['# of Girls from host community in age group 6-14 enrolled in learning spaces]]</f>
        <v>0</v>
      </c>
      <c r="BJ269" s="22">
        <f>Enrollment[[#This Row],[Male Refugee (3-14)]]+Enrollment[[#This Row],[Host Male (3-14)]]</f>
        <v>50</v>
      </c>
      <c r="BK269" s="22">
        <f>Enrollment[[#This Row],[Female Refugee (3-14)]]+Enrollment[[#This Row],[Host Female (3-14)]]</f>
        <v>55</v>
      </c>
      <c r="BL2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69" s="22">
        <f>Enrollment[[#This Row],['# of Boys from host community in age group 15-17 enrolled in learning spaces]]+Enrollment[[#This Row],['# of Boys from host community in age group 18-24 enrolled in learning spaces]]</f>
        <v>0</v>
      </c>
      <c r="BO2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69" s="22">
        <f>Enrollment[[#This Row],[Male Refugee (15-24)]]+Enrollment[[#This Row],[Male Host (15-24)]]</f>
        <v>0</v>
      </c>
      <c r="BQ269" s="22">
        <f>Enrollment[[#This Row],[Female Refugee  (15-24)]]+Enrollment[[#This Row],[Female Host (15-24)]]</f>
        <v>0</v>
      </c>
      <c r="BR269" s="22">
        <f>Enrollment[[#This Row],[Total Male (3-14)]]+Enrollment[[#This Row],[Total Male (15-24)]]</f>
        <v>50</v>
      </c>
      <c r="BS269" s="22">
        <f>Enrollment[[#This Row],[Total Female (3-14)]]+Enrollment[[#This Row],[Total Female (15-24)]]</f>
        <v>55</v>
      </c>
      <c r="BT269" s="22">
        <f>Enrollment[[#This Row],[Refugee Total]]+Enrollment[[#This Row],[Total Host]]</f>
        <v>105</v>
      </c>
      <c r="BU269" s="22">
        <f>Enrollment[[#This Row],['# of Girls from refugee community in age group 3-5 enrolled in learning spaces]]+Enrollment[[#This Row],['# of Girls from host community in age group 3-5 enrolled in learning spaces]]</f>
        <v>18</v>
      </c>
      <c r="BV269" s="22">
        <f>Enrollment[[#This Row],['# of Girls from refugee community in age group 6-14 enrolled in learning spaces]]+Enrollment[[#This Row],['# of Girls from host community in age group 6-14 enrolled in learning spaces]]</f>
        <v>37</v>
      </c>
      <c r="BW2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69" s="22">
        <f>Enrollment[[#This Row],['# of Boys from refugee community in age group 3-5 enrolled in learning spaces]]+Enrollment[[#This Row],['# of Boys from host community in age group 3-5 enrolled in learning spaces]]</f>
        <v>17</v>
      </c>
      <c r="BZ269" s="22">
        <f>Enrollment[[#This Row],['# of Boys from refugee community in age group 6-14 enrolled in learning spaces]]+Enrollment[[#This Row],['# of Boys from host community in age group 6-14 enrolled in learning spaces]]</f>
        <v>33</v>
      </c>
      <c r="CA2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2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70" spans="1:80">
      <c r="A270" s="21" t="s">
        <v>36</v>
      </c>
      <c r="B270" s="21" t="s">
        <v>65</v>
      </c>
      <c r="E270" s="21" t="s">
        <v>1146</v>
      </c>
      <c r="F270" s="21" t="s">
        <v>174</v>
      </c>
      <c r="G270" s="21">
        <v>31012638</v>
      </c>
      <c r="H270" s="21" t="s">
        <v>166</v>
      </c>
      <c r="I270" s="21" t="s">
        <v>167</v>
      </c>
      <c r="J270" s="21" t="s">
        <v>168</v>
      </c>
      <c r="K270" s="21">
        <v>21.193875999999999</v>
      </c>
      <c r="L270" s="21">
        <v>92.161260999999996</v>
      </c>
      <c r="M270" s="21">
        <v>0</v>
      </c>
      <c r="N270" s="21">
        <v>0</v>
      </c>
      <c r="P270" s="21" t="s">
        <v>99</v>
      </c>
      <c r="Q270" s="21" t="s">
        <v>107</v>
      </c>
      <c r="S270" s="21">
        <v>19</v>
      </c>
      <c r="U270" s="21">
        <v>16</v>
      </c>
      <c r="AA270" s="21">
        <v>32</v>
      </c>
      <c r="AC270" s="21">
        <v>38</v>
      </c>
      <c r="AD270" s="21">
        <v>1</v>
      </c>
      <c r="AZ2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70" s="22">
        <f>Enrollment[[#This Row],[Refugee Children 3-14]]+Enrollment[[#This Row],[Refugee Children 15-24]]</f>
        <v>105</v>
      </c>
      <c r="BC2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70" s="22">
        <f>Enrollment[[#This Row],[Host Children 3-14]]+Enrollment[[#This Row],[Host Children 15-24]]</f>
        <v>0</v>
      </c>
      <c r="BF270" s="22">
        <f>Enrollment[[#This Row],['# of Boys from refugee community in age group 3-5 enrolled in learning spaces]]+Enrollment[[#This Row],['# of Boys from refugee community in age group 6-14 enrolled in learning spaces]]</f>
        <v>54</v>
      </c>
      <c r="BG270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270" s="22">
        <f>Enrollment[[#This Row],['# of Boys from host community in age group 3-5 enrolled in learning spaces]]+Enrollment[[#This Row],['# of Boys from host community in age group 6-14 enrolled in learning spaces]]</f>
        <v>0</v>
      </c>
      <c r="BI270" s="22">
        <f>Enrollment[[#This Row],['# of Girls from host community in age group 3-5 enrolled in learning spaces]]+Enrollment[[#This Row],['# of Girls from host community in age group 6-14 enrolled in learning spaces]]</f>
        <v>0</v>
      </c>
      <c r="BJ270" s="22">
        <f>Enrollment[[#This Row],[Male Refugee (3-14)]]+Enrollment[[#This Row],[Host Male (3-14)]]</f>
        <v>54</v>
      </c>
      <c r="BK270" s="22">
        <f>Enrollment[[#This Row],[Female Refugee (3-14)]]+Enrollment[[#This Row],[Host Female (3-14)]]</f>
        <v>51</v>
      </c>
      <c r="BL2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70" s="22">
        <f>Enrollment[[#This Row],['# of Boys from host community in age group 15-17 enrolled in learning spaces]]+Enrollment[[#This Row],['# of Boys from host community in age group 18-24 enrolled in learning spaces]]</f>
        <v>0</v>
      </c>
      <c r="BO2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70" s="22">
        <f>Enrollment[[#This Row],[Male Refugee (15-24)]]+Enrollment[[#This Row],[Male Host (15-24)]]</f>
        <v>0</v>
      </c>
      <c r="BQ270" s="22">
        <f>Enrollment[[#This Row],[Female Refugee  (15-24)]]+Enrollment[[#This Row],[Female Host (15-24)]]</f>
        <v>0</v>
      </c>
      <c r="BR270" s="22">
        <f>Enrollment[[#This Row],[Total Male (3-14)]]+Enrollment[[#This Row],[Total Male (15-24)]]</f>
        <v>54</v>
      </c>
      <c r="BS270" s="22">
        <f>Enrollment[[#This Row],[Total Female (3-14)]]+Enrollment[[#This Row],[Total Female (15-24)]]</f>
        <v>51</v>
      </c>
      <c r="BT270" s="22">
        <f>Enrollment[[#This Row],[Refugee Total]]+Enrollment[[#This Row],[Total Host]]</f>
        <v>105</v>
      </c>
      <c r="BU270" s="22">
        <f>Enrollment[[#This Row],['# of Girls from refugee community in age group 3-5 enrolled in learning spaces]]+Enrollment[[#This Row],['# of Girls from host community in age group 3-5 enrolled in learning spaces]]</f>
        <v>19</v>
      </c>
      <c r="BV270" s="22">
        <f>Enrollment[[#This Row],['# of Girls from refugee community in age group 6-14 enrolled in learning spaces]]+Enrollment[[#This Row],['# of Girls from host community in age group 6-14 enrolled in learning spaces]]</f>
        <v>32</v>
      </c>
      <c r="BW2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70" s="22">
        <f>Enrollment[[#This Row],['# of Boys from refugee community in age group 3-5 enrolled in learning spaces]]+Enrollment[[#This Row],['# of Boys from host community in age group 3-5 enrolled in learning spaces]]</f>
        <v>16</v>
      </c>
      <c r="BZ270" s="22">
        <f>Enrollment[[#This Row],['# of Boys from refugee community in age group 6-14 enrolled in learning spaces]]+Enrollment[[#This Row],['# of Boys from host community in age group 6-14 enrolled in learning spaces]]</f>
        <v>38</v>
      </c>
      <c r="CA2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2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71" spans="1:80">
      <c r="A271" s="21" t="s">
        <v>36</v>
      </c>
      <c r="B271" s="21" t="s">
        <v>65</v>
      </c>
      <c r="E271" s="21" t="s">
        <v>1147</v>
      </c>
      <c r="F271" s="21" t="s">
        <v>170</v>
      </c>
      <c r="G271" s="21">
        <v>31012644</v>
      </c>
      <c r="H271" s="21" t="s">
        <v>166</v>
      </c>
      <c r="I271" s="21" t="s">
        <v>167</v>
      </c>
      <c r="J271" s="21" t="s">
        <v>168</v>
      </c>
      <c r="K271" s="21">
        <v>21.194405</v>
      </c>
      <c r="L271" s="21">
        <v>92.161180000000002</v>
      </c>
      <c r="M271" s="21">
        <v>0</v>
      </c>
      <c r="N271" s="21">
        <v>0</v>
      </c>
      <c r="P271" s="21" t="s">
        <v>99</v>
      </c>
      <c r="Q271" s="21" t="s">
        <v>107</v>
      </c>
      <c r="S271" s="21">
        <v>20</v>
      </c>
      <c r="U271" s="21">
        <v>15</v>
      </c>
      <c r="AA271" s="21">
        <v>30</v>
      </c>
      <c r="AB271" s="21">
        <v>2</v>
      </c>
      <c r="AC271" s="21">
        <v>40</v>
      </c>
      <c r="AZ2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71" s="22">
        <f>Enrollment[[#This Row],[Refugee Children 3-14]]+Enrollment[[#This Row],[Refugee Children 15-24]]</f>
        <v>105</v>
      </c>
      <c r="BC2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71" s="22">
        <f>Enrollment[[#This Row],[Host Children 3-14]]+Enrollment[[#This Row],[Host Children 15-24]]</f>
        <v>0</v>
      </c>
      <c r="BF271" s="22">
        <f>Enrollment[[#This Row],['# of Boys from refugee community in age group 3-5 enrolled in learning spaces]]+Enrollment[[#This Row],['# of Boys from refugee community in age group 6-14 enrolled in learning spaces]]</f>
        <v>55</v>
      </c>
      <c r="BG271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271" s="22">
        <f>Enrollment[[#This Row],['# of Boys from host community in age group 3-5 enrolled in learning spaces]]+Enrollment[[#This Row],['# of Boys from host community in age group 6-14 enrolled in learning spaces]]</f>
        <v>0</v>
      </c>
      <c r="BI271" s="22">
        <f>Enrollment[[#This Row],['# of Girls from host community in age group 3-5 enrolled in learning spaces]]+Enrollment[[#This Row],['# of Girls from host community in age group 6-14 enrolled in learning spaces]]</f>
        <v>0</v>
      </c>
      <c r="BJ271" s="22">
        <f>Enrollment[[#This Row],[Male Refugee (3-14)]]+Enrollment[[#This Row],[Host Male (3-14)]]</f>
        <v>55</v>
      </c>
      <c r="BK271" s="22">
        <f>Enrollment[[#This Row],[Female Refugee (3-14)]]+Enrollment[[#This Row],[Host Female (3-14)]]</f>
        <v>50</v>
      </c>
      <c r="BL2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71" s="22">
        <f>Enrollment[[#This Row],['# of Boys from host community in age group 15-17 enrolled in learning spaces]]+Enrollment[[#This Row],['# of Boys from host community in age group 18-24 enrolled in learning spaces]]</f>
        <v>0</v>
      </c>
      <c r="BO2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71" s="22">
        <f>Enrollment[[#This Row],[Male Refugee (15-24)]]+Enrollment[[#This Row],[Male Host (15-24)]]</f>
        <v>0</v>
      </c>
      <c r="BQ271" s="22">
        <f>Enrollment[[#This Row],[Female Refugee  (15-24)]]+Enrollment[[#This Row],[Female Host (15-24)]]</f>
        <v>0</v>
      </c>
      <c r="BR271" s="22">
        <f>Enrollment[[#This Row],[Total Male (3-14)]]+Enrollment[[#This Row],[Total Male (15-24)]]</f>
        <v>55</v>
      </c>
      <c r="BS271" s="22">
        <f>Enrollment[[#This Row],[Total Female (3-14)]]+Enrollment[[#This Row],[Total Female (15-24)]]</f>
        <v>50</v>
      </c>
      <c r="BT271" s="22">
        <f>Enrollment[[#This Row],[Refugee Total]]+Enrollment[[#This Row],[Total Host]]</f>
        <v>105</v>
      </c>
      <c r="BU271" s="22">
        <f>Enrollment[[#This Row],['# of Girls from refugee community in age group 3-5 enrolled in learning spaces]]+Enrollment[[#This Row],['# of Girls from host community in age group 3-5 enrolled in learning spaces]]</f>
        <v>20</v>
      </c>
      <c r="BV271" s="22">
        <f>Enrollment[[#This Row],['# of Girls from refugee community in age group 6-14 enrolled in learning spaces]]+Enrollment[[#This Row],['# of Girls from host community in age group 6-14 enrolled in learning spaces]]</f>
        <v>30</v>
      </c>
      <c r="BW2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71" s="22">
        <f>Enrollment[[#This Row],['# of Boys from refugee community in age group 3-5 enrolled in learning spaces]]+Enrollment[[#This Row],['# of Boys from host community in age group 3-5 enrolled in learning spaces]]</f>
        <v>15</v>
      </c>
      <c r="BZ271" s="22">
        <f>Enrollment[[#This Row],['# of Boys from refugee community in age group 6-14 enrolled in learning spaces]]+Enrollment[[#This Row],['# of Boys from host community in age group 6-14 enrolled in learning spaces]]</f>
        <v>40</v>
      </c>
      <c r="CA2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2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72" spans="1:80">
      <c r="A272" s="21" t="s">
        <v>36</v>
      </c>
      <c r="B272" s="21" t="s">
        <v>65</v>
      </c>
      <c r="E272" s="21" t="s">
        <v>1148</v>
      </c>
      <c r="F272" s="21" t="s">
        <v>176</v>
      </c>
      <c r="G272" s="21">
        <v>31012702</v>
      </c>
      <c r="H272" s="21" t="s">
        <v>166</v>
      </c>
      <c r="I272" s="21" t="s">
        <v>259</v>
      </c>
      <c r="J272" s="21" t="s">
        <v>168</v>
      </c>
      <c r="K272" s="21">
        <v>21.199155000000001</v>
      </c>
      <c r="L272" s="21">
        <v>92.161615999999995</v>
      </c>
      <c r="M272" s="21">
        <v>0</v>
      </c>
      <c r="N272" s="21">
        <v>0</v>
      </c>
      <c r="P272" s="21" t="s">
        <v>99</v>
      </c>
      <c r="Q272" s="21" t="s">
        <v>107</v>
      </c>
      <c r="S272" s="21">
        <v>17</v>
      </c>
      <c r="U272" s="21">
        <v>18</v>
      </c>
      <c r="AA272" s="21">
        <v>39</v>
      </c>
      <c r="AC272" s="21">
        <v>31</v>
      </c>
      <c r="AZ2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72" s="22">
        <f>Enrollment[[#This Row],[Refugee Children 3-14]]+Enrollment[[#This Row],[Refugee Children 15-24]]</f>
        <v>105</v>
      </c>
      <c r="BC2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72" s="22">
        <f>Enrollment[[#This Row],[Host Children 3-14]]+Enrollment[[#This Row],[Host Children 15-24]]</f>
        <v>0</v>
      </c>
      <c r="BF272" s="22">
        <f>Enrollment[[#This Row],['# of Boys from refugee community in age group 3-5 enrolled in learning spaces]]+Enrollment[[#This Row],['# of Boys from refugee community in age group 6-14 enrolled in learning spaces]]</f>
        <v>49</v>
      </c>
      <c r="BG272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272" s="22">
        <f>Enrollment[[#This Row],['# of Boys from host community in age group 3-5 enrolled in learning spaces]]+Enrollment[[#This Row],['# of Boys from host community in age group 6-14 enrolled in learning spaces]]</f>
        <v>0</v>
      </c>
      <c r="BI272" s="22">
        <f>Enrollment[[#This Row],['# of Girls from host community in age group 3-5 enrolled in learning spaces]]+Enrollment[[#This Row],['# of Girls from host community in age group 6-14 enrolled in learning spaces]]</f>
        <v>0</v>
      </c>
      <c r="BJ272" s="22">
        <f>Enrollment[[#This Row],[Male Refugee (3-14)]]+Enrollment[[#This Row],[Host Male (3-14)]]</f>
        <v>49</v>
      </c>
      <c r="BK272" s="22">
        <f>Enrollment[[#This Row],[Female Refugee (3-14)]]+Enrollment[[#This Row],[Host Female (3-14)]]</f>
        <v>56</v>
      </c>
      <c r="BL2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72" s="22">
        <f>Enrollment[[#This Row],['# of Boys from host community in age group 15-17 enrolled in learning spaces]]+Enrollment[[#This Row],['# of Boys from host community in age group 18-24 enrolled in learning spaces]]</f>
        <v>0</v>
      </c>
      <c r="BO2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72" s="22">
        <f>Enrollment[[#This Row],[Male Refugee (15-24)]]+Enrollment[[#This Row],[Male Host (15-24)]]</f>
        <v>0</v>
      </c>
      <c r="BQ272" s="22">
        <f>Enrollment[[#This Row],[Female Refugee  (15-24)]]+Enrollment[[#This Row],[Female Host (15-24)]]</f>
        <v>0</v>
      </c>
      <c r="BR272" s="22">
        <f>Enrollment[[#This Row],[Total Male (3-14)]]+Enrollment[[#This Row],[Total Male (15-24)]]</f>
        <v>49</v>
      </c>
      <c r="BS272" s="22">
        <f>Enrollment[[#This Row],[Total Female (3-14)]]+Enrollment[[#This Row],[Total Female (15-24)]]</f>
        <v>56</v>
      </c>
      <c r="BT272" s="22">
        <f>Enrollment[[#This Row],[Refugee Total]]+Enrollment[[#This Row],[Total Host]]</f>
        <v>105</v>
      </c>
      <c r="BU272" s="22">
        <f>Enrollment[[#This Row],['# of Girls from refugee community in age group 3-5 enrolled in learning spaces]]+Enrollment[[#This Row],['# of Girls from host community in age group 3-5 enrolled in learning spaces]]</f>
        <v>17</v>
      </c>
      <c r="BV272" s="22">
        <f>Enrollment[[#This Row],['# of Girls from refugee community in age group 6-14 enrolled in learning spaces]]+Enrollment[[#This Row],['# of Girls from host community in age group 6-14 enrolled in learning spaces]]</f>
        <v>39</v>
      </c>
      <c r="BW2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72" s="22">
        <f>Enrollment[[#This Row],['# of Boys from refugee community in age group 3-5 enrolled in learning spaces]]+Enrollment[[#This Row],['# of Boys from host community in age group 3-5 enrolled in learning spaces]]</f>
        <v>18</v>
      </c>
      <c r="BZ272" s="22">
        <f>Enrollment[[#This Row],['# of Boys from refugee community in age group 6-14 enrolled in learning spaces]]+Enrollment[[#This Row],['# of Boys from host community in age group 6-14 enrolled in learning spaces]]</f>
        <v>31</v>
      </c>
      <c r="CA2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2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73" spans="1:80">
      <c r="A273" s="21" t="s">
        <v>36</v>
      </c>
      <c r="B273" s="21" t="s">
        <v>65</v>
      </c>
      <c r="E273" s="21" t="s">
        <v>1149</v>
      </c>
      <c r="F273" s="21" t="s">
        <v>165</v>
      </c>
      <c r="G273" s="21">
        <v>31012623</v>
      </c>
      <c r="H273" s="21" t="s">
        <v>166</v>
      </c>
      <c r="I273" s="21" t="s">
        <v>259</v>
      </c>
      <c r="J273" s="21" t="s">
        <v>168</v>
      </c>
      <c r="K273" s="21">
        <v>21.192896000000001</v>
      </c>
      <c r="L273" s="21">
        <v>92.162987000000001</v>
      </c>
      <c r="M273" s="21">
        <v>0</v>
      </c>
      <c r="N273" s="21">
        <v>0</v>
      </c>
      <c r="P273" s="21" t="s">
        <v>99</v>
      </c>
      <c r="Q273" s="21" t="s">
        <v>107</v>
      </c>
      <c r="S273" s="21">
        <v>18</v>
      </c>
      <c r="U273" s="21">
        <v>17</v>
      </c>
      <c r="AA273" s="21">
        <v>36</v>
      </c>
      <c r="AB273" s="21">
        <v>1</v>
      </c>
      <c r="AC273" s="21">
        <v>34</v>
      </c>
      <c r="AD273" s="21">
        <v>1</v>
      </c>
      <c r="AZ2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73" s="22">
        <f>Enrollment[[#This Row],[Refugee Children 3-14]]+Enrollment[[#This Row],[Refugee Children 15-24]]</f>
        <v>105</v>
      </c>
      <c r="BC2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73" s="22">
        <f>Enrollment[[#This Row],[Host Children 3-14]]+Enrollment[[#This Row],[Host Children 15-24]]</f>
        <v>0</v>
      </c>
      <c r="BF273" s="22">
        <f>Enrollment[[#This Row],['# of Boys from refugee community in age group 3-5 enrolled in learning spaces]]+Enrollment[[#This Row],['# of Boys from refugee community in age group 6-14 enrolled in learning spaces]]</f>
        <v>51</v>
      </c>
      <c r="BG273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273" s="22">
        <f>Enrollment[[#This Row],['# of Boys from host community in age group 3-5 enrolled in learning spaces]]+Enrollment[[#This Row],['# of Boys from host community in age group 6-14 enrolled in learning spaces]]</f>
        <v>0</v>
      </c>
      <c r="BI273" s="22">
        <f>Enrollment[[#This Row],['# of Girls from host community in age group 3-5 enrolled in learning spaces]]+Enrollment[[#This Row],['# of Girls from host community in age group 6-14 enrolled in learning spaces]]</f>
        <v>0</v>
      </c>
      <c r="BJ273" s="22">
        <f>Enrollment[[#This Row],[Male Refugee (3-14)]]+Enrollment[[#This Row],[Host Male (3-14)]]</f>
        <v>51</v>
      </c>
      <c r="BK273" s="22">
        <f>Enrollment[[#This Row],[Female Refugee (3-14)]]+Enrollment[[#This Row],[Host Female (3-14)]]</f>
        <v>54</v>
      </c>
      <c r="BL2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73" s="22">
        <f>Enrollment[[#This Row],['# of Boys from host community in age group 15-17 enrolled in learning spaces]]+Enrollment[[#This Row],['# of Boys from host community in age group 18-24 enrolled in learning spaces]]</f>
        <v>0</v>
      </c>
      <c r="BO2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73" s="22">
        <f>Enrollment[[#This Row],[Male Refugee (15-24)]]+Enrollment[[#This Row],[Male Host (15-24)]]</f>
        <v>0</v>
      </c>
      <c r="BQ273" s="22">
        <f>Enrollment[[#This Row],[Female Refugee  (15-24)]]+Enrollment[[#This Row],[Female Host (15-24)]]</f>
        <v>0</v>
      </c>
      <c r="BR273" s="22">
        <f>Enrollment[[#This Row],[Total Male (3-14)]]+Enrollment[[#This Row],[Total Male (15-24)]]</f>
        <v>51</v>
      </c>
      <c r="BS273" s="22">
        <f>Enrollment[[#This Row],[Total Female (3-14)]]+Enrollment[[#This Row],[Total Female (15-24)]]</f>
        <v>54</v>
      </c>
      <c r="BT273" s="22">
        <f>Enrollment[[#This Row],[Refugee Total]]+Enrollment[[#This Row],[Total Host]]</f>
        <v>105</v>
      </c>
      <c r="BU273" s="22">
        <f>Enrollment[[#This Row],['# of Girls from refugee community in age group 3-5 enrolled in learning spaces]]+Enrollment[[#This Row],['# of Girls from host community in age group 3-5 enrolled in learning spaces]]</f>
        <v>18</v>
      </c>
      <c r="BV273" s="22">
        <f>Enrollment[[#This Row],['# of Girls from refugee community in age group 6-14 enrolled in learning spaces]]+Enrollment[[#This Row],['# of Girls from host community in age group 6-14 enrolled in learning spaces]]</f>
        <v>36</v>
      </c>
      <c r="BW2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73" s="22">
        <f>Enrollment[[#This Row],['# of Boys from refugee community in age group 3-5 enrolled in learning spaces]]+Enrollment[[#This Row],['# of Boys from host community in age group 3-5 enrolled in learning spaces]]</f>
        <v>17</v>
      </c>
      <c r="BZ273" s="22">
        <f>Enrollment[[#This Row],['# of Boys from refugee community in age group 6-14 enrolled in learning spaces]]+Enrollment[[#This Row],['# of Boys from host community in age group 6-14 enrolled in learning spaces]]</f>
        <v>34</v>
      </c>
      <c r="CA2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2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74" spans="1:80">
      <c r="A274" s="21" t="s">
        <v>36</v>
      </c>
      <c r="B274" s="21" t="s">
        <v>65</v>
      </c>
      <c r="E274" s="21" t="s">
        <v>1150</v>
      </c>
      <c r="F274" s="21" t="s">
        <v>196</v>
      </c>
      <c r="G274" s="21">
        <v>31012630</v>
      </c>
      <c r="H274" s="21" t="s">
        <v>166</v>
      </c>
      <c r="I274" s="21" t="s">
        <v>167</v>
      </c>
      <c r="J274" s="21" t="s">
        <v>168</v>
      </c>
      <c r="K274" s="21">
        <v>21.193187999999999</v>
      </c>
      <c r="L274" s="21">
        <v>92.161908999999994</v>
      </c>
      <c r="M274" s="21">
        <v>0</v>
      </c>
      <c r="N274" s="21">
        <v>0</v>
      </c>
      <c r="P274" s="21" t="s">
        <v>99</v>
      </c>
      <c r="Q274" s="21" t="s">
        <v>107</v>
      </c>
      <c r="S274" s="21">
        <v>13</v>
      </c>
      <c r="U274" s="21">
        <v>22</v>
      </c>
      <c r="AA274" s="21">
        <v>40</v>
      </c>
      <c r="AB274" s="21">
        <v>1</v>
      </c>
      <c r="AC274" s="21">
        <v>30</v>
      </c>
      <c r="AD274" s="21">
        <v>1</v>
      </c>
      <c r="AZ2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74" s="22">
        <f>Enrollment[[#This Row],[Refugee Children 3-14]]+Enrollment[[#This Row],[Refugee Children 15-24]]</f>
        <v>105</v>
      </c>
      <c r="BC2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74" s="22">
        <f>Enrollment[[#This Row],[Host Children 3-14]]+Enrollment[[#This Row],[Host Children 15-24]]</f>
        <v>0</v>
      </c>
      <c r="BF274" s="22">
        <f>Enrollment[[#This Row],['# of Boys from refugee community in age group 3-5 enrolled in learning spaces]]+Enrollment[[#This Row],['# of Boys from refugee community in age group 6-14 enrolled in learning spaces]]</f>
        <v>52</v>
      </c>
      <c r="BG274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274" s="22">
        <f>Enrollment[[#This Row],['# of Boys from host community in age group 3-5 enrolled in learning spaces]]+Enrollment[[#This Row],['# of Boys from host community in age group 6-14 enrolled in learning spaces]]</f>
        <v>0</v>
      </c>
      <c r="BI274" s="22">
        <f>Enrollment[[#This Row],['# of Girls from host community in age group 3-5 enrolled in learning spaces]]+Enrollment[[#This Row],['# of Girls from host community in age group 6-14 enrolled in learning spaces]]</f>
        <v>0</v>
      </c>
      <c r="BJ274" s="22">
        <f>Enrollment[[#This Row],[Male Refugee (3-14)]]+Enrollment[[#This Row],[Host Male (3-14)]]</f>
        <v>52</v>
      </c>
      <c r="BK274" s="22">
        <f>Enrollment[[#This Row],[Female Refugee (3-14)]]+Enrollment[[#This Row],[Host Female (3-14)]]</f>
        <v>53</v>
      </c>
      <c r="BL2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74" s="22">
        <f>Enrollment[[#This Row],['# of Boys from host community in age group 15-17 enrolled in learning spaces]]+Enrollment[[#This Row],['# of Boys from host community in age group 18-24 enrolled in learning spaces]]</f>
        <v>0</v>
      </c>
      <c r="BO2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74" s="22">
        <f>Enrollment[[#This Row],[Male Refugee (15-24)]]+Enrollment[[#This Row],[Male Host (15-24)]]</f>
        <v>0</v>
      </c>
      <c r="BQ274" s="22">
        <f>Enrollment[[#This Row],[Female Refugee  (15-24)]]+Enrollment[[#This Row],[Female Host (15-24)]]</f>
        <v>0</v>
      </c>
      <c r="BR274" s="22">
        <f>Enrollment[[#This Row],[Total Male (3-14)]]+Enrollment[[#This Row],[Total Male (15-24)]]</f>
        <v>52</v>
      </c>
      <c r="BS274" s="22">
        <f>Enrollment[[#This Row],[Total Female (3-14)]]+Enrollment[[#This Row],[Total Female (15-24)]]</f>
        <v>53</v>
      </c>
      <c r="BT274" s="22">
        <f>Enrollment[[#This Row],[Refugee Total]]+Enrollment[[#This Row],[Total Host]]</f>
        <v>105</v>
      </c>
      <c r="BU274" s="22">
        <f>Enrollment[[#This Row],['# of Girls from refugee community in age group 3-5 enrolled in learning spaces]]+Enrollment[[#This Row],['# of Girls from host community in age group 3-5 enrolled in learning spaces]]</f>
        <v>13</v>
      </c>
      <c r="BV274" s="22">
        <f>Enrollment[[#This Row],['# of Girls from refugee community in age group 6-14 enrolled in learning spaces]]+Enrollment[[#This Row],['# of Girls from host community in age group 6-14 enrolled in learning spaces]]</f>
        <v>40</v>
      </c>
      <c r="BW2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74" s="22">
        <f>Enrollment[[#This Row],['# of Boys from refugee community in age group 3-5 enrolled in learning spaces]]+Enrollment[[#This Row],['# of Boys from host community in age group 3-5 enrolled in learning spaces]]</f>
        <v>22</v>
      </c>
      <c r="BZ274" s="22">
        <f>Enrollment[[#This Row],['# of Boys from refugee community in age group 6-14 enrolled in learning spaces]]+Enrollment[[#This Row],['# of Boys from host community in age group 6-14 enrolled in learning spaces]]</f>
        <v>30</v>
      </c>
      <c r="CA2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2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75" spans="1:80">
      <c r="A275" s="21" t="s">
        <v>36</v>
      </c>
      <c r="B275" s="21" t="s">
        <v>65</v>
      </c>
      <c r="E275" s="21" t="s">
        <v>1151</v>
      </c>
      <c r="F275" s="21" t="s">
        <v>192</v>
      </c>
      <c r="G275" s="21">
        <v>31012643</v>
      </c>
      <c r="H275" s="21" t="s">
        <v>166</v>
      </c>
      <c r="I275" s="21" t="s">
        <v>259</v>
      </c>
      <c r="J275" s="21" t="s">
        <v>168</v>
      </c>
      <c r="K275" s="21">
        <v>21.194351999999999</v>
      </c>
      <c r="L275" s="21">
        <v>92.161822000000001</v>
      </c>
      <c r="M275" s="21">
        <v>0</v>
      </c>
      <c r="N275" s="21">
        <v>0</v>
      </c>
      <c r="P275" s="21" t="s">
        <v>99</v>
      </c>
      <c r="Q275" s="21" t="s">
        <v>107</v>
      </c>
      <c r="S275" s="21">
        <v>18</v>
      </c>
      <c r="U275" s="21">
        <v>17</v>
      </c>
      <c r="AA275" s="21">
        <v>35</v>
      </c>
      <c r="AB275" s="21">
        <v>1</v>
      </c>
      <c r="AC275" s="21">
        <v>35</v>
      </c>
      <c r="AD275" s="21">
        <v>1</v>
      </c>
      <c r="AZ2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75" s="22">
        <f>Enrollment[[#This Row],[Refugee Children 3-14]]+Enrollment[[#This Row],[Refugee Children 15-24]]</f>
        <v>105</v>
      </c>
      <c r="BC2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75" s="22">
        <f>Enrollment[[#This Row],[Host Children 3-14]]+Enrollment[[#This Row],[Host Children 15-24]]</f>
        <v>0</v>
      </c>
      <c r="BF275" s="22">
        <f>Enrollment[[#This Row],['# of Boys from refugee community in age group 3-5 enrolled in learning spaces]]+Enrollment[[#This Row],['# of Boys from refugee community in age group 6-14 enrolled in learning spaces]]</f>
        <v>52</v>
      </c>
      <c r="BG275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275" s="22">
        <f>Enrollment[[#This Row],['# of Boys from host community in age group 3-5 enrolled in learning spaces]]+Enrollment[[#This Row],['# of Boys from host community in age group 6-14 enrolled in learning spaces]]</f>
        <v>0</v>
      </c>
      <c r="BI275" s="22">
        <f>Enrollment[[#This Row],['# of Girls from host community in age group 3-5 enrolled in learning spaces]]+Enrollment[[#This Row],['# of Girls from host community in age group 6-14 enrolled in learning spaces]]</f>
        <v>0</v>
      </c>
      <c r="BJ275" s="22">
        <f>Enrollment[[#This Row],[Male Refugee (3-14)]]+Enrollment[[#This Row],[Host Male (3-14)]]</f>
        <v>52</v>
      </c>
      <c r="BK275" s="22">
        <f>Enrollment[[#This Row],[Female Refugee (3-14)]]+Enrollment[[#This Row],[Host Female (3-14)]]</f>
        <v>53</v>
      </c>
      <c r="BL2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75" s="22">
        <f>Enrollment[[#This Row],['# of Boys from host community in age group 15-17 enrolled in learning spaces]]+Enrollment[[#This Row],['# of Boys from host community in age group 18-24 enrolled in learning spaces]]</f>
        <v>0</v>
      </c>
      <c r="BO2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75" s="22">
        <f>Enrollment[[#This Row],[Male Refugee (15-24)]]+Enrollment[[#This Row],[Male Host (15-24)]]</f>
        <v>0</v>
      </c>
      <c r="BQ275" s="22">
        <f>Enrollment[[#This Row],[Female Refugee  (15-24)]]+Enrollment[[#This Row],[Female Host (15-24)]]</f>
        <v>0</v>
      </c>
      <c r="BR275" s="22">
        <f>Enrollment[[#This Row],[Total Male (3-14)]]+Enrollment[[#This Row],[Total Male (15-24)]]</f>
        <v>52</v>
      </c>
      <c r="BS275" s="22">
        <f>Enrollment[[#This Row],[Total Female (3-14)]]+Enrollment[[#This Row],[Total Female (15-24)]]</f>
        <v>53</v>
      </c>
      <c r="BT275" s="22">
        <f>Enrollment[[#This Row],[Refugee Total]]+Enrollment[[#This Row],[Total Host]]</f>
        <v>105</v>
      </c>
      <c r="BU275" s="22">
        <f>Enrollment[[#This Row],['# of Girls from refugee community in age group 3-5 enrolled in learning spaces]]+Enrollment[[#This Row],['# of Girls from host community in age group 3-5 enrolled in learning spaces]]</f>
        <v>18</v>
      </c>
      <c r="BV275" s="22">
        <f>Enrollment[[#This Row],['# of Girls from refugee community in age group 6-14 enrolled in learning spaces]]+Enrollment[[#This Row],['# of Girls from host community in age group 6-14 enrolled in learning spaces]]</f>
        <v>35</v>
      </c>
      <c r="BW2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75" s="22">
        <f>Enrollment[[#This Row],['# of Boys from refugee community in age group 3-5 enrolled in learning spaces]]+Enrollment[[#This Row],['# of Boys from host community in age group 3-5 enrolled in learning spaces]]</f>
        <v>17</v>
      </c>
      <c r="BZ275" s="22">
        <f>Enrollment[[#This Row],['# of Boys from refugee community in age group 6-14 enrolled in learning spaces]]+Enrollment[[#This Row],['# of Boys from host community in age group 6-14 enrolled in learning spaces]]</f>
        <v>35</v>
      </c>
      <c r="CA2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2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76" spans="1:80">
      <c r="A276" s="21" t="s">
        <v>36</v>
      </c>
      <c r="B276" s="21" t="s">
        <v>65</v>
      </c>
      <c r="E276" s="21" t="s">
        <v>1152</v>
      </c>
      <c r="F276" s="21" t="s">
        <v>190</v>
      </c>
      <c r="G276" s="21">
        <v>31012646</v>
      </c>
      <c r="H276" s="21" t="s">
        <v>166</v>
      </c>
      <c r="I276" s="21" t="s">
        <v>259</v>
      </c>
      <c r="J276" s="21" t="s">
        <v>168</v>
      </c>
      <c r="K276" s="21">
        <v>21.194707999999999</v>
      </c>
      <c r="L276" s="21">
        <v>92.162208000000007</v>
      </c>
      <c r="M276" s="21">
        <v>0</v>
      </c>
      <c r="N276" s="21">
        <v>0</v>
      </c>
      <c r="P276" s="21" t="s">
        <v>99</v>
      </c>
      <c r="Q276" s="21" t="s">
        <v>107</v>
      </c>
      <c r="S276" s="21">
        <v>16</v>
      </c>
      <c r="U276" s="21">
        <v>19</v>
      </c>
      <c r="AA276" s="21">
        <v>36</v>
      </c>
      <c r="AB276" s="21">
        <v>1</v>
      </c>
      <c r="AC276" s="21">
        <v>34</v>
      </c>
      <c r="AD276" s="21">
        <v>1</v>
      </c>
      <c r="AZ2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76" s="22">
        <f>Enrollment[[#This Row],[Refugee Children 3-14]]+Enrollment[[#This Row],[Refugee Children 15-24]]</f>
        <v>105</v>
      </c>
      <c r="BC2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76" s="22">
        <f>Enrollment[[#This Row],[Host Children 3-14]]+Enrollment[[#This Row],[Host Children 15-24]]</f>
        <v>0</v>
      </c>
      <c r="BF276" s="22">
        <f>Enrollment[[#This Row],['# of Boys from refugee community in age group 3-5 enrolled in learning spaces]]+Enrollment[[#This Row],['# of Boys from refugee community in age group 6-14 enrolled in learning spaces]]</f>
        <v>53</v>
      </c>
      <c r="BG27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276" s="22">
        <f>Enrollment[[#This Row],['# of Boys from host community in age group 3-5 enrolled in learning spaces]]+Enrollment[[#This Row],['# of Boys from host community in age group 6-14 enrolled in learning spaces]]</f>
        <v>0</v>
      </c>
      <c r="BI276" s="22">
        <f>Enrollment[[#This Row],['# of Girls from host community in age group 3-5 enrolled in learning spaces]]+Enrollment[[#This Row],['# of Girls from host community in age group 6-14 enrolled in learning spaces]]</f>
        <v>0</v>
      </c>
      <c r="BJ276" s="22">
        <f>Enrollment[[#This Row],[Male Refugee (3-14)]]+Enrollment[[#This Row],[Host Male (3-14)]]</f>
        <v>53</v>
      </c>
      <c r="BK276" s="22">
        <f>Enrollment[[#This Row],[Female Refugee (3-14)]]+Enrollment[[#This Row],[Host Female (3-14)]]</f>
        <v>52</v>
      </c>
      <c r="BL27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7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76" s="22">
        <f>Enrollment[[#This Row],['# of Boys from host community in age group 15-17 enrolled in learning spaces]]+Enrollment[[#This Row],['# of Boys from host community in age group 18-24 enrolled in learning spaces]]</f>
        <v>0</v>
      </c>
      <c r="BO2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76" s="22">
        <f>Enrollment[[#This Row],[Male Refugee (15-24)]]+Enrollment[[#This Row],[Male Host (15-24)]]</f>
        <v>0</v>
      </c>
      <c r="BQ276" s="22">
        <f>Enrollment[[#This Row],[Female Refugee  (15-24)]]+Enrollment[[#This Row],[Female Host (15-24)]]</f>
        <v>0</v>
      </c>
      <c r="BR276" s="22">
        <f>Enrollment[[#This Row],[Total Male (3-14)]]+Enrollment[[#This Row],[Total Male (15-24)]]</f>
        <v>53</v>
      </c>
      <c r="BS276" s="22">
        <f>Enrollment[[#This Row],[Total Female (3-14)]]+Enrollment[[#This Row],[Total Female (15-24)]]</f>
        <v>52</v>
      </c>
      <c r="BT276" s="22">
        <f>Enrollment[[#This Row],[Refugee Total]]+Enrollment[[#This Row],[Total Host]]</f>
        <v>105</v>
      </c>
      <c r="BU276" s="22">
        <f>Enrollment[[#This Row],['# of Girls from refugee community in age group 3-5 enrolled in learning spaces]]+Enrollment[[#This Row],['# of Girls from host community in age group 3-5 enrolled in learning spaces]]</f>
        <v>16</v>
      </c>
      <c r="BV276" s="22">
        <f>Enrollment[[#This Row],['# of Girls from refugee community in age group 6-14 enrolled in learning spaces]]+Enrollment[[#This Row],['# of Girls from host community in age group 6-14 enrolled in learning spaces]]</f>
        <v>36</v>
      </c>
      <c r="BW27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7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76" s="22">
        <f>Enrollment[[#This Row],['# of Boys from refugee community in age group 3-5 enrolled in learning spaces]]+Enrollment[[#This Row],['# of Boys from host community in age group 3-5 enrolled in learning spaces]]</f>
        <v>19</v>
      </c>
      <c r="BZ276" s="22">
        <f>Enrollment[[#This Row],['# of Boys from refugee community in age group 6-14 enrolled in learning spaces]]+Enrollment[[#This Row],['# of Boys from host community in age group 6-14 enrolled in learning spaces]]</f>
        <v>34</v>
      </c>
      <c r="CA276" s="22">
        <f>Enrollment[[#This Row],['# of Boys from refugee community in age group 15-17 enrolled in learning spaces]]+Enrollment[[#This Row],['# of Boys from host community in age group 15-17 enrolled in learning spaces]]</f>
        <v>0</v>
      </c>
      <c r="CB27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77" spans="1:80">
      <c r="A277" s="21" t="s">
        <v>36</v>
      </c>
      <c r="B277" s="21" t="s">
        <v>65</v>
      </c>
      <c r="E277" s="21" t="s">
        <v>1153</v>
      </c>
      <c r="F277" s="21" t="s">
        <v>188</v>
      </c>
      <c r="G277" s="21">
        <v>31012678</v>
      </c>
      <c r="H277" s="21" t="s">
        <v>166</v>
      </c>
      <c r="I277" s="21" t="s">
        <v>167</v>
      </c>
      <c r="J277" s="21" t="s">
        <v>168</v>
      </c>
      <c r="K277" s="21">
        <v>21.197507000000002</v>
      </c>
      <c r="L277" s="21">
        <v>92.161906000000002</v>
      </c>
      <c r="M277" s="21">
        <v>0</v>
      </c>
      <c r="N277" s="21">
        <v>0</v>
      </c>
      <c r="P277" s="21" t="s">
        <v>99</v>
      </c>
      <c r="Q277" s="21" t="s">
        <v>107</v>
      </c>
      <c r="S277" s="21">
        <v>17</v>
      </c>
      <c r="T277" s="21">
        <v>1</v>
      </c>
      <c r="U277" s="21">
        <v>18</v>
      </c>
      <c r="AA277" s="21">
        <v>38</v>
      </c>
      <c r="AC277" s="21">
        <v>32</v>
      </c>
      <c r="AD277" s="21">
        <v>1</v>
      </c>
      <c r="AZ2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77" s="22">
        <f>Enrollment[[#This Row],[Refugee Children 3-14]]+Enrollment[[#This Row],[Refugee Children 15-24]]</f>
        <v>105</v>
      </c>
      <c r="BC2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77" s="22">
        <f>Enrollment[[#This Row],[Host Children 3-14]]+Enrollment[[#This Row],[Host Children 15-24]]</f>
        <v>0</v>
      </c>
      <c r="BF277" s="22">
        <f>Enrollment[[#This Row],['# of Boys from refugee community in age group 3-5 enrolled in learning spaces]]+Enrollment[[#This Row],['# of Boys from refugee community in age group 6-14 enrolled in learning spaces]]</f>
        <v>50</v>
      </c>
      <c r="BG277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277" s="22">
        <f>Enrollment[[#This Row],['# of Boys from host community in age group 3-5 enrolled in learning spaces]]+Enrollment[[#This Row],['# of Boys from host community in age group 6-14 enrolled in learning spaces]]</f>
        <v>0</v>
      </c>
      <c r="BI277" s="22">
        <f>Enrollment[[#This Row],['# of Girls from host community in age group 3-5 enrolled in learning spaces]]+Enrollment[[#This Row],['# of Girls from host community in age group 6-14 enrolled in learning spaces]]</f>
        <v>0</v>
      </c>
      <c r="BJ277" s="22">
        <f>Enrollment[[#This Row],[Male Refugee (3-14)]]+Enrollment[[#This Row],[Host Male (3-14)]]</f>
        <v>50</v>
      </c>
      <c r="BK277" s="22">
        <f>Enrollment[[#This Row],[Female Refugee (3-14)]]+Enrollment[[#This Row],[Host Female (3-14)]]</f>
        <v>55</v>
      </c>
      <c r="BL2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77" s="22">
        <f>Enrollment[[#This Row],['# of Boys from host community in age group 15-17 enrolled in learning spaces]]+Enrollment[[#This Row],['# of Boys from host community in age group 18-24 enrolled in learning spaces]]</f>
        <v>0</v>
      </c>
      <c r="BO2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77" s="22">
        <f>Enrollment[[#This Row],[Male Refugee (15-24)]]+Enrollment[[#This Row],[Male Host (15-24)]]</f>
        <v>0</v>
      </c>
      <c r="BQ277" s="22">
        <f>Enrollment[[#This Row],[Female Refugee  (15-24)]]+Enrollment[[#This Row],[Female Host (15-24)]]</f>
        <v>0</v>
      </c>
      <c r="BR277" s="22">
        <f>Enrollment[[#This Row],[Total Male (3-14)]]+Enrollment[[#This Row],[Total Male (15-24)]]</f>
        <v>50</v>
      </c>
      <c r="BS277" s="22">
        <f>Enrollment[[#This Row],[Total Female (3-14)]]+Enrollment[[#This Row],[Total Female (15-24)]]</f>
        <v>55</v>
      </c>
      <c r="BT277" s="22">
        <f>Enrollment[[#This Row],[Refugee Total]]+Enrollment[[#This Row],[Total Host]]</f>
        <v>105</v>
      </c>
      <c r="BU277" s="22">
        <f>Enrollment[[#This Row],['# of Girls from refugee community in age group 3-5 enrolled in learning spaces]]+Enrollment[[#This Row],['# of Girls from host community in age group 3-5 enrolled in learning spaces]]</f>
        <v>17</v>
      </c>
      <c r="BV277" s="22">
        <f>Enrollment[[#This Row],['# of Girls from refugee community in age group 6-14 enrolled in learning spaces]]+Enrollment[[#This Row],['# of Girls from host community in age group 6-14 enrolled in learning spaces]]</f>
        <v>38</v>
      </c>
      <c r="BW2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77" s="22">
        <f>Enrollment[[#This Row],['# of Boys from refugee community in age group 3-5 enrolled in learning spaces]]+Enrollment[[#This Row],['# of Boys from host community in age group 3-5 enrolled in learning spaces]]</f>
        <v>18</v>
      </c>
      <c r="BZ277" s="22">
        <f>Enrollment[[#This Row],['# of Boys from refugee community in age group 6-14 enrolled in learning spaces]]+Enrollment[[#This Row],['# of Boys from host community in age group 6-14 enrolled in learning spaces]]</f>
        <v>32</v>
      </c>
      <c r="CA2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2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78" spans="1:80">
      <c r="A278" s="21" t="s">
        <v>36</v>
      </c>
      <c r="B278" s="21" t="s">
        <v>65</v>
      </c>
      <c r="E278" s="21" t="s">
        <v>1154</v>
      </c>
      <c r="F278" s="21" t="s">
        <v>198</v>
      </c>
      <c r="G278" s="21">
        <v>31012673</v>
      </c>
      <c r="H278" s="21" t="s">
        <v>166</v>
      </c>
      <c r="I278" s="21" t="s">
        <v>167</v>
      </c>
      <c r="J278" s="21" t="s">
        <v>168</v>
      </c>
      <c r="K278" s="21">
        <v>21.197035</v>
      </c>
      <c r="L278" s="21">
        <v>92.162362999999999</v>
      </c>
      <c r="M278" s="21">
        <v>0</v>
      </c>
      <c r="N278" s="21">
        <v>0</v>
      </c>
      <c r="P278" s="21" t="s">
        <v>99</v>
      </c>
      <c r="Q278" s="21" t="s">
        <v>107</v>
      </c>
      <c r="S278" s="21">
        <v>18</v>
      </c>
      <c r="U278" s="21">
        <v>17</v>
      </c>
      <c r="AA278" s="21">
        <v>32</v>
      </c>
      <c r="AB278" s="21">
        <v>1</v>
      </c>
      <c r="AC278" s="21">
        <v>38</v>
      </c>
      <c r="AZ2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78" s="22">
        <f>Enrollment[[#This Row],[Refugee Children 3-14]]+Enrollment[[#This Row],[Refugee Children 15-24]]</f>
        <v>105</v>
      </c>
      <c r="BC2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78" s="22">
        <f>Enrollment[[#This Row],[Host Children 3-14]]+Enrollment[[#This Row],[Host Children 15-24]]</f>
        <v>0</v>
      </c>
      <c r="BF278" s="22">
        <f>Enrollment[[#This Row],['# of Boys from refugee community in age group 3-5 enrolled in learning spaces]]+Enrollment[[#This Row],['# of Boys from refugee community in age group 6-14 enrolled in learning spaces]]</f>
        <v>55</v>
      </c>
      <c r="BG278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278" s="22">
        <f>Enrollment[[#This Row],['# of Boys from host community in age group 3-5 enrolled in learning spaces]]+Enrollment[[#This Row],['# of Boys from host community in age group 6-14 enrolled in learning spaces]]</f>
        <v>0</v>
      </c>
      <c r="BI278" s="22">
        <f>Enrollment[[#This Row],['# of Girls from host community in age group 3-5 enrolled in learning spaces]]+Enrollment[[#This Row],['# of Girls from host community in age group 6-14 enrolled in learning spaces]]</f>
        <v>0</v>
      </c>
      <c r="BJ278" s="22">
        <f>Enrollment[[#This Row],[Male Refugee (3-14)]]+Enrollment[[#This Row],[Host Male (3-14)]]</f>
        <v>55</v>
      </c>
      <c r="BK278" s="22">
        <f>Enrollment[[#This Row],[Female Refugee (3-14)]]+Enrollment[[#This Row],[Host Female (3-14)]]</f>
        <v>50</v>
      </c>
      <c r="BL2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78" s="22">
        <f>Enrollment[[#This Row],['# of Boys from host community in age group 15-17 enrolled in learning spaces]]+Enrollment[[#This Row],['# of Boys from host community in age group 18-24 enrolled in learning spaces]]</f>
        <v>0</v>
      </c>
      <c r="BO2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78" s="22">
        <f>Enrollment[[#This Row],[Male Refugee (15-24)]]+Enrollment[[#This Row],[Male Host (15-24)]]</f>
        <v>0</v>
      </c>
      <c r="BQ278" s="22">
        <f>Enrollment[[#This Row],[Female Refugee  (15-24)]]+Enrollment[[#This Row],[Female Host (15-24)]]</f>
        <v>0</v>
      </c>
      <c r="BR278" s="22">
        <f>Enrollment[[#This Row],[Total Male (3-14)]]+Enrollment[[#This Row],[Total Male (15-24)]]</f>
        <v>55</v>
      </c>
      <c r="BS278" s="22">
        <f>Enrollment[[#This Row],[Total Female (3-14)]]+Enrollment[[#This Row],[Total Female (15-24)]]</f>
        <v>50</v>
      </c>
      <c r="BT278" s="22">
        <f>Enrollment[[#This Row],[Refugee Total]]+Enrollment[[#This Row],[Total Host]]</f>
        <v>105</v>
      </c>
      <c r="BU278" s="22">
        <f>Enrollment[[#This Row],['# of Girls from refugee community in age group 3-5 enrolled in learning spaces]]+Enrollment[[#This Row],['# of Girls from host community in age group 3-5 enrolled in learning spaces]]</f>
        <v>18</v>
      </c>
      <c r="BV27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2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78" s="22">
        <f>Enrollment[[#This Row],['# of Boys from refugee community in age group 3-5 enrolled in learning spaces]]+Enrollment[[#This Row],['# of Boys from host community in age group 3-5 enrolled in learning spaces]]</f>
        <v>17</v>
      </c>
      <c r="BZ278" s="22">
        <f>Enrollment[[#This Row],['# of Boys from refugee community in age group 6-14 enrolled in learning spaces]]+Enrollment[[#This Row],['# of Boys from host community in age group 6-14 enrolled in learning spaces]]</f>
        <v>38</v>
      </c>
      <c r="CA2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2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79" spans="1:80">
      <c r="A279" s="21" t="s">
        <v>36</v>
      </c>
      <c r="B279" s="21" t="s">
        <v>65</v>
      </c>
      <c r="E279" s="21" t="s">
        <v>1155</v>
      </c>
      <c r="F279" s="21" t="s">
        <v>446</v>
      </c>
      <c r="G279" s="21">
        <v>31012676</v>
      </c>
      <c r="H279" s="21" t="s">
        <v>166</v>
      </c>
      <c r="I279" s="21" t="s">
        <v>167</v>
      </c>
      <c r="J279" s="21" t="s">
        <v>168</v>
      </c>
      <c r="K279" s="21">
        <v>21.197358000000001</v>
      </c>
      <c r="L279" s="21">
        <v>92.164581999999996</v>
      </c>
      <c r="M279" s="21">
        <v>0</v>
      </c>
      <c r="N279" s="21">
        <v>0</v>
      </c>
      <c r="P279" s="21" t="s">
        <v>99</v>
      </c>
      <c r="Q279" s="21" t="s">
        <v>107</v>
      </c>
      <c r="S279" s="21">
        <v>19</v>
      </c>
      <c r="U279" s="21">
        <v>16</v>
      </c>
      <c r="V279" s="21">
        <v>1</v>
      </c>
      <c r="AA279" s="21">
        <v>42</v>
      </c>
      <c r="AC279" s="21">
        <v>28</v>
      </c>
      <c r="AD279" s="21">
        <v>1</v>
      </c>
      <c r="AZ2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79" s="22">
        <f>Enrollment[[#This Row],[Refugee Children 3-14]]+Enrollment[[#This Row],[Refugee Children 15-24]]</f>
        <v>105</v>
      </c>
      <c r="BC2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79" s="22">
        <f>Enrollment[[#This Row],[Host Children 3-14]]+Enrollment[[#This Row],[Host Children 15-24]]</f>
        <v>0</v>
      </c>
      <c r="BF279" s="22">
        <f>Enrollment[[#This Row],['# of Boys from refugee community in age group 3-5 enrolled in learning spaces]]+Enrollment[[#This Row],['# of Boys from refugee community in age group 6-14 enrolled in learning spaces]]</f>
        <v>44</v>
      </c>
      <c r="BG279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279" s="22">
        <f>Enrollment[[#This Row],['# of Boys from host community in age group 3-5 enrolled in learning spaces]]+Enrollment[[#This Row],['# of Boys from host community in age group 6-14 enrolled in learning spaces]]</f>
        <v>0</v>
      </c>
      <c r="BI279" s="22">
        <f>Enrollment[[#This Row],['# of Girls from host community in age group 3-5 enrolled in learning spaces]]+Enrollment[[#This Row],['# of Girls from host community in age group 6-14 enrolled in learning spaces]]</f>
        <v>0</v>
      </c>
      <c r="BJ279" s="22">
        <f>Enrollment[[#This Row],[Male Refugee (3-14)]]+Enrollment[[#This Row],[Host Male (3-14)]]</f>
        <v>44</v>
      </c>
      <c r="BK279" s="22">
        <f>Enrollment[[#This Row],[Female Refugee (3-14)]]+Enrollment[[#This Row],[Host Female (3-14)]]</f>
        <v>61</v>
      </c>
      <c r="BL2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79" s="22">
        <f>Enrollment[[#This Row],['# of Boys from host community in age group 15-17 enrolled in learning spaces]]+Enrollment[[#This Row],['# of Boys from host community in age group 18-24 enrolled in learning spaces]]</f>
        <v>0</v>
      </c>
      <c r="BO2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79" s="22">
        <f>Enrollment[[#This Row],[Male Refugee (15-24)]]+Enrollment[[#This Row],[Male Host (15-24)]]</f>
        <v>0</v>
      </c>
      <c r="BQ279" s="22">
        <f>Enrollment[[#This Row],[Female Refugee  (15-24)]]+Enrollment[[#This Row],[Female Host (15-24)]]</f>
        <v>0</v>
      </c>
      <c r="BR279" s="22">
        <f>Enrollment[[#This Row],[Total Male (3-14)]]+Enrollment[[#This Row],[Total Male (15-24)]]</f>
        <v>44</v>
      </c>
      <c r="BS279" s="22">
        <f>Enrollment[[#This Row],[Total Female (3-14)]]+Enrollment[[#This Row],[Total Female (15-24)]]</f>
        <v>61</v>
      </c>
      <c r="BT279" s="22">
        <f>Enrollment[[#This Row],[Refugee Total]]+Enrollment[[#This Row],[Total Host]]</f>
        <v>105</v>
      </c>
      <c r="BU279" s="22">
        <f>Enrollment[[#This Row],['# of Girls from refugee community in age group 3-5 enrolled in learning spaces]]+Enrollment[[#This Row],['# of Girls from host community in age group 3-5 enrolled in learning spaces]]</f>
        <v>19</v>
      </c>
      <c r="BV279" s="22">
        <f>Enrollment[[#This Row],['# of Girls from refugee community in age group 6-14 enrolled in learning spaces]]+Enrollment[[#This Row],['# of Girls from host community in age group 6-14 enrolled in learning spaces]]</f>
        <v>42</v>
      </c>
      <c r="BW2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79" s="22">
        <f>Enrollment[[#This Row],['# of Boys from refugee community in age group 3-5 enrolled in learning spaces]]+Enrollment[[#This Row],['# of Boys from host community in age group 3-5 enrolled in learning spaces]]</f>
        <v>16</v>
      </c>
      <c r="BZ279" s="22">
        <f>Enrollment[[#This Row],['# of Boys from refugee community in age group 6-14 enrolled in learning spaces]]+Enrollment[[#This Row],['# of Boys from host community in age group 6-14 enrolled in learning spaces]]</f>
        <v>28</v>
      </c>
      <c r="CA2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2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80" spans="1:80">
      <c r="A280" s="21" t="s">
        <v>36</v>
      </c>
      <c r="B280" s="21" t="s">
        <v>65</v>
      </c>
      <c r="E280" s="21" t="s">
        <v>1156</v>
      </c>
      <c r="F280" s="21" t="s">
        <v>194</v>
      </c>
      <c r="G280" s="21">
        <v>31012694</v>
      </c>
      <c r="H280" s="21" t="s">
        <v>166</v>
      </c>
      <c r="I280" s="21" t="s">
        <v>167</v>
      </c>
      <c r="J280" s="21" t="s">
        <v>168</v>
      </c>
      <c r="K280" s="21">
        <v>21.198920000000001</v>
      </c>
      <c r="L280" s="21">
        <v>92.164364000000006</v>
      </c>
      <c r="M280" s="21">
        <v>0</v>
      </c>
      <c r="N280" s="21">
        <v>0</v>
      </c>
      <c r="P280" s="21" t="s">
        <v>99</v>
      </c>
      <c r="Q280" s="21" t="s">
        <v>107</v>
      </c>
      <c r="S280" s="21">
        <v>19</v>
      </c>
      <c r="U280" s="21">
        <v>16</v>
      </c>
      <c r="V280" s="21">
        <v>1</v>
      </c>
      <c r="AA280" s="21">
        <v>40</v>
      </c>
      <c r="AC280" s="21">
        <v>30</v>
      </c>
      <c r="AD280" s="21">
        <v>1</v>
      </c>
      <c r="AZ2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80" s="22">
        <f>Enrollment[[#This Row],[Refugee Children 3-14]]+Enrollment[[#This Row],[Refugee Children 15-24]]</f>
        <v>105</v>
      </c>
      <c r="BC2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80" s="22">
        <f>Enrollment[[#This Row],[Host Children 3-14]]+Enrollment[[#This Row],[Host Children 15-24]]</f>
        <v>0</v>
      </c>
      <c r="BF280" s="22">
        <f>Enrollment[[#This Row],['# of Boys from refugee community in age group 3-5 enrolled in learning spaces]]+Enrollment[[#This Row],['# of Boys from refugee community in age group 6-14 enrolled in learning spaces]]</f>
        <v>46</v>
      </c>
      <c r="BG280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280" s="22">
        <f>Enrollment[[#This Row],['# of Boys from host community in age group 3-5 enrolled in learning spaces]]+Enrollment[[#This Row],['# of Boys from host community in age group 6-14 enrolled in learning spaces]]</f>
        <v>0</v>
      </c>
      <c r="BI280" s="22">
        <f>Enrollment[[#This Row],['# of Girls from host community in age group 3-5 enrolled in learning spaces]]+Enrollment[[#This Row],['# of Girls from host community in age group 6-14 enrolled in learning spaces]]</f>
        <v>0</v>
      </c>
      <c r="BJ280" s="22">
        <f>Enrollment[[#This Row],[Male Refugee (3-14)]]+Enrollment[[#This Row],[Host Male (3-14)]]</f>
        <v>46</v>
      </c>
      <c r="BK280" s="22">
        <f>Enrollment[[#This Row],[Female Refugee (3-14)]]+Enrollment[[#This Row],[Host Female (3-14)]]</f>
        <v>59</v>
      </c>
      <c r="BL2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80" s="22">
        <f>Enrollment[[#This Row],['# of Boys from host community in age group 15-17 enrolled in learning spaces]]+Enrollment[[#This Row],['# of Boys from host community in age group 18-24 enrolled in learning spaces]]</f>
        <v>0</v>
      </c>
      <c r="BO2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80" s="22">
        <f>Enrollment[[#This Row],[Male Refugee (15-24)]]+Enrollment[[#This Row],[Male Host (15-24)]]</f>
        <v>0</v>
      </c>
      <c r="BQ280" s="22">
        <f>Enrollment[[#This Row],[Female Refugee  (15-24)]]+Enrollment[[#This Row],[Female Host (15-24)]]</f>
        <v>0</v>
      </c>
      <c r="BR280" s="22">
        <f>Enrollment[[#This Row],[Total Male (3-14)]]+Enrollment[[#This Row],[Total Male (15-24)]]</f>
        <v>46</v>
      </c>
      <c r="BS280" s="22">
        <f>Enrollment[[#This Row],[Total Female (3-14)]]+Enrollment[[#This Row],[Total Female (15-24)]]</f>
        <v>59</v>
      </c>
      <c r="BT280" s="22">
        <f>Enrollment[[#This Row],[Refugee Total]]+Enrollment[[#This Row],[Total Host]]</f>
        <v>105</v>
      </c>
      <c r="BU280" s="22">
        <f>Enrollment[[#This Row],['# of Girls from refugee community in age group 3-5 enrolled in learning spaces]]+Enrollment[[#This Row],['# of Girls from host community in age group 3-5 enrolled in learning spaces]]</f>
        <v>19</v>
      </c>
      <c r="BV280" s="22">
        <f>Enrollment[[#This Row],['# of Girls from refugee community in age group 6-14 enrolled in learning spaces]]+Enrollment[[#This Row],['# of Girls from host community in age group 6-14 enrolled in learning spaces]]</f>
        <v>40</v>
      </c>
      <c r="BW2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80" s="22">
        <f>Enrollment[[#This Row],['# of Boys from refugee community in age group 3-5 enrolled in learning spaces]]+Enrollment[[#This Row],['# of Boys from host community in age group 3-5 enrolled in learning spaces]]</f>
        <v>16</v>
      </c>
      <c r="BZ280" s="22">
        <f>Enrollment[[#This Row],['# of Boys from refugee community in age group 6-14 enrolled in learning spaces]]+Enrollment[[#This Row],['# of Boys from host community in age group 6-14 enrolled in learning spaces]]</f>
        <v>30</v>
      </c>
      <c r="CA2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2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81" spans="1:80">
      <c r="A281" s="21" t="s">
        <v>37</v>
      </c>
      <c r="B281" s="21" t="s">
        <v>66</v>
      </c>
      <c r="E281" s="21" t="s">
        <v>1157</v>
      </c>
      <c r="F281" s="21" t="s">
        <v>224</v>
      </c>
      <c r="G281" s="21">
        <v>31012655</v>
      </c>
      <c r="H281" s="21" t="s">
        <v>166</v>
      </c>
      <c r="I281" s="21" t="s">
        <v>167</v>
      </c>
      <c r="J281" s="21" t="s">
        <v>168</v>
      </c>
      <c r="K281" s="21">
        <v>21.195494</v>
      </c>
      <c r="L281" s="21">
        <v>92.158186000000001</v>
      </c>
      <c r="M281" s="21">
        <v>0</v>
      </c>
      <c r="N281" s="21">
        <v>0</v>
      </c>
      <c r="P281" s="21" t="s">
        <v>99</v>
      </c>
      <c r="Q281" s="21" t="s">
        <v>107</v>
      </c>
      <c r="S281" s="21">
        <v>18</v>
      </c>
      <c r="U281" s="21">
        <v>17</v>
      </c>
      <c r="AA281" s="21">
        <v>37</v>
      </c>
      <c r="AC281" s="21">
        <v>33</v>
      </c>
      <c r="AD281" s="21">
        <v>2</v>
      </c>
      <c r="AZ2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81" s="22">
        <f>Enrollment[[#This Row],[Refugee Children 3-14]]+Enrollment[[#This Row],[Refugee Children 15-24]]</f>
        <v>105</v>
      </c>
      <c r="BC2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81" s="22">
        <f>Enrollment[[#This Row],[Host Children 3-14]]+Enrollment[[#This Row],[Host Children 15-24]]</f>
        <v>0</v>
      </c>
      <c r="BF281" s="22">
        <f>Enrollment[[#This Row],['# of Boys from refugee community in age group 3-5 enrolled in learning spaces]]+Enrollment[[#This Row],['# of Boys from refugee community in age group 6-14 enrolled in learning spaces]]</f>
        <v>50</v>
      </c>
      <c r="BG281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281" s="22">
        <f>Enrollment[[#This Row],['# of Boys from host community in age group 3-5 enrolled in learning spaces]]+Enrollment[[#This Row],['# of Boys from host community in age group 6-14 enrolled in learning spaces]]</f>
        <v>0</v>
      </c>
      <c r="BI281" s="22">
        <f>Enrollment[[#This Row],['# of Girls from host community in age group 3-5 enrolled in learning spaces]]+Enrollment[[#This Row],['# of Girls from host community in age group 6-14 enrolled in learning spaces]]</f>
        <v>0</v>
      </c>
      <c r="BJ281" s="22">
        <f>Enrollment[[#This Row],[Male Refugee (3-14)]]+Enrollment[[#This Row],[Host Male (3-14)]]</f>
        <v>50</v>
      </c>
      <c r="BK281" s="22">
        <f>Enrollment[[#This Row],[Female Refugee (3-14)]]+Enrollment[[#This Row],[Host Female (3-14)]]</f>
        <v>55</v>
      </c>
      <c r="BL2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81" s="22">
        <f>Enrollment[[#This Row],['# of Boys from host community in age group 15-17 enrolled in learning spaces]]+Enrollment[[#This Row],['# of Boys from host community in age group 18-24 enrolled in learning spaces]]</f>
        <v>0</v>
      </c>
      <c r="BO2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81" s="22">
        <f>Enrollment[[#This Row],[Male Refugee (15-24)]]+Enrollment[[#This Row],[Male Host (15-24)]]</f>
        <v>0</v>
      </c>
      <c r="BQ281" s="22">
        <f>Enrollment[[#This Row],[Female Refugee  (15-24)]]+Enrollment[[#This Row],[Female Host (15-24)]]</f>
        <v>0</v>
      </c>
      <c r="BR281" s="22">
        <f>Enrollment[[#This Row],[Total Male (3-14)]]+Enrollment[[#This Row],[Total Male (15-24)]]</f>
        <v>50</v>
      </c>
      <c r="BS281" s="22">
        <f>Enrollment[[#This Row],[Total Female (3-14)]]+Enrollment[[#This Row],[Total Female (15-24)]]</f>
        <v>55</v>
      </c>
      <c r="BT281" s="22">
        <f>Enrollment[[#This Row],[Refugee Total]]+Enrollment[[#This Row],[Total Host]]</f>
        <v>105</v>
      </c>
      <c r="BU281" s="22">
        <f>Enrollment[[#This Row],['# of Girls from refugee community in age group 3-5 enrolled in learning spaces]]+Enrollment[[#This Row],['# of Girls from host community in age group 3-5 enrolled in learning spaces]]</f>
        <v>18</v>
      </c>
      <c r="BV281" s="22">
        <f>Enrollment[[#This Row],['# of Girls from refugee community in age group 6-14 enrolled in learning spaces]]+Enrollment[[#This Row],['# of Girls from host community in age group 6-14 enrolled in learning spaces]]</f>
        <v>37</v>
      </c>
      <c r="BW2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81" s="22">
        <f>Enrollment[[#This Row],['# of Boys from refugee community in age group 3-5 enrolled in learning spaces]]+Enrollment[[#This Row],['# of Boys from host community in age group 3-5 enrolled in learning spaces]]</f>
        <v>17</v>
      </c>
      <c r="BZ281" s="22">
        <f>Enrollment[[#This Row],['# of Boys from refugee community in age group 6-14 enrolled in learning spaces]]+Enrollment[[#This Row],['# of Boys from host community in age group 6-14 enrolled in learning spaces]]</f>
        <v>33</v>
      </c>
      <c r="CA2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2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82" spans="1:80">
      <c r="A282" s="21" t="s">
        <v>37</v>
      </c>
      <c r="B282" s="21" t="s">
        <v>66</v>
      </c>
      <c r="E282" s="21" t="s">
        <v>1158</v>
      </c>
      <c r="F282" s="21" t="s">
        <v>226</v>
      </c>
      <c r="G282" s="21">
        <v>31012658</v>
      </c>
      <c r="H282" s="21" t="s">
        <v>166</v>
      </c>
      <c r="I282" s="21" t="s">
        <v>259</v>
      </c>
      <c r="J282" s="21" t="s">
        <v>168</v>
      </c>
      <c r="K282" s="21">
        <v>21.195771000000001</v>
      </c>
      <c r="L282" s="21">
        <v>92.158512000000002</v>
      </c>
      <c r="M282" s="21">
        <v>0</v>
      </c>
      <c r="N282" s="21">
        <v>0</v>
      </c>
      <c r="P282" s="21" t="s">
        <v>99</v>
      </c>
      <c r="Q282" s="21" t="s">
        <v>107</v>
      </c>
      <c r="S282" s="21">
        <v>19</v>
      </c>
      <c r="U282" s="21">
        <v>16</v>
      </c>
      <c r="AA282" s="21">
        <v>36</v>
      </c>
      <c r="AC282" s="21">
        <v>34</v>
      </c>
      <c r="AZ2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82" s="22">
        <f>Enrollment[[#This Row],[Refugee Children 3-14]]+Enrollment[[#This Row],[Refugee Children 15-24]]</f>
        <v>105</v>
      </c>
      <c r="BC2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82" s="22">
        <f>Enrollment[[#This Row],[Host Children 3-14]]+Enrollment[[#This Row],[Host Children 15-24]]</f>
        <v>0</v>
      </c>
      <c r="BF282" s="22">
        <f>Enrollment[[#This Row],['# of Boys from refugee community in age group 3-5 enrolled in learning spaces]]+Enrollment[[#This Row],['# of Boys from refugee community in age group 6-14 enrolled in learning spaces]]</f>
        <v>50</v>
      </c>
      <c r="BG282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282" s="22">
        <f>Enrollment[[#This Row],['# of Boys from host community in age group 3-5 enrolled in learning spaces]]+Enrollment[[#This Row],['# of Boys from host community in age group 6-14 enrolled in learning spaces]]</f>
        <v>0</v>
      </c>
      <c r="BI282" s="22">
        <f>Enrollment[[#This Row],['# of Girls from host community in age group 3-5 enrolled in learning spaces]]+Enrollment[[#This Row],['# of Girls from host community in age group 6-14 enrolled in learning spaces]]</f>
        <v>0</v>
      </c>
      <c r="BJ282" s="22">
        <f>Enrollment[[#This Row],[Male Refugee (3-14)]]+Enrollment[[#This Row],[Host Male (3-14)]]</f>
        <v>50</v>
      </c>
      <c r="BK282" s="22">
        <f>Enrollment[[#This Row],[Female Refugee (3-14)]]+Enrollment[[#This Row],[Host Female (3-14)]]</f>
        <v>55</v>
      </c>
      <c r="BL2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82" s="22">
        <f>Enrollment[[#This Row],['# of Boys from host community in age group 15-17 enrolled in learning spaces]]+Enrollment[[#This Row],['# of Boys from host community in age group 18-24 enrolled in learning spaces]]</f>
        <v>0</v>
      </c>
      <c r="BO2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82" s="22">
        <f>Enrollment[[#This Row],[Male Refugee (15-24)]]+Enrollment[[#This Row],[Male Host (15-24)]]</f>
        <v>0</v>
      </c>
      <c r="BQ282" s="22">
        <f>Enrollment[[#This Row],[Female Refugee  (15-24)]]+Enrollment[[#This Row],[Female Host (15-24)]]</f>
        <v>0</v>
      </c>
      <c r="BR282" s="22">
        <f>Enrollment[[#This Row],[Total Male (3-14)]]+Enrollment[[#This Row],[Total Male (15-24)]]</f>
        <v>50</v>
      </c>
      <c r="BS282" s="22">
        <f>Enrollment[[#This Row],[Total Female (3-14)]]+Enrollment[[#This Row],[Total Female (15-24)]]</f>
        <v>55</v>
      </c>
      <c r="BT282" s="22">
        <f>Enrollment[[#This Row],[Refugee Total]]+Enrollment[[#This Row],[Total Host]]</f>
        <v>105</v>
      </c>
      <c r="BU282" s="22">
        <f>Enrollment[[#This Row],['# of Girls from refugee community in age group 3-5 enrolled in learning spaces]]+Enrollment[[#This Row],['# of Girls from host community in age group 3-5 enrolled in learning spaces]]</f>
        <v>19</v>
      </c>
      <c r="BV282" s="22">
        <f>Enrollment[[#This Row],['# of Girls from refugee community in age group 6-14 enrolled in learning spaces]]+Enrollment[[#This Row],['# of Girls from host community in age group 6-14 enrolled in learning spaces]]</f>
        <v>36</v>
      </c>
      <c r="BW2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82" s="22">
        <f>Enrollment[[#This Row],['# of Boys from refugee community in age group 3-5 enrolled in learning spaces]]+Enrollment[[#This Row],['# of Boys from host community in age group 3-5 enrolled in learning spaces]]</f>
        <v>16</v>
      </c>
      <c r="BZ282" s="22">
        <f>Enrollment[[#This Row],['# of Boys from refugee community in age group 6-14 enrolled in learning spaces]]+Enrollment[[#This Row],['# of Boys from host community in age group 6-14 enrolled in learning spaces]]</f>
        <v>34</v>
      </c>
      <c r="CA2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2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83" spans="1:80">
      <c r="A283" s="21" t="s">
        <v>37</v>
      </c>
      <c r="B283" s="21" t="s">
        <v>66</v>
      </c>
      <c r="E283" s="21" t="s">
        <v>1159</v>
      </c>
      <c r="F283" s="21" t="s">
        <v>204</v>
      </c>
      <c r="G283" s="21">
        <v>31012656</v>
      </c>
      <c r="H283" s="21" t="s">
        <v>166</v>
      </c>
      <c r="I283" s="21" t="s">
        <v>167</v>
      </c>
      <c r="J283" s="21" t="s">
        <v>168</v>
      </c>
      <c r="P283" s="21" t="s">
        <v>99</v>
      </c>
      <c r="Q283" s="21" t="s">
        <v>107</v>
      </c>
      <c r="S283" s="21">
        <v>18</v>
      </c>
      <c r="U283" s="21">
        <v>17</v>
      </c>
      <c r="AA283" s="21">
        <v>36</v>
      </c>
      <c r="AC283" s="21">
        <v>34</v>
      </c>
      <c r="AZ2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83" s="22">
        <f>Enrollment[[#This Row],[Refugee Children 3-14]]+Enrollment[[#This Row],[Refugee Children 15-24]]</f>
        <v>105</v>
      </c>
      <c r="BC2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83" s="22">
        <f>Enrollment[[#This Row],[Host Children 3-14]]+Enrollment[[#This Row],[Host Children 15-24]]</f>
        <v>0</v>
      </c>
      <c r="BF283" s="22">
        <f>Enrollment[[#This Row],['# of Boys from refugee community in age group 3-5 enrolled in learning spaces]]+Enrollment[[#This Row],['# of Boys from refugee community in age group 6-14 enrolled in learning spaces]]</f>
        <v>51</v>
      </c>
      <c r="BG283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283" s="22">
        <f>Enrollment[[#This Row],['# of Boys from host community in age group 3-5 enrolled in learning spaces]]+Enrollment[[#This Row],['# of Boys from host community in age group 6-14 enrolled in learning spaces]]</f>
        <v>0</v>
      </c>
      <c r="BI283" s="22">
        <f>Enrollment[[#This Row],['# of Girls from host community in age group 3-5 enrolled in learning spaces]]+Enrollment[[#This Row],['# of Girls from host community in age group 6-14 enrolled in learning spaces]]</f>
        <v>0</v>
      </c>
      <c r="BJ283" s="22">
        <f>Enrollment[[#This Row],[Male Refugee (3-14)]]+Enrollment[[#This Row],[Host Male (3-14)]]</f>
        <v>51</v>
      </c>
      <c r="BK283" s="22">
        <f>Enrollment[[#This Row],[Female Refugee (3-14)]]+Enrollment[[#This Row],[Host Female (3-14)]]</f>
        <v>54</v>
      </c>
      <c r="BL2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83" s="22">
        <f>Enrollment[[#This Row],['# of Boys from host community in age group 15-17 enrolled in learning spaces]]+Enrollment[[#This Row],['# of Boys from host community in age group 18-24 enrolled in learning spaces]]</f>
        <v>0</v>
      </c>
      <c r="BO2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83" s="22">
        <f>Enrollment[[#This Row],[Male Refugee (15-24)]]+Enrollment[[#This Row],[Male Host (15-24)]]</f>
        <v>0</v>
      </c>
      <c r="BQ283" s="22">
        <f>Enrollment[[#This Row],[Female Refugee  (15-24)]]+Enrollment[[#This Row],[Female Host (15-24)]]</f>
        <v>0</v>
      </c>
      <c r="BR283" s="22">
        <f>Enrollment[[#This Row],[Total Male (3-14)]]+Enrollment[[#This Row],[Total Male (15-24)]]</f>
        <v>51</v>
      </c>
      <c r="BS283" s="22">
        <f>Enrollment[[#This Row],[Total Female (3-14)]]+Enrollment[[#This Row],[Total Female (15-24)]]</f>
        <v>54</v>
      </c>
      <c r="BT283" s="22">
        <f>Enrollment[[#This Row],[Refugee Total]]+Enrollment[[#This Row],[Total Host]]</f>
        <v>105</v>
      </c>
      <c r="BU283" s="22">
        <f>Enrollment[[#This Row],['# of Girls from refugee community in age group 3-5 enrolled in learning spaces]]+Enrollment[[#This Row],['# of Girls from host community in age group 3-5 enrolled in learning spaces]]</f>
        <v>18</v>
      </c>
      <c r="BV283" s="22">
        <f>Enrollment[[#This Row],['# of Girls from refugee community in age group 6-14 enrolled in learning spaces]]+Enrollment[[#This Row],['# of Girls from host community in age group 6-14 enrolled in learning spaces]]</f>
        <v>36</v>
      </c>
      <c r="BW2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83" s="22">
        <f>Enrollment[[#This Row],['# of Boys from refugee community in age group 3-5 enrolled in learning spaces]]+Enrollment[[#This Row],['# of Boys from host community in age group 3-5 enrolled in learning spaces]]</f>
        <v>17</v>
      </c>
      <c r="BZ283" s="22">
        <f>Enrollment[[#This Row],['# of Boys from refugee community in age group 6-14 enrolled in learning spaces]]+Enrollment[[#This Row],['# of Boys from host community in age group 6-14 enrolled in learning spaces]]</f>
        <v>34</v>
      </c>
      <c r="CA2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2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84" spans="1:80">
      <c r="A284" s="21" t="s">
        <v>37</v>
      </c>
      <c r="B284" s="21" t="s">
        <v>66</v>
      </c>
      <c r="E284" s="21" t="s">
        <v>1160</v>
      </c>
      <c r="F284" s="21" t="s">
        <v>212</v>
      </c>
      <c r="G284" s="21">
        <v>31012688</v>
      </c>
      <c r="H284" s="21" t="s">
        <v>166</v>
      </c>
      <c r="I284" s="21" t="s">
        <v>259</v>
      </c>
      <c r="J284" s="21" t="s">
        <v>168</v>
      </c>
      <c r="K284" s="21">
        <v>21.198302999999999</v>
      </c>
      <c r="L284" s="21">
        <v>92.157398000000001</v>
      </c>
      <c r="M284" s="21">
        <v>0</v>
      </c>
      <c r="N284" s="21">
        <v>0</v>
      </c>
      <c r="P284" s="21" t="s">
        <v>99</v>
      </c>
      <c r="Q284" s="21" t="s">
        <v>107</v>
      </c>
      <c r="S284" s="21">
        <v>18</v>
      </c>
      <c r="U284" s="21">
        <v>17</v>
      </c>
      <c r="AA284" s="21">
        <v>36</v>
      </c>
      <c r="AC284" s="21">
        <v>34</v>
      </c>
      <c r="AZ2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84" s="22">
        <f>Enrollment[[#This Row],[Refugee Children 3-14]]+Enrollment[[#This Row],[Refugee Children 15-24]]</f>
        <v>105</v>
      </c>
      <c r="BC2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84" s="22">
        <f>Enrollment[[#This Row],[Host Children 3-14]]+Enrollment[[#This Row],[Host Children 15-24]]</f>
        <v>0</v>
      </c>
      <c r="BF28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28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284" s="22">
        <f>Enrollment[[#This Row],['# of Boys from host community in age group 3-5 enrolled in learning spaces]]+Enrollment[[#This Row],['# of Boys from host community in age group 6-14 enrolled in learning spaces]]</f>
        <v>0</v>
      </c>
      <c r="BI284" s="22">
        <f>Enrollment[[#This Row],['# of Girls from host community in age group 3-5 enrolled in learning spaces]]+Enrollment[[#This Row],['# of Girls from host community in age group 6-14 enrolled in learning spaces]]</f>
        <v>0</v>
      </c>
      <c r="BJ284" s="22">
        <f>Enrollment[[#This Row],[Male Refugee (3-14)]]+Enrollment[[#This Row],[Host Male (3-14)]]</f>
        <v>51</v>
      </c>
      <c r="BK284" s="22">
        <f>Enrollment[[#This Row],[Female Refugee (3-14)]]+Enrollment[[#This Row],[Host Female (3-14)]]</f>
        <v>54</v>
      </c>
      <c r="BL2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84" s="22">
        <f>Enrollment[[#This Row],['# of Boys from host community in age group 15-17 enrolled in learning spaces]]+Enrollment[[#This Row],['# of Boys from host community in age group 18-24 enrolled in learning spaces]]</f>
        <v>0</v>
      </c>
      <c r="BO2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84" s="22">
        <f>Enrollment[[#This Row],[Male Refugee (15-24)]]+Enrollment[[#This Row],[Male Host (15-24)]]</f>
        <v>0</v>
      </c>
      <c r="BQ284" s="22">
        <f>Enrollment[[#This Row],[Female Refugee  (15-24)]]+Enrollment[[#This Row],[Female Host (15-24)]]</f>
        <v>0</v>
      </c>
      <c r="BR284" s="22">
        <f>Enrollment[[#This Row],[Total Male (3-14)]]+Enrollment[[#This Row],[Total Male (15-24)]]</f>
        <v>51</v>
      </c>
      <c r="BS284" s="22">
        <f>Enrollment[[#This Row],[Total Female (3-14)]]+Enrollment[[#This Row],[Total Female (15-24)]]</f>
        <v>54</v>
      </c>
      <c r="BT284" s="22">
        <f>Enrollment[[#This Row],[Refugee Total]]+Enrollment[[#This Row],[Total Host]]</f>
        <v>105</v>
      </c>
      <c r="BU284" s="22">
        <f>Enrollment[[#This Row],['# of Girls from refugee community in age group 3-5 enrolled in learning spaces]]+Enrollment[[#This Row],['# of Girls from host community in age group 3-5 enrolled in learning spaces]]</f>
        <v>18</v>
      </c>
      <c r="BV28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2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84" s="22">
        <f>Enrollment[[#This Row],['# of Boys from refugee community in age group 3-5 enrolled in learning spaces]]+Enrollment[[#This Row],['# of Boys from host community in age group 3-5 enrolled in learning spaces]]</f>
        <v>17</v>
      </c>
      <c r="BZ284" s="22">
        <f>Enrollment[[#This Row],['# of Boys from refugee community in age group 6-14 enrolled in learning spaces]]+Enrollment[[#This Row],['# of Boys from host community in age group 6-14 enrolled in learning spaces]]</f>
        <v>34</v>
      </c>
      <c r="CA2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2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85" spans="1:80">
      <c r="A285" s="21" t="s">
        <v>37</v>
      </c>
      <c r="B285" s="21" t="s">
        <v>66</v>
      </c>
      <c r="E285" s="21" t="s">
        <v>1161</v>
      </c>
      <c r="F285" s="21" t="s">
        <v>1162</v>
      </c>
      <c r="G285" s="21">
        <v>31012706</v>
      </c>
      <c r="H285" s="21" t="s">
        <v>166</v>
      </c>
      <c r="I285" s="21" t="s">
        <v>259</v>
      </c>
      <c r="J285" s="21" t="s">
        <v>168</v>
      </c>
      <c r="K285" s="21">
        <v>21.199393000000001</v>
      </c>
      <c r="L285" s="21">
        <v>92.157480000000007</v>
      </c>
      <c r="M285" s="21">
        <v>0</v>
      </c>
      <c r="N285" s="21">
        <v>0</v>
      </c>
      <c r="P285" s="21" t="s">
        <v>99</v>
      </c>
      <c r="Q285" s="21" t="s">
        <v>107</v>
      </c>
      <c r="S285" s="21">
        <v>20</v>
      </c>
      <c r="U285" s="21">
        <v>15</v>
      </c>
      <c r="AA285" s="21">
        <v>37</v>
      </c>
      <c r="AC285" s="21">
        <v>33</v>
      </c>
      <c r="AD285" s="21">
        <v>1</v>
      </c>
      <c r="AZ2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85" s="22">
        <f>Enrollment[[#This Row],[Refugee Children 3-14]]+Enrollment[[#This Row],[Refugee Children 15-24]]</f>
        <v>105</v>
      </c>
      <c r="BC2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85" s="22">
        <f>Enrollment[[#This Row],[Host Children 3-14]]+Enrollment[[#This Row],[Host Children 15-24]]</f>
        <v>0</v>
      </c>
      <c r="BF285" s="22">
        <f>Enrollment[[#This Row],['# of Boys from refugee community in age group 3-5 enrolled in learning spaces]]+Enrollment[[#This Row],['# of Boys from refugee community in age group 6-14 enrolled in learning spaces]]</f>
        <v>48</v>
      </c>
      <c r="BG285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285" s="22">
        <f>Enrollment[[#This Row],['# of Boys from host community in age group 3-5 enrolled in learning spaces]]+Enrollment[[#This Row],['# of Boys from host community in age group 6-14 enrolled in learning spaces]]</f>
        <v>0</v>
      </c>
      <c r="BI285" s="22">
        <f>Enrollment[[#This Row],['# of Girls from host community in age group 3-5 enrolled in learning spaces]]+Enrollment[[#This Row],['# of Girls from host community in age group 6-14 enrolled in learning spaces]]</f>
        <v>0</v>
      </c>
      <c r="BJ285" s="22">
        <f>Enrollment[[#This Row],[Male Refugee (3-14)]]+Enrollment[[#This Row],[Host Male (3-14)]]</f>
        <v>48</v>
      </c>
      <c r="BK285" s="22">
        <f>Enrollment[[#This Row],[Female Refugee (3-14)]]+Enrollment[[#This Row],[Host Female (3-14)]]</f>
        <v>57</v>
      </c>
      <c r="BL2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85" s="22">
        <f>Enrollment[[#This Row],['# of Boys from host community in age group 15-17 enrolled in learning spaces]]+Enrollment[[#This Row],['# of Boys from host community in age group 18-24 enrolled in learning spaces]]</f>
        <v>0</v>
      </c>
      <c r="BO2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85" s="22">
        <f>Enrollment[[#This Row],[Male Refugee (15-24)]]+Enrollment[[#This Row],[Male Host (15-24)]]</f>
        <v>0</v>
      </c>
      <c r="BQ285" s="22">
        <f>Enrollment[[#This Row],[Female Refugee  (15-24)]]+Enrollment[[#This Row],[Female Host (15-24)]]</f>
        <v>0</v>
      </c>
      <c r="BR285" s="22">
        <f>Enrollment[[#This Row],[Total Male (3-14)]]+Enrollment[[#This Row],[Total Male (15-24)]]</f>
        <v>48</v>
      </c>
      <c r="BS285" s="22">
        <f>Enrollment[[#This Row],[Total Female (3-14)]]+Enrollment[[#This Row],[Total Female (15-24)]]</f>
        <v>57</v>
      </c>
      <c r="BT285" s="22">
        <f>Enrollment[[#This Row],[Refugee Total]]+Enrollment[[#This Row],[Total Host]]</f>
        <v>105</v>
      </c>
      <c r="BU285" s="22">
        <f>Enrollment[[#This Row],['# of Girls from refugee community in age group 3-5 enrolled in learning spaces]]+Enrollment[[#This Row],['# of Girls from host community in age group 3-5 enrolled in learning spaces]]</f>
        <v>20</v>
      </c>
      <c r="BV285" s="22">
        <f>Enrollment[[#This Row],['# of Girls from refugee community in age group 6-14 enrolled in learning spaces]]+Enrollment[[#This Row],['# of Girls from host community in age group 6-14 enrolled in learning spaces]]</f>
        <v>37</v>
      </c>
      <c r="BW2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85" s="22">
        <f>Enrollment[[#This Row],['# of Boys from refugee community in age group 3-5 enrolled in learning spaces]]+Enrollment[[#This Row],['# of Boys from host community in age group 3-5 enrolled in learning spaces]]</f>
        <v>15</v>
      </c>
      <c r="BZ285" s="22">
        <f>Enrollment[[#This Row],['# of Boys from refugee community in age group 6-14 enrolled in learning spaces]]+Enrollment[[#This Row],['# of Boys from host community in age group 6-14 enrolled in learning spaces]]</f>
        <v>33</v>
      </c>
      <c r="CA2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2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86" spans="1:80">
      <c r="A286" s="21" t="s">
        <v>37</v>
      </c>
      <c r="B286" s="21" t="s">
        <v>66</v>
      </c>
      <c r="E286" s="21" t="s">
        <v>356</v>
      </c>
      <c r="F286" s="21" t="s">
        <v>1163</v>
      </c>
      <c r="G286" s="21">
        <v>31012650</v>
      </c>
      <c r="H286" s="21" t="s">
        <v>166</v>
      </c>
      <c r="I286" s="21" t="s">
        <v>259</v>
      </c>
      <c r="J286" s="21" t="s">
        <v>168</v>
      </c>
      <c r="K286" s="21">
        <v>21.195039999999999</v>
      </c>
      <c r="L286" s="21">
        <v>92.158696000000006</v>
      </c>
      <c r="M286" s="21">
        <v>0</v>
      </c>
      <c r="N286" s="21">
        <v>0</v>
      </c>
      <c r="P286" s="21" t="s">
        <v>99</v>
      </c>
      <c r="Q286" s="21" t="s">
        <v>107</v>
      </c>
      <c r="S286" s="21">
        <v>19</v>
      </c>
      <c r="T286" s="21">
        <v>1</v>
      </c>
      <c r="U286" s="21">
        <v>16</v>
      </c>
      <c r="AA286" s="21">
        <v>33</v>
      </c>
      <c r="AC286" s="21">
        <v>37</v>
      </c>
      <c r="AZ2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86" s="22">
        <f>Enrollment[[#This Row],[Refugee Children 3-14]]+Enrollment[[#This Row],[Refugee Children 15-24]]</f>
        <v>105</v>
      </c>
      <c r="BC2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86" s="22">
        <f>Enrollment[[#This Row],[Host Children 3-14]]+Enrollment[[#This Row],[Host Children 15-24]]</f>
        <v>0</v>
      </c>
      <c r="BF286" s="22">
        <f>Enrollment[[#This Row],['# of Boys from refugee community in age group 3-5 enrolled in learning spaces]]+Enrollment[[#This Row],['# of Boys from refugee community in age group 6-14 enrolled in learning spaces]]</f>
        <v>53</v>
      </c>
      <c r="BG28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286" s="22">
        <f>Enrollment[[#This Row],['# of Boys from host community in age group 3-5 enrolled in learning spaces]]+Enrollment[[#This Row],['# of Boys from host community in age group 6-14 enrolled in learning spaces]]</f>
        <v>0</v>
      </c>
      <c r="BI286" s="22">
        <f>Enrollment[[#This Row],['# of Girls from host community in age group 3-5 enrolled in learning spaces]]+Enrollment[[#This Row],['# of Girls from host community in age group 6-14 enrolled in learning spaces]]</f>
        <v>0</v>
      </c>
      <c r="BJ286" s="22">
        <f>Enrollment[[#This Row],[Male Refugee (3-14)]]+Enrollment[[#This Row],[Host Male (3-14)]]</f>
        <v>53</v>
      </c>
      <c r="BK286" s="22">
        <f>Enrollment[[#This Row],[Female Refugee (3-14)]]+Enrollment[[#This Row],[Host Female (3-14)]]</f>
        <v>52</v>
      </c>
      <c r="BL2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86" s="22">
        <f>Enrollment[[#This Row],['# of Boys from host community in age group 15-17 enrolled in learning spaces]]+Enrollment[[#This Row],['# of Boys from host community in age group 18-24 enrolled in learning spaces]]</f>
        <v>0</v>
      </c>
      <c r="BO2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86" s="22">
        <f>Enrollment[[#This Row],[Male Refugee (15-24)]]+Enrollment[[#This Row],[Male Host (15-24)]]</f>
        <v>0</v>
      </c>
      <c r="BQ286" s="22">
        <f>Enrollment[[#This Row],[Female Refugee  (15-24)]]+Enrollment[[#This Row],[Female Host (15-24)]]</f>
        <v>0</v>
      </c>
      <c r="BR286" s="22">
        <f>Enrollment[[#This Row],[Total Male (3-14)]]+Enrollment[[#This Row],[Total Male (15-24)]]</f>
        <v>53</v>
      </c>
      <c r="BS286" s="22">
        <f>Enrollment[[#This Row],[Total Female (3-14)]]+Enrollment[[#This Row],[Total Female (15-24)]]</f>
        <v>52</v>
      </c>
      <c r="BT286" s="22">
        <f>Enrollment[[#This Row],[Refugee Total]]+Enrollment[[#This Row],[Total Host]]</f>
        <v>105</v>
      </c>
      <c r="BU286" s="22">
        <f>Enrollment[[#This Row],['# of Girls from refugee community in age group 3-5 enrolled in learning spaces]]+Enrollment[[#This Row],['# of Girls from host community in age group 3-5 enrolled in learning spaces]]</f>
        <v>19</v>
      </c>
      <c r="BV286" s="22">
        <f>Enrollment[[#This Row],['# of Girls from refugee community in age group 6-14 enrolled in learning spaces]]+Enrollment[[#This Row],['# of Girls from host community in age group 6-14 enrolled in learning spaces]]</f>
        <v>33</v>
      </c>
      <c r="BW2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86" s="22">
        <f>Enrollment[[#This Row],['# of Boys from refugee community in age group 3-5 enrolled in learning spaces]]+Enrollment[[#This Row],['# of Boys from host community in age group 3-5 enrolled in learning spaces]]</f>
        <v>16</v>
      </c>
      <c r="BZ286" s="22">
        <f>Enrollment[[#This Row],['# of Boys from refugee community in age group 6-14 enrolled in learning spaces]]+Enrollment[[#This Row],['# of Boys from host community in age group 6-14 enrolled in learning spaces]]</f>
        <v>37</v>
      </c>
      <c r="CA2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2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87" spans="1:80">
      <c r="A287" s="21" t="s">
        <v>37</v>
      </c>
      <c r="B287" s="21" t="s">
        <v>66</v>
      </c>
      <c r="E287" s="21" t="s">
        <v>223</v>
      </c>
      <c r="F287" s="21" t="s">
        <v>1164</v>
      </c>
      <c r="G287" s="21">
        <v>31012654</v>
      </c>
      <c r="H287" s="21" t="s">
        <v>166</v>
      </c>
      <c r="I287" s="21" t="s">
        <v>167</v>
      </c>
      <c r="J287" s="21" t="s">
        <v>168</v>
      </c>
      <c r="K287" s="21">
        <v>21.195368999999999</v>
      </c>
      <c r="L287" s="21">
        <v>92.158867000000001</v>
      </c>
      <c r="M287" s="21">
        <v>0</v>
      </c>
      <c r="N287" s="21">
        <v>0</v>
      </c>
      <c r="P287" s="21" t="s">
        <v>99</v>
      </c>
      <c r="Q287" s="21" t="s">
        <v>107</v>
      </c>
      <c r="S287" s="21">
        <v>18</v>
      </c>
      <c r="T287" s="21">
        <v>1</v>
      </c>
      <c r="U287" s="21">
        <v>17</v>
      </c>
      <c r="V287" s="21">
        <v>1</v>
      </c>
      <c r="AA287" s="21">
        <v>40</v>
      </c>
      <c r="AC287" s="21">
        <v>30</v>
      </c>
      <c r="AZ2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87" s="22">
        <f>Enrollment[[#This Row],[Refugee Children 3-14]]+Enrollment[[#This Row],[Refugee Children 15-24]]</f>
        <v>105</v>
      </c>
      <c r="BC2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87" s="22">
        <f>Enrollment[[#This Row],[Host Children 3-14]]+Enrollment[[#This Row],[Host Children 15-24]]</f>
        <v>0</v>
      </c>
      <c r="BF287" s="22">
        <f>Enrollment[[#This Row],['# of Boys from refugee community in age group 3-5 enrolled in learning spaces]]+Enrollment[[#This Row],['# of Boys from refugee community in age group 6-14 enrolled in learning spaces]]</f>
        <v>47</v>
      </c>
      <c r="BG287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287" s="22">
        <f>Enrollment[[#This Row],['# of Boys from host community in age group 3-5 enrolled in learning spaces]]+Enrollment[[#This Row],['# of Boys from host community in age group 6-14 enrolled in learning spaces]]</f>
        <v>0</v>
      </c>
      <c r="BI287" s="22">
        <f>Enrollment[[#This Row],['# of Girls from host community in age group 3-5 enrolled in learning spaces]]+Enrollment[[#This Row],['# of Girls from host community in age group 6-14 enrolled in learning spaces]]</f>
        <v>0</v>
      </c>
      <c r="BJ287" s="22">
        <f>Enrollment[[#This Row],[Male Refugee (3-14)]]+Enrollment[[#This Row],[Host Male (3-14)]]</f>
        <v>47</v>
      </c>
      <c r="BK287" s="22">
        <f>Enrollment[[#This Row],[Female Refugee (3-14)]]+Enrollment[[#This Row],[Host Female (3-14)]]</f>
        <v>58</v>
      </c>
      <c r="BL2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87" s="22">
        <f>Enrollment[[#This Row],['# of Boys from host community in age group 15-17 enrolled in learning spaces]]+Enrollment[[#This Row],['# of Boys from host community in age group 18-24 enrolled in learning spaces]]</f>
        <v>0</v>
      </c>
      <c r="BO2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87" s="22">
        <f>Enrollment[[#This Row],[Male Refugee (15-24)]]+Enrollment[[#This Row],[Male Host (15-24)]]</f>
        <v>0</v>
      </c>
      <c r="BQ287" s="22">
        <f>Enrollment[[#This Row],[Female Refugee  (15-24)]]+Enrollment[[#This Row],[Female Host (15-24)]]</f>
        <v>0</v>
      </c>
      <c r="BR287" s="22">
        <f>Enrollment[[#This Row],[Total Male (3-14)]]+Enrollment[[#This Row],[Total Male (15-24)]]</f>
        <v>47</v>
      </c>
      <c r="BS287" s="22">
        <f>Enrollment[[#This Row],[Total Female (3-14)]]+Enrollment[[#This Row],[Total Female (15-24)]]</f>
        <v>58</v>
      </c>
      <c r="BT287" s="22">
        <f>Enrollment[[#This Row],[Refugee Total]]+Enrollment[[#This Row],[Total Host]]</f>
        <v>105</v>
      </c>
      <c r="BU287" s="22">
        <f>Enrollment[[#This Row],['# of Girls from refugee community in age group 3-5 enrolled in learning spaces]]+Enrollment[[#This Row],['# of Girls from host community in age group 3-5 enrolled in learning spaces]]</f>
        <v>18</v>
      </c>
      <c r="BV287" s="22">
        <f>Enrollment[[#This Row],['# of Girls from refugee community in age group 6-14 enrolled in learning spaces]]+Enrollment[[#This Row],['# of Girls from host community in age group 6-14 enrolled in learning spaces]]</f>
        <v>40</v>
      </c>
      <c r="BW2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87" s="22">
        <f>Enrollment[[#This Row],['# of Boys from refugee community in age group 3-5 enrolled in learning spaces]]+Enrollment[[#This Row],['# of Boys from host community in age group 3-5 enrolled in learning spaces]]</f>
        <v>17</v>
      </c>
      <c r="BZ287" s="22">
        <f>Enrollment[[#This Row],['# of Boys from refugee community in age group 6-14 enrolled in learning spaces]]+Enrollment[[#This Row],['# of Boys from host community in age group 6-14 enrolled in learning spaces]]</f>
        <v>30</v>
      </c>
      <c r="CA2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2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88" spans="1:80">
      <c r="A288" s="21" t="s">
        <v>37</v>
      </c>
      <c r="B288" s="21" t="s">
        <v>66</v>
      </c>
      <c r="E288" s="21" t="s">
        <v>1165</v>
      </c>
      <c r="F288" s="21" t="s">
        <v>1166</v>
      </c>
      <c r="G288" s="21">
        <v>31012665</v>
      </c>
      <c r="H288" s="21" t="s">
        <v>166</v>
      </c>
      <c r="I288" s="21" t="s">
        <v>259</v>
      </c>
      <c r="J288" s="21" t="s">
        <v>168</v>
      </c>
      <c r="K288" s="21">
        <v>21.196311999999999</v>
      </c>
      <c r="L288" s="21">
        <v>92.159592000000004</v>
      </c>
      <c r="M288" s="21">
        <v>0</v>
      </c>
      <c r="N288" s="21">
        <v>0</v>
      </c>
      <c r="P288" s="21" t="s">
        <v>99</v>
      </c>
      <c r="Q288" s="21" t="s">
        <v>107</v>
      </c>
      <c r="S288" s="21">
        <v>21</v>
      </c>
      <c r="U288" s="21">
        <v>14</v>
      </c>
      <c r="AA288" s="21">
        <v>38</v>
      </c>
      <c r="AB288" s="21">
        <v>1</v>
      </c>
      <c r="AC288" s="21">
        <v>32</v>
      </c>
      <c r="AD288" s="21">
        <v>1</v>
      </c>
      <c r="AZ2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88" s="22">
        <f>Enrollment[[#This Row],[Refugee Children 3-14]]+Enrollment[[#This Row],[Refugee Children 15-24]]</f>
        <v>105</v>
      </c>
      <c r="BC2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88" s="22">
        <f>Enrollment[[#This Row],[Host Children 3-14]]+Enrollment[[#This Row],[Host Children 15-24]]</f>
        <v>0</v>
      </c>
      <c r="BF288" s="22">
        <f>Enrollment[[#This Row],['# of Boys from refugee community in age group 3-5 enrolled in learning spaces]]+Enrollment[[#This Row],['# of Boys from refugee community in age group 6-14 enrolled in learning spaces]]</f>
        <v>46</v>
      </c>
      <c r="BG288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288" s="22">
        <f>Enrollment[[#This Row],['# of Boys from host community in age group 3-5 enrolled in learning spaces]]+Enrollment[[#This Row],['# of Boys from host community in age group 6-14 enrolled in learning spaces]]</f>
        <v>0</v>
      </c>
      <c r="BI288" s="22">
        <f>Enrollment[[#This Row],['# of Girls from host community in age group 3-5 enrolled in learning spaces]]+Enrollment[[#This Row],['# of Girls from host community in age group 6-14 enrolled in learning spaces]]</f>
        <v>0</v>
      </c>
      <c r="BJ288" s="22">
        <f>Enrollment[[#This Row],[Male Refugee (3-14)]]+Enrollment[[#This Row],[Host Male (3-14)]]</f>
        <v>46</v>
      </c>
      <c r="BK288" s="22">
        <f>Enrollment[[#This Row],[Female Refugee (3-14)]]+Enrollment[[#This Row],[Host Female (3-14)]]</f>
        <v>59</v>
      </c>
      <c r="BL2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88" s="22">
        <f>Enrollment[[#This Row],['# of Boys from host community in age group 15-17 enrolled in learning spaces]]+Enrollment[[#This Row],['# of Boys from host community in age group 18-24 enrolled in learning spaces]]</f>
        <v>0</v>
      </c>
      <c r="BO2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88" s="22">
        <f>Enrollment[[#This Row],[Male Refugee (15-24)]]+Enrollment[[#This Row],[Male Host (15-24)]]</f>
        <v>0</v>
      </c>
      <c r="BQ288" s="22">
        <f>Enrollment[[#This Row],[Female Refugee  (15-24)]]+Enrollment[[#This Row],[Female Host (15-24)]]</f>
        <v>0</v>
      </c>
      <c r="BR288" s="22">
        <f>Enrollment[[#This Row],[Total Male (3-14)]]+Enrollment[[#This Row],[Total Male (15-24)]]</f>
        <v>46</v>
      </c>
      <c r="BS288" s="22">
        <f>Enrollment[[#This Row],[Total Female (3-14)]]+Enrollment[[#This Row],[Total Female (15-24)]]</f>
        <v>59</v>
      </c>
      <c r="BT288" s="22">
        <f>Enrollment[[#This Row],[Refugee Total]]+Enrollment[[#This Row],[Total Host]]</f>
        <v>105</v>
      </c>
      <c r="BU288" s="22">
        <f>Enrollment[[#This Row],['# of Girls from refugee community in age group 3-5 enrolled in learning spaces]]+Enrollment[[#This Row],['# of Girls from host community in age group 3-5 enrolled in learning spaces]]</f>
        <v>21</v>
      </c>
      <c r="BV288" s="22">
        <f>Enrollment[[#This Row],['# of Girls from refugee community in age group 6-14 enrolled in learning spaces]]+Enrollment[[#This Row],['# of Girls from host community in age group 6-14 enrolled in learning spaces]]</f>
        <v>38</v>
      </c>
      <c r="BW2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88" s="22">
        <f>Enrollment[[#This Row],['# of Boys from refugee community in age group 3-5 enrolled in learning spaces]]+Enrollment[[#This Row],['# of Boys from host community in age group 3-5 enrolled in learning spaces]]</f>
        <v>14</v>
      </c>
      <c r="BZ288" s="22">
        <f>Enrollment[[#This Row],['# of Boys from refugee community in age group 6-14 enrolled in learning spaces]]+Enrollment[[#This Row],['# of Boys from host community in age group 6-14 enrolled in learning spaces]]</f>
        <v>32</v>
      </c>
      <c r="CA2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2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89" spans="1:80">
      <c r="A289" s="21" t="s">
        <v>37</v>
      </c>
      <c r="B289" s="21" t="s">
        <v>66</v>
      </c>
      <c r="E289" s="21" t="s">
        <v>359</v>
      </c>
      <c r="F289" s="21" t="s">
        <v>1167</v>
      </c>
      <c r="G289" s="21">
        <v>31012670</v>
      </c>
      <c r="H289" s="21" t="s">
        <v>166</v>
      </c>
      <c r="I289" s="21" t="s">
        <v>259</v>
      </c>
      <c r="J289" s="21" t="s">
        <v>168</v>
      </c>
      <c r="K289" s="21">
        <v>21.196933000000001</v>
      </c>
      <c r="L289" s="21">
        <v>92.160008000000005</v>
      </c>
      <c r="M289" s="21">
        <v>0</v>
      </c>
      <c r="N289" s="21">
        <v>0</v>
      </c>
      <c r="P289" s="21" t="s">
        <v>99</v>
      </c>
      <c r="Q289" s="21" t="s">
        <v>107</v>
      </c>
      <c r="S289" s="21">
        <v>19</v>
      </c>
      <c r="U289" s="21">
        <v>16</v>
      </c>
      <c r="AA289" s="21">
        <v>38</v>
      </c>
      <c r="AB289" s="21">
        <v>2</v>
      </c>
      <c r="AC289" s="21">
        <v>32</v>
      </c>
      <c r="AD289" s="21">
        <v>2</v>
      </c>
      <c r="AZ2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89" s="22">
        <f>Enrollment[[#This Row],[Refugee Children 3-14]]+Enrollment[[#This Row],[Refugee Children 15-24]]</f>
        <v>105</v>
      </c>
      <c r="BC2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89" s="22">
        <f>Enrollment[[#This Row],[Host Children 3-14]]+Enrollment[[#This Row],[Host Children 15-24]]</f>
        <v>0</v>
      </c>
      <c r="BF289" s="22">
        <f>Enrollment[[#This Row],['# of Boys from refugee community in age group 3-5 enrolled in learning spaces]]+Enrollment[[#This Row],['# of Boys from refugee community in age group 6-14 enrolled in learning spaces]]</f>
        <v>48</v>
      </c>
      <c r="BG289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289" s="22">
        <f>Enrollment[[#This Row],['# of Boys from host community in age group 3-5 enrolled in learning spaces]]+Enrollment[[#This Row],['# of Boys from host community in age group 6-14 enrolled in learning spaces]]</f>
        <v>0</v>
      </c>
      <c r="BI289" s="22">
        <f>Enrollment[[#This Row],['# of Girls from host community in age group 3-5 enrolled in learning spaces]]+Enrollment[[#This Row],['# of Girls from host community in age group 6-14 enrolled in learning spaces]]</f>
        <v>0</v>
      </c>
      <c r="BJ289" s="22">
        <f>Enrollment[[#This Row],[Male Refugee (3-14)]]+Enrollment[[#This Row],[Host Male (3-14)]]</f>
        <v>48</v>
      </c>
      <c r="BK289" s="22">
        <f>Enrollment[[#This Row],[Female Refugee (3-14)]]+Enrollment[[#This Row],[Host Female (3-14)]]</f>
        <v>57</v>
      </c>
      <c r="BL2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89" s="22">
        <f>Enrollment[[#This Row],['# of Boys from host community in age group 15-17 enrolled in learning spaces]]+Enrollment[[#This Row],['# of Boys from host community in age group 18-24 enrolled in learning spaces]]</f>
        <v>0</v>
      </c>
      <c r="BO2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89" s="22">
        <f>Enrollment[[#This Row],[Male Refugee (15-24)]]+Enrollment[[#This Row],[Male Host (15-24)]]</f>
        <v>0</v>
      </c>
      <c r="BQ289" s="22">
        <f>Enrollment[[#This Row],[Female Refugee  (15-24)]]+Enrollment[[#This Row],[Female Host (15-24)]]</f>
        <v>0</v>
      </c>
      <c r="BR289" s="22">
        <f>Enrollment[[#This Row],[Total Male (3-14)]]+Enrollment[[#This Row],[Total Male (15-24)]]</f>
        <v>48</v>
      </c>
      <c r="BS289" s="22">
        <f>Enrollment[[#This Row],[Total Female (3-14)]]+Enrollment[[#This Row],[Total Female (15-24)]]</f>
        <v>57</v>
      </c>
      <c r="BT289" s="22">
        <f>Enrollment[[#This Row],[Refugee Total]]+Enrollment[[#This Row],[Total Host]]</f>
        <v>105</v>
      </c>
      <c r="BU289" s="22">
        <f>Enrollment[[#This Row],['# of Girls from refugee community in age group 3-5 enrolled in learning spaces]]+Enrollment[[#This Row],['# of Girls from host community in age group 3-5 enrolled in learning spaces]]</f>
        <v>19</v>
      </c>
      <c r="BV289" s="22">
        <f>Enrollment[[#This Row],['# of Girls from refugee community in age group 6-14 enrolled in learning spaces]]+Enrollment[[#This Row],['# of Girls from host community in age group 6-14 enrolled in learning spaces]]</f>
        <v>38</v>
      </c>
      <c r="BW2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89" s="22">
        <f>Enrollment[[#This Row],['# of Boys from refugee community in age group 3-5 enrolled in learning spaces]]+Enrollment[[#This Row],['# of Boys from host community in age group 3-5 enrolled in learning spaces]]</f>
        <v>16</v>
      </c>
      <c r="BZ289" s="22">
        <f>Enrollment[[#This Row],['# of Boys from refugee community in age group 6-14 enrolled in learning spaces]]+Enrollment[[#This Row],['# of Boys from host community in age group 6-14 enrolled in learning spaces]]</f>
        <v>32</v>
      </c>
      <c r="CA2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2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90" spans="1:80">
      <c r="A290" s="21" t="s">
        <v>37</v>
      </c>
      <c r="B290" s="21" t="s">
        <v>66</v>
      </c>
      <c r="E290" s="21" t="s">
        <v>225</v>
      </c>
      <c r="F290" s="21" t="s">
        <v>1168</v>
      </c>
      <c r="G290" s="21">
        <v>31012679</v>
      </c>
      <c r="H290" s="21" t="s">
        <v>166</v>
      </c>
      <c r="I290" s="21" t="s">
        <v>259</v>
      </c>
      <c r="J290" s="21" t="s">
        <v>168</v>
      </c>
      <c r="K290" s="21">
        <v>21.197559999999999</v>
      </c>
      <c r="L290" s="21">
        <v>92.159428000000005</v>
      </c>
      <c r="M290" s="21">
        <v>0</v>
      </c>
      <c r="N290" s="21">
        <v>0</v>
      </c>
      <c r="P290" s="21" t="s">
        <v>99</v>
      </c>
      <c r="Q290" s="21" t="s">
        <v>107</v>
      </c>
      <c r="S290" s="21">
        <v>15</v>
      </c>
      <c r="U290" s="21">
        <v>20</v>
      </c>
      <c r="AA290" s="21">
        <v>39</v>
      </c>
      <c r="AB290" s="21">
        <v>1</v>
      </c>
      <c r="AC290" s="21">
        <v>31</v>
      </c>
      <c r="AD290" s="21">
        <v>1</v>
      </c>
      <c r="AZ2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90" s="22">
        <f>Enrollment[[#This Row],[Refugee Children 3-14]]+Enrollment[[#This Row],[Refugee Children 15-24]]</f>
        <v>105</v>
      </c>
      <c r="BC2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90" s="22">
        <f>Enrollment[[#This Row],[Host Children 3-14]]+Enrollment[[#This Row],[Host Children 15-24]]</f>
        <v>0</v>
      </c>
      <c r="BF290" s="22">
        <f>Enrollment[[#This Row],['# of Boys from refugee community in age group 3-5 enrolled in learning spaces]]+Enrollment[[#This Row],['# of Boys from refugee community in age group 6-14 enrolled in learning spaces]]</f>
        <v>51</v>
      </c>
      <c r="BG290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290" s="22">
        <f>Enrollment[[#This Row],['# of Boys from host community in age group 3-5 enrolled in learning spaces]]+Enrollment[[#This Row],['# of Boys from host community in age group 6-14 enrolled in learning spaces]]</f>
        <v>0</v>
      </c>
      <c r="BI290" s="22">
        <f>Enrollment[[#This Row],['# of Girls from host community in age group 3-5 enrolled in learning spaces]]+Enrollment[[#This Row],['# of Girls from host community in age group 6-14 enrolled in learning spaces]]</f>
        <v>0</v>
      </c>
      <c r="BJ290" s="22">
        <f>Enrollment[[#This Row],[Male Refugee (3-14)]]+Enrollment[[#This Row],[Host Male (3-14)]]</f>
        <v>51</v>
      </c>
      <c r="BK290" s="22">
        <f>Enrollment[[#This Row],[Female Refugee (3-14)]]+Enrollment[[#This Row],[Host Female (3-14)]]</f>
        <v>54</v>
      </c>
      <c r="BL29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9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90" s="22">
        <f>Enrollment[[#This Row],['# of Boys from host community in age group 15-17 enrolled in learning spaces]]+Enrollment[[#This Row],['# of Boys from host community in age group 18-24 enrolled in learning spaces]]</f>
        <v>0</v>
      </c>
      <c r="BO2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90" s="22">
        <f>Enrollment[[#This Row],[Male Refugee (15-24)]]+Enrollment[[#This Row],[Male Host (15-24)]]</f>
        <v>0</v>
      </c>
      <c r="BQ290" s="22">
        <f>Enrollment[[#This Row],[Female Refugee  (15-24)]]+Enrollment[[#This Row],[Female Host (15-24)]]</f>
        <v>0</v>
      </c>
      <c r="BR290" s="22">
        <f>Enrollment[[#This Row],[Total Male (3-14)]]+Enrollment[[#This Row],[Total Male (15-24)]]</f>
        <v>51</v>
      </c>
      <c r="BS290" s="22">
        <f>Enrollment[[#This Row],[Total Female (3-14)]]+Enrollment[[#This Row],[Total Female (15-24)]]</f>
        <v>54</v>
      </c>
      <c r="BT290" s="22">
        <f>Enrollment[[#This Row],[Refugee Total]]+Enrollment[[#This Row],[Total Host]]</f>
        <v>105</v>
      </c>
      <c r="BU290" s="22">
        <f>Enrollment[[#This Row],['# of Girls from refugee community in age group 3-5 enrolled in learning spaces]]+Enrollment[[#This Row],['# of Girls from host community in age group 3-5 enrolled in learning spaces]]</f>
        <v>15</v>
      </c>
      <c r="BV290" s="22">
        <f>Enrollment[[#This Row],['# of Girls from refugee community in age group 6-14 enrolled in learning spaces]]+Enrollment[[#This Row],['# of Girls from host community in age group 6-14 enrolled in learning spaces]]</f>
        <v>39</v>
      </c>
      <c r="BW29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9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90" s="22">
        <f>Enrollment[[#This Row],['# of Boys from refugee community in age group 3-5 enrolled in learning spaces]]+Enrollment[[#This Row],['# of Boys from host community in age group 3-5 enrolled in learning spaces]]</f>
        <v>20</v>
      </c>
      <c r="BZ290" s="22">
        <f>Enrollment[[#This Row],['# of Boys from refugee community in age group 6-14 enrolled in learning spaces]]+Enrollment[[#This Row],['# of Boys from host community in age group 6-14 enrolled in learning spaces]]</f>
        <v>31</v>
      </c>
      <c r="CA290" s="22">
        <f>Enrollment[[#This Row],['# of Boys from refugee community in age group 15-17 enrolled in learning spaces]]+Enrollment[[#This Row],['# of Boys from host community in age group 15-17 enrolled in learning spaces]]</f>
        <v>0</v>
      </c>
      <c r="CB29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91" spans="1:80">
      <c r="A291" s="21" t="s">
        <v>37</v>
      </c>
      <c r="B291" s="21" t="s">
        <v>66</v>
      </c>
      <c r="E291" s="21" t="s">
        <v>1169</v>
      </c>
      <c r="F291" s="21" t="s">
        <v>1170</v>
      </c>
      <c r="G291" s="21">
        <v>31012681</v>
      </c>
      <c r="H291" s="21" t="s">
        <v>166</v>
      </c>
      <c r="I291" s="21" t="s">
        <v>259</v>
      </c>
      <c r="J291" s="21" t="s">
        <v>168</v>
      </c>
      <c r="P291" s="21" t="s">
        <v>99</v>
      </c>
      <c r="Q291" s="21" t="s">
        <v>107</v>
      </c>
      <c r="S291" s="21">
        <v>13</v>
      </c>
      <c r="U291" s="21">
        <v>22</v>
      </c>
      <c r="AA291" s="21">
        <v>40</v>
      </c>
      <c r="AC291" s="21">
        <v>30</v>
      </c>
      <c r="AD291" s="21">
        <v>2</v>
      </c>
      <c r="AZ2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91" s="22">
        <f>Enrollment[[#This Row],[Refugee Children 3-14]]+Enrollment[[#This Row],[Refugee Children 15-24]]</f>
        <v>105</v>
      </c>
      <c r="BC2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91" s="22">
        <f>Enrollment[[#This Row],[Host Children 3-14]]+Enrollment[[#This Row],[Host Children 15-24]]</f>
        <v>0</v>
      </c>
      <c r="BF291" s="22">
        <f>Enrollment[[#This Row],['# of Boys from refugee community in age group 3-5 enrolled in learning spaces]]+Enrollment[[#This Row],['# of Boys from refugee community in age group 6-14 enrolled in learning spaces]]</f>
        <v>52</v>
      </c>
      <c r="BG291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291" s="22">
        <f>Enrollment[[#This Row],['# of Boys from host community in age group 3-5 enrolled in learning spaces]]+Enrollment[[#This Row],['# of Boys from host community in age group 6-14 enrolled in learning spaces]]</f>
        <v>0</v>
      </c>
      <c r="BI291" s="22">
        <f>Enrollment[[#This Row],['# of Girls from host community in age group 3-5 enrolled in learning spaces]]+Enrollment[[#This Row],['# of Girls from host community in age group 6-14 enrolled in learning spaces]]</f>
        <v>0</v>
      </c>
      <c r="BJ291" s="22">
        <f>Enrollment[[#This Row],[Male Refugee (3-14)]]+Enrollment[[#This Row],[Host Male (3-14)]]</f>
        <v>52</v>
      </c>
      <c r="BK291" s="22">
        <f>Enrollment[[#This Row],[Female Refugee (3-14)]]+Enrollment[[#This Row],[Host Female (3-14)]]</f>
        <v>53</v>
      </c>
      <c r="BL2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91" s="22">
        <f>Enrollment[[#This Row],['# of Boys from host community in age group 15-17 enrolled in learning spaces]]+Enrollment[[#This Row],['# of Boys from host community in age group 18-24 enrolled in learning spaces]]</f>
        <v>0</v>
      </c>
      <c r="BO2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91" s="22">
        <f>Enrollment[[#This Row],[Male Refugee (15-24)]]+Enrollment[[#This Row],[Male Host (15-24)]]</f>
        <v>0</v>
      </c>
      <c r="BQ291" s="22">
        <f>Enrollment[[#This Row],[Female Refugee  (15-24)]]+Enrollment[[#This Row],[Female Host (15-24)]]</f>
        <v>0</v>
      </c>
      <c r="BR291" s="22">
        <f>Enrollment[[#This Row],[Total Male (3-14)]]+Enrollment[[#This Row],[Total Male (15-24)]]</f>
        <v>52</v>
      </c>
      <c r="BS291" s="22">
        <f>Enrollment[[#This Row],[Total Female (3-14)]]+Enrollment[[#This Row],[Total Female (15-24)]]</f>
        <v>53</v>
      </c>
      <c r="BT291" s="22">
        <f>Enrollment[[#This Row],[Refugee Total]]+Enrollment[[#This Row],[Total Host]]</f>
        <v>105</v>
      </c>
      <c r="BU291" s="22">
        <f>Enrollment[[#This Row],['# of Girls from refugee community in age group 3-5 enrolled in learning spaces]]+Enrollment[[#This Row],['# of Girls from host community in age group 3-5 enrolled in learning spaces]]</f>
        <v>13</v>
      </c>
      <c r="BV291" s="22">
        <f>Enrollment[[#This Row],['# of Girls from refugee community in age group 6-14 enrolled in learning spaces]]+Enrollment[[#This Row],['# of Girls from host community in age group 6-14 enrolled in learning spaces]]</f>
        <v>40</v>
      </c>
      <c r="BW2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91" s="22">
        <f>Enrollment[[#This Row],['# of Boys from refugee community in age group 3-5 enrolled in learning spaces]]+Enrollment[[#This Row],['# of Boys from host community in age group 3-5 enrolled in learning spaces]]</f>
        <v>22</v>
      </c>
      <c r="BZ291" s="22">
        <f>Enrollment[[#This Row],['# of Boys from refugee community in age group 6-14 enrolled in learning spaces]]+Enrollment[[#This Row],['# of Boys from host community in age group 6-14 enrolled in learning spaces]]</f>
        <v>30</v>
      </c>
      <c r="CA2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2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92" spans="1:80">
      <c r="A292" s="21" t="s">
        <v>37</v>
      </c>
      <c r="B292" s="21" t="s">
        <v>66</v>
      </c>
      <c r="E292" s="21" t="s">
        <v>1171</v>
      </c>
      <c r="F292" s="21" t="s">
        <v>1172</v>
      </c>
      <c r="G292" s="21">
        <v>31012669</v>
      </c>
      <c r="H292" s="21" t="s">
        <v>166</v>
      </c>
      <c r="I292" s="21" t="s">
        <v>259</v>
      </c>
      <c r="J292" s="21" t="s">
        <v>168</v>
      </c>
      <c r="K292" s="21">
        <v>21.196812000000001</v>
      </c>
      <c r="L292" s="21">
        <v>92.158519999999996</v>
      </c>
      <c r="M292" s="21">
        <v>0</v>
      </c>
      <c r="N292" s="21">
        <v>0</v>
      </c>
      <c r="P292" s="21" t="s">
        <v>99</v>
      </c>
      <c r="Q292" s="21" t="s">
        <v>107</v>
      </c>
      <c r="S292" s="21">
        <v>18</v>
      </c>
      <c r="T292" s="21">
        <v>1</v>
      </c>
      <c r="U292" s="21">
        <v>17</v>
      </c>
      <c r="V292" s="21">
        <v>1</v>
      </c>
      <c r="AA292" s="21">
        <v>40</v>
      </c>
      <c r="AC292" s="21">
        <v>30</v>
      </c>
      <c r="AZ2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92" s="22">
        <f>Enrollment[[#This Row],[Refugee Children 3-14]]+Enrollment[[#This Row],[Refugee Children 15-24]]</f>
        <v>105</v>
      </c>
      <c r="BC2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92" s="22">
        <f>Enrollment[[#This Row],[Host Children 3-14]]+Enrollment[[#This Row],[Host Children 15-24]]</f>
        <v>0</v>
      </c>
      <c r="BF292" s="22">
        <f>Enrollment[[#This Row],['# of Boys from refugee community in age group 3-5 enrolled in learning spaces]]+Enrollment[[#This Row],['# of Boys from refugee community in age group 6-14 enrolled in learning spaces]]</f>
        <v>47</v>
      </c>
      <c r="BG292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292" s="22">
        <f>Enrollment[[#This Row],['# of Boys from host community in age group 3-5 enrolled in learning spaces]]+Enrollment[[#This Row],['# of Boys from host community in age group 6-14 enrolled in learning spaces]]</f>
        <v>0</v>
      </c>
      <c r="BI292" s="22">
        <f>Enrollment[[#This Row],['# of Girls from host community in age group 3-5 enrolled in learning spaces]]+Enrollment[[#This Row],['# of Girls from host community in age group 6-14 enrolled in learning spaces]]</f>
        <v>0</v>
      </c>
      <c r="BJ292" s="22">
        <f>Enrollment[[#This Row],[Male Refugee (3-14)]]+Enrollment[[#This Row],[Host Male (3-14)]]</f>
        <v>47</v>
      </c>
      <c r="BK292" s="22">
        <f>Enrollment[[#This Row],[Female Refugee (3-14)]]+Enrollment[[#This Row],[Host Female (3-14)]]</f>
        <v>58</v>
      </c>
      <c r="BL2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92" s="22">
        <f>Enrollment[[#This Row],['# of Boys from host community in age group 15-17 enrolled in learning spaces]]+Enrollment[[#This Row],['# of Boys from host community in age group 18-24 enrolled in learning spaces]]</f>
        <v>0</v>
      </c>
      <c r="BO2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92" s="22">
        <f>Enrollment[[#This Row],[Male Refugee (15-24)]]+Enrollment[[#This Row],[Male Host (15-24)]]</f>
        <v>0</v>
      </c>
      <c r="BQ292" s="22">
        <f>Enrollment[[#This Row],[Female Refugee  (15-24)]]+Enrollment[[#This Row],[Female Host (15-24)]]</f>
        <v>0</v>
      </c>
      <c r="BR292" s="22">
        <f>Enrollment[[#This Row],[Total Male (3-14)]]+Enrollment[[#This Row],[Total Male (15-24)]]</f>
        <v>47</v>
      </c>
      <c r="BS292" s="22">
        <f>Enrollment[[#This Row],[Total Female (3-14)]]+Enrollment[[#This Row],[Total Female (15-24)]]</f>
        <v>58</v>
      </c>
      <c r="BT292" s="22">
        <f>Enrollment[[#This Row],[Refugee Total]]+Enrollment[[#This Row],[Total Host]]</f>
        <v>105</v>
      </c>
      <c r="BU292" s="22">
        <f>Enrollment[[#This Row],['# of Girls from refugee community in age group 3-5 enrolled in learning spaces]]+Enrollment[[#This Row],['# of Girls from host community in age group 3-5 enrolled in learning spaces]]</f>
        <v>18</v>
      </c>
      <c r="BV292" s="22">
        <f>Enrollment[[#This Row],['# of Girls from refugee community in age group 6-14 enrolled in learning spaces]]+Enrollment[[#This Row],['# of Girls from host community in age group 6-14 enrolled in learning spaces]]</f>
        <v>40</v>
      </c>
      <c r="BW2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92" s="22">
        <f>Enrollment[[#This Row],['# of Boys from refugee community in age group 3-5 enrolled in learning spaces]]+Enrollment[[#This Row],['# of Boys from host community in age group 3-5 enrolled in learning spaces]]</f>
        <v>17</v>
      </c>
      <c r="BZ292" s="22">
        <f>Enrollment[[#This Row],['# of Boys from refugee community in age group 6-14 enrolled in learning spaces]]+Enrollment[[#This Row],['# of Boys from host community in age group 6-14 enrolled in learning spaces]]</f>
        <v>30</v>
      </c>
      <c r="CA2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2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93" spans="1:80">
      <c r="A293" s="21" t="s">
        <v>37</v>
      </c>
      <c r="B293" s="21" t="s">
        <v>66</v>
      </c>
      <c r="E293" s="21" t="s">
        <v>1173</v>
      </c>
      <c r="F293" s="21" t="s">
        <v>1174</v>
      </c>
      <c r="G293" s="21">
        <v>31012663</v>
      </c>
      <c r="H293" s="21" t="s">
        <v>166</v>
      </c>
      <c r="I293" s="21" t="s">
        <v>167</v>
      </c>
      <c r="J293" s="21" t="s">
        <v>168</v>
      </c>
      <c r="K293" s="21">
        <v>21.196193000000001</v>
      </c>
      <c r="L293" s="21">
        <v>92.157169999999994</v>
      </c>
      <c r="M293" s="21">
        <v>0</v>
      </c>
      <c r="N293" s="21">
        <v>0</v>
      </c>
      <c r="P293" s="21" t="s">
        <v>99</v>
      </c>
      <c r="Q293" s="21" t="s">
        <v>107</v>
      </c>
      <c r="S293" s="21">
        <v>21</v>
      </c>
      <c r="U293" s="21">
        <v>14</v>
      </c>
      <c r="AA293" s="21">
        <v>44</v>
      </c>
      <c r="AC293" s="21">
        <v>26</v>
      </c>
      <c r="AZ2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93" s="22">
        <f>Enrollment[[#This Row],[Refugee Children 3-14]]+Enrollment[[#This Row],[Refugee Children 15-24]]</f>
        <v>105</v>
      </c>
      <c r="BC2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93" s="22">
        <f>Enrollment[[#This Row],[Host Children 3-14]]+Enrollment[[#This Row],[Host Children 15-24]]</f>
        <v>0</v>
      </c>
      <c r="BF293" s="22">
        <f>Enrollment[[#This Row],['# of Boys from refugee community in age group 3-5 enrolled in learning spaces]]+Enrollment[[#This Row],['# of Boys from refugee community in age group 6-14 enrolled in learning spaces]]</f>
        <v>40</v>
      </c>
      <c r="BG293" s="22">
        <f>Enrollment[[#This Row],['# of Girls from refugee community in age group 3-5 enrolled in learning spaces]]+Enrollment[[#This Row],['# of Girls from refugee community in age group 6-14 enrolled in learning spaces]]</f>
        <v>65</v>
      </c>
      <c r="BH293" s="22">
        <f>Enrollment[[#This Row],['# of Boys from host community in age group 3-5 enrolled in learning spaces]]+Enrollment[[#This Row],['# of Boys from host community in age group 6-14 enrolled in learning spaces]]</f>
        <v>0</v>
      </c>
      <c r="BI293" s="22">
        <f>Enrollment[[#This Row],['# of Girls from host community in age group 3-5 enrolled in learning spaces]]+Enrollment[[#This Row],['# of Girls from host community in age group 6-14 enrolled in learning spaces]]</f>
        <v>0</v>
      </c>
      <c r="BJ293" s="22">
        <f>Enrollment[[#This Row],[Male Refugee (3-14)]]+Enrollment[[#This Row],[Host Male (3-14)]]</f>
        <v>40</v>
      </c>
      <c r="BK293" s="22">
        <f>Enrollment[[#This Row],[Female Refugee (3-14)]]+Enrollment[[#This Row],[Host Female (3-14)]]</f>
        <v>65</v>
      </c>
      <c r="BL2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93" s="22">
        <f>Enrollment[[#This Row],['# of Boys from host community in age group 15-17 enrolled in learning spaces]]+Enrollment[[#This Row],['# of Boys from host community in age group 18-24 enrolled in learning spaces]]</f>
        <v>0</v>
      </c>
      <c r="BO2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93" s="22">
        <f>Enrollment[[#This Row],[Male Refugee (15-24)]]+Enrollment[[#This Row],[Male Host (15-24)]]</f>
        <v>0</v>
      </c>
      <c r="BQ293" s="22">
        <f>Enrollment[[#This Row],[Female Refugee  (15-24)]]+Enrollment[[#This Row],[Female Host (15-24)]]</f>
        <v>0</v>
      </c>
      <c r="BR293" s="22">
        <f>Enrollment[[#This Row],[Total Male (3-14)]]+Enrollment[[#This Row],[Total Male (15-24)]]</f>
        <v>40</v>
      </c>
      <c r="BS293" s="22">
        <f>Enrollment[[#This Row],[Total Female (3-14)]]+Enrollment[[#This Row],[Total Female (15-24)]]</f>
        <v>65</v>
      </c>
      <c r="BT293" s="22">
        <f>Enrollment[[#This Row],[Refugee Total]]+Enrollment[[#This Row],[Total Host]]</f>
        <v>105</v>
      </c>
      <c r="BU293" s="22">
        <f>Enrollment[[#This Row],['# of Girls from refugee community in age group 3-5 enrolled in learning spaces]]+Enrollment[[#This Row],['# of Girls from host community in age group 3-5 enrolled in learning spaces]]</f>
        <v>21</v>
      </c>
      <c r="BV293" s="22">
        <f>Enrollment[[#This Row],['# of Girls from refugee community in age group 6-14 enrolled in learning spaces]]+Enrollment[[#This Row],['# of Girls from host community in age group 6-14 enrolled in learning spaces]]</f>
        <v>44</v>
      </c>
      <c r="BW2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93" s="22">
        <f>Enrollment[[#This Row],['# of Boys from refugee community in age group 3-5 enrolled in learning spaces]]+Enrollment[[#This Row],['# of Boys from host community in age group 3-5 enrolled in learning spaces]]</f>
        <v>14</v>
      </c>
      <c r="BZ293" s="22">
        <f>Enrollment[[#This Row],['# of Boys from refugee community in age group 6-14 enrolled in learning spaces]]+Enrollment[[#This Row],['# of Boys from host community in age group 6-14 enrolled in learning spaces]]</f>
        <v>26</v>
      </c>
      <c r="CA2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2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94" spans="1:80">
      <c r="A294" s="21" t="s">
        <v>37</v>
      </c>
      <c r="B294" s="21" t="s">
        <v>66</v>
      </c>
      <c r="E294" s="21" t="s">
        <v>1175</v>
      </c>
      <c r="F294" s="21" t="s">
        <v>1176</v>
      </c>
      <c r="G294" s="21">
        <v>31012664</v>
      </c>
      <c r="H294" s="21" t="s">
        <v>166</v>
      </c>
      <c r="I294" s="21" t="s">
        <v>259</v>
      </c>
      <c r="J294" s="21" t="s">
        <v>168</v>
      </c>
      <c r="K294" s="21">
        <v>21.196204999999999</v>
      </c>
      <c r="L294" s="21">
        <v>92.158051999999998</v>
      </c>
      <c r="M294" s="21">
        <v>0</v>
      </c>
      <c r="N294" s="21">
        <v>0</v>
      </c>
      <c r="P294" s="21" t="s">
        <v>99</v>
      </c>
      <c r="Q294" s="21" t="s">
        <v>107</v>
      </c>
      <c r="S294" s="21">
        <v>16</v>
      </c>
      <c r="U294" s="21">
        <v>19</v>
      </c>
      <c r="V294" s="21">
        <v>1</v>
      </c>
      <c r="AA294" s="21">
        <v>44</v>
      </c>
      <c r="AC294" s="21">
        <v>26</v>
      </c>
      <c r="AD294" s="21">
        <v>3</v>
      </c>
      <c r="AZ2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94" s="22">
        <f>Enrollment[[#This Row],[Refugee Children 3-14]]+Enrollment[[#This Row],[Refugee Children 15-24]]</f>
        <v>105</v>
      </c>
      <c r="BC2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94" s="22">
        <f>Enrollment[[#This Row],[Host Children 3-14]]+Enrollment[[#This Row],[Host Children 15-24]]</f>
        <v>0</v>
      </c>
      <c r="BF294" s="22">
        <f>Enrollment[[#This Row],['# of Boys from refugee community in age group 3-5 enrolled in learning spaces]]+Enrollment[[#This Row],['# of Boys from refugee community in age group 6-14 enrolled in learning spaces]]</f>
        <v>45</v>
      </c>
      <c r="BG294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294" s="22">
        <f>Enrollment[[#This Row],['# of Boys from host community in age group 3-5 enrolled in learning spaces]]+Enrollment[[#This Row],['# of Boys from host community in age group 6-14 enrolled in learning spaces]]</f>
        <v>0</v>
      </c>
      <c r="BI294" s="22">
        <f>Enrollment[[#This Row],['# of Girls from host community in age group 3-5 enrolled in learning spaces]]+Enrollment[[#This Row],['# of Girls from host community in age group 6-14 enrolled in learning spaces]]</f>
        <v>0</v>
      </c>
      <c r="BJ294" s="22">
        <f>Enrollment[[#This Row],[Male Refugee (3-14)]]+Enrollment[[#This Row],[Host Male (3-14)]]</f>
        <v>45</v>
      </c>
      <c r="BK294" s="22">
        <f>Enrollment[[#This Row],[Female Refugee (3-14)]]+Enrollment[[#This Row],[Host Female (3-14)]]</f>
        <v>60</v>
      </c>
      <c r="BL2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94" s="22">
        <f>Enrollment[[#This Row],['# of Boys from host community in age group 15-17 enrolled in learning spaces]]+Enrollment[[#This Row],['# of Boys from host community in age group 18-24 enrolled in learning spaces]]</f>
        <v>0</v>
      </c>
      <c r="BO2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94" s="22">
        <f>Enrollment[[#This Row],[Male Refugee (15-24)]]+Enrollment[[#This Row],[Male Host (15-24)]]</f>
        <v>0</v>
      </c>
      <c r="BQ294" s="22">
        <f>Enrollment[[#This Row],[Female Refugee  (15-24)]]+Enrollment[[#This Row],[Female Host (15-24)]]</f>
        <v>0</v>
      </c>
      <c r="BR294" s="22">
        <f>Enrollment[[#This Row],[Total Male (3-14)]]+Enrollment[[#This Row],[Total Male (15-24)]]</f>
        <v>45</v>
      </c>
      <c r="BS294" s="22">
        <f>Enrollment[[#This Row],[Total Female (3-14)]]+Enrollment[[#This Row],[Total Female (15-24)]]</f>
        <v>60</v>
      </c>
      <c r="BT294" s="22">
        <f>Enrollment[[#This Row],[Refugee Total]]+Enrollment[[#This Row],[Total Host]]</f>
        <v>105</v>
      </c>
      <c r="BU294" s="22">
        <f>Enrollment[[#This Row],['# of Girls from refugee community in age group 3-5 enrolled in learning spaces]]+Enrollment[[#This Row],['# of Girls from host community in age group 3-5 enrolled in learning spaces]]</f>
        <v>16</v>
      </c>
      <c r="BV294" s="22">
        <f>Enrollment[[#This Row],['# of Girls from refugee community in age group 6-14 enrolled in learning spaces]]+Enrollment[[#This Row],['# of Girls from host community in age group 6-14 enrolled in learning spaces]]</f>
        <v>44</v>
      </c>
      <c r="BW2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94" s="22">
        <f>Enrollment[[#This Row],['# of Boys from refugee community in age group 3-5 enrolled in learning spaces]]+Enrollment[[#This Row],['# of Boys from host community in age group 3-5 enrolled in learning spaces]]</f>
        <v>19</v>
      </c>
      <c r="BZ294" s="22">
        <f>Enrollment[[#This Row],['# of Boys from refugee community in age group 6-14 enrolled in learning spaces]]+Enrollment[[#This Row],['# of Boys from host community in age group 6-14 enrolled in learning spaces]]</f>
        <v>26</v>
      </c>
      <c r="CA2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2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95" spans="1:80">
      <c r="A295" s="21" t="s">
        <v>37</v>
      </c>
      <c r="B295" s="21" t="s">
        <v>66</v>
      </c>
      <c r="E295" s="21" t="s">
        <v>1177</v>
      </c>
      <c r="F295" s="21" t="s">
        <v>1178</v>
      </c>
      <c r="G295" s="21">
        <v>31012720</v>
      </c>
      <c r="H295" s="21" t="s">
        <v>166</v>
      </c>
      <c r="I295" s="21" t="s">
        <v>167</v>
      </c>
      <c r="J295" s="21" t="s">
        <v>168</v>
      </c>
      <c r="P295" s="21" t="s">
        <v>99</v>
      </c>
      <c r="Q295" s="21" t="s">
        <v>107</v>
      </c>
      <c r="S295" s="21">
        <v>18</v>
      </c>
      <c r="U295" s="21">
        <v>17</v>
      </c>
      <c r="V295" s="21">
        <v>1</v>
      </c>
      <c r="AA295" s="21">
        <v>36</v>
      </c>
      <c r="AC295" s="21">
        <v>34</v>
      </c>
      <c r="AD295" s="21">
        <v>1</v>
      </c>
      <c r="AZ2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95" s="22">
        <f>Enrollment[[#This Row],[Refugee Children 3-14]]+Enrollment[[#This Row],[Refugee Children 15-24]]</f>
        <v>105</v>
      </c>
      <c r="BC2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95" s="22">
        <f>Enrollment[[#This Row],[Host Children 3-14]]+Enrollment[[#This Row],[Host Children 15-24]]</f>
        <v>0</v>
      </c>
      <c r="BF295" s="22">
        <f>Enrollment[[#This Row],['# of Boys from refugee community in age group 3-5 enrolled in learning spaces]]+Enrollment[[#This Row],['# of Boys from refugee community in age group 6-14 enrolled in learning spaces]]</f>
        <v>51</v>
      </c>
      <c r="BG295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295" s="22">
        <f>Enrollment[[#This Row],['# of Boys from host community in age group 3-5 enrolled in learning spaces]]+Enrollment[[#This Row],['# of Boys from host community in age group 6-14 enrolled in learning spaces]]</f>
        <v>0</v>
      </c>
      <c r="BI295" s="22">
        <f>Enrollment[[#This Row],['# of Girls from host community in age group 3-5 enrolled in learning spaces]]+Enrollment[[#This Row],['# of Girls from host community in age group 6-14 enrolled in learning spaces]]</f>
        <v>0</v>
      </c>
      <c r="BJ295" s="22">
        <f>Enrollment[[#This Row],[Male Refugee (3-14)]]+Enrollment[[#This Row],[Host Male (3-14)]]</f>
        <v>51</v>
      </c>
      <c r="BK295" s="22">
        <f>Enrollment[[#This Row],[Female Refugee (3-14)]]+Enrollment[[#This Row],[Host Female (3-14)]]</f>
        <v>54</v>
      </c>
      <c r="BL2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95" s="22">
        <f>Enrollment[[#This Row],['# of Boys from host community in age group 15-17 enrolled in learning spaces]]+Enrollment[[#This Row],['# of Boys from host community in age group 18-24 enrolled in learning spaces]]</f>
        <v>0</v>
      </c>
      <c r="BO2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95" s="22">
        <f>Enrollment[[#This Row],[Male Refugee (15-24)]]+Enrollment[[#This Row],[Male Host (15-24)]]</f>
        <v>0</v>
      </c>
      <c r="BQ295" s="22">
        <f>Enrollment[[#This Row],[Female Refugee  (15-24)]]+Enrollment[[#This Row],[Female Host (15-24)]]</f>
        <v>0</v>
      </c>
      <c r="BR295" s="22">
        <f>Enrollment[[#This Row],[Total Male (3-14)]]+Enrollment[[#This Row],[Total Male (15-24)]]</f>
        <v>51</v>
      </c>
      <c r="BS295" s="22">
        <f>Enrollment[[#This Row],[Total Female (3-14)]]+Enrollment[[#This Row],[Total Female (15-24)]]</f>
        <v>54</v>
      </c>
      <c r="BT295" s="22">
        <f>Enrollment[[#This Row],[Refugee Total]]+Enrollment[[#This Row],[Total Host]]</f>
        <v>105</v>
      </c>
      <c r="BU295" s="22">
        <f>Enrollment[[#This Row],['# of Girls from refugee community in age group 3-5 enrolled in learning spaces]]+Enrollment[[#This Row],['# of Girls from host community in age group 3-5 enrolled in learning spaces]]</f>
        <v>18</v>
      </c>
      <c r="BV295" s="22">
        <f>Enrollment[[#This Row],['# of Girls from refugee community in age group 6-14 enrolled in learning spaces]]+Enrollment[[#This Row],['# of Girls from host community in age group 6-14 enrolled in learning spaces]]</f>
        <v>36</v>
      </c>
      <c r="BW2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95" s="22">
        <f>Enrollment[[#This Row],['# of Boys from refugee community in age group 3-5 enrolled in learning spaces]]+Enrollment[[#This Row],['# of Boys from host community in age group 3-5 enrolled in learning spaces]]</f>
        <v>17</v>
      </c>
      <c r="BZ295" s="22">
        <f>Enrollment[[#This Row],['# of Boys from refugee community in age group 6-14 enrolled in learning spaces]]+Enrollment[[#This Row],['# of Boys from host community in age group 6-14 enrolled in learning spaces]]</f>
        <v>34</v>
      </c>
      <c r="CA2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2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96" spans="1:80">
      <c r="A296" s="21" t="s">
        <v>37</v>
      </c>
      <c r="B296" s="21" t="s">
        <v>66</v>
      </c>
      <c r="E296" s="21" t="s">
        <v>1179</v>
      </c>
      <c r="F296" s="21" t="s">
        <v>1180</v>
      </c>
      <c r="G296" s="21">
        <v>31012689</v>
      </c>
      <c r="H296" s="21" t="s">
        <v>166</v>
      </c>
      <c r="I296" s="21" t="s">
        <v>167</v>
      </c>
      <c r="J296" s="21" t="s">
        <v>168</v>
      </c>
      <c r="K296" s="21">
        <v>21.198353000000001</v>
      </c>
      <c r="L296" s="21">
        <v>92.156274999999994</v>
      </c>
      <c r="M296" s="21">
        <v>0</v>
      </c>
      <c r="N296" s="21">
        <v>0</v>
      </c>
      <c r="P296" s="21" t="s">
        <v>99</v>
      </c>
      <c r="Q296" s="21" t="s">
        <v>107</v>
      </c>
      <c r="S296" s="21">
        <v>16</v>
      </c>
      <c r="U296" s="21">
        <v>19</v>
      </c>
      <c r="AA296" s="21">
        <v>33</v>
      </c>
      <c r="AC296" s="21">
        <v>37</v>
      </c>
      <c r="AZ2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96" s="22">
        <f>Enrollment[[#This Row],[Refugee Children 3-14]]+Enrollment[[#This Row],[Refugee Children 15-24]]</f>
        <v>105</v>
      </c>
      <c r="BC2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96" s="22">
        <f>Enrollment[[#This Row],[Host Children 3-14]]+Enrollment[[#This Row],[Host Children 15-24]]</f>
        <v>0</v>
      </c>
      <c r="BF296" s="22">
        <f>Enrollment[[#This Row],['# of Boys from refugee community in age group 3-5 enrolled in learning spaces]]+Enrollment[[#This Row],['# of Boys from refugee community in age group 6-14 enrolled in learning spaces]]</f>
        <v>56</v>
      </c>
      <c r="BG296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296" s="22">
        <f>Enrollment[[#This Row],['# of Boys from host community in age group 3-5 enrolled in learning spaces]]+Enrollment[[#This Row],['# of Boys from host community in age group 6-14 enrolled in learning spaces]]</f>
        <v>0</v>
      </c>
      <c r="BI296" s="22">
        <f>Enrollment[[#This Row],['# of Girls from host community in age group 3-5 enrolled in learning spaces]]+Enrollment[[#This Row],['# of Girls from host community in age group 6-14 enrolled in learning spaces]]</f>
        <v>0</v>
      </c>
      <c r="BJ296" s="22">
        <f>Enrollment[[#This Row],[Male Refugee (3-14)]]+Enrollment[[#This Row],[Host Male (3-14)]]</f>
        <v>56</v>
      </c>
      <c r="BK296" s="22">
        <f>Enrollment[[#This Row],[Female Refugee (3-14)]]+Enrollment[[#This Row],[Host Female (3-14)]]</f>
        <v>49</v>
      </c>
      <c r="BL2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96" s="22">
        <f>Enrollment[[#This Row],['# of Boys from host community in age group 15-17 enrolled in learning spaces]]+Enrollment[[#This Row],['# of Boys from host community in age group 18-24 enrolled in learning spaces]]</f>
        <v>0</v>
      </c>
      <c r="BO2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96" s="22">
        <f>Enrollment[[#This Row],[Male Refugee (15-24)]]+Enrollment[[#This Row],[Male Host (15-24)]]</f>
        <v>0</v>
      </c>
      <c r="BQ296" s="22">
        <f>Enrollment[[#This Row],[Female Refugee  (15-24)]]+Enrollment[[#This Row],[Female Host (15-24)]]</f>
        <v>0</v>
      </c>
      <c r="BR296" s="22">
        <f>Enrollment[[#This Row],[Total Male (3-14)]]+Enrollment[[#This Row],[Total Male (15-24)]]</f>
        <v>56</v>
      </c>
      <c r="BS296" s="22">
        <f>Enrollment[[#This Row],[Total Female (3-14)]]+Enrollment[[#This Row],[Total Female (15-24)]]</f>
        <v>49</v>
      </c>
      <c r="BT296" s="22">
        <f>Enrollment[[#This Row],[Refugee Total]]+Enrollment[[#This Row],[Total Host]]</f>
        <v>105</v>
      </c>
      <c r="BU296" s="22">
        <f>Enrollment[[#This Row],['# of Girls from refugee community in age group 3-5 enrolled in learning spaces]]+Enrollment[[#This Row],['# of Girls from host community in age group 3-5 enrolled in learning spaces]]</f>
        <v>16</v>
      </c>
      <c r="BV296" s="22">
        <f>Enrollment[[#This Row],['# of Girls from refugee community in age group 6-14 enrolled in learning spaces]]+Enrollment[[#This Row],['# of Girls from host community in age group 6-14 enrolled in learning spaces]]</f>
        <v>33</v>
      </c>
      <c r="BW2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96" s="22">
        <f>Enrollment[[#This Row],['# of Boys from refugee community in age group 3-5 enrolled in learning spaces]]+Enrollment[[#This Row],['# of Boys from host community in age group 3-5 enrolled in learning spaces]]</f>
        <v>19</v>
      </c>
      <c r="BZ296" s="22">
        <f>Enrollment[[#This Row],['# of Boys from refugee community in age group 6-14 enrolled in learning spaces]]+Enrollment[[#This Row],['# of Boys from host community in age group 6-14 enrolled in learning spaces]]</f>
        <v>37</v>
      </c>
      <c r="CA2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29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97" spans="1:80">
      <c r="A297" s="21" t="s">
        <v>37</v>
      </c>
      <c r="B297" s="21" t="s">
        <v>66</v>
      </c>
      <c r="E297" s="21" t="s">
        <v>1181</v>
      </c>
      <c r="F297" s="21" t="s">
        <v>1182</v>
      </c>
      <c r="G297" s="21">
        <v>31012691</v>
      </c>
      <c r="H297" s="21" t="s">
        <v>166</v>
      </c>
      <c r="I297" s="21" t="s">
        <v>167</v>
      </c>
      <c r="J297" s="21" t="s">
        <v>168</v>
      </c>
      <c r="K297" s="21">
        <v>21.198637999999999</v>
      </c>
      <c r="L297" s="21">
        <v>92.158190000000005</v>
      </c>
      <c r="M297" s="21">
        <v>0</v>
      </c>
      <c r="N297" s="21">
        <v>0</v>
      </c>
      <c r="P297" s="21" t="s">
        <v>99</v>
      </c>
      <c r="Q297" s="21" t="s">
        <v>107</v>
      </c>
      <c r="S297" s="21">
        <v>18</v>
      </c>
      <c r="U297" s="21">
        <v>17</v>
      </c>
      <c r="V297" s="21">
        <v>1</v>
      </c>
      <c r="AA297" s="21">
        <v>40</v>
      </c>
      <c r="AC297" s="21">
        <v>30</v>
      </c>
      <c r="AZ29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9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97" s="22">
        <f>Enrollment[[#This Row],[Refugee Children 3-14]]+Enrollment[[#This Row],[Refugee Children 15-24]]</f>
        <v>105</v>
      </c>
      <c r="BC29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9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97" s="22">
        <f>Enrollment[[#This Row],[Host Children 3-14]]+Enrollment[[#This Row],[Host Children 15-24]]</f>
        <v>0</v>
      </c>
      <c r="BF297" s="22">
        <f>Enrollment[[#This Row],['# of Boys from refugee community in age group 3-5 enrolled in learning spaces]]+Enrollment[[#This Row],['# of Boys from refugee community in age group 6-14 enrolled in learning spaces]]</f>
        <v>47</v>
      </c>
      <c r="BG297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297" s="22">
        <f>Enrollment[[#This Row],['# of Boys from host community in age group 3-5 enrolled in learning spaces]]+Enrollment[[#This Row],['# of Boys from host community in age group 6-14 enrolled in learning spaces]]</f>
        <v>0</v>
      </c>
      <c r="BI297" s="22">
        <f>Enrollment[[#This Row],['# of Girls from host community in age group 3-5 enrolled in learning spaces]]+Enrollment[[#This Row],['# of Girls from host community in age group 6-14 enrolled in learning spaces]]</f>
        <v>0</v>
      </c>
      <c r="BJ297" s="22">
        <f>Enrollment[[#This Row],[Male Refugee (3-14)]]+Enrollment[[#This Row],[Host Male (3-14)]]</f>
        <v>47</v>
      </c>
      <c r="BK297" s="22">
        <f>Enrollment[[#This Row],[Female Refugee (3-14)]]+Enrollment[[#This Row],[Host Female (3-14)]]</f>
        <v>58</v>
      </c>
      <c r="BL29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9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97" s="22">
        <f>Enrollment[[#This Row],['# of Boys from host community in age group 15-17 enrolled in learning spaces]]+Enrollment[[#This Row],['# of Boys from host community in age group 18-24 enrolled in learning spaces]]</f>
        <v>0</v>
      </c>
      <c r="BO29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97" s="22">
        <f>Enrollment[[#This Row],[Male Refugee (15-24)]]+Enrollment[[#This Row],[Male Host (15-24)]]</f>
        <v>0</v>
      </c>
      <c r="BQ297" s="22">
        <f>Enrollment[[#This Row],[Female Refugee  (15-24)]]+Enrollment[[#This Row],[Female Host (15-24)]]</f>
        <v>0</v>
      </c>
      <c r="BR297" s="22">
        <f>Enrollment[[#This Row],[Total Male (3-14)]]+Enrollment[[#This Row],[Total Male (15-24)]]</f>
        <v>47</v>
      </c>
      <c r="BS297" s="22">
        <f>Enrollment[[#This Row],[Total Female (3-14)]]+Enrollment[[#This Row],[Total Female (15-24)]]</f>
        <v>58</v>
      </c>
      <c r="BT297" s="22">
        <f>Enrollment[[#This Row],[Refugee Total]]+Enrollment[[#This Row],[Total Host]]</f>
        <v>105</v>
      </c>
      <c r="BU297" s="22">
        <f>Enrollment[[#This Row],['# of Girls from refugee community in age group 3-5 enrolled in learning spaces]]+Enrollment[[#This Row],['# of Girls from host community in age group 3-5 enrolled in learning spaces]]</f>
        <v>18</v>
      </c>
      <c r="BV297" s="22">
        <f>Enrollment[[#This Row],['# of Girls from refugee community in age group 6-14 enrolled in learning spaces]]+Enrollment[[#This Row],['# of Girls from host community in age group 6-14 enrolled in learning spaces]]</f>
        <v>40</v>
      </c>
      <c r="BW29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9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97" s="22">
        <f>Enrollment[[#This Row],['# of Boys from refugee community in age group 3-5 enrolled in learning spaces]]+Enrollment[[#This Row],['# of Boys from host community in age group 3-5 enrolled in learning spaces]]</f>
        <v>17</v>
      </c>
      <c r="BZ297" s="22">
        <f>Enrollment[[#This Row],['# of Boys from refugee community in age group 6-14 enrolled in learning spaces]]+Enrollment[[#This Row],['# of Boys from host community in age group 6-14 enrolled in learning spaces]]</f>
        <v>30</v>
      </c>
      <c r="CA297" s="22">
        <f>Enrollment[[#This Row],['# of Boys from refugee community in age group 15-17 enrolled in learning spaces]]+Enrollment[[#This Row],['# of Boys from host community in age group 15-17 enrolled in learning spaces]]</f>
        <v>0</v>
      </c>
      <c r="CB29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98" spans="1:80">
      <c r="A298" s="21" t="s">
        <v>37</v>
      </c>
      <c r="B298" s="21" t="s">
        <v>66</v>
      </c>
      <c r="E298" s="21" t="s">
        <v>1183</v>
      </c>
      <c r="F298" s="21" t="s">
        <v>1184</v>
      </c>
      <c r="G298" s="21">
        <v>31012696</v>
      </c>
      <c r="H298" s="21" t="s">
        <v>166</v>
      </c>
      <c r="I298" s="21" t="s">
        <v>259</v>
      </c>
      <c r="J298" s="21" t="s">
        <v>168</v>
      </c>
      <c r="K298" s="21">
        <v>21.198937999999998</v>
      </c>
      <c r="L298" s="21">
        <v>92.157169999999994</v>
      </c>
      <c r="M298" s="21">
        <v>0</v>
      </c>
      <c r="N298" s="21">
        <v>0</v>
      </c>
      <c r="P298" s="21" t="s">
        <v>99</v>
      </c>
      <c r="Q298" s="21" t="s">
        <v>107</v>
      </c>
      <c r="S298" s="21">
        <v>21</v>
      </c>
      <c r="U298" s="21">
        <v>14</v>
      </c>
      <c r="AA298" s="21">
        <v>43</v>
      </c>
      <c r="AC298" s="21">
        <v>27</v>
      </c>
      <c r="AD298" s="21">
        <v>3</v>
      </c>
      <c r="AZ29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9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98" s="22">
        <f>Enrollment[[#This Row],[Refugee Children 3-14]]+Enrollment[[#This Row],[Refugee Children 15-24]]</f>
        <v>105</v>
      </c>
      <c r="BC29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9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98" s="22">
        <f>Enrollment[[#This Row],[Host Children 3-14]]+Enrollment[[#This Row],[Host Children 15-24]]</f>
        <v>0</v>
      </c>
      <c r="BF298" s="22">
        <f>Enrollment[[#This Row],['# of Boys from refugee community in age group 3-5 enrolled in learning spaces]]+Enrollment[[#This Row],['# of Boys from refugee community in age group 6-14 enrolled in learning spaces]]</f>
        <v>41</v>
      </c>
      <c r="BG298" s="22">
        <f>Enrollment[[#This Row],['# of Girls from refugee community in age group 3-5 enrolled in learning spaces]]+Enrollment[[#This Row],['# of Girls from refugee community in age group 6-14 enrolled in learning spaces]]</f>
        <v>64</v>
      </c>
      <c r="BH298" s="22">
        <f>Enrollment[[#This Row],['# of Boys from host community in age group 3-5 enrolled in learning spaces]]+Enrollment[[#This Row],['# of Boys from host community in age group 6-14 enrolled in learning spaces]]</f>
        <v>0</v>
      </c>
      <c r="BI298" s="22">
        <f>Enrollment[[#This Row],['# of Girls from host community in age group 3-5 enrolled in learning spaces]]+Enrollment[[#This Row],['# of Girls from host community in age group 6-14 enrolled in learning spaces]]</f>
        <v>0</v>
      </c>
      <c r="BJ298" s="22">
        <f>Enrollment[[#This Row],[Male Refugee (3-14)]]+Enrollment[[#This Row],[Host Male (3-14)]]</f>
        <v>41</v>
      </c>
      <c r="BK298" s="22">
        <f>Enrollment[[#This Row],[Female Refugee (3-14)]]+Enrollment[[#This Row],[Host Female (3-14)]]</f>
        <v>64</v>
      </c>
      <c r="BL29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9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98" s="22">
        <f>Enrollment[[#This Row],['# of Boys from host community in age group 15-17 enrolled in learning spaces]]+Enrollment[[#This Row],['# of Boys from host community in age group 18-24 enrolled in learning spaces]]</f>
        <v>0</v>
      </c>
      <c r="BO29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98" s="22">
        <f>Enrollment[[#This Row],[Male Refugee (15-24)]]+Enrollment[[#This Row],[Male Host (15-24)]]</f>
        <v>0</v>
      </c>
      <c r="BQ298" s="22">
        <f>Enrollment[[#This Row],[Female Refugee  (15-24)]]+Enrollment[[#This Row],[Female Host (15-24)]]</f>
        <v>0</v>
      </c>
      <c r="BR298" s="22">
        <f>Enrollment[[#This Row],[Total Male (3-14)]]+Enrollment[[#This Row],[Total Male (15-24)]]</f>
        <v>41</v>
      </c>
      <c r="BS298" s="22">
        <f>Enrollment[[#This Row],[Total Female (3-14)]]+Enrollment[[#This Row],[Total Female (15-24)]]</f>
        <v>64</v>
      </c>
      <c r="BT298" s="22">
        <f>Enrollment[[#This Row],[Refugee Total]]+Enrollment[[#This Row],[Total Host]]</f>
        <v>105</v>
      </c>
      <c r="BU298" s="22">
        <f>Enrollment[[#This Row],['# of Girls from refugee community in age group 3-5 enrolled in learning spaces]]+Enrollment[[#This Row],['# of Girls from host community in age group 3-5 enrolled in learning spaces]]</f>
        <v>21</v>
      </c>
      <c r="BV298" s="22">
        <f>Enrollment[[#This Row],['# of Girls from refugee community in age group 6-14 enrolled in learning spaces]]+Enrollment[[#This Row],['# of Girls from host community in age group 6-14 enrolled in learning spaces]]</f>
        <v>43</v>
      </c>
      <c r="BW29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9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98" s="22">
        <f>Enrollment[[#This Row],['# of Boys from refugee community in age group 3-5 enrolled in learning spaces]]+Enrollment[[#This Row],['# of Boys from host community in age group 3-5 enrolled in learning spaces]]</f>
        <v>14</v>
      </c>
      <c r="BZ298" s="22">
        <f>Enrollment[[#This Row],['# of Boys from refugee community in age group 6-14 enrolled in learning spaces]]+Enrollment[[#This Row],['# of Boys from host community in age group 6-14 enrolled in learning spaces]]</f>
        <v>27</v>
      </c>
      <c r="CA298" s="22">
        <f>Enrollment[[#This Row],['# of Boys from refugee community in age group 15-17 enrolled in learning spaces]]+Enrollment[[#This Row],['# of Boys from host community in age group 15-17 enrolled in learning spaces]]</f>
        <v>0</v>
      </c>
      <c r="CB29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299" spans="1:80">
      <c r="A299" s="21" t="s">
        <v>37</v>
      </c>
      <c r="B299" s="21" t="s">
        <v>66</v>
      </c>
      <c r="E299" s="21" t="s">
        <v>1185</v>
      </c>
      <c r="F299" s="21" t="s">
        <v>1186</v>
      </c>
      <c r="G299" s="21">
        <v>31012699</v>
      </c>
      <c r="H299" s="21" t="s">
        <v>166</v>
      </c>
      <c r="I299" s="21" t="s">
        <v>167</v>
      </c>
      <c r="J299" s="21" t="s">
        <v>168</v>
      </c>
      <c r="K299" s="21">
        <v>21.199024999999999</v>
      </c>
      <c r="L299" s="21">
        <v>92.157628000000003</v>
      </c>
      <c r="M299" s="21">
        <v>0</v>
      </c>
      <c r="N299" s="21">
        <v>0</v>
      </c>
      <c r="P299" s="21" t="s">
        <v>99</v>
      </c>
      <c r="Q299" s="21" t="s">
        <v>107</v>
      </c>
      <c r="S299" s="21">
        <v>18</v>
      </c>
      <c r="U299" s="21">
        <v>17</v>
      </c>
      <c r="AA299" s="21">
        <v>40</v>
      </c>
      <c r="AC299" s="21">
        <v>30</v>
      </c>
      <c r="AZ29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29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299" s="22">
        <f>Enrollment[[#This Row],[Refugee Children 3-14]]+Enrollment[[#This Row],[Refugee Children 15-24]]</f>
        <v>105</v>
      </c>
      <c r="BC29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29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299" s="22">
        <f>Enrollment[[#This Row],[Host Children 3-14]]+Enrollment[[#This Row],[Host Children 15-24]]</f>
        <v>0</v>
      </c>
      <c r="BF299" s="22">
        <f>Enrollment[[#This Row],['# of Boys from refugee community in age group 3-5 enrolled in learning spaces]]+Enrollment[[#This Row],['# of Boys from refugee community in age group 6-14 enrolled in learning spaces]]</f>
        <v>47</v>
      </c>
      <c r="BG299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299" s="22">
        <f>Enrollment[[#This Row],['# of Boys from host community in age group 3-5 enrolled in learning spaces]]+Enrollment[[#This Row],['# of Boys from host community in age group 6-14 enrolled in learning spaces]]</f>
        <v>0</v>
      </c>
      <c r="BI299" s="22">
        <f>Enrollment[[#This Row],['# of Girls from host community in age group 3-5 enrolled in learning spaces]]+Enrollment[[#This Row],['# of Girls from host community in age group 6-14 enrolled in learning spaces]]</f>
        <v>0</v>
      </c>
      <c r="BJ299" s="22">
        <f>Enrollment[[#This Row],[Male Refugee (3-14)]]+Enrollment[[#This Row],[Host Male (3-14)]]</f>
        <v>47</v>
      </c>
      <c r="BK299" s="22">
        <f>Enrollment[[#This Row],[Female Refugee (3-14)]]+Enrollment[[#This Row],[Host Female (3-14)]]</f>
        <v>58</v>
      </c>
      <c r="BL29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29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299" s="22">
        <f>Enrollment[[#This Row],['# of Boys from host community in age group 15-17 enrolled in learning spaces]]+Enrollment[[#This Row],['# of Boys from host community in age group 18-24 enrolled in learning spaces]]</f>
        <v>0</v>
      </c>
      <c r="BO29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299" s="22">
        <f>Enrollment[[#This Row],[Male Refugee (15-24)]]+Enrollment[[#This Row],[Male Host (15-24)]]</f>
        <v>0</v>
      </c>
      <c r="BQ299" s="22">
        <f>Enrollment[[#This Row],[Female Refugee  (15-24)]]+Enrollment[[#This Row],[Female Host (15-24)]]</f>
        <v>0</v>
      </c>
      <c r="BR299" s="22">
        <f>Enrollment[[#This Row],[Total Male (3-14)]]+Enrollment[[#This Row],[Total Male (15-24)]]</f>
        <v>47</v>
      </c>
      <c r="BS299" s="22">
        <f>Enrollment[[#This Row],[Total Female (3-14)]]+Enrollment[[#This Row],[Total Female (15-24)]]</f>
        <v>58</v>
      </c>
      <c r="BT299" s="22">
        <f>Enrollment[[#This Row],[Refugee Total]]+Enrollment[[#This Row],[Total Host]]</f>
        <v>105</v>
      </c>
      <c r="BU299" s="22">
        <f>Enrollment[[#This Row],['# of Girls from refugee community in age group 3-5 enrolled in learning spaces]]+Enrollment[[#This Row],['# of Girls from host community in age group 3-5 enrolled in learning spaces]]</f>
        <v>18</v>
      </c>
      <c r="BV299" s="22">
        <f>Enrollment[[#This Row],['# of Girls from refugee community in age group 6-14 enrolled in learning spaces]]+Enrollment[[#This Row],['# of Girls from host community in age group 6-14 enrolled in learning spaces]]</f>
        <v>40</v>
      </c>
      <c r="BW29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29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299" s="22">
        <f>Enrollment[[#This Row],['# of Boys from refugee community in age group 3-5 enrolled in learning spaces]]+Enrollment[[#This Row],['# of Boys from host community in age group 3-5 enrolled in learning spaces]]</f>
        <v>17</v>
      </c>
      <c r="BZ299" s="22">
        <f>Enrollment[[#This Row],['# of Boys from refugee community in age group 6-14 enrolled in learning spaces]]+Enrollment[[#This Row],['# of Boys from host community in age group 6-14 enrolled in learning spaces]]</f>
        <v>30</v>
      </c>
      <c r="CA299" s="22">
        <f>Enrollment[[#This Row],['# of Boys from refugee community in age group 15-17 enrolled in learning spaces]]+Enrollment[[#This Row],['# of Boys from host community in age group 15-17 enrolled in learning spaces]]</f>
        <v>0</v>
      </c>
      <c r="CB29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00" spans="1:80">
      <c r="A300" s="21" t="s">
        <v>37</v>
      </c>
      <c r="B300" s="21" t="s">
        <v>66</v>
      </c>
      <c r="E300" s="21" t="s">
        <v>1187</v>
      </c>
      <c r="F300" s="21" t="s">
        <v>1188</v>
      </c>
      <c r="G300" s="21">
        <v>31012709</v>
      </c>
      <c r="H300" s="21" t="s">
        <v>166</v>
      </c>
      <c r="I300" s="21" t="s">
        <v>259</v>
      </c>
      <c r="J300" s="21" t="s">
        <v>168</v>
      </c>
      <c r="K300" s="21">
        <v>21.199895000000001</v>
      </c>
      <c r="L300" s="21">
        <v>92.158424999999994</v>
      </c>
      <c r="M300" s="21">
        <v>0</v>
      </c>
      <c r="N300" s="21">
        <v>0</v>
      </c>
      <c r="P300" s="21" t="s">
        <v>99</v>
      </c>
      <c r="Q300" s="21" t="s">
        <v>107</v>
      </c>
      <c r="S300" s="21">
        <v>19</v>
      </c>
      <c r="U300" s="21">
        <v>16</v>
      </c>
      <c r="AA300" s="21">
        <v>35</v>
      </c>
      <c r="AB300" s="21">
        <v>2</v>
      </c>
      <c r="AC300" s="21">
        <v>35</v>
      </c>
      <c r="AZ30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0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00" s="22">
        <f>Enrollment[[#This Row],[Refugee Children 3-14]]+Enrollment[[#This Row],[Refugee Children 15-24]]</f>
        <v>105</v>
      </c>
      <c r="BC30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0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00" s="22">
        <f>Enrollment[[#This Row],[Host Children 3-14]]+Enrollment[[#This Row],[Host Children 15-24]]</f>
        <v>0</v>
      </c>
      <c r="BF300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00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00" s="22">
        <f>Enrollment[[#This Row],['# of Boys from host community in age group 3-5 enrolled in learning spaces]]+Enrollment[[#This Row],['# of Boys from host community in age group 6-14 enrolled in learning spaces]]</f>
        <v>0</v>
      </c>
      <c r="BI300" s="22">
        <f>Enrollment[[#This Row],['# of Girls from host community in age group 3-5 enrolled in learning spaces]]+Enrollment[[#This Row],['# of Girls from host community in age group 6-14 enrolled in learning spaces]]</f>
        <v>0</v>
      </c>
      <c r="BJ300" s="22">
        <f>Enrollment[[#This Row],[Male Refugee (3-14)]]+Enrollment[[#This Row],[Host Male (3-14)]]</f>
        <v>51</v>
      </c>
      <c r="BK300" s="22">
        <f>Enrollment[[#This Row],[Female Refugee (3-14)]]+Enrollment[[#This Row],[Host Female (3-14)]]</f>
        <v>54</v>
      </c>
      <c r="BL30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0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00" s="22">
        <f>Enrollment[[#This Row],['# of Boys from host community in age group 15-17 enrolled in learning spaces]]+Enrollment[[#This Row],['# of Boys from host community in age group 18-24 enrolled in learning spaces]]</f>
        <v>0</v>
      </c>
      <c r="BO30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00" s="22">
        <f>Enrollment[[#This Row],[Male Refugee (15-24)]]+Enrollment[[#This Row],[Male Host (15-24)]]</f>
        <v>0</v>
      </c>
      <c r="BQ300" s="22">
        <f>Enrollment[[#This Row],[Female Refugee  (15-24)]]+Enrollment[[#This Row],[Female Host (15-24)]]</f>
        <v>0</v>
      </c>
      <c r="BR300" s="22">
        <f>Enrollment[[#This Row],[Total Male (3-14)]]+Enrollment[[#This Row],[Total Male (15-24)]]</f>
        <v>51</v>
      </c>
      <c r="BS300" s="22">
        <f>Enrollment[[#This Row],[Total Female (3-14)]]+Enrollment[[#This Row],[Total Female (15-24)]]</f>
        <v>54</v>
      </c>
      <c r="BT300" s="22">
        <f>Enrollment[[#This Row],[Refugee Total]]+Enrollment[[#This Row],[Total Host]]</f>
        <v>105</v>
      </c>
      <c r="BU300" s="22">
        <f>Enrollment[[#This Row],['# of Girls from refugee community in age group 3-5 enrolled in learning spaces]]+Enrollment[[#This Row],['# of Girls from host community in age group 3-5 enrolled in learning spaces]]</f>
        <v>19</v>
      </c>
      <c r="BV300" s="22">
        <f>Enrollment[[#This Row],['# of Girls from refugee community in age group 6-14 enrolled in learning spaces]]+Enrollment[[#This Row],['# of Girls from host community in age group 6-14 enrolled in learning spaces]]</f>
        <v>35</v>
      </c>
      <c r="BW30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0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00" s="22">
        <f>Enrollment[[#This Row],['# of Boys from refugee community in age group 3-5 enrolled in learning spaces]]+Enrollment[[#This Row],['# of Boys from host community in age group 3-5 enrolled in learning spaces]]</f>
        <v>16</v>
      </c>
      <c r="BZ300" s="22">
        <f>Enrollment[[#This Row],['# of Boys from refugee community in age group 6-14 enrolled in learning spaces]]+Enrollment[[#This Row],['# of Boys from host community in age group 6-14 enrolled in learning spaces]]</f>
        <v>35</v>
      </c>
      <c r="CA300" s="22">
        <f>Enrollment[[#This Row],['# of Boys from refugee community in age group 15-17 enrolled in learning spaces]]+Enrollment[[#This Row],['# of Boys from host community in age group 15-17 enrolled in learning spaces]]</f>
        <v>0</v>
      </c>
      <c r="CB30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01" spans="1:80">
      <c r="A301" s="21" t="s">
        <v>37</v>
      </c>
      <c r="B301" s="21" t="s">
        <v>66</v>
      </c>
      <c r="E301" s="21" t="s">
        <v>1189</v>
      </c>
      <c r="F301" s="21" t="s">
        <v>1190</v>
      </c>
      <c r="G301" s="21">
        <v>31012708</v>
      </c>
      <c r="H301" s="21" t="s">
        <v>166</v>
      </c>
      <c r="I301" s="21" t="s">
        <v>167</v>
      </c>
      <c r="J301" s="21" t="s">
        <v>168</v>
      </c>
      <c r="K301" s="21">
        <v>21.199665</v>
      </c>
      <c r="L301" s="21">
        <v>92.159182000000001</v>
      </c>
      <c r="M301" s="21">
        <v>0</v>
      </c>
      <c r="N301" s="21">
        <v>0</v>
      </c>
      <c r="P301" s="21" t="s">
        <v>99</v>
      </c>
      <c r="Q301" s="21" t="s">
        <v>107</v>
      </c>
      <c r="S301" s="21">
        <v>20</v>
      </c>
      <c r="U301" s="21">
        <v>15</v>
      </c>
      <c r="AA301" s="21">
        <v>38</v>
      </c>
      <c r="AB301" s="21">
        <v>1</v>
      </c>
      <c r="AC301" s="21">
        <v>32</v>
      </c>
      <c r="AZ30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0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01" s="22">
        <f>Enrollment[[#This Row],[Refugee Children 3-14]]+Enrollment[[#This Row],[Refugee Children 15-24]]</f>
        <v>105</v>
      </c>
      <c r="BC30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0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01" s="22">
        <f>Enrollment[[#This Row],[Host Children 3-14]]+Enrollment[[#This Row],[Host Children 15-24]]</f>
        <v>0</v>
      </c>
      <c r="BF301" s="22">
        <f>Enrollment[[#This Row],['# of Boys from refugee community in age group 3-5 enrolled in learning spaces]]+Enrollment[[#This Row],['# of Boys from refugee community in age group 6-14 enrolled in learning spaces]]</f>
        <v>47</v>
      </c>
      <c r="BG301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301" s="22">
        <f>Enrollment[[#This Row],['# of Boys from host community in age group 3-5 enrolled in learning spaces]]+Enrollment[[#This Row],['# of Boys from host community in age group 6-14 enrolled in learning spaces]]</f>
        <v>0</v>
      </c>
      <c r="BI301" s="22">
        <f>Enrollment[[#This Row],['# of Girls from host community in age group 3-5 enrolled in learning spaces]]+Enrollment[[#This Row],['# of Girls from host community in age group 6-14 enrolled in learning spaces]]</f>
        <v>0</v>
      </c>
      <c r="BJ301" s="22">
        <f>Enrollment[[#This Row],[Male Refugee (3-14)]]+Enrollment[[#This Row],[Host Male (3-14)]]</f>
        <v>47</v>
      </c>
      <c r="BK301" s="22">
        <f>Enrollment[[#This Row],[Female Refugee (3-14)]]+Enrollment[[#This Row],[Host Female (3-14)]]</f>
        <v>58</v>
      </c>
      <c r="BL30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0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01" s="22">
        <f>Enrollment[[#This Row],['# of Boys from host community in age group 15-17 enrolled in learning spaces]]+Enrollment[[#This Row],['# of Boys from host community in age group 18-24 enrolled in learning spaces]]</f>
        <v>0</v>
      </c>
      <c r="BO30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01" s="22">
        <f>Enrollment[[#This Row],[Male Refugee (15-24)]]+Enrollment[[#This Row],[Male Host (15-24)]]</f>
        <v>0</v>
      </c>
      <c r="BQ301" s="22">
        <f>Enrollment[[#This Row],[Female Refugee  (15-24)]]+Enrollment[[#This Row],[Female Host (15-24)]]</f>
        <v>0</v>
      </c>
      <c r="BR301" s="22">
        <f>Enrollment[[#This Row],[Total Male (3-14)]]+Enrollment[[#This Row],[Total Male (15-24)]]</f>
        <v>47</v>
      </c>
      <c r="BS301" s="22">
        <f>Enrollment[[#This Row],[Total Female (3-14)]]+Enrollment[[#This Row],[Total Female (15-24)]]</f>
        <v>58</v>
      </c>
      <c r="BT301" s="22">
        <f>Enrollment[[#This Row],[Refugee Total]]+Enrollment[[#This Row],[Total Host]]</f>
        <v>105</v>
      </c>
      <c r="BU301" s="22">
        <f>Enrollment[[#This Row],['# of Girls from refugee community in age group 3-5 enrolled in learning spaces]]+Enrollment[[#This Row],['# of Girls from host community in age group 3-5 enrolled in learning spaces]]</f>
        <v>20</v>
      </c>
      <c r="BV301" s="22">
        <f>Enrollment[[#This Row],['# of Girls from refugee community in age group 6-14 enrolled in learning spaces]]+Enrollment[[#This Row],['# of Girls from host community in age group 6-14 enrolled in learning spaces]]</f>
        <v>38</v>
      </c>
      <c r="BW30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0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01" s="22">
        <f>Enrollment[[#This Row],['# of Boys from refugee community in age group 3-5 enrolled in learning spaces]]+Enrollment[[#This Row],['# of Boys from host community in age group 3-5 enrolled in learning spaces]]</f>
        <v>15</v>
      </c>
      <c r="BZ301" s="22">
        <f>Enrollment[[#This Row],['# of Boys from refugee community in age group 6-14 enrolled in learning spaces]]+Enrollment[[#This Row],['# of Boys from host community in age group 6-14 enrolled in learning spaces]]</f>
        <v>32</v>
      </c>
      <c r="CA301" s="22">
        <f>Enrollment[[#This Row],['# of Boys from refugee community in age group 15-17 enrolled in learning spaces]]+Enrollment[[#This Row],['# of Boys from host community in age group 15-17 enrolled in learning spaces]]</f>
        <v>0</v>
      </c>
      <c r="CB30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02" spans="1:80">
      <c r="A302" s="21" t="s">
        <v>37</v>
      </c>
      <c r="B302" s="21" t="s">
        <v>66</v>
      </c>
      <c r="E302" s="21" t="s">
        <v>1191</v>
      </c>
      <c r="F302" s="21" t="s">
        <v>1192</v>
      </c>
      <c r="G302" s="21">
        <v>31012703</v>
      </c>
      <c r="H302" s="21" t="s">
        <v>166</v>
      </c>
      <c r="I302" s="21" t="s">
        <v>167</v>
      </c>
      <c r="J302" s="21" t="s">
        <v>168</v>
      </c>
      <c r="K302" s="21">
        <v>21.199238000000001</v>
      </c>
      <c r="L302" s="21">
        <v>92.157290000000003</v>
      </c>
      <c r="M302" s="21">
        <v>0</v>
      </c>
      <c r="N302" s="21">
        <v>0</v>
      </c>
      <c r="P302" s="21" t="s">
        <v>99</v>
      </c>
      <c r="Q302" s="21" t="s">
        <v>107</v>
      </c>
      <c r="S302" s="21">
        <v>21</v>
      </c>
      <c r="U302" s="21">
        <v>14</v>
      </c>
      <c r="AA302" s="21">
        <v>43</v>
      </c>
      <c r="AC302" s="21">
        <v>27</v>
      </c>
      <c r="AZ30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0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02" s="22">
        <f>Enrollment[[#This Row],[Refugee Children 3-14]]+Enrollment[[#This Row],[Refugee Children 15-24]]</f>
        <v>105</v>
      </c>
      <c r="BC30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0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02" s="22">
        <f>Enrollment[[#This Row],[Host Children 3-14]]+Enrollment[[#This Row],[Host Children 15-24]]</f>
        <v>0</v>
      </c>
      <c r="BF302" s="22">
        <f>Enrollment[[#This Row],['# of Boys from refugee community in age group 3-5 enrolled in learning spaces]]+Enrollment[[#This Row],['# of Boys from refugee community in age group 6-14 enrolled in learning spaces]]</f>
        <v>41</v>
      </c>
      <c r="BG302" s="22">
        <f>Enrollment[[#This Row],['# of Girls from refugee community in age group 3-5 enrolled in learning spaces]]+Enrollment[[#This Row],['# of Girls from refugee community in age group 6-14 enrolled in learning spaces]]</f>
        <v>64</v>
      </c>
      <c r="BH302" s="22">
        <f>Enrollment[[#This Row],['# of Boys from host community in age group 3-5 enrolled in learning spaces]]+Enrollment[[#This Row],['# of Boys from host community in age group 6-14 enrolled in learning spaces]]</f>
        <v>0</v>
      </c>
      <c r="BI302" s="22">
        <f>Enrollment[[#This Row],['# of Girls from host community in age group 3-5 enrolled in learning spaces]]+Enrollment[[#This Row],['# of Girls from host community in age group 6-14 enrolled in learning spaces]]</f>
        <v>0</v>
      </c>
      <c r="BJ302" s="22">
        <f>Enrollment[[#This Row],[Male Refugee (3-14)]]+Enrollment[[#This Row],[Host Male (3-14)]]</f>
        <v>41</v>
      </c>
      <c r="BK302" s="22">
        <f>Enrollment[[#This Row],[Female Refugee (3-14)]]+Enrollment[[#This Row],[Host Female (3-14)]]</f>
        <v>64</v>
      </c>
      <c r="BL30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0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02" s="22">
        <f>Enrollment[[#This Row],['# of Boys from host community in age group 15-17 enrolled in learning spaces]]+Enrollment[[#This Row],['# of Boys from host community in age group 18-24 enrolled in learning spaces]]</f>
        <v>0</v>
      </c>
      <c r="BO30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02" s="22">
        <f>Enrollment[[#This Row],[Male Refugee (15-24)]]+Enrollment[[#This Row],[Male Host (15-24)]]</f>
        <v>0</v>
      </c>
      <c r="BQ302" s="22">
        <f>Enrollment[[#This Row],[Female Refugee  (15-24)]]+Enrollment[[#This Row],[Female Host (15-24)]]</f>
        <v>0</v>
      </c>
      <c r="BR302" s="22">
        <f>Enrollment[[#This Row],[Total Male (3-14)]]+Enrollment[[#This Row],[Total Male (15-24)]]</f>
        <v>41</v>
      </c>
      <c r="BS302" s="22">
        <f>Enrollment[[#This Row],[Total Female (3-14)]]+Enrollment[[#This Row],[Total Female (15-24)]]</f>
        <v>64</v>
      </c>
      <c r="BT302" s="22">
        <f>Enrollment[[#This Row],[Refugee Total]]+Enrollment[[#This Row],[Total Host]]</f>
        <v>105</v>
      </c>
      <c r="BU302" s="22">
        <f>Enrollment[[#This Row],['# of Girls from refugee community in age group 3-5 enrolled in learning spaces]]+Enrollment[[#This Row],['# of Girls from host community in age group 3-5 enrolled in learning spaces]]</f>
        <v>21</v>
      </c>
      <c r="BV302" s="22">
        <f>Enrollment[[#This Row],['# of Girls from refugee community in age group 6-14 enrolled in learning spaces]]+Enrollment[[#This Row],['# of Girls from host community in age group 6-14 enrolled in learning spaces]]</f>
        <v>43</v>
      </c>
      <c r="BW30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0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02" s="22">
        <f>Enrollment[[#This Row],['# of Boys from refugee community in age group 3-5 enrolled in learning spaces]]+Enrollment[[#This Row],['# of Boys from host community in age group 3-5 enrolled in learning spaces]]</f>
        <v>14</v>
      </c>
      <c r="BZ302" s="22">
        <f>Enrollment[[#This Row],['# of Boys from refugee community in age group 6-14 enrolled in learning spaces]]+Enrollment[[#This Row],['# of Boys from host community in age group 6-14 enrolled in learning spaces]]</f>
        <v>27</v>
      </c>
      <c r="CA302" s="22">
        <f>Enrollment[[#This Row],['# of Boys from refugee community in age group 15-17 enrolled in learning spaces]]+Enrollment[[#This Row],['# of Boys from host community in age group 15-17 enrolled in learning spaces]]</f>
        <v>0</v>
      </c>
      <c r="CB30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03" spans="1:80">
      <c r="A303" s="21" t="s">
        <v>37</v>
      </c>
      <c r="B303" s="21" t="s">
        <v>66</v>
      </c>
      <c r="E303" s="21" t="s">
        <v>1193</v>
      </c>
      <c r="F303" s="21" t="s">
        <v>1194</v>
      </c>
      <c r="G303" s="21">
        <v>31012509</v>
      </c>
      <c r="H303" s="21" t="s">
        <v>166</v>
      </c>
      <c r="I303" s="21" t="s">
        <v>259</v>
      </c>
      <c r="J303" s="21" t="s">
        <v>168</v>
      </c>
      <c r="K303" s="21">
        <v>21.197320000000001</v>
      </c>
      <c r="L303" s="21">
        <v>92.156288000000004</v>
      </c>
      <c r="M303" s="21">
        <v>0</v>
      </c>
      <c r="N303" s="21">
        <v>0</v>
      </c>
      <c r="P303" s="21" t="s">
        <v>99</v>
      </c>
      <c r="Q303" s="21" t="s">
        <v>107</v>
      </c>
      <c r="S303" s="21">
        <v>20</v>
      </c>
      <c r="U303" s="21">
        <v>15</v>
      </c>
      <c r="V303" s="21">
        <v>1</v>
      </c>
      <c r="AA303" s="21">
        <v>31</v>
      </c>
      <c r="AC303" s="21">
        <v>39</v>
      </c>
      <c r="AD303" s="21">
        <v>1</v>
      </c>
      <c r="AZ30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0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03" s="22">
        <f>Enrollment[[#This Row],[Refugee Children 3-14]]+Enrollment[[#This Row],[Refugee Children 15-24]]</f>
        <v>105</v>
      </c>
      <c r="BC30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0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03" s="22">
        <f>Enrollment[[#This Row],[Host Children 3-14]]+Enrollment[[#This Row],[Host Children 15-24]]</f>
        <v>0</v>
      </c>
      <c r="BF303" s="22">
        <f>Enrollment[[#This Row],['# of Boys from refugee community in age group 3-5 enrolled in learning spaces]]+Enrollment[[#This Row],['# of Boys from refugee community in age group 6-14 enrolled in learning spaces]]</f>
        <v>54</v>
      </c>
      <c r="BG303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303" s="22">
        <f>Enrollment[[#This Row],['# of Boys from host community in age group 3-5 enrolled in learning spaces]]+Enrollment[[#This Row],['# of Boys from host community in age group 6-14 enrolled in learning spaces]]</f>
        <v>0</v>
      </c>
      <c r="BI303" s="22">
        <f>Enrollment[[#This Row],['# of Girls from host community in age group 3-5 enrolled in learning spaces]]+Enrollment[[#This Row],['# of Girls from host community in age group 6-14 enrolled in learning spaces]]</f>
        <v>0</v>
      </c>
      <c r="BJ303" s="22">
        <f>Enrollment[[#This Row],[Male Refugee (3-14)]]+Enrollment[[#This Row],[Host Male (3-14)]]</f>
        <v>54</v>
      </c>
      <c r="BK303" s="22">
        <f>Enrollment[[#This Row],[Female Refugee (3-14)]]+Enrollment[[#This Row],[Host Female (3-14)]]</f>
        <v>51</v>
      </c>
      <c r="BL30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0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03" s="22">
        <f>Enrollment[[#This Row],['# of Boys from host community in age group 15-17 enrolled in learning spaces]]+Enrollment[[#This Row],['# of Boys from host community in age group 18-24 enrolled in learning spaces]]</f>
        <v>0</v>
      </c>
      <c r="BO30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03" s="22">
        <f>Enrollment[[#This Row],[Male Refugee (15-24)]]+Enrollment[[#This Row],[Male Host (15-24)]]</f>
        <v>0</v>
      </c>
      <c r="BQ303" s="22">
        <f>Enrollment[[#This Row],[Female Refugee  (15-24)]]+Enrollment[[#This Row],[Female Host (15-24)]]</f>
        <v>0</v>
      </c>
      <c r="BR303" s="22">
        <f>Enrollment[[#This Row],[Total Male (3-14)]]+Enrollment[[#This Row],[Total Male (15-24)]]</f>
        <v>54</v>
      </c>
      <c r="BS303" s="22">
        <f>Enrollment[[#This Row],[Total Female (3-14)]]+Enrollment[[#This Row],[Total Female (15-24)]]</f>
        <v>51</v>
      </c>
      <c r="BT303" s="22">
        <f>Enrollment[[#This Row],[Refugee Total]]+Enrollment[[#This Row],[Total Host]]</f>
        <v>105</v>
      </c>
      <c r="BU303" s="22">
        <f>Enrollment[[#This Row],['# of Girls from refugee community in age group 3-5 enrolled in learning spaces]]+Enrollment[[#This Row],['# of Girls from host community in age group 3-5 enrolled in learning spaces]]</f>
        <v>20</v>
      </c>
      <c r="BV303" s="22">
        <f>Enrollment[[#This Row],['# of Girls from refugee community in age group 6-14 enrolled in learning spaces]]+Enrollment[[#This Row],['# of Girls from host community in age group 6-14 enrolled in learning spaces]]</f>
        <v>31</v>
      </c>
      <c r="BW30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0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03" s="22">
        <f>Enrollment[[#This Row],['# of Boys from refugee community in age group 3-5 enrolled in learning spaces]]+Enrollment[[#This Row],['# of Boys from host community in age group 3-5 enrolled in learning spaces]]</f>
        <v>15</v>
      </c>
      <c r="BZ303" s="22">
        <f>Enrollment[[#This Row],['# of Boys from refugee community in age group 6-14 enrolled in learning spaces]]+Enrollment[[#This Row],['# of Boys from host community in age group 6-14 enrolled in learning spaces]]</f>
        <v>39</v>
      </c>
      <c r="CA30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0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04" spans="1:80">
      <c r="A304" s="21" t="s">
        <v>37</v>
      </c>
      <c r="B304" s="21" t="s">
        <v>66</v>
      </c>
      <c r="E304" s="21" t="s">
        <v>1195</v>
      </c>
      <c r="F304" s="21" t="s">
        <v>1196</v>
      </c>
      <c r="G304" s="21">
        <v>31012700</v>
      </c>
      <c r="H304" s="21" t="s">
        <v>166</v>
      </c>
      <c r="I304" s="21" t="s">
        <v>259</v>
      </c>
      <c r="J304" s="21" t="s">
        <v>168</v>
      </c>
      <c r="K304" s="21">
        <v>21.199141000000001</v>
      </c>
      <c r="L304" s="21">
        <v>92.159612999999993</v>
      </c>
      <c r="M304" s="21">
        <v>0</v>
      </c>
      <c r="N304" s="21">
        <v>0</v>
      </c>
      <c r="P304" s="21" t="s">
        <v>99</v>
      </c>
      <c r="Q304" s="21" t="s">
        <v>107</v>
      </c>
      <c r="S304" s="21">
        <v>17</v>
      </c>
      <c r="U304" s="21">
        <v>18</v>
      </c>
      <c r="AA304" s="21">
        <v>34</v>
      </c>
      <c r="AC304" s="21">
        <v>36</v>
      </c>
      <c r="AZ30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0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04" s="22">
        <f>Enrollment[[#This Row],[Refugee Children 3-14]]+Enrollment[[#This Row],[Refugee Children 15-24]]</f>
        <v>105</v>
      </c>
      <c r="BC30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0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04" s="22">
        <f>Enrollment[[#This Row],[Host Children 3-14]]+Enrollment[[#This Row],[Host Children 15-24]]</f>
        <v>0</v>
      </c>
      <c r="BF304" s="22">
        <f>Enrollment[[#This Row],['# of Boys from refugee community in age group 3-5 enrolled in learning spaces]]+Enrollment[[#This Row],['# of Boys from refugee community in age group 6-14 enrolled in learning spaces]]</f>
        <v>54</v>
      </c>
      <c r="BG304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304" s="22">
        <f>Enrollment[[#This Row],['# of Boys from host community in age group 3-5 enrolled in learning spaces]]+Enrollment[[#This Row],['# of Boys from host community in age group 6-14 enrolled in learning spaces]]</f>
        <v>0</v>
      </c>
      <c r="BI304" s="22">
        <f>Enrollment[[#This Row],['# of Girls from host community in age group 3-5 enrolled in learning spaces]]+Enrollment[[#This Row],['# of Girls from host community in age group 6-14 enrolled in learning spaces]]</f>
        <v>0</v>
      </c>
      <c r="BJ304" s="22">
        <f>Enrollment[[#This Row],[Male Refugee (3-14)]]+Enrollment[[#This Row],[Host Male (3-14)]]</f>
        <v>54</v>
      </c>
      <c r="BK304" s="22">
        <f>Enrollment[[#This Row],[Female Refugee (3-14)]]+Enrollment[[#This Row],[Host Female (3-14)]]</f>
        <v>51</v>
      </c>
      <c r="BL30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0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04" s="22">
        <f>Enrollment[[#This Row],['# of Boys from host community in age group 15-17 enrolled in learning spaces]]+Enrollment[[#This Row],['# of Boys from host community in age group 18-24 enrolled in learning spaces]]</f>
        <v>0</v>
      </c>
      <c r="BO30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04" s="22">
        <f>Enrollment[[#This Row],[Male Refugee (15-24)]]+Enrollment[[#This Row],[Male Host (15-24)]]</f>
        <v>0</v>
      </c>
      <c r="BQ304" s="22">
        <f>Enrollment[[#This Row],[Female Refugee  (15-24)]]+Enrollment[[#This Row],[Female Host (15-24)]]</f>
        <v>0</v>
      </c>
      <c r="BR304" s="22">
        <f>Enrollment[[#This Row],[Total Male (3-14)]]+Enrollment[[#This Row],[Total Male (15-24)]]</f>
        <v>54</v>
      </c>
      <c r="BS304" s="22">
        <f>Enrollment[[#This Row],[Total Female (3-14)]]+Enrollment[[#This Row],[Total Female (15-24)]]</f>
        <v>51</v>
      </c>
      <c r="BT304" s="22">
        <f>Enrollment[[#This Row],[Refugee Total]]+Enrollment[[#This Row],[Total Host]]</f>
        <v>105</v>
      </c>
      <c r="BU304" s="22">
        <f>Enrollment[[#This Row],['# of Girls from refugee community in age group 3-5 enrolled in learning spaces]]+Enrollment[[#This Row],['# of Girls from host community in age group 3-5 enrolled in learning spaces]]</f>
        <v>17</v>
      </c>
      <c r="BV304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0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0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04" s="22">
        <f>Enrollment[[#This Row],['# of Boys from refugee community in age group 3-5 enrolled in learning spaces]]+Enrollment[[#This Row],['# of Boys from host community in age group 3-5 enrolled in learning spaces]]</f>
        <v>18</v>
      </c>
      <c r="BZ304" s="22">
        <f>Enrollment[[#This Row],['# of Boys from refugee community in age group 6-14 enrolled in learning spaces]]+Enrollment[[#This Row],['# of Boys from host community in age group 6-14 enrolled in learning spaces]]</f>
        <v>36</v>
      </c>
      <c r="CA304" s="22">
        <f>Enrollment[[#This Row],['# of Boys from refugee community in age group 15-17 enrolled in learning spaces]]+Enrollment[[#This Row],['# of Boys from host community in age group 15-17 enrolled in learning spaces]]</f>
        <v>0</v>
      </c>
      <c r="CB30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05" spans="1:80">
      <c r="A305" s="21" t="s">
        <v>37</v>
      </c>
      <c r="B305" s="21" t="s">
        <v>66</v>
      </c>
      <c r="E305" s="21" t="s">
        <v>1197</v>
      </c>
      <c r="F305" s="21" t="s">
        <v>208</v>
      </c>
      <c r="G305" s="21">
        <v>31012707</v>
      </c>
      <c r="H305" s="21" t="s">
        <v>166</v>
      </c>
      <c r="I305" s="21" t="s">
        <v>259</v>
      </c>
      <c r="J305" s="21" t="s">
        <v>168</v>
      </c>
      <c r="P305" s="21" t="s">
        <v>99</v>
      </c>
      <c r="Q305" s="21" t="s">
        <v>107</v>
      </c>
      <c r="S305" s="21">
        <v>19</v>
      </c>
      <c r="U305" s="21">
        <v>16</v>
      </c>
      <c r="AA305" s="21">
        <v>39</v>
      </c>
      <c r="AC305" s="21">
        <v>31</v>
      </c>
      <c r="AZ30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0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05" s="22">
        <f>Enrollment[[#This Row],[Refugee Children 3-14]]+Enrollment[[#This Row],[Refugee Children 15-24]]</f>
        <v>105</v>
      </c>
      <c r="BC30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0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05" s="22">
        <f>Enrollment[[#This Row],[Host Children 3-14]]+Enrollment[[#This Row],[Host Children 15-24]]</f>
        <v>0</v>
      </c>
      <c r="BF305" s="22">
        <f>Enrollment[[#This Row],['# of Boys from refugee community in age group 3-5 enrolled in learning spaces]]+Enrollment[[#This Row],['# of Boys from refugee community in age group 6-14 enrolled in learning spaces]]</f>
        <v>47</v>
      </c>
      <c r="BG305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305" s="22">
        <f>Enrollment[[#This Row],['# of Boys from host community in age group 3-5 enrolled in learning spaces]]+Enrollment[[#This Row],['# of Boys from host community in age group 6-14 enrolled in learning spaces]]</f>
        <v>0</v>
      </c>
      <c r="BI305" s="22">
        <f>Enrollment[[#This Row],['# of Girls from host community in age group 3-5 enrolled in learning spaces]]+Enrollment[[#This Row],['# of Girls from host community in age group 6-14 enrolled in learning spaces]]</f>
        <v>0</v>
      </c>
      <c r="BJ305" s="22">
        <f>Enrollment[[#This Row],[Male Refugee (3-14)]]+Enrollment[[#This Row],[Host Male (3-14)]]</f>
        <v>47</v>
      </c>
      <c r="BK305" s="22">
        <f>Enrollment[[#This Row],[Female Refugee (3-14)]]+Enrollment[[#This Row],[Host Female (3-14)]]</f>
        <v>58</v>
      </c>
      <c r="BL30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0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05" s="22">
        <f>Enrollment[[#This Row],['# of Boys from host community in age group 15-17 enrolled in learning spaces]]+Enrollment[[#This Row],['# of Boys from host community in age group 18-24 enrolled in learning spaces]]</f>
        <v>0</v>
      </c>
      <c r="BO30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05" s="22">
        <f>Enrollment[[#This Row],[Male Refugee (15-24)]]+Enrollment[[#This Row],[Male Host (15-24)]]</f>
        <v>0</v>
      </c>
      <c r="BQ305" s="22">
        <f>Enrollment[[#This Row],[Female Refugee  (15-24)]]+Enrollment[[#This Row],[Female Host (15-24)]]</f>
        <v>0</v>
      </c>
      <c r="BR305" s="22">
        <f>Enrollment[[#This Row],[Total Male (3-14)]]+Enrollment[[#This Row],[Total Male (15-24)]]</f>
        <v>47</v>
      </c>
      <c r="BS305" s="22">
        <f>Enrollment[[#This Row],[Total Female (3-14)]]+Enrollment[[#This Row],[Total Female (15-24)]]</f>
        <v>58</v>
      </c>
      <c r="BT305" s="22">
        <f>Enrollment[[#This Row],[Refugee Total]]+Enrollment[[#This Row],[Total Host]]</f>
        <v>105</v>
      </c>
      <c r="BU305" s="22">
        <f>Enrollment[[#This Row],['# of Girls from refugee community in age group 3-5 enrolled in learning spaces]]+Enrollment[[#This Row],['# of Girls from host community in age group 3-5 enrolled in learning spaces]]</f>
        <v>19</v>
      </c>
      <c r="BV305" s="22">
        <f>Enrollment[[#This Row],['# of Girls from refugee community in age group 6-14 enrolled in learning spaces]]+Enrollment[[#This Row],['# of Girls from host community in age group 6-14 enrolled in learning spaces]]</f>
        <v>39</v>
      </c>
      <c r="BW30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0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05" s="22">
        <f>Enrollment[[#This Row],['# of Boys from refugee community in age group 3-5 enrolled in learning spaces]]+Enrollment[[#This Row],['# of Boys from host community in age group 3-5 enrolled in learning spaces]]</f>
        <v>16</v>
      </c>
      <c r="BZ305" s="22">
        <f>Enrollment[[#This Row],['# of Boys from refugee community in age group 6-14 enrolled in learning spaces]]+Enrollment[[#This Row],['# of Boys from host community in age group 6-14 enrolled in learning spaces]]</f>
        <v>31</v>
      </c>
      <c r="CA305" s="22">
        <f>Enrollment[[#This Row],['# of Boys from refugee community in age group 15-17 enrolled in learning spaces]]+Enrollment[[#This Row],['# of Boys from host community in age group 15-17 enrolled in learning spaces]]</f>
        <v>0</v>
      </c>
      <c r="CB30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06" spans="1:80">
      <c r="A306" s="21" t="s">
        <v>37</v>
      </c>
      <c r="B306" s="21" t="s">
        <v>66</v>
      </c>
      <c r="E306" s="21" t="s">
        <v>1198</v>
      </c>
      <c r="F306" s="21" t="s">
        <v>1199</v>
      </c>
      <c r="G306" s="21">
        <v>31012671</v>
      </c>
      <c r="H306" s="21" t="s">
        <v>166</v>
      </c>
      <c r="I306" s="21" t="s">
        <v>259</v>
      </c>
      <c r="J306" s="21" t="s">
        <v>168</v>
      </c>
      <c r="P306" s="21" t="s">
        <v>99</v>
      </c>
      <c r="Q306" s="21" t="s">
        <v>107</v>
      </c>
      <c r="S306" s="21">
        <v>20</v>
      </c>
      <c r="U306" s="21">
        <v>15</v>
      </c>
      <c r="AA306" s="21">
        <v>30</v>
      </c>
      <c r="AB306" s="21">
        <v>1</v>
      </c>
      <c r="AC306" s="21">
        <v>40</v>
      </c>
      <c r="AD306" s="21">
        <v>1</v>
      </c>
      <c r="AZ30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0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06" s="22">
        <f>Enrollment[[#This Row],[Refugee Children 3-14]]+Enrollment[[#This Row],[Refugee Children 15-24]]</f>
        <v>105</v>
      </c>
      <c r="BC30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0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06" s="22">
        <f>Enrollment[[#This Row],[Host Children 3-14]]+Enrollment[[#This Row],[Host Children 15-24]]</f>
        <v>0</v>
      </c>
      <c r="BF306" s="22">
        <f>Enrollment[[#This Row],['# of Boys from refugee community in age group 3-5 enrolled in learning spaces]]+Enrollment[[#This Row],['# of Boys from refugee community in age group 6-14 enrolled in learning spaces]]</f>
        <v>55</v>
      </c>
      <c r="BG306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306" s="22">
        <f>Enrollment[[#This Row],['# of Boys from host community in age group 3-5 enrolled in learning spaces]]+Enrollment[[#This Row],['# of Boys from host community in age group 6-14 enrolled in learning spaces]]</f>
        <v>0</v>
      </c>
      <c r="BI306" s="22">
        <f>Enrollment[[#This Row],['# of Girls from host community in age group 3-5 enrolled in learning spaces]]+Enrollment[[#This Row],['# of Girls from host community in age group 6-14 enrolled in learning spaces]]</f>
        <v>0</v>
      </c>
      <c r="BJ306" s="22">
        <f>Enrollment[[#This Row],[Male Refugee (3-14)]]+Enrollment[[#This Row],[Host Male (3-14)]]</f>
        <v>55</v>
      </c>
      <c r="BK306" s="22">
        <f>Enrollment[[#This Row],[Female Refugee (3-14)]]+Enrollment[[#This Row],[Host Female (3-14)]]</f>
        <v>50</v>
      </c>
      <c r="BL30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0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06" s="22">
        <f>Enrollment[[#This Row],['# of Boys from host community in age group 15-17 enrolled in learning spaces]]+Enrollment[[#This Row],['# of Boys from host community in age group 18-24 enrolled in learning spaces]]</f>
        <v>0</v>
      </c>
      <c r="BO30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06" s="22">
        <f>Enrollment[[#This Row],[Male Refugee (15-24)]]+Enrollment[[#This Row],[Male Host (15-24)]]</f>
        <v>0</v>
      </c>
      <c r="BQ306" s="22">
        <f>Enrollment[[#This Row],[Female Refugee  (15-24)]]+Enrollment[[#This Row],[Female Host (15-24)]]</f>
        <v>0</v>
      </c>
      <c r="BR306" s="22">
        <f>Enrollment[[#This Row],[Total Male (3-14)]]+Enrollment[[#This Row],[Total Male (15-24)]]</f>
        <v>55</v>
      </c>
      <c r="BS306" s="22">
        <f>Enrollment[[#This Row],[Total Female (3-14)]]+Enrollment[[#This Row],[Total Female (15-24)]]</f>
        <v>50</v>
      </c>
      <c r="BT306" s="22">
        <f>Enrollment[[#This Row],[Refugee Total]]+Enrollment[[#This Row],[Total Host]]</f>
        <v>105</v>
      </c>
      <c r="BU306" s="22">
        <f>Enrollment[[#This Row],['# of Girls from refugee community in age group 3-5 enrolled in learning spaces]]+Enrollment[[#This Row],['# of Girls from host community in age group 3-5 enrolled in learning spaces]]</f>
        <v>20</v>
      </c>
      <c r="BV306" s="22">
        <f>Enrollment[[#This Row],['# of Girls from refugee community in age group 6-14 enrolled in learning spaces]]+Enrollment[[#This Row],['# of Girls from host community in age group 6-14 enrolled in learning spaces]]</f>
        <v>30</v>
      </c>
      <c r="BW30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0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06" s="22">
        <f>Enrollment[[#This Row],['# of Boys from refugee community in age group 3-5 enrolled in learning spaces]]+Enrollment[[#This Row],['# of Boys from host community in age group 3-5 enrolled in learning spaces]]</f>
        <v>15</v>
      </c>
      <c r="BZ306" s="22">
        <f>Enrollment[[#This Row],['# of Boys from refugee community in age group 6-14 enrolled in learning spaces]]+Enrollment[[#This Row],['# of Boys from host community in age group 6-14 enrolled in learning spaces]]</f>
        <v>40</v>
      </c>
      <c r="CA306" s="22">
        <f>Enrollment[[#This Row],['# of Boys from refugee community in age group 15-17 enrolled in learning spaces]]+Enrollment[[#This Row],['# of Boys from host community in age group 15-17 enrolled in learning spaces]]</f>
        <v>0</v>
      </c>
      <c r="CB30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07" spans="1:80">
      <c r="A307" s="21" t="s">
        <v>37</v>
      </c>
      <c r="B307" s="21" t="s">
        <v>66</v>
      </c>
      <c r="E307" s="21" t="s">
        <v>1200</v>
      </c>
      <c r="F307" s="21" t="s">
        <v>1201</v>
      </c>
      <c r="G307" s="21">
        <v>31012697</v>
      </c>
      <c r="H307" s="21" t="s">
        <v>166</v>
      </c>
      <c r="I307" s="21" t="s">
        <v>259</v>
      </c>
      <c r="J307" s="21" t="s">
        <v>168</v>
      </c>
      <c r="K307" s="21">
        <v>21.199002</v>
      </c>
      <c r="L307" s="21">
        <v>92.154092000000006</v>
      </c>
      <c r="M307" s="21">
        <v>0</v>
      </c>
      <c r="N307" s="21">
        <v>0</v>
      </c>
      <c r="P307" s="21" t="s">
        <v>99</v>
      </c>
      <c r="Q307" s="21" t="s">
        <v>107</v>
      </c>
      <c r="S307" s="21">
        <v>21</v>
      </c>
      <c r="U307" s="21">
        <v>14</v>
      </c>
      <c r="AA307" s="21">
        <v>34</v>
      </c>
      <c r="AC307" s="21">
        <v>36</v>
      </c>
      <c r="AZ30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0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07" s="22">
        <f>Enrollment[[#This Row],[Refugee Children 3-14]]+Enrollment[[#This Row],[Refugee Children 15-24]]</f>
        <v>105</v>
      </c>
      <c r="BC30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0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07" s="22">
        <f>Enrollment[[#This Row],[Host Children 3-14]]+Enrollment[[#This Row],[Host Children 15-24]]</f>
        <v>0</v>
      </c>
      <c r="BF307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07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07" s="22">
        <f>Enrollment[[#This Row],['# of Boys from host community in age group 3-5 enrolled in learning spaces]]+Enrollment[[#This Row],['# of Boys from host community in age group 6-14 enrolled in learning spaces]]</f>
        <v>0</v>
      </c>
      <c r="BI307" s="22">
        <f>Enrollment[[#This Row],['# of Girls from host community in age group 3-5 enrolled in learning spaces]]+Enrollment[[#This Row],['# of Girls from host community in age group 6-14 enrolled in learning spaces]]</f>
        <v>0</v>
      </c>
      <c r="BJ307" s="22">
        <f>Enrollment[[#This Row],[Male Refugee (3-14)]]+Enrollment[[#This Row],[Host Male (3-14)]]</f>
        <v>50</v>
      </c>
      <c r="BK307" s="22">
        <f>Enrollment[[#This Row],[Female Refugee (3-14)]]+Enrollment[[#This Row],[Host Female (3-14)]]</f>
        <v>55</v>
      </c>
      <c r="BL30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0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07" s="22">
        <f>Enrollment[[#This Row],['# of Boys from host community in age group 15-17 enrolled in learning spaces]]+Enrollment[[#This Row],['# of Boys from host community in age group 18-24 enrolled in learning spaces]]</f>
        <v>0</v>
      </c>
      <c r="BO30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07" s="22">
        <f>Enrollment[[#This Row],[Male Refugee (15-24)]]+Enrollment[[#This Row],[Male Host (15-24)]]</f>
        <v>0</v>
      </c>
      <c r="BQ307" s="22">
        <f>Enrollment[[#This Row],[Female Refugee  (15-24)]]+Enrollment[[#This Row],[Female Host (15-24)]]</f>
        <v>0</v>
      </c>
      <c r="BR307" s="22">
        <f>Enrollment[[#This Row],[Total Male (3-14)]]+Enrollment[[#This Row],[Total Male (15-24)]]</f>
        <v>50</v>
      </c>
      <c r="BS307" s="22">
        <f>Enrollment[[#This Row],[Total Female (3-14)]]+Enrollment[[#This Row],[Total Female (15-24)]]</f>
        <v>55</v>
      </c>
      <c r="BT307" s="22">
        <f>Enrollment[[#This Row],[Refugee Total]]+Enrollment[[#This Row],[Total Host]]</f>
        <v>105</v>
      </c>
      <c r="BU307" s="22">
        <f>Enrollment[[#This Row],['# of Girls from refugee community in age group 3-5 enrolled in learning spaces]]+Enrollment[[#This Row],['# of Girls from host community in age group 3-5 enrolled in learning spaces]]</f>
        <v>21</v>
      </c>
      <c r="BV307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0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0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07" s="22">
        <f>Enrollment[[#This Row],['# of Boys from refugee community in age group 3-5 enrolled in learning spaces]]+Enrollment[[#This Row],['# of Boys from host community in age group 3-5 enrolled in learning spaces]]</f>
        <v>14</v>
      </c>
      <c r="BZ307" s="22">
        <f>Enrollment[[#This Row],['# of Boys from refugee community in age group 6-14 enrolled in learning spaces]]+Enrollment[[#This Row],['# of Boys from host community in age group 6-14 enrolled in learning spaces]]</f>
        <v>36</v>
      </c>
      <c r="CA307" s="22">
        <f>Enrollment[[#This Row],['# of Boys from refugee community in age group 15-17 enrolled in learning spaces]]+Enrollment[[#This Row],['# of Boys from host community in age group 15-17 enrolled in learning spaces]]</f>
        <v>0</v>
      </c>
      <c r="CB30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08" spans="1:80">
      <c r="A308" s="21" t="s">
        <v>37</v>
      </c>
      <c r="B308" s="21" t="s">
        <v>66</v>
      </c>
      <c r="E308" s="21" t="s">
        <v>1202</v>
      </c>
      <c r="F308" s="21" t="s">
        <v>1203</v>
      </c>
      <c r="G308" s="21">
        <v>31012659</v>
      </c>
      <c r="H308" s="21" t="s">
        <v>166</v>
      </c>
      <c r="I308" s="21" t="s">
        <v>259</v>
      </c>
      <c r="J308" s="21" t="s">
        <v>168</v>
      </c>
      <c r="K308" s="21">
        <v>21.195905</v>
      </c>
      <c r="L308" s="21">
        <v>92.154235</v>
      </c>
      <c r="M308" s="21">
        <v>0</v>
      </c>
      <c r="N308" s="21">
        <v>0</v>
      </c>
      <c r="P308" s="21" t="s">
        <v>99</v>
      </c>
      <c r="Q308" s="21" t="s">
        <v>107</v>
      </c>
      <c r="S308" s="21">
        <v>16</v>
      </c>
      <c r="U308" s="21">
        <v>19</v>
      </c>
      <c r="V308" s="21">
        <v>1</v>
      </c>
      <c r="AA308" s="21">
        <v>36</v>
      </c>
      <c r="AC308" s="21">
        <v>34</v>
      </c>
      <c r="AZ30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0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08" s="22">
        <f>Enrollment[[#This Row],[Refugee Children 3-14]]+Enrollment[[#This Row],[Refugee Children 15-24]]</f>
        <v>105</v>
      </c>
      <c r="BC30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0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08" s="22">
        <f>Enrollment[[#This Row],[Host Children 3-14]]+Enrollment[[#This Row],[Host Children 15-24]]</f>
        <v>0</v>
      </c>
      <c r="BF308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08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08" s="22">
        <f>Enrollment[[#This Row],['# of Boys from host community in age group 3-5 enrolled in learning spaces]]+Enrollment[[#This Row],['# of Boys from host community in age group 6-14 enrolled in learning spaces]]</f>
        <v>0</v>
      </c>
      <c r="BI308" s="22">
        <f>Enrollment[[#This Row],['# of Girls from host community in age group 3-5 enrolled in learning spaces]]+Enrollment[[#This Row],['# of Girls from host community in age group 6-14 enrolled in learning spaces]]</f>
        <v>0</v>
      </c>
      <c r="BJ308" s="22">
        <f>Enrollment[[#This Row],[Male Refugee (3-14)]]+Enrollment[[#This Row],[Host Male (3-14)]]</f>
        <v>53</v>
      </c>
      <c r="BK308" s="22">
        <f>Enrollment[[#This Row],[Female Refugee (3-14)]]+Enrollment[[#This Row],[Host Female (3-14)]]</f>
        <v>52</v>
      </c>
      <c r="BL30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0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08" s="22">
        <f>Enrollment[[#This Row],['# of Boys from host community in age group 15-17 enrolled in learning spaces]]+Enrollment[[#This Row],['# of Boys from host community in age group 18-24 enrolled in learning spaces]]</f>
        <v>0</v>
      </c>
      <c r="BO30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08" s="22">
        <f>Enrollment[[#This Row],[Male Refugee (15-24)]]+Enrollment[[#This Row],[Male Host (15-24)]]</f>
        <v>0</v>
      </c>
      <c r="BQ308" s="22">
        <f>Enrollment[[#This Row],[Female Refugee  (15-24)]]+Enrollment[[#This Row],[Female Host (15-24)]]</f>
        <v>0</v>
      </c>
      <c r="BR308" s="22">
        <f>Enrollment[[#This Row],[Total Male (3-14)]]+Enrollment[[#This Row],[Total Male (15-24)]]</f>
        <v>53</v>
      </c>
      <c r="BS308" s="22">
        <f>Enrollment[[#This Row],[Total Female (3-14)]]+Enrollment[[#This Row],[Total Female (15-24)]]</f>
        <v>52</v>
      </c>
      <c r="BT308" s="22">
        <f>Enrollment[[#This Row],[Refugee Total]]+Enrollment[[#This Row],[Total Host]]</f>
        <v>105</v>
      </c>
      <c r="BU308" s="22">
        <f>Enrollment[[#This Row],['# of Girls from refugee community in age group 3-5 enrolled in learning spaces]]+Enrollment[[#This Row],['# of Girls from host community in age group 3-5 enrolled in learning spaces]]</f>
        <v>16</v>
      </c>
      <c r="BV308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0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0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08" s="22">
        <f>Enrollment[[#This Row],['# of Boys from refugee community in age group 3-5 enrolled in learning spaces]]+Enrollment[[#This Row],['# of Boys from host community in age group 3-5 enrolled in learning spaces]]</f>
        <v>19</v>
      </c>
      <c r="BZ308" s="22">
        <f>Enrollment[[#This Row],['# of Boys from refugee community in age group 6-14 enrolled in learning spaces]]+Enrollment[[#This Row],['# of Boys from host community in age group 6-14 enrolled in learning spaces]]</f>
        <v>34</v>
      </c>
      <c r="CA308" s="22">
        <f>Enrollment[[#This Row],['# of Boys from refugee community in age group 15-17 enrolled in learning spaces]]+Enrollment[[#This Row],['# of Boys from host community in age group 15-17 enrolled in learning spaces]]</f>
        <v>0</v>
      </c>
      <c r="CB30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09" spans="1:80">
      <c r="A309" s="21" t="s">
        <v>37</v>
      </c>
      <c r="B309" s="21" t="s">
        <v>66</v>
      </c>
      <c r="E309" s="21" t="s">
        <v>1204</v>
      </c>
      <c r="F309" s="21" t="s">
        <v>1205</v>
      </c>
      <c r="G309" s="21">
        <v>31012713</v>
      </c>
      <c r="H309" s="21" t="s">
        <v>166</v>
      </c>
      <c r="I309" s="21" t="s">
        <v>167</v>
      </c>
      <c r="J309" s="21" t="s">
        <v>168</v>
      </c>
      <c r="P309" s="21" t="s">
        <v>99</v>
      </c>
      <c r="Q309" s="21" t="s">
        <v>107</v>
      </c>
      <c r="S309" s="21">
        <v>20</v>
      </c>
      <c r="U309" s="21">
        <v>15</v>
      </c>
      <c r="V309" s="21">
        <v>1</v>
      </c>
      <c r="AA309" s="21">
        <v>31</v>
      </c>
      <c r="AC309" s="21">
        <v>39</v>
      </c>
      <c r="AZ30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0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09" s="22">
        <f>Enrollment[[#This Row],[Refugee Children 3-14]]+Enrollment[[#This Row],[Refugee Children 15-24]]</f>
        <v>105</v>
      </c>
      <c r="BC30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0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09" s="22">
        <f>Enrollment[[#This Row],[Host Children 3-14]]+Enrollment[[#This Row],[Host Children 15-24]]</f>
        <v>0</v>
      </c>
      <c r="BF309" s="22">
        <f>Enrollment[[#This Row],['# of Boys from refugee community in age group 3-5 enrolled in learning spaces]]+Enrollment[[#This Row],['# of Boys from refugee community in age group 6-14 enrolled in learning spaces]]</f>
        <v>54</v>
      </c>
      <c r="BG309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309" s="22">
        <f>Enrollment[[#This Row],['# of Boys from host community in age group 3-5 enrolled in learning spaces]]+Enrollment[[#This Row],['# of Boys from host community in age group 6-14 enrolled in learning spaces]]</f>
        <v>0</v>
      </c>
      <c r="BI309" s="22">
        <f>Enrollment[[#This Row],['# of Girls from host community in age group 3-5 enrolled in learning spaces]]+Enrollment[[#This Row],['# of Girls from host community in age group 6-14 enrolled in learning spaces]]</f>
        <v>0</v>
      </c>
      <c r="BJ309" s="22">
        <f>Enrollment[[#This Row],[Male Refugee (3-14)]]+Enrollment[[#This Row],[Host Male (3-14)]]</f>
        <v>54</v>
      </c>
      <c r="BK309" s="22">
        <f>Enrollment[[#This Row],[Female Refugee (3-14)]]+Enrollment[[#This Row],[Host Female (3-14)]]</f>
        <v>51</v>
      </c>
      <c r="BL30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0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09" s="22">
        <f>Enrollment[[#This Row],['# of Boys from host community in age group 15-17 enrolled in learning spaces]]+Enrollment[[#This Row],['# of Boys from host community in age group 18-24 enrolled in learning spaces]]</f>
        <v>0</v>
      </c>
      <c r="BO30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09" s="22">
        <f>Enrollment[[#This Row],[Male Refugee (15-24)]]+Enrollment[[#This Row],[Male Host (15-24)]]</f>
        <v>0</v>
      </c>
      <c r="BQ309" s="22">
        <f>Enrollment[[#This Row],[Female Refugee  (15-24)]]+Enrollment[[#This Row],[Female Host (15-24)]]</f>
        <v>0</v>
      </c>
      <c r="BR309" s="22">
        <f>Enrollment[[#This Row],[Total Male (3-14)]]+Enrollment[[#This Row],[Total Male (15-24)]]</f>
        <v>54</v>
      </c>
      <c r="BS309" s="22">
        <f>Enrollment[[#This Row],[Total Female (3-14)]]+Enrollment[[#This Row],[Total Female (15-24)]]</f>
        <v>51</v>
      </c>
      <c r="BT309" s="22">
        <f>Enrollment[[#This Row],[Refugee Total]]+Enrollment[[#This Row],[Total Host]]</f>
        <v>105</v>
      </c>
      <c r="BU309" s="22">
        <f>Enrollment[[#This Row],['# of Girls from refugee community in age group 3-5 enrolled in learning spaces]]+Enrollment[[#This Row],['# of Girls from host community in age group 3-5 enrolled in learning spaces]]</f>
        <v>20</v>
      </c>
      <c r="BV309" s="22">
        <f>Enrollment[[#This Row],['# of Girls from refugee community in age group 6-14 enrolled in learning spaces]]+Enrollment[[#This Row],['# of Girls from host community in age group 6-14 enrolled in learning spaces]]</f>
        <v>31</v>
      </c>
      <c r="BW30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0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09" s="22">
        <f>Enrollment[[#This Row],['# of Boys from refugee community in age group 3-5 enrolled in learning spaces]]+Enrollment[[#This Row],['# of Boys from host community in age group 3-5 enrolled in learning spaces]]</f>
        <v>15</v>
      </c>
      <c r="BZ309" s="22">
        <f>Enrollment[[#This Row],['# of Boys from refugee community in age group 6-14 enrolled in learning spaces]]+Enrollment[[#This Row],['# of Boys from host community in age group 6-14 enrolled in learning spaces]]</f>
        <v>39</v>
      </c>
      <c r="CA309" s="22">
        <f>Enrollment[[#This Row],['# of Boys from refugee community in age group 15-17 enrolled in learning spaces]]+Enrollment[[#This Row],['# of Boys from host community in age group 15-17 enrolled in learning spaces]]</f>
        <v>0</v>
      </c>
      <c r="CB30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10" spans="1:80">
      <c r="A310" s="21" t="s">
        <v>37</v>
      </c>
      <c r="B310" s="21" t="s">
        <v>66</v>
      </c>
      <c r="E310" s="21" t="s">
        <v>1206</v>
      </c>
      <c r="F310" s="21" t="s">
        <v>1207</v>
      </c>
      <c r="G310" s="21">
        <v>31012686</v>
      </c>
      <c r="H310" s="21" t="s">
        <v>166</v>
      </c>
      <c r="I310" s="21" t="s">
        <v>167</v>
      </c>
      <c r="J310" s="21" t="s">
        <v>168</v>
      </c>
      <c r="K310" s="21">
        <v>21.198128000000001</v>
      </c>
      <c r="L310" s="21">
        <v>92.152277999999995</v>
      </c>
      <c r="M310" s="21">
        <v>0</v>
      </c>
      <c r="N310" s="21">
        <v>0</v>
      </c>
      <c r="P310" s="21" t="s">
        <v>99</v>
      </c>
      <c r="Q310" s="21" t="s">
        <v>107</v>
      </c>
      <c r="S310" s="21">
        <v>18</v>
      </c>
      <c r="U310" s="21">
        <v>17</v>
      </c>
      <c r="V310" s="21">
        <v>1</v>
      </c>
      <c r="AA310" s="21">
        <v>41</v>
      </c>
      <c r="AC310" s="21">
        <v>29</v>
      </c>
      <c r="AZ3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10" s="22">
        <f>Enrollment[[#This Row],[Refugee Children 3-14]]+Enrollment[[#This Row],[Refugee Children 15-24]]</f>
        <v>105</v>
      </c>
      <c r="BC3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10" s="22">
        <f>Enrollment[[#This Row],[Host Children 3-14]]+Enrollment[[#This Row],[Host Children 15-24]]</f>
        <v>0</v>
      </c>
      <c r="BF310" s="22">
        <f>Enrollment[[#This Row],['# of Boys from refugee community in age group 3-5 enrolled in learning spaces]]+Enrollment[[#This Row],['# of Boys from refugee community in age group 6-14 enrolled in learning spaces]]</f>
        <v>46</v>
      </c>
      <c r="BG310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310" s="22">
        <f>Enrollment[[#This Row],['# of Boys from host community in age group 3-5 enrolled in learning spaces]]+Enrollment[[#This Row],['# of Boys from host community in age group 6-14 enrolled in learning spaces]]</f>
        <v>0</v>
      </c>
      <c r="BI310" s="22">
        <f>Enrollment[[#This Row],['# of Girls from host community in age group 3-5 enrolled in learning spaces]]+Enrollment[[#This Row],['# of Girls from host community in age group 6-14 enrolled in learning spaces]]</f>
        <v>0</v>
      </c>
      <c r="BJ310" s="22">
        <f>Enrollment[[#This Row],[Male Refugee (3-14)]]+Enrollment[[#This Row],[Host Male (3-14)]]</f>
        <v>46</v>
      </c>
      <c r="BK310" s="22">
        <f>Enrollment[[#This Row],[Female Refugee (3-14)]]+Enrollment[[#This Row],[Host Female (3-14)]]</f>
        <v>59</v>
      </c>
      <c r="BL3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10" s="22">
        <f>Enrollment[[#This Row],['# of Boys from host community in age group 15-17 enrolled in learning spaces]]+Enrollment[[#This Row],['# of Boys from host community in age group 18-24 enrolled in learning spaces]]</f>
        <v>0</v>
      </c>
      <c r="BO3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10" s="22">
        <f>Enrollment[[#This Row],[Male Refugee (15-24)]]+Enrollment[[#This Row],[Male Host (15-24)]]</f>
        <v>0</v>
      </c>
      <c r="BQ310" s="22">
        <f>Enrollment[[#This Row],[Female Refugee  (15-24)]]+Enrollment[[#This Row],[Female Host (15-24)]]</f>
        <v>0</v>
      </c>
      <c r="BR310" s="22">
        <f>Enrollment[[#This Row],[Total Male (3-14)]]+Enrollment[[#This Row],[Total Male (15-24)]]</f>
        <v>46</v>
      </c>
      <c r="BS310" s="22">
        <f>Enrollment[[#This Row],[Total Female (3-14)]]+Enrollment[[#This Row],[Total Female (15-24)]]</f>
        <v>59</v>
      </c>
      <c r="BT310" s="22">
        <f>Enrollment[[#This Row],[Refugee Total]]+Enrollment[[#This Row],[Total Host]]</f>
        <v>105</v>
      </c>
      <c r="BU310" s="22">
        <f>Enrollment[[#This Row],['# of Girls from refugee community in age group 3-5 enrolled in learning spaces]]+Enrollment[[#This Row],['# of Girls from host community in age group 3-5 enrolled in learning spaces]]</f>
        <v>18</v>
      </c>
      <c r="BV310" s="22">
        <f>Enrollment[[#This Row],['# of Girls from refugee community in age group 6-14 enrolled in learning spaces]]+Enrollment[[#This Row],['# of Girls from host community in age group 6-14 enrolled in learning spaces]]</f>
        <v>41</v>
      </c>
      <c r="BW3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10" s="22">
        <f>Enrollment[[#This Row],['# of Boys from refugee community in age group 3-5 enrolled in learning spaces]]+Enrollment[[#This Row],['# of Boys from host community in age group 3-5 enrolled in learning spaces]]</f>
        <v>17</v>
      </c>
      <c r="BZ310" s="22">
        <f>Enrollment[[#This Row],['# of Boys from refugee community in age group 6-14 enrolled in learning spaces]]+Enrollment[[#This Row],['# of Boys from host community in age group 6-14 enrolled in learning spaces]]</f>
        <v>29</v>
      </c>
      <c r="CA3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3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11" spans="1:80">
      <c r="A311" s="21" t="s">
        <v>37</v>
      </c>
      <c r="B311" s="21" t="s">
        <v>66</v>
      </c>
      <c r="E311" s="21" t="s">
        <v>1208</v>
      </c>
      <c r="F311" s="21" t="s">
        <v>1209</v>
      </c>
      <c r="G311" s="21">
        <v>31012690</v>
      </c>
      <c r="H311" s="21" t="s">
        <v>166</v>
      </c>
      <c r="I311" s="21" t="s">
        <v>259</v>
      </c>
      <c r="J311" s="21" t="s">
        <v>168</v>
      </c>
      <c r="K311" s="21">
        <v>21.198412000000001</v>
      </c>
      <c r="L311" s="21">
        <v>92.152839999999998</v>
      </c>
      <c r="M311" s="21">
        <v>0</v>
      </c>
      <c r="N311" s="21">
        <v>0</v>
      </c>
      <c r="P311" s="21" t="s">
        <v>99</v>
      </c>
      <c r="Q311" s="21" t="s">
        <v>107</v>
      </c>
      <c r="S311" s="21">
        <v>20</v>
      </c>
      <c r="U311" s="21">
        <v>15</v>
      </c>
      <c r="AA311" s="21">
        <v>30</v>
      </c>
      <c r="AC311" s="21">
        <v>40</v>
      </c>
      <c r="AZ3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11" s="22">
        <f>Enrollment[[#This Row],[Refugee Children 3-14]]+Enrollment[[#This Row],[Refugee Children 15-24]]</f>
        <v>105</v>
      </c>
      <c r="BC3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11" s="22">
        <f>Enrollment[[#This Row],[Host Children 3-14]]+Enrollment[[#This Row],[Host Children 15-24]]</f>
        <v>0</v>
      </c>
      <c r="BF311" s="22">
        <f>Enrollment[[#This Row],['# of Boys from refugee community in age group 3-5 enrolled in learning spaces]]+Enrollment[[#This Row],['# of Boys from refugee community in age group 6-14 enrolled in learning spaces]]</f>
        <v>55</v>
      </c>
      <c r="BG311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311" s="22">
        <f>Enrollment[[#This Row],['# of Boys from host community in age group 3-5 enrolled in learning spaces]]+Enrollment[[#This Row],['# of Boys from host community in age group 6-14 enrolled in learning spaces]]</f>
        <v>0</v>
      </c>
      <c r="BI311" s="22">
        <f>Enrollment[[#This Row],['# of Girls from host community in age group 3-5 enrolled in learning spaces]]+Enrollment[[#This Row],['# of Girls from host community in age group 6-14 enrolled in learning spaces]]</f>
        <v>0</v>
      </c>
      <c r="BJ311" s="22">
        <f>Enrollment[[#This Row],[Male Refugee (3-14)]]+Enrollment[[#This Row],[Host Male (3-14)]]</f>
        <v>55</v>
      </c>
      <c r="BK311" s="22">
        <f>Enrollment[[#This Row],[Female Refugee (3-14)]]+Enrollment[[#This Row],[Host Female (3-14)]]</f>
        <v>50</v>
      </c>
      <c r="BL3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11" s="22">
        <f>Enrollment[[#This Row],['# of Boys from host community in age group 15-17 enrolled in learning spaces]]+Enrollment[[#This Row],['# of Boys from host community in age group 18-24 enrolled in learning spaces]]</f>
        <v>0</v>
      </c>
      <c r="BO3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11" s="22">
        <f>Enrollment[[#This Row],[Male Refugee (15-24)]]+Enrollment[[#This Row],[Male Host (15-24)]]</f>
        <v>0</v>
      </c>
      <c r="BQ311" s="22">
        <f>Enrollment[[#This Row],[Female Refugee  (15-24)]]+Enrollment[[#This Row],[Female Host (15-24)]]</f>
        <v>0</v>
      </c>
      <c r="BR311" s="22">
        <f>Enrollment[[#This Row],[Total Male (3-14)]]+Enrollment[[#This Row],[Total Male (15-24)]]</f>
        <v>55</v>
      </c>
      <c r="BS311" s="22">
        <f>Enrollment[[#This Row],[Total Female (3-14)]]+Enrollment[[#This Row],[Total Female (15-24)]]</f>
        <v>50</v>
      </c>
      <c r="BT311" s="22">
        <f>Enrollment[[#This Row],[Refugee Total]]+Enrollment[[#This Row],[Total Host]]</f>
        <v>105</v>
      </c>
      <c r="BU311" s="22">
        <f>Enrollment[[#This Row],['# of Girls from refugee community in age group 3-5 enrolled in learning spaces]]+Enrollment[[#This Row],['# of Girls from host community in age group 3-5 enrolled in learning spaces]]</f>
        <v>20</v>
      </c>
      <c r="BV311" s="22">
        <f>Enrollment[[#This Row],['# of Girls from refugee community in age group 6-14 enrolled in learning spaces]]+Enrollment[[#This Row],['# of Girls from host community in age group 6-14 enrolled in learning spaces]]</f>
        <v>30</v>
      </c>
      <c r="BW3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11" s="22">
        <f>Enrollment[[#This Row],['# of Boys from refugee community in age group 3-5 enrolled in learning spaces]]+Enrollment[[#This Row],['# of Boys from host community in age group 3-5 enrolled in learning spaces]]</f>
        <v>15</v>
      </c>
      <c r="BZ311" s="22">
        <f>Enrollment[[#This Row],['# of Boys from refugee community in age group 6-14 enrolled in learning spaces]]+Enrollment[[#This Row],['# of Boys from host community in age group 6-14 enrolled in learning spaces]]</f>
        <v>40</v>
      </c>
      <c r="CA3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3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12" spans="1:80">
      <c r="A312" s="21" t="s">
        <v>37</v>
      </c>
      <c r="B312" s="21" t="s">
        <v>66</v>
      </c>
      <c r="E312" s="21" t="s">
        <v>1210</v>
      </c>
      <c r="F312" s="21" t="s">
        <v>1211</v>
      </c>
      <c r="G312" s="21">
        <v>31012712</v>
      </c>
      <c r="H312" s="21" t="s">
        <v>166</v>
      </c>
      <c r="I312" s="21" t="s">
        <v>259</v>
      </c>
      <c r="J312" s="21" t="s">
        <v>168</v>
      </c>
      <c r="P312" s="21" t="s">
        <v>99</v>
      </c>
      <c r="Q312" s="21" t="s">
        <v>107</v>
      </c>
      <c r="S312" s="21">
        <v>20</v>
      </c>
      <c r="U312" s="21">
        <v>15</v>
      </c>
      <c r="AA312" s="21">
        <v>33</v>
      </c>
      <c r="AC312" s="21">
        <v>37</v>
      </c>
      <c r="AD312" s="21">
        <v>2</v>
      </c>
      <c r="AZ3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12" s="22">
        <f>Enrollment[[#This Row],[Refugee Children 3-14]]+Enrollment[[#This Row],[Refugee Children 15-24]]</f>
        <v>105</v>
      </c>
      <c r="BC3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12" s="22">
        <f>Enrollment[[#This Row],[Host Children 3-14]]+Enrollment[[#This Row],[Host Children 15-24]]</f>
        <v>0</v>
      </c>
      <c r="BF312" s="22">
        <f>Enrollment[[#This Row],['# of Boys from refugee community in age group 3-5 enrolled in learning spaces]]+Enrollment[[#This Row],['# of Boys from refugee community in age group 6-14 enrolled in learning spaces]]</f>
        <v>52</v>
      </c>
      <c r="BG312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312" s="22">
        <f>Enrollment[[#This Row],['# of Boys from host community in age group 3-5 enrolled in learning spaces]]+Enrollment[[#This Row],['# of Boys from host community in age group 6-14 enrolled in learning spaces]]</f>
        <v>0</v>
      </c>
      <c r="BI312" s="22">
        <f>Enrollment[[#This Row],['# of Girls from host community in age group 3-5 enrolled in learning spaces]]+Enrollment[[#This Row],['# of Girls from host community in age group 6-14 enrolled in learning spaces]]</f>
        <v>0</v>
      </c>
      <c r="BJ312" s="22">
        <f>Enrollment[[#This Row],[Male Refugee (3-14)]]+Enrollment[[#This Row],[Host Male (3-14)]]</f>
        <v>52</v>
      </c>
      <c r="BK312" s="22">
        <f>Enrollment[[#This Row],[Female Refugee (3-14)]]+Enrollment[[#This Row],[Host Female (3-14)]]</f>
        <v>53</v>
      </c>
      <c r="BL3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12" s="22">
        <f>Enrollment[[#This Row],['# of Boys from host community in age group 15-17 enrolled in learning spaces]]+Enrollment[[#This Row],['# of Boys from host community in age group 18-24 enrolled in learning spaces]]</f>
        <v>0</v>
      </c>
      <c r="BO3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12" s="22">
        <f>Enrollment[[#This Row],[Male Refugee (15-24)]]+Enrollment[[#This Row],[Male Host (15-24)]]</f>
        <v>0</v>
      </c>
      <c r="BQ312" s="22">
        <f>Enrollment[[#This Row],[Female Refugee  (15-24)]]+Enrollment[[#This Row],[Female Host (15-24)]]</f>
        <v>0</v>
      </c>
      <c r="BR312" s="22">
        <f>Enrollment[[#This Row],[Total Male (3-14)]]+Enrollment[[#This Row],[Total Male (15-24)]]</f>
        <v>52</v>
      </c>
      <c r="BS312" s="22">
        <f>Enrollment[[#This Row],[Total Female (3-14)]]+Enrollment[[#This Row],[Total Female (15-24)]]</f>
        <v>53</v>
      </c>
      <c r="BT312" s="22">
        <f>Enrollment[[#This Row],[Refugee Total]]+Enrollment[[#This Row],[Total Host]]</f>
        <v>105</v>
      </c>
      <c r="BU312" s="22">
        <f>Enrollment[[#This Row],['# of Girls from refugee community in age group 3-5 enrolled in learning spaces]]+Enrollment[[#This Row],['# of Girls from host community in age group 3-5 enrolled in learning spaces]]</f>
        <v>20</v>
      </c>
      <c r="BV312" s="22">
        <f>Enrollment[[#This Row],['# of Girls from refugee community in age group 6-14 enrolled in learning spaces]]+Enrollment[[#This Row],['# of Girls from host community in age group 6-14 enrolled in learning spaces]]</f>
        <v>33</v>
      </c>
      <c r="BW3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12" s="22">
        <f>Enrollment[[#This Row],['# of Boys from refugee community in age group 3-5 enrolled in learning spaces]]+Enrollment[[#This Row],['# of Boys from host community in age group 3-5 enrolled in learning spaces]]</f>
        <v>15</v>
      </c>
      <c r="BZ312" s="22">
        <f>Enrollment[[#This Row],['# of Boys from refugee community in age group 6-14 enrolled in learning spaces]]+Enrollment[[#This Row],['# of Boys from host community in age group 6-14 enrolled in learning spaces]]</f>
        <v>37</v>
      </c>
      <c r="CA3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3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13" spans="1:80">
      <c r="A313" s="21" t="s">
        <v>37</v>
      </c>
      <c r="B313" s="21" t="s">
        <v>66</v>
      </c>
      <c r="E313" s="21" t="s">
        <v>1212</v>
      </c>
      <c r="F313" s="21" t="s">
        <v>1213</v>
      </c>
      <c r="G313" s="21">
        <v>31012710</v>
      </c>
      <c r="H313" s="21" t="s">
        <v>166</v>
      </c>
      <c r="I313" s="21" t="s">
        <v>167</v>
      </c>
      <c r="J313" s="21" t="s">
        <v>168</v>
      </c>
      <c r="K313" s="21">
        <v>21.200143000000001</v>
      </c>
      <c r="L313" s="21">
        <v>92.152422000000001</v>
      </c>
      <c r="M313" s="21">
        <v>0</v>
      </c>
      <c r="N313" s="21">
        <v>0</v>
      </c>
      <c r="P313" s="21" t="s">
        <v>99</v>
      </c>
      <c r="Q313" s="21" t="s">
        <v>107</v>
      </c>
      <c r="S313" s="21">
        <v>19</v>
      </c>
      <c r="U313" s="21">
        <v>16</v>
      </c>
      <c r="AA313" s="21">
        <v>33</v>
      </c>
      <c r="AC313" s="21">
        <v>37</v>
      </c>
      <c r="AZ3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13" s="22">
        <f>Enrollment[[#This Row],[Refugee Children 3-14]]+Enrollment[[#This Row],[Refugee Children 15-24]]</f>
        <v>105</v>
      </c>
      <c r="BC3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13" s="22">
        <f>Enrollment[[#This Row],[Host Children 3-14]]+Enrollment[[#This Row],[Host Children 15-24]]</f>
        <v>0</v>
      </c>
      <c r="BF313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13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13" s="22">
        <f>Enrollment[[#This Row],['# of Boys from host community in age group 3-5 enrolled in learning spaces]]+Enrollment[[#This Row],['# of Boys from host community in age group 6-14 enrolled in learning spaces]]</f>
        <v>0</v>
      </c>
      <c r="BI313" s="22">
        <f>Enrollment[[#This Row],['# of Girls from host community in age group 3-5 enrolled in learning spaces]]+Enrollment[[#This Row],['# of Girls from host community in age group 6-14 enrolled in learning spaces]]</f>
        <v>0</v>
      </c>
      <c r="BJ313" s="22">
        <f>Enrollment[[#This Row],[Male Refugee (3-14)]]+Enrollment[[#This Row],[Host Male (3-14)]]</f>
        <v>53</v>
      </c>
      <c r="BK313" s="22">
        <f>Enrollment[[#This Row],[Female Refugee (3-14)]]+Enrollment[[#This Row],[Host Female (3-14)]]</f>
        <v>52</v>
      </c>
      <c r="BL3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13" s="22">
        <f>Enrollment[[#This Row],['# of Boys from host community in age group 15-17 enrolled in learning spaces]]+Enrollment[[#This Row],['# of Boys from host community in age group 18-24 enrolled in learning spaces]]</f>
        <v>0</v>
      </c>
      <c r="BO3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13" s="22">
        <f>Enrollment[[#This Row],[Male Refugee (15-24)]]+Enrollment[[#This Row],[Male Host (15-24)]]</f>
        <v>0</v>
      </c>
      <c r="BQ313" s="22">
        <f>Enrollment[[#This Row],[Female Refugee  (15-24)]]+Enrollment[[#This Row],[Female Host (15-24)]]</f>
        <v>0</v>
      </c>
      <c r="BR313" s="22">
        <f>Enrollment[[#This Row],[Total Male (3-14)]]+Enrollment[[#This Row],[Total Male (15-24)]]</f>
        <v>53</v>
      </c>
      <c r="BS313" s="22">
        <f>Enrollment[[#This Row],[Total Female (3-14)]]+Enrollment[[#This Row],[Total Female (15-24)]]</f>
        <v>52</v>
      </c>
      <c r="BT313" s="22">
        <f>Enrollment[[#This Row],[Refugee Total]]+Enrollment[[#This Row],[Total Host]]</f>
        <v>105</v>
      </c>
      <c r="BU313" s="22">
        <f>Enrollment[[#This Row],['# of Girls from refugee community in age group 3-5 enrolled in learning spaces]]+Enrollment[[#This Row],['# of Girls from host community in age group 3-5 enrolled in learning spaces]]</f>
        <v>19</v>
      </c>
      <c r="BV313" s="22">
        <f>Enrollment[[#This Row],['# of Girls from refugee community in age group 6-14 enrolled in learning spaces]]+Enrollment[[#This Row],['# of Girls from host community in age group 6-14 enrolled in learning spaces]]</f>
        <v>33</v>
      </c>
      <c r="BW3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13" s="22">
        <f>Enrollment[[#This Row],['# of Boys from refugee community in age group 3-5 enrolled in learning spaces]]+Enrollment[[#This Row],['# of Boys from host community in age group 3-5 enrolled in learning spaces]]</f>
        <v>16</v>
      </c>
      <c r="BZ313" s="22">
        <f>Enrollment[[#This Row],['# of Boys from refugee community in age group 6-14 enrolled in learning spaces]]+Enrollment[[#This Row],['# of Boys from host community in age group 6-14 enrolled in learning spaces]]</f>
        <v>37</v>
      </c>
      <c r="CA3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14" spans="1:80">
      <c r="A314" s="21" t="s">
        <v>37</v>
      </c>
      <c r="B314" s="21" t="s">
        <v>66</v>
      </c>
      <c r="E314" s="21" t="s">
        <v>1214</v>
      </c>
      <c r="F314" s="21" t="s">
        <v>1215</v>
      </c>
      <c r="G314" s="21">
        <v>31012711</v>
      </c>
      <c r="H314" s="21" t="s">
        <v>166</v>
      </c>
      <c r="I314" s="21" t="s">
        <v>259</v>
      </c>
      <c r="J314" s="21" t="s">
        <v>168</v>
      </c>
      <c r="P314" s="21" t="s">
        <v>99</v>
      </c>
      <c r="Q314" s="21" t="s">
        <v>107</v>
      </c>
      <c r="S314" s="21">
        <v>21</v>
      </c>
      <c r="U314" s="21">
        <v>14</v>
      </c>
      <c r="AA314" s="21">
        <v>34</v>
      </c>
      <c r="AC314" s="21">
        <v>36</v>
      </c>
      <c r="AZ3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14" s="22">
        <f>Enrollment[[#This Row],[Refugee Children 3-14]]+Enrollment[[#This Row],[Refugee Children 15-24]]</f>
        <v>105</v>
      </c>
      <c r="BC3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14" s="22">
        <f>Enrollment[[#This Row],[Host Children 3-14]]+Enrollment[[#This Row],[Host Children 15-24]]</f>
        <v>0</v>
      </c>
      <c r="BF314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14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14" s="22">
        <f>Enrollment[[#This Row],['# of Boys from host community in age group 3-5 enrolled in learning spaces]]+Enrollment[[#This Row],['# of Boys from host community in age group 6-14 enrolled in learning spaces]]</f>
        <v>0</v>
      </c>
      <c r="BI314" s="22">
        <f>Enrollment[[#This Row],['# of Girls from host community in age group 3-5 enrolled in learning spaces]]+Enrollment[[#This Row],['# of Girls from host community in age group 6-14 enrolled in learning spaces]]</f>
        <v>0</v>
      </c>
      <c r="BJ314" s="22">
        <f>Enrollment[[#This Row],[Male Refugee (3-14)]]+Enrollment[[#This Row],[Host Male (3-14)]]</f>
        <v>50</v>
      </c>
      <c r="BK314" s="22">
        <f>Enrollment[[#This Row],[Female Refugee (3-14)]]+Enrollment[[#This Row],[Host Female (3-14)]]</f>
        <v>55</v>
      </c>
      <c r="BL3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14" s="22">
        <f>Enrollment[[#This Row],['# of Boys from host community in age group 15-17 enrolled in learning spaces]]+Enrollment[[#This Row],['# of Boys from host community in age group 18-24 enrolled in learning spaces]]</f>
        <v>0</v>
      </c>
      <c r="BO3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14" s="22">
        <f>Enrollment[[#This Row],[Male Refugee (15-24)]]+Enrollment[[#This Row],[Male Host (15-24)]]</f>
        <v>0</v>
      </c>
      <c r="BQ314" s="22">
        <f>Enrollment[[#This Row],[Female Refugee  (15-24)]]+Enrollment[[#This Row],[Female Host (15-24)]]</f>
        <v>0</v>
      </c>
      <c r="BR314" s="22">
        <f>Enrollment[[#This Row],[Total Male (3-14)]]+Enrollment[[#This Row],[Total Male (15-24)]]</f>
        <v>50</v>
      </c>
      <c r="BS314" s="22">
        <f>Enrollment[[#This Row],[Total Female (3-14)]]+Enrollment[[#This Row],[Total Female (15-24)]]</f>
        <v>55</v>
      </c>
      <c r="BT314" s="22">
        <f>Enrollment[[#This Row],[Refugee Total]]+Enrollment[[#This Row],[Total Host]]</f>
        <v>105</v>
      </c>
      <c r="BU314" s="22">
        <f>Enrollment[[#This Row],['# of Girls from refugee community in age group 3-5 enrolled in learning spaces]]+Enrollment[[#This Row],['# of Girls from host community in age group 3-5 enrolled in learning spaces]]</f>
        <v>21</v>
      </c>
      <c r="BV314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14" s="22">
        <f>Enrollment[[#This Row],['# of Boys from refugee community in age group 3-5 enrolled in learning spaces]]+Enrollment[[#This Row],['# of Boys from host community in age group 3-5 enrolled in learning spaces]]</f>
        <v>14</v>
      </c>
      <c r="BZ314" s="22">
        <f>Enrollment[[#This Row],['# of Boys from refugee community in age group 6-14 enrolled in learning spaces]]+Enrollment[[#This Row],['# of Boys from host community in age group 6-14 enrolled in learning spaces]]</f>
        <v>36</v>
      </c>
      <c r="CA3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3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15" spans="1:80">
      <c r="A315" s="21" t="s">
        <v>37</v>
      </c>
      <c r="B315" s="21" t="s">
        <v>66</v>
      </c>
      <c r="E315" s="21" t="s">
        <v>1216</v>
      </c>
      <c r="F315" s="21" t="s">
        <v>236</v>
      </c>
      <c r="G315" s="21">
        <v>31012685</v>
      </c>
      <c r="H315" s="21" t="s">
        <v>166</v>
      </c>
      <c r="I315" s="21" t="s">
        <v>259</v>
      </c>
      <c r="J315" s="21" t="s">
        <v>168</v>
      </c>
      <c r="P315" s="21" t="s">
        <v>99</v>
      </c>
      <c r="Q315" s="21" t="s">
        <v>107</v>
      </c>
      <c r="S315" s="21">
        <v>18</v>
      </c>
      <c r="U315" s="21">
        <v>17</v>
      </c>
      <c r="AA315" s="21">
        <v>38</v>
      </c>
      <c r="AB315" s="21">
        <v>1</v>
      </c>
      <c r="AC315" s="21">
        <v>32</v>
      </c>
      <c r="AD315" s="21">
        <v>1</v>
      </c>
      <c r="AZ3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15" s="22">
        <f>Enrollment[[#This Row],[Refugee Children 3-14]]+Enrollment[[#This Row],[Refugee Children 15-24]]</f>
        <v>105</v>
      </c>
      <c r="BC3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15" s="22">
        <f>Enrollment[[#This Row],[Host Children 3-14]]+Enrollment[[#This Row],[Host Children 15-24]]</f>
        <v>0</v>
      </c>
      <c r="BF315" s="22">
        <f>Enrollment[[#This Row],['# of Boys from refugee community in age group 3-5 enrolled in learning spaces]]+Enrollment[[#This Row],['# of Boys from refugee community in age group 6-14 enrolled in learning spaces]]</f>
        <v>49</v>
      </c>
      <c r="BG315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315" s="22">
        <f>Enrollment[[#This Row],['# of Boys from host community in age group 3-5 enrolled in learning spaces]]+Enrollment[[#This Row],['# of Boys from host community in age group 6-14 enrolled in learning spaces]]</f>
        <v>0</v>
      </c>
      <c r="BI315" s="22">
        <f>Enrollment[[#This Row],['# of Girls from host community in age group 3-5 enrolled in learning spaces]]+Enrollment[[#This Row],['# of Girls from host community in age group 6-14 enrolled in learning spaces]]</f>
        <v>0</v>
      </c>
      <c r="BJ315" s="22">
        <f>Enrollment[[#This Row],[Male Refugee (3-14)]]+Enrollment[[#This Row],[Host Male (3-14)]]</f>
        <v>49</v>
      </c>
      <c r="BK315" s="22">
        <f>Enrollment[[#This Row],[Female Refugee (3-14)]]+Enrollment[[#This Row],[Host Female (3-14)]]</f>
        <v>56</v>
      </c>
      <c r="BL3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15" s="22">
        <f>Enrollment[[#This Row],['# of Boys from host community in age group 15-17 enrolled in learning spaces]]+Enrollment[[#This Row],['# of Boys from host community in age group 18-24 enrolled in learning spaces]]</f>
        <v>0</v>
      </c>
      <c r="BO3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15" s="22">
        <f>Enrollment[[#This Row],[Male Refugee (15-24)]]+Enrollment[[#This Row],[Male Host (15-24)]]</f>
        <v>0</v>
      </c>
      <c r="BQ315" s="22">
        <f>Enrollment[[#This Row],[Female Refugee  (15-24)]]+Enrollment[[#This Row],[Female Host (15-24)]]</f>
        <v>0</v>
      </c>
      <c r="BR315" s="22">
        <f>Enrollment[[#This Row],[Total Male (3-14)]]+Enrollment[[#This Row],[Total Male (15-24)]]</f>
        <v>49</v>
      </c>
      <c r="BS315" s="22">
        <f>Enrollment[[#This Row],[Total Female (3-14)]]+Enrollment[[#This Row],[Total Female (15-24)]]</f>
        <v>56</v>
      </c>
      <c r="BT315" s="22">
        <f>Enrollment[[#This Row],[Refugee Total]]+Enrollment[[#This Row],[Total Host]]</f>
        <v>105</v>
      </c>
      <c r="BU315" s="22">
        <f>Enrollment[[#This Row],['# of Girls from refugee community in age group 3-5 enrolled in learning spaces]]+Enrollment[[#This Row],['# of Girls from host community in age group 3-5 enrolled in learning spaces]]</f>
        <v>18</v>
      </c>
      <c r="BV315" s="22">
        <f>Enrollment[[#This Row],['# of Girls from refugee community in age group 6-14 enrolled in learning spaces]]+Enrollment[[#This Row],['# of Girls from host community in age group 6-14 enrolled in learning spaces]]</f>
        <v>38</v>
      </c>
      <c r="BW3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15" s="22">
        <f>Enrollment[[#This Row],['# of Boys from refugee community in age group 3-5 enrolled in learning spaces]]+Enrollment[[#This Row],['# of Boys from host community in age group 3-5 enrolled in learning spaces]]</f>
        <v>17</v>
      </c>
      <c r="BZ315" s="22">
        <f>Enrollment[[#This Row],['# of Boys from refugee community in age group 6-14 enrolled in learning spaces]]+Enrollment[[#This Row],['# of Boys from host community in age group 6-14 enrolled in learning spaces]]</f>
        <v>32</v>
      </c>
      <c r="CA3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3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16" spans="1:80">
      <c r="A316" s="21" t="s">
        <v>37</v>
      </c>
      <c r="B316" s="21" t="s">
        <v>66</v>
      </c>
      <c r="E316" s="21" t="s">
        <v>598</v>
      </c>
      <c r="F316" s="21" t="s">
        <v>230</v>
      </c>
      <c r="G316" s="21">
        <v>31012682</v>
      </c>
      <c r="H316" s="21" t="s">
        <v>166</v>
      </c>
      <c r="I316" s="21" t="s">
        <v>259</v>
      </c>
      <c r="J316" s="21" t="s">
        <v>168</v>
      </c>
      <c r="P316" s="21" t="s">
        <v>99</v>
      </c>
      <c r="Q316" s="21" t="s">
        <v>107</v>
      </c>
      <c r="S316" s="21">
        <v>19</v>
      </c>
      <c r="U316" s="21">
        <v>16</v>
      </c>
      <c r="V316" s="21">
        <v>1</v>
      </c>
      <c r="AA316" s="21">
        <v>39</v>
      </c>
      <c r="AC316" s="21">
        <v>31</v>
      </c>
      <c r="AD316" s="21">
        <v>1</v>
      </c>
      <c r="AZ3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16" s="22">
        <f>Enrollment[[#This Row],[Refugee Children 3-14]]+Enrollment[[#This Row],[Refugee Children 15-24]]</f>
        <v>105</v>
      </c>
      <c r="BC3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16" s="22">
        <f>Enrollment[[#This Row],[Host Children 3-14]]+Enrollment[[#This Row],[Host Children 15-24]]</f>
        <v>0</v>
      </c>
      <c r="BF316" s="22">
        <f>Enrollment[[#This Row],['# of Boys from refugee community in age group 3-5 enrolled in learning spaces]]+Enrollment[[#This Row],['# of Boys from refugee community in age group 6-14 enrolled in learning spaces]]</f>
        <v>47</v>
      </c>
      <c r="BG316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316" s="22">
        <f>Enrollment[[#This Row],['# of Boys from host community in age group 3-5 enrolled in learning spaces]]+Enrollment[[#This Row],['# of Boys from host community in age group 6-14 enrolled in learning spaces]]</f>
        <v>0</v>
      </c>
      <c r="BI316" s="22">
        <f>Enrollment[[#This Row],['# of Girls from host community in age group 3-5 enrolled in learning spaces]]+Enrollment[[#This Row],['# of Girls from host community in age group 6-14 enrolled in learning spaces]]</f>
        <v>0</v>
      </c>
      <c r="BJ316" s="22">
        <f>Enrollment[[#This Row],[Male Refugee (3-14)]]+Enrollment[[#This Row],[Host Male (3-14)]]</f>
        <v>47</v>
      </c>
      <c r="BK316" s="22">
        <f>Enrollment[[#This Row],[Female Refugee (3-14)]]+Enrollment[[#This Row],[Host Female (3-14)]]</f>
        <v>58</v>
      </c>
      <c r="BL3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16" s="22">
        <f>Enrollment[[#This Row],['# of Boys from host community in age group 15-17 enrolled in learning spaces]]+Enrollment[[#This Row],['# of Boys from host community in age group 18-24 enrolled in learning spaces]]</f>
        <v>0</v>
      </c>
      <c r="BO3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16" s="22">
        <f>Enrollment[[#This Row],[Male Refugee (15-24)]]+Enrollment[[#This Row],[Male Host (15-24)]]</f>
        <v>0</v>
      </c>
      <c r="BQ316" s="22">
        <f>Enrollment[[#This Row],[Female Refugee  (15-24)]]+Enrollment[[#This Row],[Female Host (15-24)]]</f>
        <v>0</v>
      </c>
      <c r="BR316" s="22">
        <f>Enrollment[[#This Row],[Total Male (3-14)]]+Enrollment[[#This Row],[Total Male (15-24)]]</f>
        <v>47</v>
      </c>
      <c r="BS316" s="22">
        <f>Enrollment[[#This Row],[Total Female (3-14)]]+Enrollment[[#This Row],[Total Female (15-24)]]</f>
        <v>58</v>
      </c>
      <c r="BT316" s="22">
        <f>Enrollment[[#This Row],[Refugee Total]]+Enrollment[[#This Row],[Total Host]]</f>
        <v>105</v>
      </c>
      <c r="BU316" s="22">
        <f>Enrollment[[#This Row],['# of Girls from refugee community in age group 3-5 enrolled in learning spaces]]+Enrollment[[#This Row],['# of Girls from host community in age group 3-5 enrolled in learning spaces]]</f>
        <v>19</v>
      </c>
      <c r="BV316" s="22">
        <f>Enrollment[[#This Row],['# of Girls from refugee community in age group 6-14 enrolled in learning spaces]]+Enrollment[[#This Row],['# of Girls from host community in age group 6-14 enrolled in learning spaces]]</f>
        <v>39</v>
      </c>
      <c r="BW3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16" s="22">
        <f>Enrollment[[#This Row],['# of Boys from refugee community in age group 3-5 enrolled in learning spaces]]+Enrollment[[#This Row],['# of Boys from host community in age group 3-5 enrolled in learning spaces]]</f>
        <v>16</v>
      </c>
      <c r="BZ316" s="22">
        <f>Enrollment[[#This Row],['# of Boys from refugee community in age group 6-14 enrolled in learning spaces]]+Enrollment[[#This Row],['# of Boys from host community in age group 6-14 enrolled in learning spaces]]</f>
        <v>31</v>
      </c>
      <c r="CA3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3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17" spans="1:80">
      <c r="A317" s="21" t="s">
        <v>37</v>
      </c>
      <c r="B317" s="21" t="s">
        <v>66</v>
      </c>
      <c r="E317" s="21" t="s">
        <v>1217</v>
      </c>
      <c r="F317" s="21" t="s">
        <v>238</v>
      </c>
      <c r="G317" s="21">
        <v>31012693</v>
      </c>
      <c r="H317" s="21" t="s">
        <v>166</v>
      </c>
      <c r="I317" s="21" t="s">
        <v>259</v>
      </c>
      <c r="J317" s="21" t="s">
        <v>168</v>
      </c>
      <c r="P317" s="21" t="s">
        <v>99</v>
      </c>
      <c r="Q317" s="21" t="s">
        <v>107</v>
      </c>
      <c r="S317" s="21">
        <v>17</v>
      </c>
      <c r="U317" s="21">
        <v>18</v>
      </c>
      <c r="AA317" s="21">
        <v>41</v>
      </c>
      <c r="AC317" s="21">
        <v>29</v>
      </c>
      <c r="AD317" s="21">
        <v>3</v>
      </c>
      <c r="AZ3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17" s="22">
        <f>Enrollment[[#This Row],[Refugee Children 3-14]]+Enrollment[[#This Row],[Refugee Children 15-24]]</f>
        <v>105</v>
      </c>
      <c r="BC3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17" s="22">
        <f>Enrollment[[#This Row],[Host Children 3-14]]+Enrollment[[#This Row],[Host Children 15-24]]</f>
        <v>0</v>
      </c>
      <c r="BF317" s="22">
        <f>Enrollment[[#This Row],['# of Boys from refugee community in age group 3-5 enrolled in learning spaces]]+Enrollment[[#This Row],['# of Boys from refugee community in age group 6-14 enrolled in learning spaces]]</f>
        <v>47</v>
      </c>
      <c r="BG317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317" s="22">
        <f>Enrollment[[#This Row],['# of Boys from host community in age group 3-5 enrolled in learning spaces]]+Enrollment[[#This Row],['# of Boys from host community in age group 6-14 enrolled in learning spaces]]</f>
        <v>0</v>
      </c>
      <c r="BI317" s="22">
        <f>Enrollment[[#This Row],['# of Girls from host community in age group 3-5 enrolled in learning spaces]]+Enrollment[[#This Row],['# of Girls from host community in age group 6-14 enrolled in learning spaces]]</f>
        <v>0</v>
      </c>
      <c r="BJ317" s="22">
        <f>Enrollment[[#This Row],[Male Refugee (3-14)]]+Enrollment[[#This Row],[Host Male (3-14)]]</f>
        <v>47</v>
      </c>
      <c r="BK317" s="22">
        <f>Enrollment[[#This Row],[Female Refugee (3-14)]]+Enrollment[[#This Row],[Host Female (3-14)]]</f>
        <v>58</v>
      </c>
      <c r="BL3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17" s="22">
        <f>Enrollment[[#This Row],['# of Boys from host community in age group 15-17 enrolled in learning spaces]]+Enrollment[[#This Row],['# of Boys from host community in age group 18-24 enrolled in learning spaces]]</f>
        <v>0</v>
      </c>
      <c r="BO3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17" s="22">
        <f>Enrollment[[#This Row],[Male Refugee (15-24)]]+Enrollment[[#This Row],[Male Host (15-24)]]</f>
        <v>0</v>
      </c>
      <c r="BQ317" s="22">
        <f>Enrollment[[#This Row],[Female Refugee  (15-24)]]+Enrollment[[#This Row],[Female Host (15-24)]]</f>
        <v>0</v>
      </c>
      <c r="BR317" s="22">
        <f>Enrollment[[#This Row],[Total Male (3-14)]]+Enrollment[[#This Row],[Total Male (15-24)]]</f>
        <v>47</v>
      </c>
      <c r="BS317" s="22">
        <f>Enrollment[[#This Row],[Total Female (3-14)]]+Enrollment[[#This Row],[Total Female (15-24)]]</f>
        <v>58</v>
      </c>
      <c r="BT317" s="22">
        <f>Enrollment[[#This Row],[Refugee Total]]+Enrollment[[#This Row],[Total Host]]</f>
        <v>105</v>
      </c>
      <c r="BU317" s="22">
        <f>Enrollment[[#This Row],['# of Girls from refugee community in age group 3-5 enrolled in learning spaces]]+Enrollment[[#This Row],['# of Girls from host community in age group 3-5 enrolled in learning spaces]]</f>
        <v>17</v>
      </c>
      <c r="BV317" s="22">
        <f>Enrollment[[#This Row],['# of Girls from refugee community in age group 6-14 enrolled in learning spaces]]+Enrollment[[#This Row],['# of Girls from host community in age group 6-14 enrolled in learning spaces]]</f>
        <v>41</v>
      </c>
      <c r="BW3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17" s="22">
        <f>Enrollment[[#This Row],['# of Boys from refugee community in age group 3-5 enrolled in learning spaces]]+Enrollment[[#This Row],['# of Boys from host community in age group 3-5 enrolled in learning spaces]]</f>
        <v>18</v>
      </c>
      <c r="BZ317" s="22">
        <f>Enrollment[[#This Row],['# of Boys from refugee community in age group 6-14 enrolled in learning spaces]]+Enrollment[[#This Row],['# of Boys from host community in age group 6-14 enrolled in learning spaces]]</f>
        <v>29</v>
      </c>
      <c r="CA3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3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18" spans="1:80">
      <c r="A318" s="21" t="s">
        <v>37</v>
      </c>
      <c r="B318" s="21" t="s">
        <v>66</v>
      </c>
      <c r="E318" s="21" t="s">
        <v>1218</v>
      </c>
      <c r="F318" s="21" t="s">
        <v>1219</v>
      </c>
      <c r="G318" s="21">
        <v>31012698</v>
      </c>
      <c r="H318" s="21" t="s">
        <v>166</v>
      </c>
      <c r="I318" s="21" t="s">
        <v>167</v>
      </c>
      <c r="J318" s="21" t="s">
        <v>168</v>
      </c>
      <c r="P318" s="21" t="s">
        <v>99</v>
      </c>
      <c r="Q318" s="21" t="s">
        <v>107</v>
      </c>
      <c r="S318" s="21">
        <v>19</v>
      </c>
      <c r="U318" s="21">
        <v>16</v>
      </c>
      <c r="AA318" s="21">
        <v>38</v>
      </c>
      <c r="AC318" s="21">
        <v>32</v>
      </c>
      <c r="AZ3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18" s="22">
        <f>Enrollment[[#This Row],[Refugee Children 3-14]]+Enrollment[[#This Row],[Refugee Children 15-24]]</f>
        <v>105</v>
      </c>
      <c r="BC3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18" s="22">
        <f>Enrollment[[#This Row],[Host Children 3-14]]+Enrollment[[#This Row],[Host Children 15-24]]</f>
        <v>0</v>
      </c>
      <c r="BF318" s="22">
        <f>Enrollment[[#This Row],['# of Boys from refugee community in age group 3-5 enrolled in learning spaces]]+Enrollment[[#This Row],['# of Boys from refugee community in age group 6-14 enrolled in learning spaces]]</f>
        <v>48</v>
      </c>
      <c r="BG318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318" s="22">
        <f>Enrollment[[#This Row],['# of Boys from host community in age group 3-5 enrolled in learning spaces]]+Enrollment[[#This Row],['# of Boys from host community in age group 6-14 enrolled in learning spaces]]</f>
        <v>0</v>
      </c>
      <c r="BI318" s="22">
        <f>Enrollment[[#This Row],['# of Girls from host community in age group 3-5 enrolled in learning spaces]]+Enrollment[[#This Row],['# of Girls from host community in age group 6-14 enrolled in learning spaces]]</f>
        <v>0</v>
      </c>
      <c r="BJ318" s="22">
        <f>Enrollment[[#This Row],[Male Refugee (3-14)]]+Enrollment[[#This Row],[Host Male (3-14)]]</f>
        <v>48</v>
      </c>
      <c r="BK318" s="22">
        <f>Enrollment[[#This Row],[Female Refugee (3-14)]]+Enrollment[[#This Row],[Host Female (3-14)]]</f>
        <v>57</v>
      </c>
      <c r="BL3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18" s="22">
        <f>Enrollment[[#This Row],['# of Boys from host community in age group 15-17 enrolled in learning spaces]]+Enrollment[[#This Row],['# of Boys from host community in age group 18-24 enrolled in learning spaces]]</f>
        <v>0</v>
      </c>
      <c r="BO3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18" s="22">
        <f>Enrollment[[#This Row],[Male Refugee (15-24)]]+Enrollment[[#This Row],[Male Host (15-24)]]</f>
        <v>0</v>
      </c>
      <c r="BQ318" s="22">
        <f>Enrollment[[#This Row],[Female Refugee  (15-24)]]+Enrollment[[#This Row],[Female Host (15-24)]]</f>
        <v>0</v>
      </c>
      <c r="BR318" s="22">
        <f>Enrollment[[#This Row],[Total Male (3-14)]]+Enrollment[[#This Row],[Total Male (15-24)]]</f>
        <v>48</v>
      </c>
      <c r="BS318" s="22">
        <f>Enrollment[[#This Row],[Total Female (3-14)]]+Enrollment[[#This Row],[Total Female (15-24)]]</f>
        <v>57</v>
      </c>
      <c r="BT318" s="22">
        <f>Enrollment[[#This Row],[Refugee Total]]+Enrollment[[#This Row],[Total Host]]</f>
        <v>105</v>
      </c>
      <c r="BU318" s="22">
        <f>Enrollment[[#This Row],['# of Girls from refugee community in age group 3-5 enrolled in learning spaces]]+Enrollment[[#This Row],['# of Girls from host community in age group 3-5 enrolled in learning spaces]]</f>
        <v>19</v>
      </c>
      <c r="BV318" s="22">
        <f>Enrollment[[#This Row],['# of Girls from refugee community in age group 6-14 enrolled in learning spaces]]+Enrollment[[#This Row],['# of Girls from host community in age group 6-14 enrolled in learning spaces]]</f>
        <v>38</v>
      </c>
      <c r="BW3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18" s="22">
        <f>Enrollment[[#This Row],['# of Boys from refugee community in age group 3-5 enrolled in learning spaces]]+Enrollment[[#This Row],['# of Boys from host community in age group 3-5 enrolled in learning spaces]]</f>
        <v>16</v>
      </c>
      <c r="BZ318" s="22">
        <f>Enrollment[[#This Row],['# of Boys from refugee community in age group 6-14 enrolled in learning spaces]]+Enrollment[[#This Row],['# of Boys from host community in age group 6-14 enrolled in learning spaces]]</f>
        <v>32</v>
      </c>
      <c r="CA3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3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19" spans="1:80">
      <c r="A319" s="21" t="s">
        <v>37</v>
      </c>
      <c r="B319" s="21" t="s">
        <v>66</v>
      </c>
      <c r="E319" s="21" t="s">
        <v>1220</v>
      </c>
      <c r="F319" s="21" t="s">
        <v>228</v>
      </c>
      <c r="G319" s="21">
        <v>31012675</v>
      </c>
      <c r="H319" s="21" t="s">
        <v>166</v>
      </c>
      <c r="I319" s="21" t="s">
        <v>259</v>
      </c>
      <c r="J319" s="21" t="s">
        <v>168</v>
      </c>
      <c r="P319" s="21" t="s">
        <v>99</v>
      </c>
      <c r="Q319" s="21" t="s">
        <v>107</v>
      </c>
      <c r="S319" s="21">
        <v>16</v>
      </c>
      <c r="T319" s="21">
        <v>1</v>
      </c>
      <c r="U319" s="21">
        <v>19</v>
      </c>
      <c r="AA319" s="21">
        <v>41</v>
      </c>
      <c r="AC319" s="21">
        <v>29</v>
      </c>
      <c r="AZ3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19" s="22">
        <f>Enrollment[[#This Row],[Refugee Children 3-14]]+Enrollment[[#This Row],[Refugee Children 15-24]]</f>
        <v>105</v>
      </c>
      <c r="BC3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19" s="22">
        <f>Enrollment[[#This Row],[Host Children 3-14]]+Enrollment[[#This Row],[Host Children 15-24]]</f>
        <v>0</v>
      </c>
      <c r="BF319" s="22">
        <f>Enrollment[[#This Row],['# of Boys from refugee community in age group 3-5 enrolled in learning spaces]]+Enrollment[[#This Row],['# of Boys from refugee community in age group 6-14 enrolled in learning spaces]]</f>
        <v>48</v>
      </c>
      <c r="BG319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319" s="22">
        <f>Enrollment[[#This Row],['# of Boys from host community in age group 3-5 enrolled in learning spaces]]+Enrollment[[#This Row],['# of Boys from host community in age group 6-14 enrolled in learning spaces]]</f>
        <v>0</v>
      </c>
      <c r="BI319" s="22">
        <f>Enrollment[[#This Row],['# of Girls from host community in age group 3-5 enrolled in learning spaces]]+Enrollment[[#This Row],['# of Girls from host community in age group 6-14 enrolled in learning spaces]]</f>
        <v>0</v>
      </c>
      <c r="BJ319" s="22">
        <f>Enrollment[[#This Row],[Male Refugee (3-14)]]+Enrollment[[#This Row],[Host Male (3-14)]]</f>
        <v>48</v>
      </c>
      <c r="BK319" s="22">
        <f>Enrollment[[#This Row],[Female Refugee (3-14)]]+Enrollment[[#This Row],[Host Female (3-14)]]</f>
        <v>57</v>
      </c>
      <c r="BL31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1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19" s="22">
        <f>Enrollment[[#This Row],['# of Boys from host community in age group 15-17 enrolled in learning spaces]]+Enrollment[[#This Row],['# of Boys from host community in age group 18-24 enrolled in learning spaces]]</f>
        <v>0</v>
      </c>
      <c r="BO3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19" s="22">
        <f>Enrollment[[#This Row],[Male Refugee (15-24)]]+Enrollment[[#This Row],[Male Host (15-24)]]</f>
        <v>0</v>
      </c>
      <c r="BQ319" s="22">
        <f>Enrollment[[#This Row],[Female Refugee  (15-24)]]+Enrollment[[#This Row],[Female Host (15-24)]]</f>
        <v>0</v>
      </c>
      <c r="BR319" s="22">
        <f>Enrollment[[#This Row],[Total Male (3-14)]]+Enrollment[[#This Row],[Total Male (15-24)]]</f>
        <v>48</v>
      </c>
      <c r="BS319" s="22">
        <f>Enrollment[[#This Row],[Total Female (3-14)]]+Enrollment[[#This Row],[Total Female (15-24)]]</f>
        <v>57</v>
      </c>
      <c r="BT319" s="22">
        <f>Enrollment[[#This Row],[Refugee Total]]+Enrollment[[#This Row],[Total Host]]</f>
        <v>105</v>
      </c>
      <c r="BU319" s="22">
        <f>Enrollment[[#This Row],['# of Girls from refugee community in age group 3-5 enrolled in learning spaces]]+Enrollment[[#This Row],['# of Girls from host community in age group 3-5 enrolled in learning spaces]]</f>
        <v>16</v>
      </c>
      <c r="BV319" s="22">
        <f>Enrollment[[#This Row],['# of Girls from refugee community in age group 6-14 enrolled in learning spaces]]+Enrollment[[#This Row],['# of Girls from host community in age group 6-14 enrolled in learning spaces]]</f>
        <v>41</v>
      </c>
      <c r="BW31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1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19" s="22">
        <f>Enrollment[[#This Row],['# of Boys from refugee community in age group 3-5 enrolled in learning spaces]]+Enrollment[[#This Row],['# of Boys from host community in age group 3-5 enrolled in learning spaces]]</f>
        <v>19</v>
      </c>
      <c r="BZ319" s="22">
        <f>Enrollment[[#This Row],['# of Boys from refugee community in age group 6-14 enrolled in learning spaces]]+Enrollment[[#This Row],['# of Boys from host community in age group 6-14 enrolled in learning spaces]]</f>
        <v>29</v>
      </c>
      <c r="CA319" s="22">
        <f>Enrollment[[#This Row],['# of Boys from refugee community in age group 15-17 enrolled in learning spaces]]+Enrollment[[#This Row],['# of Boys from host community in age group 15-17 enrolled in learning spaces]]</f>
        <v>0</v>
      </c>
      <c r="CB31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20" spans="1:80">
      <c r="A320" s="21" t="s">
        <v>37</v>
      </c>
      <c r="B320" s="21" t="s">
        <v>66</v>
      </c>
      <c r="E320" s="21" t="s">
        <v>1221</v>
      </c>
      <c r="F320" s="21" t="s">
        <v>234</v>
      </c>
      <c r="G320" s="21">
        <v>31012674</v>
      </c>
      <c r="H320" s="21" t="s">
        <v>166</v>
      </c>
      <c r="I320" s="21" t="s">
        <v>167</v>
      </c>
      <c r="J320" s="21" t="s">
        <v>168</v>
      </c>
      <c r="P320" s="21" t="s">
        <v>99</v>
      </c>
      <c r="Q320" s="21" t="s">
        <v>107</v>
      </c>
      <c r="S320" s="21">
        <v>19</v>
      </c>
      <c r="U320" s="21">
        <v>16</v>
      </c>
      <c r="AA320" s="21">
        <v>39</v>
      </c>
      <c r="AC320" s="21">
        <v>31</v>
      </c>
      <c r="AZ3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20" s="22">
        <f>Enrollment[[#This Row],[Refugee Children 3-14]]+Enrollment[[#This Row],[Refugee Children 15-24]]</f>
        <v>105</v>
      </c>
      <c r="BC3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20" s="22">
        <f>Enrollment[[#This Row],[Host Children 3-14]]+Enrollment[[#This Row],[Host Children 15-24]]</f>
        <v>0</v>
      </c>
      <c r="BF320" s="22">
        <f>Enrollment[[#This Row],['# of Boys from refugee community in age group 3-5 enrolled in learning spaces]]+Enrollment[[#This Row],['# of Boys from refugee community in age group 6-14 enrolled in learning spaces]]</f>
        <v>47</v>
      </c>
      <c r="BG320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320" s="22">
        <f>Enrollment[[#This Row],['# of Boys from host community in age group 3-5 enrolled in learning spaces]]+Enrollment[[#This Row],['# of Boys from host community in age group 6-14 enrolled in learning spaces]]</f>
        <v>0</v>
      </c>
      <c r="BI320" s="22">
        <f>Enrollment[[#This Row],['# of Girls from host community in age group 3-5 enrolled in learning spaces]]+Enrollment[[#This Row],['# of Girls from host community in age group 6-14 enrolled in learning spaces]]</f>
        <v>0</v>
      </c>
      <c r="BJ320" s="22">
        <f>Enrollment[[#This Row],[Male Refugee (3-14)]]+Enrollment[[#This Row],[Host Male (3-14)]]</f>
        <v>47</v>
      </c>
      <c r="BK320" s="22">
        <f>Enrollment[[#This Row],[Female Refugee (3-14)]]+Enrollment[[#This Row],[Host Female (3-14)]]</f>
        <v>58</v>
      </c>
      <c r="BL3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20" s="22">
        <f>Enrollment[[#This Row],['# of Boys from host community in age group 15-17 enrolled in learning spaces]]+Enrollment[[#This Row],['# of Boys from host community in age group 18-24 enrolled in learning spaces]]</f>
        <v>0</v>
      </c>
      <c r="BO3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20" s="22">
        <f>Enrollment[[#This Row],[Male Refugee (15-24)]]+Enrollment[[#This Row],[Male Host (15-24)]]</f>
        <v>0</v>
      </c>
      <c r="BQ320" s="22">
        <f>Enrollment[[#This Row],[Female Refugee  (15-24)]]+Enrollment[[#This Row],[Female Host (15-24)]]</f>
        <v>0</v>
      </c>
      <c r="BR320" s="22">
        <f>Enrollment[[#This Row],[Total Male (3-14)]]+Enrollment[[#This Row],[Total Male (15-24)]]</f>
        <v>47</v>
      </c>
      <c r="BS320" s="22">
        <f>Enrollment[[#This Row],[Total Female (3-14)]]+Enrollment[[#This Row],[Total Female (15-24)]]</f>
        <v>58</v>
      </c>
      <c r="BT320" s="22">
        <f>Enrollment[[#This Row],[Refugee Total]]+Enrollment[[#This Row],[Total Host]]</f>
        <v>105</v>
      </c>
      <c r="BU320" s="22">
        <f>Enrollment[[#This Row],['# of Girls from refugee community in age group 3-5 enrolled in learning spaces]]+Enrollment[[#This Row],['# of Girls from host community in age group 3-5 enrolled in learning spaces]]</f>
        <v>19</v>
      </c>
      <c r="BV320" s="22">
        <f>Enrollment[[#This Row],['# of Girls from refugee community in age group 6-14 enrolled in learning spaces]]+Enrollment[[#This Row],['# of Girls from host community in age group 6-14 enrolled in learning spaces]]</f>
        <v>39</v>
      </c>
      <c r="BW3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20" s="22">
        <f>Enrollment[[#This Row],['# of Boys from refugee community in age group 3-5 enrolled in learning spaces]]+Enrollment[[#This Row],['# of Boys from host community in age group 3-5 enrolled in learning spaces]]</f>
        <v>16</v>
      </c>
      <c r="BZ320" s="22">
        <f>Enrollment[[#This Row],['# of Boys from refugee community in age group 6-14 enrolled in learning spaces]]+Enrollment[[#This Row],['# of Boys from host community in age group 6-14 enrolled in learning spaces]]</f>
        <v>31</v>
      </c>
      <c r="CA3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3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21" spans="1:80">
      <c r="A321" s="21" t="s">
        <v>37</v>
      </c>
      <c r="B321" s="21" t="s">
        <v>66</v>
      </c>
      <c r="E321" s="21" t="s">
        <v>1222</v>
      </c>
      <c r="F321" s="21" t="s">
        <v>1223</v>
      </c>
      <c r="G321" s="21">
        <v>31012683</v>
      </c>
      <c r="H321" s="21" t="s">
        <v>166</v>
      </c>
      <c r="I321" s="21" t="s">
        <v>167</v>
      </c>
      <c r="J321" s="21" t="s">
        <v>168</v>
      </c>
      <c r="P321" s="21" t="s">
        <v>99</v>
      </c>
      <c r="Q321" s="21" t="s">
        <v>107</v>
      </c>
      <c r="S321" s="21">
        <v>19</v>
      </c>
      <c r="U321" s="21">
        <v>16</v>
      </c>
      <c r="V321" s="21">
        <v>1</v>
      </c>
      <c r="AA321" s="21">
        <v>35</v>
      </c>
      <c r="AC321" s="21">
        <v>35</v>
      </c>
      <c r="AD321" s="21">
        <v>2</v>
      </c>
      <c r="AZ3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21" s="22">
        <f>Enrollment[[#This Row],[Refugee Children 3-14]]+Enrollment[[#This Row],[Refugee Children 15-24]]</f>
        <v>105</v>
      </c>
      <c r="BC3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21" s="22">
        <f>Enrollment[[#This Row],[Host Children 3-14]]+Enrollment[[#This Row],[Host Children 15-24]]</f>
        <v>0</v>
      </c>
      <c r="BF321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2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21" s="22">
        <f>Enrollment[[#This Row],['# of Boys from host community in age group 3-5 enrolled in learning spaces]]+Enrollment[[#This Row],['# of Boys from host community in age group 6-14 enrolled in learning spaces]]</f>
        <v>0</v>
      </c>
      <c r="BI321" s="22">
        <f>Enrollment[[#This Row],['# of Girls from host community in age group 3-5 enrolled in learning spaces]]+Enrollment[[#This Row],['# of Girls from host community in age group 6-14 enrolled in learning spaces]]</f>
        <v>0</v>
      </c>
      <c r="BJ321" s="22">
        <f>Enrollment[[#This Row],[Male Refugee (3-14)]]+Enrollment[[#This Row],[Host Male (3-14)]]</f>
        <v>51</v>
      </c>
      <c r="BK321" s="22">
        <f>Enrollment[[#This Row],[Female Refugee (3-14)]]+Enrollment[[#This Row],[Host Female (3-14)]]</f>
        <v>54</v>
      </c>
      <c r="BL3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21" s="22">
        <f>Enrollment[[#This Row],['# of Boys from host community in age group 15-17 enrolled in learning spaces]]+Enrollment[[#This Row],['# of Boys from host community in age group 18-24 enrolled in learning spaces]]</f>
        <v>0</v>
      </c>
      <c r="BO3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21" s="22">
        <f>Enrollment[[#This Row],[Male Refugee (15-24)]]+Enrollment[[#This Row],[Male Host (15-24)]]</f>
        <v>0</v>
      </c>
      <c r="BQ321" s="22">
        <f>Enrollment[[#This Row],[Female Refugee  (15-24)]]+Enrollment[[#This Row],[Female Host (15-24)]]</f>
        <v>0</v>
      </c>
      <c r="BR321" s="22">
        <f>Enrollment[[#This Row],[Total Male (3-14)]]+Enrollment[[#This Row],[Total Male (15-24)]]</f>
        <v>51</v>
      </c>
      <c r="BS321" s="22">
        <f>Enrollment[[#This Row],[Total Female (3-14)]]+Enrollment[[#This Row],[Total Female (15-24)]]</f>
        <v>54</v>
      </c>
      <c r="BT321" s="22">
        <f>Enrollment[[#This Row],[Refugee Total]]+Enrollment[[#This Row],[Total Host]]</f>
        <v>105</v>
      </c>
      <c r="BU321" s="22">
        <f>Enrollment[[#This Row],['# of Girls from refugee community in age group 3-5 enrolled in learning spaces]]+Enrollment[[#This Row],['# of Girls from host community in age group 3-5 enrolled in learning spaces]]</f>
        <v>19</v>
      </c>
      <c r="BV321" s="22">
        <f>Enrollment[[#This Row],['# of Girls from refugee community in age group 6-14 enrolled in learning spaces]]+Enrollment[[#This Row],['# of Girls from host community in age group 6-14 enrolled in learning spaces]]</f>
        <v>35</v>
      </c>
      <c r="BW3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21" s="22">
        <f>Enrollment[[#This Row],['# of Boys from refugee community in age group 3-5 enrolled in learning spaces]]+Enrollment[[#This Row],['# of Boys from host community in age group 3-5 enrolled in learning spaces]]</f>
        <v>16</v>
      </c>
      <c r="BZ321" s="22">
        <f>Enrollment[[#This Row],['# of Boys from refugee community in age group 6-14 enrolled in learning spaces]]+Enrollment[[#This Row],['# of Boys from host community in age group 6-14 enrolled in learning spaces]]</f>
        <v>35</v>
      </c>
      <c r="CA3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3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22" spans="1:80">
      <c r="A322" s="21" t="s">
        <v>37</v>
      </c>
      <c r="B322" s="21" t="s">
        <v>66</v>
      </c>
      <c r="E322" s="21" t="s">
        <v>1224</v>
      </c>
      <c r="F322" s="21" t="s">
        <v>1225</v>
      </c>
      <c r="G322" s="21">
        <v>31012701</v>
      </c>
      <c r="H322" s="21" t="s">
        <v>166</v>
      </c>
      <c r="I322" s="21" t="s">
        <v>167</v>
      </c>
      <c r="J322" s="21" t="s">
        <v>168</v>
      </c>
      <c r="K322" s="21">
        <v>21.199152000000002</v>
      </c>
      <c r="L322" s="21">
        <v>92.155473000000001</v>
      </c>
      <c r="M322" s="21">
        <v>0</v>
      </c>
      <c r="N322" s="21">
        <v>0</v>
      </c>
      <c r="P322" s="21" t="s">
        <v>99</v>
      </c>
      <c r="Q322" s="21" t="s">
        <v>107</v>
      </c>
      <c r="S322" s="21">
        <v>16</v>
      </c>
      <c r="U322" s="21">
        <v>19</v>
      </c>
      <c r="AA322" s="21">
        <v>33</v>
      </c>
      <c r="AB322" s="21">
        <v>1</v>
      </c>
      <c r="AC322" s="21">
        <v>37</v>
      </c>
      <c r="AZ3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22" s="22">
        <f>Enrollment[[#This Row],[Refugee Children 3-14]]+Enrollment[[#This Row],[Refugee Children 15-24]]</f>
        <v>105</v>
      </c>
      <c r="BC3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22" s="22">
        <f>Enrollment[[#This Row],[Host Children 3-14]]+Enrollment[[#This Row],[Host Children 15-24]]</f>
        <v>0</v>
      </c>
      <c r="BF322" s="22">
        <f>Enrollment[[#This Row],['# of Boys from refugee community in age group 3-5 enrolled in learning spaces]]+Enrollment[[#This Row],['# of Boys from refugee community in age group 6-14 enrolled in learning spaces]]</f>
        <v>56</v>
      </c>
      <c r="BG322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322" s="22">
        <f>Enrollment[[#This Row],['# of Boys from host community in age group 3-5 enrolled in learning spaces]]+Enrollment[[#This Row],['# of Boys from host community in age group 6-14 enrolled in learning spaces]]</f>
        <v>0</v>
      </c>
      <c r="BI322" s="22">
        <f>Enrollment[[#This Row],['# of Girls from host community in age group 3-5 enrolled in learning spaces]]+Enrollment[[#This Row],['# of Girls from host community in age group 6-14 enrolled in learning spaces]]</f>
        <v>0</v>
      </c>
      <c r="BJ322" s="22">
        <f>Enrollment[[#This Row],[Male Refugee (3-14)]]+Enrollment[[#This Row],[Host Male (3-14)]]</f>
        <v>56</v>
      </c>
      <c r="BK322" s="22">
        <f>Enrollment[[#This Row],[Female Refugee (3-14)]]+Enrollment[[#This Row],[Host Female (3-14)]]</f>
        <v>49</v>
      </c>
      <c r="BL3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22" s="22">
        <f>Enrollment[[#This Row],['# of Boys from host community in age group 15-17 enrolled in learning spaces]]+Enrollment[[#This Row],['# of Boys from host community in age group 18-24 enrolled in learning spaces]]</f>
        <v>0</v>
      </c>
      <c r="BO3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22" s="22">
        <f>Enrollment[[#This Row],[Male Refugee (15-24)]]+Enrollment[[#This Row],[Male Host (15-24)]]</f>
        <v>0</v>
      </c>
      <c r="BQ322" s="22">
        <f>Enrollment[[#This Row],[Female Refugee  (15-24)]]+Enrollment[[#This Row],[Female Host (15-24)]]</f>
        <v>0</v>
      </c>
      <c r="BR322" s="22">
        <f>Enrollment[[#This Row],[Total Male (3-14)]]+Enrollment[[#This Row],[Total Male (15-24)]]</f>
        <v>56</v>
      </c>
      <c r="BS322" s="22">
        <f>Enrollment[[#This Row],[Total Female (3-14)]]+Enrollment[[#This Row],[Total Female (15-24)]]</f>
        <v>49</v>
      </c>
      <c r="BT322" s="22">
        <f>Enrollment[[#This Row],[Refugee Total]]+Enrollment[[#This Row],[Total Host]]</f>
        <v>105</v>
      </c>
      <c r="BU322" s="22">
        <f>Enrollment[[#This Row],['# of Girls from refugee community in age group 3-5 enrolled in learning spaces]]+Enrollment[[#This Row],['# of Girls from host community in age group 3-5 enrolled in learning spaces]]</f>
        <v>16</v>
      </c>
      <c r="BV322" s="22">
        <f>Enrollment[[#This Row],['# of Girls from refugee community in age group 6-14 enrolled in learning spaces]]+Enrollment[[#This Row],['# of Girls from host community in age group 6-14 enrolled in learning spaces]]</f>
        <v>33</v>
      </c>
      <c r="BW3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22" s="22">
        <f>Enrollment[[#This Row],['# of Boys from refugee community in age group 3-5 enrolled in learning spaces]]+Enrollment[[#This Row],['# of Boys from host community in age group 3-5 enrolled in learning spaces]]</f>
        <v>19</v>
      </c>
      <c r="BZ322" s="22">
        <f>Enrollment[[#This Row],['# of Boys from refugee community in age group 6-14 enrolled in learning spaces]]+Enrollment[[#This Row],['# of Boys from host community in age group 6-14 enrolled in learning spaces]]</f>
        <v>37</v>
      </c>
      <c r="CA3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3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23" spans="1:80">
      <c r="A323" s="21" t="s">
        <v>37</v>
      </c>
      <c r="B323" s="21" t="s">
        <v>66</v>
      </c>
      <c r="E323" s="21" t="s">
        <v>1226</v>
      </c>
      <c r="F323" s="21" t="s">
        <v>1227</v>
      </c>
      <c r="G323" s="21">
        <v>31012705</v>
      </c>
      <c r="H323" s="21" t="s">
        <v>166</v>
      </c>
      <c r="I323" s="21" t="s">
        <v>167</v>
      </c>
      <c r="J323" s="21" t="s">
        <v>168</v>
      </c>
      <c r="K323" s="21">
        <v>21.199292</v>
      </c>
      <c r="L323" s="21">
        <v>92.155424999999994</v>
      </c>
      <c r="M323" s="21">
        <v>0</v>
      </c>
      <c r="N323" s="21">
        <v>0</v>
      </c>
      <c r="P323" s="21" t="s">
        <v>99</v>
      </c>
      <c r="Q323" s="21" t="s">
        <v>107</v>
      </c>
      <c r="S323" s="21">
        <v>21</v>
      </c>
      <c r="U323" s="21">
        <v>14</v>
      </c>
      <c r="AA323" s="21">
        <v>35</v>
      </c>
      <c r="AC323" s="21">
        <v>35</v>
      </c>
      <c r="AZ3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23" s="22">
        <f>Enrollment[[#This Row],[Refugee Children 3-14]]+Enrollment[[#This Row],[Refugee Children 15-24]]</f>
        <v>105</v>
      </c>
      <c r="BC3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23" s="22">
        <f>Enrollment[[#This Row],[Host Children 3-14]]+Enrollment[[#This Row],[Host Children 15-24]]</f>
        <v>0</v>
      </c>
      <c r="BF323" s="22">
        <f>Enrollment[[#This Row],['# of Boys from refugee community in age group 3-5 enrolled in learning spaces]]+Enrollment[[#This Row],['# of Boys from refugee community in age group 6-14 enrolled in learning spaces]]</f>
        <v>49</v>
      </c>
      <c r="BG323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323" s="22">
        <f>Enrollment[[#This Row],['# of Boys from host community in age group 3-5 enrolled in learning spaces]]+Enrollment[[#This Row],['# of Boys from host community in age group 6-14 enrolled in learning spaces]]</f>
        <v>0</v>
      </c>
      <c r="BI323" s="22">
        <f>Enrollment[[#This Row],['# of Girls from host community in age group 3-5 enrolled in learning spaces]]+Enrollment[[#This Row],['# of Girls from host community in age group 6-14 enrolled in learning spaces]]</f>
        <v>0</v>
      </c>
      <c r="BJ323" s="22">
        <f>Enrollment[[#This Row],[Male Refugee (3-14)]]+Enrollment[[#This Row],[Host Male (3-14)]]</f>
        <v>49</v>
      </c>
      <c r="BK323" s="22">
        <f>Enrollment[[#This Row],[Female Refugee (3-14)]]+Enrollment[[#This Row],[Host Female (3-14)]]</f>
        <v>56</v>
      </c>
      <c r="BL3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23" s="22">
        <f>Enrollment[[#This Row],['# of Boys from host community in age group 15-17 enrolled in learning spaces]]+Enrollment[[#This Row],['# of Boys from host community in age group 18-24 enrolled in learning spaces]]</f>
        <v>0</v>
      </c>
      <c r="BO3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23" s="22">
        <f>Enrollment[[#This Row],[Male Refugee (15-24)]]+Enrollment[[#This Row],[Male Host (15-24)]]</f>
        <v>0</v>
      </c>
      <c r="BQ323" s="22">
        <f>Enrollment[[#This Row],[Female Refugee  (15-24)]]+Enrollment[[#This Row],[Female Host (15-24)]]</f>
        <v>0</v>
      </c>
      <c r="BR323" s="22">
        <f>Enrollment[[#This Row],[Total Male (3-14)]]+Enrollment[[#This Row],[Total Male (15-24)]]</f>
        <v>49</v>
      </c>
      <c r="BS323" s="22">
        <f>Enrollment[[#This Row],[Total Female (3-14)]]+Enrollment[[#This Row],[Total Female (15-24)]]</f>
        <v>56</v>
      </c>
      <c r="BT323" s="22">
        <f>Enrollment[[#This Row],[Refugee Total]]+Enrollment[[#This Row],[Total Host]]</f>
        <v>105</v>
      </c>
      <c r="BU323" s="22">
        <f>Enrollment[[#This Row],['# of Girls from refugee community in age group 3-5 enrolled in learning spaces]]+Enrollment[[#This Row],['# of Girls from host community in age group 3-5 enrolled in learning spaces]]</f>
        <v>21</v>
      </c>
      <c r="BV323" s="22">
        <f>Enrollment[[#This Row],['# of Girls from refugee community in age group 6-14 enrolled in learning spaces]]+Enrollment[[#This Row],['# of Girls from host community in age group 6-14 enrolled in learning spaces]]</f>
        <v>35</v>
      </c>
      <c r="BW3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23" s="22">
        <f>Enrollment[[#This Row],['# of Boys from refugee community in age group 3-5 enrolled in learning spaces]]+Enrollment[[#This Row],['# of Boys from host community in age group 3-5 enrolled in learning spaces]]</f>
        <v>14</v>
      </c>
      <c r="BZ323" s="22">
        <f>Enrollment[[#This Row],['# of Boys from refugee community in age group 6-14 enrolled in learning spaces]]+Enrollment[[#This Row],['# of Boys from host community in age group 6-14 enrolled in learning spaces]]</f>
        <v>35</v>
      </c>
      <c r="CA3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24" spans="1:80">
      <c r="A324" s="21" t="s">
        <v>37</v>
      </c>
      <c r="B324" s="21" t="s">
        <v>66</v>
      </c>
      <c r="E324" s="21" t="s">
        <v>1228</v>
      </c>
      <c r="F324" s="21" t="s">
        <v>232</v>
      </c>
      <c r="G324" s="21">
        <v>31012628</v>
      </c>
      <c r="H324" s="21" t="s">
        <v>166</v>
      </c>
      <c r="I324" s="21" t="s">
        <v>167</v>
      </c>
      <c r="J324" s="21" t="s">
        <v>168</v>
      </c>
      <c r="K324" s="21">
        <v>21.193121000000001</v>
      </c>
      <c r="L324" s="21">
        <v>92.155638999999994</v>
      </c>
      <c r="M324" s="21">
        <v>0</v>
      </c>
      <c r="N324" s="21">
        <v>0</v>
      </c>
      <c r="P324" s="21" t="s">
        <v>99</v>
      </c>
      <c r="Q324" s="21" t="s">
        <v>107</v>
      </c>
      <c r="S324" s="21">
        <v>18</v>
      </c>
      <c r="U324" s="21">
        <v>17</v>
      </c>
      <c r="AA324" s="21">
        <v>36</v>
      </c>
      <c r="AC324" s="21">
        <v>34</v>
      </c>
      <c r="AD324" s="21">
        <v>1</v>
      </c>
      <c r="AZ3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24" s="22">
        <f>Enrollment[[#This Row],[Refugee Children 3-14]]+Enrollment[[#This Row],[Refugee Children 15-24]]</f>
        <v>105</v>
      </c>
      <c r="BC3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24" s="22">
        <f>Enrollment[[#This Row],[Host Children 3-14]]+Enrollment[[#This Row],[Host Children 15-24]]</f>
        <v>0</v>
      </c>
      <c r="BF32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2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24" s="22">
        <f>Enrollment[[#This Row],['# of Boys from host community in age group 3-5 enrolled in learning spaces]]+Enrollment[[#This Row],['# of Boys from host community in age group 6-14 enrolled in learning spaces]]</f>
        <v>0</v>
      </c>
      <c r="BI324" s="22">
        <f>Enrollment[[#This Row],['# of Girls from host community in age group 3-5 enrolled in learning spaces]]+Enrollment[[#This Row],['# of Girls from host community in age group 6-14 enrolled in learning spaces]]</f>
        <v>0</v>
      </c>
      <c r="BJ324" s="22">
        <f>Enrollment[[#This Row],[Male Refugee (3-14)]]+Enrollment[[#This Row],[Host Male (3-14)]]</f>
        <v>51</v>
      </c>
      <c r="BK324" s="22">
        <f>Enrollment[[#This Row],[Female Refugee (3-14)]]+Enrollment[[#This Row],[Host Female (3-14)]]</f>
        <v>54</v>
      </c>
      <c r="BL3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24" s="22">
        <f>Enrollment[[#This Row],['# of Boys from host community in age group 15-17 enrolled in learning spaces]]+Enrollment[[#This Row],['# of Boys from host community in age group 18-24 enrolled in learning spaces]]</f>
        <v>0</v>
      </c>
      <c r="BO3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24" s="22">
        <f>Enrollment[[#This Row],[Male Refugee (15-24)]]+Enrollment[[#This Row],[Male Host (15-24)]]</f>
        <v>0</v>
      </c>
      <c r="BQ324" s="22">
        <f>Enrollment[[#This Row],[Female Refugee  (15-24)]]+Enrollment[[#This Row],[Female Host (15-24)]]</f>
        <v>0</v>
      </c>
      <c r="BR324" s="22">
        <f>Enrollment[[#This Row],[Total Male (3-14)]]+Enrollment[[#This Row],[Total Male (15-24)]]</f>
        <v>51</v>
      </c>
      <c r="BS324" s="22">
        <f>Enrollment[[#This Row],[Total Female (3-14)]]+Enrollment[[#This Row],[Total Female (15-24)]]</f>
        <v>54</v>
      </c>
      <c r="BT324" s="22">
        <f>Enrollment[[#This Row],[Refugee Total]]+Enrollment[[#This Row],[Total Host]]</f>
        <v>105</v>
      </c>
      <c r="BU324" s="22">
        <f>Enrollment[[#This Row],['# of Girls from refugee community in age group 3-5 enrolled in learning spaces]]+Enrollment[[#This Row],['# of Girls from host community in age group 3-5 enrolled in learning spaces]]</f>
        <v>18</v>
      </c>
      <c r="BV32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24" s="22">
        <f>Enrollment[[#This Row],['# of Boys from refugee community in age group 3-5 enrolled in learning spaces]]+Enrollment[[#This Row],['# of Boys from host community in age group 3-5 enrolled in learning spaces]]</f>
        <v>17</v>
      </c>
      <c r="BZ324" s="22">
        <f>Enrollment[[#This Row],['# of Boys from refugee community in age group 6-14 enrolled in learning spaces]]+Enrollment[[#This Row],['# of Boys from host community in age group 6-14 enrolled in learning spaces]]</f>
        <v>34</v>
      </c>
      <c r="CA3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3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25" spans="1:80">
      <c r="A325" s="21" t="s">
        <v>37</v>
      </c>
      <c r="B325" s="21" t="s">
        <v>66</v>
      </c>
      <c r="E325" s="21" t="s">
        <v>1229</v>
      </c>
      <c r="F325" s="21" t="s">
        <v>1230</v>
      </c>
      <c r="G325" s="21">
        <v>31012717</v>
      </c>
      <c r="H325" s="21" t="s">
        <v>166</v>
      </c>
      <c r="I325" s="21" t="s">
        <v>167</v>
      </c>
      <c r="J325" s="21" t="s">
        <v>168</v>
      </c>
      <c r="P325" s="21" t="s">
        <v>99</v>
      </c>
      <c r="Q325" s="21" t="s">
        <v>107</v>
      </c>
      <c r="S325" s="21">
        <v>20</v>
      </c>
      <c r="T325" s="21">
        <v>1</v>
      </c>
      <c r="U325" s="21">
        <v>15</v>
      </c>
      <c r="AA325" s="21">
        <v>36</v>
      </c>
      <c r="AC325" s="21">
        <v>34</v>
      </c>
      <c r="AZ3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25" s="22">
        <f>Enrollment[[#This Row],[Refugee Children 3-14]]+Enrollment[[#This Row],[Refugee Children 15-24]]</f>
        <v>105</v>
      </c>
      <c r="BC3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25" s="22">
        <f>Enrollment[[#This Row],[Host Children 3-14]]+Enrollment[[#This Row],[Host Children 15-24]]</f>
        <v>0</v>
      </c>
      <c r="BF325" s="22">
        <f>Enrollment[[#This Row],['# of Boys from refugee community in age group 3-5 enrolled in learning spaces]]+Enrollment[[#This Row],['# of Boys from refugee community in age group 6-14 enrolled in learning spaces]]</f>
        <v>49</v>
      </c>
      <c r="BG325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325" s="22">
        <f>Enrollment[[#This Row],['# of Boys from host community in age group 3-5 enrolled in learning spaces]]+Enrollment[[#This Row],['# of Boys from host community in age group 6-14 enrolled in learning spaces]]</f>
        <v>0</v>
      </c>
      <c r="BI325" s="22">
        <f>Enrollment[[#This Row],['# of Girls from host community in age group 3-5 enrolled in learning spaces]]+Enrollment[[#This Row],['# of Girls from host community in age group 6-14 enrolled in learning spaces]]</f>
        <v>0</v>
      </c>
      <c r="BJ325" s="22">
        <f>Enrollment[[#This Row],[Male Refugee (3-14)]]+Enrollment[[#This Row],[Host Male (3-14)]]</f>
        <v>49</v>
      </c>
      <c r="BK325" s="22">
        <f>Enrollment[[#This Row],[Female Refugee (3-14)]]+Enrollment[[#This Row],[Host Female (3-14)]]</f>
        <v>56</v>
      </c>
      <c r="BL3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25" s="22">
        <f>Enrollment[[#This Row],['# of Boys from host community in age group 15-17 enrolled in learning spaces]]+Enrollment[[#This Row],['# of Boys from host community in age group 18-24 enrolled in learning spaces]]</f>
        <v>0</v>
      </c>
      <c r="BO3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25" s="22">
        <f>Enrollment[[#This Row],[Male Refugee (15-24)]]+Enrollment[[#This Row],[Male Host (15-24)]]</f>
        <v>0</v>
      </c>
      <c r="BQ325" s="22">
        <f>Enrollment[[#This Row],[Female Refugee  (15-24)]]+Enrollment[[#This Row],[Female Host (15-24)]]</f>
        <v>0</v>
      </c>
      <c r="BR325" s="22">
        <f>Enrollment[[#This Row],[Total Male (3-14)]]+Enrollment[[#This Row],[Total Male (15-24)]]</f>
        <v>49</v>
      </c>
      <c r="BS325" s="22">
        <f>Enrollment[[#This Row],[Total Female (3-14)]]+Enrollment[[#This Row],[Total Female (15-24)]]</f>
        <v>56</v>
      </c>
      <c r="BT325" s="22">
        <f>Enrollment[[#This Row],[Refugee Total]]+Enrollment[[#This Row],[Total Host]]</f>
        <v>105</v>
      </c>
      <c r="BU325" s="22">
        <f>Enrollment[[#This Row],['# of Girls from refugee community in age group 3-5 enrolled in learning spaces]]+Enrollment[[#This Row],['# of Girls from host community in age group 3-5 enrolled in learning spaces]]</f>
        <v>20</v>
      </c>
      <c r="BV325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25" s="22">
        <f>Enrollment[[#This Row],['# of Boys from refugee community in age group 3-5 enrolled in learning spaces]]+Enrollment[[#This Row],['# of Boys from host community in age group 3-5 enrolled in learning spaces]]</f>
        <v>15</v>
      </c>
      <c r="BZ325" s="22">
        <f>Enrollment[[#This Row],['# of Boys from refugee community in age group 6-14 enrolled in learning spaces]]+Enrollment[[#This Row],['# of Boys from host community in age group 6-14 enrolled in learning spaces]]</f>
        <v>34</v>
      </c>
      <c r="CA3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3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26" spans="1:80">
      <c r="A326" s="21" t="s">
        <v>37</v>
      </c>
      <c r="B326" s="21" t="s">
        <v>66</v>
      </c>
      <c r="E326" s="21" t="s">
        <v>1231</v>
      </c>
      <c r="F326" s="21" t="s">
        <v>220</v>
      </c>
      <c r="G326" s="21">
        <v>31012651</v>
      </c>
      <c r="H326" s="21" t="s">
        <v>166</v>
      </c>
      <c r="I326" s="21" t="s">
        <v>259</v>
      </c>
      <c r="J326" s="21" t="s">
        <v>168</v>
      </c>
      <c r="K326" s="21">
        <v>21.195193</v>
      </c>
      <c r="L326" s="21">
        <v>92.156892999999997</v>
      </c>
      <c r="M326" s="21">
        <v>0</v>
      </c>
      <c r="N326" s="21">
        <v>0</v>
      </c>
      <c r="P326" s="21" t="s">
        <v>99</v>
      </c>
      <c r="Q326" s="21" t="s">
        <v>107</v>
      </c>
      <c r="S326" s="21">
        <v>18</v>
      </c>
      <c r="U326" s="21">
        <v>17</v>
      </c>
      <c r="V326" s="21">
        <v>1</v>
      </c>
      <c r="AA326" s="21">
        <v>34</v>
      </c>
      <c r="AC326" s="21">
        <v>36</v>
      </c>
      <c r="AD326" s="21">
        <v>1</v>
      </c>
      <c r="AZ3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26" s="22">
        <f>Enrollment[[#This Row],[Refugee Children 3-14]]+Enrollment[[#This Row],[Refugee Children 15-24]]</f>
        <v>105</v>
      </c>
      <c r="BC3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26" s="22">
        <f>Enrollment[[#This Row],[Host Children 3-14]]+Enrollment[[#This Row],[Host Children 15-24]]</f>
        <v>0</v>
      </c>
      <c r="BF326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2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26" s="22">
        <f>Enrollment[[#This Row],['# of Boys from host community in age group 3-5 enrolled in learning spaces]]+Enrollment[[#This Row],['# of Boys from host community in age group 6-14 enrolled in learning spaces]]</f>
        <v>0</v>
      </c>
      <c r="BI326" s="22">
        <f>Enrollment[[#This Row],['# of Girls from host community in age group 3-5 enrolled in learning spaces]]+Enrollment[[#This Row],['# of Girls from host community in age group 6-14 enrolled in learning spaces]]</f>
        <v>0</v>
      </c>
      <c r="BJ326" s="22">
        <f>Enrollment[[#This Row],[Male Refugee (3-14)]]+Enrollment[[#This Row],[Host Male (3-14)]]</f>
        <v>53</v>
      </c>
      <c r="BK326" s="22">
        <f>Enrollment[[#This Row],[Female Refugee (3-14)]]+Enrollment[[#This Row],[Host Female (3-14)]]</f>
        <v>52</v>
      </c>
      <c r="BL3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26" s="22">
        <f>Enrollment[[#This Row],['# of Boys from host community in age group 15-17 enrolled in learning spaces]]+Enrollment[[#This Row],['# of Boys from host community in age group 18-24 enrolled in learning spaces]]</f>
        <v>0</v>
      </c>
      <c r="BO3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26" s="22">
        <f>Enrollment[[#This Row],[Male Refugee (15-24)]]+Enrollment[[#This Row],[Male Host (15-24)]]</f>
        <v>0</v>
      </c>
      <c r="BQ326" s="22">
        <f>Enrollment[[#This Row],[Female Refugee  (15-24)]]+Enrollment[[#This Row],[Female Host (15-24)]]</f>
        <v>0</v>
      </c>
      <c r="BR326" s="22">
        <f>Enrollment[[#This Row],[Total Male (3-14)]]+Enrollment[[#This Row],[Total Male (15-24)]]</f>
        <v>53</v>
      </c>
      <c r="BS326" s="22">
        <f>Enrollment[[#This Row],[Total Female (3-14)]]+Enrollment[[#This Row],[Total Female (15-24)]]</f>
        <v>52</v>
      </c>
      <c r="BT326" s="22">
        <f>Enrollment[[#This Row],[Refugee Total]]+Enrollment[[#This Row],[Total Host]]</f>
        <v>105</v>
      </c>
      <c r="BU326" s="22">
        <f>Enrollment[[#This Row],['# of Girls from refugee community in age group 3-5 enrolled in learning spaces]]+Enrollment[[#This Row],['# of Girls from host community in age group 3-5 enrolled in learning spaces]]</f>
        <v>18</v>
      </c>
      <c r="BV326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26" s="22">
        <f>Enrollment[[#This Row],['# of Boys from refugee community in age group 3-5 enrolled in learning spaces]]+Enrollment[[#This Row],['# of Boys from host community in age group 3-5 enrolled in learning spaces]]</f>
        <v>17</v>
      </c>
      <c r="BZ326" s="22">
        <f>Enrollment[[#This Row],['# of Boys from refugee community in age group 6-14 enrolled in learning spaces]]+Enrollment[[#This Row],['# of Boys from host community in age group 6-14 enrolled in learning spaces]]</f>
        <v>36</v>
      </c>
      <c r="CA3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3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27" spans="1:80">
      <c r="A327" s="21" t="s">
        <v>37</v>
      </c>
      <c r="B327" s="21" t="s">
        <v>66</v>
      </c>
      <c r="E327" s="21" t="s">
        <v>1232</v>
      </c>
      <c r="F327" s="21" t="s">
        <v>218</v>
      </c>
      <c r="G327" s="21">
        <v>31012645</v>
      </c>
      <c r="H327" s="21" t="s">
        <v>166</v>
      </c>
      <c r="I327" s="21" t="s">
        <v>167</v>
      </c>
      <c r="J327" s="21" t="s">
        <v>168</v>
      </c>
      <c r="K327" s="21">
        <v>21.19454</v>
      </c>
      <c r="L327" s="21">
        <v>92.156639999999996</v>
      </c>
      <c r="M327" s="21">
        <v>0</v>
      </c>
      <c r="N327" s="21">
        <v>0</v>
      </c>
      <c r="P327" s="21" t="s">
        <v>99</v>
      </c>
      <c r="Q327" s="21" t="s">
        <v>107</v>
      </c>
      <c r="S327" s="21">
        <v>19</v>
      </c>
      <c r="U327" s="21">
        <v>16</v>
      </c>
      <c r="V327" s="21">
        <v>1</v>
      </c>
      <c r="AA327" s="21">
        <v>35</v>
      </c>
      <c r="AC327" s="21">
        <v>35</v>
      </c>
      <c r="AZ3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27" s="22">
        <f>Enrollment[[#This Row],[Refugee Children 3-14]]+Enrollment[[#This Row],[Refugee Children 15-24]]</f>
        <v>105</v>
      </c>
      <c r="BC3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27" s="22">
        <f>Enrollment[[#This Row],[Host Children 3-14]]+Enrollment[[#This Row],[Host Children 15-24]]</f>
        <v>0</v>
      </c>
      <c r="BF327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27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27" s="22">
        <f>Enrollment[[#This Row],['# of Boys from host community in age group 3-5 enrolled in learning spaces]]+Enrollment[[#This Row],['# of Boys from host community in age group 6-14 enrolled in learning spaces]]</f>
        <v>0</v>
      </c>
      <c r="BI327" s="22">
        <f>Enrollment[[#This Row],['# of Girls from host community in age group 3-5 enrolled in learning spaces]]+Enrollment[[#This Row],['# of Girls from host community in age group 6-14 enrolled in learning spaces]]</f>
        <v>0</v>
      </c>
      <c r="BJ327" s="22">
        <f>Enrollment[[#This Row],[Male Refugee (3-14)]]+Enrollment[[#This Row],[Host Male (3-14)]]</f>
        <v>51</v>
      </c>
      <c r="BK327" s="22">
        <f>Enrollment[[#This Row],[Female Refugee (3-14)]]+Enrollment[[#This Row],[Host Female (3-14)]]</f>
        <v>54</v>
      </c>
      <c r="BL3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27" s="22">
        <f>Enrollment[[#This Row],['# of Boys from host community in age group 15-17 enrolled in learning spaces]]+Enrollment[[#This Row],['# of Boys from host community in age group 18-24 enrolled in learning spaces]]</f>
        <v>0</v>
      </c>
      <c r="BO3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27" s="22">
        <f>Enrollment[[#This Row],[Male Refugee (15-24)]]+Enrollment[[#This Row],[Male Host (15-24)]]</f>
        <v>0</v>
      </c>
      <c r="BQ327" s="22">
        <f>Enrollment[[#This Row],[Female Refugee  (15-24)]]+Enrollment[[#This Row],[Female Host (15-24)]]</f>
        <v>0</v>
      </c>
      <c r="BR327" s="22">
        <f>Enrollment[[#This Row],[Total Male (3-14)]]+Enrollment[[#This Row],[Total Male (15-24)]]</f>
        <v>51</v>
      </c>
      <c r="BS327" s="22">
        <f>Enrollment[[#This Row],[Total Female (3-14)]]+Enrollment[[#This Row],[Total Female (15-24)]]</f>
        <v>54</v>
      </c>
      <c r="BT327" s="22">
        <f>Enrollment[[#This Row],[Refugee Total]]+Enrollment[[#This Row],[Total Host]]</f>
        <v>105</v>
      </c>
      <c r="BU327" s="22">
        <f>Enrollment[[#This Row],['# of Girls from refugee community in age group 3-5 enrolled in learning spaces]]+Enrollment[[#This Row],['# of Girls from host community in age group 3-5 enrolled in learning spaces]]</f>
        <v>19</v>
      </c>
      <c r="BV327" s="22">
        <f>Enrollment[[#This Row],['# of Girls from refugee community in age group 6-14 enrolled in learning spaces]]+Enrollment[[#This Row],['# of Girls from host community in age group 6-14 enrolled in learning spaces]]</f>
        <v>35</v>
      </c>
      <c r="BW3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27" s="22">
        <f>Enrollment[[#This Row],['# of Boys from refugee community in age group 3-5 enrolled in learning spaces]]+Enrollment[[#This Row],['# of Boys from host community in age group 3-5 enrolled in learning spaces]]</f>
        <v>16</v>
      </c>
      <c r="BZ327" s="22">
        <f>Enrollment[[#This Row],['# of Boys from refugee community in age group 6-14 enrolled in learning spaces]]+Enrollment[[#This Row],['# of Boys from host community in age group 6-14 enrolled in learning spaces]]</f>
        <v>35</v>
      </c>
      <c r="CA3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3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28" spans="1:80">
      <c r="A328" s="21" t="s">
        <v>37</v>
      </c>
      <c r="B328" s="21" t="s">
        <v>66</v>
      </c>
      <c r="E328" s="21" t="s">
        <v>1233</v>
      </c>
      <c r="F328" s="21" t="s">
        <v>1234</v>
      </c>
      <c r="G328" s="21">
        <v>31012662</v>
      </c>
      <c r="H328" s="21" t="s">
        <v>166</v>
      </c>
      <c r="I328" s="21" t="s">
        <v>259</v>
      </c>
      <c r="J328" s="21" t="s">
        <v>168</v>
      </c>
      <c r="K328" s="21">
        <v>21.195974</v>
      </c>
      <c r="L328" s="21">
        <v>92.157518999999994</v>
      </c>
      <c r="M328" s="21">
        <v>0</v>
      </c>
      <c r="N328" s="21">
        <v>0</v>
      </c>
      <c r="P328" s="21" t="s">
        <v>99</v>
      </c>
      <c r="Q328" s="21" t="s">
        <v>107</v>
      </c>
      <c r="S328" s="21">
        <v>18</v>
      </c>
      <c r="U328" s="21">
        <v>17</v>
      </c>
      <c r="AA328" s="21">
        <v>36</v>
      </c>
      <c r="AC328" s="21">
        <v>34</v>
      </c>
      <c r="AZ3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28" s="22">
        <f>Enrollment[[#This Row],[Refugee Children 3-14]]+Enrollment[[#This Row],[Refugee Children 15-24]]</f>
        <v>105</v>
      </c>
      <c r="BC3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28" s="22">
        <f>Enrollment[[#This Row],[Host Children 3-14]]+Enrollment[[#This Row],[Host Children 15-24]]</f>
        <v>0</v>
      </c>
      <c r="BF328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28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28" s="22">
        <f>Enrollment[[#This Row],['# of Boys from host community in age group 3-5 enrolled in learning spaces]]+Enrollment[[#This Row],['# of Boys from host community in age group 6-14 enrolled in learning spaces]]</f>
        <v>0</v>
      </c>
      <c r="BI328" s="22">
        <f>Enrollment[[#This Row],['# of Girls from host community in age group 3-5 enrolled in learning spaces]]+Enrollment[[#This Row],['# of Girls from host community in age group 6-14 enrolled in learning spaces]]</f>
        <v>0</v>
      </c>
      <c r="BJ328" s="22">
        <f>Enrollment[[#This Row],[Male Refugee (3-14)]]+Enrollment[[#This Row],[Host Male (3-14)]]</f>
        <v>51</v>
      </c>
      <c r="BK328" s="22">
        <f>Enrollment[[#This Row],[Female Refugee (3-14)]]+Enrollment[[#This Row],[Host Female (3-14)]]</f>
        <v>54</v>
      </c>
      <c r="BL3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28" s="22">
        <f>Enrollment[[#This Row],['# of Boys from host community in age group 15-17 enrolled in learning spaces]]+Enrollment[[#This Row],['# of Boys from host community in age group 18-24 enrolled in learning spaces]]</f>
        <v>0</v>
      </c>
      <c r="BO3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28" s="22">
        <f>Enrollment[[#This Row],[Male Refugee (15-24)]]+Enrollment[[#This Row],[Male Host (15-24)]]</f>
        <v>0</v>
      </c>
      <c r="BQ328" s="22">
        <f>Enrollment[[#This Row],[Female Refugee  (15-24)]]+Enrollment[[#This Row],[Female Host (15-24)]]</f>
        <v>0</v>
      </c>
      <c r="BR328" s="22">
        <f>Enrollment[[#This Row],[Total Male (3-14)]]+Enrollment[[#This Row],[Total Male (15-24)]]</f>
        <v>51</v>
      </c>
      <c r="BS328" s="22">
        <f>Enrollment[[#This Row],[Total Female (3-14)]]+Enrollment[[#This Row],[Total Female (15-24)]]</f>
        <v>54</v>
      </c>
      <c r="BT328" s="22">
        <f>Enrollment[[#This Row],[Refugee Total]]+Enrollment[[#This Row],[Total Host]]</f>
        <v>105</v>
      </c>
      <c r="BU328" s="22">
        <f>Enrollment[[#This Row],['# of Girls from refugee community in age group 3-5 enrolled in learning spaces]]+Enrollment[[#This Row],['# of Girls from host community in age group 3-5 enrolled in learning spaces]]</f>
        <v>18</v>
      </c>
      <c r="BV328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28" s="22">
        <f>Enrollment[[#This Row],['# of Boys from refugee community in age group 3-5 enrolled in learning spaces]]+Enrollment[[#This Row],['# of Boys from host community in age group 3-5 enrolled in learning spaces]]</f>
        <v>17</v>
      </c>
      <c r="BZ328" s="22">
        <f>Enrollment[[#This Row],['# of Boys from refugee community in age group 6-14 enrolled in learning spaces]]+Enrollment[[#This Row],['# of Boys from host community in age group 6-14 enrolled in learning spaces]]</f>
        <v>34</v>
      </c>
      <c r="CA3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3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29" spans="1:80">
      <c r="A329" s="21" t="s">
        <v>37</v>
      </c>
      <c r="B329" s="21" t="s">
        <v>66</v>
      </c>
      <c r="E329" s="21" t="s">
        <v>1235</v>
      </c>
      <c r="F329" s="21" t="s">
        <v>1236</v>
      </c>
      <c r="G329" s="21">
        <v>31012677</v>
      </c>
      <c r="H329" s="21" t="s">
        <v>166</v>
      </c>
      <c r="I329" s="21" t="s">
        <v>259</v>
      </c>
      <c r="J329" s="21" t="s">
        <v>168</v>
      </c>
      <c r="K329" s="21">
        <v>21.197395</v>
      </c>
      <c r="L329" s="21">
        <v>92.156549999999996</v>
      </c>
      <c r="M329" s="21">
        <v>0</v>
      </c>
      <c r="N329" s="21">
        <v>0</v>
      </c>
      <c r="P329" s="21" t="s">
        <v>99</v>
      </c>
      <c r="Q329" s="21" t="s">
        <v>107</v>
      </c>
      <c r="S329" s="21">
        <v>17</v>
      </c>
      <c r="U329" s="21">
        <v>18</v>
      </c>
      <c r="AA329" s="21">
        <v>36</v>
      </c>
      <c r="AB329" s="21">
        <v>1</v>
      </c>
      <c r="AC329" s="21">
        <v>34</v>
      </c>
      <c r="AZ3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29" s="22">
        <f>Enrollment[[#This Row],[Refugee Children 3-14]]+Enrollment[[#This Row],[Refugee Children 15-24]]</f>
        <v>105</v>
      </c>
      <c r="BC3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29" s="22">
        <f>Enrollment[[#This Row],[Host Children 3-14]]+Enrollment[[#This Row],[Host Children 15-24]]</f>
        <v>0</v>
      </c>
      <c r="BF329" s="22">
        <f>Enrollment[[#This Row],['# of Boys from refugee community in age group 3-5 enrolled in learning spaces]]+Enrollment[[#This Row],['# of Boys from refugee community in age group 6-14 enrolled in learning spaces]]</f>
        <v>52</v>
      </c>
      <c r="BG329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329" s="22">
        <f>Enrollment[[#This Row],['# of Boys from host community in age group 3-5 enrolled in learning spaces]]+Enrollment[[#This Row],['# of Boys from host community in age group 6-14 enrolled in learning spaces]]</f>
        <v>0</v>
      </c>
      <c r="BI329" s="22">
        <f>Enrollment[[#This Row],['# of Girls from host community in age group 3-5 enrolled in learning spaces]]+Enrollment[[#This Row],['# of Girls from host community in age group 6-14 enrolled in learning spaces]]</f>
        <v>0</v>
      </c>
      <c r="BJ329" s="22">
        <f>Enrollment[[#This Row],[Male Refugee (3-14)]]+Enrollment[[#This Row],[Host Male (3-14)]]</f>
        <v>52</v>
      </c>
      <c r="BK329" s="22">
        <f>Enrollment[[#This Row],[Female Refugee (3-14)]]+Enrollment[[#This Row],[Host Female (3-14)]]</f>
        <v>53</v>
      </c>
      <c r="BL3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29" s="22">
        <f>Enrollment[[#This Row],['# of Boys from host community in age group 15-17 enrolled in learning spaces]]+Enrollment[[#This Row],['# of Boys from host community in age group 18-24 enrolled in learning spaces]]</f>
        <v>0</v>
      </c>
      <c r="BO3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29" s="22">
        <f>Enrollment[[#This Row],[Male Refugee (15-24)]]+Enrollment[[#This Row],[Male Host (15-24)]]</f>
        <v>0</v>
      </c>
      <c r="BQ329" s="22">
        <f>Enrollment[[#This Row],[Female Refugee  (15-24)]]+Enrollment[[#This Row],[Female Host (15-24)]]</f>
        <v>0</v>
      </c>
      <c r="BR329" s="22">
        <f>Enrollment[[#This Row],[Total Male (3-14)]]+Enrollment[[#This Row],[Total Male (15-24)]]</f>
        <v>52</v>
      </c>
      <c r="BS329" s="22">
        <f>Enrollment[[#This Row],[Total Female (3-14)]]+Enrollment[[#This Row],[Total Female (15-24)]]</f>
        <v>53</v>
      </c>
      <c r="BT329" s="22">
        <f>Enrollment[[#This Row],[Refugee Total]]+Enrollment[[#This Row],[Total Host]]</f>
        <v>105</v>
      </c>
      <c r="BU329" s="22">
        <f>Enrollment[[#This Row],['# of Girls from refugee community in age group 3-5 enrolled in learning spaces]]+Enrollment[[#This Row],['# of Girls from host community in age group 3-5 enrolled in learning spaces]]</f>
        <v>17</v>
      </c>
      <c r="BV329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29" s="22">
        <f>Enrollment[[#This Row],['# of Boys from refugee community in age group 3-5 enrolled in learning spaces]]+Enrollment[[#This Row],['# of Boys from host community in age group 3-5 enrolled in learning spaces]]</f>
        <v>18</v>
      </c>
      <c r="BZ329" s="22">
        <f>Enrollment[[#This Row],['# of Boys from refugee community in age group 6-14 enrolled in learning spaces]]+Enrollment[[#This Row],['# of Boys from host community in age group 6-14 enrolled in learning spaces]]</f>
        <v>34</v>
      </c>
      <c r="CA3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3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30" spans="1:80">
      <c r="A330" s="21" t="s">
        <v>37</v>
      </c>
      <c r="B330" s="21" t="s">
        <v>66</v>
      </c>
      <c r="E330" s="21" t="s">
        <v>1237</v>
      </c>
      <c r="F330" s="21" t="s">
        <v>1238</v>
      </c>
      <c r="G330" s="21">
        <v>31012684</v>
      </c>
      <c r="H330" s="21" t="s">
        <v>166</v>
      </c>
      <c r="I330" s="21" t="s">
        <v>259</v>
      </c>
      <c r="J330" s="21" t="s">
        <v>168</v>
      </c>
      <c r="K330" s="21">
        <v>21.197977999999999</v>
      </c>
      <c r="L330" s="21">
        <v>92.157067999999995</v>
      </c>
      <c r="M330" s="21">
        <v>0</v>
      </c>
      <c r="N330" s="21">
        <v>0</v>
      </c>
      <c r="P330" s="21" t="s">
        <v>99</v>
      </c>
      <c r="Q330" s="21" t="s">
        <v>107</v>
      </c>
      <c r="S330" s="21">
        <v>20</v>
      </c>
      <c r="U330" s="21">
        <v>15</v>
      </c>
      <c r="AA330" s="21">
        <v>32</v>
      </c>
      <c r="AC330" s="21">
        <v>38</v>
      </c>
      <c r="AZ3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30" s="22">
        <f>Enrollment[[#This Row],[Refugee Children 3-14]]+Enrollment[[#This Row],[Refugee Children 15-24]]</f>
        <v>105</v>
      </c>
      <c r="BC3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30" s="22">
        <f>Enrollment[[#This Row],[Host Children 3-14]]+Enrollment[[#This Row],[Host Children 15-24]]</f>
        <v>0</v>
      </c>
      <c r="BF330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30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30" s="22">
        <f>Enrollment[[#This Row],['# of Boys from host community in age group 3-5 enrolled in learning spaces]]+Enrollment[[#This Row],['# of Boys from host community in age group 6-14 enrolled in learning spaces]]</f>
        <v>0</v>
      </c>
      <c r="BI330" s="22">
        <f>Enrollment[[#This Row],['# of Girls from host community in age group 3-5 enrolled in learning spaces]]+Enrollment[[#This Row],['# of Girls from host community in age group 6-14 enrolled in learning spaces]]</f>
        <v>0</v>
      </c>
      <c r="BJ330" s="22">
        <f>Enrollment[[#This Row],[Male Refugee (3-14)]]+Enrollment[[#This Row],[Host Male (3-14)]]</f>
        <v>53</v>
      </c>
      <c r="BK330" s="22">
        <f>Enrollment[[#This Row],[Female Refugee (3-14)]]+Enrollment[[#This Row],[Host Female (3-14)]]</f>
        <v>52</v>
      </c>
      <c r="BL3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30" s="22">
        <f>Enrollment[[#This Row],['# of Boys from host community in age group 15-17 enrolled in learning spaces]]+Enrollment[[#This Row],['# of Boys from host community in age group 18-24 enrolled in learning spaces]]</f>
        <v>0</v>
      </c>
      <c r="BO3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30" s="22">
        <f>Enrollment[[#This Row],[Male Refugee (15-24)]]+Enrollment[[#This Row],[Male Host (15-24)]]</f>
        <v>0</v>
      </c>
      <c r="BQ330" s="22">
        <f>Enrollment[[#This Row],[Female Refugee  (15-24)]]+Enrollment[[#This Row],[Female Host (15-24)]]</f>
        <v>0</v>
      </c>
      <c r="BR330" s="22">
        <f>Enrollment[[#This Row],[Total Male (3-14)]]+Enrollment[[#This Row],[Total Male (15-24)]]</f>
        <v>53</v>
      </c>
      <c r="BS330" s="22">
        <f>Enrollment[[#This Row],[Total Female (3-14)]]+Enrollment[[#This Row],[Total Female (15-24)]]</f>
        <v>52</v>
      </c>
      <c r="BT330" s="22">
        <f>Enrollment[[#This Row],[Refugee Total]]+Enrollment[[#This Row],[Total Host]]</f>
        <v>105</v>
      </c>
      <c r="BU330" s="22">
        <f>Enrollment[[#This Row],['# of Girls from refugee community in age group 3-5 enrolled in learning spaces]]+Enrollment[[#This Row],['# of Girls from host community in age group 3-5 enrolled in learning spaces]]</f>
        <v>20</v>
      </c>
      <c r="BV330" s="22">
        <f>Enrollment[[#This Row],['# of Girls from refugee community in age group 6-14 enrolled in learning spaces]]+Enrollment[[#This Row],['# of Girls from host community in age group 6-14 enrolled in learning spaces]]</f>
        <v>32</v>
      </c>
      <c r="BW3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30" s="22">
        <f>Enrollment[[#This Row],['# of Boys from refugee community in age group 3-5 enrolled in learning spaces]]+Enrollment[[#This Row],['# of Boys from host community in age group 3-5 enrolled in learning spaces]]</f>
        <v>15</v>
      </c>
      <c r="BZ330" s="22">
        <f>Enrollment[[#This Row],['# of Boys from refugee community in age group 6-14 enrolled in learning spaces]]+Enrollment[[#This Row],['# of Boys from host community in age group 6-14 enrolled in learning spaces]]</f>
        <v>38</v>
      </c>
      <c r="CA3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3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31" spans="1:80">
      <c r="A331" s="21" t="s">
        <v>37</v>
      </c>
      <c r="B331" s="21" t="s">
        <v>66</v>
      </c>
      <c r="E331" s="21" t="s">
        <v>1239</v>
      </c>
      <c r="F331" s="21" t="s">
        <v>1240</v>
      </c>
      <c r="G331" s="21">
        <v>31012668</v>
      </c>
      <c r="H331" s="21" t="s">
        <v>166</v>
      </c>
      <c r="I331" s="21" t="s">
        <v>167</v>
      </c>
      <c r="J331" s="21" t="s">
        <v>168</v>
      </c>
      <c r="K331" s="21">
        <v>21.196380000000001</v>
      </c>
      <c r="L331" s="21">
        <v>92.157480000000007</v>
      </c>
      <c r="M331" s="21">
        <v>0</v>
      </c>
      <c r="N331" s="21">
        <v>0</v>
      </c>
      <c r="P331" s="21" t="s">
        <v>99</v>
      </c>
      <c r="Q331" s="21" t="s">
        <v>107</v>
      </c>
      <c r="S331" s="21">
        <v>15</v>
      </c>
      <c r="U331" s="21">
        <v>20</v>
      </c>
      <c r="V331" s="21">
        <v>1</v>
      </c>
      <c r="AA331" s="21">
        <v>39</v>
      </c>
      <c r="AC331" s="21">
        <v>31</v>
      </c>
      <c r="AD331" s="21">
        <v>1</v>
      </c>
      <c r="AZ3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31" s="22">
        <f>Enrollment[[#This Row],[Refugee Children 3-14]]+Enrollment[[#This Row],[Refugee Children 15-24]]</f>
        <v>105</v>
      </c>
      <c r="BC3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31" s="22">
        <f>Enrollment[[#This Row],[Host Children 3-14]]+Enrollment[[#This Row],[Host Children 15-24]]</f>
        <v>0</v>
      </c>
      <c r="BF331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3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31" s="22">
        <f>Enrollment[[#This Row],['# of Boys from host community in age group 3-5 enrolled in learning spaces]]+Enrollment[[#This Row],['# of Boys from host community in age group 6-14 enrolled in learning spaces]]</f>
        <v>0</v>
      </c>
      <c r="BI331" s="22">
        <f>Enrollment[[#This Row],['# of Girls from host community in age group 3-5 enrolled in learning spaces]]+Enrollment[[#This Row],['# of Girls from host community in age group 6-14 enrolled in learning spaces]]</f>
        <v>0</v>
      </c>
      <c r="BJ331" s="22">
        <f>Enrollment[[#This Row],[Male Refugee (3-14)]]+Enrollment[[#This Row],[Host Male (3-14)]]</f>
        <v>51</v>
      </c>
      <c r="BK331" s="22">
        <f>Enrollment[[#This Row],[Female Refugee (3-14)]]+Enrollment[[#This Row],[Host Female (3-14)]]</f>
        <v>54</v>
      </c>
      <c r="BL3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31" s="22">
        <f>Enrollment[[#This Row],['# of Boys from host community in age group 15-17 enrolled in learning spaces]]+Enrollment[[#This Row],['# of Boys from host community in age group 18-24 enrolled in learning spaces]]</f>
        <v>0</v>
      </c>
      <c r="BO3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31" s="22">
        <f>Enrollment[[#This Row],[Male Refugee (15-24)]]+Enrollment[[#This Row],[Male Host (15-24)]]</f>
        <v>0</v>
      </c>
      <c r="BQ331" s="22">
        <f>Enrollment[[#This Row],[Female Refugee  (15-24)]]+Enrollment[[#This Row],[Female Host (15-24)]]</f>
        <v>0</v>
      </c>
      <c r="BR331" s="22">
        <f>Enrollment[[#This Row],[Total Male (3-14)]]+Enrollment[[#This Row],[Total Male (15-24)]]</f>
        <v>51</v>
      </c>
      <c r="BS331" s="22">
        <f>Enrollment[[#This Row],[Total Female (3-14)]]+Enrollment[[#This Row],[Total Female (15-24)]]</f>
        <v>54</v>
      </c>
      <c r="BT331" s="22">
        <f>Enrollment[[#This Row],[Refugee Total]]+Enrollment[[#This Row],[Total Host]]</f>
        <v>105</v>
      </c>
      <c r="BU331" s="22">
        <f>Enrollment[[#This Row],['# of Girls from refugee community in age group 3-5 enrolled in learning spaces]]+Enrollment[[#This Row],['# of Girls from host community in age group 3-5 enrolled in learning spaces]]</f>
        <v>15</v>
      </c>
      <c r="BV331" s="22">
        <f>Enrollment[[#This Row],['# of Girls from refugee community in age group 6-14 enrolled in learning spaces]]+Enrollment[[#This Row],['# of Girls from host community in age group 6-14 enrolled in learning spaces]]</f>
        <v>39</v>
      </c>
      <c r="BW3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31" s="22">
        <f>Enrollment[[#This Row],['# of Boys from refugee community in age group 3-5 enrolled in learning spaces]]+Enrollment[[#This Row],['# of Boys from host community in age group 3-5 enrolled in learning spaces]]</f>
        <v>20</v>
      </c>
      <c r="BZ331" s="22">
        <f>Enrollment[[#This Row],['# of Boys from refugee community in age group 6-14 enrolled in learning spaces]]+Enrollment[[#This Row],['# of Boys from host community in age group 6-14 enrolled in learning spaces]]</f>
        <v>31</v>
      </c>
      <c r="CA3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3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32" spans="1:80">
      <c r="A332" s="21" t="s">
        <v>37</v>
      </c>
      <c r="B332" s="21" t="s">
        <v>66</v>
      </c>
      <c r="E332" s="21" t="s">
        <v>1241</v>
      </c>
      <c r="F332" s="21" t="s">
        <v>1242</v>
      </c>
      <c r="G332" s="21">
        <v>31012687</v>
      </c>
      <c r="H332" s="21" t="s">
        <v>166</v>
      </c>
      <c r="I332" s="21" t="s">
        <v>259</v>
      </c>
      <c r="J332" s="21" t="s">
        <v>168</v>
      </c>
      <c r="K332" s="21">
        <v>21.198164999999999</v>
      </c>
      <c r="L332" s="21">
        <v>92.155467999999999</v>
      </c>
      <c r="M332" s="21">
        <v>0</v>
      </c>
      <c r="N332" s="21">
        <v>0</v>
      </c>
      <c r="P332" s="21" t="s">
        <v>99</v>
      </c>
      <c r="Q332" s="21" t="s">
        <v>107</v>
      </c>
      <c r="S332" s="21">
        <v>28</v>
      </c>
      <c r="U332" s="21">
        <v>7</v>
      </c>
      <c r="AA332" s="21">
        <v>40</v>
      </c>
      <c r="AB332" s="21">
        <v>1</v>
      </c>
      <c r="AC332" s="21">
        <v>30</v>
      </c>
      <c r="AZ3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32" s="22">
        <f>Enrollment[[#This Row],[Refugee Children 3-14]]+Enrollment[[#This Row],[Refugee Children 15-24]]</f>
        <v>105</v>
      </c>
      <c r="BC3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32" s="22">
        <f>Enrollment[[#This Row],[Host Children 3-14]]+Enrollment[[#This Row],[Host Children 15-24]]</f>
        <v>0</v>
      </c>
      <c r="BF332" s="22">
        <f>Enrollment[[#This Row],['# of Boys from refugee community in age group 3-5 enrolled in learning spaces]]+Enrollment[[#This Row],['# of Boys from refugee community in age group 6-14 enrolled in learning spaces]]</f>
        <v>37</v>
      </c>
      <c r="BG332" s="22">
        <f>Enrollment[[#This Row],['# of Girls from refugee community in age group 3-5 enrolled in learning spaces]]+Enrollment[[#This Row],['# of Girls from refugee community in age group 6-14 enrolled in learning spaces]]</f>
        <v>68</v>
      </c>
      <c r="BH332" s="22">
        <f>Enrollment[[#This Row],['# of Boys from host community in age group 3-5 enrolled in learning spaces]]+Enrollment[[#This Row],['# of Boys from host community in age group 6-14 enrolled in learning spaces]]</f>
        <v>0</v>
      </c>
      <c r="BI332" s="22">
        <f>Enrollment[[#This Row],['# of Girls from host community in age group 3-5 enrolled in learning spaces]]+Enrollment[[#This Row],['# of Girls from host community in age group 6-14 enrolled in learning spaces]]</f>
        <v>0</v>
      </c>
      <c r="BJ332" s="22">
        <f>Enrollment[[#This Row],[Male Refugee (3-14)]]+Enrollment[[#This Row],[Host Male (3-14)]]</f>
        <v>37</v>
      </c>
      <c r="BK332" s="22">
        <f>Enrollment[[#This Row],[Female Refugee (3-14)]]+Enrollment[[#This Row],[Host Female (3-14)]]</f>
        <v>68</v>
      </c>
      <c r="BL3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32" s="22">
        <f>Enrollment[[#This Row],['# of Boys from host community in age group 15-17 enrolled in learning spaces]]+Enrollment[[#This Row],['# of Boys from host community in age group 18-24 enrolled in learning spaces]]</f>
        <v>0</v>
      </c>
      <c r="BO3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32" s="22">
        <f>Enrollment[[#This Row],[Male Refugee (15-24)]]+Enrollment[[#This Row],[Male Host (15-24)]]</f>
        <v>0</v>
      </c>
      <c r="BQ332" s="22">
        <f>Enrollment[[#This Row],[Female Refugee  (15-24)]]+Enrollment[[#This Row],[Female Host (15-24)]]</f>
        <v>0</v>
      </c>
      <c r="BR332" s="22">
        <f>Enrollment[[#This Row],[Total Male (3-14)]]+Enrollment[[#This Row],[Total Male (15-24)]]</f>
        <v>37</v>
      </c>
      <c r="BS332" s="22">
        <f>Enrollment[[#This Row],[Total Female (3-14)]]+Enrollment[[#This Row],[Total Female (15-24)]]</f>
        <v>68</v>
      </c>
      <c r="BT332" s="22">
        <f>Enrollment[[#This Row],[Refugee Total]]+Enrollment[[#This Row],[Total Host]]</f>
        <v>105</v>
      </c>
      <c r="BU332" s="22">
        <f>Enrollment[[#This Row],['# of Girls from refugee community in age group 3-5 enrolled in learning spaces]]+Enrollment[[#This Row],['# of Girls from host community in age group 3-5 enrolled in learning spaces]]</f>
        <v>28</v>
      </c>
      <c r="BV332" s="22">
        <f>Enrollment[[#This Row],['# of Girls from refugee community in age group 6-14 enrolled in learning spaces]]+Enrollment[[#This Row],['# of Girls from host community in age group 6-14 enrolled in learning spaces]]</f>
        <v>40</v>
      </c>
      <c r="BW3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32" s="22">
        <f>Enrollment[[#This Row],['# of Boys from refugee community in age group 3-5 enrolled in learning spaces]]+Enrollment[[#This Row],['# of Boys from host community in age group 3-5 enrolled in learning spaces]]</f>
        <v>7</v>
      </c>
      <c r="BZ332" s="22">
        <f>Enrollment[[#This Row],['# of Boys from refugee community in age group 6-14 enrolled in learning spaces]]+Enrollment[[#This Row],['# of Boys from host community in age group 6-14 enrolled in learning spaces]]</f>
        <v>30</v>
      </c>
      <c r="CA3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3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33" spans="1:80">
      <c r="A333" s="21" t="s">
        <v>37</v>
      </c>
      <c r="B333" s="21" t="s">
        <v>66</v>
      </c>
      <c r="E333" s="21" t="s">
        <v>1243</v>
      </c>
      <c r="F333" s="21" t="s">
        <v>1244</v>
      </c>
      <c r="G333" s="21">
        <v>31012716</v>
      </c>
      <c r="H333" s="21" t="s">
        <v>166</v>
      </c>
      <c r="I333" s="21" t="s">
        <v>167</v>
      </c>
      <c r="J333" s="21" t="s">
        <v>168</v>
      </c>
      <c r="P333" s="21" t="s">
        <v>99</v>
      </c>
      <c r="Q333" s="21" t="s">
        <v>107</v>
      </c>
      <c r="S333" s="21">
        <v>17</v>
      </c>
      <c r="U333" s="21">
        <v>18</v>
      </c>
      <c r="AA333" s="21">
        <v>35</v>
      </c>
      <c r="AB333" s="21">
        <v>1</v>
      </c>
      <c r="AC333" s="21">
        <v>35</v>
      </c>
      <c r="AD333" s="21">
        <v>1</v>
      </c>
      <c r="AZ3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33" s="22">
        <f>Enrollment[[#This Row],[Refugee Children 3-14]]+Enrollment[[#This Row],[Refugee Children 15-24]]</f>
        <v>105</v>
      </c>
      <c r="BC3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33" s="22">
        <f>Enrollment[[#This Row],[Host Children 3-14]]+Enrollment[[#This Row],[Host Children 15-24]]</f>
        <v>0</v>
      </c>
      <c r="BF333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33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33" s="22">
        <f>Enrollment[[#This Row],['# of Boys from host community in age group 3-5 enrolled in learning spaces]]+Enrollment[[#This Row],['# of Boys from host community in age group 6-14 enrolled in learning spaces]]</f>
        <v>0</v>
      </c>
      <c r="BI333" s="22">
        <f>Enrollment[[#This Row],['# of Girls from host community in age group 3-5 enrolled in learning spaces]]+Enrollment[[#This Row],['# of Girls from host community in age group 6-14 enrolled in learning spaces]]</f>
        <v>0</v>
      </c>
      <c r="BJ333" s="22">
        <f>Enrollment[[#This Row],[Male Refugee (3-14)]]+Enrollment[[#This Row],[Host Male (3-14)]]</f>
        <v>53</v>
      </c>
      <c r="BK333" s="22">
        <f>Enrollment[[#This Row],[Female Refugee (3-14)]]+Enrollment[[#This Row],[Host Female (3-14)]]</f>
        <v>52</v>
      </c>
      <c r="BL3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33" s="22">
        <f>Enrollment[[#This Row],['# of Boys from host community in age group 15-17 enrolled in learning spaces]]+Enrollment[[#This Row],['# of Boys from host community in age group 18-24 enrolled in learning spaces]]</f>
        <v>0</v>
      </c>
      <c r="BO3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33" s="22">
        <f>Enrollment[[#This Row],[Male Refugee (15-24)]]+Enrollment[[#This Row],[Male Host (15-24)]]</f>
        <v>0</v>
      </c>
      <c r="BQ333" s="22">
        <f>Enrollment[[#This Row],[Female Refugee  (15-24)]]+Enrollment[[#This Row],[Female Host (15-24)]]</f>
        <v>0</v>
      </c>
      <c r="BR333" s="22">
        <f>Enrollment[[#This Row],[Total Male (3-14)]]+Enrollment[[#This Row],[Total Male (15-24)]]</f>
        <v>53</v>
      </c>
      <c r="BS333" s="22">
        <f>Enrollment[[#This Row],[Total Female (3-14)]]+Enrollment[[#This Row],[Total Female (15-24)]]</f>
        <v>52</v>
      </c>
      <c r="BT333" s="22">
        <f>Enrollment[[#This Row],[Refugee Total]]+Enrollment[[#This Row],[Total Host]]</f>
        <v>105</v>
      </c>
      <c r="BU333" s="22">
        <f>Enrollment[[#This Row],['# of Girls from refugee community in age group 3-5 enrolled in learning spaces]]+Enrollment[[#This Row],['# of Girls from host community in age group 3-5 enrolled in learning spaces]]</f>
        <v>17</v>
      </c>
      <c r="BV333" s="22">
        <f>Enrollment[[#This Row],['# of Girls from refugee community in age group 6-14 enrolled in learning spaces]]+Enrollment[[#This Row],['# of Girls from host community in age group 6-14 enrolled in learning spaces]]</f>
        <v>35</v>
      </c>
      <c r="BW3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33" s="22">
        <f>Enrollment[[#This Row],['# of Boys from refugee community in age group 3-5 enrolled in learning spaces]]+Enrollment[[#This Row],['# of Boys from host community in age group 3-5 enrolled in learning spaces]]</f>
        <v>18</v>
      </c>
      <c r="BZ333" s="22">
        <f>Enrollment[[#This Row],['# of Boys from refugee community in age group 6-14 enrolled in learning spaces]]+Enrollment[[#This Row],['# of Boys from host community in age group 6-14 enrolled in learning spaces]]</f>
        <v>35</v>
      </c>
      <c r="CA3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34" spans="1:80">
      <c r="A334" s="21" t="s">
        <v>38</v>
      </c>
      <c r="B334" s="21" t="s">
        <v>67</v>
      </c>
      <c r="E334" s="21" t="s">
        <v>1245</v>
      </c>
      <c r="F334" s="21" t="s">
        <v>210</v>
      </c>
      <c r="G334" s="21">
        <v>31012649</v>
      </c>
      <c r="H334" s="21" t="s">
        <v>166</v>
      </c>
      <c r="I334" s="21" t="s">
        <v>259</v>
      </c>
      <c r="J334" s="21" t="s">
        <v>168</v>
      </c>
      <c r="K334" s="21">
        <v>21.194915000000002</v>
      </c>
      <c r="L334" s="21">
        <v>92.158503999999994</v>
      </c>
      <c r="M334" s="21">
        <v>0</v>
      </c>
      <c r="N334" s="21">
        <v>0</v>
      </c>
      <c r="P334" s="21" t="s">
        <v>99</v>
      </c>
      <c r="Q334" s="21" t="s">
        <v>107</v>
      </c>
      <c r="S334" s="21">
        <v>18</v>
      </c>
      <c r="U334" s="21">
        <v>17</v>
      </c>
      <c r="AA334" s="21">
        <v>36</v>
      </c>
      <c r="AB334" s="21">
        <v>1</v>
      </c>
      <c r="AC334" s="21">
        <v>34</v>
      </c>
      <c r="AD334" s="21">
        <v>1</v>
      </c>
      <c r="AZ3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34" s="22">
        <f>Enrollment[[#This Row],[Refugee Children 3-14]]+Enrollment[[#This Row],[Refugee Children 15-24]]</f>
        <v>105</v>
      </c>
      <c r="BC3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34" s="22">
        <f>Enrollment[[#This Row],[Host Children 3-14]]+Enrollment[[#This Row],[Host Children 15-24]]</f>
        <v>0</v>
      </c>
      <c r="BF33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3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34" s="22">
        <f>Enrollment[[#This Row],['# of Boys from host community in age group 3-5 enrolled in learning spaces]]+Enrollment[[#This Row],['# of Boys from host community in age group 6-14 enrolled in learning spaces]]</f>
        <v>0</v>
      </c>
      <c r="BI334" s="22">
        <f>Enrollment[[#This Row],['# of Girls from host community in age group 3-5 enrolled in learning spaces]]+Enrollment[[#This Row],['# of Girls from host community in age group 6-14 enrolled in learning spaces]]</f>
        <v>0</v>
      </c>
      <c r="BJ334" s="22">
        <f>Enrollment[[#This Row],[Male Refugee (3-14)]]+Enrollment[[#This Row],[Host Male (3-14)]]</f>
        <v>51</v>
      </c>
      <c r="BK334" s="22">
        <f>Enrollment[[#This Row],[Female Refugee (3-14)]]+Enrollment[[#This Row],[Host Female (3-14)]]</f>
        <v>54</v>
      </c>
      <c r="BL3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34" s="22">
        <f>Enrollment[[#This Row],['# of Boys from host community in age group 15-17 enrolled in learning spaces]]+Enrollment[[#This Row],['# of Boys from host community in age group 18-24 enrolled in learning spaces]]</f>
        <v>0</v>
      </c>
      <c r="BO3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34" s="22">
        <f>Enrollment[[#This Row],[Male Refugee (15-24)]]+Enrollment[[#This Row],[Male Host (15-24)]]</f>
        <v>0</v>
      </c>
      <c r="BQ334" s="22">
        <f>Enrollment[[#This Row],[Female Refugee  (15-24)]]+Enrollment[[#This Row],[Female Host (15-24)]]</f>
        <v>0</v>
      </c>
      <c r="BR334" s="22">
        <f>Enrollment[[#This Row],[Total Male (3-14)]]+Enrollment[[#This Row],[Total Male (15-24)]]</f>
        <v>51</v>
      </c>
      <c r="BS334" s="22">
        <f>Enrollment[[#This Row],[Total Female (3-14)]]+Enrollment[[#This Row],[Total Female (15-24)]]</f>
        <v>54</v>
      </c>
      <c r="BT334" s="22">
        <f>Enrollment[[#This Row],[Refugee Total]]+Enrollment[[#This Row],[Total Host]]</f>
        <v>105</v>
      </c>
      <c r="BU334" s="22">
        <f>Enrollment[[#This Row],['# of Girls from refugee community in age group 3-5 enrolled in learning spaces]]+Enrollment[[#This Row],['# of Girls from host community in age group 3-5 enrolled in learning spaces]]</f>
        <v>18</v>
      </c>
      <c r="BV33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34" s="22">
        <f>Enrollment[[#This Row],['# of Boys from refugee community in age group 3-5 enrolled in learning spaces]]+Enrollment[[#This Row],['# of Boys from host community in age group 3-5 enrolled in learning spaces]]</f>
        <v>17</v>
      </c>
      <c r="BZ334" s="22">
        <f>Enrollment[[#This Row],['# of Boys from refugee community in age group 6-14 enrolled in learning spaces]]+Enrollment[[#This Row],['# of Boys from host community in age group 6-14 enrolled in learning spaces]]</f>
        <v>34</v>
      </c>
      <c r="CA3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3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35" spans="1:80">
      <c r="A335" s="21" t="s">
        <v>38</v>
      </c>
      <c r="B335" s="21" t="s">
        <v>67</v>
      </c>
      <c r="E335" s="21" t="s">
        <v>221</v>
      </c>
      <c r="F335" s="21" t="s">
        <v>1246</v>
      </c>
      <c r="G335" s="21">
        <v>31012634</v>
      </c>
      <c r="H335" s="21" t="s">
        <v>166</v>
      </c>
      <c r="I335" s="21" t="s">
        <v>167</v>
      </c>
      <c r="J335" s="21" t="s">
        <v>168</v>
      </c>
      <c r="K335" s="21">
        <v>21.193386400000001</v>
      </c>
      <c r="L335" s="21">
        <v>92.158846999999994</v>
      </c>
      <c r="M335" s="21">
        <v>0</v>
      </c>
      <c r="N335" s="21">
        <v>0</v>
      </c>
      <c r="P335" s="21" t="s">
        <v>99</v>
      </c>
      <c r="Q335" s="21" t="s">
        <v>107</v>
      </c>
      <c r="S335" s="21">
        <v>19</v>
      </c>
      <c r="U335" s="21">
        <v>16</v>
      </c>
      <c r="V335" s="21">
        <v>1</v>
      </c>
      <c r="AA335" s="21">
        <v>37</v>
      </c>
      <c r="AC335" s="21">
        <v>33</v>
      </c>
      <c r="AD335" s="21">
        <v>2</v>
      </c>
      <c r="AZ3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35" s="22">
        <f>Enrollment[[#This Row],[Refugee Children 3-14]]+Enrollment[[#This Row],[Refugee Children 15-24]]</f>
        <v>105</v>
      </c>
      <c r="BC3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35" s="22">
        <f>Enrollment[[#This Row],[Host Children 3-14]]+Enrollment[[#This Row],[Host Children 15-24]]</f>
        <v>0</v>
      </c>
      <c r="BF335" s="22">
        <f>Enrollment[[#This Row],['# of Boys from refugee community in age group 3-5 enrolled in learning spaces]]+Enrollment[[#This Row],['# of Boys from refugee community in age group 6-14 enrolled in learning spaces]]</f>
        <v>49</v>
      </c>
      <c r="BG335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335" s="22">
        <f>Enrollment[[#This Row],['# of Boys from host community in age group 3-5 enrolled in learning spaces]]+Enrollment[[#This Row],['# of Boys from host community in age group 6-14 enrolled in learning spaces]]</f>
        <v>0</v>
      </c>
      <c r="BI335" s="22">
        <f>Enrollment[[#This Row],['# of Girls from host community in age group 3-5 enrolled in learning spaces]]+Enrollment[[#This Row],['# of Girls from host community in age group 6-14 enrolled in learning spaces]]</f>
        <v>0</v>
      </c>
      <c r="BJ335" s="22">
        <f>Enrollment[[#This Row],[Male Refugee (3-14)]]+Enrollment[[#This Row],[Host Male (3-14)]]</f>
        <v>49</v>
      </c>
      <c r="BK335" s="22">
        <f>Enrollment[[#This Row],[Female Refugee (3-14)]]+Enrollment[[#This Row],[Host Female (3-14)]]</f>
        <v>56</v>
      </c>
      <c r="BL3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35" s="22">
        <f>Enrollment[[#This Row],['# of Boys from host community in age group 15-17 enrolled in learning spaces]]+Enrollment[[#This Row],['# of Boys from host community in age group 18-24 enrolled in learning spaces]]</f>
        <v>0</v>
      </c>
      <c r="BO3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35" s="22">
        <f>Enrollment[[#This Row],[Male Refugee (15-24)]]+Enrollment[[#This Row],[Male Host (15-24)]]</f>
        <v>0</v>
      </c>
      <c r="BQ335" s="22">
        <f>Enrollment[[#This Row],[Female Refugee  (15-24)]]+Enrollment[[#This Row],[Female Host (15-24)]]</f>
        <v>0</v>
      </c>
      <c r="BR335" s="22">
        <f>Enrollment[[#This Row],[Total Male (3-14)]]+Enrollment[[#This Row],[Total Male (15-24)]]</f>
        <v>49</v>
      </c>
      <c r="BS335" s="22">
        <f>Enrollment[[#This Row],[Total Female (3-14)]]+Enrollment[[#This Row],[Total Female (15-24)]]</f>
        <v>56</v>
      </c>
      <c r="BT335" s="22">
        <f>Enrollment[[#This Row],[Refugee Total]]+Enrollment[[#This Row],[Total Host]]</f>
        <v>105</v>
      </c>
      <c r="BU335" s="22">
        <f>Enrollment[[#This Row],['# of Girls from refugee community in age group 3-5 enrolled in learning spaces]]+Enrollment[[#This Row],['# of Girls from host community in age group 3-5 enrolled in learning spaces]]</f>
        <v>19</v>
      </c>
      <c r="BV335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35" s="22">
        <f>Enrollment[[#This Row],['# of Boys from refugee community in age group 3-5 enrolled in learning spaces]]+Enrollment[[#This Row],['# of Boys from host community in age group 3-5 enrolled in learning spaces]]</f>
        <v>16</v>
      </c>
      <c r="BZ335" s="22">
        <f>Enrollment[[#This Row],['# of Boys from refugee community in age group 6-14 enrolled in learning spaces]]+Enrollment[[#This Row],['# of Boys from host community in age group 6-14 enrolled in learning spaces]]</f>
        <v>33</v>
      </c>
      <c r="CA3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3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36" spans="1:80">
      <c r="A336" s="21" t="s">
        <v>38</v>
      </c>
      <c r="B336" s="21" t="s">
        <v>67</v>
      </c>
      <c r="E336" s="21" t="s">
        <v>1247</v>
      </c>
      <c r="F336" s="21" t="s">
        <v>1248</v>
      </c>
      <c r="G336" s="21">
        <v>31012647</v>
      </c>
      <c r="H336" s="21" t="s">
        <v>166</v>
      </c>
      <c r="I336" s="21" t="s">
        <v>259</v>
      </c>
      <c r="J336" s="21" t="s">
        <v>168</v>
      </c>
      <c r="K336" s="21">
        <v>21.194728000000001</v>
      </c>
      <c r="L336" s="21">
        <v>92.159115</v>
      </c>
      <c r="M336" s="21">
        <v>0</v>
      </c>
      <c r="N336" s="21">
        <v>0</v>
      </c>
      <c r="P336" s="21" t="s">
        <v>99</v>
      </c>
      <c r="Q336" s="21" t="s">
        <v>107</v>
      </c>
      <c r="S336" s="21">
        <v>19</v>
      </c>
      <c r="T336" s="21">
        <v>1</v>
      </c>
      <c r="U336" s="21">
        <v>16</v>
      </c>
      <c r="V336" s="21">
        <v>1</v>
      </c>
      <c r="AA336" s="21">
        <v>39</v>
      </c>
      <c r="AC336" s="21">
        <v>31</v>
      </c>
      <c r="AD336" s="21">
        <v>3</v>
      </c>
      <c r="AZ3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36" s="22">
        <f>Enrollment[[#This Row],[Refugee Children 3-14]]+Enrollment[[#This Row],[Refugee Children 15-24]]</f>
        <v>105</v>
      </c>
      <c r="BC3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36" s="22">
        <f>Enrollment[[#This Row],[Host Children 3-14]]+Enrollment[[#This Row],[Host Children 15-24]]</f>
        <v>0</v>
      </c>
      <c r="BF336" s="22">
        <f>Enrollment[[#This Row],['# of Boys from refugee community in age group 3-5 enrolled in learning spaces]]+Enrollment[[#This Row],['# of Boys from refugee community in age group 6-14 enrolled in learning spaces]]</f>
        <v>47</v>
      </c>
      <c r="BG336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336" s="22">
        <f>Enrollment[[#This Row],['# of Boys from host community in age group 3-5 enrolled in learning spaces]]+Enrollment[[#This Row],['# of Boys from host community in age group 6-14 enrolled in learning spaces]]</f>
        <v>0</v>
      </c>
      <c r="BI336" s="22">
        <f>Enrollment[[#This Row],['# of Girls from host community in age group 3-5 enrolled in learning spaces]]+Enrollment[[#This Row],['# of Girls from host community in age group 6-14 enrolled in learning spaces]]</f>
        <v>0</v>
      </c>
      <c r="BJ336" s="22">
        <f>Enrollment[[#This Row],[Male Refugee (3-14)]]+Enrollment[[#This Row],[Host Male (3-14)]]</f>
        <v>47</v>
      </c>
      <c r="BK336" s="22">
        <f>Enrollment[[#This Row],[Female Refugee (3-14)]]+Enrollment[[#This Row],[Host Female (3-14)]]</f>
        <v>58</v>
      </c>
      <c r="BL3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36" s="22">
        <f>Enrollment[[#This Row],['# of Boys from host community in age group 15-17 enrolled in learning spaces]]+Enrollment[[#This Row],['# of Boys from host community in age group 18-24 enrolled in learning spaces]]</f>
        <v>0</v>
      </c>
      <c r="BO3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36" s="22">
        <f>Enrollment[[#This Row],[Male Refugee (15-24)]]+Enrollment[[#This Row],[Male Host (15-24)]]</f>
        <v>0</v>
      </c>
      <c r="BQ336" s="22">
        <f>Enrollment[[#This Row],[Female Refugee  (15-24)]]+Enrollment[[#This Row],[Female Host (15-24)]]</f>
        <v>0</v>
      </c>
      <c r="BR336" s="22">
        <f>Enrollment[[#This Row],[Total Male (3-14)]]+Enrollment[[#This Row],[Total Male (15-24)]]</f>
        <v>47</v>
      </c>
      <c r="BS336" s="22">
        <f>Enrollment[[#This Row],[Total Female (3-14)]]+Enrollment[[#This Row],[Total Female (15-24)]]</f>
        <v>58</v>
      </c>
      <c r="BT336" s="22">
        <f>Enrollment[[#This Row],[Refugee Total]]+Enrollment[[#This Row],[Total Host]]</f>
        <v>105</v>
      </c>
      <c r="BU336" s="22">
        <f>Enrollment[[#This Row],['# of Girls from refugee community in age group 3-5 enrolled in learning spaces]]+Enrollment[[#This Row],['# of Girls from host community in age group 3-5 enrolled in learning spaces]]</f>
        <v>19</v>
      </c>
      <c r="BV336" s="22">
        <f>Enrollment[[#This Row],['# of Girls from refugee community in age group 6-14 enrolled in learning spaces]]+Enrollment[[#This Row],['# of Girls from host community in age group 6-14 enrolled in learning spaces]]</f>
        <v>39</v>
      </c>
      <c r="BW3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36" s="22">
        <f>Enrollment[[#This Row],['# of Boys from refugee community in age group 3-5 enrolled in learning spaces]]+Enrollment[[#This Row],['# of Boys from host community in age group 3-5 enrolled in learning spaces]]</f>
        <v>16</v>
      </c>
      <c r="BZ336" s="22">
        <f>Enrollment[[#This Row],['# of Boys from refugee community in age group 6-14 enrolled in learning spaces]]+Enrollment[[#This Row],['# of Boys from host community in age group 6-14 enrolled in learning spaces]]</f>
        <v>31</v>
      </c>
      <c r="CA3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3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37" spans="1:80">
      <c r="A337" s="21" t="s">
        <v>38</v>
      </c>
      <c r="B337" s="21" t="s">
        <v>67</v>
      </c>
      <c r="E337" s="21" t="s">
        <v>1249</v>
      </c>
      <c r="F337" s="21" t="s">
        <v>1250</v>
      </c>
      <c r="G337" s="21">
        <v>31012640</v>
      </c>
      <c r="H337" s="21" t="s">
        <v>166</v>
      </c>
      <c r="I337" s="21" t="s">
        <v>259</v>
      </c>
      <c r="J337" s="21" t="s">
        <v>168</v>
      </c>
      <c r="K337" s="21">
        <v>21.194113999999999</v>
      </c>
      <c r="L337" s="21">
        <v>92.159246999999993</v>
      </c>
      <c r="M337" s="21">
        <v>0</v>
      </c>
      <c r="N337" s="21">
        <v>0</v>
      </c>
      <c r="P337" s="21" t="s">
        <v>99</v>
      </c>
      <c r="Q337" s="21" t="s">
        <v>107</v>
      </c>
      <c r="S337" s="21">
        <v>19</v>
      </c>
      <c r="U337" s="21">
        <v>16</v>
      </c>
      <c r="V337" s="21">
        <v>2</v>
      </c>
      <c r="AA337" s="21">
        <v>33</v>
      </c>
      <c r="AB337" s="21">
        <v>2</v>
      </c>
      <c r="AC337" s="21">
        <v>37</v>
      </c>
      <c r="AZ3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37" s="22">
        <f>Enrollment[[#This Row],[Refugee Children 3-14]]+Enrollment[[#This Row],[Refugee Children 15-24]]</f>
        <v>105</v>
      </c>
      <c r="BC3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37" s="22">
        <f>Enrollment[[#This Row],[Host Children 3-14]]+Enrollment[[#This Row],[Host Children 15-24]]</f>
        <v>0</v>
      </c>
      <c r="BF337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37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37" s="22">
        <f>Enrollment[[#This Row],['# of Boys from host community in age group 3-5 enrolled in learning spaces]]+Enrollment[[#This Row],['# of Boys from host community in age group 6-14 enrolled in learning spaces]]</f>
        <v>0</v>
      </c>
      <c r="BI337" s="22">
        <f>Enrollment[[#This Row],['# of Girls from host community in age group 3-5 enrolled in learning spaces]]+Enrollment[[#This Row],['# of Girls from host community in age group 6-14 enrolled in learning spaces]]</f>
        <v>0</v>
      </c>
      <c r="BJ337" s="22">
        <f>Enrollment[[#This Row],[Male Refugee (3-14)]]+Enrollment[[#This Row],[Host Male (3-14)]]</f>
        <v>53</v>
      </c>
      <c r="BK337" s="22">
        <f>Enrollment[[#This Row],[Female Refugee (3-14)]]+Enrollment[[#This Row],[Host Female (3-14)]]</f>
        <v>52</v>
      </c>
      <c r="BL3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37" s="22">
        <f>Enrollment[[#This Row],['# of Boys from host community in age group 15-17 enrolled in learning spaces]]+Enrollment[[#This Row],['# of Boys from host community in age group 18-24 enrolled in learning spaces]]</f>
        <v>0</v>
      </c>
      <c r="BO3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37" s="22">
        <f>Enrollment[[#This Row],[Male Refugee (15-24)]]+Enrollment[[#This Row],[Male Host (15-24)]]</f>
        <v>0</v>
      </c>
      <c r="BQ337" s="22">
        <f>Enrollment[[#This Row],[Female Refugee  (15-24)]]+Enrollment[[#This Row],[Female Host (15-24)]]</f>
        <v>0</v>
      </c>
      <c r="BR337" s="22">
        <f>Enrollment[[#This Row],[Total Male (3-14)]]+Enrollment[[#This Row],[Total Male (15-24)]]</f>
        <v>53</v>
      </c>
      <c r="BS337" s="22">
        <f>Enrollment[[#This Row],[Total Female (3-14)]]+Enrollment[[#This Row],[Total Female (15-24)]]</f>
        <v>52</v>
      </c>
      <c r="BT337" s="22">
        <f>Enrollment[[#This Row],[Refugee Total]]+Enrollment[[#This Row],[Total Host]]</f>
        <v>105</v>
      </c>
      <c r="BU337" s="22">
        <f>Enrollment[[#This Row],['# of Girls from refugee community in age group 3-5 enrolled in learning spaces]]+Enrollment[[#This Row],['# of Girls from host community in age group 3-5 enrolled in learning spaces]]</f>
        <v>19</v>
      </c>
      <c r="BV337" s="22">
        <f>Enrollment[[#This Row],['# of Girls from refugee community in age group 6-14 enrolled in learning spaces]]+Enrollment[[#This Row],['# of Girls from host community in age group 6-14 enrolled in learning spaces]]</f>
        <v>33</v>
      </c>
      <c r="BW3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37" s="22">
        <f>Enrollment[[#This Row],['# of Boys from refugee community in age group 3-5 enrolled in learning spaces]]+Enrollment[[#This Row],['# of Boys from host community in age group 3-5 enrolled in learning spaces]]</f>
        <v>16</v>
      </c>
      <c r="BZ337" s="22">
        <f>Enrollment[[#This Row],['# of Boys from refugee community in age group 6-14 enrolled in learning spaces]]+Enrollment[[#This Row],['# of Boys from host community in age group 6-14 enrolled in learning spaces]]</f>
        <v>37</v>
      </c>
      <c r="CA3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3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38" spans="1:80">
      <c r="A338" s="21" t="s">
        <v>38</v>
      </c>
      <c r="B338" s="21" t="s">
        <v>67</v>
      </c>
      <c r="E338" s="21" t="s">
        <v>1251</v>
      </c>
      <c r="F338" s="21" t="s">
        <v>172</v>
      </c>
      <c r="G338" s="21">
        <v>31012620</v>
      </c>
      <c r="H338" s="21" t="s">
        <v>166</v>
      </c>
      <c r="I338" s="21" t="s">
        <v>259</v>
      </c>
      <c r="J338" s="21" t="s">
        <v>168</v>
      </c>
      <c r="K338" s="21">
        <v>21.192720000000001</v>
      </c>
      <c r="L338" s="21">
        <v>92.161748000000003</v>
      </c>
      <c r="M338" s="21">
        <v>0</v>
      </c>
      <c r="N338" s="21">
        <v>0</v>
      </c>
      <c r="P338" s="21" t="s">
        <v>99</v>
      </c>
      <c r="Q338" s="21" t="s">
        <v>107</v>
      </c>
      <c r="S338" s="21">
        <v>18</v>
      </c>
      <c r="T338" s="21">
        <v>1</v>
      </c>
      <c r="U338" s="21">
        <v>17</v>
      </c>
      <c r="AA338" s="21">
        <v>34</v>
      </c>
      <c r="AC338" s="21">
        <v>36</v>
      </c>
      <c r="AD338" s="21">
        <v>1</v>
      </c>
      <c r="AZ3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38" s="22">
        <f>Enrollment[[#This Row],[Refugee Children 3-14]]+Enrollment[[#This Row],[Refugee Children 15-24]]</f>
        <v>105</v>
      </c>
      <c r="BC3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38" s="22">
        <f>Enrollment[[#This Row],[Host Children 3-14]]+Enrollment[[#This Row],[Host Children 15-24]]</f>
        <v>0</v>
      </c>
      <c r="BF338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38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38" s="22">
        <f>Enrollment[[#This Row],['# of Boys from host community in age group 3-5 enrolled in learning spaces]]+Enrollment[[#This Row],['# of Boys from host community in age group 6-14 enrolled in learning spaces]]</f>
        <v>0</v>
      </c>
      <c r="BI338" s="22">
        <f>Enrollment[[#This Row],['# of Girls from host community in age group 3-5 enrolled in learning spaces]]+Enrollment[[#This Row],['# of Girls from host community in age group 6-14 enrolled in learning spaces]]</f>
        <v>0</v>
      </c>
      <c r="BJ338" s="22">
        <f>Enrollment[[#This Row],[Male Refugee (3-14)]]+Enrollment[[#This Row],[Host Male (3-14)]]</f>
        <v>53</v>
      </c>
      <c r="BK338" s="22">
        <f>Enrollment[[#This Row],[Female Refugee (3-14)]]+Enrollment[[#This Row],[Host Female (3-14)]]</f>
        <v>52</v>
      </c>
      <c r="BL3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38" s="22">
        <f>Enrollment[[#This Row],['# of Boys from host community in age group 15-17 enrolled in learning spaces]]+Enrollment[[#This Row],['# of Boys from host community in age group 18-24 enrolled in learning spaces]]</f>
        <v>0</v>
      </c>
      <c r="BO3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38" s="22">
        <f>Enrollment[[#This Row],[Male Refugee (15-24)]]+Enrollment[[#This Row],[Male Host (15-24)]]</f>
        <v>0</v>
      </c>
      <c r="BQ338" s="22">
        <f>Enrollment[[#This Row],[Female Refugee  (15-24)]]+Enrollment[[#This Row],[Female Host (15-24)]]</f>
        <v>0</v>
      </c>
      <c r="BR338" s="22">
        <f>Enrollment[[#This Row],[Total Male (3-14)]]+Enrollment[[#This Row],[Total Male (15-24)]]</f>
        <v>53</v>
      </c>
      <c r="BS338" s="22">
        <f>Enrollment[[#This Row],[Total Female (3-14)]]+Enrollment[[#This Row],[Total Female (15-24)]]</f>
        <v>52</v>
      </c>
      <c r="BT338" s="22">
        <f>Enrollment[[#This Row],[Refugee Total]]+Enrollment[[#This Row],[Total Host]]</f>
        <v>105</v>
      </c>
      <c r="BU338" s="22">
        <f>Enrollment[[#This Row],['# of Girls from refugee community in age group 3-5 enrolled in learning spaces]]+Enrollment[[#This Row],['# of Girls from host community in age group 3-5 enrolled in learning spaces]]</f>
        <v>18</v>
      </c>
      <c r="BV338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38" s="22">
        <f>Enrollment[[#This Row],['# of Boys from refugee community in age group 3-5 enrolled in learning spaces]]+Enrollment[[#This Row],['# of Boys from host community in age group 3-5 enrolled in learning spaces]]</f>
        <v>17</v>
      </c>
      <c r="BZ338" s="22">
        <f>Enrollment[[#This Row],['# of Boys from refugee community in age group 6-14 enrolled in learning spaces]]+Enrollment[[#This Row],['# of Boys from host community in age group 6-14 enrolled in learning spaces]]</f>
        <v>36</v>
      </c>
      <c r="CA3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3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39" spans="1:80">
      <c r="A339" s="21" t="s">
        <v>38</v>
      </c>
      <c r="B339" s="21" t="s">
        <v>67</v>
      </c>
      <c r="E339" s="21" t="s">
        <v>193</v>
      </c>
      <c r="F339" s="21" t="s">
        <v>1252</v>
      </c>
      <c r="G339" s="21">
        <v>31012625</v>
      </c>
      <c r="H339" s="21" t="s">
        <v>166</v>
      </c>
      <c r="I339" s="21" t="s">
        <v>259</v>
      </c>
      <c r="J339" s="21" t="s">
        <v>168</v>
      </c>
      <c r="K339" s="21">
        <v>21.192982000000001</v>
      </c>
      <c r="L339" s="21">
        <v>92.161303000000004</v>
      </c>
      <c r="M339" s="21">
        <v>0</v>
      </c>
      <c r="N339" s="21">
        <v>0</v>
      </c>
      <c r="P339" s="21" t="s">
        <v>99</v>
      </c>
      <c r="Q339" s="21" t="s">
        <v>107</v>
      </c>
      <c r="S339" s="21">
        <v>19</v>
      </c>
      <c r="U339" s="21">
        <v>16</v>
      </c>
      <c r="V339" s="21">
        <v>1</v>
      </c>
      <c r="AA339" s="21">
        <v>31</v>
      </c>
      <c r="AB339" s="21">
        <v>1</v>
      </c>
      <c r="AC339" s="21">
        <v>39</v>
      </c>
      <c r="AZ3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39" s="22">
        <f>Enrollment[[#This Row],[Refugee Children 3-14]]+Enrollment[[#This Row],[Refugee Children 15-24]]</f>
        <v>105</v>
      </c>
      <c r="BC3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39" s="22">
        <f>Enrollment[[#This Row],[Host Children 3-14]]+Enrollment[[#This Row],[Host Children 15-24]]</f>
        <v>0</v>
      </c>
      <c r="BF339" s="22">
        <f>Enrollment[[#This Row],['# of Boys from refugee community in age group 3-5 enrolled in learning spaces]]+Enrollment[[#This Row],['# of Boys from refugee community in age group 6-14 enrolled in learning spaces]]</f>
        <v>55</v>
      </c>
      <c r="BG339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339" s="22">
        <f>Enrollment[[#This Row],['# of Boys from host community in age group 3-5 enrolled in learning spaces]]+Enrollment[[#This Row],['# of Boys from host community in age group 6-14 enrolled in learning spaces]]</f>
        <v>0</v>
      </c>
      <c r="BI339" s="22">
        <f>Enrollment[[#This Row],['# of Girls from host community in age group 3-5 enrolled in learning spaces]]+Enrollment[[#This Row],['# of Girls from host community in age group 6-14 enrolled in learning spaces]]</f>
        <v>0</v>
      </c>
      <c r="BJ339" s="22">
        <f>Enrollment[[#This Row],[Male Refugee (3-14)]]+Enrollment[[#This Row],[Host Male (3-14)]]</f>
        <v>55</v>
      </c>
      <c r="BK339" s="22">
        <f>Enrollment[[#This Row],[Female Refugee (3-14)]]+Enrollment[[#This Row],[Host Female (3-14)]]</f>
        <v>50</v>
      </c>
      <c r="BL3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39" s="22">
        <f>Enrollment[[#This Row],['# of Boys from host community in age group 15-17 enrolled in learning spaces]]+Enrollment[[#This Row],['# of Boys from host community in age group 18-24 enrolled in learning spaces]]</f>
        <v>0</v>
      </c>
      <c r="BO3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39" s="22">
        <f>Enrollment[[#This Row],[Male Refugee (15-24)]]+Enrollment[[#This Row],[Male Host (15-24)]]</f>
        <v>0</v>
      </c>
      <c r="BQ339" s="22">
        <f>Enrollment[[#This Row],[Female Refugee  (15-24)]]+Enrollment[[#This Row],[Female Host (15-24)]]</f>
        <v>0</v>
      </c>
      <c r="BR339" s="22">
        <f>Enrollment[[#This Row],[Total Male (3-14)]]+Enrollment[[#This Row],[Total Male (15-24)]]</f>
        <v>55</v>
      </c>
      <c r="BS339" s="22">
        <f>Enrollment[[#This Row],[Total Female (3-14)]]+Enrollment[[#This Row],[Total Female (15-24)]]</f>
        <v>50</v>
      </c>
      <c r="BT339" s="22">
        <f>Enrollment[[#This Row],[Refugee Total]]+Enrollment[[#This Row],[Total Host]]</f>
        <v>105</v>
      </c>
      <c r="BU339" s="22">
        <f>Enrollment[[#This Row],['# of Girls from refugee community in age group 3-5 enrolled in learning spaces]]+Enrollment[[#This Row],['# of Girls from host community in age group 3-5 enrolled in learning spaces]]</f>
        <v>19</v>
      </c>
      <c r="BV339" s="22">
        <f>Enrollment[[#This Row],['# of Girls from refugee community in age group 6-14 enrolled in learning spaces]]+Enrollment[[#This Row],['# of Girls from host community in age group 6-14 enrolled in learning spaces]]</f>
        <v>31</v>
      </c>
      <c r="BW3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39" s="22">
        <f>Enrollment[[#This Row],['# of Boys from refugee community in age group 3-5 enrolled in learning spaces]]+Enrollment[[#This Row],['# of Boys from host community in age group 3-5 enrolled in learning spaces]]</f>
        <v>16</v>
      </c>
      <c r="BZ339" s="22">
        <f>Enrollment[[#This Row],['# of Boys from refugee community in age group 6-14 enrolled in learning spaces]]+Enrollment[[#This Row],['# of Boys from host community in age group 6-14 enrolled in learning spaces]]</f>
        <v>39</v>
      </c>
      <c r="CA3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3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40" spans="1:80">
      <c r="A340" s="21" t="s">
        <v>38</v>
      </c>
      <c r="B340" s="21" t="s">
        <v>67</v>
      </c>
      <c r="E340" s="21" t="s">
        <v>1253</v>
      </c>
      <c r="F340" s="21" t="s">
        <v>1254</v>
      </c>
      <c r="G340" s="21">
        <v>31012641</v>
      </c>
      <c r="H340" s="21" t="s">
        <v>166</v>
      </c>
      <c r="I340" s="21" t="s">
        <v>259</v>
      </c>
      <c r="J340" s="21" t="s">
        <v>168</v>
      </c>
      <c r="K340" s="21">
        <v>21.194224999999999</v>
      </c>
      <c r="L340" s="21">
        <v>92.160104000000004</v>
      </c>
      <c r="M340" s="21">
        <v>0</v>
      </c>
      <c r="N340" s="21">
        <v>0</v>
      </c>
      <c r="P340" s="21" t="s">
        <v>99</v>
      </c>
      <c r="Q340" s="21" t="s">
        <v>107</v>
      </c>
      <c r="S340" s="21">
        <v>19</v>
      </c>
      <c r="U340" s="21">
        <v>16</v>
      </c>
      <c r="AA340" s="21">
        <v>34</v>
      </c>
      <c r="AB340" s="21">
        <v>1</v>
      </c>
      <c r="AC340" s="21">
        <v>36</v>
      </c>
      <c r="AZ3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40" s="22">
        <f>Enrollment[[#This Row],[Refugee Children 3-14]]+Enrollment[[#This Row],[Refugee Children 15-24]]</f>
        <v>105</v>
      </c>
      <c r="BC3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40" s="22">
        <f>Enrollment[[#This Row],[Host Children 3-14]]+Enrollment[[#This Row],[Host Children 15-24]]</f>
        <v>0</v>
      </c>
      <c r="BF34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34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340" s="22">
        <f>Enrollment[[#This Row],['# of Boys from host community in age group 3-5 enrolled in learning spaces]]+Enrollment[[#This Row],['# of Boys from host community in age group 6-14 enrolled in learning spaces]]</f>
        <v>0</v>
      </c>
      <c r="BI340" s="22">
        <f>Enrollment[[#This Row],['# of Girls from host community in age group 3-5 enrolled in learning spaces]]+Enrollment[[#This Row],['# of Girls from host community in age group 6-14 enrolled in learning spaces]]</f>
        <v>0</v>
      </c>
      <c r="BJ340" s="22">
        <f>Enrollment[[#This Row],[Male Refugee (3-14)]]+Enrollment[[#This Row],[Host Male (3-14)]]</f>
        <v>52</v>
      </c>
      <c r="BK340" s="22">
        <f>Enrollment[[#This Row],[Female Refugee (3-14)]]+Enrollment[[#This Row],[Host Female (3-14)]]</f>
        <v>53</v>
      </c>
      <c r="BL3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40" s="22">
        <f>Enrollment[[#This Row],['# of Boys from host community in age group 15-17 enrolled in learning spaces]]+Enrollment[[#This Row],['# of Boys from host community in age group 18-24 enrolled in learning spaces]]</f>
        <v>0</v>
      </c>
      <c r="BO3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40" s="22">
        <f>Enrollment[[#This Row],[Male Refugee (15-24)]]+Enrollment[[#This Row],[Male Host (15-24)]]</f>
        <v>0</v>
      </c>
      <c r="BQ340" s="22">
        <f>Enrollment[[#This Row],[Female Refugee  (15-24)]]+Enrollment[[#This Row],[Female Host (15-24)]]</f>
        <v>0</v>
      </c>
      <c r="BR340" s="22">
        <f>Enrollment[[#This Row],[Total Male (3-14)]]+Enrollment[[#This Row],[Total Male (15-24)]]</f>
        <v>52</v>
      </c>
      <c r="BS340" s="22">
        <f>Enrollment[[#This Row],[Total Female (3-14)]]+Enrollment[[#This Row],[Total Female (15-24)]]</f>
        <v>53</v>
      </c>
      <c r="BT340" s="22">
        <f>Enrollment[[#This Row],[Refugee Total]]+Enrollment[[#This Row],[Total Host]]</f>
        <v>105</v>
      </c>
      <c r="BU340" s="22">
        <f>Enrollment[[#This Row],['# of Girls from refugee community in age group 3-5 enrolled in learning spaces]]+Enrollment[[#This Row],['# of Girls from host community in age group 3-5 enrolled in learning spaces]]</f>
        <v>19</v>
      </c>
      <c r="BV340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40" s="22">
        <f>Enrollment[[#This Row],['# of Boys from refugee community in age group 3-5 enrolled in learning spaces]]+Enrollment[[#This Row],['# of Boys from host community in age group 3-5 enrolled in learning spaces]]</f>
        <v>16</v>
      </c>
      <c r="BZ340" s="22">
        <f>Enrollment[[#This Row],['# of Boys from refugee community in age group 6-14 enrolled in learning spaces]]+Enrollment[[#This Row],['# of Boys from host community in age group 6-14 enrolled in learning spaces]]</f>
        <v>36</v>
      </c>
      <c r="CA3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3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41" spans="1:80">
      <c r="A341" s="21" t="s">
        <v>38</v>
      </c>
      <c r="B341" s="21" t="s">
        <v>67</v>
      </c>
      <c r="E341" s="21" t="s">
        <v>1255</v>
      </c>
      <c r="F341" s="21" t="s">
        <v>1256</v>
      </c>
      <c r="G341" s="21">
        <v>31012598</v>
      </c>
      <c r="H341" s="21" t="s">
        <v>166</v>
      </c>
      <c r="I341" s="21" t="s">
        <v>259</v>
      </c>
      <c r="J341" s="21" t="s">
        <v>168</v>
      </c>
      <c r="K341" s="21">
        <v>21.190418999999999</v>
      </c>
      <c r="L341" s="21">
        <v>92.158989000000005</v>
      </c>
      <c r="M341" s="21">
        <v>0</v>
      </c>
      <c r="N341" s="21">
        <v>0</v>
      </c>
      <c r="P341" s="21" t="s">
        <v>99</v>
      </c>
      <c r="Q341" s="21" t="s">
        <v>107</v>
      </c>
      <c r="S341" s="21">
        <v>18</v>
      </c>
      <c r="U341" s="21">
        <v>17</v>
      </c>
      <c r="V341" s="21">
        <v>1</v>
      </c>
      <c r="AA341" s="21">
        <v>35</v>
      </c>
      <c r="AC341" s="21">
        <v>35</v>
      </c>
      <c r="AD341" s="21">
        <v>1</v>
      </c>
      <c r="AZ3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41" s="22">
        <f>Enrollment[[#This Row],[Refugee Children 3-14]]+Enrollment[[#This Row],[Refugee Children 15-24]]</f>
        <v>105</v>
      </c>
      <c r="BC3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41" s="22">
        <f>Enrollment[[#This Row],[Host Children 3-14]]+Enrollment[[#This Row],[Host Children 15-24]]</f>
        <v>0</v>
      </c>
      <c r="BF341" s="22">
        <f>Enrollment[[#This Row],['# of Boys from refugee community in age group 3-5 enrolled in learning spaces]]+Enrollment[[#This Row],['# of Boys from refugee community in age group 6-14 enrolled in learning spaces]]</f>
        <v>52</v>
      </c>
      <c r="BG341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341" s="22">
        <f>Enrollment[[#This Row],['# of Boys from host community in age group 3-5 enrolled in learning spaces]]+Enrollment[[#This Row],['# of Boys from host community in age group 6-14 enrolled in learning spaces]]</f>
        <v>0</v>
      </c>
      <c r="BI341" s="22">
        <f>Enrollment[[#This Row],['# of Girls from host community in age group 3-5 enrolled in learning spaces]]+Enrollment[[#This Row],['# of Girls from host community in age group 6-14 enrolled in learning spaces]]</f>
        <v>0</v>
      </c>
      <c r="BJ341" s="22">
        <f>Enrollment[[#This Row],[Male Refugee (3-14)]]+Enrollment[[#This Row],[Host Male (3-14)]]</f>
        <v>52</v>
      </c>
      <c r="BK341" s="22">
        <f>Enrollment[[#This Row],[Female Refugee (3-14)]]+Enrollment[[#This Row],[Host Female (3-14)]]</f>
        <v>53</v>
      </c>
      <c r="BL3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41" s="22">
        <f>Enrollment[[#This Row],['# of Boys from host community in age group 15-17 enrolled in learning spaces]]+Enrollment[[#This Row],['# of Boys from host community in age group 18-24 enrolled in learning spaces]]</f>
        <v>0</v>
      </c>
      <c r="BO3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41" s="22">
        <f>Enrollment[[#This Row],[Male Refugee (15-24)]]+Enrollment[[#This Row],[Male Host (15-24)]]</f>
        <v>0</v>
      </c>
      <c r="BQ341" s="22">
        <f>Enrollment[[#This Row],[Female Refugee  (15-24)]]+Enrollment[[#This Row],[Female Host (15-24)]]</f>
        <v>0</v>
      </c>
      <c r="BR341" s="22">
        <f>Enrollment[[#This Row],[Total Male (3-14)]]+Enrollment[[#This Row],[Total Male (15-24)]]</f>
        <v>52</v>
      </c>
      <c r="BS341" s="22">
        <f>Enrollment[[#This Row],[Total Female (3-14)]]+Enrollment[[#This Row],[Total Female (15-24)]]</f>
        <v>53</v>
      </c>
      <c r="BT341" s="22">
        <f>Enrollment[[#This Row],[Refugee Total]]+Enrollment[[#This Row],[Total Host]]</f>
        <v>105</v>
      </c>
      <c r="BU341" s="22">
        <f>Enrollment[[#This Row],['# of Girls from refugee community in age group 3-5 enrolled in learning spaces]]+Enrollment[[#This Row],['# of Girls from host community in age group 3-5 enrolled in learning spaces]]</f>
        <v>18</v>
      </c>
      <c r="BV341" s="22">
        <f>Enrollment[[#This Row],['# of Girls from refugee community in age group 6-14 enrolled in learning spaces]]+Enrollment[[#This Row],['# of Girls from host community in age group 6-14 enrolled in learning spaces]]</f>
        <v>35</v>
      </c>
      <c r="BW3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41" s="22">
        <f>Enrollment[[#This Row],['# of Boys from refugee community in age group 3-5 enrolled in learning spaces]]+Enrollment[[#This Row],['# of Boys from host community in age group 3-5 enrolled in learning spaces]]</f>
        <v>17</v>
      </c>
      <c r="BZ341" s="22">
        <f>Enrollment[[#This Row],['# of Boys from refugee community in age group 6-14 enrolled in learning spaces]]+Enrollment[[#This Row],['# of Boys from host community in age group 6-14 enrolled in learning spaces]]</f>
        <v>35</v>
      </c>
      <c r="CA3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3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42" spans="1:80">
      <c r="A342" s="21" t="s">
        <v>38</v>
      </c>
      <c r="B342" s="21" t="s">
        <v>67</v>
      </c>
      <c r="E342" s="21" t="s">
        <v>1257</v>
      </c>
      <c r="F342" s="21" t="s">
        <v>1258</v>
      </c>
      <c r="G342" s="21">
        <v>31012593</v>
      </c>
      <c r="H342" s="21" t="s">
        <v>166</v>
      </c>
      <c r="I342" s="21" t="s">
        <v>167</v>
      </c>
      <c r="J342" s="21" t="s">
        <v>168</v>
      </c>
      <c r="K342" s="21">
        <v>21.189968</v>
      </c>
      <c r="L342" s="21">
        <v>92.158537999999993</v>
      </c>
      <c r="M342" s="21">
        <v>0</v>
      </c>
      <c r="N342" s="21">
        <v>0</v>
      </c>
      <c r="P342" s="21" t="s">
        <v>99</v>
      </c>
      <c r="Q342" s="21" t="s">
        <v>107</v>
      </c>
      <c r="S342" s="21">
        <v>18</v>
      </c>
      <c r="U342" s="21">
        <v>17</v>
      </c>
      <c r="AA342" s="21">
        <v>36</v>
      </c>
      <c r="AC342" s="21">
        <v>34</v>
      </c>
      <c r="AZ3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42" s="22">
        <f>Enrollment[[#This Row],[Refugee Children 3-14]]+Enrollment[[#This Row],[Refugee Children 15-24]]</f>
        <v>105</v>
      </c>
      <c r="BC3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42" s="22">
        <f>Enrollment[[#This Row],[Host Children 3-14]]+Enrollment[[#This Row],[Host Children 15-24]]</f>
        <v>0</v>
      </c>
      <c r="BF342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42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42" s="22">
        <f>Enrollment[[#This Row],['# of Boys from host community in age group 3-5 enrolled in learning spaces]]+Enrollment[[#This Row],['# of Boys from host community in age group 6-14 enrolled in learning spaces]]</f>
        <v>0</v>
      </c>
      <c r="BI342" s="22">
        <f>Enrollment[[#This Row],['# of Girls from host community in age group 3-5 enrolled in learning spaces]]+Enrollment[[#This Row],['# of Girls from host community in age group 6-14 enrolled in learning spaces]]</f>
        <v>0</v>
      </c>
      <c r="BJ342" s="22">
        <f>Enrollment[[#This Row],[Male Refugee (3-14)]]+Enrollment[[#This Row],[Host Male (3-14)]]</f>
        <v>51</v>
      </c>
      <c r="BK342" s="22">
        <f>Enrollment[[#This Row],[Female Refugee (3-14)]]+Enrollment[[#This Row],[Host Female (3-14)]]</f>
        <v>54</v>
      </c>
      <c r="BL3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42" s="22">
        <f>Enrollment[[#This Row],['# of Boys from host community in age group 15-17 enrolled in learning spaces]]+Enrollment[[#This Row],['# of Boys from host community in age group 18-24 enrolled in learning spaces]]</f>
        <v>0</v>
      </c>
      <c r="BO3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42" s="22">
        <f>Enrollment[[#This Row],[Male Refugee (15-24)]]+Enrollment[[#This Row],[Male Host (15-24)]]</f>
        <v>0</v>
      </c>
      <c r="BQ342" s="22">
        <f>Enrollment[[#This Row],[Female Refugee  (15-24)]]+Enrollment[[#This Row],[Female Host (15-24)]]</f>
        <v>0</v>
      </c>
      <c r="BR342" s="22">
        <f>Enrollment[[#This Row],[Total Male (3-14)]]+Enrollment[[#This Row],[Total Male (15-24)]]</f>
        <v>51</v>
      </c>
      <c r="BS342" s="22">
        <f>Enrollment[[#This Row],[Total Female (3-14)]]+Enrollment[[#This Row],[Total Female (15-24)]]</f>
        <v>54</v>
      </c>
      <c r="BT342" s="22">
        <f>Enrollment[[#This Row],[Refugee Total]]+Enrollment[[#This Row],[Total Host]]</f>
        <v>105</v>
      </c>
      <c r="BU342" s="22">
        <f>Enrollment[[#This Row],['# of Girls from refugee community in age group 3-5 enrolled in learning spaces]]+Enrollment[[#This Row],['# of Girls from host community in age group 3-5 enrolled in learning spaces]]</f>
        <v>18</v>
      </c>
      <c r="BV342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42" s="22">
        <f>Enrollment[[#This Row],['# of Boys from refugee community in age group 3-5 enrolled in learning spaces]]+Enrollment[[#This Row],['# of Boys from host community in age group 3-5 enrolled in learning spaces]]</f>
        <v>17</v>
      </c>
      <c r="BZ342" s="22">
        <f>Enrollment[[#This Row],['# of Boys from refugee community in age group 6-14 enrolled in learning spaces]]+Enrollment[[#This Row],['# of Boys from host community in age group 6-14 enrolled in learning spaces]]</f>
        <v>34</v>
      </c>
      <c r="CA3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3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43" spans="1:80">
      <c r="A343" s="21" t="s">
        <v>38</v>
      </c>
      <c r="B343" s="21" t="s">
        <v>67</v>
      </c>
      <c r="E343" s="21" t="s">
        <v>1259</v>
      </c>
      <c r="F343" s="21" t="s">
        <v>1260</v>
      </c>
      <c r="G343" s="21">
        <v>31012592</v>
      </c>
      <c r="H343" s="21" t="s">
        <v>166</v>
      </c>
      <c r="I343" s="21" t="s">
        <v>259</v>
      </c>
      <c r="J343" s="21" t="s">
        <v>168</v>
      </c>
      <c r="K343" s="21">
        <v>21.189768999999998</v>
      </c>
      <c r="L343" s="21">
        <v>92.158355</v>
      </c>
      <c r="M343" s="21">
        <v>0</v>
      </c>
      <c r="N343" s="21">
        <v>0</v>
      </c>
      <c r="P343" s="21" t="s">
        <v>99</v>
      </c>
      <c r="Q343" s="21" t="s">
        <v>107</v>
      </c>
      <c r="S343" s="21">
        <v>18</v>
      </c>
      <c r="U343" s="21">
        <v>17</v>
      </c>
      <c r="AA343" s="21">
        <v>36</v>
      </c>
      <c r="AC343" s="21">
        <v>34</v>
      </c>
      <c r="AZ3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43" s="22">
        <f>Enrollment[[#This Row],[Refugee Children 3-14]]+Enrollment[[#This Row],[Refugee Children 15-24]]</f>
        <v>105</v>
      </c>
      <c r="BC3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43" s="22">
        <f>Enrollment[[#This Row],[Host Children 3-14]]+Enrollment[[#This Row],[Host Children 15-24]]</f>
        <v>0</v>
      </c>
      <c r="BF343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43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43" s="22">
        <f>Enrollment[[#This Row],['# of Boys from host community in age group 3-5 enrolled in learning spaces]]+Enrollment[[#This Row],['# of Boys from host community in age group 6-14 enrolled in learning spaces]]</f>
        <v>0</v>
      </c>
      <c r="BI343" s="22">
        <f>Enrollment[[#This Row],['# of Girls from host community in age group 3-5 enrolled in learning spaces]]+Enrollment[[#This Row],['# of Girls from host community in age group 6-14 enrolled in learning spaces]]</f>
        <v>0</v>
      </c>
      <c r="BJ343" s="22">
        <f>Enrollment[[#This Row],[Male Refugee (3-14)]]+Enrollment[[#This Row],[Host Male (3-14)]]</f>
        <v>51</v>
      </c>
      <c r="BK343" s="22">
        <f>Enrollment[[#This Row],[Female Refugee (3-14)]]+Enrollment[[#This Row],[Host Female (3-14)]]</f>
        <v>54</v>
      </c>
      <c r="BL3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43" s="22">
        <f>Enrollment[[#This Row],['# of Boys from host community in age group 15-17 enrolled in learning spaces]]+Enrollment[[#This Row],['# of Boys from host community in age group 18-24 enrolled in learning spaces]]</f>
        <v>0</v>
      </c>
      <c r="BO3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43" s="22">
        <f>Enrollment[[#This Row],[Male Refugee (15-24)]]+Enrollment[[#This Row],[Male Host (15-24)]]</f>
        <v>0</v>
      </c>
      <c r="BQ343" s="22">
        <f>Enrollment[[#This Row],[Female Refugee  (15-24)]]+Enrollment[[#This Row],[Female Host (15-24)]]</f>
        <v>0</v>
      </c>
      <c r="BR343" s="22">
        <f>Enrollment[[#This Row],[Total Male (3-14)]]+Enrollment[[#This Row],[Total Male (15-24)]]</f>
        <v>51</v>
      </c>
      <c r="BS343" s="22">
        <f>Enrollment[[#This Row],[Total Female (3-14)]]+Enrollment[[#This Row],[Total Female (15-24)]]</f>
        <v>54</v>
      </c>
      <c r="BT343" s="22">
        <f>Enrollment[[#This Row],[Refugee Total]]+Enrollment[[#This Row],[Total Host]]</f>
        <v>105</v>
      </c>
      <c r="BU343" s="22">
        <f>Enrollment[[#This Row],['# of Girls from refugee community in age group 3-5 enrolled in learning spaces]]+Enrollment[[#This Row],['# of Girls from host community in age group 3-5 enrolled in learning spaces]]</f>
        <v>18</v>
      </c>
      <c r="BV343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43" s="22">
        <f>Enrollment[[#This Row],['# of Boys from refugee community in age group 3-5 enrolled in learning spaces]]+Enrollment[[#This Row],['# of Boys from host community in age group 3-5 enrolled in learning spaces]]</f>
        <v>17</v>
      </c>
      <c r="BZ343" s="22">
        <f>Enrollment[[#This Row],['# of Boys from refugee community in age group 6-14 enrolled in learning spaces]]+Enrollment[[#This Row],['# of Boys from host community in age group 6-14 enrolled in learning spaces]]</f>
        <v>34</v>
      </c>
      <c r="CA3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44" spans="1:80">
      <c r="A344" s="21" t="s">
        <v>38</v>
      </c>
      <c r="B344" s="21" t="s">
        <v>67</v>
      </c>
      <c r="E344" s="21" t="s">
        <v>1113</v>
      </c>
      <c r="F344" s="21" t="s">
        <v>1261</v>
      </c>
      <c r="G344" s="21">
        <v>31012599</v>
      </c>
      <c r="H344" s="21" t="s">
        <v>166</v>
      </c>
      <c r="I344" s="21" t="s">
        <v>259</v>
      </c>
      <c r="J344" s="21" t="s">
        <v>168</v>
      </c>
      <c r="K344" s="21">
        <v>21.190715000000001</v>
      </c>
      <c r="L344" s="21">
        <v>92.157813000000004</v>
      </c>
      <c r="M344" s="21">
        <v>0</v>
      </c>
      <c r="N344" s="21">
        <v>0</v>
      </c>
      <c r="P344" s="21" t="s">
        <v>99</v>
      </c>
      <c r="Q344" s="21" t="s">
        <v>107</v>
      </c>
      <c r="S344" s="21">
        <v>19</v>
      </c>
      <c r="U344" s="21">
        <v>16</v>
      </c>
      <c r="AA344" s="21">
        <v>40</v>
      </c>
      <c r="AC344" s="21">
        <v>30</v>
      </c>
      <c r="AD344" s="21">
        <v>1</v>
      </c>
      <c r="AZ3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44" s="22">
        <f>Enrollment[[#This Row],[Refugee Children 3-14]]+Enrollment[[#This Row],[Refugee Children 15-24]]</f>
        <v>105</v>
      </c>
      <c r="BC3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44" s="22">
        <f>Enrollment[[#This Row],[Host Children 3-14]]+Enrollment[[#This Row],[Host Children 15-24]]</f>
        <v>0</v>
      </c>
      <c r="BF344" s="22">
        <f>Enrollment[[#This Row],['# of Boys from refugee community in age group 3-5 enrolled in learning spaces]]+Enrollment[[#This Row],['# of Boys from refugee community in age group 6-14 enrolled in learning spaces]]</f>
        <v>46</v>
      </c>
      <c r="BG344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344" s="22">
        <f>Enrollment[[#This Row],['# of Boys from host community in age group 3-5 enrolled in learning spaces]]+Enrollment[[#This Row],['# of Boys from host community in age group 6-14 enrolled in learning spaces]]</f>
        <v>0</v>
      </c>
      <c r="BI344" s="22">
        <f>Enrollment[[#This Row],['# of Girls from host community in age group 3-5 enrolled in learning spaces]]+Enrollment[[#This Row],['# of Girls from host community in age group 6-14 enrolled in learning spaces]]</f>
        <v>0</v>
      </c>
      <c r="BJ344" s="22">
        <f>Enrollment[[#This Row],[Male Refugee (3-14)]]+Enrollment[[#This Row],[Host Male (3-14)]]</f>
        <v>46</v>
      </c>
      <c r="BK344" s="22">
        <f>Enrollment[[#This Row],[Female Refugee (3-14)]]+Enrollment[[#This Row],[Host Female (3-14)]]</f>
        <v>59</v>
      </c>
      <c r="BL3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44" s="22">
        <f>Enrollment[[#This Row],['# of Boys from host community in age group 15-17 enrolled in learning spaces]]+Enrollment[[#This Row],['# of Boys from host community in age group 18-24 enrolled in learning spaces]]</f>
        <v>0</v>
      </c>
      <c r="BO3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44" s="22">
        <f>Enrollment[[#This Row],[Male Refugee (15-24)]]+Enrollment[[#This Row],[Male Host (15-24)]]</f>
        <v>0</v>
      </c>
      <c r="BQ344" s="22">
        <f>Enrollment[[#This Row],[Female Refugee  (15-24)]]+Enrollment[[#This Row],[Female Host (15-24)]]</f>
        <v>0</v>
      </c>
      <c r="BR344" s="22">
        <f>Enrollment[[#This Row],[Total Male (3-14)]]+Enrollment[[#This Row],[Total Male (15-24)]]</f>
        <v>46</v>
      </c>
      <c r="BS344" s="22">
        <f>Enrollment[[#This Row],[Total Female (3-14)]]+Enrollment[[#This Row],[Total Female (15-24)]]</f>
        <v>59</v>
      </c>
      <c r="BT344" s="22">
        <f>Enrollment[[#This Row],[Refugee Total]]+Enrollment[[#This Row],[Total Host]]</f>
        <v>105</v>
      </c>
      <c r="BU344" s="22">
        <f>Enrollment[[#This Row],['# of Girls from refugee community in age group 3-5 enrolled in learning spaces]]+Enrollment[[#This Row],['# of Girls from host community in age group 3-5 enrolled in learning spaces]]</f>
        <v>19</v>
      </c>
      <c r="BV344" s="22">
        <f>Enrollment[[#This Row],['# of Girls from refugee community in age group 6-14 enrolled in learning spaces]]+Enrollment[[#This Row],['# of Girls from host community in age group 6-14 enrolled in learning spaces]]</f>
        <v>40</v>
      </c>
      <c r="BW3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44" s="22">
        <f>Enrollment[[#This Row],['# of Boys from refugee community in age group 3-5 enrolled in learning spaces]]+Enrollment[[#This Row],['# of Boys from host community in age group 3-5 enrolled in learning spaces]]</f>
        <v>16</v>
      </c>
      <c r="BZ344" s="22">
        <f>Enrollment[[#This Row],['# of Boys from refugee community in age group 6-14 enrolled in learning spaces]]+Enrollment[[#This Row],['# of Boys from host community in age group 6-14 enrolled in learning spaces]]</f>
        <v>30</v>
      </c>
      <c r="CA3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3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45" spans="1:80">
      <c r="A345" s="21" t="s">
        <v>38</v>
      </c>
      <c r="B345" s="21" t="s">
        <v>67</v>
      </c>
      <c r="E345" s="21" t="s">
        <v>1262</v>
      </c>
      <c r="F345" s="21" t="s">
        <v>1263</v>
      </c>
      <c r="G345" s="21">
        <v>31012603</v>
      </c>
      <c r="H345" s="21" t="s">
        <v>166</v>
      </c>
      <c r="I345" s="21" t="s">
        <v>259</v>
      </c>
      <c r="J345" s="21" t="s">
        <v>168</v>
      </c>
      <c r="K345" s="21">
        <v>21.190947999999999</v>
      </c>
      <c r="L345" s="21">
        <v>92.156154999999998</v>
      </c>
      <c r="M345" s="21">
        <v>0</v>
      </c>
      <c r="N345" s="21">
        <v>0</v>
      </c>
      <c r="P345" s="21" t="s">
        <v>99</v>
      </c>
      <c r="Q345" s="21" t="s">
        <v>107</v>
      </c>
      <c r="S345" s="21">
        <v>19</v>
      </c>
      <c r="U345" s="21">
        <v>16</v>
      </c>
      <c r="V345" s="21">
        <v>1</v>
      </c>
      <c r="AA345" s="21">
        <v>32</v>
      </c>
      <c r="AC345" s="21">
        <v>38</v>
      </c>
      <c r="AD345" s="21">
        <v>1</v>
      </c>
      <c r="AZ3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45" s="22">
        <f>Enrollment[[#This Row],[Refugee Children 3-14]]+Enrollment[[#This Row],[Refugee Children 15-24]]</f>
        <v>105</v>
      </c>
      <c r="BC3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45" s="22">
        <f>Enrollment[[#This Row],[Host Children 3-14]]+Enrollment[[#This Row],[Host Children 15-24]]</f>
        <v>0</v>
      </c>
      <c r="BF345" s="22">
        <f>Enrollment[[#This Row],['# of Boys from refugee community in age group 3-5 enrolled in learning spaces]]+Enrollment[[#This Row],['# of Boys from refugee community in age group 6-14 enrolled in learning spaces]]</f>
        <v>54</v>
      </c>
      <c r="BG345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345" s="22">
        <f>Enrollment[[#This Row],['# of Boys from host community in age group 3-5 enrolled in learning spaces]]+Enrollment[[#This Row],['# of Boys from host community in age group 6-14 enrolled in learning spaces]]</f>
        <v>0</v>
      </c>
      <c r="BI345" s="22">
        <f>Enrollment[[#This Row],['# of Girls from host community in age group 3-5 enrolled in learning spaces]]+Enrollment[[#This Row],['# of Girls from host community in age group 6-14 enrolled in learning spaces]]</f>
        <v>0</v>
      </c>
      <c r="BJ345" s="22">
        <f>Enrollment[[#This Row],[Male Refugee (3-14)]]+Enrollment[[#This Row],[Host Male (3-14)]]</f>
        <v>54</v>
      </c>
      <c r="BK345" s="22">
        <f>Enrollment[[#This Row],[Female Refugee (3-14)]]+Enrollment[[#This Row],[Host Female (3-14)]]</f>
        <v>51</v>
      </c>
      <c r="BL3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45" s="22">
        <f>Enrollment[[#This Row],['# of Boys from host community in age group 15-17 enrolled in learning spaces]]+Enrollment[[#This Row],['# of Boys from host community in age group 18-24 enrolled in learning spaces]]</f>
        <v>0</v>
      </c>
      <c r="BO3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45" s="22">
        <f>Enrollment[[#This Row],[Male Refugee (15-24)]]+Enrollment[[#This Row],[Male Host (15-24)]]</f>
        <v>0</v>
      </c>
      <c r="BQ345" s="22">
        <f>Enrollment[[#This Row],[Female Refugee  (15-24)]]+Enrollment[[#This Row],[Female Host (15-24)]]</f>
        <v>0</v>
      </c>
      <c r="BR345" s="22">
        <f>Enrollment[[#This Row],[Total Male (3-14)]]+Enrollment[[#This Row],[Total Male (15-24)]]</f>
        <v>54</v>
      </c>
      <c r="BS345" s="22">
        <f>Enrollment[[#This Row],[Total Female (3-14)]]+Enrollment[[#This Row],[Total Female (15-24)]]</f>
        <v>51</v>
      </c>
      <c r="BT345" s="22">
        <f>Enrollment[[#This Row],[Refugee Total]]+Enrollment[[#This Row],[Total Host]]</f>
        <v>105</v>
      </c>
      <c r="BU345" s="22">
        <f>Enrollment[[#This Row],['# of Girls from refugee community in age group 3-5 enrolled in learning spaces]]+Enrollment[[#This Row],['# of Girls from host community in age group 3-5 enrolled in learning spaces]]</f>
        <v>19</v>
      </c>
      <c r="BV345" s="22">
        <f>Enrollment[[#This Row],['# of Girls from refugee community in age group 6-14 enrolled in learning spaces]]+Enrollment[[#This Row],['# of Girls from host community in age group 6-14 enrolled in learning spaces]]</f>
        <v>32</v>
      </c>
      <c r="BW3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45" s="22">
        <f>Enrollment[[#This Row],['# of Boys from refugee community in age group 3-5 enrolled in learning spaces]]+Enrollment[[#This Row],['# of Boys from host community in age group 3-5 enrolled in learning spaces]]</f>
        <v>16</v>
      </c>
      <c r="BZ345" s="22">
        <f>Enrollment[[#This Row],['# of Boys from refugee community in age group 6-14 enrolled in learning spaces]]+Enrollment[[#This Row],['# of Boys from host community in age group 6-14 enrolled in learning spaces]]</f>
        <v>38</v>
      </c>
      <c r="CA3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3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46" spans="1:80">
      <c r="A346" s="21" t="s">
        <v>38</v>
      </c>
      <c r="B346" s="21" t="s">
        <v>67</v>
      </c>
      <c r="E346" s="21" t="s">
        <v>1264</v>
      </c>
      <c r="F346" s="21" t="s">
        <v>1265</v>
      </c>
      <c r="G346" s="21">
        <v>31012601</v>
      </c>
      <c r="H346" s="21" t="s">
        <v>166</v>
      </c>
      <c r="I346" s="21" t="s">
        <v>259</v>
      </c>
      <c r="J346" s="21" t="s">
        <v>168</v>
      </c>
      <c r="K346" s="21">
        <v>21.190874999999998</v>
      </c>
      <c r="L346" s="21">
        <v>92.156131999999999</v>
      </c>
      <c r="M346" s="21">
        <v>0</v>
      </c>
      <c r="N346" s="21">
        <v>0</v>
      </c>
      <c r="P346" s="21" t="s">
        <v>99</v>
      </c>
      <c r="Q346" s="21" t="s">
        <v>107</v>
      </c>
      <c r="S346" s="21">
        <v>17</v>
      </c>
      <c r="U346" s="21">
        <v>18</v>
      </c>
      <c r="AA346" s="21">
        <v>36</v>
      </c>
      <c r="AC346" s="21">
        <v>34</v>
      </c>
      <c r="AD346" s="21">
        <v>2</v>
      </c>
      <c r="AZ3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46" s="22">
        <f>Enrollment[[#This Row],[Refugee Children 3-14]]+Enrollment[[#This Row],[Refugee Children 15-24]]</f>
        <v>105</v>
      </c>
      <c r="BC3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46" s="22">
        <f>Enrollment[[#This Row],[Host Children 3-14]]+Enrollment[[#This Row],[Host Children 15-24]]</f>
        <v>0</v>
      </c>
      <c r="BF346" s="22">
        <f>Enrollment[[#This Row],['# of Boys from refugee community in age group 3-5 enrolled in learning spaces]]+Enrollment[[#This Row],['# of Boys from refugee community in age group 6-14 enrolled in learning spaces]]</f>
        <v>52</v>
      </c>
      <c r="BG346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346" s="22">
        <f>Enrollment[[#This Row],['# of Boys from host community in age group 3-5 enrolled in learning spaces]]+Enrollment[[#This Row],['# of Boys from host community in age group 6-14 enrolled in learning spaces]]</f>
        <v>0</v>
      </c>
      <c r="BI346" s="22">
        <f>Enrollment[[#This Row],['# of Girls from host community in age group 3-5 enrolled in learning spaces]]+Enrollment[[#This Row],['# of Girls from host community in age group 6-14 enrolled in learning spaces]]</f>
        <v>0</v>
      </c>
      <c r="BJ346" s="22">
        <f>Enrollment[[#This Row],[Male Refugee (3-14)]]+Enrollment[[#This Row],[Host Male (3-14)]]</f>
        <v>52</v>
      </c>
      <c r="BK346" s="22">
        <f>Enrollment[[#This Row],[Female Refugee (3-14)]]+Enrollment[[#This Row],[Host Female (3-14)]]</f>
        <v>53</v>
      </c>
      <c r="BL3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46" s="22">
        <f>Enrollment[[#This Row],['# of Boys from host community in age group 15-17 enrolled in learning spaces]]+Enrollment[[#This Row],['# of Boys from host community in age group 18-24 enrolled in learning spaces]]</f>
        <v>0</v>
      </c>
      <c r="BO3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46" s="22">
        <f>Enrollment[[#This Row],[Male Refugee (15-24)]]+Enrollment[[#This Row],[Male Host (15-24)]]</f>
        <v>0</v>
      </c>
      <c r="BQ346" s="22">
        <f>Enrollment[[#This Row],[Female Refugee  (15-24)]]+Enrollment[[#This Row],[Female Host (15-24)]]</f>
        <v>0</v>
      </c>
      <c r="BR346" s="22">
        <f>Enrollment[[#This Row],[Total Male (3-14)]]+Enrollment[[#This Row],[Total Male (15-24)]]</f>
        <v>52</v>
      </c>
      <c r="BS346" s="22">
        <f>Enrollment[[#This Row],[Total Female (3-14)]]+Enrollment[[#This Row],[Total Female (15-24)]]</f>
        <v>53</v>
      </c>
      <c r="BT346" s="22">
        <f>Enrollment[[#This Row],[Refugee Total]]+Enrollment[[#This Row],[Total Host]]</f>
        <v>105</v>
      </c>
      <c r="BU346" s="22">
        <f>Enrollment[[#This Row],['# of Girls from refugee community in age group 3-5 enrolled in learning spaces]]+Enrollment[[#This Row],['# of Girls from host community in age group 3-5 enrolled in learning spaces]]</f>
        <v>17</v>
      </c>
      <c r="BV346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46" s="22">
        <f>Enrollment[[#This Row],['# of Boys from refugee community in age group 3-5 enrolled in learning spaces]]+Enrollment[[#This Row],['# of Boys from host community in age group 3-5 enrolled in learning spaces]]</f>
        <v>18</v>
      </c>
      <c r="BZ346" s="22">
        <f>Enrollment[[#This Row],['# of Boys from refugee community in age group 6-14 enrolled in learning spaces]]+Enrollment[[#This Row],['# of Boys from host community in age group 6-14 enrolled in learning spaces]]</f>
        <v>34</v>
      </c>
      <c r="CA3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3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47" spans="1:80">
      <c r="A347" s="21" t="s">
        <v>38</v>
      </c>
      <c r="B347" s="21" t="s">
        <v>67</v>
      </c>
      <c r="E347" s="21" t="s">
        <v>1266</v>
      </c>
      <c r="F347" s="21" t="s">
        <v>1267</v>
      </c>
      <c r="G347" s="21">
        <v>31012590</v>
      </c>
      <c r="H347" s="21" t="s">
        <v>166</v>
      </c>
      <c r="I347" s="21" t="s">
        <v>259</v>
      </c>
      <c r="J347" s="21" t="s">
        <v>168</v>
      </c>
      <c r="K347" s="21">
        <v>21.189326999999999</v>
      </c>
      <c r="L347" s="21">
        <v>92.159049999999993</v>
      </c>
      <c r="M347" s="21">
        <v>0</v>
      </c>
      <c r="N347" s="21">
        <v>0</v>
      </c>
      <c r="P347" s="21" t="s">
        <v>99</v>
      </c>
      <c r="Q347" s="21" t="s">
        <v>107</v>
      </c>
      <c r="S347" s="21">
        <v>17</v>
      </c>
      <c r="U347" s="21">
        <v>18</v>
      </c>
      <c r="AA347" s="21">
        <v>35</v>
      </c>
      <c r="AC347" s="21">
        <v>35</v>
      </c>
      <c r="AZ3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47" s="22">
        <f>Enrollment[[#This Row],[Refugee Children 3-14]]+Enrollment[[#This Row],[Refugee Children 15-24]]</f>
        <v>105</v>
      </c>
      <c r="BC3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47" s="22">
        <f>Enrollment[[#This Row],[Host Children 3-14]]+Enrollment[[#This Row],[Host Children 15-24]]</f>
        <v>0</v>
      </c>
      <c r="BF347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47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47" s="22">
        <f>Enrollment[[#This Row],['# of Boys from host community in age group 3-5 enrolled in learning spaces]]+Enrollment[[#This Row],['# of Boys from host community in age group 6-14 enrolled in learning spaces]]</f>
        <v>0</v>
      </c>
      <c r="BI347" s="22">
        <f>Enrollment[[#This Row],['# of Girls from host community in age group 3-5 enrolled in learning spaces]]+Enrollment[[#This Row],['# of Girls from host community in age group 6-14 enrolled in learning spaces]]</f>
        <v>0</v>
      </c>
      <c r="BJ347" s="22">
        <f>Enrollment[[#This Row],[Male Refugee (3-14)]]+Enrollment[[#This Row],[Host Male (3-14)]]</f>
        <v>53</v>
      </c>
      <c r="BK347" s="22">
        <f>Enrollment[[#This Row],[Female Refugee (3-14)]]+Enrollment[[#This Row],[Host Female (3-14)]]</f>
        <v>52</v>
      </c>
      <c r="BL3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47" s="22">
        <f>Enrollment[[#This Row],['# of Boys from host community in age group 15-17 enrolled in learning spaces]]+Enrollment[[#This Row],['# of Boys from host community in age group 18-24 enrolled in learning spaces]]</f>
        <v>0</v>
      </c>
      <c r="BO3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47" s="22">
        <f>Enrollment[[#This Row],[Male Refugee (15-24)]]+Enrollment[[#This Row],[Male Host (15-24)]]</f>
        <v>0</v>
      </c>
      <c r="BQ347" s="22">
        <f>Enrollment[[#This Row],[Female Refugee  (15-24)]]+Enrollment[[#This Row],[Female Host (15-24)]]</f>
        <v>0</v>
      </c>
      <c r="BR347" s="22">
        <f>Enrollment[[#This Row],[Total Male (3-14)]]+Enrollment[[#This Row],[Total Male (15-24)]]</f>
        <v>53</v>
      </c>
      <c r="BS347" s="22">
        <f>Enrollment[[#This Row],[Total Female (3-14)]]+Enrollment[[#This Row],[Total Female (15-24)]]</f>
        <v>52</v>
      </c>
      <c r="BT347" s="22">
        <f>Enrollment[[#This Row],[Refugee Total]]+Enrollment[[#This Row],[Total Host]]</f>
        <v>105</v>
      </c>
      <c r="BU347" s="22">
        <f>Enrollment[[#This Row],['# of Girls from refugee community in age group 3-5 enrolled in learning spaces]]+Enrollment[[#This Row],['# of Girls from host community in age group 3-5 enrolled in learning spaces]]</f>
        <v>17</v>
      </c>
      <c r="BV347" s="22">
        <f>Enrollment[[#This Row],['# of Girls from refugee community in age group 6-14 enrolled in learning spaces]]+Enrollment[[#This Row],['# of Girls from host community in age group 6-14 enrolled in learning spaces]]</f>
        <v>35</v>
      </c>
      <c r="BW3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47" s="22">
        <f>Enrollment[[#This Row],['# of Boys from refugee community in age group 3-5 enrolled in learning spaces]]+Enrollment[[#This Row],['# of Boys from host community in age group 3-5 enrolled in learning spaces]]</f>
        <v>18</v>
      </c>
      <c r="BZ347" s="22">
        <f>Enrollment[[#This Row],['# of Boys from refugee community in age group 6-14 enrolled in learning spaces]]+Enrollment[[#This Row],['# of Boys from host community in age group 6-14 enrolled in learning spaces]]</f>
        <v>35</v>
      </c>
      <c r="CA3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3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48" spans="1:80">
      <c r="A348" s="21" t="s">
        <v>38</v>
      </c>
      <c r="B348" s="21" t="s">
        <v>67</v>
      </c>
      <c r="E348" s="21" t="s">
        <v>1268</v>
      </c>
      <c r="F348" s="21" t="s">
        <v>1269</v>
      </c>
      <c r="G348" s="21">
        <v>31012619</v>
      </c>
      <c r="H348" s="21" t="s">
        <v>166</v>
      </c>
      <c r="I348" s="21" t="s">
        <v>167</v>
      </c>
      <c r="J348" s="21" t="s">
        <v>168</v>
      </c>
      <c r="K348" s="21">
        <v>21.192692999999998</v>
      </c>
      <c r="L348" s="21">
        <v>92.156935000000004</v>
      </c>
      <c r="M348" s="21">
        <v>0</v>
      </c>
      <c r="N348" s="21">
        <v>0</v>
      </c>
      <c r="P348" s="21" t="s">
        <v>99</v>
      </c>
      <c r="Q348" s="21" t="s">
        <v>107</v>
      </c>
      <c r="S348" s="21">
        <v>18</v>
      </c>
      <c r="U348" s="21">
        <v>17</v>
      </c>
      <c r="AA348" s="21">
        <v>37</v>
      </c>
      <c r="AC348" s="21">
        <v>33</v>
      </c>
      <c r="AD348" s="21">
        <v>1</v>
      </c>
      <c r="AZ3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48" s="22">
        <f>Enrollment[[#This Row],[Refugee Children 3-14]]+Enrollment[[#This Row],[Refugee Children 15-24]]</f>
        <v>105</v>
      </c>
      <c r="BC3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48" s="22">
        <f>Enrollment[[#This Row],[Host Children 3-14]]+Enrollment[[#This Row],[Host Children 15-24]]</f>
        <v>0</v>
      </c>
      <c r="BF348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48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48" s="22">
        <f>Enrollment[[#This Row],['# of Boys from host community in age group 3-5 enrolled in learning spaces]]+Enrollment[[#This Row],['# of Boys from host community in age group 6-14 enrolled in learning spaces]]</f>
        <v>0</v>
      </c>
      <c r="BI348" s="22">
        <f>Enrollment[[#This Row],['# of Girls from host community in age group 3-5 enrolled in learning spaces]]+Enrollment[[#This Row],['# of Girls from host community in age group 6-14 enrolled in learning spaces]]</f>
        <v>0</v>
      </c>
      <c r="BJ348" s="22">
        <f>Enrollment[[#This Row],[Male Refugee (3-14)]]+Enrollment[[#This Row],[Host Male (3-14)]]</f>
        <v>50</v>
      </c>
      <c r="BK348" s="22">
        <f>Enrollment[[#This Row],[Female Refugee (3-14)]]+Enrollment[[#This Row],[Host Female (3-14)]]</f>
        <v>55</v>
      </c>
      <c r="BL3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48" s="22">
        <f>Enrollment[[#This Row],['# of Boys from host community in age group 15-17 enrolled in learning spaces]]+Enrollment[[#This Row],['# of Boys from host community in age group 18-24 enrolled in learning spaces]]</f>
        <v>0</v>
      </c>
      <c r="BO3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48" s="22">
        <f>Enrollment[[#This Row],[Male Refugee (15-24)]]+Enrollment[[#This Row],[Male Host (15-24)]]</f>
        <v>0</v>
      </c>
      <c r="BQ348" s="22">
        <f>Enrollment[[#This Row],[Female Refugee  (15-24)]]+Enrollment[[#This Row],[Female Host (15-24)]]</f>
        <v>0</v>
      </c>
      <c r="BR348" s="22">
        <f>Enrollment[[#This Row],[Total Male (3-14)]]+Enrollment[[#This Row],[Total Male (15-24)]]</f>
        <v>50</v>
      </c>
      <c r="BS348" s="22">
        <f>Enrollment[[#This Row],[Total Female (3-14)]]+Enrollment[[#This Row],[Total Female (15-24)]]</f>
        <v>55</v>
      </c>
      <c r="BT348" s="22">
        <f>Enrollment[[#This Row],[Refugee Total]]+Enrollment[[#This Row],[Total Host]]</f>
        <v>105</v>
      </c>
      <c r="BU348" s="22">
        <f>Enrollment[[#This Row],['# of Girls from refugee community in age group 3-5 enrolled in learning spaces]]+Enrollment[[#This Row],['# of Girls from host community in age group 3-5 enrolled in learning spaces]]</f>
        <v>18</v>
      </c>
      <c r="BV348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48" s="22">
        <f>Enrollment[[#This Row],['# of Boys from refugee community in age group 3-5 enrolled in learning spaces]]+Enrollment[[#This Row],['# of Boys from host community in age group 3-5 enrolled in learning spaces]]</f>
        <v>17</v>
      </c>
      <c r="BZ348" s="22">
        <f>Enrollment[[#This Row],['# of Boys from refugee community in age group 6-14 enrolled in learning spaces]]+Enrollment[[#This Row],['# of Boys from host community in age group 6-14 enrolled in learning spaces]]</f>
        <v>33</v>
      </c>
      <c r="CA3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3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49" spans="1:80">
      <c r="A349" s="21" t="s">
        <v>38</v>
      </c>
      <c r="B349" s="21" t="s">
        <v>67</v>
      </c>
      <c r="E349" s="21" t="s">
        <v>1270</v>
      </c>
      <c r="F349" s="21" t="s">
        <v>1271</v>
      </c>
      <c r="G349" s="21">
        <v>31012622</v>
      </c>
      <c r="H349" s="21" t="s">
        <v>166</v>
      </c>
      <c r="I349" s="21" t="s">
        <v>259</v>
      </c>
      <c r="J349" s="21" t="s">
        <v>168</v>
      </c>
      <c r="P349" s="21" t="s">
        <v>99</v>
      </c>
      <c r="Q349" s="21" t="s">
        <v>107</v>
      </c>
      <c r="S349" s="21">
        <v>18</v>
      </c>
      <c r="U349" s="21">
        <v>17</v>
      </c>
      <c r="AA349" s="21">
        <v>37</v>
      </c>
      <c r="AC349" s="21">
        <v>33</v>
      </c>
      <c r="AZ3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49" s="22">
        <f>Enrollment[[#This Row],[Refugee Children 3-14]]+Enrollment[[#This Row],[Refugee Children 15-24]]</f>
        <v>105</v>
      </c>
      <c r="BC3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49" s="22">
        <f>Enrollment[[#This Row],[Host Children 3-14]]+Enrollment[[#This Row],[Host Children 15-24]]</f>
        <v>0</v>
      </c>
      <c r="BF349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49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49" s="22">
        <f>Enrollment[[#This Row],['# of Boys from host community in age group 3-5 enrolled in learning spaces]]+Enrollment[[#This Row],['# of Boys from host community in age group 6-14 enrolled in learning spaces]]</f>
        <v>0</v>
      </c>
      <c r="BI349" s="22">
        <f>Enrollment[[#This Row],['# of Girls from host community in age group 3-5 enrolled in learning spaces]]+Enrollment[[#This Row],['# of Girls from host community in age group 6-14 enrolled in learning spaces]]</f>
        <v>0</v>
      </c>
      <c r="BJ349" s="22">
        <f>Enrollment[[#This Row],[Male Refugee (3-14)]]+Enrollment[[#This Row],[Host Male (3-14)]]</f>
        <v>50</v>
      </c>
      <c r="BK349" s="22">
        <f>Enrollment[[#This Row],[Female Refugee (3-14)]]+Enrollment[[#This Row],[Host Female (3-14)]]</f>
        <v>55</v>
      </c>
      <c r="BL3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49" s="22">
        <f>Enrollment[[#This Row],['# of Boys from host community in age group 15-17 enrolled in learning spaces]]+Enrollment[[#This Row],['# of Boys from host community in age group 18-24 enrolled in learning spaces]]</f>
        <v>0</v>
      </c>
      <c r="BO3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49" s="22">
        <f>Enrollment[[#This Row],[Male Refugee (15-24)]]+Enrollment[[#This Row],[Male Host (15-24)]]</f>
        <v>0</v>
      </c>
      <c r="BQ349" s="22">
        <f>Enrollment[[#This Row],[Female Refugee  (15-24)]]+Enrollment[[#This Row],[Female Host (15-24)]]</f>
        <v>0</v>
      </c>
      <c r="BR349" s="22">
        <f>Enrollment[[#This Row],[Total Male (3-14)]]+Enrollment[[#This Row],[Total Male (15-24)]]</f>
        <v>50</v>
      </c>
      <c r="BS349" s="22">
        <f>Enrollment[[#This Row],[Total Female (3-14)]]+Enrollment[[#This Row],[Total Female (15-24)]]</f>
        <v>55</v>
      </c>
      <c r="BT349" s="22">
        <f>Enrollment[[#This Row],[Refugee Total]]+Enrollment[[#This Row],[Total Host]]</f>
        <v>105</v>
      </c>
      <c r="BU349" s="22">
        <f>Enrollment[[#This Row],['# of Girls from refugee community in age group 3-5 enrolled in learning spaces]]+Enrollment[[#This Row],['# of Girls from host community in age group 3-5 enrolled in learning spaces]]</f>
        <v>18</v>
      </c>
      <c r="BV349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49" s="22">
        <f>Enrollment[[#This Row],['# of Boys from refugee community in age group 3-5 enrolled in learning spaces]]+Enrollment[[#This Row],['# of Boys from host community in age group 3-5 enrolled in learning spaces]]</f>
        <v>17</v>
      </c>
      <c r="BZ349" s="22">
        <f>Enrollment[[#This Row],['# of Boys from refugee community in age group 6-14 enrolled in learning spaces]]+Enrollment[[#This Row],['# of Boys from host community in age group 6-14 enrolled in learning spaces]]</f>
        <v>33</v>
      </c>
      <c r="CA3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3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50" spans="1:80">
      <c r="A350" s="21" t="s">
        <v>38</v>
      </c>
      <c r="B350" s="21" t="s">
        <v>67</v>
      </c>
      <c r="E350" s="21" t="s">
        <v>1272</v>
      </c>
      <c r="F350" s="21" t="s">
        <v>1273</v>
      </c>
      <c r="G350" s="21">
        <v>31012627</v>
      </c>
      <c r="H350" s="21" t="s">
        <v>166</v>
      </c>
      <c r="I350" s="21" t="s">
        <v>167</v>
      </c>
      <c r="J350" s="21" t="s">
        <v>168</v>
      </c>
      <c r="K350" s="21">
        <v>21.193095</v>
      </c>
      <c r="L350" s="21">
        <v>92.157017999999994</v>
      </c>
      <c r="M350" s="21">
        <v>0</v>
      </c>
      <c r="N350" s="21">
        <v>0</v>
      </c>
      <c r="P350" s="21" t="s">
        <v>99</v>
      </c>
      <c r="Q350" s="21" t="s">
        <v>107</v>
      </c>
      <c r="S350" s="21">
        <v>18</v>
      </c>
      <c r="U350" s="21">
        <v>17</v>
      </c>
      <c r="AA350" s="21">
        <v>36</v>
      </c>
      <c r="AC350" s="21">
        <v>34</v>
      </c>
      <c r="AD350" s="21">
        <v>1</v>
      </c>
      <c r="AZ3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50" s="22">
        <f>Enrollment[[#This Row],[Refugee Children 3-14]]+Enrollment[[#This Row],[Refugee Children 15-24]]</f>
        <v>105</v>
      </c>
      <c r="BC3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50" s="22">
        <f>Enrollment[[#This Row],[Host Children 3-14]]+Enrollment[[#This Row],[Host Children 15-24]]</f>
        <v>0</v>
      </c>
      <c r="BF350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50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50" s="22">
        <f>Enrollment[[#This Row],['# of Boys from host community in age group 3-5 enrolled in learning spaces]]+Enrollment[[#This Row],['# of Boys from host community in age group 6-14 enrolled in learning spaces]]</f>
        <v>0</v>
      </c>
      <c r="BI350" s="22">
        <f>Enrollment[[#This Row],['# of Girls from host community in age group 3-5 enrolled in learning spaces]]+Enrollment[[#This Row],['# of Girls from host community in age group 6-14 enrolled in learning spaces]]</f>
        <v>0</v>
      </c>
      <c r="BJ350" s="22">
        <f>Enrollment[[#This Row],[Male Refugee (3-14)]]+Enrollment[[#This Row],[Host Male (3-14)]]</f>
        <v>51</v>
      </c>
      <c r="BK350" s="22">
        <f>Enrollment[[#This Row],[Female Refugee (3-14)]]+Enrollment[[#This Row],[Host Female (3-14)]]</f>
        <v>54</v>
      </c>
      <c r="BL3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50" s="22">
        <f>Enrollment[[#This Row],['# of Boys from host community in age group 15-17 enrolled in learning spaces]]+Enrollment[[#This Row],['# of Boys from host community in age group 18-24 enrolled in learning spaces]]</f>
        <v>0</v>
      </c>
      <c r="BO3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50" s="22">
        <f>Enrollment[[#This Row],[Male Refugee (15-24)]]+Enrollment[[#This Row],[Male Host (15-24)]]</f>
        <v>0</v>
      </c>
      <c r="BQ350" s="22">
        <f>Enrollment[[#This Row],[Female Refugee  (15-24)]]+Enrollment[[#This Row],[Female Host (15-24)]]</f>
        <v>0</v>
      </c>
      <c r="BR350" s="22">
        <f>Enrollment[[#This Row],[Total Male (3-14)]]+Enrollment[[#This Row],[Total Male (15-24)]]</f>
        <v>51</v>
      </c>
      <c r="BS350" s="22">
        <f>Enrollment[[#This Row],[Total Female (3-14)]]+Enrollment[[#This Row],[Total Female (15-24)]]</f>
        <v>54</v>
      </c>
      <c r="BT350" s="22">
        <f>Enrollment[[#This Row],[Refugee Total]]+Enrollment[[#This Row],[Total Host]]</f>
        <v>105</v>
      </c>
      <c r="BU350" s="22">
        <f>Enrollment[[#This Row],['# of Girls from refugee community in age group 3-5 enrolled in learning spaces]]+Enrollment[[#This Row],['# of Girls from host community in age group 3-5 enrolled in learning spaces]]</f>
        <v>18</v>
      </c>
      <c r="BV350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50" s="22">
        <f>Enrollment[[#This Row],['# of Boys from refugee community in age group 3-5 enrolled in learning spaces]]+Enrollment[[#This Row],['# of Boys from host community in age group 3-5 enrolled in learning spaces]]</f>
        <v>17</v>
      </c>
      <c r="BZ350" s="22">
        <f>Enrollment[[#This Row],['# of Boys from refugee community in age group 6-14 enrolled in learning spaces]]+Enrollment[[#This Row],['# of Boys from host community in age group 6-14 enrolled in learning spaces]]</f>
        <v>34</v>
      </c>
      <c r="CA3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3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51" spans="1:80">
      <c r="A351" s="21" t="s">
        <v>38</v>
      </c>
      <c r="B351" s="21" t="s">
        <v>67</v>
      </c>
      <c r="E351" s="21" t="s">
        <v>1274</v>
      </c>
      <c r="F351" s="21" t="s">
        <v>206</v>
      </c>
      <c r="G351" s="21">
        <v>31012632</v>
      </c>
      <c r="H351" s="21" t="s">
        <v>166</v>
      </c>
      <c r="I351" s="21" t="s">
        <v>167</v>
      </c>
      <c r="J351" s="21" t="s">
        <v>168</v>
      </c>
      <c r="K351" s="21">
        <v>21.193210000000001</v>
      </c>
      <c r="L351" s="21">
        <v>92.158186999999998</v>
      </c>
      <c r="M351" s="21">
        <v>0</v>
      </c>
      <c r="N351" s="21">
        <v>0</v>
      </c>
      <c r="P351" s="21" t="s">
        <v>99</v>
      </c>
      <c r="Q351" s="21" t="s">
        <v>107</v>
      </c>
      <c r="S351" s="21">
        <v>17</v>
      </c>
      <c r="U351" s="21">
        <v>18</v>
      </c>
      <c r="V351" s="21">
        <v>2</v>
      </c>
      <c r="AA351" s="21">
        <v>35</v>
      </c>
      <c r="AB351" s="21">
        <v>1</v>
      </c>
      <c r="AC351" s="21">
        <v>35</v>
      </c>
      <c r="AD351" s="21">
        <v>1</v>
      </c>
      <c r="AZ3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51" s="22">
        <f>Enrollment[[#This Row],[Refugee Children 3-14]]+Enrollment[[#This Row],[Refugee Children 15-24]]</f>
        <v>105</v>
      </c>
      <c r="BC3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51" s="22">
        <f>Enrollment[[#This Row],[Host Children 3-14]]+Enrollment[[#This Row],[Host Children 15-24]]</f>
        <v>0</v>
      </c>
      <c r="BF351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51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51" s="22">
        <f>Enrollment[[#This Row],['# of Boys from host community in age group 3-5 enrolled in learning spaces]]+Enrollment[[#This Row],['# of Boys from host community in age group 6-14 enrolled in learning spaces]]</f>
        <v>0</v>
      </c>
      <c r="BI351" s="22">
        <f>Enrollment[[#This Row],['# of Girls from host community in age group 3-5 enrolled in learning spaces]]+Enrollment[[#This Row],['# of Girls from host community in age group 6-14 enrolled in learning spaces]]</f>
        <v>0</v>
      </c>
      <c r="BJ351" s="22">
        <f>Enrollment[[#This Row],[Male Refugee (3-14)]]+Enrollment[[#This Row],[Host Male (3-14)]]</f>
        <v>53</v>
      </c>
      <c r="BK351" s="22">
        <f>Enrollment[[#This Row],[Female Refugee (3-14)]]+Enrollment[[#This Row],[Host Female (3-14)]]</f>
        <v>52</v>
      </c>
      <c r="BL3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51" s="22">
        <f>Enrollment[[#This Row],['# of Boys from host community in age group 15-17 enrolled in learning spaces]]+Enrollment[[#This Row],['# of Boys from host community in age group 18-24 enrolled in learning spaces]]</f>
        <v>0</v>
      </c>
      <c r="BO3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51" s="22">
        <f>Enrollment[[#This Row],[Male Refugee (15-24)]]+Enrollment[[#This Row],[Male Host (15-24)]]</f>
        <v>0</v>
      </c>
      <c r="BQ351" s="22">
        <f>Enrollment[[#This Row],[Female Refugee  (15-24)]]+Enrollment[[#This Row],[Female Host (15-24)]]</f>
        <v>0</v>
      </c>
      <c r="BR351" s="22">
        <f>Enrollment[[#This Row],[Total Male (3-14)]]+Enrollment[[#This Row],[Total Male (15-24)]]</f>
        <v>53</v>
      </c>
      <c r="BS351" s="22">
        <f>Enrollment[[#This Row],[Total Female (3-14)]]+Enrollment[[#This Row],[Total Female (15-24)]]</f>
        <v>52</v>
      </c>
      <c r="BT351" s="22">
        <f>Enrollment[[#This Row],[Refugee Total]]+Enrollment[[#This Row],[Total Host]]</f>
        <v>105</v>
      </c>
      <c r="BU351" s="22">
        <f>Enrollment[[#This Row],['# of Girls from refugee community in age group 3-5 enrolled in learning spaces]]+Enrollment[[#This Row],['# of Girls from host community in age group 3-5 enrolled in learning spaces]]</f>
        <v>17</v>
      </c>
      <c r="BV351" s="22">
        <f>Enrollment[[#This Row],['# of Girls from refugee community in age group 6-14 enrolled in learning spaces]]+Enrollment[[#This Row],['# of Girls from host community in age group 6-14 enrolled in learning spaces]]</f>
        <v>35</v>
      </c>
      <c r="BW3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51" s="22">
        <f>Enrollment[[#This Row],['# of Boys from refugee community in age group 3-5 enrolled in learning spaces]]+Enrollment[[#This Row],['# of Boys from host community in age group 3-5 enrolled in learning spaces]]</f>
        <v>18</v>
      </c>
      <c r="BZ351" s="22">
        <f>Enrollment[[#This Row],['# of Boys from refugee community in age group 6-14 enrolled in learning spaces]]+Enrollment[[#This Row],['# of Boys from host community in age group 6-14 enrolled in learning spaces]]</f>
        <v>35</v>
      </c>
      <c r="CA3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3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52" spans="1:80">
      <c r="A352" s="21" t="s">
        <v>38</v>
      </c>
      <c r="B352" s="21" t="s">
        <v>67</v>
      </c>
      <c r="E352" s="21" t="s">
        <v>1275</v>
      </c>
      <c r="F352" s="21" t="s">
        <v>216</v>
      </c>
      <c r="G352" s="21">
        <v>31012636</v>
      </c>
      <c r="H352" s="21" t="s">
        <v>166</v>
      </c>
      <c r="I352" s="21" t="s">
        <v>259</v>
      </c>
      <c r="J352" s="21" t="s">
        <v>168</v>
      </c>
      <c r="K352" s="21">
        <v>21.193617</v>
      </c>
      <c r="L352" s="21">
        <v>92.157141999999993</v>
      </c>
      <c r="M352" s="21">
        <v>0</v>
      </c>
      <c r="N352" s="21">
        <v>0</v>
      </c>
      <c r="P352" s="21" t="s">
        <v>99</v>
      </c>
      <c r="Q352" s="21" t="s">
        <v>107</v>
      </c>
      <c r="S352" s="21">
        <v>19</v>
      </c>
      <c r="U352" s="21">
        <v>16</v>
      </c>
      <c r="AA352" s="21">
        <v>33</v>
      </c>
      <c r="AC352" s="21">
        <v>37</v>
      </c>
      <c r="AZ3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52" s="22">
        <f>Enrollment[[#This Row],[Refugee Children 3-14]]+Enrollment[[#This Row],[Refugee Children 15-24]]</f>
        <v>105</v>
      </c>
      <c r="BC3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52" s="22">
        <f>Enrollment[[#This Row],[Host Children 3-14]]+Enrollment[[#This Row],[Host Children 15-24]]</f>
        <v>0</v>
      </c>
      <c r="BF352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52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52" s="22">
        <f>Enrollment[[#This Row],['# of Boys from host community in age group 3-5 enrolled in learning spaces]]+Enrollment[[#This Row],['# of Boys from host community in age group 6-14 enrolled in learning spaces]]</f>
        <v>0</v>
      </c>
      <c r="BI352" s="22">
        <f>Enrollment[[#This Row],['# of Girls from host community in age group 3-5 enrolled in learning spaces]]+Enrollment[[#This Row],['# of Girls from host community in age group 6-14 enrolled in learning spaces]]</f>
        <v>0</v>
      </c>
      <c r="BJ352" s="22">
        <f>Enrollment[[#This Row],[Male Refugee (3-14)]]+Enrollment[[#This Row],[Host Male (3-14)]]</f>
        <v>53</v>
      </c>
      <c r="BK352" s="22">
        <f>Enrollment[[#This Row],[Female Refugee (3-14)]]+Enrollment[[#This Row],[Host Female (3-14)]]</f>
        <v>52</v>
      </c>
      <c r="BL3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52" s="22">
        <f>Enrollment[[#This Row],['# of Boys from host community in age group 15-17 enrolled in learning spaces]]+Enrollment[[#This Row],['# of Boys from host community in age group 18-24 enrolled in learning spaces]]</f>
        <v>0</v>
      </c>
      <c r="BO3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52" s="22">
        <f>Enrollment[[#This Row],[Male Refugee (15-24)]]+Enrollment[[#This Row],[Male Host (15-24)]]</f>
        <v>0</v>
      </c>
      <c r="BQ352" s="22">
        <f>Enrollment[[#This Row],[Female Refugee  (15-24)]]+Enrollment[[#This Row],[Female Host (15-24)]]</f>
        <v>0</v>
      </c>
      <c r="BR352" s="22">
        <f>Enrollment[[#This Row],[Total Male (3-14)]]+Enrollment[[#This Row],[Total Male (15-24)]]</f>
        <v>53</v>
      </c>
      <c r="BS352" s="22">
        <f>Enrollment[[#This Row],[Total Female (3-14)]]+Enrollment[[#This Row],[Total Female (15-24)]]</f>
        <v>52</v>
      </c>
      <c r="BT352" s="22">
        <f>Enrollment[[#This Row],[Refugee Total]]+Enrollment[[#This Row],[Total Host]]</f>
        <v>105</v>
      </c>
      <c r="BU352" s="22">
        <f>Enrollment[[#This Row],['# of Girls from refugee community in age group 3-5 enrolled in learning spaces]]+Enrollment[[#This Row],['# of Girls from host community in age group 3-5 enrolled in learning spaces]]</f>
        <v>19</v>
      </c>
      <c r="BV352" s="22">
        <f>Enrollment[[#This Row],['# of Girls from refugee community in age group 6-14 enrolled in learning spaces]]+Enrollment[[#This Row],['# of Girls from host community in age group 6-14 enrolled in learning spaces]]</f>
        <v>33</v>
      </c>
      <c r="BW3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52" s="22">
        <f>Enrollment[[#This Row],['# of Boys from refugee community in age group 3-5 enrolled in learning spaces]]+Enrollment[[#This Row],['# of Boys from host community in age group 3-5 enrolled in learning spaces]]</f>
        <v>16</v>
      </c>
      <c r="BZ352" s="22">
        <f>Enrollment[[#This Row],['# of Boys from refugee community in age group 6-14 enrolled in learning spaces]]+Enrollment[[#This Row],['# of Boys from host community in age group 6-14 enrolled in learning spaces]]</f>
        <v>37</v>
      </c>
      <c r="CA3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3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53" spans="1:80">
      <c r="A353" s="21" t="s">
        <v>38</v>
      </c>
      <c r="B353" s="21" t="s">
        <v>67</v>
      </c>
      <c r="E353" s="21" t="s">
        <v>1276</v>
      </c>
      <c r="F353" s="21" t="s">
        <v>214</v>
      </c>
      <c r="G353" s="21">
        <v>31012633</v>
      </c>
      <c r="H353" s="21" t="s">
        <v>166</v>
      </c>
      <c r="I353" s="21" t="s">
        <v>259</v>
      </c>
      <c r="J353" s="21" t="s">
        <v>168</v>
      </c>
      <c r="K353" s="21">
        <v>21.193276999999998</v>
      </c>
      <c r="L353" s="21">
        <v>92.157478999999995</v>
      </c>
      <c r="M353" s="21">
        <v>0</v>
      </c>
      <c r="N353" s="21">
        <v>0</v>
      </c>
      <c r="P353" s="21" t="s">
        <v>99</v>
      </c>
      <c r="Q353" s="21" t="s">
        <v>107</v>
      </c>
      <c r="S353" s="21">
        <v>18</v>
      </c>
      <c r="U353" s="21">
        <v>17</v>
      </c>
      <c r="AA353" s="21">
        <v>34</v>
      </c>
      <c r="AB353" s="21">
        <v>1</v>
      </c>
      <c r="AC353" s="21">
        <v>36</v>
      </c>
      <c r="AZ3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53" s="22">
        <f>Enrollment[[#This Row],[Refugee Children 3-14]]+Enrollment[[#This Row],[Refugee Children 15-24]]</f>
        <v>105</v>
      </c>
      <c r="BC3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53" s="22">
        <f>Enrollment[[#This Row],[Host Children 3-14]]+Enrollment[[#This Row],[Host Children 15-24]]</f>
        <v>0</v>
      </c>
      <c r="BF353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53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53" s="22">
        <f>Enrollment[[#This Row],['# of Boys from host community in age group 3-5 enrolled in learning spaces]]+Enrollment[[#This Row],['# of Boys from host community in age group 6-14 enrolled in learning spaces]]</f>
        <v>0</v>
      </c>
      <c r="BI353" s="22">
        <f>Enrollment[[#This Row],['# of Girls from host community in age group 3-5 enrolled in learning spaces]]+Enrollment[[#This Row],['# of Girls from host community in age group 6-14 enrolled in learning spaces]]</f>
        <v>0</v>
      </c>
      <c r="BJ353" s="22">
        <f>Enrollment[[#This Row],[Male Refugee (3-14)]]+Enrollment[[#This Row],[Host Male (3-14)]]</f>
        <v>53</v>
      </c>
      <c r="BK353" s="22">
        <f>Enrollment[[#This Row],[Female Refugee (3-14)]]+Enrollment[[#This Row],[Host Female (3-14)]]</f>
        <v>52</v>
      </c>
      <c r="BL35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5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53" s="22">
        <f>Enrollment[[#This Row],['# of Boys from host community in age group 15-17 enrolled in learning spaces]]+Enrollment[[#This Row],['# of Boys from host community in age group 18-24 enrolled in learning spaces]]</f>
        <v>0</v>
      </c>
      <c r="BO3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53" s="22">
        <f>Enrollment[[#This Row],[Male Refugee (15-24)]]+Enrollment[[#This Row],[Male Host (15-24)]]</f>
        <v>0</v>
      </c>
      <c r="BQ353" s="22">
        <f>Enrollment[[#This Row],[Female Refugee  (15-24)]]+Enrollment[[#This Row],[Female Host (15-24)]]</f>
        <v>0</v>
      </c>
      <c r="BR353" s="22">
        <f>Enrollment[[#This Row],[Total Male (3-14)]]+Enrollment[[#This Row],[Total Male (15-24)]]</f>
        <v>53</v>
      </c>
      <c r="BS353" s="22">
        <f>Enrollment[[#This Row],[Total Female (3-14)]]+Enrollment[[#This Row],[Total Female (15-24)]]</f>
        <v>52</v>
      </c>
      <c r="BT353" s="22">
        <f>Enrollment[[#This Row],[Refugee Total]]+Enrollment[[#This Row],[Total Host]]</f>
        <v>105</v>
      </c>
      <c r="BU353" s="22">
        <f>Enrollment[[#This Row],['# of Girls from refugee community in age group 3-5 enrolled in learning spaces]]+Enrollment[[#This Row],['# of Girls from host community in age group 3-5 enrolled in learning spaces]]</f>
        <v>18</v>
      </c>
      <c r="BV353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5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5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53" s="22">
        <f>Enrollment[[#This Row],['# of Boys from refugee community in age group 3-5 enrolled in learning spaces]]+Enrollment[[#This Row],['# of Boys from host community in age group 3-5 enrolled in learning spaces]]</f>
        <v>17</v>
      </c>
      <c r="BZ353" s="22">
        <f>Enrollment[[#This Row],['# of Boys from refugee community in age group 6-14 enrolled in learning spaces]]+Enrollment[[#This Row],['# of Boys from host community in age group 6-14 enrolled in learning spaces]]</f>
        <v>36</v>
      </c>
      <c r="CA35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5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54" spans="1:80">
      <c r="A354" s="21" t="s">
        <v>33</v>
      </c>
      <c r="B354" s="21" t="s">
        <v>62</v>
      </c>
      <c r="E354" s="21" t="s">
        <v>1277</v>
      </c>
      <c r="F354" s="21" t="s">
        <v>1278</v>
      </c>
      <c r="G354" s="21">
        <v>31012595</v>
      </c>
      <c r="H354" s="21" t="s">
        <v>166</v>
      </c>
      <c r="I354" s="21" t="s">
        <v>259</v>
      </c>
      <c r="J354" s="21" t="s">
        <v>168</v>
      </c>
      <c r="K354" s="21">
        <v>21.190027000000001</v>
      </c>
      <c r="L354" s="21">
        <v>92.152088000000006</v>
      </c>
      <c r="M354" s="21">
        <v>0</v>
      </c>
      <c r="N354" s="21">
        <v>0</v>
      </c>
      <c r="P354" s="21" t="s">
        <v>99</v>
      </c>
      <c r="Q354" s="21" t="s">
        <v>107</v>
      </c>
      <c r="S354" s="21">
        <v>18</v>
      </c>
      <c r="U354" s="21">
        <v>17</v>
      </c>
      <c r="AA354" s="21">
        <v>37</v>
      </c>
      <c r="AC354" s="21">
        <v>33</v>
      </c>
      <c r="AZ3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54" s="22">
        <f>Enrollment[[#This Row],[Refugee Children 3-14]]+Enrollment[[#This Row],[Refugee Children 15-24]]</f>
        <v>105</v>
      </c>
      <c r="BC3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54" s="22">
        <f>Enrollment[[#This Row],[Host Children 3-14]]+Enrollment[[#This Row],[Host Children 15-24]]</f>
        <v>0</v>
      </c>
      <c r="BF354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54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54" s="22">
        <f>Enrollment[[#This Row],['# of Boys from host community in age group 3-5 enrolled in learning spaces]]+Enrollment[[#This Row],['# of Boys from host community in age group 6-14 enrolled in learning spaces]]</f>
        <v>0</v>
      </c>
      <c r="BI354" s="22">
        <f>Enrollment[[#This Row],['# of Girls from host community in age group 3-5 enrolled in learning spaces]]+Enrollment[[#This Row],['# of Girls from host community in age group 6-14 enrolled in learning spaces]]</f>
        <v>0</v>
      </c>
      <c r="BJ354" s="22">
        <f>Enrollment[[#This Row],[Male Refugee (3-14)]]+Enrollment[[#This Row],[Host Male (3-14)]]</f>
        <v>50</v>
      </c>
      <c r="BK354" s="22">
        <f>Enrollment[[#This Row],[Female Refugee (3-14)]]+Enrollment[[#This Row],[Host Female (3-14)]]</f>
        <v>55</v>
      </c>
      <c r="BL3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54" s="22">
        <f>Enrollment[[#This Row],['# of Boys from host community in age group 15-17 enrolled in learning spaces]]+Enrollment[[#This Row],['# of Boys from host community in age group 18-24 enrolled in learning spaces]]</f>
        <v>0</v>
      </c>
      <c r="BO3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54" s="22">
        <f>Enrollment[[#This Row],[Male Refugee (15-24)]]+Enrollment[[#This Row],[Male Host (15-24)]]</f>
        <v>0</v>
      </c>
      <c r="BQ354" s="22">
        <f>Enrollment[[#This Row],[Female Refugee  (15-24)]]+Enrollment[[#This Row],[Female Host (15-24)]]</f>
        <v>0</v>
      </c>
      <c r="BR354" s="22">
        <f>Enrollment[[#This Row],[Total Male (3-14)]]+Enrollment[[#This Row],[Total Male (15-24)]]</f>
        <v>50</v>
      </c>
      <c r="BS354" s="22">
        <f>Enrollment[[#This Row],[Total Female (3-14)]]+Enrollment[[#This Row],[Total Female (15-24)]]</f>
        <v>55</v>
      </c>
      <c r="BT354" s="22">
        <f>Enrollment[[#This Row],[Refugee Total]]+Enrollment[[#This Row],[Total Host]]</f>
        <v>105</v>
      </c>
      <c r="BU354" s="22">
        <f>Enrollment[[#This Row],['# of Girls from refugee community in age group 3-5 enrolled in learning spaces]]+Enrollment[[#This Row],['# of Girls from host community in age group 3-5 enrolled in learning spaces]]</f>
        <v>18</v>
      </c>
      <c r="BV354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54" s="22">
        <f>Enrollment[[#This Row],['# of Boys from refugee community in age group 3-5 enrolled in learning spaces]]+Enrollment[[#This Row],['# of Boys from host community in age group 3-5 enrolled in learning spaces]]</f>
        <v>17</v>
      </c>
      <c r="BZ354" s="22">
        <f>Enrollment[[#This Row],['# of Boys from refugee community in age group 6-14 enrolled in learning spaces]]+Enrollment[[#This Row],['# of Boys from host community in age group 6-14 enrolled in learning spaces]]</f>
        <v>33</v>
      </c>
      <c r="CA3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3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55" spans="1:80">
      <c r="A355" s="21" t="s">
        <v>33</v>
      </c>
      <c r="B355" s="21" t="s">
        <v>62</v>
      </c>
      <c r="E355" s="21" t="s">
        <v>1279</v>
      </c>
      <c r="F355" s="21" t="s">
        <v>1280</v>
      </c>
      <c r="G355" s="21">
        <v>31012589</v>
      </c>
      <c r="H355" s="21" t="s">
        <v>166</v>
      </c>
      <c r="I355" s="21" t="s">
        <v>259</v>
      </c>
      <c r="J355" s="21" t="s">
        <v>168</v>
      </c>
      <c r="K355" s="21">
        <v>21.189240999999999</v>
      </c>
      <c r="L355" s="21">
        <v>92.153166999999996</v>
      </c>
      <c r="M355" s="21">
        <v>0</v>
      </c>
      <c r="N355" s="21">
        <v>0</v>
      </c>
      <c r="P355" s="21" t="s">
        <v>99</v>
      </c>
      <c r="Q355" s="21" t="s">
        <v>107</v>
      </c>
      <c r="S355" s="21">
        <v>18</v>
      </c>
      <c r="U355" s="21">
        <v>17</v>
      </c>
      <c r="AA355" s="21">
        <v>37</v>
      </c>
      <c r="AC355" s="21">
        <v>33</v>
      </c>
      <c r="AD355" s="21">
        <v>1</v>
      </c>
      <c r="AZ3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55" s="22">
        <f>Enrollment[[#This Row],[Refugee Children 3-14]]+Enrollment[[#This Row],[Refugee Children 15-24]]</f>
        <v>105</v>
      </c>
      <c r="BC3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55" s="22">
        <f>Enrollment[[#This Row],[Host Children 3-14]]+Enrollment[[#This Row],[Host Children 15-24]]</f>
        <v>0</v>
      </c>
      <c r="BF35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55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55" s="22">
        <f>Enrollment[[#This Row],['# of Boys from host community in age group 3-5 enrolled in learning spaces]]+Enrollment[[#This Row],['# of Boys from host community in age group 6-14 enrolled in learning spaces]]</f>
        <v>0</v>
      </c>
      <c r="BI355" s="22">
        <f>Enrollment[[#This Row],['# of Girls from host community in age group 3-5 enrolled in learning spaces]]+Enrollment[[#This Row],['# of Girls from host community in age group 6-14 enrolled in learning spaces]]</f>
        <v>0</v>
      </c>
      <c r="BJ355" s="22">
        <f>Enrollment[[#This Row],[Male Refugee (3-14)]]+Enrollment[[#This Row],[Host Male (3-14)]]</f>
        <v>50</v>
      </c>
      <c r="BK355" s="22">
        <f>Enrollment[[#This Row],[Female Refugee (3-14)]]+Enrollment[[#This Row],[Host Female (3-14)]]</f>
        <v>55</v>
      </c>
      <c r="BL3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55" s="22">
        <f>Enrollment[[#This Row],['# of Boys from host community in age group 15-17 enrolled in learning spaces]]+Enrollment[[#This Row],['# of Boys from host community in age group 18-24 enrolled in learning spaces]]</f>
        <v>0</v>
      </c>
      <c r="BO3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55" s="22">
        <f>Enrollment[[#This Row],[Male Refugee (15-24)]]+Enrollment[[#This Row],[Male Host (15-24)]]</f>
        <v>0</v>
      </c>
      <c r="BQ355" s="22">
        <f>Enrollment[[#This Row],[Female Refugee  (15-24)]]+Enrollment[[#This Row],[Female Host (15-24)]]</f>
        <v>0</v>
      </c>
      <c r="BR355" s="22">
        <f>Enrollment[[#This Row],[Total Male (3-14)]]+Enrollment[[#This Row],[Total Male (15-24)]]</f>
        <v>50</v>
      </c>
      <c r="BS355" s="22">
        <f>Enrollment[[#This Row],[Total Female (3-14)]]+Enrollment[[#This Row],[Total Female (15-24)]]</f>
        <v>55</v>
      </c>
      <c r="BT355" s="22">
        <f>Enrollment[[#This Row],[Refugee Total]]+Enrollment[[#This Row],[Total Host]]</f>
        <v>105</v>
      </c>
      <c r="BU355" s="22">
        <f>Enrollment[[#This Row],['# of Girls from refugee community in age group 3-5 enrolled in learning spaces]]+Enrollment[[#This Row],['# of Girls from host community in age group 3-5 enrolled in learning spaces]]</f>
        <v>18</v>
      </c>
      <c r="BV355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55" s="22">
        <f>Enrollment[[#This Row],['# of Boys from refugee community in age group 3-5 enrolled in learning spaces]]+Enrollment[[#This Row],['# of Boys from host community in age group 3-5 enrolled in learning spaces]]</f>
        <v>17</v>
      </c>
      <c r="BZ355" s="22">
        <f>Enrollment[[#This Row],['# of Boys from refugee community in age group 6-14 enrolled in learning spaces]]+Enrollment[[#This Row],['# of Boys from host community in age group 6-14 enrolled in learning spaces]]</f>
        <v>33</v>
      </c>
      <c r="CA3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3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56" spans="1:80">
      <c r="A356" s="21" t="s">
        <v>33</v>
      </c>
      <c r="B356" s="21" t="s">
        <v>62</v>
      </c>
      <c r="E356" s="21" t="s">
        <v>1281</v>
      </c>
      <c r="F356" s="21" t="s">
        <v>1282</v>
      </c>
      <c r="G356" s="21">
        <v>31012597</v>
      </c>
      <c r="H356" s="21" t="s">
        <v>166</v>
      </c>
      <c r="I356" s="21" t="s">
        <v>167</v>
      </c>
      <c r="J356" s="21" t="s">
        <v>168</v>
      </c>
      <c r="K356" s="21">
        <v>21.190242000000001</v>
      </c>
      <c r="L356" s="21">
        <v>92.153012000000004</v>
      </c>
      <c r="M356" s="21">
        <v>0</v>
      </c>
      <c r="N356" s="21">
        <v>0</v>
      </c>
      <c r="P356" s="21" t="s">
        <v>99</v>
      </c>
      <c r="Q356" s="21" t="s">
        <v>107</v>
      </c>
      <c r="S356" s="21">
        <v>17</v>
      </c>
      <c r="U356" s="21">
        <v>18</v>
      </c>
      <c r="AA356" s="21">
        <v>37</v>
      </c>
      <c r="AC356" s="21">
        <v>33</v>
      </c>
      <c r="AZ3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56" s="22">
        <f>Enrollment[[#This Row],[Refugee Children 3-14]]+Enrollment[[#This Row],[Refugee Children 15-24]]</f>
        <v>105</v>
      </c>
      <c r="BC3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56" s="22">
        <f>Enrollment[[#This Row],[Host Children 3-14]]+Enrollment[[#This Row],[Host Children 15-24]]</f>
        <v>0</v>
      </c>
      <c r="BF356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56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56" s="22">
        <f>Enrollment[[#This Row],['# of Boys from host community in age group 3-5 enrolled in learning spaces]]+Enrollment[[#This Row],['# of Boys from host community in age group 6-14 enrolled in learning spaces]]</f>
        <v>0</v>
      </c>
      <c r="BI356" s="22">
        <f>Enrollment[[#This Row],['# of Girls from host community in age group 3-5 enrolled in learning spaces]]+Enrollment[[#This Row],['# of Girls from host community in age group 6-14 enrolled in learning spaces]]</f>
        <v>0</v>
      </c>
      <c r="BJ356" s="22">
        <f>Enrollment[[#This Row],[Male Refugee (3-14)]]+Enrollment[[#This Row],[Host Male (3-14)]]</f>
        <v>51</v>
      </c>
      <c r="BK356" s="22">
        <f>Enrollment[[#This Row],[Female Refugee (3-14)]]+Enrollment[[#This Row],[Host Female (3-14)]]</f>
        <v>54</v>
      </c>
      <c r="BL3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56" s="22">
        <f>Enrollment[[#This Row],['# of Boys from host community in age group 15-17 enrolled in learning spaces]]+Enrollment[[#This Row],['# of Boys from host community in age group 18-24 enrolled in learning spaces]]</f>
        <v>0</v>
      </c>
      <c r="BO3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56" s="22">
        <f>Enrollment[[#This Row],[Male Refugee (15-24)]]+Enrollment[[#This Row],[Male Host (15-24)]]</f>
        <v>0</v>
      </c>
      <c r="BQ356" s="22">
        <f>Enrollment[[#This Row],[Female Refugee  (15-24)]]+Enrollment[[#This Row],[Female Host (15-24)]]</f>
        <v>0</v>
      </c>
      <c r="BR356" s="22">
        <f>Enrollment[[#This Row],[Total Male (3-14)]]+Enrollment[[#This Row],[Total Male (15-24)]]</f>
        <v>51</v>
      </c>
      <c r="BS356" s="22">
        <f>Enrollment[[#This Row],[Total Female (3-14)]]+Enrollment[[#This Row],[Total Female (15-24)]]</f>
        <v>54</v>
      </c>
      <c r="BT356" s="22">
        <f>Enrollment[[#This Row],[Refugee Total]]+Enrollment[[#This Row],[Total Host]]</f>
        <v>105</v>
      </c>
      <c r="BU356" s="22">
        <f>Enrollment[[#This Row],['# of Girls from refugee community in age group 3-5 enrolled in learning spaces]]+Enrollment[[#This Row],['# of Girls from host community in age group 3-5 enrolled in learning spaces]]</f>
        <v>17</v>
      </c>
      <c r="BV356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56" s="22">
        <f>Enrollment[[#This Row],['# of Boys from refugee community in age group 3-5 enrolled in learning spaces]]+Enrollment[[#This Row],['# of Boys from host community in age group 3-5 enrolled in learning spaces]]</f>
        <v>18</v>
      </c>
      <c r="BZ356" s="22">
        <f>Enrollment[[#This Row],['# of Boys from refugee community in age group 6-14 enrolled in learning spaces]]+Enrollment[[#This Row],['# of Boys from host community in age group 6-14 enrolled in learning spaces]]</f>
        <v>33</v>
      </c>
      <c r="CA3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3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57" spans="1:80">
      <c r="A357" s="21" t="s">
        <v>33</v>
      </c>
      <c r="B357" s="21" t="s">
        <v>62</v>
      </c>
      <c r="E357" s="21" t="s">
        <v>1283</v>
      </c>
      <c r="F357" s="21" t="s">
        <v>1284</v>
      </c>
      <c r="G357" s="21">
        <v>31012719</v>
      </c>
      <c r="H357" s="21" t="s">
        <v>166</v>
      </c>
      <c r="I357" s="21" t="s">
        <v>167</v>
      </c>
      <c r="J357" s="21" t="s">
        <v>168</v>
      </c>
      <c r="P357" s="21" t="s">
        <v>99</v>
      </c>
      <c r="Q357" s="21" t="s">
        <v>107</v>
      </c>
      <c r="S357" s="21">
        <v>18</v>
      </c>
      <c r="U357" s="21">
        <v>17</v>
      </c>
      <c r="AA357" s="21">
        <v>36</v>
      </c>
      <c r="AB357" s="21">
        <v>1</v>
      </c>
      <c r="AC357" s="21">
        <v>34</v>
      </c>
      <c r="AZ3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57" s="22">
        <f>Enrollment[[#This Row],[Refugee Children 3-14]]+Enrollment[[#This Row],[Refugee Children 15-24]]</f>
        <v>105</v>
      </c>
      <c r="BC3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57" s="22">
        <f>Enrollment[[#This Row],[Host Children 3-14]]+Enrollment[[#This Row],[Host Children 15-24]]</f>
        <v>0</v>
      </c>
      <c r="BF357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57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57" s="22">
        <f>Enrollment[[#This Row],['# of Boys from host community in age group 3-5 enrolled in learning spaces]]+Enrollment[[#This Row],['# of Boys from host community in age group 6-14 enrolled in learning spaces]]</f>
        <v>0</v>
      </c>
      <c r="BI357" s="22">
        <f>Enrollment[[#This Row],['# of Girls from host community in age group 3-5 enrolled in learning spaces]]+Enrollment[[#This Row],['# of Girls from host community in age group 6-14 enrolled in learning spaces]]</f>
        <v>0</v>
      </c>
      <c r="BJ357" s="22">
        <f>Enrollment[[#This Row],[Male Refugee (3-14)]]+Enrollment[[#This Row],[Host Male (3-14)]]</f>
        <v>51</v>
      </c>
      <c r="BK357" s="22">
        <f>Enrollment[[#This Row],[Female Refugee (3-14)]]+Enrollment[[#This Row],[Host Female (3-14)]]</f>
        <v>54</v>
      </c>
      <c r="BL3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57" s="22">
        <f>Enrollment[[#This Row],['# of Boys from host community in age group 15-17 enrolled in learning spaces]]+Enrollment[[#This Row],['# of Boys from host community in age group 18-24 enrolled in learning spaces]]</f>
        <v>0</v>
      </c>
      <c r="BO3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57" s="22">
        <f>Enrollment[[#This Row],[Male Refugee (15-24)]]+Enrollment[[#This Row],[Male Host (15-24)]]</f>
        <v>0</v>
      </c>
      <c r="BQ357" s="22">
        <f>Enrollment[[#This Row],[Female Refugee  (15-24)]]+Enrollment[[#This Row],[Female Host (15-24)]]</f>
        <v>0</v>
      </c>
      <c r="BR357" s="22">
        <f>Enrollment[[#This Row],[Total Male (3-14)]]+Enrollment[[#This Row],[Total Male (15-24)]]</f>
        <v>51</v>
      </c>
      <c r="BS357" s="22">
        <f>Enrollment[[#This Row],[Total Female (3-14)]]+Enrollment[[#This Row],[Total Female (15-24)]]</f>
        <v>54</v>
      </c>
      <c r="BT357" s="22">
        <f>Enrollment[[#This Row],[Refugee Total]]+Enrollment[[#This Row],[Total Host]]</f>
        <v>105</v>
      </c>
      <c r="BU357" s="22">
        <f>Enrollment[[#This Row],['# of Girls from refugee community in age group 3-5 enrolled in learning spaces]]+Enrollment[[#This Row],['# of Girls from host community in age group 3-5 enrolled in learning spaces]]</f>
        <v>18</v>
      </c>
      <c r="BV357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57" s="22">
        <f>Enrollment[[#This Row],['# of Boys from refugee community in age group 3-5 enrolled in learning spaces]]+Enrollment[[#This Row],['# of Boys from host community in age group 3-5 enrolled in learning spaces]]</f>
        <v>17</v>
      </c>
      <c r="BZ357" s="22">
        <f>Enrollment[[#This Row],['# of Boys from refugee community in age group 6-14 enrolled in learning spaces]]+Enrollment[[#This Row],['# of Boys from host community in age group 6-14 enrolled in learning spaces]]</f>
        <v>34</v>
      </c>
      <c r="CA3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3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58" spans="1:80">
      <c r="A358" s="21" t="s">
        <v>33</v>
      </c>
      <c r="B358" s="21" t="s">
        <v>62</v>
      </c>
      <c r="E358" s="21" t="s">
        <v>1285</v>
      </c>
      <c r="F358" s="21" t="s">
        <v>1286</v>
      </c>
      <c r="G358" s="21">
        <v>31012596</v>
      </c>
      <c r="H358" s="21" t="s">
        <v>166</v>
      </c>
      <c r="I358" s="21" t="s">
        <v>167</v>
      </c>
      <c r="J358" s="21" t="s">
        <v>168</v>
      </c>
      <c r="K358" s="21">
        <v>21.190117000000001</v>
      </c>
      <c r="L358" s="21">
        <v>92.153880000000001</v>
      </c>
      <c r="M358" s="21">
        <v>0</v>
      </c>
      <c r="N358" s="21">
        <v>0</v>
      </c>
      <c r="P358" s="21" t="s">
        <v>99</v>
      </c>
      <c r="Q358" s="21" t="s">
        <v>107</v>
      </c>
      <c r="S358" s="21">
        <v>17</v>
      </c>
      <c r="U358" s="21">
        <v>18</v>
      </c>
      <c r="AA358" s="21">
        <v>37</v>
      </c>
      <c r="AC358" s="21">
        <v>33</v>
      </c>
      <c r="AZ3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58" s="22">
        <f>Enrollment[[#This Row],[Refugee Children 3-14]]+Enrollment[[#This Row],[Refugee Children 15-24]]</f>
        <v>105</v>
      </c>
      <c r="BC3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58" s="22">
        <f>Enrollment[[#This Row],[Host Children 3-14]]+Enrollment[[#This Row],[Host Children 15-24]]</f>
        <v>0</v>
      </c>
      <c r="BF358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58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58" s="22">
        <f>Enrollment[[#This Row],['# of Boys from host community in age group 3-5 enrolled in learning spaces]]+Enrollment[[#This Row],['# of Boys from host community in age group 6-14 enrolled in learning spaces]]</f>
        <v>0</v>
      </c>
      <c r="BI358" s="22">
        <f>Enrollment[[#This Row],['# of Girls from host community in age group 3-5 enrolled in learning spaces]]+Enrollment[[#This Row],['# of Girls from host community in age group 6-14 enrolled in learning spaces]]</f>
        <v>0</v>
      </c>
      <c r="BJ358" s="22">
        <f>Enrollment[[#This Row],[Male Refugee (3-14)]]+Enrollment[[#This Row],[Host Male (3-14)]]</f>
        <v>51</v>
      </c>
      <c r="BK358" s="22">
        <f>Enrollment[[#This Row],[Female Refugee (3-14)]]+Enrollment[[#This Row],[Host Female (3-14)]]</f>
        <v>54</v>
      </c>
      <c r="BL3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58" s="22">
        <f>Enrollment[[#This Row],['# of Boys from host community in age group 15-17 enrolled in learning spaces]]+Enrollment[[#This Row],['# of Boys from host community in age group 18-24 enrolled in learning spaces]]</f>
        <v>0</v>
      </c>
      <c r="BO3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58" s="22">
        <f>Enrollment[[#This Row],[Male Refugee (15-24)]]+Enrollment[[#This Row],[Male Host (15-24)]]</f>
        <v>0</v>
      </c>
      <c r="BQ358" s="22">
        <f>Enrollment[[#This Row],[Female Refugee  (15-24)]]+Enrollment[[#This Row],[Female Host (15-24)]]</f>
        <v>0</v>
      </c>
      <c r="BR358" s="22">
        <f>Enrollment[[#This Row],[Total Male (3-14)]]+Enrollment[[#This Row],[Total Male (15-24)]]</f>
        <v>51</v>
      </c>
      <c r="BS358" s="22">
        <f>Enrollment[[#This Row],[Total Female (3-14)]]+Enrollment[[#This Row],[Total Female (15-24)]]</f>
        <v>54</v>
      </c>
      <c r="BT358" s="22">
        <f>Enrollment[[#This Row],[Refugee Total]]+Enrollment[[#This Row],[Total Host]]</f>
        <v>105</v>
      </c>
      <c r="BU358" s="22">
        <f>Enrollment[[#This Row],['# of Girls from refugee community in age group 3-5 enrolled in learning spaces]]+Enrollment[[#This Row],['# of Girls from host community in age group 3-5 enrolled in learning spaces]]</f>
        <v>17</v>
      </c>
      <c r="BV358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58" s="22">
        <f>Enrollment[[#This Row],['# of Boys from refugee community in age group 3-5 enrolled in learning spaces]]+Enrollment[[#This Row],['# of Boys from host community in age group 3-5 enrolled in learning spaces]]</f>
        <v>18</v>
      </c>
      <c r="BZ358" s="22">
        <f>Enrollment[[#This Row],['# of Boys from refugee community in age group 6-14 enrolled in learning spaces]]+Enrollment[[#This Row],['# of Boys from host community in age group 6-14 enrolled in learning spaces]]</f>
        <v>33</v>
      </c>
      <c r="CA3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3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59" spans="1:80">
      <c r="A359" s="21" t="s">
        <v>33</v>
      </c>
      <c r="B359" s="21" t="s">
        <v>62</v>
      </c>
      <c r="E359" s="21" t="s">
        <v>1287</v>
      </c>
      <c r="F359" s="21" t="s">
        <v>1288</v>
      </c>
      <c r="G359" s="21">
        <v>31012600</v>
      </c>
      <c r="H359" s="21" t="s">
        <v>166</v>
      </c>
      <c r="I359" s="21" t="s">
        <v>259</v>
      </c>
      <c r="J359" s="21" t="s">
        <v>168</v>
      </c>
      <c r="K359" s="21">
        <v>21.190825</v>
      </c>
      <c r="L359" s="21">
        <v>92.153409999999994</v>
      </c>
      <c r="M359" s="21">
        <v>0</v>
      </c>
      <c r="N359" s="21">
        <v>0</v>
      </c>
      <c r="P359" s="21" t="s">
        <v>99</v>
      </c>
      <c r="Q359" s="21" t="s">
        <v>107</v>
      </c>
      <c r="S359" s="21">
        <v>18</v>
      </c>
      <c r="T359" s="21">
        <v>1</v>
      </c>
      <c r="U359" s="21">
        <v>17</v>
      </c>
      <c r="V359" s="21">
        <v>1</v>
      </c>
      <c r="AA359" s="21">
        <v>36</v>
      </c>
      <c r="AC359" s="21">
        <v>34</v>
      </c>
      <c r="AD359" s="21">
        <v>1</v>
      </c>
      <c r="AZ3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59" s="22">
        <f>Enrollment[[#This Row],[Refugee Children 3-14]]+Enrollment[[#This Row],[Refugee Children 15-24]]</f>
        <v>105</v>
      </c>
      <c r="BC3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59" s="22">
        <f>Enrollment[[#This Row],[Host Children 3-14]]+Enrollment[[#This Row],[Host Children 15-24]]</f>
        <v>0</v>
      </c>
      <c r="BF359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59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59" s="22">
        <f>Enrollment[[#This Row],['# of Boys from host community in age group 3-5 enrolled in learning spaces]]+Enrollment[[#This Row],['# of Boys from host community in age group 6-14 enrolled in learning spaces]]</f>
        <v>0</v>
      </c>
      <c r="BI359" s="22">
        <f>Enrollment[[#This Row],['# of Girls from host community in age group 3-5 enrolled in learning spaces]]+Enrollment[[#This Row],['# of Girls from host community in age group 6-14 enrolled in learning spaces]]</f>
        <v>0</v>
      </c>
      <c r="BJ359" s="22">
        <f>Enrollment[[#This Row],[Male Refugee (3-14)]]+Enrollment[[#This Row],[Host Male (3-14)]]</f>
        <v>51</v>
      </c>
      <c r="BK359" s="22">
        <f>Enrollment[[#This Row],[Female Refugee (3-14)]]+Enrollment[[#This Row],[Host Female (3-14)]]</f>
        <v>54</v>
      </c>
      <c r="BL3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59" s="22">
        <f>Enrollment[[#This Row],['# of Boys from host community in age group 15-17 enrolled in learning spaces]]+Enrollment[[#This Row],['# of Boys from host community in age group 18-24 enrolled in learning spaces]]</f>
        <v>0</v>
      </c>
      <c r="BO3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59" s="22">
        <f>Enrollment[[#This Row],[Male Refugee (15-24)]]+Enrollment[[#This Row],[Male Host (15-24)]]</f>
        <v>0</v>
      </c>
      <c r="BQ359" s="22">
        <f>Enrollment[[#This Row],[Female Refugee  (15-24)]]+Enrollment[[#This Row],[Female Host (15-24)]]</f>
        <v>0</v>
      </c>
      <c r="BR359" s="22">
        <f>Enrollment[[#This Row],[Total Male (3-14)]]+Enrollment[[#This Row],[Total Male (15-24)]]</f>
        <v>51</v>
      </c>
      <c r="BS359" s="22">
        <f>Enrollment[[#This Row],[Total Female (3-14)]]+Enrollment[[#This Row],[Total Female (15-24)]]</f>
        <v>54</v>
      </c>
      <c r="BT359" s="22">
        <f>Enrollment[[#This Row],[Refugee Total]]+Enrollment[[#This Row],[Total Host]]</f>
        <v>105</v>
      </c>
      <c r="BU359" s="22">
        <f>Enrollment[[#This Row],['# of Girls from refugee community in age group 3-5 enrolled in learning spaces]]+Enrollment[[#This Row],['# of Girls from host community in age group 3-5 enrolled in learning spaces]]</f>
        <v>18</v>
      </c>
      <c r="BV359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59" s="22">
        <f>Enrollment[[#This Row],['# of Boys from refugee community in age group 3-5 enrolled in learning spaces]]+Enrollment[[#This Row],['# of Boys from host community in age group 3-5 enrolled in learning spaces]]</f>
        <v>17</v>
      </c>
      <c r="BZ359" s="22">
        <f>Enrollment[[#This Row],['# of Boys from refugee community in age group 6-14 enrolled in learning spaces]]+Enrollment[[#This Row],['# of Boys from host community in age group 6-14 enrolled in learning spaces]]</f>
        <v>34</v>
      </c>
      <c r="CA3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3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60" spans="1:80">
      <c r="A360" s="21" t="s">
        <v>33</v>
      </c>
      <c r="B360" s="21" t="s">
        <v>62</v>
      </c>
      <c r="E360" s="21" t="s">
        <v>1289</v>
      </c>
      <c r="F360" s="21" t="s">
        <v>1290</v>
      </c>
      <c r="G360" s="21">
        <v>31012591</v>
      </c>
      <c r="H360" s="21" t="s">
        <v>166</v>
      </c>
      <c r="I360" s="21" t="s">
        <v>167</v>
      </c>
      <c r="J360" s="21" t="s">
        <v>168</v>
      </c>
      <c r="K360" s="21">
        <v>21.189609000000001</v>
      </c>
      <c r="L360" s="21">
        <v>92.154780000000002</v>
      </c>
      <c r="M360" s="21">
        <v>0</v>
      </c>
      <c r="N360" s="21">
        <v>0</v>
      </c>
      <c r="P360" s="21" t="s">
        <v>99</v>
      </c>
      <c r="Q360" s="21" t="s">
        <v>107</v>
      </c>
      <c r="S360" s="21">
        <v>18</v>
      </c>
      <c r="U360" s="21">
        <v>17</v>
      </c>
      <c r="AA360" s="21">
        <v>34</v>
      </c>
      <c r="AB360" s="21">
        <v>1</v>
      </c>
      <c r="AC360" s="21">
        <v>36</v>
      </c>
      <c r="AZ3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60" s="22">
        <f>Enrollment[[#This Row],[Refugee Children 3-14]]+Enrollment[[#This Row],[Refugee Children 15-24]]</f>
        <v>105</v>
      </c>
      <c r="BC3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60" s="22">
        <f>Enrollment[[#This Row],[Host Children 3-14]]+Enrollment[[#This Row],[Host Children 15-24]]</f>
        <v>0</v>
      </c>
      <c r="BF360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60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60" s="22">
        <f>Enrollment[[#This Row],['# of Boys from host community in age group 3-5 enrolled in learning spaces]]+Enrollment[[#This Row],['# of Boys from host community in age group 6-14 enrolled in learning spaces]]</f>
        <v>0</v>
      </c>
      <c r="BI360" s="22">
        <f>Enrollment[[#This Row],['# of Girls from host community in age group 3-5 enrolled in learning spaces]]+Enrollment[[#This Row],['# of Girls from host community in age group 6-14 enrolled in learning spaces]]</f>
        <v>0</v>
      </c>
      <c r="BJ360" s="22">
        <f>Enrollment[[#This Row],[Male Refugee (3-14)]]+Enrollment[[#This Row],[Host Male (3-14)]]</f>
        <v>53</v>
      </c>
      <c r="BK360" s="22">
        <f>Enrollment[[#This Row],[Female Refugee (3-14)]]+Enrollment[[#This Row],[Host Female (3-14)]]</f>
        <v>52</v>
      </c>
      <c r="BL3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60" s="22">
        <f>Enrollment[[#This Row],['# of Boys from host community in age group 15-17 enrolled in learning spaces]]+Enrollment[[#This Row],['# of Boys from host community in age group 18-24 enrolled in learning spaces]]</f>
        <v>0</v>
      </c>
      <c r="BO3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60" s="22">
        <f>Enrollment[[#This Row],[Male Refugee (15-24)]]+Enrollment[[#This Row],[Male Host (15-24)]]</f>
        <v>0</v>
      </c>
      <c r="BQ360" s="22">
        <f>Enrollment[[#This Row],[Female Refugee  (15-24)]]+Enrollment[[#This Row],[Female Host (15-24)]]</f>
        <v>0</v>
      </c>
      <c r="BR360" s="22">
        <f>Enrollment[[#This Row],[Total Male (3-14)]]+Enrollment[[#This Row],[Total Male (15-24)]]</f>
        <v>53</v>
      </c>
      <c r="BS360" s="22">
        <f>Enrollment[[#This Row],[Total Female (3-14)]]+Enrollment[[#This Row],[Total Female (15-24)]]</f>
        <v>52</v>
      </c>
      <c r="BT360" s="22">
        <f>Enrollment[[#This Row],[Refugee Total]]+Enrollment[[#This Row],[Total Host]]</f>
        <v>105</v>
      </c>
      <c r="BU360" s="22">
        <f>Enrollment[[#This Row],['# of Girls from refugee community in age group 3-5 enrolled in learning spaces]]+Enrollment[[#This Row],['# of Girls from host community in age group 3-5 enrolled in learning spaces]]</f>
        <v>18</v>
      </c>
      <c r="BV360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60" s="22">
        <f>Enrollment[[#This Row],['# of Boys from refugee community in age group 3-5 enrolled in learning spaces]]+Enrollment[[#This Row],['# of Boys from host community in age group 3-5 enrolled in learning spaces]]</f>
        <v>17</v>
      </c>
      <c r="BZ360" s="22">
        <f>Enrollment[[#This Row],['# of Boys from refugee community in age group 6-14 enrolled in learning spaces]]+Enrollment[[#This Row],['# of Boys from host community in age group 6-14 enrolled in learning spaces]]</f>
        <v>36</v>
      </c>
      <c r="CA3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3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61" spans="1:80">
      <c r="A361" s="21" t="s">
        <v>33</v>
      </c>
      <c r="B361" s="21" t="s">
        <v>62</v>
      </c>
      <c r="E361" s="21" t="s">
        <v>1291</v>
      </c>
      <c r="F361" s="21" t="s">
        <v>1292</v>
      </c>
      <c r="G361" s="21">
        <v>31012626</v>
      </c>
      <c r="H361" s="21" t="s">
        <v>166</v>
      </c>
      <c r="I361" s="21" t="s">
        <v>259</v>
      </c>
      <c r="J361" s="21" t="s">
        <v>168</v>
      </c>
      <c r="K361" s="21">
        <v>21.193059999999999</v>
      </c>
      <c r="L361" s="21">
        <v>92.153975000000003</v>
      </c>
      <c r="M361" s="21">
        <v>0</v>
      </c>
      <c r="N361" s="21">
        <v>0</v>
      </c>
      <c r="P361" s="21" t="s">
        <v>99</v>
      </c>
      <c r="Q361" s="21" t="s">
        <v>107</v>
      </c>
      <c r="S361" s="21">
        <v>14</v>
      </c>
      <c r="T361" s="21">
        <v>1</v>
      </c>
      <c r="U361" s="21">
        <v>21</v>
      </c>
      <c r="AA361" s="21">
        <v>32</v>
      </c>
      <c r="AC361" s="21">
        <v>38</v>
      </c>
      <c r="AD361" s="21">
        <v>2</v>
      </c>
      <c r="AZ3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61" s="22">
        <f>Enrollment[[#This Row],[Refugee Children 3-14]]+Enrollment[[#This Row],[Refugee Children 15-24]]</f>
        <v>105</v>
      </c>
      <c r="BC3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61" s="22">
        <f>Enrollment[[#This Row],[Host Children 3-14]]+Enrollment[[#This Row],[Host Children 15-24]]</f>
        <v>0</v>
      </c>
      <c r="BF361" s="22">
        <f>Enrollment[[#This Row],['# of Boys from refugee community in age group 3-5 enrolled in learning spaces]]+Enrollment[[#This Row],['# of Boys from refugee community in age group 6-14 enrolled in learning spaces]]</f>
        <v>59</v>
      </c>
      <c r="BG361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361" s="22">
        <f>Enrollment[[#This Row],['# of Boys from host community in age group 3-5 enrolled in learning spaces]]+Enrollment[[#This Row],['# of Boys from host community in age group 6-14 enrolled in learning spaces]]</f>
        <v>0</v>
      </c>
      <c r="BI361" s="22">
        <f>Enrollment[[#This Row],['# of Girls from host community in age group 3-5 enrolled in learning spaces]]+Enrollment[[#This Row],['# of Girls from host community in age group 6-14 enrolled in learning spaces]]</f>
        <v>0</v>
      </c>
      <c r="BJ361" s="22">
        <f>Enrollment[[#This Row],[Male Refugee (3-14)]]+Enrollment[[#This Row],[Host Male (3-14)]]</f>
        <v>59</v>
      </c>
      <c r="BK361" s="22">
        <f>Enrollment[[#This Row],[Female Refugee (3-14)]]+Enrollment[[#This Row],[Host Female (3-14)]]</f>
        <v>46</v>
      </c>
      <c r="BL3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61" s="22">
        <f>Enrollment[[#This Row],['# of Boys from host community in age group 15-17 enrolled in learning spaces]]+Enrollment[[#This Row],['# of Boys from host community in age group 18-24 enrolled in learning spaces]]</f>
        <v>0</v>
      </c>
      <c r="BO3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61" s="22">
        <f>Enrollment[[#This Row],[Male Refugee (15-24)]]+Enrollment[[#This Row],[Male Host (15-24)]]</f>
        <v>0</v>
      </c>
      <c r="BQ361" s="22">
        <f>Enrollment[[#This Row],[Female Refugee  (15-24)]]+Enrollment[[#This Row],[Female Host (15-24)]]</f>
        <v>0</v>
      </c>
      <c r="BR361" s="22">
        <f>Enrollment[[#This Row],[Total Male (3-14)]]+Enrollment[[#This Row],[Total Male (15-24)]]</f>
        <v>59</v>
      </c>
      <c r="BS361" s="22">
        <f>Enrollment[[#This Row],[Total Female (3-14)]]+Enrollment[[#This Row],[Total Female (15-24)]]</f>
        <v>46</v>
      </c>
      <c r="BT361" s="22">
        <f>Enrollment[[#This Row],[Refugee Total]]+Enrollment[[#This Row],[Total Host]]</f>
        <v>105</v>
      </c>
      <c r="BU361" s="22">
        <f>Enrollment[[#This Row],['# of Girls from refugee community in age group 3-5 enrolled in learning spaces]]+Enrollment[[#This Row],['# of Girls from host community in age group 3-5 enrolled in learning spaces]]</f>
        <v>14</v>
      </c>
      <c r="BV361" s="22">
        <f>Enrollment[[#This Row],['# of Girls from refugee community in age group 6-14 enrolled in learning spaces]]+Enrollment[[#This Row],['# of Girls from host community in age group 6-14 enrolled in learning spaces]]</f>
        <v>32</v>
      </c>
      <c r="BW3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61" s="22">
        <f>Enrollment[[#This Row],['# of Boys from refugee community in age group 3-5 enrolled in learning spaces]]+Enrollment[[#This Row],['# of Boys from host community in age group 3-5 enrolled in learning spaces]]</f>
        <v>21</v>
      </c>
      <c r="BZ361" s="22">
        <f>Enrollment[[#This Row],['# of Boys from refugee community in age group 6-14 enrolled in learning spaces]]+Enrollment[[#This Row],['# of Boys from host community in age group 6-14 enrolled in learning spaces]]</f>
        <v>38</v>
      </c>
      <c r="CA3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3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62" spans="1:80">
      <c r="A362" s="21" t="s">
        <v>33</v>
      </c>
      <c r="B362" s="21" t="s">
        <v>62</v>
      </c>
      <c r="E362" s="21" t="s">
        <v>1293</v>
      </c>
      <c r="F362" s="21" t="s">
        <v>1294</v>
      </c>
      <c r="G362" s="21">
        <v>31012637</v>
      </c>
      <c r="H362" s="21" t="s">
        <v>166</v>
      </c>
      <c r="I362" s="21" t="s">
        <v>167</v>
      </c>
      <c r="J362" s="21" t="s">
        <v>168</v>
      </c>
      <c r="P362" s="21" t="s">
        <v>99</v>
      </c>
      <c r="Q362" s="21" t="s">
        <v>107</v>
      </c>
      <c r="S362" s="21">
        <v>19</v>
      </c>
      <c r="U362" s="21">
        <v>16</v>
      </c>
      <c r="AA362" s="21">
        <v>33</v>
      </c>
      <c r="AC362" s="21">
        <v>37</v>
      </c>
      <c r="AD362" s="21">
        <v>1</v>
      </c>
      <c r="AZ3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62" s="22">
        <f>Enrollment[[#This Row],[Refugee Children 3-14]]+Enrollment[[#This Row],[Refugee Children 15-24]]</f>
        <v>105</v>
      </c>
      <c r="BC3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62" s="22">
        <f>Enrollment[[#This Row],[Host Children 3-14]]+Enrollment[[#This Row],[Host Children 15-24]]</f>
        <v>0</v>
      </c>
      <c r="BF362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62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62" s="22">
        <f>Enrollment[[#This Row],['# of Boys from host community in age group 3-5 enrolled in learning spaces]]+Enrollment[[#This Row],['# of Boys from host community in age group 6-14 enrolled in learning spaces]]</f>
        <v>0</v>
      </c>
      <c r="BI362" s="22">
        <f>Enrollment[[#This Row],['# of Girls from host community in age group 3-5 enrolled in learning spaces]]+Enrollment[[#This Row],['# of Girls from host community in age group 6-14 enrolled in learning spaces]]</f>
        <v>0</v>
      </c>
      <c r="BJ362" s="22">
        <f>Enrollment[[#This Row],[Male Refugee (3-14)]]+Enrollment[[#This Row],[Host Male (3-14)]]</f>
        <v>53</v>
      </c>
      <c r="BK362" s="22">
        <f>Enrollment[[#This Row],[Female Refugee (3-14)]]+Enrollment[[#This Row],[Host Female (3-14)]]</f>
        <v>52</v>
      </c>
      <c r="BL36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6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62" s="22">
        <f>Enrollment[[#This Row],['# of Boys from host community in age group 15-17 enrolled in learning spaces]]+Enrollment[[#This Row],['# of Boys from host community in age group 18-24 enrolled in learning spaces]]</f>
        <v>0</v>
      </c>
      <c r="BO3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62" s="22">
        <f>Enrollment[[#This Row],[Male Refugee (15-24)]]+Enrollment[[#This Row],[Male Host (15-24)]]</f>
        <v>0</v>
      </c>
      <c r="BQ362" s="22">
        <f>Enrollment[[#This Row],[Female Refugee  (15-24)]]+Enrollment[[#This Row],[Female Host (15-24)]]</f>
        <v>0</v>
      </c>
      <c r="BR362" s="22">
        <f>Enrollment[[#This Row],[Total Male (3-14)]]+Enrollment[[#This Row],[Total Male (15-24)]]</f>
        <v>53</v>
      </c>
      <c r="BS362" s="22">
        <f>Enrollment[[#This Row],[Total Female (3-14)]]+Enrollment[[#This Row],[Total Female (15-24)]]</f>
        <v>52</v>
      </c>
      <c r="BT362" s="22">
        <f>Enrollment[[#This Row],[Refugee Total]]+Enrollment[[#This Row],[Total Host]]</f>
        <v>105</v>
      </c>
      <c r="BU362" s="22">
        <f>Enrollment[[#This Row],['# of Girls from refugee community in age group 3-5 enrolled in learning spaces]]+Enrollment[[#This Row],['# of Girls from host community in age group 3-5 enrolled in learning spaces]]</f>
        <v>19</v>
      </c>
      <c r="BV362" s="22">
        <f>Enrollment[[#This Row],['# of Girls from refugee community in age group 6-14 enrolled in learning spaces]]+Enrollment[[#This Row],['# of Girls from host community in age group 6-14 enrolled in learning spaces]]</f>
        <v>33</v>
      </c>
      <c r="BW36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62" s="22">
        <f>Enrollment[[#This Row],['# of Boys from refugee community in age group 3-5 enrolled in learning spaces]]+Enrollment[[#This Row],['# of Boys from host community in age group 3-5 enrolled in learning spaces]]</f>
        <v>16</v>
      </c>
      <c r="BZ362" s="22">
        <f>Enrollment[[#This Row],['# of Boys from refugee community in age group 6-14 enrolled in learning spaces]]+Enrollment[[#This Row],['# of Boys from host community in age group 6-14 enrolled in learning spaces]]</f>
        <v>37</v>
      </c>
      <c r="CA362" s="22">
        <f>Enrollment[[#This Row],['# of Boys from refugee community in age group 15-17 enrolled in learning spaces]]+Enrollment[[#This Row],['# of Boys from host community in age group 15-17 enrolled in learning spaces]]</f>
        <v>0</v>
      </c>
      <c r="CB3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63" spans="1:80">
      <c r="A363" s="21" t="s">
        <v>33</v>
      </c>
      <c r="B363" s="21" t="s">
        <v>62</v>
      </c>
      <c r="E363" s="21" t="s">
        <v>1295</v>
      </c>
      <c r="F363" s="21" t="s">
        <v>1296</v>
      </c>
      <c r="G363" s="21">
        <v>31012653</v>
      </c>
      <c r="H363" s="21" t="s">
        <v>166</v>
      </c>
      <c r="I363" s="21" t="s">
        <v>259</v>
      </c>
      <c r="J363" s="21" t="s">
        <v>168</v>
      </c>
      <c r="P363" s="21" t="s">
        <v>99</v>
      </c>
      <c r="Q363" s="21" t="s">
        <v>107</v>
      </c>
      <c r="S363" s="21">
        <v>16</v>
      </c>
      <c r="U363" s="21">
        <v>19</v>
      </c>
      <c r="AA363" s="21">
        <v>37</v>
      </c>
      <c r="AC363" s="21">
        <v>33</v>
      </c>
      <c r="AD363" s="21">
        <v>1</v>
      </c>
      <c r="AZ3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63" s="22">
        <f>Enrollment[[#This Row],[Refugee Children 3-14]]+Enrollment[[#This Row],[Refugee Children 15-24]]</f>
        <v>105</v>
      </c>
      <c r="BC3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63" s="22">
        <f>Enrollment[[#This Row],[Host Children 3-14]]+Enrollment[[#This Row],[Host Children 15-24]]</f>
        <v>0</v>
      </c>
      <c r="BF363" s="22">
        <f>Enrollment[[#This Row],['# of Boys from refugee community in age group 3-5 enrolled in learning spaces]]+Enrollment[[#This Row],['# of Boys from refugee community in age group 6-14 enrolled in learning spaces]]</f>
        <v>52</v>
      </c>
      <c r="BG363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363" s="22">
        <f>Enrollment[[#This Row],['# of Boys from host community in age group 3-5 enrolled in learning spaces]]+Enrollment[[#This Row],['# of Boys from host community in age group 6-14 enrolled in learning spaces]]</f>
        <v>0</v>
      </c>
      <c r="BI363" s="22">
        <f>Enrollment[[#This Row],['# of Girls from host community in age group 3-5 enrolled in learning spaces]]+Enrollment[[#This Row],['# of Girls from host community in age group 6-14 enrolled in learning spaces]]</f>
        <v>0</v>
      </c>
      <c r="BJ363" s="22">
        <f>Enrollment[[#This Row],[Male Refugee (3-14)]]+Enrollment[[#This Row],[Host Male (3-14)]]</f>
        <v>52</v>
      </c>
      <c r="BK363" s="22">
        <f>Enrollment[[#This Row],[Female Refugee (3-14)]]+Enrollment[[#This Row],[Host Female (3-14)]]</f>
        <v>53</v>
      </c>
      <c r="BL36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6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63" s="22">
        <f>Enrollment[[#This Row],['# of Boys from host community in age group 15-17 enrolled in learning spaces]]+Enrollment[[#This Row],['# of Boys from host community in age group 18-24 enrolled in learning spaces]]</f>
        <v>0</v>
      </c>
      <c r="BO3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63" s="22">
        <f>Enrollment[[#This Row],[Male Refugee (15-24)]]+Enrollment[[#This Row],[Male Host (15-24)]]</f>
        <v>0</v>
      </c>
      <c r="BQ363" s="22">
        <f>Enrollment[[#This Row],[Female Refugee  (15-24)]]+Enrollment[[#This Row],[Female Host (15-24)]]</f>
        <v>0</v>
      </c>
      <c r="BR363" s="22">
        <f>Enrollment[[#This Row],[Total Male (3-14)]]+Enrollment[[#This Row],[Total Male (15-24)]]</f>
        <v>52</v>
      </c>
      <c r="BS363" s="22">
        <f>Enrollment[[#This Row],[Total Female (3-14)]]+Enrollment[[#This Row],[Total Female (15-24)]]</f>
        <v>53</v>
      </c>
      <c r="BT363" s="22">
        <f>Enrollment[[#This Row],[Refugee Total]]+Enrollment[[#This Row],[Total Host]]</f>
        <v>105</v>
      </c>
      <c r="BU363" s="22">
        <f>Enrollment[[#This Row],['# of Girls from refugee community in age group 3-5 enrolled in learning spaces]]+Enrollment[[#This Row],['# of Girls from host community in age group 3-5 enrolled in learning spaces]]</f>
        <v>16</v>
      </c>
      <c r="BV363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6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63" s="22">
        <f>Enrollment[[#This Row],['# of Boys from refugee community in age group 3-5 enrolled in learning spaces]]+Enrollment[[#This Row],['# of Boys from host community in age group 3-5 enrolled in learning spaces]]</f>
        <v>19</v>
      </c>
      <c r="BZ363" s="22">
        <f>Enrollment[[#This Row],['# of Boys from refugee community in age group 6-14 enrolled in learning spaces]]+Enrollment[[#This Row],['# of Boys from host community in age group 6-14 enrolled in learning spaces]]</f>
        <v>33</v>
      </c>
      <c r="CA36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64" spans="1:80">
      <c r="A364" s="21" t="s">
        <v>33</v>
      </c>
      <c r="B364" s="21" t="s">
        <v>62</v>
      </c>
      <c r="E364" s="21" t="s">
        <v>1297</v>
      </c>
      <c r="F364" s="21" t="s">
        <v>1298</v>
      </c>
      <c r="G364" s="21">
        <v>31012612</v>
      </c>
      <c r="H364" s="21" t="s">
        <v>166</v>
      </c>
      <c r="I364" s="21" t="s">
        <v>167</v>
      </c>
      <c r="J364" s="21" t="s">
        <v>168</v>
      </c>
      <c r="K364" s="21">
        <v>21.192014</v>
      </c>
      <c r="L364" s="21">
        <v>92.154246000000001</v>
      </c>
      <c r="M364" s="21">
        <v>0</v>
      </c>
      <c r="N364" s="21">
        <v>0</v>
      </c>
      <c r="P364" s="21" t="s">
        <v>99</v>
      </c>
      <c r="Q364" s="21" t="s">
        <v>107</v>
      </c>
      <c r="S364" s="21">
        <v>18</v>
      </c>
      <c r="U364" s="21">
        <v>17</v>
      </c>
      <c r="AA364" s="21">
        <v>36</v>
      </c>
      <c r="AB364" s="21">
        <v>2</v>
      </c>
      <c r="AC364" s="21">
        <v>34</v>
      </c>
      <c r="AD364" s="21">
        <v>2</v>
      </c>
      <c r="AZ3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64" s="22">
        <f>Enrollment[[#This Row],[Refugee Children 3-14]]+Enrollment[[#This Row],[Refugee Children 15-24]]</f>
        <v>105</v>
      </c>
      <c r="BC3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64" s="22">
        <f>Enrollment[[#This Row],[Host Children 3-14]]+Enrollment[[#This Row],[Host Children 15-24]]</f>
        <v>0</v>
      </c>
      <c r="BF36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6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64" s="22">
        <f>Enrollment[[#This Row],['# of Boys from host community in age group 3-5 enrolled in learning spaces]]+Enrollment[[#This Row],['# of Boys from host community in age group 6-14 enrolled in learning spaces]]</f>
        <v>0</v>
      </c>
      <c r="BI364" s="22">
        <f>Enrollment[[#This Row],['# of Girls from host community in age group 3-5 enrolled in learning spaces]]+Enrollment[[#This Row],['# of Girls from host community in age group 6-14 enrolled in learning spaces]]</f>
        <v>0</v>
      </c>
      <c r="BJ364" s="22">
        <f>Enrollment[[#This Row],[Male Refugee (3-14)]]+Enrollment[[#This Row],[Host Male (3-14)]]</f>
        <v>51</v>
      </c>
      <c r="BK364" s="22">
        <f>Enrollment[[#This Row],[Female Refugee (3-14)]]+Enrollment[[#This Row],[Host Female (3-14)]]</f>
        <v>54</v>
      </c>
      <c r="BL3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64" s="22">
        <f>Enrollment[[#This Row],['# of Boys from host community in age group 15-17 enrolled in learning spaces]]+Enrollment[[#This Row],['# of Boys from host community in age group 18-24 enrolled in learning spaces]]</f>
        <v>0</v>
      </c>
      <c r="BO3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64" s="22">
        <f>Enrollment[[#This Row],[Male Refugee (15-24)]]+Enrollment[[#This Row],[Male Host (15-24)]]</f>
        <v>0</v>
      </c>
      <c r="BQ364" s="22">
        <f>Enrollment[[#This Row],[Female Refugee  (15-24)]]+Enrollment[[#This Row],[Female Host (15-24)]]</f>
        <v>0</v>
      </c>
      <c r="BR364" s="22">
        <f>Enrollment[[#This Row],[Total Male (3-14)]]+Enrollment[[#This Row],[Total Male (15-24)]]</f>
        <v>51</v>
      </c>
      <c r="BS364" s="22">
        <f>Enrollment[[#This Row],[Total Female (3-14)]]+Enrollment[[#This Row],[Total Female (15-24)]]</f>
        <v>54</v>
      </c>
      <c r="BT364" s="22">
        <f>Enrollment[[#This Row],[Refugee Total]]+Enrollment[[#This Row],[Total Host]]</f>
        <v>105</v>
      </c>
      <c r="BU364" s="22">
        <f>Enrollment[[#This Row],['# of Girls from refugee community in age group 3-5 enrolled in learning spaces]]+Enrollment[[#This Row],['# of Girls from host community in age group 3-5 enrolled in learning spaces]]</f>
        <v>18</v>
      </c>
      <c r="BV36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64" s="22">
        <f>Enrollment[[#This Row],['# of Boys from refugee community in age group 3-5 enrolled in learning spaces]]+Enrollment[[#This Row],['# of Boys from host community in age group 3-5 enrolled in learning spaces]]</f>
        <v>17</v>
      </c>
      <c r="BZ364" s="22">
        <f>Enrollment[[#This Row],['# of Boys from refugee community in age group 6-14 enrolled in learning spaces]]+Enrollment[[#This Row],['# of Boys from host community in age group 6-14 enrolled in learning spaces]]</f>
        <v>34</v>
      </c>
      <c r="CA3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3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65" spans="1:80">
      <c r="A365" s="21" t="s">
        <v>33</v>
      </c>
      <c r="B365" s="21" t="s">
        <v>62</v>
      </c>
      <c r="E365" s="21" t="s">
        <v>1299</v>
      </c>
      <c r="F365" s="21" t="s">
        <v>1300</v>
      </c>
      <c r="G365" s="21">
        <v>31012639</v>
      </c>
      <c r="H365" s="21" t="s">
        <v>166</v>
      </c>
      <c r="I365" s="21" t="s">
        <v>167</v>
      </c>
      <c r="J365" s="21" t="s">
        <v>168</v>
      </c>
      <c r="P365" s="21" t="s">
        <v>99</v>
      </c>
      <c r="Q365" s="21" t="s">
        <v>107</v>
      </c>
      <c r="S365" s="21">
        <v>18</v>
      </c>
      <c r="U365" s="21">
        <v>17</v>
      </c>
      <c r="V365" s="21">
        <v>1</v>
      </c>
      <c r="AA365" s="21">
        <v>36</v>
      </c>
      <c r="AC365" s="21">
        <v>34</v>
      </c>
      <c r="AZ3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65" s="22">
        <f>Enrollment[[#This Row],[Refugee Children 3-14]]+Enrollment[[#This Row],[Refugee Children 15-24]]</f>
        <v>105</v>
      </c>
      <c r="BC3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65" s="22">
        <f>Enrollment[[#This Row],[Host Children 3-14]]+Enrollment[[#This Row],[Host Children 15-24]]</f>
        <v>0</v>
      </c>
      <c r="BF365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65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65" s="22">
        <f>Enrollment[[#This Row],['# of Boys from host community in age group 3-5 enrolled in learning spaces]]+Enrollment[[#This Row],['# of Boys from host community in age group 6-14 enrolled in learning spaces]]</f>
        <v>0</v>
      </c>
      <c r="BI365" s="22">
        <f>Enrollment[[#This Row],['# of Girls from host community in age group 3-5 enrolled in learning spaces]]+Enrollment[[#This Row],['# of Girls from host community in age group 6-14 enrolled in learning spaces]]</f>
        <v>0</v>
      </c>
      <c r="BJ365" s="22">
        <f>Enrollment[[#This Row],[Male Refugee (3-14)]]+Enrollment[[#This Row],[Host Male (3-14)]]</f>
        <v>51</v>
      </c>
      <c r="BK365" s="22">
        <f>Enrollment[[#This Row],[Female Refugee (3-14)]]+Enrollment[[#This Row],[Host Female (3-14)]]</f>
        <v>54</v>
      </c>
      <c r="BL3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65" s="22">
        <f>Enrollment[[#This Row],['# of Boys from host community in age group 15-17 enrolled in learning spaces]]+Enrollment[[#This Row],['# of Boys from host community in age group 18-24 enrolled in learning spaces]]</f>
        <v>0</v>
      </c>
      <c r="BO3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65" s="22">
        <f>Enrollment[[#This Row],[Male Refugee (15-24)]]+Enrollment[[#This Row],[Male Host (15-24)]]</f>
        <v>0</v>
      </c>
      <c r="BQ365" s="22">
        <f>Enrollment[[#This Row],[Female Refugee  (15-24)]]+Enrollment[[#This Row],[Female Host (15-24)]]</f>
        <v>0</v>
      </c>
      <c r="BR365" s="22">
        <f>Enrollment[[#This Row],[Total Male (3-14)]]+Enrollment[[#This Row],[Total Male (15-24)]]</f>
        <v>51</v>
      </c>
      <c r="BS365" s="22">
        <f>Enrollment[[#This Row],[Total Female (3-14)]]+Enrollment[[#This Row],[Total Female (15-24)]]</f>
        <v>54</v>
      </c>
      <c r="BT365" s="22">
        <f>Enrollment[[#This Row],[Refugee Total]]+Enrollment[[#This Row],[Total Host]]</f>
        <v>105</v>
      </c>
      <c r="BU365" s="22">
        <f>Enrollment[[#This Row],['# of Girls from refugee community in age group 3-5 enrolled in learning spaces]]+Enrollment[[#This Row],['# of Girls from host community in age group 3-5 enrolled in learning spaces]]</f>
        <v>18</v>
      </c>
      <c r="BV365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65" s="22">
        <f>Enrollment[[#This Row],['# of Boys from refugee community in age group 3-5 enrolled in learning spaces]]+Enrollment[[#This Row],['# of Boys from host community in age group 3-5 enrolled in learning spaces]]</f>
        <v>17</v>
      </c>
      <c r="BZ365" s="22">
        <f>Enrollment[[#This Row],['# of Boys from refugee community in age group 6-14 enrolled in learning spaces]]+Enrollment[[#This Row],['# of Boys from host community in age group 6-14 enrolled in learning spaces]]</f>
        <v>34</v>
      </c>
      <c r="CA3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3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66" spans="1:80">
      <c r="A366" s="21" t="s">
        <v>33</v>
      </c>
      <c r="B366" s="21" t="s">
        <v>62</v>
      </c>
      <c r="E366" s="21" t="s">
        <v>1301</v>
      </c>
      <c r="F366" s="21" t="s">
        <v>1302</v>
      </c>
      <c r="G366" s="21">
        <v>31012614</v>
      </c>
      <c r="H366" s="21" t="s">
        <v>166</v>
      </c>
      <c r="I366" s="21" t="s">
        <v>259</v>
      </c>
      <c r="J366" s="21" t="s">
        <v>168</v>
      </c>
      <c r="K366" s="21">
        <v>21.192219999999999</v>
      </c>
      <c r="L366" s="21">
        <v>92.152705999999995</v>
      </c>
      <c r="M366" s="21">
        <v>0</v>
      </c>
      <c r="N366" s="21">
        <v>0</v>
      </c>
      <c r="P366" s="21" t="s">
        <v>99</v>
      </c>
      <c r="Q366" s="21" t="s">
        <v>107</v>
      </c>
      <c r="S366" s="21">
        <v>18</v>
      </c>
      <c r="U366" s="21">
        <v>17</v>
      </c>
      <c r="V366" s="21">
        <v>2</v>
      </c>
      <c r="AA366" s="21">
        <v>34</v>
      </c>
      <c r="AC366" s="21">
        <v>36</v>
      </c>
      <c r="AZ3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66" s="22">
        <f>Enrollment[[#This Row],[Refugee Children 3-14]]+Enrollment[[#This Row],[Refugee Children 15-24]]</f>
        <v>105</v>
      </c>
      <c r="BC3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66" s="22">
        <f>Enrollment[[#This Row],[Host Children 3-14]]+Enrollment[[#This Row],[Host Children 15-24]]</f>
        <v>0</v>
      </c>
      <c r="BF366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6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66" s="22">
        <f>Enrollment[[#This Row],['# of Boys from host community in age group 3-5 enrolled in learning spaces]]+Enrollment[[#This Row],['# of Boys from host community in age group 6-14 enrolled in learning spaces]]</f>
        <v>0</v>
      </c>
      <c r="BI366" s="22">
        <f>Enrollment[[#This Row],['# of Girls from host community in age group 3-5 enrolled in learning spaces]]+Enrollment[[#This Row],['# of Girls from host community in age group 6-14 enrolled in learning spaces]]</f>
        <v>0</v>
      </c>
      <c r="BJ366" s="22">
        <f>Enrollment[[#This Row],[Male Refugee (3-14)]]+Enrollment[[#This Row],[Host Male (3-14)]]</f>
        <v>53</v>
      </c>
      <c r="BK366" s="22">
        <f>Enrollment[[#This Row],[Female Refugee (3-14)]]+Enrollment[[#This Row],[Host Female (3-14)]]</f>
        <v>52</v>
      </c>
      <c r="BL3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66" s="22">
        <f>Enrollment[[#This Row],['# of Boys from host community in age group 15-17 enrolled in learning spaces]]+Enrollment[[#This Row],['# of Boys from host community in age group 18-24 enrolled in learning spaces]]</f>
        <v>0</v>
      </c>
      <c r="BO3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66" s="22">
        <f>Enrollment[[#This Row],[Male Refugee (15-24)]]+Enrollment[[#This Row],[Male Host (15-24)]]</f>
        <v>0</v>
      </c>
      <c r="BQ366" s="22">
        <f>Enrollment[[#This Row],[Female Refugee  (15-24)]]+Enrollment[[#This Row],[Female Host (15-24)]]</f>
        <v>0</v>
      </c>
      <c r="BR366" s="22">
        <f>Enrollment[[#This Row],[Total Male (3-14)]]+Enrollment[[#This Row],[Total Male (15-24)]]</f>
        <v>53</v>
      </c>
      <c r="BS366" s="22">
        <f>Enrollment[[#This Row],[Total Female (3-14)]]+Enrollment[[#This Row],[Total Female (15-24)]]</f>
        <v>52</v>
      </c>
      <c r="BT366" s="22">
        <f>Enrollment[[#This Row],[Refugee Total]]+Enrollment[[#This Row],[Total Host]]</f>
        <v>105</v>
      </c>
      <c r="BU366" s="22">
        <f>Enrollment[[#This Row],['# of Girls from refugee community in age group 3-5 enrolled in learning spaces]]+Enrollment[[#This Row],['# of Girls from host community in age group 3-5 enrolled in learning spaces]]</f>
        <v>18</v>
      </c>
      <c r="BV366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66" s="22">
        <f>Enrollment[[#This Row],['# of Boys from refugee community in age group 3-5 enrolled in learning spaces]]+Enrollment[[#This Row],['# of Boys from host community in age group 3-5 enrolled in learning spaces]]</f>
        <v>17</v>
      </c>
      <c r="BZ366" s="22">
        <f>Enrollment[[#This Row],['# of Boys from refugee community in age group 6-14 enrolled in learning spaces]]+Enrollment[[#This Row],['# of Boys from host community in age group 6-14 enrolled in learning spaces]]</f>
        <v>36</v>
      </c>
      <c r="CA3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3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67" spans="1:80">
      <c r="A367" s="21" t="s">
        <v>33</v>
      </c>
      <c r="B367" s="21" t="s">
        <v>62</v>
      </c>
      <c r="E367" s="21" t="s">
        <v>1303</v>
      </c>
      <c r="F367" s="21" t="s">
        <v>1304</v>
      </c>
      <c r="G367" s="21">
        <v>31012609</v>
      </c>
      <c r="H367" s="21" t="s">
        <v>166</v>
      </c>
      <c r="I367" s="21" t="s">
        <v>259</v>
      </c>
      <c r="J367" s="21" t="s">
        <v>168</v>
      </c>
      <c r="K367" s="21">
        <v>21.191801999999999</v>
      </c>
      <c r="L367" s="21">
        <v>92.155638999999994</v>
      </c>
      <c r="M367" s="21">
        <v>0</v>
      </c>
      <c r="N367" s="21">
        <v>0</v>
      </c>
      <c r="P367" s="21" t="s">
        <v>99</v>
      </c>
      <c r="Q367" s="21" t="s">
        <v>107</v>
      </c>
      <c r="S367" s="21">
        <v>18</v>
      </c>
      <c r="T367" s="21">
        <v>1</v>
      </c>
      <c r="U367" s="21">
        <v>17</v>
      </c>
      <c r="V367" s="21">
        <v>1</v>
      </c>
      <c r="AA367" s="21">
        <v>36</v>
      </c>
      <c r="AC367" s="21">
        <v>34</v>
      </c>
      <c r="AZ3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67" s="22">
        <f>Enrollment[[#This Row],[Refugee Children 3-14]]+Enrollment[[#This Row],[Refugee Children 15-24]]</f>
        <v>105</v>
      </c>
      <c r="BC3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67" s="22">
        <f>Enrollment[[#This Row],[Host Children 3-14]]+Enrollment[[#This Row],[Host Children 15-24]]</f>
        <v>0</v>
      </c>
      <c r="BF367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67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67" s="22">
        <f>Enrollment[[#This Row],['# of Boys from host community in age group 3-5 enrolled in learning spaces]]+Enrollment[[#This Row],['# of Boys from host community in age group 6-14 enrolled in learning spaces]]</f>
        <v>0</v>
      </c>
      <c r="BI367" s="22">
        <f>Enrollment[[#This Row],['# of Girls from host community in age group 3-5 enrolled in learning spaces]]+Enrollment[[#This Row],['# of Girls from host community in age group 6-14 enrolled in learning spaces]]</f>
        <v>0</v>
      </c>
      <c r="BJ367" s="22">
        <f>Enrollment[[#This Row],[Male Refugee (3-14)]]+Enrollment[[#This Row],[Host Male (3-14)]]</f>
        <v>51</v>
      </c>
      <c r="BK367" s="22">
        <f>Enrollment[[#This Row],[Female Refugee (3-14)]]+Enrollment[[#This Row],[Host Female (3-14)]]</f>
        <v>54</v>
      </c>
      <c r="BL3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67" s="22">
        <f>Enrollment[[#This Row],['# of Boys from host community in age group 15-17 enrolled in learning spaces]]+Enrollment[[#This Row],['# of Boys from host community in age group 18-24 enrolled in learning spaces]]</f>
        <v>0</v>
      </c>
      <c r="BO3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67" s="22">
        <f>Enrollment[[#This Row],[Male Refugee (15-24)]]+Enrollment[[#This Row],[Male Host (15-24)]]</f>
        <v>0</v>
      </c>
      <c r="BQ367" s="22">
        <f>Enrollment[[#This Row],[Female Refugee  (15-24)]]+Enrollment[[#This Row],[Female Host (15-24)]]</f>
        <v>0</v>
      </c>
      <c r="BR367" s="22">
        <f>Enrollment[[#This Row],[Total Male (3-14)]]+Enrollment[[#This Row],[Total Male (15-24)]]</f>
        <v>51</v>
      </c>
      <c r="BS367" s="22">
        <f>Enrollment[[#This Row],[Total Female (3-14)]]+Enrollment[[#This Row],[Total Female (15-24)]]</f>
        <v>54</v>
      </c>
      <c r="BT367" s="22">
        <f>Enrollment[[#This Row],[Refugee Total]]+Enrollment[[#This Row],[Total Host]]</f>
        <v>105</v>
      </c>
      <c r="BU367" s="22">
        <f>Enrollment[[#This Row],['# of Girls from refugee community in age group 3-5 enrolled in learning spaces]]+Enrollment[[#This Row],['# of Girls from host community in age group 3-5 enrolled in learning spaces]]</f>
        <v>18</v>
      </c>
      <c r="BV367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67" s="22">
        <f>Enrollment[[#This Row],['# of Boys from refugee community in age group 3-5 enrolled in learning spaces]]+Enrollment[[#This Row],['# of Boys from host community in age group 3-5 enrolled in learning spaces]]</f>
        <v>17</v>
      </c>
      <c r="BZ367" s="22">
        <f>Enrollment[[#This Row],['# of Boys from refugee community in age group 6-14 enrolled in learning spaces]]+Enrollment[[#This Row],['# of Boys from host community in age group 6-14 enrolled in learning spaces]]</f>
        <v>34</v>
      </c>
      <c r="CA3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3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68" spans="1:80">
      <c r="A368" s="21" t="s">
        <v>33</v>
      </c>
      <c r="B368" s="21" t="s">
        <v>62</v>
      </c>
      <c r="E368" s="21" t="s">
        <v>1305</v>
      </c>
      <c r="F368" s="21" t="s">
        <v>1306</v>
      </c>
      <c r="G368" s="21">
        <v>31012714</v>
      </c>
      <c r="H368" s="21" t="s">
        <v>166</v>
      </c>
      <c r="I368" s="21" t="s">
        <v>259</v>
      </c>
      <c r="J368" s="21" t="s">
        <v>168</v>
      </c>
      <c r="P368" s="21" t="s">
        <v>99</v>
      </c>
      <c r="Q368" s="21" t="s">
        <v>107</v>
      </c>
      <c r="S368" s="21">
        <v>17</v>
      </c>
      <c r="U368" s="21">
        <v>18</v>
      </c>
      <c r="AA368" s="21">
        <v>35</v>
      </c>
      <c r="AB368" s="21">
        <v>2</v>
      </c>
      <c r="AC368" s="21">
        <v>35</v>
      </c>
      <c r="AZ3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68" s="22">
        <f>Enrollment[[#This Row],[Refugee Children 3-14]]+Enrollment[[#This Row],[Refugee Children 15-24]]</f>
        <v>105</v>
      </c>
      <c r="BC3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68" s="22">
        <f>Enrollment[[#This Row],[Host Children 3-14]]+Enrollment[[#This Row],[Host Children 15-24]]</f>
        <v>0</v>
      </c>
      <c r="BF368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68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68" s="22">
        <f>Enrollment[[#This Row],['# of Boys from host community in age group 3-5 enrolled in learning spaces]]+Enrollment[[#This Row],['# of Boys from host community in age group 6-14 enrolled in learning spaces]]</f>
        <v>0</v>
      </c>
      <c r="BI368" s="22">
        <f>Enrollment[[#This Row],['# of Girls from host community in age group 3-5 enrolled in learning spaces]]+Enrollment[[#This Row],['# of Girls from host community in age group 6-14 enrolled in learning spaces]]</f>
        <v>0</v>
      </c>
      <c r="BJ368" s="22">
        <f>Enrollment[[#This Row],[Male Refugee (3-14)]]+Enrollment[[#This Row],[Host Male (3-14)]]</f>
        <v>53</v>
      </c>
      <c r="BK368" s="22">
        <f>Enrollment[[#This Row],[Female Refugee (3-14)]]+Enrollment[[#This Row],[Host Female (3-14)]]</f>
        <v>52</v>
      </c>
      <c r="BL3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68" s="22">
        <f>Enrollment[[#This Row],['# of Boys from host community in age group 15-17 enrolled in learning spaces]]+Enrollment[[#This Row],['# of Boys from host community in age group 18-24 enrolled in learning spaces]]</f>
        <v>0</v>
      </c>
      <c r="BO3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68" s="22">
        <f>Enrollment[[#This Row],[Male Refugee (15-24)]]+Enrollment[[#This Row],[Male Host (15-24)]]</f>
        <v>0</v>
      </c>
      <c r="BQ368" s="22">
        <f>Enrollment[[#This Row],[Female Refugee  (15-24)]]+Enrollment[[#This Row],[Female Host (15-24)]]</f>
        <v>0</v>
      </c>
      <c r="BR368" s="22">
        <f>Enrollment[[#This Row],[Total Male (3-14)]]+Enrollment[[#This Row],[Total Male (15-24)]]</f>
        <v>53</v>
      </c>
      <c r="BS368" s="22">
        <f>Enrollment[[#This Row],[Total Female (3-14)]]+Enrollment[[#This Row],[Total Female (15-24)]]</f>
        <v>52</v>
      </c>
      <c r="BT368" s="22">
        <f>Enrollment[[#This Row],[Refugee Total]]+Enrollment[[#This Row],[Total Host]]</f>
        <v>105</v>
      </c>
      <c r="BU368" s="22">
        <f>Enrollment[[#This Row],['# of Girls from refugee community in age group 3-5 enrolled in learning spaces]]+Enrollment[[#This Row],['# of Girls from host community in age group 3-5 enrolled in learning spaces]]</f>
        <v>17</v>
      </c>
      <c r="BV368" s="22">
        <f>Enrollment[[#This Row],['# of Girls from refugee community in age group 6-14 enrolled in learning spaces]]+Enrollment[[#This Row],['# of Girls from host community in age group 6-14 enrolled in learning spaces]]</f>
        <v>35</v>
      </c>
      <c r="BW3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68" s="22">
        <f>Enrollment[[#This Row],['# of Boys from refugee community in age group 3-5 enrolled in learning spaces]]+Enrollment[[#This Row],['# of Boys from host community in age group 3-5 enrolled in learning spaces]]</f>
        <v>18</v>
      </c>
      <c r="BZ368" s="22">
        <f>Enrollment[[#This Row],['# of Boys from refugee community in age group 6-14 enrolled in learning spaces]]+Enrollment[[#This Row],['# of Boys from host community in age group 6-14 enrolled in learning spaces]]</f>
        <v>35</v>
      </c>
      <c r="CA3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3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69" spans="1:80">
      <c r="A369" s="21" t="s">
        <v>33</v>
      </c>
      <c r="B369" s="21" t="s">
        <v>62</v>
      </c>
      <c r="E369" s="21" t="s">
        <v>1307</v>
      </c>
      <c r="F369" s="21" t="s">
        <v>1308</v>
      </c>
      <c r="G369" s="21">
        <v>31012606</v>
      </c>
      <c r="H369" s="21" t="s">
        <v>166</v>
      </c>
      <c r="I369" s="21" t="s">
        <v>167</v>
      </c>
      <c r="J369" s="21" t="s">
        <v>168</v>
      </c>
      <c r="P369" s="21" t="s">
        <v>99</v>
      </c>
      <c r="Q369" s="21" t="s">
        <v>107</v>
      </c>
      <c r="S369" s="21">
        <v>17</v>
      </c>
      <c r="U369" s="21">
        <v>18</v>
      </c>
      <c r="AA369" s="21">
        <v>32</v>
      </c>
      <c r="AC369" s="21">
        <v>38</v>
      </c>
      <c r="AD369" s="21">
        <v>2</v>
      </c>
      <c r="AZ3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69" s="22">
        <f>Enrollment[[#This Row],[Refugee Children 3-14]]+Enrollment[[#This Row],[Refugee Children 15-24]]</f>
        <v>105</v>
      </c>
      <c r="BC3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69" s="22">
        <f>Enrollment[[#This Row],[Host Children 3-14]]+Enrollment[[#This Row],[Host Children 15-24]]</f>
        <v>0</v>
      </c>
      <c r="BF369" s="22">
        <f>Enrollment[[#This Row],['# of Boys from refugee community in age group 3-5 enrolled in learning spaces]]+Enrollment[[#This Row],['# of Boys from refugee community in age group 6-14 enrolled in learning spaces]]</f>
        <v>56</v>
      </c>
      <c r="BG369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369" s="22">
        <f>Enrollment[[#This Row],['# of Boys from host community in age group 3-5 enrolled in learning spaces]]+Enrollment[[#This Row],['# of Boys from host community in age group 6-14 enrolled in learning spaces]]</f>
        <v>0</v>
      </c>
      <c r="BI369" s="22">
        <f>Enrollment[[#This Row],['# of Girls from host community in age group 3-5 enrolled in learning spaces]]+Enrollment[[#This Row],['# of Girls from host community in age group 6-14 enrolled in learning spaces]]</f>
        <v>0</v>
      </c>
      <c r="BJ369" s="22">
        <f>Enrollment[[#This Row],[Male Refugee (3-14)]]+Enrollment[[#This Row],[Host Male (3-14)]]</f>
        <v>56</v>
      </c>
      <c r="BK369" s="22">
        <f>Enrollment[[#This Row],[Female Refugee (3-14)]]+Enrollment[[#This Row],[Host Female (3-14)]]</f>
        <v>49</v>
      </c>
      <c r="BL3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69" s="22">
        <f>Enrollment[[#This Row],['# of Boys from host community in age group 15-17 enrolled in learning spaces]]+Enrollment[[#This Row],['# of Boys from host community in age group 18-24 enrolled in learning spaces]]</f>
        <v>0</v>
      </c>
      <c r="BO3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69" s="22">
        <f>Enrollment[[#This Row],[Male Refugee (15-24)]]+Enrollment[[#This Row],[Male Host (15-24)]]</f>
        <v>0</v>
      </c>
      <c r="BQ369" s="22">
        <f>Enrollment[[#This Row],[Female Refugee  (15-24)]]+Enrollment[[#This Row],[Female Host (15-24)]]</f>
        <v>0</v>
      </c>
      <c r="BR369" s="22">
        <f>Enrollment[[#This Row],[Total Male (3-14)]]+Enrollment[[#This Row],[Total Male (15-24)]]</f>
        <v>56</v>
      </c>
      <c r="BS369" s="22">
        <f>Enrollment[[#This Row],[Total Female (3-14)]]+Enrollment[[#This Row],[Total Female (15-24)]]</f>
        <v>49</v>
      </c>
      <c r="BT369" s="22">
        <f>Enrollment[[#This Row],[Refugee Total]]+Enrollment[[#This Row],[Total Host]]</f>
        <v>105</v>
      </c>
      <c r="BU369" s="22">
        <f>Enrollment[[#This Row],['# of Girls from refugee community in age group 3-5 enrolled in learning spaces]]+Enrollment[[#This Row],['# of Girls from host community in age group 3-5 enrolled in learning spaces]]</f>
        <v>17</v>
      </c>
      <c r="BV369" s="22">
        <f>Enrollment[[#This Row],['# of Girls from refugee community in age group 6-14 enrolled in learning spaces]]+Enrollment[[#This Row],['# of Girls from host community in age group 6-14 enrolled in learning spaces]]</f>
        <v>32</v>
      </c>
      <c r="BW3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69" s="22">
        <f>Enrollment[[#This Row],['# of Boys from refugee community in age group 3-5 enrolled in learning spaces]]+Enrollment[[#This Row],['# of Boys from host community in age group 3-5 enrolled in learning spaces]]</f>
        <v>18</v>
      </c>
      <c r="BZ369" s="22">
        <f>Enrollment[[#This Row],['# of Boys from refugee community in age group 6-14 enrolled in learning spaces]]+Enrollment[[#This Row],['# of Boys from host community in age group 6-14 enrolled in learning spaces]]</f>
        <v>38</v>
      </c>
      <c r="CA3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3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70" spans="1:80">
      <c r="A370" s="21" t="s">
        <v>33</v>
      </c>
      <c r="B370" s="21" t="s">
        <v>62</v>
      </c>
      <c r="E370" s="21" t="s">
        <v>1309</v>
      </c>
      <c r="F370" s="21" t="s">
        <v>1310</v>
      </c>
      <c r="G370" s="21">
        <v>31012648</v>
      </c>
      <c r="H370" s="21" t="s">
        <v>166</v>
      </c>
      <c r="I370" s="21" t="s">
        <v>259</v>
      </c>
      <c r="J370" s="21" t="s">
        <v>168</v>
      </c>
      <c r="P370" s="21" t="s">
        <v>99</v>
      </c>
      <c r="Q370" s="21" t="s">
        <v>107</v>
      </c>
      <c r="S370" s="21">
        <v>20</v>
      </c>
      <c r="T370" s="21">
        <v>1</v>
      </c>
      <c r="U370" s="21">
        <v>15</v>
      </c>
      <c r="AA370" s="21">
        <v>37</v>
      </c>
      <c r="AC370" s="21">
        <v>33</v>
      </c>
      <c r="AZ3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70" s="22">
        <f>Enrollment[[#This Row],[Refugee Children 3-14]]+Enrollment[[#This Row],[Refugee Children 15-24]]</f>
        <v>105</v>
      </c>
      <c r="BC3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70" s="22">
        <f>Enrollment[[#This Row],[Host Children 3-14]]+Enrollment[[#This Row],[Host Children 15-24]]</f>
        <v>0</v>
      </c>
      <c r="BF370" s="22">
        <f>Enrollment[[#This Row],['# of Boys from refugee community in age group 3-5 enrolled in learning spaces]]+Enrollment[[#This Row],['# of Boys from refugee community in age group 6-14 enrolled in learning spaces]]</f>
        <v>48</v>
      </c>
      <c r="BG370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370" s="22">
        <f>Enrollment[[#This Row],['# of Boys from host community in age group 3-5 enrolled in learning spaces]]+Enrollment[[#This Row],['# of Boys from host community in age group 6-14 enrolled in learning spaces]]</f>
        <v>0</v>
      </c>
      <c r="BI370" s="22">
        <f>Enrollment[[#This Row],['# of Girls from host community in age group 3-5 enrolled in learning spaces]]+Enrollment[[#This Row],['# of Girls from host community in age group 6-14 enrolled in learning spaces]]</f>
        <v>0</v>
      </c>
      <c r="BJ370" s="22">
        <f>Enrollment[[#This Row],[Male Refugee (3-14)]]+Enrollment[[#This Row],[Host Male (3-14)]]</f>
        <v>48</v>
      </c>
      <c r="BK370" s="22">
        <f>Enrollment[[#This Row],[Female Refugee (3-14)]]+Enrollment[[#This Row],[Host Female (3-14)]]</f>
        <v>57</v>
      </c>
      <c r="BL3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70" s="22">
        <f>Enrollment[[#This Row],['# of Boys from host community in age group 15-17 enrolled in learning spaces]]+Enrollment[[#This Row],['# of Boys from host community in age group 18-24 enrolled in learning spaces]]</f>
        <v>0</v>
      </c>
      <c r="BO3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70" s="22">
        <f>Enrollment[[#This Row],[Male Refugee (15-24)]]+Enrollment[[#This Row],[Male Host (15-24)]]</f>
        <v>0</v>
      </c>
      <c r="BQ370" s="22">
        <f>Enrollment[[#This Row],[Female Refugee  (15-24)]]+Enrollment[[#This Row],[Female Host (15-24)]]</f>
        <v>0</v>
      </c>
      <c r="BR370" s="22">
        <f>Enrollment[[#This Row],[Total Male (3-14)]]+Enrollment[[#This Row],[Total Male (15-24)]]</f>
        <v>48</v>
      </c>
      <c r="BS370" s="22">
        <f>Enrollment[[#This Row],[Total Female (3-14)]]+Enrollment[[#This Row],[Total Female (15-24)]]</f>
        <v>57</v>
      </c>
      <c r="BT370" s="22">
        <f>Enrollment[[#This Row],[Refugee Total]]+Enrollment[[#This Row],[Total Host]]</f>
        <v>105</v>
      </c>
      <c r="BU370" s="22">
        <f>Enrollment[[#This Row],['# of Girls from refugee community in age group 3-5 enrolled in learning spaces]]+Enrollment[[#This Row],['# of Girls from host community in age group 3-5 enrolled in learning spaces]]</f>
        <v>20</v>
      </c>
      <c r="BV37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70" s="22">
        <f>Enrollment[[#This Row],['# of Boys from refugee community in age group 3-5 enrolled in learning spaces]]+Enrollment[[#This Row],['# of Boys from host community in age group 3-5 enrolled in learning spaces]]</f>
        <v>15</v>
      </c>
      <c r="BZ370" s="22">
        <f>Enrollment[[#This Row],['# of Boys from refugee community in age group 6-14 enrolled in learning spaces]]+Enrollment[[#This Row],['# of Boys from host community in age group 6-14 enrolled in learning spaces]]</f>
        <v>33</v>
      </c>
      <c r="CA3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3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71" spans="1:80">
      <c r="A371" s="21" t="s">
        <v>33</v>
      </c>
      <c r="B371" s="21" t="s">
        <v>62</v>
      </c>
      <c r="E371" s="21" t="s">
        <v>1311</v>
      </c>
      <c r="F371" s="21" t="s">
        <v>1312</v>
      </c>
      <c r="G371" s="21">
        <v>31012611</v>
      </c>
      <c r="H371" s="21" t="s">
        <v>166</v>
      </c>
      <c r="I371" s="21" t="s">
        <v>167</v>
      </c>
      <c r="J371" s="21" t="s">
        <v>168</v>
      </c>
      <c r="P371" s="21" t="s">
        <v>99</v>
      </c>
      <c r="Q371" s="21" t="s">
        <v>107</v>
      </c>
      <c r="S371" s="21">
        <v>15</v>
      </c>
      <c r="U371" s="21">
        <v>20</v>
      </c>
      <c r="AA371" s="21">
        <v>33</v>
      </c>
      <c r="AB371" s="21">
        <v>1</v>
      </c>
      <c r="AC371" s="21">
        <v>37</v>
      </c>
      <c r="AD371" s="21">
        <v>1</v>
      </c>
      <c r="AZ3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71" s="22">
        <f>Enrollment[[#This Row],[Refugee Children 3-14]]+Enrollment[[#This Row],[Refugee Children 15-24]]</f>
        <v>105</v>
      </c>
      <c r="BC3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71" s="22">
        <f>Enrollment[[#This Row],[Host Children 3-14]]+Enrollment[[#This Row],[Host Children 15-24]]</f>
        <v>0</v>
      </c>
      <c r="BF371" s="22">
        <f>Enrollment[[#This Row],['# of Boys from refugee community in age group 3-5 enrolled in learning spaces]]+Enrollment[[#This Row],['# of Boys from refugee community in age group 6-14 enrolled in learning spaces]]</f>
        <v>57</v>
      </c>
      <c r="BG371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371" s="22">
        <f>Enrollment[[#This Row],['# of Boys from host community in age group 3-5 enrolled in learning spaces]]+Enrollment[[#This Row],['# of Boys from host community in age group 6-14 enrolled in learning spaces]]</f>
        <v>0</v>
      </c>
      <c r="BI371" s="22">
        <f>Enrollment[[#This Row],['# of Girls from host community in age group 3-5 enrolled in learning spaces]]+Enrollment[[#This Row],['# of Girls from host community in age group 6-14 enrolled in learning spaces]]</f>
        <v>0</v>
      </c>
      <c r="BJ371" s="22">
        <f>Enrollment[[#This Row],[Male Refugee (3-14)]]+Enrollment[[#This Row],[Host Male (3-14)]]</f>
        <v>57</v>
      </c>
      <c r="BK371" s="22">
        <f>Enrollment[[#This Row],[Female Refugee (3-14)]]+Enrollment[[#This Row],[Host Female (3-14)]]</f>
        <v>48</v>
      </c>
      <c r="BL3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71" s="22">
        <f>Enrollment[[#This Row],['# of Boys from host community in age group 15-17 enrolled in learning spaces]]+Enrollment[[#This Row],['# of Boys from host community in age group 18-24 enrolled in learning spaces]]</f>
        <v>0</v>
      </c>
      <c r="BO3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71" s="22">
        <f>Enrollment[[#This Row],[Male Refugee (15-24)]]+Enrollment[[#This Row],[Male Host (15-24)]]</f>
        <v>0</v>
      </c>
      <c r="BQ371" s="22">
        <f>Enrollment[[#This Row],[Female Refugee  (15-24)]]+Enrollment[[#This Row],[Female Host (15-24)]]</f>
        <v>0</v>
      </c>
      <c r="BR371" s="22">
        <f>Enrollment[[#This Row],[Total Male (3-14)]]+Enrollment[[#This Row],[Total Male (15-24)]]</f>
        <v>57</v>
      </c>
      <c r="BS371" s="22">
        <f>Enrollment[[#This Row],[Total Female (3-14)]]+Enrollment[[#This Row],[Total Female (15-24)]]</f>
        <v>48</v>
      </c>
      <c r="BT371" s="22">
        <f>Enrollment[[#This Row],[Refugee Total]]+Enrollment[[#This Row],[Total Host]]</f>
        <v>105</v>
      </c>
      <c r="BU371" s="22">
        <f>Enrollment[[#This Row],['# of Girls from refugee community in age group 3-5 enrolled in learning spaces]]+Enrollment[[#This Row],['# of Girls from host community in age group 3-5 enrolled in learning spaces]]</f>
        <v>15</v>
      </c>
      <c r="BV371" s="22">
        <f>Enrollment[[#This Row],['# of Girls from refugee community in age group 6-14 enrolled in learning spaces]]+Enrollment[[#This Row],['# of Girls from host community in age group 6-14 enrolled in learning spaces]]</f>
        <v>33</v>
      </c>
      <c r="BW3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71" s="22">
        <f>Enrollment[[#This Row],['# of Boys from refugee community in age group 3-5 enrolled in learning spaces]]+Enrollment[[#This Row],['# of Boys from host community in age group 3-5 enrolled in learning spaces]]</f>
        <v>20</v>
      </c>
      <c r="BZ371" s="22">
        <f>Enrollment[[#This Row],['# of Boys from refugee community in age group 6-14 enrolled in learning spaces]]+Enrollment[[#This Row],['# of Boys from host community in age group 6-14 enrolled in learning spaces]]</f>
        <v>37</v>
      </c>
      <c r="CA3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3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72" spans="1:80">
      <c r="A372" s="21" t="s">
        <v>33</v>
      </c>
      <c r="B372" s="21" t="s">
        <v>62</v>
      </c>
      <c r="E372" s="21" t="s">
        <v>1313</v>
      </c>
      <c r="F372" s="21" t="s">
        <v>1314</v>
      </c>
      <c r="G372" s="21">
        <v>31012610</v>
      </c>
      <c r="H372" s="21" t="s">
        <v>166</v>
      </c>
      <c r="I372" s="21" t="s">
        <v>259</v>
      </c>
      <c r="J372" s="21" t="s">
        <v>168</v>
      </c>
      <c r="P372" s="21" t="s">
        <v>99</v>
      </c>
      <c r="Q372" s="21" t="s">
        <v>107</v>
      </c>
      <c r="S372" s="21">
        <v>20</v>
      </c>
      <c r="U372" s="21">
        <v>15</v>
      </c>
      <c r="AA372" s="21">
        <v>38</v>
      </c>
      <c r="AC372" s="21">
        <v>32</v>
      </c>
      <c r="AD372" s="21">
        <v>1</v>
      </c>
      <c r="AZ3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72" s="22">
        <f>Enrollment[[#This Row],[Refugee Children 3-14]]+Enrollment[[#This Row],[Refugee Children 15-24]]</f>
        <v>105</v>
      </c>
      <c r="BC3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72" s="22">
        <f>Enrollment[[#This Row],[Host Children 3-14]]+Enrollment[[#This Row],[Host Children 15-24]]</f>
        <v>0</v>
      </c>
      <c r="BF372" s="22">
        <f>Enrollment[[#This Row],['# of Boys from refugee community in age group 3-5 enrolled in learning spaces]]+Enrollment[[#This Row],['# of Boys from refugee community in age group 6-14 enrolled in learning spaces]]</f>
        <v>47</v>
      </c>
      <c r="BG372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372" s="22">
        <f>Enrollment[[#This Row],['# of Boys from host community in age group 3-5 enrolled in learning spaces]]+Enrollment[[#This Row],['# of Boys from host community in age group 6-14 enrolled in learning spaces]]</f>
        <v>0</v>
      </c>
      <c r="BI372" s="22">
        <f>Enrollment[[#This Row],['# of Girls from host community in age group 3-5 enrolled in learning spaces]]+Enrollment[[#This Row],['# of Girls from host community in age group 6-14 enrolled in learning spaces]]</f>
        <v>0</v>
      </c>
      <c r="BJ372" s="22">
        <f>Enrollment[[#This Row],[Male Refugee (3-14)]]+Enrollment[[#This Row],[Host Male (3-14)]]</f>
        <v>47</v>
      </c>
      <c r="BK372" s="22">
        <f>Enrollment[[#This Row],[Female Refugee (3-14)]]+Enrollment[[#This Row],[Host Female (3-14)]]</f>
        <v>58</v>
      </c>
      <c r="BL3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72" s="22">
        <f>Enrollment[[#This Row],['# of Boys from host community in age group 15-17 enrolled in learning spaces]]+Enrollment[[#This Row],['# of Boys from host community in age group 18-24 enrolled in learning spaces]]</f>
        <v>0</v>
      </c>
      <c r="BO3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72" s="22">
        <f>Enrollment[[#This Row],[Male Refugee (15-24)]]+Enrollment[[#This Row],[Male Host (15-24)]]</f>
        <v>0</v>
      </c>
      <c r="BQ372" s="22">
        <f>Enrollment[[#This Row],[Female Refugee  (15-24)]]+Enrollment[[#This Row],[Female Host (15-24)]]</f>
        <v>0</v>
      </c>
      <c r="BR372" s="22">
        <f>Enrollment[[#This Row],[Total Male (3-14)]]+Enrollment[[#This Row],[Total Male (15-24)]]</f>
        <v>47</v>
      </c>
      <c r="BS372" s="22">
        <f>Enrollment[[#This Row],[Total Female (3-14)]]+Enrollment[[#This Row],[Total Female (15-24)]]</f>
        <v>58</v>
      </c>
      <c r="BT372" s="22">
        <f>Enrollment[[#This Row],[Refugee Total]]+Enrollment[[#This Row],[Total Host]]</f>
        <v>105</v>
      </c>
      <c r="BU372" s="22">
        <f>Enrollment[[#This Row],['# of Girls from refugee community in age group 3-5 enrolled in learning spaces]]+Enrollment[[#This Row],['# of Girls from host community in age group 3-5 enrolled in learning spaces]]</f>
        <v>20</v>
      </c>
      <c r="BV372" s="22">
        <f>Enrollment[[#This Row],['# of Girls from refugee community in age group 6-14 enrolled in learning spaces]]+Enrollment[[#This Row],['# of Girls from host community in age group 6-14 enrolled in learning spaces]]</f>
        <v>38</v>
      </c>
      <c r="BW3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72" s="22">
        <f>Enrollment[[#This Row],['# of Boys from refugee community in age group 3-5 enrolled in learning spaces]]+Enrollment[[#This Row],['# of Boys from host community in age group 3-5 enrolled in learning spaces]]</f>
        <v>15</v>
      </c>
      <c r="BZ372" s="22">
        <f>Enrollment[[#This Row],['# of Boys from refugee community in age group 6-14 enrolled in learning spaces]]+Enrollment[[#This Row],['# of Boys from host community in age group 6-14 enrolled in learning spaces]]</f>
        <v>32</v>
      </c>
      <c r="CA3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3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73" spans="1:80">
      <c r="A373" s="21" t="s">
        <v>33</v>
      </c>
      <c r="B373" s="21" t="s">
        <v>62</v>
      </c>
      <c r="E373" s="21" t="s">
        <v>207</v>
      </c>
      <c r="F373" s="21" t="s">
        <v>1315</v>
      </c>
      <c r="G373" s="21">
        <v>31012608</v>
      </c>
      <c r="H373" s="21" t="s">
        <v>166</v>
      </c>
      <c r="I373" s="21" t="s">
        <v>167</v>
      </c>
      <c r="J373" s="21" t="s">
        <v>168</v>
      </c>
      <c r="P373" s="21" t="s">
        <v>99</v>
      </c>
      <c r="Q373" s="21" t="s">
        <v>107</v>
      </c>
      <c r="S373" s="21">
        <v>18</v>
      </c>
      <c r="U373" s="21">
        <v>17</v>
      </c>
      <c r="AA373" s="21">
        <v>34</v>
      </c>
      <c r="AC373" s="21">
        <v>36</v>
      </c>
      <c r="AZ3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73" s="22">
        <f>Enrollment[[#This Row],[Refugee Children 3-14]]+Enrollment[[#This Row],[Refugee Children 15-24]]</f>
        <v>105</v>
      </c>
      <c r="BC3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73" s="22">
        <f>Enrollment[[#This Row],[Host Children 3-14]]+Enrollment[[#This Row],[Host Children 15-24]]</f>
        <v>0</v>
      </c>
      <c r="BF373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73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73" s="22">
        <f>Enrollment[[#This Row],['# of Boys from host community in age group 3-5 enrolled in learning spaces]]+Enrollment[[#This Row],['# of Boys from host community in age group 6-14 enrolled in learning spaces]]</f>
        <v>0</v>
      </c>
      <c r="BI373" s="22">
        <f>Enrollment[[#This Row],['# of Girls from host community in age group 3-5 enrolled in learning spaces]]+Enrollment[[#This Row],['# of Girls from host community in age group 6-14 enrolled in learning spaces]]</f>
        <v>0</v>
      </c>
      <c r="BJ373" s="22">
        <f>Enrollment[[#This Row],[Male Refugee (3-14)]]+Enrollment[[#This Row],[Host Male (3-14)]]</f>
        <v>53</v>
      </c>
      <c r="BK373" s="22">
        <f>Enrollment[[#This Row],[Female Refugee (3-14)]]+Enrollment[[#This Row],[Host Female (3-14)]]</f>
        <v>52</v>
      </c>
      <c r="BL3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73" s="22">
        <f>Enrollment[[#This Row],['# of Boys from host community in age group 15-17 enrolled in learning spaces]]+Enrollment[[#This Row],['# of Boys from host community in age group 18-24 enrolled in learning spaces]]</f>
        <v>0</v>
      </c>
      <c r="BO3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73" s="22">
        <f>Enrollment[[#This Row],[Male Refugee (15-24)]]+Enrollment[[#This Row],[Male Host (15-24)]]</f>
        <v>0</v>
      </c>
      <c r="BQ373" s="22">
        <f>Enrollment[[#This Row],[Female Refugee  (15-24)]]+Enrollment[[#This Row],[Female Host (15-24)]]</f>
        <v>0</v>
      </c>
      <c r="BR373" s="22">
        <f>Enrollment[[#This Row],[Total Male (3-14)]]+Enrollment[[#This Row],[Total Male (15-24)]]</f>
        <v>53</v>
      </c>
      <c r="BS373" s="22">
        <f>Enrollment[[#This Row],[Total Female (3-14)]]+Enrollment[[#This Row],[Total Female (15-24)]]</f>
        <v>52</v>
      </c>
      <c r="BT373" s="22">
        <f>Enrollment[[#This Row],[Refugee Total]]+Enrollment[[#This Row],[Total Host]]</f>
        <v>105</v>
      </c>
      <c r="BU373" s="22">
        <f>Enrollment[[#This Row],['# of Girls from refugee community in age group 3-5 enrolled in learning spaces]]+Enrollment[[#This Row],['# of Girls from host community in age group 3-5 enrolled in learning spaces]]</f>
        <v>18</v>
      </c>
      <c r="BV373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73" s="22">
        <f>Enrollment[[#This Row],['# of Boys from refugee community in age group 3-5 enrolled in learning spaces]]+Enrollment[[#This Row],['# of Boys from host community in age group 3-5 enrolled in learning spaces]]</f>
        <v>17</v>
      </c>
      <c r="BZ373" s="22">
        <f>Enrollment[[#This Row],['# of Boys from refugee community in age group 6-14 enrolled in learning spaces]]+Enrollment[[#This Row],['# of Boys from host community in age group 6-14 enrolled in learning spaces]]</f>
        <v>36</v>
      </c>
      <c r="CA3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74" spans="1:80">
      <c r="A374" s="21" t="s">
        <v>33</v>
      </c>
      <c r="B374" s="21" t="s">
        <v>62</v>
      </c>
      <c r="E374" s="21" t="s">
        <v>209</v>
      </c>
      <c r="F374" s="21" t="s">
        <v>1316</v>
      </c>
      <c r="G374" s="21">
        <v>31012607</v>
      </c>
      <c r="H374" s="21" t="s">
        <v>166</v>
      </c>
      <c r="I374" s="21" t="s">
        <v>167</v>
      </c>
      <c r="J374" s="21" t="s">
        <v>168</v>
      </c>
      <c r="K374" s="21">
        <v>21.191507000000001</v>
      </c>
      <c r="L374" s="21">
        <v>92.155269000000004</v>
      </c>
      <c r="M374" s="21">
        <v>0</v>
      </c>
      <c r="N374" s="21">
        <v>0</v>
      </c>
      <c r="P374" s="21" t="s">
        <v>99</v>
      </c>
      <c r="Q374" s="21" t="s">
        <v>107</v>
      </c>
      <c r="S374" s="21">
        <v>16</v>
      </c>
      <c r="U374" s="21">
        <v>19</v>
      </c>
      <c r="V374" s="21">
        <v>1</v>
      </c>
      <c r="AA374" s="21">
        <v>30</v>
      </c>
      <c r="AC374" s="21">
        <v>40</v>
      </c>
      <c r="AZ3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74" s="22">
        <f>Enrollment[[#This Row],[Refugee Children 3-14]]+Enrollment[[#This Row],[Refugee Children 15-24]]</f>
        <v>105</v>
      </c>
      <c r="BC3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74" s="22">
        <f>Enrollment[[#This Row],[Host Children 3-14]]+Enrollment[[#This Row],[Host Children 15-24]]</f>
        <v>0</v>
      </c>
      <c r="BF374" s="22">
        <f>Enrollment[[#This Row],['# of Boys from refugee community in age group 3-5 enrolled in learning spaces]]+Enrollment[[#This Row],['# of Boys from refugee community in age group 6-14 enrolled in learning spaces]]</f>
        <v>59</v>
      </c>
      <c r="BG374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374" s="22">
        <f>Enrollment[[#This Row],['# of Boys from host community in age group 3-5 enrolled in learning spaces]]+Enrollment[[#This Row],['# of Boys from host community in age group 6-14 enrolled in learning spaces]]</f>
        <v>0</v>
      </c>
      <c r="BI374" s="22">
        <f>Enrollment[[#This Row],['# of Girls from host community in age group 3-5 enrolled in learning spaces]]+Enrollment[[#This Row],['# of Girls from host community in age group 6-14 enrolled in learning spaces]]</f>
        <v>0</v>
      </c>
      <c r="BJ374" s="22">
        <f>Enrollment[[#This Row],[Male Refugee (3-14)]]+Enrollment[[#This Row],[Host Male (3-14)]]</f>
        <v>59</v>
      </c>
      <c r="BK374" s="22">
        <f>Enrollment[[#This Row],[Female Refugee (3-14)]]+Enrollment[[#This Row],[Host Female (3-14)]]</f>
        <v>46</v>
      </c>
      <c r="BL3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74" s="22">
        <f>Enrollment[[#This Row],['# of Boys from host community in age group 15-17 enrolled in learning spaces]]+Enrollment[[#This Row],['# of Boys from host community in age group 18-24 enrolled in learning spaces]]</f>
        <v>0</v>
      </c>
      <c r="BO3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74" s="22">
        <f>Enrollment[[#This Row],[Male Refugee (15-24)]]+Enrollment[[#This Row],[Male Host (15-24)]]</f>
        <v>0</v>
      </c>
      <c r="BQ374" s="22">
        <f>Enrollment[[#This Row],[Female Refugee  (15-24)]]+Enrollment[[#This Row],[Female Host (15-24)]]</f>
        <v>0</v>
      </c>
      <c r="BR374" s="22">
        <f>Enrollment[[#This Row],[Total Male (3-14)]]+Enrollment[[#This Row],[Total Male (15-24)]]</f>
        <v>59</v>
      </c>
      <c r="BS374" s="22">
        <f>Enrollment[[#This Row],[Total Female (3-14)]]+Enrollment[[#This Row],[Total Female (15-24)]]</f>
        <v>46</v>
      </c>
      <c r="BT374" s="22">
        <f>Enrollment[[#This Row],[Refugee Total]]+Enrollment[[#This Row],[Total Host]]</f>
        <v>105</v>
      </c>
      <c r="BU374" s="22">
        <f>Enrollment[[#This Row],['# of Girls from refugee community in age group 3-5 enrolled in learning spaces]]+Enrollment[[#This Row],['# of Girls from host community in age group 3-5 enrolled in learning spaces]]</f>
        <v>16</v>
      </c>
      <c r="BV374" s="22">
        <f>Enrollment[[#This Row],['# of Girls from refugee community in age group 6-14 enrolled in learning spaces]]+Enrollment[[#This Row],['# of Girls from host community in age group 6-14 enrolled in learning spaces]]</f>
        <v>30</v>
      </c>
      <c r="BW3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74" s="22">
        <f>Enrollment[[#This Row],['# of Boys from refugee community in age group 3-5 enrolled in learning spaces]]+Enrollment[[#This Row],['# of Boys from host community in age group 3-5 enrolled in learning spaces]]</f>
        <v>19</v>
      </c>
      <c r="BZ374" s="22">
        <f>Enrollment[[#This Row],['# of Boys from refugee community in age group 6-14 enrolled in learning spaces]]+Enrollment[[#This Row],['# of Boys from host community in age group 6-14 enrolled in learning spaces]]</f>
        <v>40</v>
      </c>
      <c r="CA3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3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75" spans="1:80">
      <c r="A375" s="21" t="s">
        <v>33</v>
      </c>
      <c r="B375" s="21" t="s">
        <v>62</v>
      </c>
      <c r="E375" s="21" t="s">
        <v>1317</v>
      </c>
      <c r="F375" s="21" t="s">
        <v>1318</v>
      </c>
      <c r="G375" s="21">
        <v>31012624</v>
      </c>
      <c r="H375" s="21" t="s">
        <v>166</v>
      </c>
      <c r="I375" s="21" t="s">
        <v>167</v>
      </c>
      <c r="J375" s="21" t="s">
        <v>168</v>
      </c>
      <c r="P375" s="21" t="s">
        <v>99</v>
      </c>
      <c r="Q375" s="21" t="s">
        <v>107</v>
      </c>
      <c r="S375" s="21">
        <v>17</v>
      </c>
      <c r="U375" s="21">
        <v>18</v>
      </c>
      <c r="V375" s="21">
        <v>1</v>
      </c>
      <c r="AA375" s="21">
        <v>37</v>
      </c>
      <c r="AC375" s="21">
        <v>33</v>
      </c>
      <c r="AZ3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75" s="22">
        <f>Enrollment[[#This Row],[Refugee Children 3-14]]+Enrollment[[#This Row],[Refugee Children 15-24]]</f>
        <v>105</v>
      </c>
      <c r="BC3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75" s="22">
        <f>Enrollment[[#This Row],[Host Children 3-14]]+Enrollment[[#This Row],[Host Children 15-24]]</f>
        <v>0</v>
      </c>
      <c r="BF375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75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75" s="22">
        <f>Enrollment[[#This Row],['# of Boys from host community in age group 3-5 enrolled in learning spaces]]+Enrollment[[#This Row],['# of Boys from host community in age group 6-14 enrolled in learning spaces]]</f>
        <v>0</v>
      </c>
      <c r="BI375" s="22">
        <f>Enrollment[[#This Row],['# of Girls from host community in age group 3-5 enrolled in learning spaces]]+Enrollment[[#This Row],['# of Girls from host community in age group 6-14 enrolled in learning spaces]]</f>
        <v>0</v>
      </c>
      <c r="BJ375" s="22">
        <f>Enrollment[[#This Row],[Male Refugee (3-14)]]+Enrollment[[#This Row],[Host Male (3-14)]]</f>
        <v>51</v>
      </c>
      <c r="BK375" s="22">
        <f>Enrollment[[#This Row],[Female Refugee (3-14)]]+Enrollment[[#This Row],[Host Female (3-14)]]</f>
        <v>54</v>
      </c>
      <c r="BL3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75" s="22">
        <f>Enrollment[[#This Row],['# of Boys from host community in age group 15-17 enrolled in learning spaces]]+Enrollment[[#This Row],['# of Boys from host community in age group 18-24 enrolled in learning spaces]]</f>
        <v>0</v>
      </c>
      <c r="BO3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75" s="22">
        <f>Enrollment[[#This Row],[Male Refugee (15-24)]]+Enrollment[[#This Row],[Male Host (15-24)]]</f>
        <v>0</v>
      </c>
      <c r="BQ375" s="22">
        <f>Enrollment[[#This Row],[Female Refugee  (15-24)]]+Enrollment[[#This Row],[Female Host (15-24)]]</f>
        <v>0</v>
      </c>
      <c r="BR375" s="22">
        <f>Enrollment[[#This Row],[Total Male (3-14)]]+Enrollment[[#This Row],[Total Male (15-24)]]</f>
        <v>51</v>
      </c>
      <c r="BS375" s="22">
        <f>Enrollment[[#This Row],[Total Female (3-14)]]+Enrollment[[#This Row],[Total Female (15-24)]]</f>
        <v>54</v>
      </c>
      <c r="BT375" s="22">
        <f>Enrollment[[#This Row],[Refugee Total]]+Enrollment[[#This Row],[Total Host]]</f>
        <v>105</v>
      </c>
      <c r="BU375" s="22">
        <f>Enrollment[[#This Row],['# of Girls from refugee community in age group 3-5 enrolled in learning spaces]]+Enrollment[[#This Row],['# of Girls from host community in age group 3-5 enrolled in learning spaces]]</f>
        <v>17</v>
      </c>
      <c r="BV375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75" s="22">
        <f>Enrollment[[#This Row],['# of Boys from refugee community in age group 3-5 enrolled in learning spaces]]+Enrollment[[#This Row],['# of Boys from host community in age group 3-5 enrolled in learning spaces]]</f>
        <v>18</v>
      </c>
      <c r="BZ375" s="22">
        <f>Enrollment[[#This Row],['# of Boys from refugee community in age group 6-14 enrolled in learning spaces]]+Enrollment[[#This Row],['# of Boys from host community in age group 6-14 enrolled in learning spaces]]</f>
        <v>33</v>
      </c>
      <c r="CA3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3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76" spans="1:80">
      <c r="A376" s="21" t="s">
        <v>33</v>
      </c>
      <c r="B376" s="21" t="s">
        <v>62</v>
      </c>
      <c r="E376" s="21" t="s">
        <v>1319</v>
      </c>
      <c r="F376" s="21" t="s">
        <v>1320</v>
      </c>
      <c r="G376" s="21">
        <v>31012604</v>
      </c>
      <c r="H376" s="21" t="s">
        <v>166</v>
      </c>
      <c r="I376" s="21" t="s">
        <v>167</v>
      </c>
      <c r="J376" s="21" t="s">
        <v>168</v>
      </c>
      <c r="K376" s="21">
        <v>21.191071999999998</v>
      </c>
      <c r="L376" s="21">
        <v>92.154572999999999</v>
      </c>
      <c r="M376" s="21">
        <v>0</v>
      </c>
      <c r="N376" s="21">
        <v>0</v>
      </c>
      <c r="P376" s="21" t="s">
        <v>99</v>
      </c>
      <c r="Q376" s="21" t="s">
        <v>107</v>
      </c>
      <c r="S376" s="21">
        <v>18</v>
      </c>
      <c r="U376" s="21">
        <v>17</v>
      </c>
      <c r="AA376" s="21">
        <v>34</v>
      </c>
      <c r="AC376" s="21">
        <v>36</v>
      </c>
      <c r="AZ3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76" s="22">
        <f>Enrollment[[#This Row],[Refugee Children 3-14]]+Enrollment[[#This Row],[Refugee Children 15-24]]</f>
        <v>105</v>
      </c>
      <c r="BC3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76" s="22">
        <f>Enrollment[[#This Row],[Host Children 3-14]]+Enrollment[[#This Row],[Host Children 15-24]]</f>
        <v>0</v>
      </c>
      <c r="BF376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7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76" s="22">
        <f>Enrollment[[#This Row],['# of Boys from host community in age group 3-5 enrolled in learning spaces]]+Enrollment[[#This Row],['# of Boys from host community in age group 6-14 enrolled in learning spaces]]</f>
        <v>0</v>
      </c>
      <c r="BI376" s="22">
        <f>Enrollment[[#This Row],['# of Girls from host community in age group 3-5 enrolled in learning spaces]]+Enrollment[[#This Row],['# of Girls from host community in age group 6-14 enrolled in learning spaces]]</f>
        <v>0</v>
      </c>
      <c r="BJ376" s="22">
        <f>Enrollment[[#This Row],[Male Refugee (3-14)]]+Enrollment[[#This Row],[Host Male (3-14)]]</f>
        <v>53</v>
      </c>
      <c r="BK376" s="22">
        <f>Enrollment[[#This Row],[Female Refugee (3-14)]]+Enrollment[[#This Row],[Host Female (3-14)]]</f>
        <v>52</v>
      </c>
      <c r="BL37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7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76" s="22">
        <f>Enrollment[[#This Row],['# of Boys from host community in age group 15-17 enrolled in learning spaces]]+Enrollment[[#This Row],['# of Boys from host community in age group 18-24 enrolled in learning spaces]]</f>
        <v>0</v>
      </c>
      <c r="BO3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76" s="22">
        <f>Enrollment[[#This Row],[Male Refugee (15-24)]]+Enrollment[[#This Row],[Male Host (15-24)]]</f>
        <v>0</v>
      </c>
      <c r="BQ376" s="22">
        <f>Enrollment[[#This Row],[Female Refugee  (15-24)]]+Enrollment[[#This Row],[Female Host (15-24)]]</f>
        <v>0</v>
      </c>
      <c r="BR376" s="22">
        <f>Enrollment[[#This Row],[Total Male (3-14)]]+Enrollment[[#This Row],[Total Male (15-24)]]</f>
        <v>53</v>
      </c>
      <c r="BS376" s="22">
        <f>Enrollment[[#This Row],[Total Female (3-14)]]+Enrollment[[#This Row],[Total Female (15-24)]]</f>
        <v>52</v>
      </c>
      <c r="BT376" s="22">
        <f>Enrollment[[#This Row],[Refugee Total]]+Enrollment[[#This Row],[Total Host]]</f>
        <v>105</v>
      </c>
      <c r="BU376" s="22">
        <f>Enrollment[[#This Row],['# of Girls from refugee community in age group 3-5 enrolled in learning spaces]]+Enrollment[[#This Row],['# of Girls from host community in age group 3-5 enrolled in learning spaces]]</f>
        <v>18</v>
      </c>
      <c r="BV376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7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7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76" s="22">
        <f>Enrollment[[#This Row],['# of Boys from refugee community in age group 3-5 enrolled in learning spaces]]+Enrollment[[#This Row],['# of Boys from host community in age group 3-5 enrolled in learning spaces]]</f>
        <v>17</v>
      </c>
      <c r="BZ376" s="22">
        <f>Enrollment[[#This Row],['# of Boys from refugee community in age group 6-14 enrolled in learning spaces]]+Enrollment[[#This Row],['# of Boys from host community in age group 6-14 enrolled in learning spaces]]</f>
        <v>36</v>
      </c>
      <c r="CA376" s="22">
        <f>Enrollment[[#This Row],['# of Boys from refugee community in age group 15-17 enrolled in learning spaces]]+Enrollment[[#This Row],['# of Boys from host community in age group 15-17 enrolled in learning spaces]]</f>
        <v>0</v>
      </c>
      <c r="CB37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77" spans="1:80">
      <c r="A377" s="21" t="s">
        <v>33</v>
      </c>
      <c r="B377" s="21" t="s">
        <v>62</v>
      </c>
      <c r="E377" s="21" t="s">
        <v>1123</v>
      </c>
      <c r="F377" s="21" t="s">
        <v>1321</v>
      </c>
      <c r="G377" s="21">
        <v>31012621</v>
      </c>
      <c r="H377" s="21" t="s">
        <v>166</v>
      </c>
      <c r="I377" s="21" t="s">
        <v>167</v>
      </c>
      <c r="J377" s="21" t="s">
        <v>168</v>
      </c>
      <c r="K377" s="21">
        <v>21.192774</v>
      </c>
      <c r="L377" s="21">
        <v>92.152074999999996</v>
      </c>
      <c r="M377" s="21">
        <v>0</v>
      </c>
      <c r="N377" s="21">
        <v>0</v>
      </c>
      <c r="P377" s="21" t="s">
        <v>99</v>
      </c>
      <c r="Q377" s="21" t="s">
        <v>107</v>
      </c>
      <c r="S377" s="21">
        <v>19</v>
      </c>
      <c r="T377" s="21">
        <v>1</v>
      </c>
      <c r="U377" s="21">
        <v>16</v>
      </c>
      <c r="V377" s="21">
        <v>1</v>
      </c>
      <c r="AA377" s="21">
        <v>32</v>
      </c>
      <c r="AB377" s="21">
        <v>1</v>
      </c>
      <c r="AC377" s="21">
        <v>38</v>
      </c>
      <c r="AD377" s="21">
        <v>1</v>
      </c>
      <c r="AZ3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77" s="22">
        <f>Enrollment[[#This Row],[Refugee Children 3-14]]+Enrollment[[#This Row],[Refugee Children 15-24]]</f>
        <v>105</v>
      </c>
      <c r="BC3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77" s="22">
        <f>Enrollment[[#This Row],[Host Children 3-14]]+Enrollment[[#This Row],[Host Children 15-24]]</f>
        <v>0</v>
      </c>
      <c r="BF377" s="22">
        <f>Enrollment[[#This Row],['# of Boys from refugee community in age group 3-5 enrolled in learning spaces]]+Enrollment[[#This Row],['# of Boys from refugee community in age group 6-14 enrolled in learning spaces]]</f>
        <v>54</v>
      </c>
      <c r="BG377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377" s="22">
        <f>Enrollment[[#This Row],['# of Boys from host community in age group 3-5 enrolled in learning spaces]]+Enrollment[[#This Row],['# of Boys from host community in age group 6-14 enrolled in learning spaces]]</f>
        <v>0</v>
      </c>
      <c r="BI377" s="22">
        <f>Enrollment[[#This Row],['# of Girls from host community in age group 3-5 enrolled in learning spaces]]+Enrollment[[#This Row],['# of Girls from host community in age group 6-14 enrolled in learning spaces]]</f>
        <v>0</v>
      </c>
      <c r="BJ377" s="22">
        <f>Enrollment[[#This Row],[Male Refugee (3-14)]]+Enrollment[[#This Row],[Host Male (3-14)]]</f>
        <v>54</v>
      </c>
      <c r="BK377" s="22">
        <f>Enrollment[[#This Row],[Female Refugee (3-14)]]+Enrollment[[#This Row],[Host Female (3-14)]]</f>
        <v>51</v>
      </c>
      <c r="BL3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77" s="22">
        <f>Enrollment[[#This Row],['# of Boys from host community in age group 15-17 enrolled in learning spaces]]+Enrollment[[#This Row],['# of Boys from host community in age group 18-24 enrolled in learning spaces]]</f>
        <v>0</v>
      </c>
      <c r="BO3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77" s="22">
        <f>Enrollment[[#This Row],[Male Refugee (15-24)]]+Enrollment[[#This Row],[Male Host (15-24)]]</f>
        <v>0</v>
      </c>
      <c r="BQ377" s="22">
        <f>Enrollment[[#This Row],[Female Refugee  (15-24)]]+Enrollment[[#This Row],[Female Host (15-24)]]</f>
        <v>0</v>
      </c>
      <c r="BR377" s="22">
        <f>Enrollment[[#This Row],[Total Male (3-14)]]+Enrollment[[#This Row],[Total Male (15-24)]]</f>
        <v>54</v>
      </c>
      <c r="BS377" s="22">
        <f>Enrollment[[#This Row],[Total Female (3-14)]]+Enrollment[[#This Row],[Total Female (15-24)]]</f>
        <v>51</v>
      </c>
      <c r="BT377" s="22">
        <f>Enrollment[[#This Row],[Refugee Total]]+Enrollment[[#This Row],[Total Host]]</f>
        <v>105</v>
      </c>
      <c r="BU377" s="22">
        <f>Enrollment[[#This Row],['# of Girls from refugee community in age group 3-5 enrolled in learning spaces]]+Enrollment[[#This Row],['# of Girls from host community in age group 3-5 enrolled in learning spaces]]</f>
        <v>19</v>
      </c>
      <c r="BV377" s="22">
        <f>Enrollment[[#This Row],['# of Girls from refugee community in age group 6-14 enrolled in learning spaces]]+Enrollment[[#This Row],['# of Girls from host community in age group 6-14 enrolled in learning spaces]]</f>
        <v>32</v>
      </c>
      <c r="BW3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77" s="22">
        <f>Enrollment[[#This Row],['# of Boys from refugee community in age group 3-5 enrolled in learning spaces]]+Enrollment[[#This Row],['# of Boys from host community in age group 3-5 enrolled in learning spaces]]</f>
        <v>16</v>
      </c>
      <c r="BZ377" s="22">
        <f>Enrollment[[#This Row],['# of Boys from refugee community in age group 6-14 enrolled in learning spaces]]+Enrollment[[#This Row],['# of Boys from host community in age group 6-14 enrolled in learning spaces]]</f>
        <v>38</v>
      </c>
      <c r="CA3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3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78" spans="1:80">
      <c r="A378" s="21" t="s">
        <v>33</v>
      </c>
      <c r="B378" s="21" t="s">
        <v>62</v>
      </c>
      <c r="E378" s="21" t="s">
        <v>1322</v>
      </c>
      <c r="F378" s="21" t="s">
        <v>1323</v>
      </c>
      <c r="G378" s="21">
        <v>31012605</v>
      </c>
      <c r="H378" s="21" t="s">
        <v>166</v>
      </c>
      <c r="I378" s="21" t="s">
        <v>167</v>
      </c>
      <c r="J378" s="21" t="s">
        <v>168</v>
      </c>
      <c r="K378" s="21">
        <v>21.191388</v>
      </c>
      <c r="L378" s="21">
        <v>92.153921999999994</v>
      </c>
      <c r="M378" s="21">
        <v>0</v>
      </c>
      <c r="N378" s="21">
        <v>0</v>
      </c>
      <c r="P378" s="21" t="s">
        <v>99</v>
      </c>
      <c r="Q378" s="21" t="s">
        <v>107</v>
      </c>
      <c r="S378" s="21">
        <v>17</v>
      </c>
      <c r="U378" s="21">
        <v>18</v>
      </c>
      <c r="AA378" s="21">
        <v>33</v>
      </c>
      <c r="AC378" s="21">
        <v>37</v>
      </c>
      <c r="AZ3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78" s="22">
        <f>Enrollment[[#This Row],[Refugee Children 3-14]]+Enrollment[[#This Row],[Refugee Children 15-24]]</f>
        <v>105</v>
      </c>
      <c r="BC3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78" s="22">
        <f>Enrollment[[#This Row],[Host Children 3-14]]+Enrollment[[#This Row],[Host Children 15-24]]</f>
        <v>0</v>
      </c>
      <c r="BF378" s="22">
        <f>Enrollment[[#This Row],['# of Boys from refugee community in age group 3-5 enrolled in learning spaces]]+Enrollment[[#This Row],['# of Boys from refugee community in age group 6-14 enrolled in learning spaces]]</f>
        <v>55</v>
      </c>
      <c r="BG378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378" s="22">
        <f>Enrollment[[#This Row],['# of Boys from host community in age group 3-5 enrolled in learning spaces]]+Enrollment[[#This Row],['# of Boys from host community in age group 6-14 enrolled in learning spaces]]</f>
        <v>0</v>
      </c>
      <c r="BI378" s="22">
        <f>Enrollment[[#This Row],['# of Girls from host community in age group 3-5 enrolled in learning spaces]]+Enrollment[[#This Row],['# of Girls from host community in age group 6-14 enrolled in learning spaces]]</f>
        <v>0</v>
      </c>
      <c r="BJ378" s="22">
        <f>Enrollment[[#This Row],[Male Refugee (3-14)]]+Enrollment[[#This Row],[Host Male (3-14)]]</f>
        <v>55</v>
      </c>
      <c r="BK378" s="22">
        <f>Enrollment[[#This Row],[Female Refugee (3-14)]]+Enrollment[[#This Row],[Host Female (3-14)]]</f>
        <v>50</v>
      </c>
      <c r="BL3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78" s="22">
        <f>Enrollment[[#This Row],['# of Boys from host community in age group 15-17 enrolled in learning spaces]]+Enrollment[[#This Row],['# of Boys from host community in age group 18-24 enrolled in learning spaces]]</f>
        <v>0</v>
      </c>
      <c r="BO3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78" s="22">
        <f>Enrollment[[#This Row],[Male Refugee (15-24)]]+Enrollment[[#This Row],[Male Host (15-24)]]</f>
        <v>0</v>
      </c>
      <c r="BQ378" s="22">
        <f>Enrollment[[#This Row],[Female Refugee  (15-24)]]+Enrollment[[#This Row],[Female Host (15-24)]]</f>
        <v>0</v>
      </c>
      <c r="BR378" s="22">
        <f>Enrollment[[#This Row],[Total Male (3-14)]]+Enrollment[[#This Row],[Total Male (15-24)]]</f>
        <v>55</v>
      </c>
      <c r="BS378" s="22">
        <f>Enrollment[[#This Row],[Total Female (3-14)]]+Enrollment[[#This Row],[Total Female (15-24)]]</f>
        <v>50</v>
      </c>
      <c r="BT378" s="22">
        <f>Enrollment[[#This Row],[Refugee Total]]+Enrollment[[#This Row],[Total Host]]</f>
        <v>105</v>
      </c>
      <c r="BU378" s="22">
        <f>Enrollment[[#This Row],['# of Girls from refugee community in age group 3-5 enrolled in learning spaces]]+Enrollment[[#This Row],['# of Girls from host community in age group 3-5 enrolled in learning spaces]]</f>
        <v>17</v>
      </c>
      <c r="BV378" s="22">
        <f>Enrollment[[#This Row],['# of Girls from refugee community in age group 6-14 enrolled in learning spaces]]+Enrollment[[#This Row],['# of Girls from host community in age group 6-14 enrolled in learning spaces]]</f>
        <v>33</v>
      </c>
      <c r="BW3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78" s="22">
        <f>Enrollment[[#This Row],['# of Boys from refugee community in age group 3-5 enrolled in learning spaces]]+Enrollment[[#This Row],['# of Boys from host community in age group 3-5 enrolled in learning spaces]]</f>
        <v>18</v>
      </c>
      <c r="BZ378" s="22">
        <f>Enrollment[[#This Row],['# of Boys from refugee community in age group 6-14 enrolled in learning spaces]]+Enrollment[[#This Row],['# of Boys from host community in age group 6-14 enrolled in learning spaces]]</f>
        <v>37</v>
      </c>
      <c r="CA3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3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79" spans="1:80">
      <c r="A379" s="21" t="s">
        <v>33</v>
      </c>
      <c r="B379" s="21" t="s">
        <v>62</v>
      </c>
      <c r="E379" s="21" t="s">
        <v>1126</v>
      </c>
      <c r="F379" s="21" t="s">
        <v>1324</v>
      </c>
      <c r="G379" s="21">
        <v>31012631</v>
      </c>
      <c r="H379" s="21" t="s">
        <v>166</v>
      </c>
      <c r="I379" s="21" t="s">
        <v>167</v>
      </c>
      <c r="J379" s="21" t="s">
        <v>168</v>
      </c>
      <c r="K379" s="21">
        <v>21.193209</v>
      </c>
      <c r="L379" s="21">
        <v>92.153424999999999</v>
      </c>
      <c r="M379" s="21">
        <v>0</v>
      </c>
      <c r="N379" s="21">
        <v>0</v>
      </c>
      <c r="P379" s="21" t="s">
        <v>99</v>
      </c>
      <c r="Q379" s="21" t="s">
        <v>107</v>
      </c>
      <c r="S379" s="21">
        <v>18</v>
      </c>
      <c r="U379" s="21">
        <v>17</v>
      </c>
      <c r="AA379" s="21">
        <v>34</v>
      </c>
      <c r="AB379" s="21">
        <v>2</v>
      </c>
      <c r="AC379" s="21">
        <v>36</v>
      </c>
      <c r="AZ3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79" s="22">
        <f>Enrollment[[#This Row],[Refugee Children 3-14]]+Enrollment[[#This Row],[Refugee Children 15-24]]</f>
        <v>105</v>
      </c>
      <c r="BC3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79" s="22">
        <f>Enrollment[[#This Row],[Host Children 3-14]]+Enrollment[[#This Row],[Host Children 15-24]]</f>
        <v>0</v>
      </c>
      <c r="BF379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79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79" s="22">
        <f>Enrollment[[#This Row],['# of Boys from host community in age group 3-5 enrolled in learning spaces]]+Enrollment[[#This Row],['# of Boys from host community in age group 6-14 enrolled in learning spaces]]</f>
        <v>0</v>
      </c>
      <c r="BI379" s="22">
        <f>Enrollment[[#This Row],['# of Girls from host community in age group 3-5 enrolled in learning spaces]]+Enrollment[[#This Row],['# of Girls from host community in age group 6-14 enrolled in learning spaces]]</f>
        <v>0</v>
      </c>
      <c r="BJ379" s="22">
        <f>Enrollment[[#This Row],[Male Refugee (3-14)]]+Enrollment[[#This Row],[Host Male (3-14)]]</f>
        <v>53</v>
      </c>
      <c r="BK379" s="22">
        <f>Enrollment[[#This Row],[Female Refugee (3-14)]]+Enrollment[[#This Row],[Host Female (3-14)]]</f>
        <v>52</v>
      </c>
      <c r="BL3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79" s="22">
        <f>Enrollment[[#This Row],['# of Boys from host community in age group 15-17 enrolled in learning spaces]]+Enrollment[[#This Row],['# of Boys from host community in age group 18-24 enrolled in learning spaces]]</f>
        <v>0</v>
      </c>
      <c r="BO3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79" s="22">
        <f>Enrollment[[#This Row],[Male Refugee (15-24)]]+Enrollment[[#This Row],[Male Host (15-24)]]</f>
        <v>0</v>
      </c>
      <c r="BQ379" s="22">
        <f>Enrollment[[#This Row],[Female Refugee  (15-24)]]+Enrollment[[#This Row],[Female Host (15-24)]]</f>
        <v>0</v>
      </c>
      <c r="BR379" s="22">
        <f>Enrollment[[#This Row],[Total Male (3-14)]]+Enrollment[[#This Row],[Total Male (15-24)]]</f>
        <v>53</v>
      </c>
      <c r="BS379" s="22">
        <f>Enrollment[[#This Row],[Total Female (3-14)]]+Enrollment[[#This Row],[Total Female (15-24)]]</f>
        <v>52</v>
      </c>
      <c r="BT379" s="22">
        <f>Enrollment[[#This Row],[Refugee Total]]+Enrollment[[#This Row],[Total Host]]</f>
        <v>105</v>
      </c>
      <c r="BU379" s="22">
        <f>Enrollment[[#This Row],['# of Girls from refugee community in age group 3-5 enrolled in learning spaces]]+Enrollment[[#This Row],['# of Girls from host community in age group 3-5 enrolled in learning spaces]]</f>
        <v>18</v>
      </c>
      <c r="BV379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79" s="22">
        <f>Enrollment[[#This Row],['# of Boys from refugee community in age group 3-5 enrolled in learning spaces]]+Enrollment[[#This Row],['# of Boys from host community in age group 3-5 enrolled in learning spaces]]</f>
        <v>17</v>
      </c>
      <c r="BZ379" s="22">
        <f>Enrollment[[#This Row],['# of Boys from refugee community in age group 6-14 enrolled in learning spaces]]+Enrollment[[#This Row],['# of Boys from host community in age group 6-14 enrolled in learning spaces]]</f>
        <v>36</v>
      </c>
      <c r="CA3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3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80" spans="1:80">
      <c r="A380" s="21" t="s">
        <v>33</v>
      </c>
      <c r="B380" s="21" t="s">
        <v>62</v>
      </c>
      <c r="E380" s="21" t="s">
        <v>1325</v>
      </c>
      <c r="F380" s="21" t="s">
        <v>1326</v>
      </c>
      <c r="G380" s="21">
        <v>31012615</v>
      </c>
      <c r="H380" s="21" t="s">
        <v>166</v>
      </c>
      <c r="I380" s="21" t="s">
        <v>167</v>
      </c>
      <c r="J380" s="21" t="s">
        <v>168</v>
      </c>
      <c r="K380" s="21">
        <v>21.192233000000002</v>
      </c>
      <c r="L380" s="21">
        <v>92.155032000000006</v>
      </c>
      <c r="M380" s="21">
        <v>0</v>
      </c>
      <c r="N380" s="21">
        <v>0</v>
      </c>
      <c r="P380" s="21" t="s">
        <v>99</v>
      </c>
      <c r="Q380" s="21" t="s">
        <v>107</v>
      </c>
      <c r="S380" s="21">
        <v>17</v>
      </c>
      <c r="U380" s="21">
        <v>18</v>
      </c>
      <c r="AA380" s="21">
        <v>36</v>
      </c>
      <c r="AC380" s="21">
        <v>34</v>
      </c>
      <c r="AZ3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80" s="22">
        <f>Enrollment[[#This Row],[Refugee Children 3-14]]+Enrollment[[#This Row],[Refugee Children 15-24]]</f>
        <v>105</v>
      </c>
      <c r="BC3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80" s="22">
        <f>Enrollment[[#This Row],[Host Children 3-14]]+Enrollment[[#This Row],[Host Children 15-24]]</f>
        <v>0</v>
      </c>
      <c r="BF38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38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380" s="22">
        <f>Enrollment[[#This Row],['# of Boys from host community in age group 3-5 enrolled in learning spaces]]+Enrollment[[#This Row],['# of Boys from host community in age group 6-14 enrolled in learning spaces]]</f>
        <v>0</v>
      </c>
      <c r="BI380" s="22">
        <f>Enrollment[[#This Row],['# of Girls from host community in age group 3-5 enrolled in learning spaces]]+Enrollment[[#This Row],['# of Girls from host community in age group 6-14 enrolled in learning spaces]]</f>
        <v>0</v>
      </c>
      <c r="BJ380" s="22">
        <f>Enrollment[[#This Row],[Male Refugee (3-14)]]+Enrollment[[#This Row],[Host Male (3-14)]]</f>
        <v>52</v>
      </c>
      <c r="BK380" s="22">
        <f>Enrollment[[#This Row],[Female Refugee (3-14)]]+Enrollment[[#This Row],[Host Female (3-14)]]</f>
        <v>53</v>
      </c>
      <c r="BL3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80" s="22">
        <f>Enrollment[[#This Row],['# of Boys from host community in age group 15-17 enrolled in learning spaces]]+Enrollment[[#This Row],['# of Boys from host community in age group 18-24 enrolled in learning spaces]]</f>
        <v>0</v>
      </c>
      <c r="BO3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80" s="22">
        <f>Enrollment[[#This Row],[Male Refugee (15-24)]]+Enrollment[[#This Row],[Male Host (15-24)]]</f>
        <v>0</v>
      </c>
      <c r="BQ380" s="22">
        <f>Enrollment[[#This Row],[Female Refugee  (15-24)]]+Enrollment[[#This Row],[Female Host (15-24)]]</f>
        <v>0</v>
      </c>
      <c r="BR380" s="22">
        <f>Enrollment[[#This Row],[Total Male (3-14)]]+Enrollment[[#This Row],[Total Male (15-24)]]</f>
        <v>52</v>
      </c>
      <c r="BS380" s="22">
        <f>Enrollment[[#This Row],[Total Female (3-14)]]+Enrollment[[#This Row],[Total Female (15-24)]]</f>
        <v>53</v>
      </c>
      <c r="BT380" s="22">
        <f>Enrollment[[#This Row],[Refugee Total]]+Enrollment[[#This Row],[Total Host]]</f>
        <v>105</v>
      </c>
      <c r="BU380" s="22">
        <f>Enrollment[[#This Row],['# of Girls from refugee community in age group 3-5 enrolled in learning spaces]]+Enrollment[[#This Row],['# of Girls from host community in age group 3-5 enrolled in learning spaces]]</f>
        <v>17</v>
      </c>
      <c r="BV380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80" s="22">
        <f>Enrollment[[#This Row],['# of Boys from refugee community in age group 3-5 enrolled in learning spaces]]+Enrollment[[#This Row],['# of Boys from host community in age group 3-5 enrolled in learning spaces]]</f>
        <v>18</v>
      </c>
      <c r="BZ380" s="22">
        <f>Enrollment[[#This Row],['# of Boys from refugee community in age group 6-14 enrolled in learning spaces]]+Enrollment[[#This Row],['# of Boys from host community in age group 6-14 enrolled in learning spaces]]</f>
        <v>34</v>
      </c>
      <c r="CA3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3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81" spans="1:80">
      <c r="A381" s="21" t="s">
        <v>33</v>
      </c>
      <c r="B381" s="21" t="s">
        <v>62</v>
      </c>
      <c r="E381" s="21" t="s">
        <v>1327</v>
      </c>
      <c r="F381" s="21" t="s">
        <v>1328</v>
      </c>
      <c r="G381" s="21">
        <v>31012629</v>
      </c>
      <c r="H381" s="21" t="s">
        <v>166</v>
      </c>
      <c r="I381" s="21" t="s">
        <v>167</v>
      </c>
      <c r="J381" s="21" t="s">
        <v>168</v>
      </c>
      <c r="K381" s="21">
        <v>21.19314</v>
      </c>
      <c r="L381" s="21">
        <v>92.154759999999996</v>
      </c>
      <c r="M381" s="21">
        <v>0</v>
      </c>
      <c r="N381" s="21">
        <v>0</v>
      </c>
      <c r="P381" s="21" t="s">
        <v>99</v>
      </c>
      <c r="Q381" s="21" t="s">
        <v>107</v>
      </c>
      <c r="S381" s="21">
        <v>18</v>
      </c>
      <c r="U381" s="21">
        <v>17</v>
      </c>
      <c r="AA381" s="21">
        <v>34</v>
      </c>
      <c r="AB381" s="21">
        <v>1</v>
      </c>
      <c r="AC381" s="21">
        <v>36</v>
      </c>
      <c r="AD381" s="21">
        <v>1</v>
      </c>
      <c r="AZ3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81" s="22">
        <f>Enrollment[[#This Row],[Refugee Children 3-14]]+Enrollment[[#This Row],[Refugee Children 15-24]]</f>
        <v>105</v>
      </c>
      <c r="BC3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81" s="22">
        <f>Enrollment[[#This Row],[Host Children 3-14]]+Enrollment[[#This Row],[Host Children 15-24]]</f>
        <v>0</v>
      </c>
      <c r="BF381" s="22">
        <f>Enrollment[[#This Row],['# of Boys from refugee community in age group 3-5 enrolled in learning spaces]]+Enrollment[[#This Row],['# of Boys from refugee community in age group 6-14 enrolled in learning spaces]]</f>
        <v>53</v>
      </c>
      <c r="BG381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381" s="22">
        <f>Enrollment[[#This Row],['# of Boys from host community in age group 3-5 enrolled in learning spaces]]+Enrollment[[#This Row],['# of Boys from host community in age group 6-14 enrolled in learning spaces]]</f>
        <v>0</v>
      </c>
      <c r="BI381" s="22">
        <f>Enrollment[[#This Row],['# of Girls from host community in age group 3-5 enrolled in learning spaces]]+Enrollment[[#This Row],['# of Girls from host community in age group 6-14 enrolled in learning spaces]]</f>
        <v>0</v>
      </c>
      <c r="BJ381" s="22">
        <f>Enrollment[[#This Row],[Male Refugee (3-14)]]+Enrollment[[#This Row],[Host Male (3-14)]]</f>
        <v>53</v>
      </c>
      <c r="BK381" s="22">
        <f>Enrollment[[#This Row],[Female Refugee (3-14)]]+Enrollment[[#This Row],[Host Female (3-14)]]</f>
        <v>52</v>
      </c>
      <c r="BL3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81" s="22">
        <f>Enrollment[[#This Row],['# of Boys from host community in age group 15-17 enrolled in learning spaces]]+Enrollment[[#This Row],['# of Boys from host community in age group 18-24 enrolled in learning spaces]]</f>
        <v>0</v>
      </c>
      <c r="BO3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81" s="22">
        <f>Enrollment[[#This Row],[Male Refugee (15-24)]]+Enrollment[[#This Row],[Male Host (15-24)]]</f>
        <v>0</v>
      </c>
      <c r="BQ381" s="22">
        <f>Enrollment[[#This Row],[Female Refugee  (15-24)]]+Enrollment[[#This Row],[Female Host (15-24)]]</f>
        <v>0</v>
      </c>
      <c r="BR381" s="22">
        <f>Enrollment[[#This Row],[Total Male (3-14)]]+Enrollment[[#This Row],[Total Male (15-24)]]</f>
        <v>53</v>
      </c>
      <c r="BS381" s="22">
        <f>Enrollment[[#This Row],[Total Female (3-14)]]+Enrollment[[#This Row],[Total Female (15-24)]]</f>
        <v>52</v>
      </c>
      <c r="BT381" s="22">
        <f>Enrollment[[#This Row],[Refugee Total]]+Enrollment[[#This Row],[Total Host]]</f>
        <v>105</v>
      </c>
      <c r="BU381" s="22">
        <f>Enrollment[[#This Row],['# of Girls from refugee community in age group 3-5 enrolled in learning spaces]]+Enrollment[[#This Row],['# of Girls from host community in age group 3-5 enrolled in learning spaces]]</f>
        <v>18</v>
      </c>
      <c r="BV381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81" s="22">
        <f>Enrollment[[#This Row],['# of Boys from refugee community in age group 3-5 enrolled in learning spaces]]+Enrollment[[#This Row],['# of Boys from host community in age group 3-5 enrolled in learning spaces]]</f>
        <v>17</v>
      </c>
      <c r="BZ381" s="22">
        <f>Enrollment[[#This Row],['# of Boys from refugee community in age group 6-14 enrolled in learning spaces]]+Enrollment[[#This Row],['# of Boys from host community in age group 6-14 enrolled in learning spaces]]</f>
        <v>36</v>
      </c>
      <c r="CA3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3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82" spans="1:80">
      <c r="A382" s="21" t="s">
        <v>33</v>
      </c>
      <c r="B382" s="21" t="s">
        <v>62</v>
      </c>
      <c r="E382" s="21" t="s">
        <v>1329</v>
      </c>
      <c r="F382" s="21" t="s">
        <v>1330</v>
      </c>
      <c r="G382" s="21">
        <v>31012613</v>
      </c>
      <c r="H382" s="21" t="s">
        <v>166</v>
      </c>
      <c r="I382" s="21" t="s">
        <v>167</v>
      </c>
      <c r="J382" s="21" t="s">
        <v>168</v>
      </c>
      <c r="P382" s="21" t="s">
        <v>99</v>
      </c>
      <c r="Q382" s="21" t="s">
        <v>107</v>
      </c>
      <c r="S382" s="21">
        <v>18</v>
      </c>
      <c r="U382" s="21">
        <v>17</v>
      </c>
      <c r="V382" s="21">
        <v>1</v>
      </c>
      <c r="AA382" s="21">
        <v>31</v>
      </c>
      <c r="AC382" s="21">
        <v>39</v>
      </c>
      <c r="AZ3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82" s="22">
        <f>Enrollment[[#This Row],[Refugee Children 3-14]]+Enrollment[[#This Row],[Refugee Children 15-24]]</f>
        <v>105</v>
      </c>
      <c r="BC3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82" s="22">
        <f>Enrollment[[#This Row],[Host Children 3-14]]+Enrollment[[#This Row],[Host Children 15-24]]</f>
        <v>0</v>
      </c>
      <c r="BF382" s="22">
        <f>Enrollment[[#This Row],['# of Boys from refugee community in age group 3-5 enrolled in learning spaces]]+Enrollment[[#This Row],['# of Boys from refugee community in age group 6-14 enrolled in learning spaces]]</f>
        <v>56</v>
      </c>
      <c r="BG382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382" s="22">
        <f>Enrollment[[#This Row],['# of Boys from host community in age group 3-5 enrolled in learning spaces]]+Enrollment[[#This Row],['# of Boys from host community in age group 6-14 enrolled in learning spaces]]</f>
        <v>0</v>
      </c>
      <c r="BI382" s="22">
        <f>Enrollment[[#This Row],['# of Girls from host community in age group 3-5 enrolled in learning spaces]]+Enrollment[[#This Row],['# of Girls from host community in age group 6-14 enrolled in learning spaces]]</f>
        <v>0</v>
      </c>
      <c r="BJ382" s="22">
        <f>Enrollment[[#This Row],[Male Refugee (3-14)]]+Enrollment[[#This Row],[Host Male (3-14)]]</f>
        <v>56</v>
      </c>
      <c r="BK382" s="22">
        <f>Enrollment[[#This Row],[Female Refugee (3-14)]]+Enrollment[[#This Row],[Host Female (3-14)]]</f>
        <v>49</v>
      </c>
      <c r="BL3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82" s="22">
        <f>Enrollment[[#This Row],['# of Boys from host community in age group 15-17 enrolled in learning spaces]]+Enrollment[[#This Row],['# of Boys from host community in age group 18-24 enrolled in learning spaces]]</f>
        <v>0</v>
      </c>
      <c r="BO3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82" s="22">
        <f>Enrollment[[#This Row],[Male Refugee (15-24)]]+Enrollment[[#This Row],[Male Host (15-24)]]</f>
        <v>0</v>
      </c>
      <c r="BQ382" s="22">
        <f>Enrollment[[#This Row],[Female Refugee  (15-24)]]+Enrollment[[#This Row],[Female Host (15-24)]]</f>
        <v>0</v>
      </c>
      <c r="BR382" s="22">
        <f>Enrollment[[#This Row],[Total Male (3-14)]]+Enrollment[[#This Row],[Total Male (15-24)]]</f>
        <v>56</v>
      </c>
      <c r="BS382" s="22">
        <f>Enrollment[[#This Row],[Total Female (3-14)]]+Enrollment[[#This Row],[Total Female (15-24)]]</f>
        <v>49</v>
      </c>
      <c r="BT382" s="22">
        <f>Enrollment[[#This Row],[Refugee Total]]+Enrollment[[#This Row],[Total Host]]</f>
        <v>105</v>
      </c>
      <c r="BU382" s="22">
        <f>Enrollment[[#This Row],['# of Girls from refugee community in age group 3-5 enrolled in learning spaces]]+Enrollment[[#This Row],['# of Girls from host community in age group 3-5 enrolled in learning spaces]]</f>
        <v>18</v>
      </c>
      <c r="BV382" s="22">
        <f>Enrollment[[#This Row],['# of Girls from refugee community in age group 6-14 enrolled in learning spaces]]+Enrollment[[#This Row],['# of Girls from host community in age group 6-14 enrolled in learning spaces]]</f>
        <v>31</v>
      </c>
      <c r="BW3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82" s="22">
        <f>Enrollment[[#This Row],['# of Boys from refugee community in age group 3-5 enrolled in learning spaces]]+Enrollment[[#This Row],['# of Boys from host community in age group 3-5 enrolled in learning spaces]]</f>
        <v>17</v>
      </c>
      <c r="BZ382" s="22">
        <f>Enrollment[[#This Row],['# of Boys from refugee community in age group 6-14 enrolled in learning spaces]]+Enrollment[[#This Row],['# of Boys from host community in age group 6-14 enrolled in learning spaces]]</f>
        <v>39</v>
      </c>
      <c r="CA3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3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83" spans="1:80">
      <c r="A383" s="21" t="s">
        <v>33</v>
      </c>
      <c r="B383" s="21" t="s">
        <v>62</v>
      </c>
      <c r="E383" s="21" t="s">
        <v>1331</v>
      </c>
      <c r="F383" s="21" t="s">
        <v>1332</v>
      </c>
      <c r="G383" s="21">
        <v>31012618</v>
      </c>
      <c r="H383" s="21" t="s">
        <v>166</v>
      </c>
      <c r="I383" s="21" t="s">
        <v>167</v>
      </c>
      <c r="J383" s="21" t="s">
        <v>168</v>
      </c>
      <c r="K383" s="21">
        <v>21.192665000000002</v>
      </c>
      <c r="L383" s="21">
        <v>92.152163000000002</v>
      </c>
      <c r="M383" s="21">
        <v>0</v>
      </c>
      <c r="N383" s="21">
        <v>0</v>
      </c>
      <c r="P383" s="21" t="s">
        <v>99</v>
      </c>
      <c r="Q383" s="21" t="s">
        <v>107</v>
      </c>
      <c r="S383" s="21">
        <v>18</v>
      </c>
      <c r="U383" s="21">
        <v>17</v>
      </c>
      <c r="V383" s="21">
        <v>2</v>
      </c>
      <c r="AA383" s="21">
        <v>33</v>
      </c>
      <c r="AC383" s="21">
        <v>37</v>
      </c>
      <c r="AD383" s="21">
        <v>2</v>
      </c>
      <c r="AZ3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83" s="22">
        <f>Enrollment[[#This Row],[Refugee Children 3-14]]+Enrollment[[#This Row],[Refugee Children 15-24]]</f>
        <v>105</v>
      </c>
      <c r="BC3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83" s="22">
        <f>Enrollment[[#This Row],[Host Children 3-14]]+Enrollment[[#This Row],[Host Children 15-24]]</f>
        <v>0</v>
      </c>
      <c r="BF383" s="22">
        <f>Enrollment[[#This Row],['# of Boys from refugee community in age group 3-5 enrolled in learning spaces]]+Enrollment[[#This Row],['# of Boys from refugee community in age group 6-14 enrolled in learning spaces]]</f>
        <v>54</v>
      </c>
      <c r="BG383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383" s="22">
        <f>Enrollment[[#This Row],['# of Boys from host community in age group 3-5 enrolled in learning spaces]]+Enrollment[[#This Row],['# of Boys from host community in age group 6-14 enrolled in learning spaces]]</f>
        <v>0</v>
      </c>
      <c r="BI383" s="22">
        <f>Enrollment[[#This Row],['# of Girls from host community in age group 3-5 enrolled in learning spaces]]+Enrollment[[#This Row],['# of Girls from host community in age group 6-14 enrolled in learning spaces]]</f>
        <v>0</v>
      </c>
      <c r="BJ383" s="22">
        <f>Enrollment[[#This Row],[Male Refugee (3-14)]]+Enrollment[[#This Row],[Host Male (3-14)]]</f>
        <v>54</v>
      </c>
      <c r="BK383" s="22">
        <f>Enrollment[[#This Row],[Female Refugee (3-14)]]+Enrollment[[#This Row],[Host Female (3-14)]]</f>
        <v>51</v>
      </c>
      <c r="BL3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83" s="22">
        <f>Enrollment[[#This Row],['# of Boys from host community in age group 15-17 enrolled in learning spaces]]+Enrollment[[#This Row],['# of Boys from host community in age group 18-24 enrolled in learning spaces]]</f>
        <v>0</v>
      </c>
      <c r="BO3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83" s="22">
        <f>Enrollment[[#This Row],[Male Refugee (15-24)]]+Enrollment[[#This Row],[Male Host (15-24)]]</f>
        <v>0</v>
      </c>
      <c r="BQ383" s="22">
        <f>Enrollment[[#This Row],[Female Refugee  (15-24)]]+Enrollment[[#This Row],[Female Host (15-24)]]</f>
        <v>0</v>
      </c>
      <c r="BR383" s="22">
        <f>Enrollment[[#This Row],[Total Male (3-14)]]+Enrollment[[#This Row],[Total Male (15-24)]]</f>
        <v>54</v>
      </c>
      <c r="BS383" s="22">
        <f>Enrollment[[#This Row],[Total Female (3-14)]]+Enrollment[[#This Row],[Total Female (15-24)]]</f>
        <v>51</v>
      </c>
      <c r="BT383" s="22">
        <f>Enrollment[[#This Row],[Refugee Total]]+Enrollment[[#This Row],[Total Host]]</f>
        <v>105</v>
      </c>
      <c r="BU383" s="22">
        <f>Enrollment[[#This Row],['# of Girls from refugee community in age group 3-5 enrolled in learning spaces]]+Enrollment[[#This Row],['# of Girls from host community in age group 3-5 enrolled in learning spaces]]</f>
        <v>18</v>
      </c>
      <c r="BV383" s="22">
        <f>Enrollment[[#This Row],['# of Girls from refugee community in age group 6-14 enrolled in learning spaces]]+Enrollment[[#This Row],['# of Girls from host community in age group 6-14 enrolled in learning spaces]]</f>
        <v>33</v>
      </c>
      <c r="BW3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83" s="22">
        <f>Enrollment[[#This Row],['# of Boys from refugee community in age group 3-5 enrolled in learning spaces]]+Enrollment[[#This Row],['# of Boys from host community in age group 3-5 enrolled in learning spaces]]</f>
        <v>17</v>
      </c>
      <c r="BZ383" s="22">
        <f>Enrollment[[#This Row],['# of Boys from refugee community in age group 6-14 enrolled in learning spaces]]+Enrollment[[#This Row],['# of Boys from host community in age group 6-14 enrolled in learning spaces]]</f>
        <v>37</v>
      </c>
      <c r="CA3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84" spans="1:80">
      <c r="A384" s="21" t="s">
        <v>34</v>
      </c>
      <c r="B384" s="21" t="s">
        <v>63</v>
      </c>
      <c r="E384" s="21" t="s">
        <v>390</v>
      </c>
      <c r="F384" s="21" t="s">
        <v>1333</v>
      </c>
      <c r="G384" s="21">
        <v>31012573</v>
      </c>
      <c r="H384" s="21" t="s">
        <v>166</v>
      </c>
      <c r="I384" s="21" t="s">
        <v>259</v>
      </c>
      <c r="J384" s="21" t="s">
        <v>168</v>
      </c>
      <c r="K384" s="21">
        <v>21.161677000000001</v>
      </c>
      <c r="L384" s="21">
        <v>92.147880999999998</v>
      </c>
      <c r="M384" s="21">
        <v>0</v>
      </c>
      <c r="N384" s="21">
        <v>0</v>
      </c>
      <c r="P384" s="21" t="s">
        <v>99</v>
      </c>
      <c r="Q384" s="21" t="s">
        <v>107</v>
      </c>
      <c r="S384" s="21">
        <v>20</v>
      </c>
      <c r="T384" s="21">
        <v>1</v>
      </c>
      <c r="U384" s="21">
        <v>15</v>
      </c>
      <c r="V384" s="21">
        <v>1</v>
      </c>
      <c r="AA384" s="21">
        <v>41</v>
      </c>
      <c r="AB384" s="21">
        <v>1</v>
      </c>
      <c r="AC384" s="21">
        <v>29</v>
      </c>
      <c r="AZ3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84" s="22">
        <f>Enrollment[[#This Row],[Refugee Children 3-14]]+Enrollment[[#This Row],[Refugee Children 15-24]]</f>
        <v>105</v>
      </c>
      <c r="BC3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84" s="22">
        <f>Enrollment[[#This Row],[Host Children 3-14]]+Enrollment[[#This Row],[Host Children 15-24]]</f>
        <v>0</v>
      </c>
      <c r="BF384" s="22">
        <f>Enrollment[[#This Row],['# of Boys from refugee community in age group 3-5 enrolled in learning spaces]]+Enrollment[[#This Row],['# of Boys from refugee community in age group 6-14 enrolled in learning spaces]]</f>
        <v>44</v>
      </c>
      <c r="BG384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384" s="22">
        <f>Enrollment[[#This Row],['# of Boys from host community in age group 3-5 enrolled in learning spaces]]+Enrollment[[#This Row],['# of Boys from host community in age group 6-14 enrolled in learning spaces]]</f>
        <v>0</v>
      </c>
      <c r="BI384" s="22">
        <f>Enrollment[[#This Row],['# of Girls from host community in age group 3-5 enrolled in learning spaces]]+Enrollment[[#This Row],['# of Girls from host community in age group 6-14 enrolled in learning spaces]]</f>
        <v>0</v>
      </c>
      <c r="BJ384" s="22">
        <f>Enrollment[[#This Row],[Male Refugee (3-14)]]+Enrollment[[#This Row],[Host Male (3-14)]]</f>
        <v>44</v>
      </c>
      <c r="BK384" s="22">
        <f>Enrollment[[#This Row],[Female Refugee (3-14)]]+Enrollment[[#This Row],[Host Female (3-14)]]</f>
        <v>61</v>
      </c>
      <c r="BL3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84" s="22">
        <f>Enrollment[[#This Row],['# of Boys from host community in age group 15-17 enrolled in learning spaces]]+Enrollment[[#This Row],['# of Boys from host community in age group 18-24 enrolled in learning spaces]]</f>
        <v>0</v>
      </c>
      <c r="BO3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84" s="22">
        <f>Enrollment[[#This Row],[Male Refugee (15-24)]]+Enrollment[[#This Row],[Male Host (15-24)]]</f>
        <v>0</v>
      </c>
      <c r="BQ384" s="22">
        <f>Enrollment[[#This Row],[Female Refugee  (15-24)]]+Enrollment[[#This Row],[Female Host (15-24)]]</f>
        <v>0</v>
      </c>
      <c r="BR384" s="22">
        <f>Enrollment[[#This Row],[Total Male (3-14)]]+Enrollment[[#This Row],[Total Male (15-24)]]</f>
        <v>44</v>
      </c>
      <c r="BS384" s="22">
        <f>Enrollment[[#This Row],[Total Female (3-14)]]+Enrollment[[#This Row],[Total Female (15-24)]]</f>
        <v>61</v>
      </c>
      <c r="BT384" s="22">
        <f>Enrollment[[#This Row],[Refugee Total]]+Enrollment[[#This Row],[Total Host]]</f>
        <v>105</v>
      </c>
      <c r="BU384" s="22">
        <f>Enrollment[[#This Row],['# of Girls from refugee community in age group 3-5 enrolled in learning spaces]]+Enrollment[[#This Row],['# of Girls from host community in age group 3-5 enrolled in learning spaces]]</f>
        <v>20</v>
      </c>
      <c r="BV384" s="22">
        <f>Enrollment[[#This Row],['# of Girls from refugee community in age group 6-14 enrolled in learning spaces]]+Enrollment[[#This Row],['# of Girls from host community in age group 6-14 enrolled in learning spaces]]</f>
        <v>41</v>
      </c>
      <c r="BW3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84" s="22">
        <f>Enrollment[[#This Row],['# of Boys from refugee community in age group 3-5 enrolled in learning spaces]]+Enrollment[[#This Row],['# of Boys from host community in age group 3-5 enrolled in learning spaces]]</f>
        <v>15</v>
      </c>
      <c r="BZ384" s="22">
        <f>Enrollment[[#This Row],['# of Boys from refugee community in age group 6-14 enrolled in learning spaces]]+Enrollment[[#This Row],['# of Boys from host community in age group 6-14 enrolled in learning spaces]]</f>
        <v>29</v>
      </c>
      <c r="CA3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3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85" spans="1:80">
      <c r="A385" s="21" t="s">
        <v>34</v>
      </c>
      <c r="B385" s="21" t="s">
        <v>63</v>
      </c>
      <c r="E385" s="21" t="s">
        <v>988</v>
      </c>
      <c r="F385" s="21" t="s">
        <v>1334</v>
      </c>
      <c r="G385" s="21">
        <v>31012565</v>
      </c>
      <c r="H385" s="21" t="s">
        <v>166</v>
      </c>
      <c r="I385" s="21" t="s">
        <v>259</v>
      </c>
      <c r="J385" s="21" t="s">
        <v>168</v>
      </c>
      <c r="K385" s="21">
        <v>21.160823000000001</v>
      </c>
      <c r="L385" s="21">
        <v>92.148798999999997</v>
      </c>
      <c r="M385" s="21">
        <v>0</v>
      </c>
      <c r="N385" s="21">
        <v>0</v>
      </c>
      <c r="P385" s="21" t="s">
        <v>99</v>
      </c>
      <c r="Q385" s="21" t="s">
        <v>107</v>
      </c>
      <c r="S385" s="21">
        <v>18</v>
      </c>
      <c r="U385" s="21">
        <v>17</v>
      </c>
      <c r="V385" s="21">
        <v>1</v>
      </c>
      <c r="AA385" s="21">
        <v>37</v>
      </c>
      <c r="AB385" s="21">
        <v>1</v>
      </c>
      <c r="AC385" s="21">
        <v>33</v>
      </c>
      <c r="AD385" s="21">
        <v>1</v>
      </c>
      <c r="AZ3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85" s="22">
        <f>Enrollment[[#This Row],[Refugee Children 3-14]]+Enrollment[[#This Row],[Refugee Children 15-24]]</f>
        <v>105</v>
      </c>
      <c r="BC3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85" s="22">
        <f>Enrollment[[#This Row],[Host Children 3-14]]+Enrollment[[#This Row],[Host Children 15-24]]</f>
        <v>0</v>
      </c>
      <c r="BF38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85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85" s="22">
        <f>Enrollment[[#This Row],['# of Boys from host community in age group 3-5 enrolled in learning spaces]]+Enrollment[[#This Row],['# of Boys from host community in age group 6-14 enrolled in learning spaces]]</f>
        <v>0</v>
      </c>
      <c r="BI385" s="22">
        <f>Enrollment[[#This Row],['# of Girls from host community in age group 3-5 enrolled in learning spaces]]+Enrollment[[#This Row],['# of Girls from host community in age group 6-14 enrolled in learning spaces]]</f>
        <v>0</v>
      </c>
      <c r="BJ385" s="22">
        <f>Enrollment[[#This Row],[Male Refugee (3-14)]]+Enrollment[[#This Row],[Host Male (3-14)]]</f>
        <v>50</v>
      </c>
      <c r="BK385" s="22">
        <f>Enrollment[[#This Row],[Female Refugee (3-14)]]+Enrollment[[#This Row],[Host Female (3-14)]]</f>
        <v>55</v>
      </c>
      <c r="BL3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85" s="22">
        <f>Enrollment[[#This Row],['# of Boys from host community in age group 15-17 enrolled in learning spaces]]+Enrollment[[#This Row],['# of Boys from host community in age group 18-24 enrolled in learning spaces]]</f>
        <v>0</v>
      </c>
      <c r="BO3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85" s="22">
        <f>Enrollment[[#This Row],[Male Refugee (15-24)]]+Enrollment[[#This Row],[Male Host (15-24)]]</f>
        <v>0</v>
      </c>
      <c r="BQ385" s="22">
        <f>Enrollment[[#This Row],[Female Refugee  (15-24)]]+Enrollment[[#This Row],[Female Host (15-24)]]</f>
        <v>0</v>
      </c>
      <c r="BR385" s="22">
        <f>Enrollment[[#This Row],[Total Male (3-14)]]+Enrollment[[#This Row],[Total Male (15-24)]]</f>
        <v>50</v>
      </c>
      <c r="BS385" s="22">
        <f>Enrollment[[#This Row],[Total Female (3-14)]]+Enrollment[[#This Row],[Total Female (15-24)]]</f>
        <v>55</v>
      </c>
      <c r="BT385" s="22">
        <f>Enrollment[[#This Row],[Refugee Total]]+Enrollment[[#This Row],[Total Host]]</f>
        <v>105</v>
      </c>
      <c r="BU385" s="22">
        <f>Enrollment[[#This Row],['# of Girls from refugee community in age group 3-5 enrolled in learning spaces]]+Enrollment[[#This Row],['# of Girls from host community in age group 3-5 enrolled in learning spaces]]</f>
        <v>18</v>
      </c>
      <c r="BV385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85" s="22">
        <f>Enrollment[[#This Row],['# of Boys from refugee community in age group 3-5 enrolled in learning spaces]]+Enrollment[[#This Row],['# of Boys from host community in age group 3-5 enrolled in learning spaces]]</f>
        <v>17</v>
      </c>
      <c r="BZ385" s="22">
        <f>Enrollment[[#This Row],['# of Boys from refugee community in age group 6-14 enrolled in learning spaces]]+Enrollment[[#This Row],['# of Boys from host community in age group 6-14 enrolled in learning spaces]]</f>
        <v>33</v>
      </c>
      <c r="CA3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3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86" spans="1:80">
      <c r="A386" s="21" t="s">
        <v>34</v>
      </c>
      <c r="B386" s="21" t="s">
        <v>63</v>
      </c>
      <c r="E386" s="21" t="s">
        <v>1101</v>
      </c>
      <c r="F386" s="21" t="s">
        <v>1335</v>
      </c>
      <c r="G386" s="21">
        <v>31012570</v>
      </c>
      <c r="H386" s="21" t="s">
        <v>166</v>
      </c>
      <c r="I386" s="21" t="s">
        <v>167</v>
      </c>
      <c r="J386" s="21" t="s">
        <v>168</v>
      </c>
      <c r="K386" s="21">
        <v>21.161314000000001</v>
      </c>
      <c r="L386" s="21">
        <v>92.149919999999995</v>
      </c>
      <c r="M386" s="21">
        <v>0</v>
      </c>
      <c r="N386" s="21">
        <v>0</v>
      </c>
      <c r="P386" s="21" t="s">
        <v>99</v>
      </c>
      <c r="Q386" s="21" t="s">
        <v>107</v>
      </c>
      <c r="S386" s="21">
        <v>18</v>
      </c>
      <c r="T386" s="21">
        <v>1</v>
      </c>
      <c r="U386" s="21">
        <v>17</v>
      </c>
      <c r="V386" s="21">
        <v>1</v>
      </c>
      <c r="AA386" s="21">
        <v>37</v>
      </c>
      <c r="AB386" s="21">
        <v>2</v>
      </c>
      <c r="AC386" s="21">
        <v>33</v>
      </c>
      <c r="AZ3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86" s="22">
        <f>Enrollment[[#This Row],[Refugee Children 3-14]]+Enrollment[[#This Row],[Refugee Children 15-24]]</f>
        <v>105</v>
      </c>
      <c r="BC3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86" s="22">
        <f>Enrollment[[#This Row],[Host Children 3-14]]+Enrollment[[#This Row],[Host Children 15-24]]</f>
        <v>0</v>
      </c>
      <c r="BF386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86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86" s="22">
        <f>Enrollment[[#This Row],['# of Boys from host community in age group 3-5 enrolled in learning spaces]]+Enrollment[[#This Row],['# of Boys from host community in age group 6-14 enrolled in learning spaces]]</f>
        <v>0</v>
      </c>
      <c r="BI386" s="22">
        <f>Enrollment[[#This Row],['# of Girls from host community in age group 3-5 enrolled in learning spaces]]+Enrollment[[#This Row],['# of Girls from host community in age group 6-14 enrolled in learning spaces]]</f>
        <v>0</v>
      </c>
      <c r="BJ386" s="22">
        <f>Enrollment[[#This Row],[Male Refugee (3-14)]]+Enrollment[[#This Row],[Host Male (3-14)]]</f>
        <v>50</v>
      </c>
      <c r="BK386" s="22">
        <f>Enrollment[[#This Row],[Female Refugee (3-14)]]+Enrollment[[#This Row],[Host Female (3-14)]]</f>
        <v>55</v>
      </c>
      <c r="BL3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86" s="22">
        <f>Enrollment[[#This Row],['# of Boys from host community in age group 15-17 enrolled in learning spaces]]+Enrollment[[#This Row],['# of Boys from host community in age group 18-24 enrolled in learning spaces]]</f>
        <v>0</v>
      </c>
      <c r="BO3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86" s="22">
        <f>Enrollment[[#This Row],[Male Refugee (15-24)]]+Enrollment[[#This Row],[Male Host (15-24)]]</f>
        <v>0</v>
      </c>
      <c r="BQ386" s="22">
        <f>Enrollment[[#This Row],[Female Refugee  (15-24)]]+Enrollment[[#This Row],[Female Host (15-24)]]</f>
        <v>0</v>
      </c>
      <c r="BR386" s="22">
        <f>Enrollment[[#This Row],[Total Male (3-14)]]+Enrollment[[#This Row],[Total Male (15-24)]]</f>
        <v>50</v>
      </c>
      <c r="BS386" s="22">
        <f>Enrollment[[#This Row],[Total Female (3-14)]]+Enrollment[[#This Row],[Total Female (15-24)]]</f>
        <v>55</v>
      </c>
      <c r="BT386" s="22">
        <f>Enrollment[[#This Row],[Refugee Total]]+Enrollment[[#This Row],[Total Host]]</f>
        <v>105</v>
      </c>
      <c r="BU386" s="22">
        <f>Enrollment[[#This Row],['# of Girls from refugee community in age group 3-5 enrolled in learning spaces]]+Enrollment[[#This Row],['# of Girls from host community in age group 3-5 enrolled in learning spaces]]</f>
        <v>18</v>
      </c>
      <c r="BV386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86" s="22">
        <f>Enrollment[[#This Row],['# of Boys from refugee community in age group 3-5 enrolled in learning spaces]]+Enrollment[[#This Row],['# of Boys from host community in age group 3-5 enrolled in learning spaces]]</f>
        <v>17</v>
      </c>
      <c r="BZ386" s="22">
        <f>Enrollment[[#This Row],['# of Boys from refugee community in age group 6-14 enrolled in learning spaces]]+Enrollment[[#This Row],['# of Boys from host community in age group 6-14 enrolled in learning spaces]]</f>
        <v>33</v>
      </c>
      <c r="CA3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3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87" spans="1:80">
      <c r="A387" s="21" t="s">
        <v>34</v>
      </c>
      <c r="B387" s="21" t="s">
        <v>63</v>
      </c>
      <c r="E387" s="21" t="s">
        <v>1336</v>
      </c>
      <c r="F387" s="21" t="s">
        <v>1337</v>
      </c>
      <c r="G387" s="21">
        <v>31012578</v>
      </c>
      <c r="H387" s="21" t="s">
        <v>166</v>
      </c>
      <c r="I387" s="21" t="s">
        <v>259</v>
      </c>
      <c r="J387" s="21" t="s">
        <v>168</v>
      </c>
      <c r="K387" s="21">
        <v>21.162492</v>
      </c>
      <c r="L387" s="21">
        <v>92.148087000000004</v>
      </c>
      <c r="M387" s="21">
        <v>0</v>
      </c>
      <c r="N387" s="21">
        <v>0</v>
      </c>
      <c r="P387" s="21" t="s">
        <v>99</v>
      </c>
      <c r="Q387" s="21" t="s">
        <v>107</v>
      </c>
      <c r="S387" s="21">
        <v>19</v>
      </c>
      <c r="T387" s="21">
        <v>1</v>
      </c>
      <c r="U387" s="21">
        <v>16</v>
      </c>
      <c r="V387" s="21">
        <v>1</v>
      </c>
      <c r="AA387" s="21">
        <v>36</v>
      </c>
      <c r="AC387" s="21">
        <v>34</v>
      </c>
      <c r="AD387" s="21">
        <v>1</v>
      </c>
      <c r="AZ3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87" s="22">
        <f>Enrollment[[#This Row],[Refugee Children 3-14]]+Enrollment[[#This Row],[Refugee Children 15-24]]</f>
        <v>105</v>
      </c>
      <c r="BC3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87" s="22">
        <f>Enrollment[[#This Row],[Host Children 3-14]]+Enrollment[[#This Row],[Host Children 15-24]]</f>
        <v>0</v>
      </c>
      <c r="BF387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87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87" s="22">
        <f>Enrollment[[#This Row],['# of Boys from host community in age group 3-5 enrolled in learning spaces]]+Enrollment[[#This Row],['# of Boys from host community in age group 6-14 enrolled in learning spaces]]</f>
        <v>0</v>
      </c>
      <c r="BI387" s="22">
        <f>Enrollment[[#This Row],['# of Girls from host community in age group 3-5 enrolled in learning spaces]]+Enrollment[[#This Row],['# of Girls from host community in age group 6-14 enrolled in learning spaces]]</f>
        <v>0</v>
      </c>
      <c r="BJ387" s="22">
        <f>Enrollment[[#This Row],[Male Refugee (3-14)]]+Enrollment[[#This Row],[Host Male (3-14)]]</f>
        <v>50</v>
      </c>
      <c r="BK387" s="22">
        <f>Enrollment[[#This Row],[Female Refugee (3-14)]]+Enrollment[[#This Row],[Host Female (3-14)]]</f>
        <v>55</v>
      </c>
      <c r="BL3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87" s="22">
        <f>Enrollment[[#This Row],['# of Boys from host community in age group 15-17 enrolled in learning spaces]]+Enrollment[[#This Row],['# of Boys from host community in age group 18-24 enrolled in learning spaces]]</f>
        <v>0</v>
      </c>
      <c r="BO3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87" s="22">
        <f>Enrollment[[#This Row],[Male Refugee (15-24)]]+Enrollment[[#This Row],[Male Host (15-24)]]</f>
        <v>0</v>
      </c>
      <c r="BQ387" s="22">
        <f>Enrollment[[#This Row],[Female Refugee  (15-24)]]+Enrollment[[#This Row],[Female Host (15-24)]]</f>
        <v>0</v>
      </c>
      <c r="BR387" s="22">
        <f>Enrollment[[#This Row],[Total Male (3-14)]]+Enrollment[[#This Row],[Total Male (15-24)]]</f>
        <v>50</v>
      </c>
      <c r="BS387" s="22">
        <f>Enrollment[[#This Row],[Total Female (3-14)]]+Enrollment[[#This Row],[Total Female (15-24)]]</f>
        <v>55</v>
      </c>
      <c r="BT387" s="22">
        <f>Enrollment[[#This Row],[Refugee Total]]+Enrollment[[#This Row],[Total Host]]</f>
        <v>105</v>
      </c>
      <c r="BU387" s="22">
        <f>Enrollment[[#This Row],['# of Girls from refugee community in age group 3-5 enrolled in learning spaces]]+Enrollment[[#This Row],['# of Girls from host community in age group 3-5 enrolled in learning spaces]]</f>
        <v>19</v>
      </c>
      <c r="BV387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87" s="22">
        <f>Enrollment[[#This Row],['# of Boys from refugee community in age group 3-5 enrolled in learning spaces]]+Enrollment[[#This Row],['# of Boys from host community in age group 3-5 enrolled in learning spaces]]</f>
        <v>16</v>
      </c>
      <c r="BZ387" s="22">
        <f>Enrollment[[#This Row],['# of Boys from refugee community in age group 6-14 enrolled in learning spaces]]+Enrollment[[#This Row],['# of Boys from host community in age group 6-14 enrolled in learning spaces]]</f>
        <v>34</v>
      </c>
      <c r="CA3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3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88" spans="1:80">
      <c r="A388" s="21" t="s">
        <v>34</v>
      </c>
      <c r="B388" s="21" t="s">
        <v>63</v>
      </c>
      <c r="E388" s="21" t="s">
        <v>1338</v>
      </c>
      <c r="F388" s="21" t="s">
        <v>1339</v>
      </c>
      <c r="G388" s="21">
        <v>31012571</v>
      </c>
      <c r="H388" s="21" t="s">
        <v>166</v>
      </c>
      <c r="I388" s="21" t="s">
        <v>167</v>
      </c>
      <c r="J388" s="21" t="s">
        <v>168</v>
      </c>
      <c r="K388" s="21">
        <v>21.161397999999998</v>
      </c>
      <c r="L388" s="21">
        <v>92.139750000000006</v>
      </c>
      <c r="M388" s="21">
        <v>0</v>
      </c>
      <c r="N388" s="21">
        <v>0</v>
      </c>
      <c r="P388" s="21" t="s">
        <v>99</v>
      </c>
      <c r="Q388" s="21" t="s">
        <v>107</v>
      </c>
      <c r="S388" s="21">
        <v>18</v>
      </c>
      <c r="T388" s="21">
        <v>1</v>
      </c>
      <c r="U388" s="21">
        <v>17</v>
      </c>
      <c r="V388" s="21">
        <v>1</v>
      </c>
      <c r="AA388" s="21">
        <v>36</v>
      </c>
      <c r="AC388" s="21">
        <v>34</v>
      </c>
      <c r="AZ3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88" s="22">
        <f>Enrollment[[#This Row],[Refugee Children 3-14]]+Enrollment[[#This Row],[Refugee Children 15-24]]</f>
        <v>105</v>
      </c>
      <c r="BC3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88" s="22">
        <f>Enrollment[[#This Row],[Host Children 3-14]]+Enrollment[[#This Row],[Host Children 15-24]]</f>
        <v>0</v>
      </c>
      <c r="BF388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88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88" s="22">
        <f>Enrollment[[#This Row],['# of Boys from host community in age group 3-5 enrolled in learning spaces]]+Enrollment[[#This Row],['# of Boys from host community in age group 6-14 enrolled in learning spaces]]</f>
        <v>0</v>
      </c>
      <c r="BI388" s="22">
        <f>Enrollment[[#This Row],['# of Girls from host community in age group 3-5 enrolled in learning spaces]]+Enrollment[[#This Row],['# of Girls from host community in age group 6-14 enrolled in learning spaces]]</f>
        <v>0</v>
      </c>
      <c r="BJ388" s="22">
        <f>Enrollment[[#This Row],[Male Refugee (3-14)]]+Enrollment[[#This Row],[Host Male (3-14)]]</f>
        <v>51</v>
      </c>
      <c r="BK388" s="22">
        <f>Enrollment[[#This Row],[Female Refugee (3-14)]]+Enrollment[[#This Row],[Host Female (3-14)]]</f>
        <v>54</v>
      </c>
      <c r="BL3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88" s="22">
        <f>Enrollment[[#This Row],['# of Boys from host community in age group 15-17 enrolled in learning spaces]]+Enrollment[[#This Row],['# of Boys from host community in age group 18-24 enrolled in learning spaces]]</f>
        <v>0</v>
      </c>
      <c r="BO3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88" s="22">
        <f>Enrollment[[#This Row],[Male Refugee (15-24)]]+Enrollment[[#This Row],[Male Host (15-24)]]</f>
        <v>0</v>
      </c>
      <c r="BQ388" s="22">
        <f>Enrollment[[#This Row],[Female Refugee  (15-24)]]+Enrollment[[#This Row],[Female Host (15-24)]]</f>
        <v>0</v>
      </c>
      <c r="BR388" s="22">
        <f>Enrollment[[#This Row],[Total Male (3-14)]]+Enrollment[[#This Row],[Total Male (15-24)]]</f>
        <v>51</v>
      </c>
      <c r="BS388" s="22">
        <f>Enrollment[[#This Row],[Total Female (3-14)]]+Enrollment[[#This Row],[Total Female (15-24)]]</f>
        <v>54</v>
      </c>
      <c r="BT388" s="22">
        <f>Enrollment[[#This Row],[Refugee Total]]+Enrollment[[#This Row],[Total Host]]</f>
        <v>105</v>
      </c>
      <c r="BU388" s="22">
        <f>Enrollment[[#This Row],['# of Girls from refugee community in age group 3-5 enrolled in learning spaces]]+Enrollment[[#This Row],['# of Girls from host community in age group 3-5 enrolled in learning spaces]]</f>
        <v>18</v>
      </c>
      <c r="BV388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88" s="22">
        <f>Enrollment[[#This Row],['# of Boys from refugee community in age group 3-5 enrolled in learning spaces]]+Enrollment[[#This Row],['# of Boys from host community in age group 3-5 enrolled in learning spaces]]</f>
        <v>17</v>
      </c>
      <c r="BZ388" s="22">
        <f>Enrollment[[#This Row],['# of Boys from refugee community in age group 6-14 enrolled in learning spaces]]+Enrollment[[#This Row],['# of Boys from host community in age group 6-14 enrolled in learning spaces]]</f>
        <v>34</v>
      </c>
      <c r="CA3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3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89" spans="1:80">
      <c r="A389" s="21" t="s">
        <v>34</v>
      </c>
      <c r="B389" s="21" t="s">
        <v>63</v>
      </c>
      <c r="E389" s="21" t="s">
        <v>1340</v>
      </c>
      <c r="F389" s="21" t="s">
        <v>1341</v>
      </c>
      <c r="G389" s="21">
        <v>31012567</v>
      </c>
      <c r="H389" s="21" t="s">
        <v>166</v>
      </c>
      <c r="I389" s="21" t="s">
        <v>259</v>
      </c>
      <c r="J389" s="21" t="s">
        <v>168</v>
      </c>
      <c r="K389" s="21">
        <v>21.161218999999999</v>
      </c>
      <c r="L389" s="21">
        <v>92.145780999999999</v>
      </c>
      <c r="M389" s="21">
        <v>0</v>
      </c>
      <c r="N389" s="21">
        <v>0</v>
      </c>
      <c r="P389" s="21" t="s">
        <v>99</v>
      </c>
      <c r="Q389" s="21" t="s">
        <v>107</v>
      </c>
      <c r="S389" s="21">
        <v>21</v>
      </c>
      <c r="T389" s="21">
        <v>1</v>
      </c>
      <c r="U389" s="21">
        <v>14</v>
      </c>
      <c r="V389" s="21">
        <v>1</v>
      </c>
      <c r="AA389" s="21">
        <v>36</v>
      </c>
      <c r="AB389" s="21">
        <v>1</v>
      </c>
      <c r="AC389" s="21">
        <v>34</v>
      </c>
      <c r="AD389" s="21">
        <v>1</v>
      </c>
      <c r="AZ3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89" s="22">
        <f>Enrollment[[#This Row],[Refugee Children 3-14]]+Enrollment[[#This Row],[Refugee Children 15-24]]</f>
        <v>105</v>
      </c>
      <c r="BC3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89" s="22">
        <f>Enrollment[[#This Row],[Host Children 3-14]]+Enrollment[[#This Row],[Host Children 15-24]]</f>
        <v>0</v>
      </c>
      <c r="BF389" s="22">
        <f>Enrollment[[#This Row],['# of Boys from refugee community in age group 3-5 enrolled in learning spaces]]+Enrollment[[#This Row],['# of Boys from refugee community in age group 6-14 enrolled in learning spaces]]</f>
        <v>48</v>
      </c>
      <c r="BG389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389" s="22">
        <f>Enrollment[[#This Row],['# of Boys from host community in age group 3-5 enrolled in learning spaces]]+Enrollment[[#This Row],['# of Boys from host community in age group 6-14 enrolled in learning spaces]]</f>
        <v>0</v>
      </c>
      <c r="BI389" s="22">
        <f>Enrollment[[#This Row],['# of Girls from host community in age group 3-5 enrolled in learning spaces]]+Enrollment[[#This Row],['# of Girls from host community in age group 6-14 enrolled in learning spaces]]</f>
        <v>0</v>
      </c>
      <c r="BJ389" s="22">
        <f>Enrollment[[#This Row],[Male Refugee (3-14)]]+Enrollment[[#This Row],[Host Male (3-14)]]</f>
        <v>48</v>
      </c>
      <c r="BK389" s="22">
        <f>Enrollment[[#This Row],[Female Refugee (3-14)]]+Enrollment[[#This Row],[Host Female (3-14)]]</f>
        <v>57</v>
      </c>
      <c r="BL3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89" s="22">
        <f>Enrollment[[#This Row],['# of Boys from host community in age group 15-17 enrolled in learning spaces]]+Enrollment[[#This Row],['# of Boys from host community in age group 18-24 enrolled in learning spaces]]</f>
        <v>0</v>
      </c>
      <c r="BO3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89" s="22">
        <f>Enrollment[[#This Row],[Male Refugee (15-24)]]+Enrollment[[#This Row],[Male Host (15-24)]]</f>
        <v>0</v>
      </c>
      <c r="BQ389" s="22">
        <f>Enrollment[[#This Row],[Female Refugee  (15-24)]]+Enrollment[[#This Row],[Female Host (15-24)]]</f>
        <v>0</v>
      </c>
      <c r="BR389" s="22">
        <f>Enrollment[[#This Row],[Total Male (3-14)]]+Enrollment[[#This Row],[Total Male (15-24)]]</f>
        <v>48</v>
      </c>
      <c r="BS389" s="22">
        <f>Enrollment[[#This Row],[Total Female (3-14)]]+Enrollment[[#This Row],[Total Female (15-24)]]</f>
        <v>57</v>
      </c>
      <c r="BT389" s="22">
        <f>Enrollment[[#This Row],[Refugee Total]]+Enrollment[[#This Row],[Total Host]]</f>
        <v>105</v>
      </c>
      <c r="BU389" s="22">
        <f>Enrollment[[#This Row],['# of Girls from refugee community in age group 3-5 enrolled in learning spaces]]+Enrollment[[#This Row],['# of Girls from host community in age group 3-5 enrolled in learning spaces]]</f>
        <v>21</v>
      </c>
      <c r="BV389" s="22">
        <f>Enrollment[[#This Row],['# of Girls from refugee community in age group 6-14 enrolled in learning spaces]]+Enrollment[[#This Row],['# of Girls from host community in age group 6-14 enrolled in learning spaces]]</f>
        <v>36</v>
      </c>
      <c r="BW3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89" s="22">
        <f>Enrollment[[#This Row],['# of Boys from refugee community in age group 3-5 enrolled in learning spaces]]+Enrollment[[#This Row],['# of Boys from host community in age group 3-5 enrolled in learning spaces]]</f>
        <v>14</v>
      </c>
      <c r="BZ389" s="22">
        <f>Enrollment[[#This Row],['# of Boys from refugee community in age group 6-14 enrolled in learning spaces]]+Enrollment[[#This Row],['# of Boys from host community in age group 6-14 enrolled in learning spaces]]</f>
        <v>34</v>
      </c>
      <c r="CA3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3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90" spans="1:80">
      <c r="A390" s="21" t="s">
        <v>34</v>
      </c>
      <c r="B390" s="21" t="s">
        <v>63</v>
      </c>
      <c r="E390" s="21" t="s">
        <v>363</v>
      </c>
      <c r="F390" s="21" t="s">
        <v>1342</v>
      </c>
      <c r="G390" s="21">
        <v>31012572</v>
      </c>
      <c r="H390" s="21" t="s">
        <v>166</v>
      </c>
      <c r="I390" s="21" t="s">
        <v>259</v>
      </c>
      <c r="J390" s="21" t="s">
        <v>168</v>
      </c>
      <c r="K390" s="21">
        <v>21.161472</v>
      </c>
      <c r="L390" s="21">
        <v>92.145290000000003</v>
      </c>
      <c r="M390" s="21">
        <v>0</v>
      </c>
      <c r="N390" s="21">
        <v>0</v>
      </c>
      <c r="P390" s="21" t="s">
        <v>99</v>
      </c>
      <c r="Q390" s="21" t="s">
        <v>107</v>
      </c>
      <c r="S390" s="21">
        <v>19</v>
      </c>
      <c r="T390" s="21">
        <v>1</v>
      </c>
      <c r="U390" s="21">
        <v>16</v>
      </c>
      <c r="V390" s="21">
        <v>1</v>
      </c>
      <c r="AA390" s="21">
        <v>32</v>
      </c>
      <c r="AB390" s="21">
        <v>1</v>
      </c>
      <c r="AC390" s="21">
        <v>38</v>
      </c>
      <c r="AD390" s="21">
        <v>1</v>
      </c>
      <c r="AZ3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90" s="22">
        <f>Enrollment[[#This Row],[Refugee Children 3-14]]+Enrollment[[#This Row],[Refugee Children 15-24]]</f>
        <v>105</v>
      </c>
      <c r="BC3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90" s="22">
        <f>Enrollment[[#This Row],[Host Children 3-14]]+Enrollment[[#This Row],[Host Children 15-24]]</f>
        <v>0</v>
      </c>
      <c r="BF390" s="22">
        <f>Enrollment[[#This Row],['# of Boys from refugee community in age group 3-5 enrolled in learning spaces]]+Enrollment[[#This Row],['# of Boys from refugee community in age group 6-14 enrolled in learning spaces]]</f>
        <v>54</v>
      </c>
      <c r="BG390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390" s="22">
        <f>Enrollment[[#This Row],['# of Boys from host community in age group 3-5 enrolled in learning spaces]]+Enrollment[[#This Row],['# of Boys from host community in age group 6-14 enrolled in learning spaces]]</f>
        <v>0</v>
      </c>
      <c r="BI390" s="22">
        <f>Enrollment[[#This Row],['# of Girls from host community in age group 3-5 enrolled in learning spaces]]+Enrollment[[#This Row],['# of Girls from host community in age group 6-14 enrolled in learning spaces]]</f>
        <v>0</v>
      </c>
      <c r="BJ390" s="22">
        <f>Enrollment[[#This Row],[Male Refugee (3-14)]]+Enrollment[[#This Row],[Host Male (3-14)]]</f>
        <v>54</v>
      </c>
      <c r="BK390" s="22">
        <f>Enrollment[[#This Row],[Female Refugee (3-14)]]+Enrollment[[#This Row],[Host Female (3-14)]]</f>
        <v>51</v>
      </c>
      <c r="BL39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9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90" s="22">
        <f>Enrollment[[#This Row],['# of Boys from host community in age group 15-17 enrolled in learning spaces]]+Enrollment[[#This Row],['# of Boys from host community in age group 18-24 enrolled in learning spaces]]</f>
        <v>0</v>
      </c>
      <c r="BO3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90" s="22">
        <f>Enrollment[[#This Row],[Male Refugee (15-24)]]+Enrollment[[#This Row],[Male Host (15-24)]]</f>
        <v>0</v>
      </c>
      <c r="BQ390" s="22">
        <f>Enrollment[[#This Row],[Female Refugee  (15-24)]]+Enrollment[[#This Row],[Female Host (15-24)]]</f>
        <v>0</v>
      </c>
      <c r="BR390" s="22">
        <f>Enrollment[[#This Row],[Total Male (3-14)]]+Enrollment[[#This Row],[Total Male (15-24)]]</f>
        <v>54</v>
      </c>
      <c r="BS390" s="22">
        <f>Enrollment[[#This Row],[Total Female (3-14)]]+Enrollment[[#This Row],[Total Female (15-24)]]</f>
        <v>51</v>
      </c>
      <c r="BT390" s="22">
        <f>Enrollment[[#This Row],[Refugee Total]]+Enrollment[[#This Row],[Total Host]]</f>
        <v>105</v>
      </c>
      <c r="BU390" s="22">
        <f>Enrollment[[#This Row],['# of Girls from refugee community in age group 3-5 enrolled in learning spaces]]+Enrollment[[#This Row],['# of Girls from host community in age group 3-5 enrolled in learning spaces]]</f>
        <v>19</v>
      </c>
      <c r="BV390" s="22">
        <f>Enrollment[[#This Row],['# of Girls from refugee community in age group 6-14 enrolled in learning spaces]]+Enrollment[[#This Row],['# of Girls from host community in age group 6-14 enrolled in learning spaces]]</f>
        <v>32</v>
      </c>
      <c r="BW39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9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90" s="22">
        <f>Enrollment[[#This Row],['# of Boys from refugee community in age group 3-5 enrolled in learning spaces]]+Enrollment[[#This Row],['# of Boys from host community in age group 3-5 enrolled in learning spaces]]</f>
        <v>16</v>
      </c>
      <c r="BZ390" s="22">
        <f>Enrollment[[#This Row],['# of Boys from refugee community in age group 6-14 enrolled in learning spaces]]+Enrollment[[#This Row],['# of Boys from host community in age group 6-14 enrolled in learning spaces]]</f>
        <v>38</v>
      </c>
      <c r="CA390" s="22">
        <f>Enrollment[[#This Row],['# of Boys from refugee community in age group 15-17 enrolled in learning spaces]]+Enrollment[[#This Row],['# of Boys from host community in age group 15-17 enrolled in learning spaces]]</f>
        <v>0</v>
      </c>
      <c r="CB39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91" spans="1:80">
      <c r="A391" s="21" t="s">
        <v>34</v>
      </c>
      <c r="B391" s="21" t="s">
        <v>63</v>
      </c>
      <c r="E391" s="21" t="s">
        <v>378</v>
      </c>
      <c r="F391" s="21" t="s">
        <v>1343</v>
      </c>
      <c r="G391" s="21">
        <v>31012585</v>
      </c>
      <c r="H391" s="21" t="s">
        <v>166</v>
      </c>
      <c r="I391" s="21" t="s">
        <v>167</v>
      </c>
      <c r="J391" s="21" t="s">
        <v>168</v>
      </c>
      <c r="K391" s="21">
        <v>21.163153000000001</v>
      </c>
      <c r="L391" s="21">
        <v>92.143945000000002</v>
      </c>
      <c r="M391" s="21">
        <v>0</v>
      </c>
      <c r="N391" s="21">
        <v>0</v>
      </c>
      <c r="P391" s="21" t="s">
        <v>99</v>
      </c>
      <c r="Q391" s="21" t="s">
        <v>107</v>
      </c>
      <c r="S391" s="21">
        <v>17</v>
      </c>
      <c r="U391" s="21">
        <v>18</v>
      </c>
      <c r="V391" s="21">
        <v>1</v>
      </c>
      <c r="AA391" s="21">
        <v>28</v>
      </c>
      <c r="AB391" s="21">
        <v>1</v>
      </c>
      <c r="AC391" s="21">
        <v>42</v>
      </c>
      <c r="AZ3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91" s="22">
        <f>Enrollment[[#This Row],[Refugee Children 3-14]]+Enrollment[[#This Row],[Refugee Children 15-24]]</f>
        <v>105</v>
      </c>
      <c r="BC3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91" s="22">
        <f>Enrollment[[#This Row],[Host Children 3-14]]+Enrollment[[#This Row],[Host Children 15-24]]</f>
        <v>0</v>
      </c>
      <c r="BF391" s="22">
        <f>Enrollment[[#This Row],['# of Boys from refugee community in age group 3-5 enrolled in learning spaces]]+Enrollment[[#This Row],['# of Boys from refugee community in age group 6-14 enrolled in learning spaces]]</f>
        <v>60</v>
      </c>
      <c r="BG391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391" s="22">
        <f>Enrollment[[#This Row],['# of Boys from host community in age group 3-5 enrolled in learning spaces]]+Enrollment[[#This Row],['# of Boys from host community in age group 6-14 enrolled in learning spaces]]</f>
        <v>0</v>
      </c>
      <c r="BI391" s="22">
        <f>Enrollment[[#This Row],['# of Girls from host community in age group 3-5 enrolled in learning spaces]]+Enrollment[[#This Row],['# of Girls from host community in age group 6-14 enrolled in learning spaces]]</f>
        <v>0</v>
      </c>
      <c r="BJ391" s="22">
        <f>Enrollment[[#This Row],[Male Refugee (3-14)]]+Enrollment[[#This Row],[Host Male (3-14)]]</f>
        <v>60</v>
      </c>
      <c r="BK391" s="22">
        <f>Enrollment[[#This Row],[Female Refugee (3-14)]]+Enrollment[[#This Row],[Host Female (3-14)]]</f>
        <v>45</v>
      </c>
      <c r="BL3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91" s="22">
        <f>Enrollment[[#This Row],['# of Boys from host community in age group 15-17 enrolled in learning spaces]]+Enrollment[[#This Row],['# of Boys from host community in age group 18-24 enrolled in learning spaces]]</f>
        <v>0</v>
      </c>
      <c r="BO3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91" s="22">
        <f>Enrollment[[#This Row],[Male Refugee (15-24)]]+Enrollment[[#This Row],[Male Host (15-24)]]</f>
        <v>0</v>
      </c>
      <c r="BQ391" s="22">
        <f>Enrollment[[#This Row],[Female Refugee  (15-24)]]+Enrollment[[#This Row],[Female Host (15-24)]]</f>
        <v>0</v>
      </c>
      <c r="BR391" s="22">
        <f>Enrollment[[#This Row],[Total Male (3-14)]]+Enrollment[[#This Row],[Total Male (15-24)]]</f>
        <v>60</v>
      </c>
      <c r="BS391" s="22">
        <f>Enrollment[[#This Row],[Total Female (3-14)]]+Enrollment[[#This Row],[Total Female (15-24)]]</f>
        <v>45</v>
      </c>
      <c r="BT391" s="22">
        <f>Enrollment[[#This Row],[Refugee Total]]+Enrollment[[#This Row],[Total Host]]</f>
        <v>105</v>
      </c>
      <c r="BU391" s="22">
        <f>Enrollment[[#This Row],['# of Girls from refugee community in age group 3-5 enrolled in learning spaces]]+Enrollment[[#This Row],['# of Girls from host community in age group 3-5 enrolled in learning spaces]]</f>
        <v>17</v>
      </c>
      <c r="BV391" s="22">
        <f>Enrollment[[#This Row],['# of Girls from refugee community in age group 6-14 enrolled in learning spaces]]+Enrollment[[#This Row],['# of Girls from host community in age group 6-14 enrolled in learning spaces]]</f>
        <v>28</v>
      </c>
      <c r="BW3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91" s="22">
        <f>Enrollment[[#This Row],['# of Boys from refugee community in age group 3-5 enrolled in learning spaces]]+Enrollment[[#This Row],['# of Boys from host community in age group 3-5 enrolled in learning spaces]]</f>
        <v>18</v>
      </c>
      <c r="BZ391" s="22">
        <f>Enrollment[[#This Row],['# of Boys from refugee community in age group 6-14 enrolled in learning spaces]]+Enrollment[[#This Row],['# of Boys from host community in age group 6-14 enrolled in learning spaces]]</f>
        <v>42</v>
      </c>
      <c r="CA3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3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92" spans="1:80">
      <c r="A392" s="21" t="s">
        <v>34</v>
      </c>
      <c r="B392" s="21" t="s">
        <v>63</v>
      </c>
      <c r="E392" s="21" t="s">
        <v>380</v>
      </c>
      <c r="F392" s="21" t="s">
        <v>1344</v>
      </c>
      <c r="G392" s="21">
        <v>31012581</v>
      </c>
      <c r="H392" s="21" t="s">
        <v>166</v>
      </c>
      <c r="I392" s="21" t="s">
        <v>259</v>
      </c>
      <c r="J392" s="21" t="s">
        <v>168</v>
      </c>
      <c r="K392" s="21">
        <v>21.162718999999999</v>
      </c>
      <c r="L392" s="21">
        <v>92.145522</v>
      </c>
      <c r="M392" s="21">
        <v>0</v>
      </c>
      <c r="N392" s="21">
        <v>0</v>
      </c>
      <c r="P392" s="21" t="s">
        <v>99</v>
      </c>
      <c r="Q392" s="21" t="s">
        <v>107</v>
      </c>
      <c r="S392" s="21">
        <v>18</v>
      </c>
      <c r="U392" s="21">
        <v>17</v>
      </c>
      <c r="V392" s="21">
        <v>1</v>
      </c>
      <c r="AA392" s="21">
        <v>37</v>
      </c>
      <c r="AB392" s="21">
        <v>1</v>
      </c>
      <c r="AC392" s="21">
        <v>33</v>
      </c>
      <c r="AZ3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92" s="22">
        <f>Enrollment[[#This Row],[Refugee Children 3-14]]+Enrollment[[#This Row],[Refugee Children 15-24]]</f>
        <v>105</v>
      </c>
      <c r="BC3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92" s="22">
        <f>Enrollment[[#This Row],[Host Children 3-14]]+Enrollment[[#This Row],[Host Children 15-24]]</f>
        <v>0</v>
      </c>
      <c r="BF392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92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92" s="22">
        <f>Enrollment[[#This Row],['# of Boys from host community in age group 3-5 enrolled in learning spaces]]+Enrollment[[#This Row],['# of Boys from host community in age group 6-14 enrolled in learning spaces]]</f>
        <v>0</v>
      </c>
      <c r="BI392" s="22">
        <f>Enrollment[[#This Row],['# of Girls from host community in age group 3-5 enrolled in learning spaces]]+Enrollment[[#This Row],['# of Girls from host community in age group 6-14 enrolled in learning spaces]]</f>
        <v>0</v>
      </c>
      <c r="BJ392" s="22">
        <f>Enrollment[[#This Row],[Male Refugee (3-14)]]+Enrollment[[#This Row],[Host Male (3-14)]]</f>
        <v>50</v>
      </c>
      <c r="BK392" s="22">
        <f>Enrollment[[#This Row],[Female Refugee (3-14)]]+Enrollment[[#This Row],[Host Female (3-14)]]</f>
        <v>55</v>
      </c>
      <c r="BL3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92" s="22">
        <f>Enrollment[[#This Row],['# of Boys from host community in age group 15-17 enrolled in learning spaces]]+Enrollment[[#This Row],['# of Boys from host community in age group 18-24 enrolled in learning spaces]]</f>
        <v>0</v>
      </c>
      <c r="BO3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92" s="22">
        <f>Enrollment[[#This Row],[Male Refugee (15-24)]]+Enrollment[[#This Row],[Male Host (15-24)]]</f>
        <v>0</v>
      </c>
      <c r="BQ392" s="22">
        <f>Enrollment[[#This Row],[Female Refugee  (15-24)]]+Enrollment[[#This Row],[Female Host (15-24)]]</f>
        <v>0</v>
      </c>
      <c r="BR392" s="22">
        <f>Enrollment[[#This Row],[Total Male (3-14)]]+Enrollment[[#This Row],[Total Male (15-24)]]</f>
        <v>50</v>
      </c>
      <c r="BS392" s="22">
        <f>Enrollment[[#This Row],[Total Female (3-14)]]+Enrollment[[#This Row],[Total Female (15-24)]]</f>
        <v>55</v>
      </c>
      <c r="BT392" s="22">
        <f>Enrollment[[#This Row],[Refugee Total]]+Enrollment[[#This Row],[Total Host]]</f>
        <v>105</v>
      </c>
      <c r="BU392" s="22">
        <f>Enrollment[[#This Row],['# of Girls from refugee community in age group 3-5 enrolled in learning spaces]]+Enrollment[[#This Row],['# of Girls from host community in age group 3-5 enrolled in learning spaces]]</f>
        <v>18</v>
      </c>
      <c r="BV392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92" s="22">
        <f>Enrollment[[#This Row],['# of Boys from refugee community in age group 3-5 enrolled in learning spaces]]+Enrollment[[#This Row],['# of Boys from host community in age group 3-5 enrolled in learning spaces]]</f>
        <v>17</v>
      </c>
      <c r="BZ392" s="22">
        <f>Enrollment[[#This Row],['# of Boys from refugee community in age group 6-14 enrolled in learning spaces]]+Enrollment[[#This Row],['# of Boys from host community in age group 6-14 enrolled in learning spaces]]</f>
        <v>33</v>
      </c>
      <c r="CA3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3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93" spans="1:80">
      <c r="A393" s="21" t="s">
        <v>34</v>
      </c>
      <c r="B393" s="21" t="s">
        <v>63</v>
      </c>
      <c r="E393" s="21" t="s">
        <v>1345</v>
      </c>
      <c r="F393" s="21" t="s">
        <v>1346</v>
      </c>
      <c r="G393" s="21">
        <v>31012575</v>
      </c>
      <c r="H393" s="21" t="s">
        <v>166</v>
      </c>
      <c r="I393" s="21" t="s">
        <v>167</v>
      </c>
      <c r="J393" s="21" t="s">
        <v>168</v>
      </c>
      <c r="K393" s="21">
        <v>21.161791999999998</v>
      </c>
      <c r="L393" s="21">
        <v>92.143792000000005</v>
      </c>
      <c r="M393" s="21">
        <v>0</v>
      </c>
      <c r="N393" s="21">
        <v>0</v>
      </c>
      <c r="P393" s="21" t="s">
        <v>99</v>
      </c>
      <c r="Q393" s="21" t="s">
        <v>107</v>
      </c>
      <c r="S393" s="21">
        <v>20</v>
      </c>
      <c r="T393" s="21">
        <v>1</v>
      </c>
      <c r="U393" s="21">
        <v>15</v>
      </c>
      <c r="V393" s="21">
        <v>1</v>
      </c>
      <c r="AA393" s="21">
        <v>38</v>
      </c>
      <c r="AB393" s="21">
        <v>1</v>
      </c>
      <c r="AC393" s="21">
        <v>32</v>
      </c>
      <c r="AD393" s="21">
        <v>1</v>
      </c>
      <c r="AZ3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93" s="22">
        <f>Enrollment[[#This Row],[Refugee Children 3-14]]+Enrollment[[#This Row],[Refugee Children 15-24]]</f>
        <v>105</v>
      </c>
      <c r="BC3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93" s="22">
        <f>Enrollment[[#This Row],[Host Children 3-14]]+Enrollment[[#This Row],[Host Children 15-24]]</f>
        <v>0</v>
      </c>
      <c r="BF393" s="22">
        <f>Enrollment[[#This Row],['# of Boys from refugee community in age group 3-5 enrolled in learning spaces]]+Enrollment[[#This Row],['# of Boys from refugee community in age group 6-14 enrolled in learning spaces]]</f>
        <v>47</v>
      </c>
      <c r="BG393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393" s="22">
        <f>Enrollment[[#This Row],['# of Boys from host community in age group 3-5 enrolled in learning spaces]]+Enrollment[[#This Row],['# of Boys from host community in age group 6-14 enrolled in learning spaces]]</f>
        <v>0</v>
      </c>
      <c r="BI393" s="22">
        <f>Enrollment[[#This Row],['# of Girls from host community in age group 3-5 enrolled in learning spaces]]+Enrollment[[#This Row],['# of Girls from host community in age group 6-14 enrolled in learning spaces]]</f>
        <v>0</v>
      </c>
      <c r="BJ393" s="22">
        <f>Enrollment[[#This Row],[Male Refugee (3-14)]]+Enrollment[[#This Row],[Host Male (3-14)]]</f>
        <v>47</v>
      </c>
      <c r="BK393" s="22">
        <f>Enrollment[[#This Row],[Female Refugee (3-14)]]+Enrollment[[#This Row],[Host Female (3-14)]]</f>
        <v>58</v>
      </c>
      <c r="BL3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93" s="22">
        <f>Enrollment[[#This Row],['# of Boys from host community in age group 15-17 enrolled in learning spaces]]+Enrollment[[#This Row],['# of Boys from host community in age group 18-24 enrolled in learning spaces]]</f>
        <v>0</v>
      </c>
      <c r="BO3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93" s="22">
        <f>Enrollment[[#This Row],[Male Refugee (15-24)]]+Enrollment[[#This Row],[Male Host (15-24)]]</f>
        <v>0</v>
      </c>
      <c r="BQ393" s="22">
        <f>Enrollment[[#This Row],[Female Refugee  (15-24)]]+Enrollment[[#This Row],[Female Host (15-24)]]</f>
        <v>0</v>
      </c>
      <c r="BR393" s="22">
        <f>Enrollment[[#This Row],[Total Male (3-14)]]+Enrollment[[#This Row],[Total Male (15-24)]]</f>
        <v>47</v>
      </c>
      <c r="BS393" s="22">
        <f>Enrollment[[#This Row],[Total Female (3-14)]]+Enrollment[[#This Row],[Total Female (15-24)]]</f>
        <v>58</v>
      </c>
      <c r="BT393" s="22">
        <f>Enrollment[[#This Row],[Refugee Total]]+Enrollment[[#This Row],[Total Host]]</f>
        <v>105</v>
      </c>
      <c r="BU393" s="22">
        <f>Enrollment[[#This Row],['# of Girls from refugee community in age group 3-5 enrolled in learning spaces]]+Enrollment[[#This Row],['# of Girls from host community in age group 3-5 enrolled in learning spaces]]</f>
        <v>20</v>
      </c>
      <c r="BV393" s="22">
        <f>Enrollment[[#This Row],['# of Girls from refugee community in age group 6-14 enrolled in learning spaces]]+Enrollment[[#This Row],['# of Girls from host community in age group 6-14 enrolled in learning spaces]]</f>
        <v>38</v>
      </c>
      <c r="BW3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93" s="22">
        <f>Enrollment[[#This Row],['# of Boys from refugee community in age group 3-5 enrolled in learning spaces]]+Enrollment[[#This Row],['# of Boys from host community in age group 3-5 enrolled in learning spaces]]</f>
        <v>15</v>
      </c>
      <c r="BZ393" s="22">
        <f>Enrollment[[#This Row],['# of Boys from refugee community in age group 6-14 enrolled in learning spaces]]+Enrollment[[#This Row],['# of Boys from host community in age group 6-14 enrolled in learning spaces]]</f>
        <v>32</v>
      </c>
      <c r="CA3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3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94" spans="1:80">
      <c r="A394" s="21" t="s">
        <v>34</v>
      </c>
      <c r="B394" s="21" t="s">
        <v>63</v>
      </c>
      <c r="E394" s="21" t="s">
        <v>1347</v>
      </c>
      <c r="F394" s="21" t="s">
        <v>1348</v>
      </c>
      <c r="G394" s="21">
        <v>31012549</v>
      </c>
      <c r="H394" s="21" t="s">
        <v>166</v>
      </c>
      <c r="I394" s="21" t="s">
        <v>259</v>
      </c>
      <c r="J394" s="21" t="s">
        <v>168</v>
      </c>
      <c r="K394" s="21">
        <v>21.158615000000001</v>
      </c>
      <c r="L394" s="21">
        <v>92.140074999999996</v>
      </c>
      <c r="M394" s="21">
        <v>0</v>
      </c>
      <c r="N394" s="21">
        <v>0</v>
      </c>
      <c r="P394" s="21" t="s">
        <v>99</v>
      </c>
      <c r="Q394" s="21" t="s">
        <v>107</v>
      </c>
      <c r="S394" s="21">
        <v>18</v>
      </c>
      <c r="U394" s="21">
        <v>17</v>
      </c>
      <c r="V394" s="21">
        <v>1</v>
      </c>
      <c r="AA394" s="21">
        <v>32</v>
      </c>
      <c r="AB394" s="21">
        <v>1</v>
      </c>
      <c r="AC394" s="21">
        <v>38</v>
      </c>
      <c r="AZ3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94" s="22">
        <f>Enrollment[[#This Row],[Refugee Children 3-14]]+Enrollment[[#This Row],[Refugee Children 15-24]]</f>
        <v>105</v>
      </c>
      <c r="BC3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94" s="22">
        <f>Enrollment[[#This Row],[Host Children 3-14]]+Enrollment[[#This Row],[Host Children 15-24]]</f>
        <v>0</v>
      </c>
      <c r="BF394" s="22">
        <f>Enrollment[[#This Row],['# of Boys from refugee community in age group 3-5 enrolled in learning spaces]]+Enrollment[[#This Row],['# of Boys from refugee community in age group 6-14 enrolled in learning spaces]]</f>
        <v>55</v>
      </c>
      <c r="BG394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394" s="22">
        <f>Enrollment[[#This Row],['# of Boys from host community in age group 3-5 enrolled in learning spaces]]+Enrollment[[#This Row],['# of Boys from host community in age group 6-14 enrolled in learning spaces]]</f>
        <v>0</v>
      </c>
      <c r="BI394" s="22">
        <f>Enrollment[[#This Row],['# of Girls from host community in age group 3-5 enrolled in learning spaces]]+Enrollment[[#This Row],['# of Girls from host community in age group 6-14 enrolled in learning spaces]]</f>
        <v>0</v>
      </c>
      <c r="BJ394" s="22">
        <f>Enrollment[[#This Row],[Male Refugee (3-14)]]+Enrollment[[#This Row],[Host Male (3-14)]]</f>
        <v>55</v>
      </c>
      <c r="BK394" s="22">
        <f>Enrollment[[#This Row],[Female Refugee (3-14)]]+Enrollment[[#This Row],[Host Female (3-14)]]</f>
        <v>50</v>
      </c>
      <c r="BL3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94" s="22">
        <f>Enrollment[[#This Row],['# of Boys from host community in age group 15-17 enrolled in learning spaces]]+Enrollment[[#This Row],['# of Boys from host community in age group 18-24 enrolled in learning spaces]]</f>
        <v>0</v>
      </c>
      <c r="BO3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94" s="22">
        <f>Enrollment[[#This Row],[Male Refugee (15-24)]]+Enrollment[[#This Row],[Male Host (15-24)]]</f>
        <v>0</v>
      </c>
      <c r="BQ394" s="22">
        <f>Enrollment[[#This Row],[Female Refugee  (15-24)]]+Enrollment[[#This Row],[Female Host (15-24)]]</f>
        <v>0</v>
      </c>
      <c r="BR394" s="22">
        <f>Enrollment[[#This Row],[Total Male (3-14)]]+Enrollment[[#This Row],[Total Male (15-24)]]</f>
        <v>55</v>
      </c>
      <c r="BS394" s="22">
        <f>Enrollment[[#This Row],[Total Female (3-14)]]+Enrollment[[#This Row],[Total Female (15-24)]]</f>
        <v>50</v>
      </c>
      <c r="BT394" s="22">
        <f>Enrollment[[#This Row],[Refugee Total]]+Enrollment[[#This Row],[Total Host]]</f>
        <v>105</v>
      </c>
      <c r="BU394" s="22">
        <f>Enrollment[[#This Row],['# of Girls from refugee community in age group 3-5 enrolled in learning spaces]]+Enrollment[[#This Row],['# of Girls from host community in age group 3-5 enrolled in learning spaces]]</f>
        <v>18</v>
      </c>
      <c r="BV394" s="22">
        <f>Enrollment[[#This Row],['# of Girls from refugee community in age group 6-14 enrolled in learning spaces]]+Enrollment[[#This Row],['# of Girls from host community in age group 6-14 enrolled in learning spaces]]</f>
        <v>32</v>
      </c>
      <c r="BW3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94" s="22">
        <f>Enrollment[[#This Row],['# of Boys from refugee community in age group 3-5 enrolled in learning spaces]]+Enrollment[[#This Row],['# of Boys from host community in age group 3-5 enrolled in learning spaces]]</f>
        <v>17</v>
      </c>
      <c r="BZ394" s="22">
        <f>Enrollment[[#This Row],['# of Boys from refugee community in age group 6-14 enrolled in learning spaces]]+Enrollment[[#This Row],['# of Boys from host community in age group 6-14 enrolled in learning spaces]]</f>
        <v>38</v>
      </c>
      <c r="CA3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3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95" spans="1:80">
      <c r="A395" s="21" t="s">
        <v>34</v>
      </c>
      <c r="B395" s="21" t="s">
        <v>63</v>
      </c>
      <c r="E395" s="21" t="s">
        <v>1349</v>
      </c>
      <c r="F395" s="21" t="s">
        <v>1350</v>
      </c>
      <c r="G395" s="21">
        <v>31012579</v>
      </c>
      <c r="H395" s="21" t="s">
        <v>166</v>
      </c>
      <c r="I395" s="21" t="s">
        <v>167</v>
      </c>
      <c r="J395" s="21" t="s">
        <v>168</v>
      </c>
      <c r="K395" s="21">
        <v>21.16255</v>
      </c>
      <c r="L395" s="21">
        <v>92.139804999999996</v>
      </c>
      <c r="M395" s="21">
        <v>0</v>
      </c>
      <c r="N395" s="21">
        <v>0</v>
      </c>
      <c r="P395" s="21" t="s">
        <v>99</v>
      </c>
      <c r="Q395" s="21" t="s">
        <v>107</v>
      </c>
      <c r="S395" s="21">
        <v>20</v>
      </c>
      <c r="T395" s="21">
        <v>1</v>
      </c>
      <c r="U395" s="21">
        <v>15</v>
      </c>
      <c r="V395" s="21">
        <v>1</v>
      </c>
      <c r="AA395" s="21">
        <v>35</v>
      </c>
      <c r="AC395" s="21">
        <v>35</v>
      </c>
      <c r="AD395" s="21">
        <v>2</v>
      </c>
      <c r="AZ3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95" s="22">
        <f>Enrollment[[#This Row],[Refugee Children 3-14]]+Enrollment[[#This Row],[Refugee Children 15-24]]</f>
        <v>105</v>
      </c>
      <c r="BC3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95" s="22">
        <f>Enrollment[[#This Row],[Host Children 3-14]]+Enrollment[[#This Row],[Host Children 15-24]]</f>
        <v>0</v>
      </c>
      <c r="BF39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95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95" s="22">
        <f>Enrollment[[#This Row],['# of Boys from host community in age group 3-5 enrolled in learning spaces]]+Enrollment[[#This Row],['# of Boys from host community in age group 6-14 enrolled in learning spaces]]</f>
        <v>0</v>
      </c>
      <c r="BI395" s="22">
        <f>Enrollment[[#This Row],['# of Girls from host community in age group 3-5 enrolled in learning spaces]]+Enrollment[[#This Row],['# of Girls from host community in age group 6-14 enrolled in learning spaces]]</f>
        <v>0</v>
      </c>
      <c r="BJ395" s="22">
        <f>Enrollment[[#This Row],[Male Refugee (3-14)]]+Enrollment[[#This Row],[Host Male (3-14)]]</f>
        <v>50</v>
      </c>
      <c r="BK395" s="22">
        <f>Enrollment[[#This Row],[Female Refugee (3-14)]]+Enrollment[[#This Row],[Host Female (3-14)]]</f>
        <v>55</v>
      </c>
      <c r="BL3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95" s="22">
        <f>Enrollment[[#This Row],['# of Boys from host community in age group 15-17 enrolled in learning spaces]]+Enrollment[[#This Row],['# of Boys from host community in age group 18-24 enrolled in learning spaces]]</f>
        <v>0</v>
      </c>
      <c r="BO3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95" s="22">
        <f>Enrollment[[#This Row],[Male Refugee (15-24)]]+Enrollment[[#This Row],[Male Host (15-24)]]</f>
        <v>0</v>
      </c>
      <c r="BQ395" s="22">
        <f>Enrollment[[#This Row],[Female Refugee  (15-24)]]+Enrollment[[#This Row],[Female Host (15-24)]]</f>
        <v>0</v>
      </c>
      <c r="BR395" s="22">
        <f>Enrollment[[#This Row],[Total Male (3-14)]]+Enrollment[[#This Row],[Total Male (15-24)]]</f>
        <v>50</v>
      </c>
      <c r="BS395" s="22">
        <f>Enrollment[[#This Row],[Total Female (3-14)]]+Enrollment[[#This Row],[Total Female (15-24)]]</f>
        <v>55</v>
      </c>
      <c r="BT395" s="22">
        <f>Enrollment[[#This Row],[Refugee Total]]+Enrollment[[#This Row],[Total Host]]</f>
        <v>105</v>
      </c>
      <c r="BU395" s="22">
        <f>Enrollment[[#This Row],['# of Girls from refugee community in age group 3-5 enrolled in learning spaces]]+Enrollment[[#This Row],['# of Girls from host community in age group 3-5 enrolled in learning spaces]]</f>
        <v>20</v>
      </c>
      <c r="BV395" s="22">
        <f>Enrollment[[#This Row],['# of Girls from refugee community in age group 6-14 enrolled in learning spaces]]+Enrollment[[#This Row],['# of Girls from host community in age group 6-14 enrolled in learning spaces]]</f>
        <v>35</v>
      </c>
      <c r="BW3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95" s="22">
        <f>Enrollment[[#This Row],['# of Boys from refugee community in age group 3-5 enrolled in learning spaces]]+Enrollment[[#This Row],['# of Boys from host community in age group 3-5 enrolled in learning spaces]]</f>
        <v>15</v>
      </c>
      <c r="BZ395" s="22">
        <f>Enrollment[[#This Row],['# of Boys from refugee community in age group 6-14 enrolled in learning spaces]]+Enrollment[[#This Row],['# of Boys from host community in age group 6-14 enrolled in learning spaces]]</f>
        <v>35</v>
      </c>
      <c r="CA3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3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96" spans="1:80">
      <c r="A396" s="21" t="s">
        <v>34</v>
      </c>
      <c r="B396" s="21" t="s">
        <v>63</v>
      </c>
      <c r="E396" s="21" t="s">
        <v>384</v>
      </c>
      <c r="F396" s="21" t="s">
        <v>1351</v>
      </c>
      <c r="G396" s="21">
        <v>31012582</v>
      </c>
      <c r="H396" s="21" t="s">
        <v>166</v>
      </c>
      <c r="I396" s="21" t="s">
        <v>259</v>
      </c>
      <c r="J396" s="21" t="s">
        <v>168</v>
      </c>
      <c r="K396" s="21">
        <v>21.162813</v>
      </c>
      <c r="L396" s="21">
        <v>92.139681999999993</v>
      </c>
      <c r="M396" s="21">
        <v>0</v>
      </c>
      <c r="N396" s="21">
        <v>0</v>
      </c>
      <c r="P396" s="21" t="s">
        <v>99</v>
      </c>
      <c r="Q396" s="21" t="s">
        <v>107</v>
      </c>
      <c r="S396" s="21">
        <v>20</v>
      </c>
      <c r="T396" s="21">
        <v>1</v>
      </c>
      <c r="U396" s="21">
        <v>15</v>
      </c>
      <c r="V396" s="21">
        <v>1</v>
      </c>
      <c r="AA396" s="21">
        <v>34</v>
      </c>
      <c r="AC396" s="21">
        <v>36</v>
      </c>
      <c r="AD396" s="21">
        <v>1</v>
      </c>
      <c r="AZ3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96" s="22">
        <f>Enrollment[[#This Row],[Refugee Children 3-14]]+Enrollment[[#This Row],[Refugee Children 15-24]]</f>
        <v>105</v>
      </c>
      <c r="BC3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96" s="22">
        <f>Enrollment[[#This Row],[Host Children 3-14]]+Enrollment[[#This Row],[Host Children 15-24]]</f>
        <v>0</v>
      </c>
      <c r="BF396" s="22">
        <f>Enrollment[[#This Row],['# of Boys from refugee community in age group 3-5 enrolled in learning spaces]]+Enrollment[[#This Row],['# of Boys from refugee community in age group 6-14 enrolled in learning spaces]]</f>
        <v>51</v>
      </c>
      <c r="BG396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396" s="22">
        <f>Enrollment[[#This Row],['# of Boys from host community in age group 3-5 enrolled in learning spaces]]+Enrollment[[#This Row],['# of Boys from host community in age group 6-14 enrolled in learning spaces]]</f>
        <v>0</v>
      </c>
      <c r="BI396" s="22">
        <f>Enrollment[[#This Row],['# of Girls from host community in age group 3-5 enrolled in learning spaces]]+Enrollment[[#This Row],['# of Girls from host community in age group 6-14 enrolled in learning spaces]]</f>
        <v>0</v>
      </c>
      <c r="BJ396" s="22">
        <f>Enrollment[[#This Row],[Male Refugee (3-14)]]+Enrollment[[#This Row],[Host Male (3-14)]]</f>
        <v>51</v>
      </c>
      <c r="BK396" s="22">
        <f>Enrollment[[#This Row],[Female Refugee (3-14)]]+Enrollment[[#This Row],[Host Female (3-14)]]</f>
        <v>54</v>
      </c>
      <c r="BL3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96" s="22">
        <f>Enrollment[[#This Row],['# of Boys from host community in age group 15-17 enrolled in learning spaces]]+Enrollment[[#This Row],['# of Boys from host community in age group 18-24 enrolled in learning spaces]]</f>
        <v>0</v>
      </c>
      <c r="BO3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96" s="22">
        <f>Enrollment[[#This Row],[Male Refugee (15-24)]]+Enrollment[[#This Row],[Male Host (15-24)]]</f>
        <v>0</v>
      </c>
      <c r="BQ396" s="22">
        <f>Enrollment[[#This Row],[Female Refugee  (15-24)]]+Enrollment[[#This Row],[Female Host (15-24)]]</f>
        <v>0</v>
      </c>
      <c r="BR396" s="22">
        <f>Enrollment[[#This Row],[Total Male (3-14)]]+Enrollment[[#This Row],[Total Male (15-24)]]</f>
        <v>51</v>
      </c>
      <c r="BS396" s="22">
        <f>Enrollment[[#This Row],[Total Female (3-14)]]+Enrollment[[#This Row],[Total Female (15-24)]]</f>
        <v>54</v>
      </c>
      <c r="BT396" s="22">
        <f>Enrollment[[#This Row],[Refugee Total]]+Enrollment[[#This Row],[Total Host]]</f>
        <v>105</v>
      </c>
      <c r="BU396" s="22">
        <f>Enrollment[[#This Row],['# of Girls from refugee community in age group 3-5 enrolled in learning spaces]]+Enrollment[[#This Row],['# of Girls from host community in age group 3-5 enrolled in learning spaces]]</f>
        <v>20</v>
      </c>
      <c r="BV396" s="22">
        <f>Enrollment[[#This Row],['# of Girls from refugee community in age group 6-14 enrolled in learning spaces]]+Enrollment[[#This Row],['# of Girls from host community in age group 6-14 enrolled in learning spaces]]</f>
        <v>34</v>
      </c>
      <c r="BW3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96" s="22">
        <f>Enrollment[[#This Row],['# of Boys from refugee community in age group 3-5 enrolled in learning spaces]]+Enrollment[[#This Row],['# of Boys from host community in age group 3-5 enrolled in learning spaces]]</f>
        <v>15</v>
      </c>
      <c r="BZ396" s="22">
        <f>Enrollment[[#This Row],['# of Boys from refugee community in age group 6-14 enrolled in learning spaces]]+Enrollment[[#This Row],['# of Boys from host community in age group 6-14 enrolled in learning spaces]]</f>
        <v>36</v>
      </c>
      <c r="CA3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39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97" spans="1:80">
      <c r="A397" s="21" t="s">
        <v>34</v>
      </c>
      <c r="B397" s="21" t="s">
        <v>63</v>
      </c>
      <c r="E397" s="21" t="s">
        <v>1352</v>
      </c>
      <c r="F397" s="21" t="s">
        <v>1353</v>
      </c>
      <c r="G397" s="21">
        <v>31012584</v>
      </c>
      <c r="H397" s="21" t="s">
        <v>166</v>
      </c>
      <c r="I397" s="21" t="s">
        <v>259</v>
      </c>
      <c r="J397" s="21" t="s">
        <v>168</v>
      </c>
      <c r="K397" s="21">
        <v>21.162915000000002</v>
      </c>
      <c r="L397" s="21">
        <v>92.139080000000007</v>
      </c>
      <c r="M397" s="21">
        <v>0</v>
      </c>
      <c r="N397" s="21">
        <v>0</v>
      </c>
      <c r="P397" s="21" t="s">
        <v>99</v>
      </c>
      <c r="Q397" s="21" t="s">
        <v>107</v>
      </c>
      <c r="S397" s="21">
        <v>18</v>
      </c>
      <c r="T397" s="21">
        <v>1</v>
      </c>
      <c r="U397" s="21">
        <v>17</v>
      </c>
      <c r="AA397" s="21">
        <v>38</v>
      </c>
      <c r="AB397" s="21">
        <v>1</v>
      </c>
      <c r="AC397" s="21">
        <v>32</v>
      </c>
      <c r="AD397" s="21">
        <v>1</v>
      </c>
      <c r="AZ39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9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97" s="22">
        <f>Enrollment[[#This Row],[Refugee Children 3-14]]+Enrollment[[#This Row],[Refugee Children 15-24]]</f>
        <v>105</v>
      </c>
      <c r="BC39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9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97" s="22">
        <f>Enrollment[[#This Row],[Host Children 3-14]]+Enrollment[[#This Row],[Host Children 15-24]]</f>
        <v>0</v>
      </c>
      <c r="BF397" s="22">
        <f>Enrollment[[#This Row],['# of Boys from refugee community in age group 3-5 enrolled in learning spaces]]+Enrollment[[#This Row],['# of Boys from refugee community in age group 6-14 enrolled in learning spaces]]</f>
        <v>49</v>
      </c>
      <c r="BG397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397" s="22">
        <f>Enrollment[[#This Row],['# of Boys from host community in age group 3-5 enrolled in learning spaces]]+Enrollment[[#This Row],['# of Boys from host community in age group 6-14 enrolled in learning spaces]]</f>
        <v>0</v>
      </c>
      <c r="BI397" s="22">
        <f>Enrollment[[#This Row],['# of Girls from host community in age group 3-5 enrolled in learning spaces]]+Enrollment[[#This Row],['# of Girls from host community in age group 6-14 enrolled in learning spaces]]</f>
        <v>0</v>
      </c>
      <c r="BJ397" s="22">
        <f>Enrollment[[#This Row],[Male Refugee (3-14)]]+Enrollment[[#This Row],[Host Male (3-14)]]</f>
        <v>49</v>
      </c>
      <c r="BK397" s="22">
        <f>Enrollment[[#This Row],[Female Refugee (3-14)]]+Enrollment[[#This Row],[Host Female (3-14)]]</f>
        <v>56</v>
      </c>
      <c r="BL39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9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97" s="22">
        <f>Enrollment[[#This Row],['# of Boys from host community in age group 15-17 enrolled in learning spaces]]+Enrollment[[#This Row],['# of Boys from host community in age group 18-24 enrolled in learning spaces]]</f>
        <v>0</v>
      </c>
      <c r="BO39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97" s="22">
        <f>Enrollment[[#This Row],[Male Refugee (15-24)]]+Enrollment[[#This Row],[Male Host (15-24)]]</f>
        <v>0</v>
      </c>
      <c r="BQ397" s="22">
        <f>Enrollment[[#This Row],[Female Refugee  (15-24)]]+Enrollment[[#This Row],[Female Host (15-24)]]</f>
        <v>0</v>
      </c>
      <c r="BR397" s="22">
        <f>Enrollment[[#This Row],[Total Male (3-14)]]+Enrollment[[#This Row],[Total Male (15-24)]]</f>
        <v>49</v>
      </c>
      <c r="BS397" s="22">
        <f>Enrollment[[#This Row],[Total Female (3-14)]]+Enrollment[[#This Row],[Total Female (15-24)]]</f>
        <v>56</v>
      </c>
      <c r="BT397" s="22">
        <f>Enrollment[[#This Row],[Refugee Total]]+Enrollment[[#This Row],[Total Host]]</f>
        <v>105</v>
      </c>
      <c r="BU397" s="22">
        <f>Enrollment[[#This Row],['# of Girls from refugee community in age group 3-5 enrolled in learning spaces]]+Enrollment[[#This Row],['# of Girls from host community in age group 3-5 enrolled in learning spaces]]</f>
        <v>18</v>
      </c>
      <c r="BV397" s="22">
        <f>Enrollment[[#This Row],['# of Girls from refugee community in age group 6-14 enrolled in learning spaces]]+Enrollment[[#This Row],['# of Girls from host community in age group 6-14 enrolled in learning spaces]]</f>
        <v>38</v>
      </c>
      <c r="BW39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9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97" s="22">
        <f>Enrollment[[#This Row],['# of Boys from refugee community in age group 3-5 enrolled in learning spaces]]+Enrollment[[#This Row],['# of Boys from host community in age group 3-5 enrolled in learning spaces]]</f>
        <v>17</v>
      </c>
      <c r="BZ397" s="22">
        <f>Enrollment[[#This Row],['# of Boys from refugee community in age group 6-14 enrolled in learning spaces]]+Enrollment[[#This Row],['# of Boys from host community in age group 6-14 enrolled in learning spaces]]</f>
        <v>32</v>
      </c>
      <c r="CA397" s="22">
        <f>Enrollment[[#This Row],['# of Boys from refugee community in age group 15-17 enrolled in learning spaces]]+Enrollment[[#This Row],['# of Boys from host community in age group 15-17 enrolled in learning spaces]]</f>
        <v>0</v>
      </c>
      <c r="CB39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98" spans="1:80">
      <c r="A398" s="21" t="s">
        <v>34</v>
      </c>
      <c r="B398" s="21" t="s">
        <v>63</v>
      </c>
      <c r="E398" s="21" t="s">
        <v>917</v>
      </c>
      <c r="F398" s="21" t="s">
        <v>1354</v>
      </c>
      <c r="G398" s="21">
        <v>31012586</v>
      </c>
      <c r="H398" s="21" t="s">
        <v>166</v>
      </c>
      <c r="I398" s="21" t="s">
        <v>259</v>
      </c>
      <c r="J398" s="21" t="s">
        <v>168</v>
      </c>
      <c r="K398" s="21">
        <v>21.163706999999999</v>
      </c>
      <c r="L398" s="21">
        <v>92.139802000000003</v>
      </c>
      <c r="M398" s="21">
        <v>0</v>
      </c>
      <c r="N398" s="21">
        <v>0</v>
      </c>
      <c r="P398" s="21" t="s">
        <v>99</v>
      </c>
      <c r="Q398" s="21" t="s">
        <v>107</v>
      </c>
      <c r="S398" s="21">
        <v>18</v>
      </c>
      <c r="T398" s="21">
        <v>1</v>
      </c>
      <c r="U398" s="21">
        <v>17</v>
      </c>
      <c r="V398" s="21">
        <v>1</v>
      </c>
      <c r="AA398" s="21">
        <v>38</v>
      </c>
      <c r="AC398" s="21">
        <v>32</v>
      </c>
      <c r="AD398" s="21">
        <v>2</v>
      </c>
      <c r="AZ39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9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98" s="22">
        <f>Enrollment[[#This Row],[Refugee Children 3-14]]+Enrollment[[#This Row],[Refugee Children 15-24]]</f>
        <v>105</v>
      </c>
      <c r="BC39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9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98" s="22">
        <f>Enrollment[[#This Row],[Host Children 3-14]]+Enrollment[[#This Row],[Host Children 15-24]]</f>
        <v>0</v>
      </c>
      <c r="BF398" s="22">
        <f>Enrollment[[#This Row],['# of Boys from refugee community in age group 3-5 enrolled in learning spaces]]+Enrollment[[#This Row],['# of Boys from refugee community in age group 6-14 enrolled in learning spaces]]</f>
        <v>49</v>
      </c>
      <c r="BG398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398" s="22">
        <f>Enrollment[[#This Row],['# of Boys from host community in age group 3-5 enrolled in learning spaces]]+Enrollment[[#This Row],['# of Boys from host community in age group 6-14 enrolled in learning spaces]]</f>
        <v>0</v>
      </c>
      <c r="BI398" s="22">
        <f>Enrollment[[#This Row],['# of Girls from host community in age group 3-5 enrolled in learning spaces]]+Enrollment[[#This Row],['# of Girls from host community in age group 6-14 enrolled in learning spaces]]</f>
        <v>0</v>
      </c>
      <c r="BJ398" s="22">
        <f>Enrollment[[#This Row],[Male Refugee (3-14)]]+Enrollment[[#This Row],[Host Male (3-14)]]</f>
        <v>49</v>
      </c>
      <c r="BK398" s="22">
        <f>Enrollment[[#This Row],[Female Refugee (3-14)]]+Enrollment[[#This Row],[Host Female (3-14)]]</f>
        <v>56</v>
      </c>
      <c r="BL39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9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98" s="22">
        <f>Enrollment[[#This Row],['# of Boys from host community in age group 15-17 enrolled in learning spaces]]+Enrollment[[#This Row],['# of Boys from host community in age group 18-24 enrolled in learning spaces]]</f>
        <v>0</v>
      </c>
      <c r="BO39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98" s="22">
        <f>Enrollment[[#This Row],[Male Refugee (15-24)]]+Enrollment[[#This Row],[Male Host (15-24)]]</f>
        <v>0</v>
      </c>
      <c r="BQ398" s="22">
        <f>Enrollment[[#This Row],[Female Refugee  (15-24)]]+Enrollment[[#This Row],[Female Host (15-24)]]</f>
        <v>0</v>
      </c>
      <c r="BR398" s="22">
        <f>Enrollment[[#This Row],[Total Male (3-14)]]+Enrollment[[#This Row],[Total Male (15-24)]]</f>
        <v>49</v>
      </c>
      <c r="BS398" s="22">
        <f>Enrollment[[#This Row],[Total Female (3-14)]]+Enrollment[[#This Row],[Total Female (15-24)]]</f>
        <v>56</v>
      </c>
      <c r="BT398" s="22">
        <f>Enrollment[[#This Row],[Refugee Total]]+Enrollment[[#This Row],[Total Host]]</f>
        <v>105</v>
      </c>
      <c r="BU398" s="22">
        <f>Enrollment[[#This Row],['# of Girls from refugee community in age group 3-5 enrolled in learning spaces]]+Enrollment[[#This Row],['# of Girls from host community in age group 3-5 enrolled in learning spaces]]</f>
        <v>18</v>
      </c>
      <c r="BV398" s="22">
        <f>Enrollment[[#This Row],['# of Girls from refugee community in age group 6-14 enrolled in learning spaces]]+Enrollment[[#This Row],['# of Girls from host community in age group 6-14 enrolled in learning spaces]]</f>
        <v>38</v>
      </c>
      <c r="BW39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9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98" s="22">
        <f>Enrollment[[#This Row],['# of Boys from refugee community in age group 3-5 enrolled in learning spaces]]+Enrollment[[#This Row],['# of Boys from host community in age group 3-5 enrolled in learning spaces]]</f>
        <v>17</v>
      </c>
      <c r="BZ398" s="22">
        <f>Enrollment[[#This Row],['# of Boys from refugee community in age group 6-14 enrolled in learning spaces]]+Enrollment[[#This Row],['# of Boys from host community in age group 6-14 enrolled in learning spaces]]</f>
        <v>32</v>
      </c>
      <c r="CA398" s="22">
        <f>Enrollment[[#This Row],['# of Boys from refugee community in age group 15-17 enrolled in learning spaces]]+Enrollment[[#This Row],['# of Boys from host community in age group 15-17 enrolled in learning spaces]]</f>
        <v>0</v>
      </c>
      <c r="CB39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399" spans="1:80">
      <c r="A399" s="21" t="s">
        <v>34</v>
      </c>
      <c r="B399" s="21" t="s">
        <v>63</v>
      </c>
      <c r="E399" s="21" t="s">
        <v>1355</v>
      </c>
      <c r="F399" s="21" t="s">
        <v>1356</v>
      </c>
      <c r="G399" s="21">
        <v>31012580</v>
      </c>
      <c r="H399" s="21" t="s">
        <v>166</v>
      </c>
      <c r="I399" s="21" t="s">
        <v>259</v>
      </c>
      <c r="J399" s="21" t="s">
        <v>168</v>
      </c>
      <c r="K399" s="21">
        <v>21.162552000000002</v>
      </c>
      <c r="L399" s="21">
        <v>92.140744999999995</v>
      </c>
      <c r="M399" s="21">
        <v>0</v>
      </c>
      <c r="N399" s="21">
        <v>0</v>
      </c>
      <c r="P399" s="21" t="s">
        <v>99</v>
      </c>
      <c r="Q399" s="21" t="s">
        <v>107</v>
      </c>
      <c r="S399" s="21">
        <v>18</v>
      </c>
      <c r="T399" s="21">
        <v>1</v>
      </c>
      <c r="U399" s="21">
        <v>17</v>
      </c>
      <c r="V399" s="21">
        <v>1</v>
      </c>
      <c r="AA399" s="21">
        <v>37</v>
      </c>
      <c r="AC399" s="21">
        <v>33</v>
      </c>
      <c r="AD399" s="21">
        <v>1</v>
      </c>
      <c r="AZ39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39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399" s="22">
        <f>Enrollment[[#This Row],[Refugee Children 3-14]]+Enrollment[[#This Row],[Refugee Children 15-24]]</f>
        <v>105</v>
      </c>
      <c r="BC39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39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399" s="22">
        <f>Enrollment[[#This Row],[Host Children 3-14]]+Enrollment[[#This Row],[Host Children 15-24]]</f>
        <v>0</v>
      </c>
      <c r="BF399" s="22">
        <f>Enrollment[[#This Row],['# of Boys from refugee community in age group 3-5 enrolled in learning spaces]]+Enrollment[[#This Row],['# of Boys from refugee community in age group 6-14 enrolled in learning spaces]]</f>
        <v>50</v>
      </c>
      <c r="BG399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399" s="22">
        <f>Enrollment[[#This Row],['# of Boys from host community in age group 3-5 enrolled in learning spaces]]+Enrollment[[#This Row],['# of Boys from host community in age group 6-14 enrolled in learning spaces]]</f>
        <v>0</v>
      </c>
      <c r="BI399" s="22">
        <f>Enrollment[[#This Row],['# of Girls from host community in age group 3-5 enrolled in learning spaces]]+Enrollment[[#This Row],['# of Girls from host community in age group 6-14 enrolled in learning spaces]]</f>
        <v>0</v>
      </c>
      <c r="BJ399" s="22">
        <f>Enrollment[[#This Row],[Male Refugee (3-14)]]+Enrollment[[#This Row],[Host Male (3-14)]]</f>
        <v>50</v>
      </c>
      <c r="BK399" s="22">
        <f>Enrollment[[#This Row],[Female Refugee (3-14)]]+Enrollment[[#This Row],[Host Female (3-14)]]</f>
        <v>55</v>
      </c>
      <c r="BL39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39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399" s="22">
        <f>Enrollment[[#This Row],['# of Boys from host community in age group 15-17 enrolled in learning spaces]]+Enrollment[[#This Row],['# of Boys from host community in age group 18-24 enrolled in learning spaces]]</f>
        <v>0</v>
      </c>
      <c r="BO39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399" s="22">
        <f>Enrollment[[#This Row],[Male Refugee (15-24)]]+Enrollment[[#This Row],[Male Host (15-24)]]</f>
        <v>0</v>
      </c>
      <c r="BQ399" s="22">
        <f>Enrollment[[#This Row],[Female Refugee  (15-24)]]+Enrollment[[#This Row],[Female Host (15-24)]]</f>
        <v>0</v>
      </c>
      <c r="BR399" s="22">
        <f>Enrollment[[#This Row],[Total Male (3-14)]]+Enrollment[[#This Row],[Total Male (15-24)]]</f>
        <v>50</v>
      </c>
      <c r="BS399" s="22">
        <f>Enrollment[[#This Row],[Total Female (3-14)]]+Enrollment[[#This Row],[Total Female (15-24)]]</f>
        <v>55</v>
      </c>
      <c r="BT399" s="22">
        <f>Enrollment[[#This Row],[Refugee Total]]+Enrollment[[#This Row],[Total Host]]</f>
        <v>105</v>
      </c>
      <c r="BU399" s="22">
        <f>Enrollment[[#This Row],['# of Girls from refugee community in age group 3-5 enrolled in learning spaces]]+Enrollment[[#This Row],['# of Girls from host community in age group 3-5 enrolled in learning spaces]]</f>
        <v>18</v>
      </c>
      <c r="BV399" s="22">
        <f>Enrollment[[#This Row],['# of Girls from refugee community in age group 6-14 enrolled in learning spaces]]+Enrollment[[#This Row],['# of Girls from host community in age group 6-14 enrolled in learning spaces]]</f>
        <v>37</v>
      </c>
      <c r="BW39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39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399" s="22">
        <f>Enrollment[[#This Row],['# of Boys from refugee community in age group 3-5 enrolled in learning spaces]]+Enrollment[[#This Row],['# of Boys from host community in age group 3-5 enrolled in learning spaces]]</f>
        <v>17</v>
      </c>
      <c r="BZ399" s="22">
        <f>Enrollment[[#This Row],['# of Boys from refugee community in age group 6-14 enrolled in learning spaces]]+Enrollment[[#This Row],['# of Boys from host community in age group 6-14 enrolled in learning spaces]]</f>
        <v>33</v>
      </c>
      <c r="CA399" s="22">
        <f>Enrollment[[#This Row],['# of Boys from refugee community in age group 15-17 enrolled in learning spaces]]+Enrollment[[#This Row],['# of Boys from host community in age group 15-17 enrolled in learning spaces]]</f>
        <v>0</v>
      </c>
      <c r="CB39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00" spans="1:80">
      <c r="A400" s="21" t="s">
        <v>34</v>
      </c>
      <c r="B400" s="21" t="s">
        <v>63</v>
      </c>
      <c r="E400" s="21" t="s">
        <v>329</v>
      </c>
      <c r="F400" s="21" t="s">
        <v>1357</v>
      </c>
      <c r="G400" s="21">
        <v>31012583</v>
      </c>
      <c r="H400" s="21" t="s">
        <v>166</v>
      </c>
      <c r="I400" s="21" t="s">
        <v>259</v>
      </c>
      <c r="J400" s="21" t="s">
        <v>168</v>
      </c>
      <c r="K400" s="21">
        <v>21.162894000000001</v>
      </c>
      <c r="L400" s="21">
        <v>92.139968999999994</v>
      </c>
      <c r="M400" s="21">
        <v>0</v>
      </c>
      <c r="N400" s="21">
        <v>0</v>
      </c>
      <c r="P400" s="21" t="s">
        <v>99</v>
      </c>
      <c r="Q400" s="21" t="s">
        <v>107</v>
      </c>
      <c r="S400" s="21">
        <v>20</v>
      </c>
      <c r="U400" s="21">
        <v>15</v>
      </c>
      <c r="V400" s="21">
        <v>1</v>
      </c>
      <c r="AA400" s="21">
        <v>26</v>
      </c>
      <c r="AC400" s="21">
        <v>44</v>
      </c>
      <c r="AZ40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0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00" s="22">
        <f>Enrollment[[#This Row],[Refugee Children 3-14]]+Enrollment[[#This Row],[Refugee Children 15-24]]</f>
        <v>105</v>
      </c>
      <c r="BC40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0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00" s="22">
        <f>Enrollment[[#This Row],[Host Children 3-14]]+Enrollment[[#This Row],[Host Children 15-24]]</f>
        <v>0</v>
      </c>
      <c r="BF400" s="22">
        <f>Enrollment[[#This Row],['# of Boys from refugee community in age group 3-5 enrolled in learning spaces]]+Enrollment[[#This Row],['# of Boys from refugee community in age group 6-14 enrolled in learning spaces]]</f>
        <v>59</v>
      </c>
      <c r="BG400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400" s="22">
        <f>Enrollment[[#This Row],['# of Boys from host community in age group 3-5 enrolled in learning spaces]]+Enrollment[[#This Row],['# of Boys from host community in age group 6-14 enrolled in learning spaces]]</f>
        <v>0</v>
      </c>
      <c r="BI400" s="22">
        <f>Enrollment[[#This Row],['# of Girls from host community in age group 3-5 enrolled in learning spaces]]+Enrollment[[#This Row],['# of Girls from host community in age group 6-14 enrolled in learning spaces]]</f>
        <v>0</v>
      </c>
      <c r="BJ400" s="22">
        <f>Enrollment[[#This Row],[Male Refugee (3-14)]]+Enrollment[[#This Row],[Host Male (3-14)]]</f>
        <v>59</v>
      </c>
      <c r="BK400" s="22">
        <f>Enrollment[[#This Row],[Female Refugee (3-14)]]+Enrollment[[#This Row],[Host Female (3-14)]]</f>
        <v>46</v>
      </c>
      <c r="BL40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0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00" s="22">
        <f>Enrollment[[#This Row],['# of Boys from host community in age group 15-17 enrolled in learning spaces]]+Enrollment[[#This Row],['# of Boys from host community in age group 18-24 enrolled in learning spaces]]</f>
        <v>0</v>
      </c>
      <c r="BO40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00" s="22">
        <f>Enrollment[[#This Row],[Male Refugee (15-24)]]+Enrollment[[#This Row],[Male Host (15-24)]]</f>
        <v>0</v>
      </c>
      <c r="BQ400" s="22">
        <f>Enrollment[[#This Row],[Female Refugee  (15-24)]]+Enrollment[[#This Row],[Female Host (15-24)]]</f>
        <v>0</v>
      </c>
      <c r="BR400" s="22">
        <f>Enrollment[[#This Row],[Total Male (3-14)]]+Enrollment[[#This Row],[Total Male (15-24)]]</f>
        <v>59</v>
      </c>
      <c r="BS400" s="22">
        <f>Enrollment[[#This Row],[Total Female (3-14)]]+Enrollment[[#This Row],[Total Female (15-24)]]</f>
        <v>46</v>
      </c>
      <c r="BT400" s="22">
        <f>Enrollment[[#This Row],[Refugee Total]]+Enrollment[[#This Row],[Total Host]]</f>
        <v>105</v>
      </c>
      <c r="BU400" s="22">
        <f>Enrollment[[#This Row],['# of Girls from refugee community in age group 3-5 enrolled in learning spaces]]+Enrollment[[#This Row],['# of Girls from host community in age group 3-5 enrolled in learning spaces]]</f>
        <v>20</v>
      </c>
      <c r="BV400" s="22">
        <f>Enrollment[[#This Row],['# of Girls from refugee community in age group 6-14 enrolled in learning spaces]]+Enrollment[[#This Row],['# of Girls from host community in age group 6-14 enrolled in learning spaces]]</f>
        <v>26</v>
      </c>
      <c r="BW40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0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00" s="22">
        <f>Enrollment[[#This Row],['# of Boys from refugee community in age group 3-5 enrolled in learning spaces]]+Enrollment[[#This Row],['# of Boys from host community in age group 3-5 enrolled in learning spaces]]</f>
        <v>15</v>
      </c>
      <c r="BZ400" s="22">
        <f>Enrollment[[#This Row],['# of Boys from refugee community in age group 6-14 enrolled in learning spaces]]+Enrollment[[#This Row],['# of Boys from host community in age group 6-14 enrolled in learning spaces]]</f>
        <v>44</v>
      </c>
      <c r="CA400" s="22">
        <f>Enrollment[[#This Row],['# of Boys from refugee community in age group 15-17 enrolled in learning spaces]]+Enrollment[[#This Row],['# of Boys from host community in age group 15-17 enrolled in learning spaces]]</f>
        <v>0</v>
      </c>
      <c r="CB40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01" spans="1:80">
      <c r="A401" s="21" t="s">
        <v>34</v>
      </c>
      <c r="B401" s="21" t="s">
        <v>63</v>
      </c>
      <c r="E401" s="21" t="s">
        <v>1358</v>
      </c>
      <c r="F401" s="21" t="s">
        <v>1359</v>
      </c>
      <c r="G401" s="21">
        <v>31012576</v>
      </c>
      <c r="H401" s="21" t="s">
        <v>166</v>
      </c>
      <c r="I401" s="21" t="s">
        <v>259</v>
      </c>
      <c r="J401" s="21" t="s">
        <v>168</v>
      </c>
      <c r="K401" s="21">
        <v>21.162040000000001</v>
      </c>
      <c r="L401" s="21">
        <v>92.139702999999997</v>
      </c>
      <c r="M401" s="21">
        <v>0</v>
      </c>
      <c r="N401" s="21">
        <v>0</v>
      </c>
      <c r="P401" s="21" t="s">
        <v>99</v>
      </c>
      <c r="Q401" s="21" t="s">
        <v>107</v>
      </c>
      <c r="S401" s="21">
        <v>20</v>
      </c>
      <c r="U401" s="21">
        <v>15</v>
      </c>
      <c r="V401" s="21">
        <v>1</v>
      </c>
      <c r="AA401" s="21">
        <v>35</v>
      </c>
      <c r="AC401" s="21">
        <v>35</v>
      </c>
      <c r="AZ40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0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01" s="22">
        <f>Enrollment[[#This Row],[Refugee Children 3-14]]+Enrollment[[#This Row],[Refugee Children 15-24]]</f>
        <v>105</v>
      </c>
      <c r="BC40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0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01" s="22">
        <f>Enrollment[[#This Row],[Host Children 3-14]]+Enrollment[[#This Row],[Host Children 15-24]]</f>
        <v>0</v>
      </c>
      <c r="BF401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01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01" s="22">
        <f>Enrollment[[#This Row],['# of Boys from host community in age group 3-5 enrolled in learning spaces]]+Enrollment[[#This Row],['# of Boys from host community in age group 6-14 enrolled in learning spaces]]</f>
        <v>0</v>
      </c>
      <c r="BI401" s="22">
        <f>Enrollment[[#This Row],['# of Girls from host community in age group 3-5 enrolled in learning spaces]]+Enrollment[[#This Row],['# of Girls from host community in age group 6-14 enrolled in learning spaces]]</f>
        <v>0</v>
      </c>
      <c r="BJ401" s="22">
        <f>Enrollment[[#This Row],[Male Refugee (3-14)]]+Enrollment[[#This Row],[Host Male (3-14)]]</f>
        <v>50</v>
      </c>
      <c r="BK401" s="22">
        <f>Enrollment[[#This Row],[Female Refugee (3-14)]]+Enrollment[[#This Row],[Host Female (3-14)]]</f>
        <v>55</v>
      </c>
      <c r="BL40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0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01" s="22">
        <f>Enrollment[[#This Row],['# of Boys from host community in age group 15-17 enrolled in learning spaces]]+Enrollment[[#This Row],['# of Boys from host community in age group 18-24 enrolled in learning spaces]]</f>
        <v>0</v>
      </c>
      <c r="BO40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01" s="22">
        <f>Enrollment[[#This Row],[Male Refugee (15-24)]]+Enrollment[[#This Row],[Male Host (15-24)]]</f>
        <v>0</v>
      </c>
      <c r="BQ401" s="22">
        <f>Enrollment[[#This Row],[Female Refugee  (15-24)]]+Enrollment[[#This Row],[Female Host (15-24)]]</f>
        <v>0</v>
      </c>
      <c r="BR401" s="22">
        <f>Enrollment[[#This Row],[Total Male (3-14)]]+Enrollment[[#This Row],[Total Male (15-24)]]</f>
        <v>50</v>
      </c>
      <c r="BS401" s="22">
        <f>Enrollment[[#This Row],[Total Female (3-14)]]+Enrollment[[#This Row],[Total Female (15-24)]]</f>
        <v>55</v>
      </c>
      <c r="BT401" s="22">
        <f>Enrollment[[#This Row],[Refugee Total]]+Enrollment[[#This Row],[Total Host]]</f>
        <v>105</v>
      </c>
      <c r="BU401" s="22">
        <f>Enrollment[[#This Row],['# of Girls from refugee community in age group 3-5 enrolled in learning spaces]]+Enrollment[[#This Row],['# of Girls from host community in age group 3-5 enrolled in learning spaces]]</f>
        <v>20</v>
      </c>
      <c r="BV401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0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0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01" s="22">
        <f>Enrollment[[#This Row],['# of Boys from refugee community in age group 3-5 enrolled in learning spaces]]+Enrollment[[#This Row],['# of Boys from host community in age group 3-5 enrolled in learning spaces]]</f>
        <v>15</v>
      </c>
      <c r="BZ401" s="22">
        <f>Enrollment[[#This Row],['# of Boys from refugee community in age group 6-14 enrolled in learning spaces]]+Enrollment[[#This Row],['# of Boys from host community in age group 6-14 enrolled in learning spaces]]</f>
        <v>35</v>
      </c>
      <c r="CA401" s="22">
        <f>Enrollment[[#This Row],['# of Boys from refugee community in age group 15-17 enrolled in learning spaces]]+Enrollment[[#This Row],['# of Boys from host community in age group 15-17 enrolled in learning spaces]]</f>
        <v>0</v>
      </c>
      <c r="CB40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02" spans="1:80">
      <c r="A402" s="21" t="s">
        <v>34</v>
      </c>
      <c r="B402" s="21" t="s">
        <v>63</v>
      </c>
      <c r="E402" s="21" t="s">
        <v>272</v>
      </c>
      <c r="F402" s="21" t="s">
        <v>1360</v>
      </c>
      <c r="G402" s="21">
        <v>31012574</v>
      </c>
      <c r="H402" s="21" t="s">
        <v>166</v>
      </c>
      <c r="I402" s="21" t="s">
        <v>259</v>
      </c>
      <c r="J402" s="21" t="s">
        <v>168</v>
      </c>
      <c r="K402" s="21">
        <v>21.161743000000001</v>
      </c>
      <c r="L402" s="21">
        <v>92.141555999999994</v>
      </c>
      <c r="M402" s="21">
        <v>0</v>
      </c>
      <c r="N402" s="21">
        <v>0</v>
      </c>
      <c r="P402" s="21" t="s">
        <v>99</v>
      </c>
      <c r="Q402" s="21" t="s">
        <v>107</v>
      </c>
      <c r="S402" s="21">
        <v>19</v>
      </c>
      <c r="T402" s="21">
        <v>1</v>
      </c>
      <c r="U402" s="21">
        <v>16</v>
      </c>
      <c r="V402" s="21">
        <v>1</v>
      </c>
      <c r="AA402" s="21">
        <v>41</v>
      </c>
      <c r="AC402" s="21">
        <v>29</v>
      </c>
      <c r="AD402" s="21">
        <v>1</v>
      </c>
      <c r="AZ40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0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02" s="22">
        <f>Enrollment[[#This Row],[Refugee Children 3-14]]+Enrollment[[#This Row],[Refugee Children 15-24]]</f>
        <v>105</v>
      </c>
      <c r="BC40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0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02" s="22">
        <f>Enrollment[[#This Row],[Host Children 3-14]]+Enrollment[[#This Row],[Host Children 15-24]]</f>
        <v>0</v>
      </c>
      <c r="BF402" s="22">
        <f>Enrollment[[#This Row],['# of Boys from refugee community in age group 3-5 enrolled in learning spaces]]+Enrollment[[#This Row],['# of Boys from refugee community in age group 6-14 enrolled in learning spaces]]</f>
        <v>45</v>
      </c>
      <c r="BG402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402" s="22">
        <f>Enrollment[[#This Row],['# of Boys from host community in age group 3-5 enrolled in learning spaces]]+Enrollment[[#This Row],['# of Boys from host community in age group 6-14 enrolled in learning spaces]]</f>
        <v>0</v>
      </c>
      <c r="BI402" s="22">
        <f>Enrollment[[#This Row],['# of Girls from host community in age group 3-5 enrolled in learning spaces]]+Enrollment[[#This Row],['# of Girls from host community in age group 6-14 enrolled in learning spaces]]</f>
        <v>0</v>
      </c>
      <c r="BJ402" s="22">
        <f>Enrollment[[#This Row],[Male Refugee (3-14)]]+Enrollment[[#This Row],[Host Male (3-14)]]</f>
        <v>45</v>
      </c>
      <c r="BK402" s="22">
        <f>Enrollment[[#This Row],[Female Refugee (3-14)]]+Enrollment[[#This Row],[Host Female (3-14)]]</f>
        <v>60</v>
      </c>
      <c r="BL40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0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02" s="22">
        <f>Enrollment[[#This Row],['# of Boys from host community in age group 15-17 enrolled in learning spaces]]+Enrollment[[#This Row],['# of Boys from host community in age group 18-24 enrolled in learning spaces]]</f>
        <v>0</v>
      </c>
      <c r="BO40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02" s="22">
        <f>Enrollment[[#This Row],[Male Refugee (15-24)]]+Enrollment[[#This Row],[Male Host (15-24)]]</f>
        <v>0</v>
      </c>
      <c r="BQ402" s="22">
        <f>Enrollment[[#This Row],[Female Refugee  (15-24)]]+Enrollment[[#This Row],[Female Host (15-24)]]</f>
        <v>0</v>
      </c>
      <c r="BR402" s="22">
        <f>Enrollment[[#This Row],[Total Male (3-14)]]+Enrollment[[#This Row],[Total Male (15-24)]]</f>
        <v>45</v>
      </c>
      <c r="BS402" s="22">
        <f>Enrollment[[#This Row],[Total Female (3-14)]]+Enrollment[[#This Row],[Total Female (15-24)]]</f>
        <v>60</v>
      </c>
      <c r="BT402" s="22">
        <f>Enrollment[[#This Row],[Refugee Total]]+Enrollment[[#This Row],[Total Host]]</f>
        <v>105</v>
      </c>
      <c r="BU402" s="22">
        <f>Enrollment[[#This Row],['# of Girls from refugee community in age group 3-5 enrolled in learning spaces]]+Enrollment[[#This Row],['# of Girls from host community in age group 3-5 enrolled in learning spaces]]</f>
        <v>19</v>
      </c>
      <c r="BV402" s="22">
        <f>Enrollment[[#This Row],['# of Girls from refugee community in age group 6-14 enrolled in learning spaces]]+Enrollment[[#This Row],['# of Girls from host community in age group 6-14 enrolled in learning spaces]]</f>
        <v>41</v>
      </c>
      <c r="BW40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0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02" s="22">
        <f>Enrollment[[#This Row],['# of Boys from refugee community in age group 3-5 enrolled in learning spaces]]+Enrollment[[#This Row],['# of Boys from host community in age group 3-5 enrolled in learning spaces]]</f>
        <v>16</v>
      </c>
      <c r="BZ402" s="22">
        <f>Enrollment[[#This Row],['# of Boys from refugee community in age group 6-14 enrolled in learning spaces]]+Enrollment[[#This Row],['# of Boys from host community in age group 6-14 enrolled in learning spaces]]</f>
        <v>29</v>
      </c>
      <c r="CA402" s="22">
        <f>Enrollment[[#This Row],['# of Boys from refugee community in age group 15-17 enrolled in learning spaces]]+Enrollment[[#This Row],['# of Boys from host community in age group 15-17 enrolled in learning spaces]]</f>
        <v>0</v>
      </c>
      <c r="CB40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03" spans="1:80">
      <c r="A403" s="21" t="s">
        <v>34</v>
      </c>
      <c r="B403" s="21" t="s">
        <v>63</v>
      </c>
      <c r="E403" s="21" t="s">
        <v>568</v>
      </c>
      <c r="F403" s="21" t="s">
        <v>1361</v>
      </c>
      <c r="G403" s="21">
        <v>31012561</v>
      </c>
      <c r="H403" s="21" t="s">
        <v>166</v>
      </c>
      <c r="I403" s="21" t="s">
        <v>259</v>
      </c>
      <c r="J403" s="21" t="s">
        <v>168</v>
      </c>
      <c r="K403" s="21">
        <v>21.160170999999998</v>
      </c>
      <c r="L403" s="21">
        <v>92.144560999999996</v>
      </c>
      <c r="M403" s="21">
        <v>0</v>
      </c>
      <c r="N403" s="21">
        <v>0</v>
      </c>
      <c r="P403" s="21" t="s">
        <v>99</v>
      </c>
      <c r="Q403" s="21" t="s">
        <v>107</v>
      </c>
      <c r="S403" s="21">
        <v>19</v>
      </c>
      <c r="U403" s="21">
        <v>16</v>
      </c>
      <c r="AA403" s="21">
        <v>33</v>
      </c>
      <c r="AC403" s="21">
        <v>37</v>
      </c>
      <c r="AZ40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0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03" s="22">
        <f>Enrollment[[#This Row],[Refugee Children 3-14]]+Enrollment[[#This Row],[Refugee Children 15-24]]</f>
        <v>105</v>
      </c>
      <c r="BC40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0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03" s="22">
        <f>Enrollment[[#This Row],[Host Children 3-14]]+Enrollment[[#This Row],[Host Children 15-24]]</f>
        <v>0</v>
      </c>
      <c r="BF403" s="22">
        <f>Enrollment[[#This Row],['# of Boys from refugee community in age group 3-5 enrolled in learning spaces]]+Enrollment[[#This Row],['# of Boys from refugee community in age group 6-14 enrolled in learning spaces]]</f>
        <v>53</v>
      </c>
      <c r="BG403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403" s="22">
        <f>Enrollment[[#This Row],['# of Boys from host community in age group 3-5 enrolled in learning spaces]]+Enrollment[[#This Row],['# of Boys from host community in age group 6-14 enrolled in learning spaces]]</f>
        <v>0</v>
      </c>
      <c r="BI403" s="22">
        <f>Enrollment[[#This Row],['# of Girls from host community in age group 3-5 enrolled in learning spaces]]+Enrollment[[#This Row],['# of Girls from host community in age group 6-14 enrolled in learning spaces]]</f>
        <v>0</v>
      </c>
      <c r="BJ403" s="22">
        <f>Enrollment[[#This Row],[Male Refugee (3-14)]]+Enrollment[[#This Row],[Host Male (3-14)]]</f>
        <v>53</v>
      </c>
      <c r="BK403" s="22">
        <f>Enrollment[[#This Row],[Female Refugee (3-14)]]+Enrollment[[#This Row],[Host Female (3-14)]]</f>
        <v>52</v>
      </c>
      <c r="BL40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0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03" s="22">
        <f>Enrollment[[#This Row],['# of Boys from host community in age group 15-17 enrolled in learning spaces]]+Enrollment[[#This Row],['# of Boys from host community in age group 18-24 enrolled in learning spaces]]</f>
        <v>0</v>
      </c>
      <c r="BO40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03" s="22">
        <f>Enrollment[[#This Row],[Male Refugee (15-24)]]+Enrollment[[#This Row],[Male Host (15-24)]]</f>
        <v>0</v>
      </c>
      <c r="BQ403" s="22">
        <f>Enrollment[[#This Row],[Female Refugee  (15-24)]]+Enrollment[[#This Row],[Female Host (15-24)]]</f>
        <v>0</v>
      </c>
      <c r="BR403" s="22">
        <f>Enrollment[[#This Row],[Total Male (3-14)]]+Enrollment[[#This Row],[Total Male (15-24)]]</f>
        <v>53</v>
      </c>
      <c r="BS403" s="22">
        <f>Enrollment[[#This Row],[Total Female (3-14)]]+Enrollment[[#This Row],[Total Female (15-24)]]</f>
        <v>52</v>
      </c>
      <c r="BT403" s="22">
        <f>Enrollment[[#This Row],[Refugee Total]]+Enrollment[[#This Row],[Total Host]]</f>
        <v>105</v>
      </c>
      <c r="BU403" s="22">
        <f>Enrollment[[#This Row],['# of Girls from refugee community in age group 3-5 enrolled in learning spaces]]+Enrollment[[#This Row],['# of Girls from host community in age group 3-5 enrolled in learning spaces]]</f>
        <v>19</v>
      </c>
      <c r="BV403" s="22">
        <f>Enrollment[[#This Row],['# of Girls from refugee community in age group 6-14 enrolled in learning spaces]]+Enrollment[[#This Row],['# of Girls from host community in age group 6-14 enrolled in learning spaces]]</f>
        <v>33</v>
      </c>
      <c r="BW40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0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03" s="22">
        <f>Enrollment[[#This Row],['# of Boys from refugee community in age group 3-5 enrolled in learning spaces]]+Enrollment[[#This Row],['# of Boys from host community in age group 3-5 enrolled in learning spaces]]</f>
        <v>16</v>
      </c>
      <c r="BZ403" s="22">
        <f>Enrollment[[#This Row],['# of Boys from refugee community in age group 6-14 enrolled in learning spaces]]+Enrollment[[#This Row],['# of Boys from host community in age group 6-14 enrolled in learning spaces]]</f>
        <v>37</v>
      </c>
      <c r="CA403" s="22">
        <f>Enrollment[[#This Row],['# of Boys from refugee community in age group 15-17 enrolled in learning spaces]]+Enrollment[[#This Row],['# of Boys from host community in age group 15-17 enrolled in learning spaces]]</f>
        <v>0</v>
      </c>
      <c r="CB40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04" spans="1:80">
      <c r="A404" s="21" t="s">
        <v>34</v>
      </c>
      <c r="B404" s="21" t="s">
        <v>63</v>
      </c>
      <c r="E404" s="21" t="s">
        <v>398</v>
      </c>
      <c r="F404" s="21" t="s">
        <v>1362</v>
      </c>
      <c r="G404" s="21">
        <v>31012563</v>
      </c>
      <c r="H404" s="21" t="s">
        <v>166</v>
      </c>
      <c r="I404" s="21" t="s">
        <v>259</v>
      </c>
      <c r="J404" s="21" t="s">
        <v>168</v>
      </c>
      <c r="K404" s="21">
        <v>21.160501</v>
      </c>
      <c r="L404" s="21">
        <v>92.139702</v>
      </c>
      <c r="M404" s="21">
        <v>0</v>
      </c>
      <c r="N404" s="21">
        <v>0</v>
      </c>
      <c r="P404" s="21" t="s">
        <v>99</v>
      </c>
      <c r="Q404" s="21" t="s">
        <v>107</v>
      </c>
      <c r="S404" s="21">
        <v>20</v>
      </c>
      <c r="T404" s="21">
        <v>1</v>
      </c>
      <c r="U404" s="21">
        <v>15</v>
      </c>
      <c r="V404" s="21">
        <v>1</v>
      </c>
      <c r="AA404" s="21">
        <v>33</v>
      </c>
      <c r="AB404" s="21">
        <v>1</v>
      </c>
      <c r="AC404" s="21">
        <v>37</v>
      </c>
      <c r="AD404" s="21">
        <v>1</v>
      </c>
      <c r="AZ40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0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04" s="22">
        <f>Enrollment[[#This Row],[Refugee Children 3-14]]+Enrollment[[#This Row],[Refugee Children 15-24]]</f>
        <v>105</v>
      </c>
      <c r="BC40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0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04" s="22">
        <f>Enrollment[[#This Row],[Host Children 3-14]]+Enrollment[[#This Row],[Host Children 15-24]]</f>
        <v>0</v>
      </c>
      <c r="BF404" s="22">
        <f>Enrollment[[#This Row],['# of Boys from refugee community in age group 3-5 enrolled in learning spaces]]+Enrollment[[#This Row],['# of Boys from refugee community in age group 6-14 enrolled in learning spaces]]</f>
        <v>52</v>
      </c>
      <c r="BG404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404" s="22">
        <f>Enrollment[[#This Row],['# of Boys from host community in age group 3-5 enrolled in learning spaces]]+Enrollment[[#This Row],['# of Boys from host community in age group 6-14 enrolled in learning spaces]]</f>
        <v>0</v>
      </c>
      <c r="BI404" s="22">
        <f>Enrollment[[#This Row],['# of Girls from host community in age group 3-5 enrolled in learning spaces]]+Enrollment[[#This Row],['# of Girls from host community in age group 6-14 enrolled in learning spaces]]</f>
        <v>0</v>
      </c>
      <c r="BJ404" s="22">
        <f>Enrollment[[#This Row],[Male Refugee (3-14)]]+Enrollment[[#This Row],[Host Male (3-14)]]</f>
        <v>52</v>
      </c>
      <c r="BK404" s="22">
        <f>Enrollment[[#This Row],[Female Refugee (3-14)]]+Enrollment[[#This Row],[Host Female (3-14)]]</f>
        <v>53</v>
      </c>
      <c r="BL40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0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04" s="22">
        <f>Enrollment[[#This Row],['# of Boys from host community in age group 15-17 enrolled in learning spaces]]+Enrollment[[#This Row],['# of Boys from host community in age group 18-24 enrolled in learning spaces]]</f>
        <v>0</v>
      </c>
      <c r="BO40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04" s="22">
        <f>Enrollment[[#This Row],[Male Refugee (15-24)]]+Enrollment[[#This Row],[Male Host (15-24)]]</f>
        <v>0</v>
      </c>
      <c r="BQ404" s="22">
        <f>Enrollment[[#This Row],[Female Refugee  (15-24)]]+Enrollment[[#This Row],[Female Host (15-24)]]</f>
        <v>0</v>
      </c>
      <c r="BR404" s="22">
        <f>Enrollment[[#This Row],[Total Male (3-14)]]+Enrollment[[#This Row],[Total Male (15-24)]]</f>
        <v>52</v>
      </c>
      <c r="BS404" s="22">
        <f>Enrollment[[#This Row],[Total Female (3-14)]]+Enrollment[[#This Row],[Total Female (15-24)]]</f>
        <v>53</v>
      </c>
      <c r="BT404" s="22">
        <f>Enrollment[[#This Row],[Refugee Total]]+Enrollment[[#This Row],[Total Host]]</f>
        <v>105</v>
      </c>
      <c r="BU404" s="22">
        <f>Enrollment[[#This Row],['# of Girls from refugee community in age group 3-5 enrolled in learning spaces]]+Enrollment[[#This Row],['# of Girls from host community in age group 3-5 enrolled in learning spaces]]</f>
        <v>20</v>
      </c>
      <c r="BV404" s="22">
        <f>Enrollment[[#This Row],['# of Girls from refugee community in age group 6-14 enrolled in learning spaces]]+Enrollment[[#This Row],['# of Girls from host community in age group 6-14 enrolled in learning spaces]]</f>
        <v>33</v>
      </c>
      <c r="BW40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0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04" s="22">
        <f>Enrollment[[#This Row],['# of Boys from refugee community in age group 3-5 enrolled in learning spaces]]+Enrollment[[#This Row],['# of Boys from host community in age group 3-5 enrolled in learning spaces]]</f>
        <v>15</v>
      </c>
      <c r="BZ404" s="22">
        <f>Enrollment[[#This Row],['# of Boys from refugee community in age group 6-14 enrolled in learning spaces]]+Enrollment[[#This Row],['# of Boys from host community in age group 6-14 enrolled in learning spaces]]</f>
        <v>37</v>
      </c>
      <c r="CA40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0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05" spans="1:80">
      <c r="A405" s="21" t="s">
        <v>34</v>
      </c>
      <c r="B405" s="21" t="s">
        <v>63</v>
      </c>
      <c r="E405" s="21" t="s">
        <v>1363</v>
      </c>
      <c r="F405" s="21" t="s">
        <v>1364</v>
      </c>
      <c r="G405" s="21">
        <v>31012562</v>
      </c>
      <c r="H405" s="21" t="s">
        <v>166</v>
      </c>
      <c r="I405" s="21" t="s">
        <v>259</v>
      </c>
      <c r="J405" s="21" t="s">
        <v>168</v>
      </c>
      <c r="K405" s="21">
        <v>21.160489999999999</v>
      </c>
      <c r="L405" s="21">
        <v>92.141012000000003</v>
      </c>
      <c r="M405" s="21">
        <v>0</v>
      </c>
      <c r="N405" s="21">
        <v>0</v>
      </c>
      <c r="P405" s="21" t="s">
        <v>99</v>
      </c>
      <c r="Q405" s="21" t="s">
        <v>107</v>
      </c>
      <c r="S405" s="21">
        <v>18</v>
      </c>
      <c r="T405" s="21">
        <v>1</v>
      </c>
      <c r="U405" s="21">
        <v>17</v>
      </c>
      <c r="V405" s="21">
        <v>1</v>
      </c>
      <c r="AA405" s="21">
        <v>33</v>
      </c>
      <c r="AB405" s="21">
        <v>1</v>
      </c>
      <c r="AC405" s="21">
        <v>37</v>
      </c>
      <c r="AZ40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0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05" s="22">
        <f>Enrollment[[#This Row],[Refugee Children 3-14]]+Enrollment[[#This Row],[Refugee Children 15-24]]</f>
        <v>105</v>
      </c>
      <c r="BC40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0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05" s="22">
        <f>Enrollment[[#This Row],[Host Children 3-14]]+Enrollment[[#This Row],[Host Children 15-24]]</f>
        <v>0</v>
      </c>
      <c r="BF405" s="22">
        <f>Enrollment[[#This Row],['# of Boys from refugee community in age group 3-5 enrolled in learning spaces]]+Enrollment[[#This Row],['# of Boys from refugee community in age group 6-14 enrolled in learning spaces]]</f>
        <v>54</v>
      </c>
      <c r="BG405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405" s="22">
        <f>Enrollment[[#This Row],['# of Boys from host community in age group 3-5 enrolled in learning spaces]]+Enrollment[[#This Row],['# of Boys from host community in age group 6-14 enrolled in learning spaces]]</f>
        <v>0</v>
      </c>
      <c r="BI405" s="22">
        <f>Enrollment[[#This Row],['# of Girls from host community in age group 3-5 enrolled in learning spaces]]+Enrollment[[#This Row],['# of Girls from host community in age group 6-14 enrolled in learning spaces]]</f>
        <v>0</v>
      </c>
      <c r="BJ405" s="22">
        <f>Enrollment[[#This Row],[Male Refugee (3-14)]]+Enrollment[[#This Row],[Host Male (3-14)]]</f>
        <v>54</v>
      </c>
      <c r="BK405" s="22">
        <f>Enrollment[[#This Row],[Female Refugee (3-14)]]+Enrollment[[#This Row],[Host Female (3-14)]]</f>
        <v>51</v>
      </c>
      <c r="BL40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0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05" s="22">
        <f>Enrollment[[#This Row],['# of Boys from host community in age group 15-17 enrolled in learning spaces]]+Enrollment[[#This Row],['# of Boys from host community in age group 18-24 enrolled in learning spaces]]</f>
        <v>0</v>
      </c>
      <c r="BO40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05" s="22">
        <f>Enrollment[[#This Row],[Male Refugee (15-24)]]+Enrollment[[#This Row],[Male Host (15-24)]]</f>
        <v>0</v>
      </c>
      <c r="BQ405" s="22">
        <f>Enrollment[[#This Row],[Female Refugee  (15-24)]]+Enrollment[[#This Row],[Female Host (15-24)]]</f>
        <v>0</v>
      </c>
      <c r="BR405" s="22">
        <f>Enrollment[[#This Row],[Total Male (3-14)]]+Enrollment[[#This Row],[Total Male (15-24)]]</f>
        <v>54</v>
      </c>
      <c r="BS405" s="22">
        <f>Enrollment[[#This Row],[Total Female (3-14)]]+Enrollment[[#This Row],[Total Female (15-24)]]</f>
        <v>51</v>
      </c>
      <c r="BT405" s="22">
        <f>Enrollment[[#This Row],[Refugee Total]]+Enrollment[[#This Row],[Total Host]]</f>
        <v>105</v>
      </c>
      <c r="BU405" s="22">
        <f>Enrollment[[#This Row],['# of Girls from refugee community in age group 3-5 enrolled in learning spaces]]+Enrollment[[#This Row],['# of Girls from host community in age group 3-5 enrolled in learning spaces]]</f>
        <v>18</v>
      </c>
      <c r="BV405" s="22">
        <f>Enrollment[[#This Row],['# of Girls from refugee community in age group 6-14 enrolled in learning spaces]]+Enrollment[[#This Row],['# of Girls from host community in age group 6-14 enrolled in learning spaces]]</f>
        <v>33</v>
      </c>
      <c r="BW40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0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05" s="22">
        <f>Enrollment[[#This Row],['# of Boys from refugee community in age group 3-5 enrolled in learning spaces]]+Enrollment[[#This Row],['# of Boys from host community in age group 3-5 enrolled in learning spaces]]</f>
        <v>17</v>
      </c>
      <c r="BZ405" s="22">
        <f>Enrollment[[#This Row],['# of Boys from refugee community in age group 6-14 enrolled in learning spaces]]+Enrollment[[#This Row],['# of Boys from host community in age group 6-14 enrolled in learning spaces]]</f>
        <v>37</v>
      </c>
      <c r="CA405" s="22">
        <f>Enrollment[[#This Row],['# of Boys from refugee community in age group 15-17 enrolled in learning spaces]]+Enrollment[[#This Row],['# of Boys from host community in age group 15-17 enrolled in learning spaces]]</f>
        <v>0</v>
      </c>
      <c r="CB40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06" spans="1:80">
      <c r="A406" s="21" t="s">
        <v>34</v>
      </c>
      <c r="B406" s="21" t="s">
        <v>63</v>
      </c>
      <c r="E406" s="21" t="s">
        <v>1365</v>
      </c>
      <c r="F406" s="21" t="s">
        <v>1366</v>
      </c>
      <c r="G406" s="21">
        <v>31012510</v>
      </c>
      <c r="H406" s="21" t="s">
        <v>166</v>
      </c>
      <c r="I406" s="21" t="s">
        <v>259</v>
      </c>
      <c r="J406" s="21" t="s">
        <v>168</v>
      </c>
      <c r="P406" s="21" t="s">
        <v>99</v>
      </c>
      <c r="Q406" s="21" t="s">
        <v>107</v>
      </c>
      <c r="S406" s="21">
        <v>18</v>
      </c>
      <c r="T406" s="21">
        <v>1</v>
      </c>
      <c r="U406" s="21">
        <v>17</v>
      </c>
      <c r="V406" s="21">
        <v>1</v>
      </c>
      <c r="AA406" s="21">
        <v>39</v>
      </c>
      <c r="AB406" s="21">
        <v>1</v>
      </c>
      <c r="AC406" s="21">
        <v>31</v>
      </c>
      <c r="AZ40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0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06" s="22">
        <f>Enrollment[[#This Row],[Refugee Children 3-14]]+Enrollment[[#This Row],[Refugee Children 15-24]]</f>
        <v>105</v>
      </c>
      <c r="BC40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0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06" s="22">
        <f>Enrollment[[#This Row],[Host Children 3-14]]+Enrollment[[#This Row],[Host Children 15-24]]</f>
        <v>0</v>
      </c>
      <c r="BF406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06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06" s="22">
        <f>Enrollment[[#This Row],['# of Boys from host community in age group 3-5 enrolled in learning spaces]]+Enrollment[[#This Row],['# of Boys from host community in age group 6-14 enrolled in learning spaces]]</f>
        <v>0</v>
      </c>
      <c r="BI406" s="22">
        <f>Enrollment[[#This Row],['# of Girls from host community in age group 3-5 enrolled in learning spaces]]+Enrollment[[#This Row],['# of Girls from host community in age group 6-14 enrolled in learning spaces]]</f>
        <v>0</v>
      </c>
      <c r="BJ406" s="22">
        <f>Enrollment[[#This Row],[Male Refugee (3-14)]]+Enrollment[[#This Row],[Host Male (3-14)]]</f>
        <v>48</v>
      </c>
      <c r="BK406" s="22">
        <f>Enrollment[[#This Row],[Female Refugee (3-14)]]+Enrollment[[#This Row],[Host Female (3-14)]]</f>
        <v>57</v>
      </c>
      <c r="BL40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0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06" s="22">
        <f>Enrollment[[#This Row],['# of Boys from host community in age group 15-17 enrolled in learning spaces]]+Enrollment[[#This Row],['# of Boys from host community in age group 18-24 enrolled in learning spaces]]</f>
        <v>0</v>
      </c>
      <c r="BO40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06" s="22">
        <f>Enrollment[[#This Row],[Male Refugee (15-24)]]+Enrollment[[#This Row],[Male Host (15-24)]]</f>
        <v>0</v>
      </c>
      <c r="BQ406" s="22">
        <f>Enrollment[[#This Row],[Female Refugee  (15-24)]]+Enrollment[[#This Row],[Female Host (15-24)]]</f>
        <v>0</v>
      </c>
      <c r="BR406" s="22">
        <f>Enrollment[[#This Row],[Total Male (3-14)]]+Enrollment[[#This Row],[Total Male (15-24)]]</f>
        <v>48</v>
      </c>
      <c r="BS406" s="22">
        <f>Enrollment[[#This Row],[Total Female (3-14)]]+Enrollment[[#This Row],[Total Female (15-24)]]</f>
        <v>57</v>
      </c>
      <c r="BT406" s="22">
        <f>Enrollment[[#This Row],[Refugee Total]]+Enrollment[[#This Row],[Total Host]]</f>
        <v>105</v>
      </c>
      <c r="BU406" s="22">
        <f>Enrollment[[#This Row],['# of Girls from refugee community in age group 3-5 enrolled in learning spaces]]+Enrollment[[#This Row],['# of Girls from host community in age group 3-5 enrolled in learning spaces]]</f>
        <v>18</v>
      </c>
      <c r="BV406" s="22">
        <f>Enrollment[[#This Row],['# of Girls from refugee community in age group 6-14 enrolled in learning spaces]]+Enrollment[[#This Row],['# of Girls from host community in age group 6-14 enrolled in learning spaces]]</f>
        <v>39</v>
      </c>
      <c r="BW40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0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06" s="22">
        <f>Enrollment[[#This Row],['# of Boys from refugee community in age group 3-5 enrolled in learning spaces]]+Enrollment[[#This Row],['# of Boys from host community in age group 3-5 enrolled in learning spaces]]</f>
        <v>17</v>
      </c>
      <c r="BZ406" s="22">
        <f>Enrollment[[#This Row],['# of Boys from refugee community in age group 6-14 enrolled in learning spaces]]+Enrollment[[#This Row],['# of Boys from host community in age group 6-14 enrolled in learning spaces]]</f>
        <v>31</v>
      </c>
      <c r="CA406" s="22">
        <f>Enrollment[[#This Row],['# of Boys from refugee community in age group 15-17 enrolled in learning spaces]]+Enrollment[[#This Row],['# of Boys from host community in age group 15-17 enrolled in learning spaces]]</f>
        <v>0</v>
      </c>
      <c r="CB40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07" spans="1:80">
      <c r="A407" s="21" t="s">
        <v>34</v>
      </c>
      <c r="B407" s="21" t="s">
        <v>63</v>
      </c>
      <c r="E407" s="21" t="s">
        <v>1367</v>
      </c>
      <c r="F407" s="21" t="s">
        <v>1368</v>
      </c>
      <c r="G407" s="21">
        <v>31012568</v>
      </c>
      <c r="H407" s="21" t="s">
        <v>166</v>
      </c>
      <c r="I407" s="21" t="s">
        <v>167</v>
      </c>
      <c r="J407" s="21" t="s">
        <v>168</v>
      </c>
      <c r="P407" s="21" t="s">
        <v>99</v>
      </c>
      <c r="Q407" s="21" t="s">
        <v>107</v>
      </c>
      <c r="S407" s="21">
        <v>18</v>
      </c>
      <c r="T407" s="21">
        <v>1</v>
      </c>
      <c r="U407" s="21">
        <v>17</v>
      </c>
      <c r="V407" s="21">
        <v>1</v>
      </c>
      <c r="AA407" s="21">
        <v>39</v>
      </c>
      <c r="AB407" s="21">
        <v>1</v>
      </c>
      <c r="AC407" s="21">
        <v>31</v>
      </c>
      <c r="AD407" s="21">
        <v>1</v>
      </c>
      <c r="AZ40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0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07" s="22">
        <f>Enrollment[[#This Row],[Refugee Children 3-14]]+Enrollment[[#This Row],[Refugee Children 15-24]]</f>
        <v>105</v>
      </c>
      <c r="BC40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0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07" s="22">
        <f>Enrollment[[#This Row],[Host Children 3-14]]+Enrollment[[#This Row],[Host Children 15-24]]</f>
        <v>0</v>
      </c>
      <c r="BF407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07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07" s="22">
        <f>Enrollment[[#This Row],['# of Boys from host community in age group 3-5 enrolled in learning spaces]]+Enrollment[[#This Row],['# of Boys from host community in age group 6-14 enrolled in learning spaces]]</f>
        <v>0</v>
      </c>
      <c r="BI407" s="22">
        <f>Enrollment[[#This Row],['# of Girls from host community in age group 3-5 enrolled in learning spaces]]+Enrollment[[#This Row],['# of Girls from host community in age group 6-14 enrolled in learning spaces]]</f>
        <v>0</v>
      </c>
      <c r="BJ407" s="22">
        <f>Enrollment[[#This Row],[Male Refugee (3-14)]]+Enrollment[[#This Row],[Host Male (3-14)]]</f>
        <v>48</v>
      </c>
      <c r="BK407" s="22">
        <f>Enrollment[[#This Row],[Female Refugee (3-14)]]+Enrollment[[#This Row],[Host Female (3-14)]]</f>
        <v>57</v>
      </c>
      <c r="BL40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0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07" s="22">
        <f>Enrollment[[#This Row],['# of Boys from host community in age group 15-17 enrolled in learning spaces]]+Enrollment[[#This Row],['# of Boys from host community in age group 18-24 enrolled in learning spaces]]</f>
        <v>0</v>
      </c>
      <c r="BO40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07" s="22">
        <f>Enrollment[[#This Row],[Male Refugee (15-24)]]+Enrollment[[#This Row],[Male Host (15-24)]]</f>
        <v>0</v>
      </c>
      <c r="BQ407" s="22">
        <f>Enrollment[[#This Row],[Female Refugee  (15-24)]]+Enrollment[[#This Row],[Female Host (15-24)]]</f>
        <v>0</v>
      </c>
      <c r="BR407" s="22">
        <f>Enrollment[[#This Row],[Total Male (3-14)]]+Enrollment[[#This Row],[Total Male (15-24)]]</f>
        <v>48</v>
      </c>
      <c r="BS407" s="22">
        <f>Enrollment[[#This Row],[Total Female (3-14)]]+Enrollment[[#This Row],[Total Female (15-24)]]</f>
        <v>57</v>
      </c>
      <c r="BT407" s="22">
        <f>Enrollment[[#This Row],[Refugee Total]]+Enrollment[[#This Row],[Total Host]]</f>
        <v>105</v>
      </c>
      <c r="BU407" s="22">
        <f>Enrollment[[#This Row],['# of Girls from refugee community in age group 3-5 enrolled in learning spaces]]+Enrollment[[#This Row],['# of Girls from host community in age group 3-5 enrolled in learning spaces]]</f>
        <v>18</v>
      </c>
      <c r="BV407" s="22">
        <f>Enrollment[[#This Row],['# of Girls from refugee community in age group 6-14 enrolled in learning spaces]]+Enrollment[[#This Row],['# of Girls from host community in age group 6-14 enrolled in learning spaces]]</f>
        <v>39</v>
      </c>
      <c r="BW40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0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07" s="22">
        <f>Enrollment[[#This Row],['# of Boys from refugee community in age group 3-5 enrolled in learning spaces]]+Enrollment[[#This Row],['# of Boys from host community in age group 3-5 enrolled in learning spaces]]</f>
        <v>17</v>
      </c>
      <c r="BZ407" s="22">
        <f>Enrollment[[#This Row],['# of Boys from refugee community in age group 6-14 enrolled in learning spaces]]+Enrollment[[#This Row],['# of Boys from host community in age group 6-14 enrolled in learning spaces]]</f>
        <v>31</v>
      </c>
      <c r="CA407" s="22">
        <f>Enrollment[[#This Row],['# of Boys from refugee community in age group 15-17 enrolled in learning spaces]]+Enrollment[[#This Row],['# of Boys from host community in age group 15-17 enrolled in learning spaces]]</f>
        <v>0</v>
      </c>
      <c r="CB40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08" spans="1:80">
      <c r="A408" s="21" t="s">
        <v>34</v>
      </c>
      <c r="B408" s="21" t="s">
        <v>63</v>
      </c>
      <c r="E408" s="21" t="s">
        <v>1369</v>
      </c>
      <c r="F408" s="21" t="s">
        <v>1370</v>
      </c>
      <c r="G408" s="21">
        <v>31012564</v>
      </c>
      <c r="H408" s="21" t="s">
        <v>166</v>
      </c>
      <c r="I408" s="21" t="s">
        <v>259</v>
      </c>
      <c r="J408" s="21" t="s">
        <v>168</v>
      </c>
      <c r="K408" s="21">
        <v>21.160817999999999</v>
      </c>
      <c r="L408" s="21">
        <v>92.142483999999996</v>
      </c>
      <c r="M408" s="21">
        <v>0</v>
      </c>
      <c r="N408" s="21">
        <v>0</v>
      </c>
      <c r="P408" s="21" t="s">
        <v>99</v>
      </c>
      <c r="Q408" s="21" t="s">
        <v>107</v>
      </c>
      <c r="S408" s="21">
        <v>18</v>
      </c>
      <c r="T408" s="21">
        <v>1</v>
      </c>
      <c r="U408" s="21">
        <v>17</v>
      </c>
      <c r="V408" s="21">
        <v>1</v>
      </c>
      <c r="AA408" s="21">
        <v>37</v>
      </c>
      <c r="AB408" s="21">
        <v>1</v>
      </c>
      <c r="AC408" s="21">
        <v>33</v>
      </c>
      <c r="AD408" s="21">
        <v>1</v>
      </c>
      <c r="AZ40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0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08" s="22">
        <f>Enrollment[[#This Row],[Refugee Children 3-14]]+Enrollment[[#This Row],[Refugee Children 15-24]]</f>
        <v>105</v>
      </c>
      <c r="BC40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0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08" s="22">
        <f>Enrollment[[#This Row],[Host Children 3-14]]+Enrollment[[#This Row],[Host Children 15-24]]</f>
        <v>0</v>
      </c>
      <c r="BF408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08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08" s="22">
        <f>Enrollment[[#This Row],['# of Boys from host community in age group 3-5 enrolled in learning spaces]]+Enrollment[[#This Row],['# of Boys from host community in age group 6-14 enrolled in learning spaces]]</f>
        <v>0</v>
      </c>
      <c r="BI408" s="22">
        <f>Enrollment[[#This Row],['# of Girls from host community in age group 3-5 enrolled in learning spaces]]+Enrollment[[#This Row],['# of Girls from host community in age group 6-14 enrolled in learning spaces]]</f>
        <v>0</v>
      </c>
      <c r="BJ408" s="22">
        <f>Enrollment[[#This Row],[Male Refugee (3-14)]]+Enrollment[[#This Row],[Host Male (3-14)]]</f>
        <v>50</v>
      </c>
      <c r="BK408" s="22">
        <f>Enrollment[[#This Row],[Female Refugee (3-14)]]+Enrollment[[#This Row],[Host Female (3-14)]]</f>
        <v>55</v>
      </c>
      <c r="BL40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0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08" s="22">
        <f>Enrollment[[#This Row],['# of Boys from host community in age group 15-17 enrolled in learning spaces]]+Enrollment[[#This Row],['# of Boys from host community in age group 18-24 enrolled in learning spaces]]</f>
        <v>0</v>
      </c>
      <c r="BO40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08" s="22">
        <f>Enrollment[[#This Row],[Male Refugee (15-24)]]+Enrollment[[#This Row],[Male Host (15-24)]]</f>
        <v>0</v>
      </c>
      <c r="BQ408" s="22">
        <f>Enrollment[[#This Row],[Female Refugee  (15-24)]]+Enrollment[[#This Row],[Female Host (15-24)]]</f>
        <v>0</v>
      </c>
      <c r="BR408" s="22">
        <f>Enrollment[[#This Row],[Total Male (3-14)]]+Enrollment[[#This Row],[Total Male (15-24)]]</f>
        <v>50</v>
      </c>
      <c r="BS408" s="22">
        <f>Enrollment[[#This Row],[Total Female (3-14)]]+Enrollment[[#This Row],[Total Female (15-24)]]</f>
        <v>55</v>
      </c>
      <c r="BT408" s="22">
        <f>Enrollment[[#This Row],[Refugee Total]]+Enrollment[[#This Row],[Total Host]]</f>
        <v>105</v>
      </c>
      <c r="BU408" s="22">
        <f>Enrollment[[#This Row],['# of Girls from refugee community in age group 3-5 enrolled in learning spaces]]+Enrollment[[#This Row],['# of Girls from host community in age group 3-5 enrolled in learning spaces]]</f>
        <v>18</v>
      </c>
      <c r="BV408" s="22">
        <f>Enrollment[[#This Row],['# of Girls from refugee community in age group 6-14 enrolled in learning spaces]]+Enrollment[[#This Row],['# of Girls from host community in age group 6-14 enrolled in learning spaces]]</f>
        <v>37</v>
      </c>
      <c r="BW40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0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08" s="22">
        <f>Enrollment[[#This Row],['# of Boys from refugee community in age group 3-5 enrolled in learning spaces]]+Enrollment[[#This Row],['# of Boys from host community in age group 3-5 enrolled in learning spaces]]</f>
        <v>17</v>
      </c>
      <c r="BZ408" s="22">
        <f>Enrollment[[#This Row],['# of Boys from refugee community in age group 6-14 enrolled in learning spaces]]+Enrollment[[#This Row],['# of Boys from host community in age group 6-14 enrolled in learning spaces]]</f>
        <v>33</v>
      </c>
      <c r="CA408" s="22">
        <f>Enrollment[[#This Row],['# of Boys from refugee community in age group 15-17 enrolled in learning spaces]]+Enrollment[[#This Row],['# of Boys from host community in age group 15-17 enrolled in learning spaces]]</f>
        <v>0</v>
      </c>
      <c r="CB40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09" spans="1:80">
      <c r="A409" s="21" t="s">
        <v>34</v>
      </c>
      <c r="B409" s="21" t="s">
        <v>63</v>
      </c>
      <c r="E409" s="21" t="s">
        <v>1371</v>
      </c>
      <c r="F409" s="21" t="s">
        <v>1372</v>
      </c>
      <c r="G409" s="21">
        <v>31012577</v>
      </c>
      <c r="H409" s="21" t="s">
        <v>166</v>
      </c>
      <c r="I409" s="21" t="s">
        <v>167</v>
      </c>
      <c r="J409" s="21" t="s">
        <v>168</v>
      </c>
      <c r="K409" s="21">
        <v>21.162119000000001</v>
      </c>
      <c r="L409" s="21">
        <v>92.145780999999999</v>
      </c>
      <c r="M409" s="21">
        <v>0</v>
      </c>
      <c r="N409" s="21">
        <v>0</v>
      </c>
      <c r="P409" s="21" t="s">
        <v>99</v>
      </c>
      <c r="Q409" s="21" t="s">
        <v>107</v>
      </c>
      <c r="S409" s="21">
        <v>18</v>
      </c>
      <c r="T409" s="21">
        <v>1</v>
      </c>
      <c r="U409" s="21">
        <v>17</v>
      </c>
      <c r="V409" s="21">
        <v>1</v>
      </c>
      <c r="AA409" s="21">
        <v>38</v>
      </c>
      <c r="AB409" s="21">
        <v>1</v>
      </c>
      <c r="AC409" s="21">
        <v>32</v>
      </c>
      <c r="AD409" s="21">
        <v>1</v>
      </c>
      <c r="AZ40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0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09" s="22">
        <f>Enrollment[[#This Row],[Refugee Children 3-14]]+Enrollment[[#This Row],[Refugee Children 15-24]]</f>
        <v>105</v>
      </c>
      <c r="BC40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0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09" s="22">
        <f>Enrollment[[#This Row],[Host Children 3-14]]+Enrollment[[#This Row],[Host Children 15-24]]</f>
        <v>0</v>
      </c>
      <c r="BF409" s="22">
        <f>Enrollment[[#This Row],['# of Boys from refugee community in age group 3-5 enrolled in learning spaces]]+Enrollment[[#This Row],['# of Boys from refugee community in age group 6-14 enrolled in learning spaces]]</f>
        <v>49</v>
      </c>
      <c r="BG409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409" s="22">
        <f>Enrollment[[#This Row],['# of Boys from host community in age group 3-5 enrolled in learning spaces]]+Enrollment[[#This Row],['# of Boys from host community in age group 6-14 enrolled in learning spaces]]</f>
        <v>0</v>
      </c>
      <c r="BI409" s="22">
        <f>Enrollment[[#This Row],['# of Girls from host community in age group 3-5 enrolled in learning spaces]]+Enrollment[[#This Row],['# of Girls from host community in age group 6-14 enrolled in learning spaces]]</f>
        <v>0</v>
      </c>
      <c r="BJ409" s="22">
        <f>Enrollment[[#This Row],[Male Refugee (3-14)]]+Enrollment[[#This Row],[Host Male (3-14)]]</f>
        <v>49</v>
      </c>
      <c r="BK409" s="22">
        <f>Enrollment[[#This Row],[Female Refugee (3-14)]]+Enrollment[[#This Row],[Host Female (3-14)]]</f>
        <v>56</v>
      </c>
      <c r="BL40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0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09" s="22">
        <f>Enrollment[[#This Row],['# of Boys from host community in age group 15-17 enrolled in learning spaces]]+Enrollment[[#This Row],['# of Boys from host community in age group 18-24 enrolled in learning spaces]]</f>
        <v>0</v>
      </c>
      <c r="BO40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09" s="22">
        <f>Enrollment[[#This Row],[Male Refugee (15-24)]]+Enrollment[[#This Row],[Male Host (15-24)]]</f>
        <v>0</v>
      </c>
      <c r="BQ409" s="22">
        <f>Enrollment[[#This Row],[Female Refugee  (15-24)]]+Enrollment[[#This Row],[Female Host (15-24)]]</f>
        <v>0</v>
      </c>
      <c r="BR409" s="22">
        <f>Enrollment[[#This Row],[Total Male (3-14)]]+Enrollment[[#This Row],[Total Male (15-24)]]</f>
        <v>49</v>
      </c>
      <c r="BS409" s="22">
        <f>Enrollment[[#This Row],[Total Female (3-14)]]+Enrollment[[#This Row],[Total Female (15-24)]]</f>
        <v>56</v>
      </c>
      <c r="BT409" s="22">
        <f>Enrollment[[#This Row],[Refugee Total]]+Enrollment[[#This Row],[Total Host]]</f>
        <v>105</v>
      </c>
      <c r="BU409" s="22">
        <f>Enrollment[[#This Row],['# of Girls from refugee community in age group 3-5 enrolled in learning spaces]]+Enrollment[[#This Row],['# of Girls from host community in age group 3-5 enrolled in learning spaces]]</f>
        <v>18</v>
      </c>
      <c r="BV409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0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0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09" s="22">
        <f>Enrollment[[#This Row],['# of Boys from refugee community in age group 3-5 enrolled in learning spaces]]+Enrollment[[#This Row],['# of Boys from host community in age group 3-5 enrolled in learning spaces]]</f>
        <v>17</v>
      </c>
      <c r="BZ409" s="22">
        <f>Enrollment[[#This Row],['# of Boys from refugee community in age group 6-14 enrolled in learning spaces]]+Enrollment[[#This Row],['# of Boys from host community in age group 6-14 enrolled in learning spaces]]</f>
        <v>32</v>
      </c>
      <c r="CA409" s="22">
        <f>Enrollment[[#This Row],['# of Boys from refugee community in age group 15-17 enrolled in learning spaces]]+Enrollment[[#This Row],['# of Boys from host community in age group 15-17 enrolled in learning spaces]]</f>
        <v>0</v>
      </c>
      <c r="CB40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10" spans="1:80">
      <c r="A410" s="21" t="s">
        <v>34</v>
      </c>
      <c r="B410" s="21" t="s">
        <v>63</v>
      </c>
      <c r="E410" s="21" t="s">
        <v>1373</v>
      </c>
      <c r="F410" s="21" t="s">
        <v>1374</v>
      </c>
      <c r="G410" s="21">
        <v>31012512</v>
      </c>
      <c r="H410" s="21" t="s">
        <v>166</v>
      </c>
      <c r="I410" s="21" t="s">
        <v>167</v>
      </c>
      <c r="J410" s="21" t="s">
        <v>168</v>
      </c>
      <c r="P410" s="21" t="s">
        <v>99</v>
      </c>
      <c r="Q410" s="21" t="s">
        <v>107</v>
      </c>
      <c r="S410" s="21">
        <v>18</v>
      </c>
      <c r="T410" s="21">
        <v>1</v>
      </c>
      <c r="U410" s="21">
        <v>17</v>
      </c>
      <c r="V410" s="21">
        <v>1</v>
      </c>
      <c r="AA410" s="21">
        <v>38</v>
      </c>
      <c r="AC410" s="21">
        <v>32</v>
      </c>
      <c r="AZ4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10" s="22">
        <f>Enrollment[[#This Row],[Refugee Children 3-14]]+Enrollment[[#This Row],[Refugee Children 15-24]]</f>
        <v>105</v>
      </c>
      <c r="BC4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10" s="22">
        <f>Enrollment[[#This Row],[Host Children 3-14]]+Enrollment[[#This Row],[Host Children 15-24]]</f>
        <v>0</v>
      </c>
      <c r="BF410" s="22">
        <f>Enrollment[[#This Row],['# of Boys from refugee community in age group 3-5 enrolled in learning spaces]]+Enrollment[[#This Row],['# of Boys from refugee community in age group 6-14 enrolled in learning spaces]]</f>
        <v>49</v>
      </c>
      <c r="BG410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410" s="22">
        <f>Enrollment[[#This Row],['# of Boys from host community in age group 3-5 enrolled in learning spaces]]+Enrollment[[#This Row],['# of Boys from host community in age group 6-14 enrolled in learning spaces]]</f>
        <v>0</v>
      </c>
      <c r="BI410" s="22">
        <f>Enrollment[[#This Row],['# of Girls from host community in age group 3-5 enrolled in learning spaces]]+Enrollment[[#This Row],['# of Girls from host community in age group 6-14 enrolled in learning spaces]]</f>
        <v>0</v>
      </c>
      <c r="BJ410" s="22">
        <f>Enrollment[[#This Row],[Male Refugee (3-14)]]+Enrollment[[#This Row],[Host Male (3-14)]]</f>
        <v>49</v>
      </c>
      <c r="BK410" s="22">
        <f>Enrollment[[#This Row],[Female Refugee (3-14)]]+Enrollment[[#This Row],[Host Female (3-14)]]</f>
        <v>56</v>
      </c>
      <c r="BL4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10" s="22">
        <f>Enrollment[[#This Row],['# of Boys from host community in age group 15-17 enrolled in learning spaces]]+Enrollment[[#This Row],['# of Boys from host community in age group 18-24 enrolled in learning spaces]]</f>
        <v>0</v>
      </c>
      <c r="BO4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10" s="22">
        <f>Enrollment[[#This Row],[Male Refugee (15-24)]]+Enrollment[[#This Row],[Male Host (15-24)]]</f>
        <v>0</v>
      </c>
      <c r="BQ410" s="22">
        <f>Enrollment[[#This Row],[Female Refugee  (15-24)]]+Enrollment[[#This Row],[Female Host (15-24)]]</f>
        <v>0</v>
      </c>
      <c r="BR410" s="22">
        <f>Enrollment[[#This Row],[Total Male (3-14)]]+Enrollment[[#This Row],[Total Male (15-24)]]</f>
        <v>49</v>
      </c>
      <c r="BS410" s="22">
        <f>Enrollment[[#This Row],[Total Female (3-14)]]+Enrollment[[#This Row],[Total Female (15-24)]]</f>
        <v>56</v>
      </c>
      <c r="BT410" s="22">
        <f>Enrollment[[#This Row],[Refugee Total]]+Enrollment[[#This Row],[Total Host]]</f>
        <v>105</v>
      </c>
      <c r="BU410" s="22">
        <f>Enrollment[[#This Row],['# of Girls from refugee community in age group 3-5 enrolled in learning spaces]]+Enrollment[[#This Row],['# of Girls from host community in age group 3-5 enrolled in learning spaces]]</f>
        <v>18</v>
      </c>
      <c r="BV410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10" s="22">
        <f>Enrollment[[#This Row],['# of Boys from refugee community in age group 3-5 enrolled in learning spaces]]+Enrollment[[#This Row],['# of Boys from host community in age group 3-5 enrolled in learning spaces]]</f>
        <v>17</v>
      </c>
      <c r="BZ410" s="22">
        <f>Enrollment[[#This Row],['# of Boys from refugee community in age group 6-14 enrolled in learning spaces]]+Enrollment[[#This Row],['# of Boys from host community in age group 6-14 enrolled in learning spaces]]</f>
        <v>32</v>
      </c>
      <c r="CA4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4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11" spans="1:80">
      <c r="A411" s="21" t="s">
        <v>34</v>
      </c>
      <c r="B411" s="21" t="s">
        <v>63</v>
      </c>
      <c r="E411" s="21" t="s">
        <v>1047</v>
      </c>
      <c r="F411" s="21" t="s">
        <v>1375</v>
      </c>
      <c r="G411" s="21">
        <v>31012536</v>
      </c>
      <c r="H411" s="21" t="s">
        <v>166</v>
      </c>
      <c r="I411" s="21" t="s">
        <v>259</v>
      </c>
      <c r="J411" s="21" t="s">
        <v>168</v>
      </c>
      <c r="K411" s="21">
        <v>21.157049000000001</v>
      </c>
      <c r="L411" s="21">
        <v>92.144092999999998</v>
      </c>
      <c r="M411" s="21">
        <v>0</v>
      </c>
      <c r="N411" s="21">
        <v>0</v>
      </c>
      <c r="P411" s="21" t="s">
        <v>99</v>
      </c>
      <c r="Q411" s="21" t="s">
        <v>107</v>
      </c>
      <c r="S411" s="21">
        <v>17</v>
      </c>
      <c r="U411" s="21">
        <v>18</v>
      </c>
      <c r="V411" s="21">
        <v>1</v>
      </c>
      <c r="AA411" s="21">
        <v>38</v>
      </c>
      <c r="AC411" s="21">
        <v>32</v>
      </c>
      <c r="AZ4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11" s="22">
        <f>Enrollment[[#This Row],[Refugee Children 3-14]]+Enrollment[[#This Row],[Refugee Children 15-24]]</f>
        <v>105</v>
      </c>
      <c r="BC4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11" s="22">
        <f>Enrollment[[#This Row],[Host Children 3-14]]+Enrollment[[#This Row],[Host Children 15-24]]</f>
        <v>0</v>
      </c>
      <c r="BF411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11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11" s="22">
        <f>Enrollment[[#This Row],['# of Boys from host community in age group 3-5 enrolled in learning spaces]]+Enrollment[[#This Row],['# of Boys from host community in age group 6-14 enrolled in learning spaces]]</f>
        <v>0</v>
      </c>
      <c r="BI411" s="22">
        <f>Enrollment[[#This Row],['# of Girls from host community in age group 3-5 enrolled in learning spaces]]+Enrollment[[#This Row],['# of Girls from host community in age group 6-14 enrolled in learning spaces]]</f>
        <v>0</v>
      </c>
      <c r="BJ411" s="22">
        <f>Enrollment[[#This Row],[Male Refugee (3-14)]]+Enrollment[[#This Row],[Host Male (3-14)]]</f>
        <v>50</v>
      </c>
      <c r="BK411" s="22">
        <f>Enrollment[[#This Row],[Female Refugee (3-14)]]+Enrollment[[#This Row],[Host Female (3-14)]]</f>
        <v>55</v>
      </c>
      <c r="BL4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11" s="22">
        <f>Enrollment[[#This Row],['# of Boys from host community in age group 15-17 enrolled in learning spaces]]+Enrollment[[#This Row],['# of Boys from host community in age group 18-24 enrolled in learning spaces]]</f>
        <v>0</v>
      </c>
      <c r="BO4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11" s="22">
        <f>Enrollment[[#This Row],[Male Refugee (15-24)]]+Enrollment[[#This Row],[Male Host (15-24)]]</f>
        <v>0</v>
      </c>
      <c r="BQ411" s="22">
        <f>Enrollment[[#This Row],[Female Refugee  (15-24)]]+Enrollment[[#This Row],[Female Host (15-24)]]</f>
        <v>0</v>
      </c>
      <c r="BR411" s="22">
        <f>Enrollment[[#This Row],[Total Male (3-14)]]+Enrollment[[#This Row],[Total Male (15-24)]]</f>
        <v>50</v>
      </c>
      <c r="BS411" s="22">
        <f>Enrollment[[#This Row],[Total Female (3-14)]]+Enrollment[[#This Row],[Total Female (15-24)]]</f>
        <v>55</v>
      </c>
      <c r="BT411" s="22">
        <f>Enrollment[[#This Row],[Refugee Total]]+Enrollment[[#This Row],[Total Host]]</f>
        <v>105</v>
      </c>
      <c r="BU411" s="22">
        <f>Enrollment[[#This Row],['# of Girls from refugee community in age group 3-5 enrolled in learning spaces]]+Enrollment[[#This Row],['# of Girls from host community in age group 3-5 enrolled in learning spaces]]</f>
        <v>17</v>
      </c>
      <c r="BV411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11" s="22">
        <f>Enrollment[[#This Row],['# of Boys from refugee community in age group 3-5 enrolled in learning spaces]]+Enrollment[[#This Row],['# of Boys from host community in age group 3-5 enrolled in learning spaces]]</f>
        <v>18</v>
      </c>
      <c r="BZ411" s="22">
        <f>Enrollment[[#This Row],['# of Boys from refugee community in age group 6-14 enrolled in learning spaces]]+Enrollment[[#This Row],['# of Boys from host community in age group 6-14 enrolled in learning spaces]]</f>
        <v>32</v>
      </c>
      <c r="CA4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4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12" spans="1:80">
      <c r="A412" s="21" t="s">
        <v>34</v>
      </c>
      <c r="B412" s="21" t="s">
        <v>63</v>
      </c>
      <c r="E412" s="21" t="s">
        <v>1083</v>
      </c>
      <c r="F412" s="21" t="s">
        <v>1376</v>
      </c>
      <c r="G412" s="21">
        <v>31012543</v>
      </c>
      <c r="H412" s="21" t="s">
        <v>166</v>
      </c>
      <c r="I412" s="21" t="s">
        <v>167</v>
      </c>
      <c r="J412" s="21" t="s">
        <v>168</v>
      </c>
      <c r="K412" s="21">
        <v>21.158035999999999</v>
      </c>
      <c r="L412" s="21">
        <v>92.143973000000003</v>
      </c>
      <c r="M412" s="21">
        <v>0</v>
      </c>
      <c r="N412" s="21">
        <v>0</v>
      </c>
      <c r="P412" s="21" t="s">
        <v>99</v>
      </c>
      <c r="Q412" s="21" t="s">
        <v>107</v>
      </c>
      <c r="S412" s="21">
        <v>18</v>
      </c>
      <c r="T412" s="21">
        <v>1</v>
      </c>
      <c r="U412" s="21">
        <v>17</v>
      </c>
      <c r="V412" s="21">
        <v>1</v>
      </c>
      <c r="AA412" s="21">
        <v>36</v>
      </c>
      <c r="AB412" s="21">
        <v>1</v>
      </c>
      <c r="AC412" s="21">
        <v>34</v>
      </c>
      <c r="AD412" s="21">
        <v>1</v>
      </c>
      <c r="AZ4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12" s="22">
        <f>Enrollment[[#This Row],[Refugee Children 3-14]]+Enrollment[[#This Row],[Refugee Children 15-24]]</f>
        <v>105</v>
      </c>
      <c r="BC4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12" s="22">
        <f>Enrollment[[#This Row],[Host Children 3-14]]+Enrollment[[#This Row],[Host Children 15-24]]</f>
        <v>0</v>
      </c>
      <c r="BF412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12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12" s="22">
        <f>Enrollment[[#This Row],['# of Boys from host community in age group 3-5 enrolled in learning spaces]]+Enrollment[[#This Row],['# of Boys from host community in age group 6-14 enrolled in learning spaces]]</f>
        <v>0</v>
      </c>
      <c r="BI412" s="22">
        <f>Enrollment[[#This Row],['# of Girls from host community in age group 3-5 enrolled in learning spaces]]+Enrollment[[#This Row],['# of Girls from host community in age group 6-14 enrolled in learning spaces]]</f>
        <v>0</v>
      </c>
      <c r="BJ412" s="22">
        <f>Enrollment[[#This Row],[Male Refugee (3-14)]]+Enrollment[[#This Row],[Host Male (3-14)]]</f>
        <v>51</v>
      </c>
      <c r="BK412" s="22">
        <f>Enrollment[[#This Row],[Female Refugee (3-14)]]+Enrollment[[#This Row],[Host Female (3-14)]]</f>
        <v>54</v>
      </c>
      <c r="BL4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12" s="22">
        <f>Enrollment[[#This Row],['# of Boys from host community in age group 15-17 enrolled in learning spaces]]+Enrollment[[#This Row],['# of Boys from host community in age group 18-24 enrolled in learning spaces]]</f>
        <v>0</v>
      </c>
      <c r="BO4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12" s="22">
        <f>Enrollment[[#This Row],[Male Refugee (15-24)]]+Enrollment[[#This Row],[Male Host (15-24)]]</f>
        <v>0</v>
      </c>
      <c r="BQ412" s="22">
        <f>Enrollment[[#This Row],[Female Refugee  (15-24)]]+Enrollment[[#This Row],[Female Host (15-24)]]</f>
        <v>0</v>
      </c>
      <c r="BR412" s="22">
        <f>Enrollment[[#This Row],[Total Male (3-14)]]+Enrollment[[#This Row],[Total Male (15-24)]]</f>
        <v>51</v>
      </c>
      <c r="BS412" s="22">
        <f>Enrollment[[#This Row],[Total Female (3-14)]]+Enrollment[[#This Row],[Total Female (15-24)]]</f>
        <v>54</v>
      </c>
      <c r="BT412" s="22">
        <f>Enrollment[[#This Row],[Refugee Total]]+Enrollment[[#This Row],[Total Host]]</f>
        <v>105</v>
      </c>
      <c r="BU412" s="22">
        <f>Enrollment[[#This Row],['# of Girls from refugee community in age group 3-5 enrolled in learning spaces]]+Enrollment[[#This Row],['# of Girls from host community in age group 3-5 enrolled in learning spaces]]</f>
        <v>18</v>
      </c>
      <c r="BV412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12" s="22">
        <f>Enrollment[[#This Row],['# of Boys from refugee community in age group 3-5 enrolled in learning spaces]]+Enrollment[[#This Row],['# of Boys from host community in age group 3-5 enrolled in learning spaces]]</f>
        <v>17</v>
      </c>
      <c r="BZ412" s="22">
        <f>Enrollment[[#This Row],['# of Boys from refugee community in age group 6-14 enrolled in learning spaces]]+Enrollment[[#This Row],['# of Boys from host community in age group 6-14 enrolled in learning spaces]]</f>
        <v>34</v>
      </c>
      <c r="CA4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4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13" spans="1:80">
      <c r="A413" s="21" t="s">
        <v>34</v>
      </c>
      <c r="B413" s="21" t="s">
        <v>63</v>
      </c>
      <c r="E413" s="21" t="s">
        <v>1113</v>
      </c>
      <c r="F413" s="21" t="s">
        <v>1377</v>
      </c>
      <c r="G413" s="21">
        <v>31012535</v>
      </c>
      <c r="H413" s="21" t="s">
        <v>166</v>
      </c>
      <c r="I413" s="21" t="s">
        <v>259</v>
      </c>
      <c r="J413" s="21" t="s">
        <v>168</v>
      </c>
      <c r="K413" s="21">
        <v>21.156960000000002</v>
      </c>
      <c r="L413" s="21">
        <v>92.143213000000003</v>
      </c>
      <c r="M413" s="21">
        <v>0</v>
      </c>
      <c r="N413" s="21">
        <v>0</v>
      </c>
      <c r="P413" s="21" t="s">
        <v>99</v>
      </c>
      <c r="Q413" s="21" t="s">
        <v>107</v>
      </c>
      <c r="S413" s="21">
        <v>18</v>
      </c>
      <c r="T413" s="21">
        <v>1</v>
      </c>
      <c r="U413" s="21">
        <v>17</v>
      </c>
      <c r="V413" s="21">
        <v>1</v>
      </c>
      <c r="AA413" s="21">
        <v>34</v>
      </c>
      <c r="AB413" s="21">
        <v>1</v>
      </c>
      <c r="AC413" s="21">
        <v>36</v>
      </c>
      <c r="AD413" s="21">
        <v>1</v>
      </c>
      <c r="AZ4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13" s="22">
        <f>Enrollment[[#This Row],[Refugee Children 3-14]]+Enrollment[[#This Row],[Refugee Children 15-24]]</f>
        <v>105</v>
      </c>
      <c r="BC4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13" s="22">
        <f>Enrollment[[#This Row],[Host Children 3-14]]+Enrollment[[#This Row],[Host Children 15-24]]</f>
        <v>0</v>
      </c>
      <c r="BF413" s="22">
        <f>Enrollment[[#This Row],['# of Boys from refugee community in age group 3-5 enrolled in learning spaces]]+Enrollment[[#This Row],['# of Boys from refugee community in age group 6-14 enrolled in learning spaces]]</f>
        <v>53</v>
      </c>
      <c r="BG413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413" s="22">
        <f>Enrollment[[#This Row],['# of Boys from host community in age group 3-5 enrolled in learning spaces]]+Enrollment[[#This Row],['# of Boys from host community in age group 6-14 enrolled in learning spaces]]</f>
        <v>0</v>
      </c>
      <c r="BI413" s="22">
        <f>Enrollment[[#This Row],['# of Girls from host community in age group 3-5 enrolled in learning spaces]]+Enrollment[[#This Row],['# of Girls from host community in age group 6-14 enrolled in learning spaces]]</f>
        <v>0</v>
      </c>
      <c r="BJ413" s="22">
        <f>Enrollment[[#This Row],[Male Refugee (3-14)]]+Enrollment[[#This Row],[Host Male (3-14)]]</f>
        <v>53</v>
      </c>
      <c r="BK413" s="22">
        <f>Enrollment[[#This Row],[Female Refugee (3-14)]]+Enrollment[[#This Row],[Host Female (3-14)]]</f>
        <v>52</v>
      </c>
      <c r="BL4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13" s="22">
        <f>Enrollment[[#This Row],['# of Boys from host community in age group 15-17 enrolled in learning spaces]]+Enrollment[[#This Row],['# of Boys from host community in age group 18-24 enrolled in learning spaces]]</f>
        <v>0</v>
      </c>
      <c r="BO4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13" s="22">
        <f>Enrollment[[#This Row],[Male Refugee (15-24)]]+Enrollment[[#This Row],[Male Host (15-24)]]</f>
        <v>0</v>
      </c>
      <c r="BQ413" s="22">
        <f>Enrollment[[#This Row],[Female Refugee  (15-24)]]+Enrollment[[#This Row],[Female Host (15-24)]]</f>
        <v>0</v>
      </c>
      <c r="BR413" s="22">
        <f>Enrollment[[#This Row],[Total Male (3-14)]]+Enrollment[[#This Row],[Total Male (15-24)]]</f>
        <v>53</v>
      </c>
      <c r="BS413" s="22">
        <f>Enrollment[[#This Row],[Total Female (3-14)]]+Enrollment[[#This Row],[Total Female (15-24)]]</f>
        <v>52</v>
      </c>
      <c r="BT413" s="22">
        <f>Enrollment[[#This Row],[Refugee Total]]+Enrollment[[#This Row],[Total Host]]</f>
        <v>105</v>
      </c>
      <c r="BU413" s="22">
        <f>Enrollment[[#This Row],['# of Girls from refugee community in age group 3-5 enrolled in learning spaces]]+Enrollment[[#This Row],['# of Girls from host community in age group 3-5 enrolled in learning spaces]]</f>
        <v>18</v>
      </c>
      <c r="BV413" s="22">
        <f>Enrollment[[#This Row],['# of Girls from refugee community in age group 6-14 enrolled in learning spaces]]+Enrollment[[#This Row],['# of Girls from host community in age group 6-14 enrolled in learning spaces]]</f>
        <v>34</v>
      </c>
      <c r="BW4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13" s="22">
        <f>Enrollment[[#This Row],['# of Boys from refugee community in age group 3-5 enrolled in learning spaces]]+Enrollment[[#This Row],['# of Boys from host community in age group 3-5 enrolled in learning spaces]]</f>
        <v>17</v>
      </c>
      <c r="BZ413" s="22">
        <f>Enrollment[[#This Row],['# of Boys from refugee community in age group 6-14 enrolled in learning spaces]]+Enrollment[[#This Row],['# of Boys from host community in age group 6-14 enrolled in learning spaces]]</f>
        <v>36</v>
      </c>
      <c r="CA4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4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14" spans="1:80">
      <c r="A414" s="21" t="s">
        <v>34</v>
      </c>
      <c r="B414" s="21" t="s">
        <v>63</v>
      </c>
      <c r="E414" s="21" t="s">
        <v>1378</v>
      </c>
      <c r="F414" s="21" t="s">
        <v>1379</v>
      </c>
      <c r="G414" s="21">
        <v>31012569</v>
      </c>
      <c r="H414" s="21" t="s">
        <v>166</v>
      </c>
      <c r="I414" s="21" t="s">
        <v>259</v>
      </c>
      <c r="J414" s="21" t="s">
        <v>168</v>
      </c>
      <c r="K414" s="21">
        <v>21.161297999999999</v>
      </c>
      <c r="L414" s="21">
        <v>92.138054999999994</v>
      </c>
      <c r="M414" s="21">
        <v>0</v>
      </c>
      <c r="N414" s="21">
        <v>0</v>
      </c>
      <c r="P414" s="21" t="s">
        <v>99</v>
      </c>
      <c r="Q414" s="21" t="s">
        <v>107</v>
      </c>
      <c r="S414" s="21">
        <v>18</v>
      </c>
      <c r="T414" s="21">
        <v>1</v>
      </c>
      <c r="U414" s="21">
        <v>17</v>
      </c>
      <c r="V414" s="21">
        <v>1</v>
      </c>
      <c r="AA414" s="21">
        <v>39</v>
      </c>
      <c r="AB414" s="21">
        <v>2</v>
      </c>
      <c r="AC414" s="21">
        <v>31</v>
      </c>
      <c r="AZ4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14" s="22">
        <f>Enrollment[[#This Row],[Refugee Children 3-14]]+Enrollment[[#This Row],[Refugee Children 15-24]]</f>
        <v>105</v>
      </c>
      <c r="BC4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14" s="22">
        <f>Enrollment[[#This Row],[Host Children 3-14]]+Enrollment[[#This Row],[Host Children 15-24]]</f>
        <v>0</v>
      </c>
      <c r="BF414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14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14" s="22">
        <f>Enrollment[[#This Row],['# of Boys from host community in age group 3-5 enrolled in learning spaces]]+Enrollment[[#This Row],['# of Boys from host community in age group 6-14 enrolled in learning spaces]]</f>
        <v>0</v>
      </c>
      <c r="BI414" s="22">
        <f>Enrollment[[#This Row],['# of Girls from host community in age group 3-5 enrolled in learning spaces]]+Enrollment[[#This Row],['# of Girls from host community in age group 6-14 enrolled in learning spaces]]</f>
        <v>0</v>
      </c>
      <c r="BJ414" s="22">
        <f>Enrollment[[#This Row],[Male Refugee (3-14)]]+Enrollment[[#This Row],[Host Male (3-14)]]</f>
        <v>48</v>
      </c>
      <c r="BK414" s="22">
        <f>Enrollment[[#This Row],[Female Refugee (3-14)]]+Enrollment[[#This Row],[Host Female (3-14)]]</f>
        <v>57</v>
      </c>
      <c r="BL4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14" s="22">
        <f>Enrollment[[#This Row],['# of Boys from host community in age group 15-17 enrolled in learning spaces]]+Enrollment[[#This Row],['# of Boys from host community in age group 18-24 enrolled in learning spaces]]</f>
        <v>0</v>
      </c>
      <c r="BO4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14" s="22">
        <f>Enrollment[[#This Row],[Male Refugee (15-24)]]+Enrollment[[#This Row],[Male Host (15-24)]]</f>
        <v>0</v>
      </c>
      <c r="BQ414" s="22">
        <f>Enrollment[[#This Row],[Female Refugee  (15-24)]]+Enrollment[[#This Row],[Female Host (15-24)]]</f>
        <v>0</v>
      </c>
      <c r="BR414" s="22">
        <f>Enrollment[[#This Row],[Total Male (3-14)]]+Enrollment[[#This Row],[Total Male (15-24)]]</f>
        <v>48</v>
      </c>
      <c r="BS414" s="22">
        <f>Enrollment[[#This Row],[Total Female (3-14)]]+Enrollment[[#This Row],[Total Female (15-24)]]</f>
        <v>57</v>
      </c>
      <c r="BT414" s="22">
        <f>Enrollment[[#This Row],[Refugee Total]]+Enrollment[[#This Row],[Total Host]]</f>
        <v>105</v>
      </c>
      <c r="BU414" s="22">
        <f>Enrollment[[#This Row],['# of Girls from refugee community in age group 3-5 enrolled in learning spaces]]+Enrollment[[#This Row],['# of Girls from host community in age group 3-5 enrolled in learning spaces]]</f>
        <v>18</v>
      </c>
      <c r="BV414" s="22">
        <f>Enrollment[[#This Row],['# of Girls from refugee community in age group 6-14 enrolled in learning spaces]]+Enrollment[[#This Row],['# of Girls from host community in age group 6-14 enrolled in learning spaces]]</f>
        <v>39</v>
      </c>
      <c r="BW4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14" s="22">
        <f>Enrollment[[#This Row],['# of Boys from refugee community in age group 3-5 enrolled in learning spaces]]+Enrollment[[#This Row],['# of Boys from host community in age group 3-5 enrolled in learning spaces]]</f>
        <v>17</v>
      </c>
      <c r="BZ414" s="22">
        <f>Enrollment[[#This Row],['# of Boys from refugee community in age group 6-14 enrolled in learning spaces]]+Enrollment[[#This Row],['# of Boys from host community in age group 6-14 enrolled in learning spaces]]</f>
        <v>31</v>
      </c>
      <c r="CA4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15" spans="1:80">
      <c r="A415" s="21" t="s">
        <v>34</v>
      </c>
      <c r="B415" s="21" t="s">
        <v>63</v>
      </c>
      <c r="E415" s="21" t="s">
        <v>402</v>
      </c>
      <c r="F415" s="21" t="s">
        <v>1380</v>
      </c>
      <c r="G415" s="21">
        <v>31012587</v>
      </c>
      <c r="H415" s="21" t="s">
        <v>166</v>
      </c>
      <c r="I415" s="21" t="s">
        <v>259</v>
      </c>
      <c r="J415" s="21" t="s">
        <v>168</v>
      </c>
      <c r="P415" s="21" t="s">
        <v>99</v>
      </c>
      <c r="Q415" s="21" t="s">
        <v>107</v>
      </c>
      <c r="S415" s="21">
        <v>18</v>
      </c>
      <c r="T415" s="21">
        <v>1</v>
      </c>
      <c r="U415" s="21">
        <v>17</v>
      </c>
      <c r="V415" s="21">
        <v>1</v>
      </c>
      <c r="AA415" s="21">
        <v>37</v>
      </c>
      <c r="AB415" s="21">
        <v>1</v>
      </c>
      <c r="AC415" s="21">
        <v>33</v>
      </c>
      <c r="AD415" s="21">
        <v>2</v>
      </c>
      <c r="AZ4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15" s="22">
        <f>Enrollment[[#This Row],[Refugee Children 3-14]]+Enrollment[[#This Row],[Refugee Children 15-24]]</f>
        <v>105</v>
      </c>
      <c r="BC4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15" s="22">
        <f>Enrollment[[#This Row],[Host Children 3-14]]+Enrollment[[#This Row],[Host Children 15-24]]</f>
        <v>0</v>
      </c>
      <c r="BF41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15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15" s="22">
        <f>Enrollment[[#This Row],['# of Boys from host community in age group 3-5 enrolled in learning spaces]]+Enrollment[[#This Row],['# of Boys from host community in age group 6-14 enrolled in learning spaces]]</f>
        <v>0</v>
      </c>
      <c r="BI415" s="22">
        <f>Enrollment[[#This Row],['# of Girls from host community in age group 3-5 enrolled in learning spaces]]+Enrollment[[#This Row],['# of Girls from host community in age group 6-14 enrolled in learning spaces]]</f>
        <v>0</v>
      </c>
      <c r="BJ415" s="22">
        <f>Enrollment[[#This Row],[Male Refugee (3-14)]]+Enrollment[[#This Row],[Host Male (3-14)]]</f>
        <v>50</v>
      </c>
      <c r="BK415" s="22">
        <f>Enrollment[[#This Row],[Female Refugee (3-14)]]+Enrollment[[#This Row],[Host Female (3-14)]]</f>
        <v>55</v>
      </c>
      <c r="BL4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15" s="22">
        <f>Enrollment[[#This Row],['# of Boys from host community in age group 15-17 enrolled in learning spaces]]+Enrollment[[#This Row],['# of Boys from host community in age group 18-24 enrolled in learning spaces]]</f>
        <v>0</v>
      </c>
      <c r="BO4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15" s="22">
        <f>Enrollment[[#This Row],[Male Refugee (15-24)]]+Enrollment[[#This Row],[Male Host (15-24)]]</f>
        <v>0</v>
      </c>
      <c r="BQ415" s="22">
        <f>Enrollment[[#This Row],[Female Refugee  (15-24)]]+Enrollment[[#This Row],[Female Host (15-24)]]</f>
        <v>0</v>
      </c>
      <c r="BR415" s="22">
        <f>Enrollment[[#This Row],[Total Male (3-14)]]+Enrollment[[#This Row],[Total Male (15-24)]]</f>
        <v>50</v>
      </c>
      <c r="BS415" s="22">
        <f>Enrollment[[#This Row],[Total Female (3-14)]]+Enrollment[[#This Row],[Total Female (15-24)]]</f>
        <v>55</v>
      </c>
      <c r="BT415" s="22">
        <f>Enrollment[[#This Row],[Refugee Total]]+Enrollment[[#This Row],[Total Host]]</f>
        <v>105</v>
      </c>
      <c r="BU415" s="22">
        <f>Enrollment[[#This Row],['# of Girls from refugee community in age group 3-5 enrolled in learning spaces]]+Enrollment[[#This Row],['# of Girls from host community in age group 3-5 enrolled in learning spaces]]</f>
        <v>18</v>
      </c>
      <c r="BV415" s="22">
        <f>Enrollment[[#This Row],['# of Girls from refugee community in age group 6-14 enrolled in learning spaces]]+Enrollment[[#This Row],['# of Girls from host community in age group 6-14 enrolled in learning spaces]]</f>
        <v>37</v>
      </c>
      <c r="BW4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15" s="22">
        <f>Enrollment[[#This Row],['# of Boys from refugee community in age group 3-5 enrolled in learning spaces]]+Enrollment[[#This Row],['# of Boys from host community in age group 3-5 enrolled in learning spaces]]</f>
        <v>17</v>
      </c>
      <c r="BZ415" s="22">
        <f>Enrollment[[#This Row],['# of Boys from refugee community in age group 6-14 enrolled in learning spaces]]+Enrollment[[#This Row],['# of Boys from host community in age group 6-14 enrolled in learning spaces]]</f>
        <v>33</v>
      </c>
      <c r="CA4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4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16" spans="1:80">
      <c r="A416" s="21" t="s">
        <v>34</v>
      </c>
      <c r="B416" s="21" t="s">
        <v>63</v>
      </c>
      <c r="E416" s="21" t="s">
        <v>1381</v>
      </c>
      <c r="F416" s="21" t="s">
        <v>1382</v>
      </c>
      <c r="G416" s="21">
        <v>31012533</v>
      </c>
      <c r="H416" s="21" t="s">
        <v>166</v>
      </c>
      <c r="I416" s="21" t="s">
        <v>167</v>
      </c>
      <c r="J416" s="21" t="s">
        <v>168</v>
      </c>
      <c r="P416" s="21" t="s">
        <v>99</v>
      </c>
      <c r="Q416" s="21" t="s">
        <v>107</v>
      </c>
      <c r="S416" s="21">
        <v>18</v>
      </c>
      <c r="T416" s="21">
        <v>1</v>
      </c>
      <c r="U416" s="21">
        <v>17</v>
      </c>
      <c r="V416" s="21">
        <v>1</v>
      </c>
      <c r="AA416" s="21">
        <v>31</v>
      </c>
      <c r="AC416" s="21">
        <v>39</v>
      </c>
      <c r="AD416" s="21">
        <v>2</v>
      </c>
      <c r="AZ4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16" s="22">
        <f>Enrollment[[#This Row],[Refugee Children 3-14]]+Enrollment[[#This Row],[Refugee Children 15-24]]</f>
        <v>105</v>
      </c>
      <c r="BC4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16" s="22">
        <f>Enrollment[[#This Row],[Host Children 3-14]]+Enrollment[[#This Row],[Host Children 15-24]]</f>
        <v>0</v>
      </c>
      <c r="BF416" s="22">
        <f>Enrollment[[#This Row],['# of Boys from refugee community in age group 3-5 enrolled in learning spaces]]+Enrollment[[#This Row],['# of Boys from refugee community in age group 6-14 enrolled in learning spaces]]</f>
        <v>56</v>
      </c>
      <c r="BG416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416" s="22">
        <f>Enrollment[[#This Row],['# of Boys from host community in age group 3-5 enrolled in learning spaces]]+Enrollment[[#This Row],['# of Boys from host community in age group 6-14 enrolled in learning spaces]]</f>
        <v>0</v>
      </c>
      <c r="BI416" s="22">
        <f>Enrollment[[#This Row],['# of Girls from host community in age group 3-5 enrolled in learning spaces]]+Enrollment[[#This Row],['# of Girls from host community in age group 6-14 enrolled in learning spaces]]</f>
        <v>0</v>
      </c>
      <c r="BJ416" s="22">
        <f>Enrollment[[#This Row],[Male Refugee (3-14)]]+Enrollment[[#This Row],[Host Male (3-14)]]</f>
        <v>56</v>
      </c>
      <c r="BK416" s="22">
        <f>Enrollment[[#This Row],[Female Refugee (3-14)]]+Enrollment[[#This Row],[Host Female (3-14)]]</f>
        <v>49</v>
      </c>
      <c r="BL4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16" s="22">
        <f>Enrollment[[#This Row],['# of Boys from host community in age group 15-17 enrolled in learning spaces]]+Enrollment[[#This Row],['# of Boys from host community in age group 18-24 enrolled in learning spaces]]</f>
        <v>0</v>
      </c>
      <c r="BO4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16" s="22">
        <f>Enrollment[[#This Row],[Male Refugee (15-24)]]+Enrollment[[#This Row],[Male Host (15-24)]]</f>
        <v>0</v>
      </c>
      <c r="BQ416" s="22">
        <f>Enrollment[[#This Row],[Female Refugee  (15-24)]]+Enrollment[[#This Row],[Female Host (15-24)]]</f>
        <v>0</v>
      </c>
      <c r="BR416" s="22">
        <f>Enrollment[[#This Row],[Total Male (3-14)]]+Enrollment[[#This Row],[Total Male (15-24)]]</f>
        <v>56</v>
      </c>
      <c r="BS416" s="22">
        <f>Enrollment[[#This Row],[Total Female (3-14)]]+Enrollment[[#This Row],[Total Female (15-24)]]</f>
        <v>49</v>
      </c>
      <c r="BT416" s="22">
        <f>Enrollment[[#This Row],[Refugee Total]]+Enrollment[[#This Row],[Total Host]]</f>
        <v>105</v>
      </c>
      <c r="BU416" s="22">
        <f>Enrollment[[#This Row],['# of Girls from refugee community in age group 3-5 enrolled in learning spaces]]+Enrollment[[#This Row],['# of Girls from host community in age group 3-5 enrolled in learning spaces]]</f>
        <v>18</v>
      </c>
      <c r="BV416" s="22">
        <f>Enrollment[[#This Row],['# of Girls from refugee community in age group 6-14 enrolled in learning spaces]]+Enrollment[[#This Row],['# of Girls from host community in age group 6-14 enrolled in learning spaces]]</f>
        <v>31</v>
      </c>
      <c r="BW4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16" s="22">
        <f>Enrollment[[#This Row],['# of Boys from refugee community in age group 3-5 enrolled in learning spaces]]+Enrollment[[#This Row],['# of Boys from host community in age group 3-5 enrolled in learning spaces]]</f>
        <v>17</v>
      </c>
      <c r="BZ416" s="22">
        <f>Enrollment[[#This Row],['# of Boys from refugee community in age group 6-14 enrolled in learning spaces]]+Enrollment[[#This Row],['# of Boys from host community in age group 6-14 enrolled in learning spaces]]</f>
        <v>39</v>
      </c>
      <c r="CA4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4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17" spans="1:80">
      <c r="A417" s="21" t="s">
        <v>34</v>
      </c>
      <c r="B417" s="21" t="s">
        <v>63</v>
      </c>
      <c r="E417" s="21" t="s">
        <v>405</v>
      </c>
      <c r="F417" s="21" t="s">
        <v>1383</v>
      </c>
      <c r="G417" s="21">
        <v>31012545</v>
      </c>
      <c r="H417" s="21" t="s">
        <v>166</v>
      </c>
      <c r="I417" s="21" t="s">
        <v>259</v>
      </c>
      <c r="J417" s="21" t="s">
        <v>168</v>
      </c>
      <c r="K417" s="21">
        <v>21.158183999999999</v>
      </c>
      <c r="L417" s="21">
        <v>92.140872000000002</v>
      </c>
      <c r="M417" s="21">
        <v>0</v>
      </c>
      <c r="N417" s="21">
        <v>0</v>
      </c>
      <c r="P417" s="21" t="s">
        <v>99</v>
      </c>
      <c r="Q417" s="21" t="s">
        <v>107</v>
      </c>
      <c r="S417" s="21">
        <v>20</v>
      </c>
      <c r="T417" s="21">
        <v>1</v>
      </c>
      <c r="U417" s="21">
        <v>15</v>
      </c>
      <c r="V417" s="21">
        <v>1</v>
      </c>
      <c r="AA417" s="21">
        <v>34</v>
      </c>
      <c r="AC417" s="21">
        <v>36</v>
      </c>
      <c r="AD417" s="21">
        <v>1</v>
      </c>
      <c r="AZ4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17" s="22">
        <f>Enrollment[[#This Row],[Refugee Children 3-14]]+Enrollment[[#This Row],[Refugee Children 15-24]]</f>
        <v>105</v>
      </c>
      <c r="BC4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17" s="22">
        <f>Enrollment[[#This Row],[Host Children 3-14]]+Enrollment[[#This Row],[Host Children 15-24]]</f>
        <v>0</v>
      </c>
      <c r="BF417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17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17" s="22">
        <f>Enrollment[[#This Row],['# of Boys from host community in age group 3-5 enrolled in learning spaces]]+Enrollment[[#This Row],['# of Boys from host community in age group 6-14 enrolled in learning spaces]]</f>
        <v>0</v>
      </c>
      <c r="BI417" s="22">
        <f>Enrollment[[#This Row],['# of Girls from host community in age group 3-5 enrolled in learning spaces]]+Enrollment[[#This Row],['# of Girls from host community in age group 6-14 enrolled in learning spaces]]</f>
        <v>0</v>
      </c>
      <c r="BJ417" s="22">
        <f>Enrollment[[#This Row],[Male Refugee (3-14)]]+Enrollment[[#This Row],[Host Male (3-14)]]</f>
        <v>51</v>
      </c>
      <c r="BK417" s="22">
        <f>Enrollment[[#This Row],[Female Refugee (3-14)]]+Enrollment[[#This Row],[Host Female (3-14)]]</f>
        <v>54</v>
      </c>
      <c r="BL4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17" s="22">
        <f>Enrollment[[#This Row],['# of Boys from host community in age group 15-17 enrolled in learning spaces]]+Enrollment[[#This Row],['# of Boys from host community in age group 18-24 enrolled in learning spaces]]</f>
        <v>0</v>
      </c>
      <c r="BO4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17" s="22">
        <f>Enrollment[[#This Row],[Male Refugee (15-24)]]+Enrollment[[#This Row],[Male Host (15-24)]]</f>
        <v>0</v>
      </c>
      <c r="BQ417" s="22">
        <f>Enrollment[[#This Row],[Female Refugee  (15-24)]]+Enrollment[[#This Row],[Female Host (15-24)]]</f>
        <v>0</v>
      </c>
      <c r="BR417" s="22">
        <f>Enrollment[[#This Row],[Total Male (3-14)]]+Enrollment[[#This Row],[Total Male (15-24)]]</f>
        <v>51</v>
      </c>
      <c r="BS417" s="22">
        <f>Enrollment[[#This Row],[Total Female (3-14)]]+Enrollment[[#This Row],[Total Female (15-24)]]</f>
        <v>54</v>
      </c>
      <c r="BT417" s="22">
        <f>Enrollment[[#This Row],[Refugee Total]]+Enrollment[[#This Row],[Total Host]]</f>
        <v>105</v>
      </c>
      <c r="BU417" s="22">
        <f>Enrollment[[#This Row],['# of Girls from refugee community in age group 3-5 enrolled in learning spaces]]+Enrollment[[#This Row],['# of Girls from host community in age group 3-5 enrolled in learning spaces]]</f>
        <v>20</v>
      </c>
      <c r="BV417" s="22">
        <f>Enrollment[[#This Row],['# of Girls from refugee community in age group 6-14 enrolled in learning spaces]]+Enrollment[[#This Row],['# of Girls from host community in age group 6-14 enrolled in learning spaces]]</f>
        <v>34</v>
      </c>
      <c r="BW4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17" s="22">
        <f>Enrollment[[#This Row],['# of Boys from refugee community in age group 3-5 enrolled in learning spaces]]+Enrollment[[#This Row],['# of Boys from host community in age group 3-5 enrolled in learning spaces]]</f>
        <v>15</v>
      </c>
      <c r="BZ417" s="22">
        <f>Enrollment[[#This Row],['# of Boys from refugee community in age group 6-14 enrolled in learning spaces]]+Enrollment[[#This Row],['# of Boys from host community in age group 6-14 enrolled in learning spaces]]</f>
        <v>36</v>
      </c>
      <c r="CA4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4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18" spans="1:80">
      <c r="A418" s="21" t="s">
        <v>34</v>
      </c>
      <c r="B418" s="21" t="s">
        <v>63</v>
      </c>
      <c r="E418" s="21" t="s">
        <v>775</v>
      </c>
      <c r="F418" s="21" t="s">
        <v>1384</v>
      </c>
      <c r="G418" s="21">
        <v>31012548</v>
      </c>
      <c r="H418" s="21" t="s">
        <v>166</v>
      </c>
      <c r="I418" s="21" t="s">
        <v>167</v>
      </c>
      <c r="J418" s="21" t="s">
        <v>168</v>
      </c>
      <c r="K418" s="21">
        <v>21.158518000000001</v>
      </c>
      <c r="L418" s="21">
        <v>92.147397999999995</v>
      </c>
      <c r="M418" s="21">
        <v>0</v>
      </c>
      <c r="N418" s="21">
        <v>0</v>
      </c>
      <c r="P418" s="21" t="s">
        <v>99</v>
      </c>
      <c r="Q418" s="21" t="s">
        <v>107</v>
      </c>
      <c r="S418" s="21">
        <v>18</v>
      </c>
      <c r="T418" s="21">
        <v>1</v>
      </c>
      <c r="U418" s="21">
        <v>17</v>
      </c>
      <c r="V418" s="21">
        <v>1</v>
      </c>
      <c r="AA418" s="21">
        <v>34</v>
      </c>
      <c r="AC418" s="21">
        <v>36</v>
      </c>
      <c r="AD418" s="21">
        <v>2</v>
      </c>
      <c r="AZ4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18" s="22">
        <f>Enrollment[[#This Row],[Refugee Children 3-14]]+Enrollment[[#This Row],[Refugee Children 15-24]]</f>
        <v>105</v>
      </c>
      <c r="BC4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18" s="22">
        <f>Enrollment[[#This Row],[Host Children 3-14]]+Enrollment[[#This Row],[Host Children 15-24]]</f>
        <v>0</v>
      </c>
      <c r="BF418" s="22">
        <f>Enrollment[[#This Row],['# of Boys from refugee community in age group 3-5 enrolled in learning spaces]]+Enrollment[[#This Row],['# of Boys from refugee community in age group 6-14 enrolled in learning spaces]]</f>
        <v>53</v>
      </c>
      <c r="BG418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418" s="22">
        <f>Enrollment[[#This Row],['# of Boys from host community in age group 3-5 enrolled in learning spaces]]+Enrollment[[#This Row],['# of Boys from host community in age group 6-14 enrolled in learning spaces]]</f>
        <v>0</v>
      </c>
      <c r="BI418" s="22">
        <f>Enrollment[[#This Row],['# of Girls from host community in age group 3-5 enrolled in learning spaces]]+Enrollment[[#This Row],['# of Girls from host community in age group 6-14 enrolled in learning spaces]]</f>
        <v>0</v>
      </c>
      <c r="BJ418" s="22">
        <f>Enrollment[[#This Row],[Male Refugee (3-14)]]+Enrollment[[#This Row],[Host Male (3-14)]]</f>
        <v>53</v>
      </c>
      <c r="BK418" s="22">
        <f>Enrollment[[#This Row],[Female Refugee (3-14)]]+Enrollment[[#This Row],[Host Female (3-14)]]</f>
        <v>52</v>
      </c>
      <c r="BL4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18" s="22">
        <f>Enrollment[[#This Row],['# of Boys from host community in age group 15-17 enrolled in learning spaces]]+Enrollment[[#This Row],['# of Boys from host community in age group 18-24 enrolled in learning spaces]]</f>
        <v>0</v>
      </c>
      <c r="BO4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18" s="22">
        <f>Enrollment[[#This Row],[Male Refugee (15-24)]]+Enrollment[[#This Row],[Male Host (15-24)]]</f>
        <v>0</v>
      </c>
      <c r="BQ418" s="22">
        <f>Enrollment[[#This Row],[Female Refugee  (15-24)]]+Enrollment[[#This Row],[Female Host (15-24)]]</f>
        <v>0</v>
      </c>
      <c r="BR418" s="22">
        <f>Enrollment[[#This Row],[Total Male (3-14)]]+Enrollment[[#This Row],[Total Male (15-24)]]</f>
        <v>53</v>
      </c>
      <c r="BS418" s="22">
        <f>Enrollment[[#This Row],[Total Female (3-14)]]+Enrollment[[#This Row],[Total Female (15-24)]]</f>
        <v>52</v>
      </c>
      <c r="BT418" s="22">
        <f>Enrollment[[#This Row],[Refugee Total]]+Enrollment[[#This Row],[Total Host]]</f>
        <v>105</v>
      </c>
      <c r="BU418" s="22">
        <f>Enrollment[[#This Row],['# of Girls from refugee community in age group 3-5 enrolled in learning spaces]]+Enrollment[[#This Row],['# of Girls from host community in age group 3-5 enrolled in learning spaces]]</f>
        <v>18</v>
      </c>
      <c r="BV418" s="22">
        <f>Enrollment[[#This Row],['# of Girls from refugee community in age group 6-14 enrolled in learning spaces]]+Enrollment[[#This Row],['# of Girls from host community in age group 6-14 enrolled in learning spaces]]</f>
        <v>34</v>
      </c>
      <c r="BW4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18" s="22">
        <f>Enrollment[[#This Row],['# of Boys from refugee community in age group 3-5 enrolled in learning spaces]]+Enrollment[[#This Row],['# of Boys from host community in age group 3-5 enrolled in learning spaces]]</f>
        <v>17</v>
      </c>
      <c r="BZ418" s="22">
        <f>Enrollment[[#This Row],['# of Boys from refugee community in age group 6-14 enrolled in learning spaces]]+Enrollment[[#This Row],['# of Boys from host community in age group 6-14 enrolled in learning spaces]]</f>
        <v>36</v>
      </c>
      <c r="CA4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4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19" spans="1:80">
      <c r="A419" s="21" t="s">
        <v>34</v>
      </c>
      <c r="B419" s="21" t="s">
        <v>63</v>
      </c>
      <c r="E419" s="21" t="s">
        <v>744</v>
      </c>
      <c r="F419" s="21" t="s">
        <v>1385</v>
      </c>
      <c r="G419" s="21">
        <v>31012547</v>
      </c>
      <c r="H419" s="21" t="s">
        <v>166</v>
      </c>
      <c r="I419" s="21" t="s">
        <v>259</v>
      </c>
      <c r="J419" s="21" t="s">
        <v>168</v>
      </c>
      <c r="K419" s="21">
        <v>21.158517</v>
      </c>
      <c r="L419" s="21">
        <v>92.147379999999998</v>
      </c>
      <c r="M419" s="21">
        <v>0</v>
      </c>
      <c r="N419" s="21">
        <v>0</v>
      </c>
      <c r="P419" s="21" t="s">
        <v>99</v>
      </c>
      <c r="Q419" s="21" t="s">
        <v>107</v>
      </c>
      <c r="S419" s="21">
        <v>18</v>
      </c>
      <c r="U419" s="21">
        <v>17</v>
      </c>
      <c r="AA419" s="21">
        <v>34</v>
      </c>
      <c r="AC419" s="21">
        <v>36</v>
      </c>
      <c r="AZ4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19" s="22">
        <f>Enrollment[[#This Row],[Refugee Children 3-14]]+Enrollment[[#This Row],[Refugee Children 15-24]]</f>
        <v>105</v>
      </c>
      <c r="BC4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19" s="22">
        <f>Enrollment[[#This Row],[Host Children 3-14]]+Enrollment[[#This Row],[Host Children 15-24]]</f>
        <v>0</v>
      </c>
      <c r="BF419" s="22">
        <f>Enrollment[[#This Row],['# of Boys from refugee community in age group 3-5 enrolled in learning spaces]]+Enrollment[[#This Row],['# of Boys from refugee community in age group 6-14 enrolled in learning spaces]]</f>
        <v>53</v>
      </c>
      <c r="BG419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419" s="22">
        <f>Enrollment[[#This Row],['# of Boys from host community in age group 3-5 enrolled in learning spaces]]+Enrollment[[#This Row],['# of Boys from host community in age group 6-14 enrolled in learning spaces]]</f>
        <v>0</v>
      </c>
      <c r="BI419" s="22">
        <f>Enrollment[[#This Row],['# of Girls from host community in age group 3-5 enrolled in learning spaces]]+Enrollment[[#This Row],['# of Girls from host community in age group 6-14 enrolled in learning spaces]]</f>
        <v>0</v>
      </c>
      <c r="BJ419" s="22">
        <f>Enrollment[[#This Row],[Male Refugee (3-14)]]+Enrollment[[#This Row],[Host Male (3-14)]]</f>
        <v>53</v>
      </c>
      <c r="BK419" s="22">
        <f>Enrollment[[#This Row],[Female Refugee (3-14)]]+Enrollment[[#This Row],[Host Female (3-14)]]</f>
        <v>52</v>
      </c>
      <c r="BL41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1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19" s="22">
        <f>Enrollment[[#This Row],['# of Boys from host community in age group 15-17 enrolled in learning spaces]]+Enrollment[[#This Row],['# of Boys from host community in age group 18-24 enrolled in learning spaces]]</f>
        <v>0</v>
      </c>
      <c r="BO4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19" s="22">
        <f>Enrollment[[#This Row],[Male Refugee (15-24)]]+Enrollment[[#This Row],[Male Host (15-24)]]</f>
        <v>0</v>
      </c>
      <c r="BQ419" s="22">
        <f>Enrollment[[#This Row],[Female Refugee  (15-24)]]+Enrollment[[#This Row],[Female Host (15-24)]]</f>
        <v>0</v>
      </c>
      <c r="BR419" s="22">
        <f>Enrollment[[#This Row],[Total Male (3-14)]]+Enrollment[[#This Row],[Total Male (15-24)]]</f>
        <v>53</v>
      </c>
      <c r="BS419" s="22">
        <f>Enrollment[[#This Row],[Total Female (3-14)]]+Enrollment[[#This Row],[Total Female (15-24)]]</f>
        <v>52</v>
      </c>
      <c r="BT419" s="22">
        <f>Enrollment[[#This Row],[Refugee Total]]+Enrollment[[#This Row],[Total Host]]</f>
        <v>105</v>
      </c>
      <c r="BU419" s="22">
        <f>Enrollment[[#This Row],['# of Girls from refugee community in age group 3-5 enrolled in learning spaces]]+Enrollment[[#This Row],['# of Girls from host community in age group 3-5 enrolled in learning spaces]]</f>
        <v>18</v>
      </c>
      <c r="BV419" s="22">
        <f>Enrollment[[#This Row],['# of Girls from refugee community in age group 6-14 enrolled in learning spaces]]+Enrollment[[#This Row],['# of Girls from host community in age group 6-14 enrolled in learning spaces]]</f>
        <v>34</v>
      </c>
      <c r="BW41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1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19" s="22">
        <f>Enrollment[[#This Row],['# of Boys from refugee community in age group 3-5 enrolled in learning spaces]]+Enrollment[[#This Row],['# of Boys from host community in age group 3-5 enrolled in learning spaces]]</f>
        <v>17</v>
      </c>
      <c r="BZ419" s="22">
        <f>Enrollment[[#This Row],['# of Boys from refugee community in age group 6-14 enrolled in learning spaces]]+Enrollment[[#This Row],['# of Boys from host community in age group 6-14 enrolled in learning spaces]]</f>
        <v>36</v>
      </c>
      <c r="CA419" s="22">
        <f>Enrollment[[#This Row],['# of Boys from refugee community in age group 15-17 enrolled in learning spaces]]+Enrollment[[#This Row],['# of Boys from host community in age group 15-17 enrolled in learning spaces]]</f>
        <v>0</v>
      </c>
      <c r="CB41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20" spans="1:80">
      <c r="A420" s="21" t="s">
        <v>34</v>
      </c>
      <c r="B420" s="21" t="s">
        <v>63</v>
      </c>
      <c r="E420" s="21" t="s">
        <v>791</v>
      </c>
      <c r="F420" s="21" t="s">
        <v>1386</v>
      </c>
      <c r="G420" s="21">
        <v>31012540</v>
      </c>
      <c r="H420" s="21" t="s">
        <v>166</v>
      </c>
      <c r="I420" s="21" t="s">
        <v>259</v>
      </c>
      <c r="J420" s="21" t="s">
        <v>168</v>
      </c>
      <c r="K420" s="21">
        <v>21.157567</v>
      </c>
      <c r="L420" s="21">
        <v>92.146609999999995</v>
      </c>
      <c r="M420" s="21">
        <v>0</v>
      </c>
      <c r="N420" s="21">
        <v>0</v>
      </c>
      <c r="P420" s="21" t="s">
        <v>99</v>
      </c>
      <c r="Q420" s="21" t="s">
        <v>107</v>
      </c>
      <c r="S420" s="21">
        <v>18</v>
      </c>
      <c r="T420" s="21">
        <v>1</v>
      </c>
      <c r="U420" s="21">
        <v>17</v>
      </c>
      <c r="AA420" s="21">
        <v>31</v>
      </c>
      <c r="AB420" s="21">
        <v>1</v>
      </c>
      <c r="AC420" s="21">
        <v>39</v>
      </c>
      <c r="AD420" s="21">
        <v>2</v>
      </c>
      <c r="AZ4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20" s="22">
        <f>Enrollment[[#This Row],[Refugee Children 3-14]]+Enrollment[[#This Row],[Refugee Children 15-24]]</f>
        <v>105</v>
      </c>
      <c r="BC4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20" s="22">
        <f>Enrollment[[#This Row],[Host Children 3-14]]+Enrollment[[#This Row],[Host Children 15-24]]</f>
        <v>0</v>
      </c>
      <c r="BF420" s="22">
        <f>Enrollment[[#This Row],['# of Boys from refugee community in age group 3-5 enrolled in learning spaces]]+Enrollment[[#This Row],['# of Boys from refugee community in age group 6-14 enrolled in learning spaces]]</f>
        <v>56</v>
      </c>
      <c r="BG420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420" s="22">
        <f>Enrollment[[#This Row],['# of Boys from host community in age group 3-5 enrolled in learning spaces]]+Enrollment[[#This Row],['# of Boys from host community in age group 6-14 enrolled in learning spaces]]</f>
        <v>0</v>
      </c>
      <c r="BI420" s="22">
        <f>Enrollment[[#This Row],['# of Girls from host community in age group 3-5 enrolled in learning spaces]]+Enrollment[[#This Row],['# of Girls from host community in age group 6-14 enrolled in learning spaces]]</f>
        <v>0</v>
      </c>
      <c r="BJ420" s="22">
        <f>Enrollment[[#This Row],[Male Refugee (3-14)]]+Enrollment[[#This Row],[Host Male (3-14)]]</f>
        <v>56</v>
      </c>
      <c r="BK420" s="22">
        <f>Enrollment[[#This Row],[Female Refugee (3-14)]]+Enrollment[[#This Row],[Host Female (3-14)]]</f>
        <v>49</v>
      </c>
      <c r="BL4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20" s="22">
        <f>Enrollment[[#This Row],['# of Boys from host community in age group 15-17 enrolled in learning spaces]]+Enrollment[[#This Row],['# of Boys from host community in age group 18-24 enrolled in learning spaces]]</f>
        <v>0</v>
      </c>
      <c r="BO4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20" s="22">
        <f>Enrollment[[#This Row],[Male Refugee (15-24)]]+Enrollment[[#This Row],[Male Host (15-24)]]</f>
        <v>0</v>
      </c>
      <c r="BQ420" s="22">
        <f>Enrollment[[#This Row],[Female Refugee  (15-24)]]+Enrollment[[#This Row],[Female Host (15-24)]]</f>
        <v>0</v>
      </c>
      <c r="BR420" s="22">
        <f>Enrollment[[#This Row],[Total Male (3-14)]]+Enrollment[[#This Row],[Total Male (15-24)]]</f>
        <v>56</v>
      </c>
      <c r="BS420" s="22">
        <f>Enrollment[[#This Row],[Total Female (3-14)]]+Enrollment[[#This Row],[Total Female (15-24)]]</f>
        <v>49</v>
      </c>
      <c r="BT420" s="22">
        <f>Enrollment[[#This Row],[Refugee Total]]+Enrollment[[#This Row],[Total Host]]</f>
        <v>105</v>
      </c>
      <c r="BU420" s="22">
        <f>Enrollment[[#This Row],['# of Girls from refugee community in age group 3-5 enrolled in learning spaces]]+Enrollment[[#This Row],['# of Girls from host community in age group 3-5 enrolled in learning spaces]]</f>
        <v>18</v>
      </c>
      <c r="BV420" s="22">
        <f>Enrollment[[#This Row],['# of Girls from refugee community in age group 6-14 enrolled in learning spaces]]+Enrollment[[#This Row],['# of Girls from host community in age group 6-14 enrolled in learning spaces]]</f>
        <v>31</v>
      </c>
      <c r="BW4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20" s="22">
        <f>Enrollment[[#This Row],['# of Boys from refugee community in age group 3-5 enrolled in learning spaces]]+Enrollment[[#This Row],['# of Boys from host community in age group 3-5 enrolled in learning spaces]]</f>
        <v>17</v>
      </c>
      <c r="BZ420" s="22">
        <f>Enrollment[[#This Row],['# of Boys from refugee community in age group 6-14 enrolled in learning spaces]]+Enrollment[[#This Row],['# of Boys from host community in age group 6-14 enrolled in learning spaces]]</f>
        <v>39</v>
      </c>
      <c r="CA4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4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21" spans="1:80">
      <c r="A421" s="21" t="s">
        <v>34</v>
      </c>
      <c r="B421" s="21" t="s">
        <v>63</v>
      </c>
      <c r="E421" s="21" t="s">
        <v>434</v>
      </c>
      <c r="F421" s="21" t="s">
        <v>1387</v>
      </c>
      <c r="G421" s="21">
        <v>31012560</v>
      </c>
      <c r="H421" s="21" t="s">
        <v>166</v>
      </c>
      <c r="I421" s="21" t="s">
        <v>259</v>
      </c>
      <c r="J421" s="21" t="s">
        <v>168</v>
      </c>
      <c r="K421" s="21">
        <v>21.160170000000001</v>
      </c>
      <c r="L421" s="21">
        <v>92.139722000000006</v>
      </c>
      <c r="M421" s="21">
        <v>0</v>
      </c>
      <c r="N421" s="21">
        <v>0</v>
      </c>
      <c r="P421" s="21" t="s">
        <v>99</v>
      </c>
      <c r="Q421" s="21" t="s">
        <v>107</v>
      </c>
      <c r="S421" s="21">
        <v>20</v>
      </c>
      <c r="T421" s="21">
        <v>1</v>
      </c>
      <c r="U421" s="21">
        <v>15</v>
      </c>
      <c r="AA421" s="21">
        <v>37</v>
      </c>
      <c r="AB421" s="21">
        <v>1</v>
      </c>
      <c r="AC421" s="21">
        <v>33</v>
      </c>
      <c r="AZ4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21" s="22">
        <f>Enrollment[[#This Row],[Refugee Children 3-14]]+Enrollment[[#This Row],[Refugee Children 15-24]]</f>
        <v>105</v>
      </c>
      <c r="BC4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21" s="22">
        <f>Enrollment[[#This Row],[Host Children 3-14]]+Enrollment[[#This Row],[Host Children 15-24]]</f>
        <v>0</v>
      </c>
      <c r="BF421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21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21" s="22">
        <f>Enrollment[[#This Row],['# of Boys from host community in age group 3-5 enrolled in learning spaces]]+Enrollment[[#This Row],['# of Boys from host community in age group 6-14 enrolled in learning spaces]]</f>
        <v>0</v>
      </c>
      <c r="BI421" s="22">
        <f>Enrollment[[#This Row],['# of Girls from host community in age group 3-5 enrolled in learning spaces]]+Enrollment[[#This Row],['# of Girls from host community in age group 6-14 enrolled in learning spaces]]</f>
        <v>0</v>
      </c>
      <c r="BJ421" s="22">
        <f>Enrollment[[#This Row],[Male Refugee (3-14)]]+Enrollment[[#This Row],[Host Male (3-14)]]</f>
        <v>48</v>
      </c>
      <c r="BK421" s="22">
        <f>Enrollment[[#This Row],[Female Refugee (3-14)]]+Enrollment[[#This Row],[Host Female (3-14)]]</f>
        <v>57</v>
      </c>
      <c r="BL4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21" s="22">
        <f>Enrollment[[#This Row],['# of Boys from host community in age group 15-17 enrolled in learning spaces]]+Enrollment[[#This Row],['# of Boys from host community in age group 18-24 enrolled in learning spaces]]</f>
        <v>0</v>
      </c>
      <c r="BO4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21" s="22">
        <f>Enrollment[[#This Row],[Male Refugee (15-24)]]+Enrollment[[#This Row],[Male Host (15-24)]]</f>
        <v>0</v>
      </c>
      <c r="BQ421" s="22">
        <f>Enrollment[[#This Row],[Female Refugee  (15-24)]]+Enrollment[[#This Row],[Female Host (15-24)]]</f>
        <v>0</v>
      </c>
      <c r="BR421" s="22">
        <f>Enrollment[[#This Row],[Total Male (3-14)]]+Enrollment[[#This Row],[Total Male (15-24)]]</f>
        <v>48</v>
      </c>
      <c r="BS421" s="22">
        <f>Enrollment[[#This Row],[Total Female (3-14)]]+Enrollment[[#This Row],[Total Female (15-24)]]</f>
        <v>57</v>
      </c>
      <c r="BT421" s="22">
        <f>Enrollment[[#This Row],[Refugee Total]]+Enrollment[[#This Row],[Total Host]]</f>
        <v>105</v>
      </c>
      <c r="BU421" s="22">
        <f>Enrollment[[#This Row],['# of Girls from refugee community in age group 3-5 enrolled in learning spaces]]+Enrollment[[#This Row],['# of Girls from host community in age group 3-5 enrolled in learning spaces]]</f>
        <v>20</v>
      </c>
      <c r="BV421" s="22">
        <f>Enrollment[[#This Row],['# of Girls from refugee community in age group 6-14 enrolled in learning spaces]]+Enrollment[[#This Row],['# of Girls from host community in age group 6-14 enrolled in learning spaces]]</f>
        <v>37</v>
      </c>
      <c r="BW4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21" s="22">
        <f>Enrollment[[#This Row],['# of Boys from refugee community in age group 3-5 enrolled in learning spaces]]+Enrollment[[#This Row],['# of Boys from host community in age group 3-5 enrolled in learning spaces]]</f>
        <v>15</v>
      </c>
      <c r="BZ421" s="22">
        <f>Enrollment[[#This Row],['# of Boys from refugee community in age group 6-14 enrolled in learning spaces]]+Enrollment[[#This Row],['# of Boys from host community in age group 6-14 enrolled in learning spaces]]</f>
        <v>33</v>
      </c>
      <c r="CA4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4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22" spans="1:80">
      <c r="A422" s="21" t="s">
        <v>34</v>
      </c>
      <c r="B422" s="21" t="s">
        <v>63</v>
      </c>
      <c r="E422" s="21" t="s">
        <v>800</v>
      </c>
      <c r="F422" s="21" t="s">
        <v>1388</v>
      </c>
      <c r="G422" s="21">
        <v>31012588</v>
      </c>
      <c r="H422" s="21" t="s">
        <v>166</v>
      </c>
      <c r="I422" s="21" t="s">
        <v>259</v>
      </c>
      <c r="J422" s="21" t="s">
        <v>168</v>
      </c>
      <c r="P422" s="21" t="s">
        <v>99</v>
      </c>
      <c r="Q422" s="21" t="s">
        <v>107</v>
      </c>
      <c r="S422" s="21">
        <v>20</v>
      </c>
      <c r="T422" s="21">
        <v>1</v>
      </c>
      <c r="U422" s="21">
        <v>15</v>
      </c>
      <c r="V422" s="21">
        <v>1</v>
      </c>
      <c r="AA422" s="21">
        <v>38</v>
      </c>
      <c r="AC422" s="21">
        <v>32</v>
      </c>
      <c r="AD422" s="21">
        <v>1</v>
      </c>
      <c r="AZ4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22" s="22">
        <f>Enrollment[[#This Row],[Refugee Children 3-14]]+Enrollment[[#This Row],[Refugee Children 15-24]]</f>
        <v>105</v>
      </c>
      <c r="BC4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22" s="22">
        <f>Enrollment[[#This Row],[Host Children 3-14]]+Enrollment[[#This Row],[Host Children 15-24]]</f>
        <v>0</v>
      </c>
      <c r="BF422" s="22">
        <f>Enrollment[[#This Row],['# of Boys from refugee community in age group 3-5 enrolled in learning spaces]]+Enrollment[[#This Row],['# of Boys from refugee community in age group 6-14 enrolled in learning spaces]]</f>
        <v>47</v>
      </c>
      <c r="BG422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422" s="22">
        <f>Enrollment[[#This Row],['# of Boys from host community in age group 3-5 enrolled in learning spaces]]+Enrollment[[#This Row],['# of Boys from host community in age group 6-14 enrolled in learning spaces]]</f>
        <v>0</v>
      </c>
      <c r="BI422" s="22">
        <f>Enrollment[[#This Row],['# of Girls from host community in age group 3-5 enrolled in learning spaces]]+Enrollment[[#This Row],['# of Girls from host community in age group 6-14 enrolled in learning spaces]]</f>
        <v>0</v>
      </c>
      <c r="BJ422" s="22">
        <f>Enrollment[[#This Row],[Male Refugee (3-14)]]+Enrollment[[#This Row],[Host Male (3-14)]]</f>
        <v>47</v>
      </c>
      <c r="BK422" s="22">
        <f>Enrollment[[#This Row],[Female Refugee (3-14)]]+Enrollment[[#This Row],[Host Female (3-14)]]</f>
        <v>58</v>
      </c>
      <c r="BL4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22" s="22">
        <f>Enrollment[[#This Row],['# of Boys from host community in age group 15-17 enrolled in learning spaces]]+Enrollment[[#This Row],['# of Boys from host community in age group 18-24 enrolled in learning spaces]]</f>
        <v>0</v>
      </c>
      <c r="BO4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22" s="22">
        <f>Enrollment[[#This Row],[Male Refugee (15-24)]]+Enrollment[[#This Row],[Male Host (15-24)]]</f>
        <v>0</v>
      </c>
      <c r="BQ422" s="22">
        <f>Enrollment[[#This Row],[Female Refugee  (15-24)]]+Enrollment[[#This Row],[Female Host (15-24)]]</f>
        <v>0</v>
      </c>
      <c r="BR422" s="22">
        <f>Enrollment[[#This Row],[Total Male (3-14)]]+Enrollment[[#This Row],[Total Male (15-24)]]</f>
        <v>47</v>
      </c>
      <c r="BS422" s="22">
        <f>Enrollment[[#This Row],[Total Female (3-14)]]+Enrollment[[#This Row],[Total Female (15-24)]]</f>
        <v>58</v>
      </c>
      <c r="BT422" s="22">
        <f>Enrollment[[#This Row],[Refugee Total]]+Enrollment[[#This Row],[Total Host]]</f>
        <v>105</v>
      </c>
      <c r="BU422" s="22">
        <f>Enrollment[[#This Row],['# of Girls from refugee community in age group 3-5 enrolled in learning spaces]]+Enrollment[[#This Row],['# of Girls from host community in age group 3-5 enrolled in learning spaces]]</f>
        <v>20</v>
      </c>
      <c r="BV422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22" s="22">
        <f>Enrollment[[#This Row],['# of Boys from refugee community in age group 3-5 enrolled in learning spaces]]+Enrollment[[#This Row],['# of Boys from host community in age group 3-5 enrolled in learning spaces]]</f>
        <v>15</v>
      </c>
      <c r="BZ422" s="22">
        <f>Enrollment[[#This Row],['# of Boys from refugee community in age group 6-14 enrolled in learning spaces]]+Enrollment[[#This Row],['# of Boys from host community in age group 6-14 enrolled in learning spaces]]</f>
        <v>32</v>
      </c>
      <c r="CA4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4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23" spans="1:80">
      <c r="A423" s="21" t="s">
        <v>34</v>
      </c>
      <c r="B423" s="21" t="s">
        <v>63</v>
      </c>
      <c r="E423" s="21" t="s">
        <v>802</v>
      </c>
      <c r="F423" s="21" t="s">
        <v>1389</v>
      </c>
      <c r="G423" s="21">
        <v>31012554</v>
      </c>
      <c r="H423" s="21" t="s">
        <v>166</v>
      </c>
      <c r="I423" s="21" t="s">
        <v>167</v>
      </c>
      <c r="J423" s="21" t="s">
        <v>168</v>
      </c>
      <c r="K423" s="21">
        <v>21.158857000000001</v>
      </c>
      <c r="L423" s="21">
        <v>92.139774000000003</v>
      </c>
      <c r="M423" s="21">
        <v>0</v>
      </c>
      <c r="N423" s="21">
        <v>0</v>
      </c>
      <c r="P423" s="21" t="s">
        <v>99</v>
      </c>
      <c r="Q423" s="21" t="s">
        <v>107</v>
      </c>
      <c r="S423" s="21">
        <v>20</v>
      </c>
      <c r="T423" s="21">
        <v>1</v>
      </c>
      <c r="U423" s="21">
        <v>15</v>
      </c>
      <c r="V423" s="21">
        <v>1</v>
      </c>
      <c r="AA423" s="21">
        <v>39</v>
      </c>
      <c r="AB423" s="21">
        <v>2</v>
      </c>
      <c r="AC423" s="21">
        <v>31</v>
      </c>
      <c r="AZ4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23" s="22">
        <f>Enrollment[[#This Row],[Refugee Children 3-14]]+Enrollment[[#This Row],[Refugee Children 15-24]]</f>
        <v>105</v>
      </c>
      <c r="BC4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23" s="22">
        <f>Enrollment[[#This Row],[Host Children 3-14]]+Enrollment[[#This Row],[Host Children 15-24]]</f>
        <v>0</v>
      </c>
      <c r="BF423" s="22">
        <f>Enrollment[[#This Row],['# of Boys from refugee community in age group 3-5 enrolled in learning spaces]]+Enrollment[[#This Row],['# of Boys from refugee community in age group 6-14 enrolled in learning spaces]]</f>
        <v>46</v>
      </c>
      <c r="BG423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423" s="22">
        <f>Enrollment[[#This Row],['# of Boys from host community in age group 3-5 enrolled in learning spaces]]+Enrollment[[#This Row],['# of Boys from host community in age group 6-14 enrolled in learning spaces]]</f>
        <v>0</v>
      </c>
      <c r="BI423" s="22">
        <f>Enrollment[[#This Row],['# of Girls from host community in age group 3-5 enrolled in learning spaces]]+Enrollment[[#This Row],['# of Girls from host community in age group 6-14 enrolled in learning spaces]]</f>
        <v>0</v>
      </c>
      <c r="BJ423" s="22">
        <f>Enrollment[[#This Row],[Male Refugee (3-14)]]+Enrollment[[#This Row],[Host Male (3-14)]]</f>
        <v>46</v>
      </c>
      <c r="BK423" s="22">
        <f>Enrollment[[#This Row],[Female Refugee (3-14)]]+Enrollment[[#This Row],[Host Female (3-14)]]</f>
        <v>59</v>
      </c>
      <c r="BL4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23" s="22">
        <f>Enrollment[[#This Row],['# of Boys from host community in age group 15-17 enrolled in learning spaces]]+Enrollment[[#This Row],['# of Boys from host community in age group 18-24 enrolled in learning spaces]]</f>
        <v>0</v>
      </c>
      <c r="BO4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23" s="22">
        <f>Enrollment[[#This Row],[Male Refugee (15-24)]]+Enrollment[[#This Row],[Male Host (15-24)]]</f>
        <v>0</v>
      </c>
      <c r="BQ423" s="22">
        <f>Enrollment[[#This Row],[Female Refugee  (15-24)]]+Enrollment[[#This Row],[Female Host (15-24)]]</f>
        <v>0</v>
      </c>
      <c r="BR423" s="22">
        <f>Enrollment[[#This Row],[Total Male (3-14)]]+Enrollment[[#This Row],[Total Male (15-24)]]</f>
        <v>46</v>
      </c>
      <c r="BS423" s="22">
        <f>Enrollment[[#This Row],[Total Female (3-14)]]+Enrollment[[#This Row],[Total Female (15-24)]]</f>
        <v>59</v>
      </c>
      <c r="BT423" s="22">
        <f>Enrollment[[#This Row],[Refugee Total]]+Enrollment[[#This Row],[Total Host]]</f>
        <v>105</v>
      </c>
      <c r="BU423" s="22">
        <f>Enrollment[[#This Row],['# of Girls from refugee community in age group 3-5 enrolled in learning spaces]]+Enrollment[[#This Row],['# of Girls from host community in age group 3-5 enrolled in learning spaces]]</f>
        <v>20</v>
      </c>
      <c r="BV423" s="22">
        <f>Enrollment[[#This Row],['# of Girls from refugee community in age group 6-14 enrolled in learning spaces]]+Enrollment[[#This Row],['# of Girls from host community in age group 6-14 enrolled in learning spaces]]</f>
        <v>39</v>
      </c>
      <c r="BW4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23" s="22">
        <f>Enrollment[[#This Row],['# of Boys from refugee community in age group 3-5 enrolled in learning spaces]]+Enrollment[[#This Row],['# of Boys from host community in age group 3-5 enrolled in learning spaces]]</f>
        <v>15</v>
      </c>
      <c r="BZ423" s="22">
        <f>Enrollment[[#This Row],['# of Boys from refugee community in age group 6-14 enrolled in learning spaces]]+Enrollment[[#This Row],['# of Boys from host community in age group 6-14 enrolled in learning spaces]]</f>
        <v>31</v>
      </c>
      <c r="CA4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4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24" spans="1:80">
      <c r="A424" s="21" t="s">
        <v>34</v>
      </c>
      <c r="B424" s="21" t="s">
        <v>63</v>
      </c>
      <c r="E424" s="21" t="s">
        <v>413</v>
      </c>
      <c r="F424" s="21" t="s">
        <v>1390</v>
      </c>
      <c r="G424" s="21">
        <v>31012559</v>
      </c>
      <c r="H424" s="21" t="s">
        <v>166</v>
      </c>
      <c r="I424" s="21" t="s">
        <v>167</v>
      </c>
      <c r="J424" s="21" t="s">
        <v>168</v>
      </c>
      <c r="K424" s="21">
        <v>21.159766999999999</v>
      </c>
      <c r="L424" s="21">
        <v>92.137050000000002</v>
      </c>
      <c r="M424" s="21">
        <v>0</v>
      </c>
      <c r="N424" s="21">
        <v>0</v>
      </c>
      <c r="P424" s="21" t="s">
        <v>99</v>
      </c>
      <c r="Q424" s="21" t="s">
        <v>107</v>
      </c>
      <c r="S424" s="21">
        <v>17</v>
      </c>
      <c r="T424" s="21">
        <v>1</v>
      </c>
      <c r="U424" s="21">
        <v>18</v>
      </c>
      <c r="V424" s="21">
        <v>1</v>
      </c>
      <c r="AA424" s="21">
        <v>36</v>
      </c>
      <c r="AB424" s="21">
        <v>1</v>
      </c>
      <c r="AC424" s="21">
        <v>34</v>
      </c>
      <c r="AZ4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24" s="22">
        <f>Enrollment[[#This Row],[Refugee Children 3-14]]+Enrollment[[#This Row],[Refugee Children 15-24]]</f>
        <v>105</v>
      </c>
      <c r="BC4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24" s="22">
        <f>Enrollment[[#This Row],[Host Children 3-14]]+Enrollment[[#This Row],[Host Children 15-24]]</f>
        <v>0</v>
      </c>
      <c r="BF424" s="22">
        <f>Enrollment[[#This Row],['# of Boys from refugee community in age group 3-5 enrolled in learning spaces]]+Enrollment[[#This Row],['# of Boys from refugee community in age group 6-14 enrolled in learning spaces]]</f>
        <v>52</v>
      </c>
      <c r="BG424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424" s="22">
        <f>Enrollment[[#This Row],['# of Boys from host community in age group 3-5 enrolled in learning spaces]]+Enrollment[[#This Row],['# of Boys from host community in age group 6-14 enrolled in learning spaces]]</f>
        <v>0</v>
      </c>
      <c r="BI424" s="22">
        <f>Enrollment[[#This Row],['# of Girls from host community in age group 3-5 enrolled in learning spaces]]+Enrollment[[#This Row],['# of Girls from host community in age group 6-14 enrolled in learning spaces]]</f>
        <v>0</v>
      </c>
      <c r="BJ424" s="22">
        <f>Enrollment[[#This Row],[Male Refugee (3-14)]]+Enrollment[[#This Row],[Host Male (3-14)]]</f>
        <v>52</v>
      </c>
      <c r="BK424" s="22">
        <f>Enrollment[[#This Row],[Female Refugee (3-14)]]+Enrollment[[#This Row],[Host Female (3-14)]]</f>
        <v>53</v>
      </c>
      <c r="BL4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24" s="22">
        <f>Enrollment[[#This Row],['# of Boys from host community in age group 15-17 enrolled in learning spaces]]+Enrollment[[#This Row],['# of Boys from host community in age group 18-24 enrolled in learning spaces]]</f>
        <v>0</v>
      </c>
      <c r="BO4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24" s="22">
        <f>Enrollment[[#This Row],[Male Refugee (15-24)]]+Enrollment[[#This Row],[Male Host (15-24)]]</f>
        <v>0</v>
      </c>
      <c r="BQ424" s="22">
        <f>Enrollment[[#This Row],[Female Refugee  (15-24)]]+Enrollment[[#This Row],[Female Host (15-24)]]</f>
        <v>0</v>
      </c>
      <c r="BR424" s="22">
        <f>Enrollment[[#This Row],[Total Male (3-14)]]+Enrollment[[#This Row],[Total Male (15-24)]]</f>
        <v>52</v>
      </c>
      <c r="BS424" s="22">
        <f>Enrollment[[#This Row],[Total Female (3-14)]]+Enrollment[[#This Row],[Total Female (15-24)]]</f>
        <v>53</v>
      </c>
      <c r="BT424" s="22">
        <f>Enrollment[[#This Row],[Refugee Total]]+Enrollment[[#This Row],[Total Host]]</f>
        <v>105</v>
      </c>
      <c r="BU424" s="22">
        <f>Enrollment[[#This Row],['# of Girls from refugee community in age group 3-5 enrolled in learning spaces]]+Enrollment[[#This Row],['# of Girls from host community in age group 3-5 enrolled in learning spaces]]</f>
        <v>17</v>
      </c>
      <c r="BV42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24" s="22">
        <f>Enrollment[[#This Row],['# of Boys from refugee community in age group 3-5 enrolled in learning spaces]]+Enrollment[[#This Row],['# of Boys from host community in age group 3-5 enrolled in learning spaces]]</f>
        <v>18</v>
      </c>
      <c r="BZ424" s="22">
        <f>Enrollment[[#This Row],['# of Boys from refugee community in age group 6-14 enrolled in learning spaces]]+Enrollment[[#This Row],['# of Boys from host community in age group 6-14 enrolled in learning spaces]]</f>
        <v>34</v>
      </c>
      <c r="CA4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25" spans="1:80">
      <c r="A425" s="21" t="s">
        <v>34</v>
      </c>
      <c r="B425" s="21" t="s">
        <v>63</v>
      </c>
      <c r="E425" s="21" t="s">
        <v>1391</v>
      </c>
      <c r="F425" s="21" t="s">
        <v>1392</v>
      </c>
      <c r="G425" s="21">
        <v>31012555</v>
      </c>
      <c r="H425" s="21" t="s">
        <v>166</v>
      </c>
      <c r="I425" s="21" t="s">
        <v>167</v>
      </c>
      <c r="J425" s="21" t="s">
        <v>168</v>
      </c>
      <c r="K425" s="21">
        <v>21.159049</v>
      </c>
      <c r="L425" s="21">
        <v>92.139306000000005</v>
      </c>
      <c r="M425" s="21">
        <v>0</v>
      </c>
      <c r="N425" s="21">
        <v>0</v>
      </c>
      <c r="P425" s="21" t="s">
        <v>99</v>
      </c>
      <c r="Q425" s="21" t="s">
        <v>107</v>
      </c>
      <c r="S425" s="21">
        <v>20</v>
      </c>
      <c r="T425" s="21">
        <v>1</v>
      </c>
      <c r="U425" s="21">
        <v>15</v>
      </c>
      <c r="V425" s="21">
        <v>1</v>
      </c>
      <c r="AA425" s="21">
        <v>38</v>
      </c>
      <c r="AC425" s="21">
        <v>32</v>
      </c>
      <c r="AZ4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25" s="22">
        <f>Enrollment[[#This Row],[Refugee Children 3-14]]+Enrollment[[#This Row],[Refugee Children 15-24]]</f>
        <v>105</v>
      </c>
      <c r="BC4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25" s="22">
        <f>Enrollment[[#This Row],[Host Children 3-14]]+Enrollment[[#This Row],[Host Children 15-24]]</f>
        <v>0</v>
      </c>
      <c r="BF425" s="22">
        <f>Enrollment[[#This Row],['# of Boys from refugee community in age group 3-5 enrolled in learning spaces]]+Enrollment[[#This Row],['# of Boys from refugee community in age group 6-14 enrolled in learning spaces]]</f>
        <v>47</v>
      </c>
      <c r="BG425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425" s="22">
        <f>Enrollment[[#This Row],['# of Boys from host community in age group 3-5 enrolled in learning spaces]]+Enrollment[[#This Row],['# of Boys from host community in age group 6-14 enrolled in learning spaces]]</f>
        <v>0</v>
      </c>
      <c r="BI425" s="22">
        <f>Enrollment[[#This Row],['# of Girls from host community in age group 3-5 enrolled in learning spaces]]+Enrollment[[#This Row],['# of Girls from host community in age group 6-14 enrolled in learning spaces]]</f>
        <v>0</v>
      </c>
      <c r="BJ425" s="22">
        <f>Enrollment[[#This Row],[Male Refugee (3-14)]]+Enrollment[[#This Row],[Host Male (3-14)]]</f>
        <v>47</v>
      </c>
      <c r="BK425" s="22">
        <f>Enrollment[[#This Row],[Female Refugee (3-14)]]+Enrollment[[#This Row],[Host Female (3-14)]]</f>
        <v>58</v>
      </c>
      <c r="BL4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25" s="22">
        <f>Enrollment[[#This Row],['# of Boys from host community in age group 15-17 enrolled in learning spaces]]+Enrollment[[#This Row],['# of Boys from host community in age group 18-24 enrolled in learning spaces]]</f>
        <v>0</v>
      </c>
      <c r="BO4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25" s="22">
        <f>Enrollment[[#This Row],[Male Refugee (15-24)]]+Enrollment[[#This Row],[Male Host (15-24)]]</f>
        <v>0</v>
      </c>
      <c r="BQ425" s="22">
        <f>Enrollment[[#This Row],[Female Refugee  (15-24)]]+Enrollment[[#This Row],[Female Host (15-24)]]</f>
        <v>0</v>
      </c>
      <c r="BR425" s="22">
        <f>Enrollment[[#This Row],[Total Male (3-14)]]+Enrollment[[#This Row],[Total Male (15-24)]]</f>
        <v>47</v>
      </c>
      <c r="BS425" s="22">
        <f>Enrollment[[#This Row],[Total Female (3-14)]]+Enrollment[[#This Row],[Total Female (15-24)]]</f>
        <v>58</v>
      </c>
      <c r="BT425" s="22">
        <f>Enrollment[[#This Row],[Refugee Total]]+Enrollment[[#This Row],[Total Host]]</f>
        <v>105</v>
      </c>
      <c r="BU425" s="22">
        <f>Enrollment[[#This Row],['# of Girls from refugee community in age group 3-5 enrolled in learning spaces]]+Enrollment[[#This Row],['# of Girls from host community in age group 3-5 enrolled in learning spaces]]</f>
        <v>20</v>
      </c>
      <c r="BV425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25" s="22">
        <f>Enrollment[[#This Row],['# of Boys from refugee community in age group 3-5 enrolled in learning spaces]]+Enrollment[[#This Row],['# of Boys from host community in age group 3-5 enrolled in learning spaces]]</f>
        <v>15</v>
      </c>
      <c r="BZ425" s="22">
        <f>Enrollment[[#This Row],['# of Boys from refugee community in age group 6-14 enrolled in learning spaces]]+Enrollment[[#This Row],['# of Boys from host community in age group 6-14 enrolled in learning spaces]]</f>
        <v>32</v>
      </c>
      <c r="CA4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4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26" spans="1:80">
      <c r="A426" s="21" t="s">
        <v>34</v>
      </c>
      <c r="B426" s="21" t="s">
        <v>63</v>
      </c>
      <c r="E426" s="21" t="s">
        <v>804</v>
      </c>
      <c r="F426" s="21" t="s">
        <v>1393</v>
      </c>
      <c r="G426" s="21">
        <v>31012552</v>
      </c>
      <c r="H426" s="21" t="s">
        <v>166</v>
      </c>
      <c r="I426" s="21" t="s">
        <v>167</v>
      </c>
      <c r="J426" s="21" t="s">
        <v>168</v>
      </c>
      <c r="K426" s="21">
        <v>21.158671999999999</v>
      </c>
      <c r="L426" s="21">
        <v>92.137266999999994</v>
      </c>
      <c r="M426" s="21">
        <v>0</v>
      </c>
      <c r="N426" s="21">
        <v>0</v>
      </c>
      <c r="P426" s="21" t="s">
        <v>99</v>
      </c>
      <c r="Q426" s="21" t="s">
        <v>107</v>
      </c>
      <c r="S426" s="21">
        <v>20</v>
      </c>
      <c r="T426" s="21">
        <v>1</v>
      </c>
      <c r="U426" s="21">
        <v>15</v>
      </c>
      <c r="V426" s="21">
        <v>1</v>
      </c>
      <c r="AA426" s="21">
        <v>35</v>
      </c>
      <c r="AB426" s="21">
        <v>1</v>
      </c>
      <c r="AC426" s="21">
        <v>35</v>
      </c>
      <c r="AZ4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26" s="22">
        <f>Enrollment[[#This Row],[Refugee Children 3-14]]+Enrollment[[#This Row],[Refugee Children 15-24]]</f>
        <v>105</v>
      </c>
      <c r="BC4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26" s="22">
        <f>Enrollment[[#This Row],[Host Children 3-14]]+Enrollment[[#This Row],[Host Children 15-24]]</f>
        <v>0</v>
      </c>
      <c r="BF426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26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26" s="22">
        <f>Enrollment[[#This Row],['# of Boys from host community in age group 3-5 enrolled in learning spaces]]+Enrollment[[#This Row],['# of Boys from host community in age group 6-14 enrolled in learning spaces]]</f>
        <v>0</v>
      </c>
      <c r="BI426" s="22">
        <f>Enrollment[[#This Row],['# of Girls from host community in age group 3-5 enrolled in learning spaces]]+Enrollment[[#This Row],['# of Girls from host community in age group 6-14 enrolled in learning spaces]]</f>
        <v>0</v>
      </c>
      <c r="BJ426" s="22">
        <f>Enrollment[[#This Row],[Male Refugee (3-14)]]+Enrollment[[#This Row],[Host Male (3-14)]]</f>
        <v>50</v>
      </c>
      <c r="BK426" s="22">
        <f>Enrollment[[#This Row],[Female Refugee (3-14)]]+Enrollment[[#This Row],[Host Female (3-14)]]</f>
        <v>55</v>
      </c>
      <c r="BL4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26" s="22">
        <f>Enrollment[[#This Row],['# of Boys from host community in age group 15-17 enrolled in learning spaces]]+Enrollment[[#This Row],['# of Boys from host community in age group 18-24 enrolled in learning spaces]]</f>
        <v>0</v>
      </c>
      <c r="BO4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26" s="22">
        <f>Enrollment[[#This Row],[Male Refugee (15-24)]]+Enrollment[[#This Row],[Male Host (15-24)]]</f>
        <v>0</v>
      </c>
      <c r="BQ426" s="22">
        <f>Enrollment[[#This Row],[Female Refugee  (15-24)]]+Enrollment[[#This Row],[Female Host (15-24)]]</f>
        <v>0</v>
      </c>
      <c r="BR426" s="22">
        <f>Enrollment[[#This Row],[Total Male (3-14)]]+Enrollment[[#This Row],[Total Male (15-24)]]</f>
        <v>50</v>
      </c>
      <c r="BS426" s="22">
        <f>Enrollment[[#This Row],[Total Female (3-14)]]+Enrollment[[#This Row],[Total Female (15-24)]]</f>
        <v>55</v>
      </c>
      <c r="BT426" s="22">
        <f>Enrollment[[#This Row],[Refugee Total]]+Enrollment[[#This Row],[Total Host]]</f>
        <v>105</v>
      </c>
      <c r="BU426" s="22">
        <f>Enrollment[[#This Row],['# of Girls from refugee community in age group 3-5 enrolled in learning spaces]]+Enrollment[[#This Row],['# of Girls from host community in age group 3-5 enrolled in learning spaces]]</f>
        <v>20</v>
      </c>
      <c r="BV426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26" s="22">
        <f>Enrollment[[#This Row],['# of Boys from refugee community in age group 3-5 enrolled in learning spaces]]+Enrollment[[#This Row],['# of Boys from host community in age group 3-5 enrolled in learning spaces]]</f>
        <v>15</v>
      </c>
      <c r="BZ426" s="22">
        <f>Enrollment[[#This Row],['# of Boys from refugee community in age group 6-14 enrolled in learning spaces]]+Enrollment[[#This Row],['# of Boys from host community in age group 6-14 enrolled in learning spaces]]</f>
        <v>35</v>
      </c>
      <c r="CA4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4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27" spans="1:80">
      <c r="A427" s="21" t="s">
        <v>34</v>
      </c>
      <c r="B427" s="21" t="s">
        <v>63</v>
      </c>
      <c r="E427" s="21" t="s">
        <v>1394</v>
      </c>
      <c r="F427" s="21" t="s">
        <v>1395</v>
      </c>
      <c r="G427" s="21">
        <v>31012551</v>
      </c>
      <c r="H427" s="21" t="s">
        <v>166</v>
      </c>
      <c r="I427" s="21" t="s">
        <v>167</v>
      </c>
      <c r="J427" s="21" t="s">
        <v>168</v>
      </c>
      <c r="K427" s="21">
        <v>21.158670000000001</v>
      </c>
      <c r="L427" s="21">
        <v>92.137765999999999</v>
      </c>
      <c r="M427" s="21">
        <v>0</v>
      </c>
      <c r="N427" s="21">
        <v>0</v>
      </c>
      <c r="P427" s="21" t="s">
        <v>99</v>
      </c>
      <c r="Q427" s="21" t="s">
        <v>107</v>
      </c>
      <c r="S427" s="21">
        <v>18</v>
      </c>
      <c r="T427" s="21">
        <v>1</v>
      </c>
      <c r="U427" s="21">
        <v>17</v>
      </c>
      <c r="V427" s="21">
        <v>1</v>
      </c>
      <c r="AA427" s="21">
        <v>35</v>
      </c>
      <c r="AB427" s="21">
        <v>1</v>
      </c>
      <c r="AC427" s="21">
        <v>35</v>
      </c>
      <c r="AZ4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27" s="22">
        <f>Enrollment[[#This Row],[Refugee Children 3-14]]+Enrollment[[#This Row],[Refugee Children 15-24]]</f>
        <v>105</v>
      </c>
      <c r="BC4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27" s="22">
        <f>Enrollment[[#This Row],[Host Children 3-14]]+Enrollment[[#This Row],[Host Children 15-24]]</f>
        <v>0</v>
      </c>
      <c r="BF427" s="22">
        <f>Enrollment[[#This Row],['# of Boys from refugee community in age group 3-5 enrolled in learning spaces]]+Enrollment[[#This Row],['# of Boys from refugee community in age group 6-14 enrolled in learning spaces]]</f>
        <v>52</v>
      </c>
      <c r="BG427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427" s="22">
        <f>Enrollment[[#This Row],['# of Boys from host community in age group 3-5 enrolled in learning spaces]]+Enrollment[[#This Row],['# of Boys from host community in age group 6-14 enrolled in learning spaces]]</f>
        <v>0</v>
      </c>
      <c r="BI427" s="22">
        <f>Enrollment[[#This Row],['# of Girls from host community in age group 3-5 enrolled in learning spaces]]+Enrollment[[#This Row],['# of Girls from host community in age group 6-14 enrolled in learning spaces]]</f>
        <v>0</v>
      </c>
      <c r="BJ427" s="22">
        <f>Enrollment[[#This Row],[Male Refugee (3-14)]]+Enrollment[[#This Row],[Host Male (3-14)]]</f>
        <v>52</v>
      </c>
      <c r="BK427" s="22">
        <f>Enrollment[[#This Row],[Female Refugee (3-14)]]+Enrollment[[#This Row],[Host Female (3-14)]]</f>
        <v>53</v>
      </c>
      <c r="BL4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27" s="22">
        <f>Enrollment[[#This Row],['# of Boys from host community in age group 15-17 enrolled in learning spaces]]+Enrollment[[#This Row],['# of Boys from host community in age group 18-24 enrolled in learning spaces]]</f>
        <v>0</v>
      </c>
      <c r="BO4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27" s="22">
        <f>Enrollment[[#This Row],[Male Refugee (15-24)]]+Enrollment[[#This Row],[Male Host (15-24)]]</f>
        <v>0</v>
      </c>
      <c r="BQ427" s="22">
        <f>Enrollment[[#This Row],[Female Refugee  (15-24)]]+Enrollment[[#This Row],[Female Host (15-24)]]</f>
        <v>0</v>
      </c>
      <c r="BR427" s="22">
        <f>Enrollment[[#This Row],[Total Male (3-14)]]+Enrollment[[#This Row],[Total Male (15-24)]]</f>
        <v>52</v>
      </c>
      <c r="BS427" s="22">
        <f>Enrollment[[#This Row],[Total Female (3-14)]]+Enrollment[[#This Row],[Total Female (15-24)]]</f>
        <v>53</v>
      </c>
      <c r="BT427" s="22">
        <f>Enrollment[[#This Row],[Refugee Total]]+Enrollment[[#This Row],[Total Host]]</f>
        <v>105</v>
      </c>
      <c r="BU427" s="22">
        <f>Enrollment[[#This Row],['# of Girls from refugee community in age group 3-5 enrolled in learning spaces]]+Enrollment[[#This Row],['# of Girls from host community in age group 3-5 enrolled in learning spaces]]</f>
        <v>18</v>
      </c>
      <c r="BV427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27" s="22">
        <f>Enrollment[[#This Row],['# of Boys from refugee community in age group 3-5 enrolled in learning spaces]]+Enrollment[[#This Row],['# of Boys from host community in age group 3-5 enrolled in learning spaces]]</f>
        <v>17</v>
      </c>
      <c r="BZ427" s="22">
        <f>Enrollment[[#This Row],['# of Boys from refugee community in age group 6-14 enrolled in learning spaces]]+Enrollment[[#This Row],['# of Boys from host community in age group 6-14 enrolled in learning spaces]]</f>
        <v>35</v>
      </c>
      <c r="CA4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4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28" spans="1:80">
      <c r="A428" s="21" t="s">
        <v>34</v>
      </c>
      <c r="B428" s="21" t="s">
        <v>63</v>
      </c>
      <c r="E428" s="21" t="s">
        <v>1396</v>
      </c>
      <c r="F428" s="21" t="s">
        <v>1397</v>
      </c>
      <c r="G428" s="21">
        <v>31012550</v>
      </c>
      <c r="H428" s="21" t="s">
        <v>166</v>
      </c>
      <c r="I428" s="21" t="s">
        <v>167</v>
      </c>
      <c r="J428" s="21" t="s">
        <v>168</v>
      </c>
      <c r="K428" s="21">
        <v>21.158615000000001</v>
      </c>
      <c r="L428" s="21">
        <v>92.140074999999996</v>
      </c>
      <c r="M428" s="21">
        <v>0</v>
      </c>
      <c r="N428" s="21">
        <v>0</v>
      </c>
      <c r="P428" s="21" t="s">
        <v>99</v>
      </c>
      <c r="Q428" s="21" t="s">
        <v>107</v>
      </c>
      <c r="S428" s="21">
        <v>20</v>
      </c>
      <c r="T428" s="21">
        <v>1</v>
      </c>
      <c r="U428" s="21">
        <v>15</v>
      </c>
      <c r="V428" s="21">
        <v>1</v>
      </c>
      <c r="AA428" s="21">
        <v>38</v>
      </c>
      <c r="AC428" s="21">
        <v>32</v>
      </c>
      <c r="AZ4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28" s="22">
        <f>Enrollment[[#This Row],[Refugee Children 3-14]]+Enrollment[[#This Row],[Refugee Children 15-24]]</f>
        <v>105</v>
      </c>
      <c r="BC4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28" s="22">
        <f>Enrollment[[#This Row],[Host Children 3-14]]+Enrollment[[#This Row],[Host Children 15-24]]</f>
        <v>0</v>
      </c>
      <c r="BF428" s="22">
        <f>Enrollment[[#This Row],['# of Boys from refugee community in age group 3-5 enrolled in learning spaces]]+Enrollment[[#This Row],['# of Boys from refugee community in age group 6-14 enrolled in learning spaces]]</f>
        <v>47</v>
      </c>
      <c r="BG428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428" s="22">
        <f>Enrollment[[#This Row],['# of Boys from host community in age group 3-5 enrolled in learning spaces]]+Enrollment[[#This Row],['# of Boys from host community in age group 6-14 enrolled in learning spaces]]</f>
        <v>0</v>
      </c>
      <c r="BI428" s="22">
        <f>Enrollment[[#This Row],['# of Girls from host community in age group 3-5 enrolled in learning spaces]]+Enrollment[[#This Row],['# of Girls from host community in age group 6-14 enrolled in learning spaces]]</f>
        <v>0</v>
      </c>
      <c r="BJ428" s="22">
        <f>Enrollment[[#This Row],[Male Refugee (3-14)]]+Enrollment[[#This Row],[Host Male (3-14)]]</f>
        <v>47</v>
      </c>
      <c r="BK428" s="22">
        <f>Enrollment[[#This Row],[Female Refugee (3-14)]]+Enrollment[[#This Row],[Host Female (3-14)]]</f>
        <v>58</v>
      </c>
      <c r="BL4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28" s="22">
        <f>Enrollment[[#This Row],['# of Boys from host community in age group 15-17 enrolled in learning spaces]]+Enrollment[[#This Row],['# of Boys from host community in age group 18-24 enrolled in learning spaces]]</f>
        <v>0</v>
      </c>
      <c r="BO4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28" s="22">
        <f>Enrollment[[#This Row],[Male Refugee (15-24)]]+Enrollment[[#This Row],[Male Host (15-24)]]</f>
        <v>0</v>
      </c>
      <c r="BQ428" s="22">
        <f>Enrollment[[#This Row],[Female Refugee  (15-24)]]+Enrollment[[#This Row],[Female Host (15-24)]]</f>
        <v>0</v>
      </c>
      <c r="BR428" s="22">
        <f>Enrollment[[#This Row],[Total Male (3-14)]]+Enrollment[[#This Row],[Total Male (15-24)]]</f>
        <v>47</v>
      </c>
      <c r="BS428" s="22">
        <f>Enrollment[[#This Row],[Total Female (3-14)]]+Enrollment[[#This Row],[Total Female (15-24)]]</f>
        <v>58</v>
      </c>
      <c r="BT428" s="22">
        <f>Enrollment[[#This Row],[Refugee Total]]+Enrollment[[#This Row],[Total Host]]</f>
        <v>105</v>
      </c>
      <c r="BU428" s="22">
        <f>Enrollment[[#This Row],['# of Girls from refugee community in age group 3-5 enrolled in learning spaces]]+Enrollment[[#This Row],['# of Girls from host community in age group 3-5 enrolled in learning spaces]]</f>
        <v>20</v>
      </c>
      <c r="BV428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28" s="22">
        <f>Enrollment[[#This Row],['# of Boys from refugee community in age group 3-5 enrolled in learning spaces]]+Enrollment[[#This Row],['# of Boys from host community in age group 3-5 enrolled in learning spaces]]</f>
        <v>15</v>
      </c>
      <c r="BZ428" s="22">
        <f>Enrollment[[#This Row],['# of Boys from refugee community in age group 6-14 enrolled in learning spaces]]+Enrollment[[#This Row],['# of Boys from host community in age group 6-14 enrolled in learning spaces]]</f>
        <v>32</v>
      </c>
      <c r="CA4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4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29" spans="1:80">
      <c r="A429" s="21" t="s">
        <v>35</v>
      </c>
      <c r="B429" s="21" t="s">
        <v>64</v>
      </c>
      <c r="E429" s="21" t="s">
        <v>390</v>
      </c>
      <c r="F429" s="21" t="s">
        <v>1398</v>
      </c>
      <c r="G429" s="21">
        <v>31012542</v>
      </c>
      <c r="H429" s="21" t="s">
        <v>166</v>
      </c>
      <c r="I429" s="21" t="s">
        <v>167</v>
      </c>
      <c r="J429" s="21" t="s">
        <v>168</v>
      </c>
      <c r="K429" s="21">
        <v>21.157830000000001</v>
      </c>
      <c r="L429" s="21">
        <v>92.149338</v>
      </c>
      <c r="M429" s="21">
        <v>0</v>
      </c>
      <c r="N429" s="21">
        <v>0</v>
      </c>
      <c r="P429" s="21" t="s">
        <v>99</v>
      </c>
      <c r="Q429" s="21" t="s">
        <v>107</v>
      </c>
      <c r="S429" s="21">
        <v>20</v>
      </c>
      <c r="T429" s="21">
        <v>1</v>
      </c>
      <c r="U429" s="21">
        <v>15</v>
      </c>
      <c r="AA429" s="21">
        <v>38</v>
      </c>
      <c r="AC429" s="21">
        <v>32</v>
      </c>
      <c r="AZ4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29" s="22">
        <f>Enrollment[[#This Row],[Refugee Children 3-14]]+Enrollment[[#This Row],[Refugee Children 15-24]]</f>
        <v>105</v>
      </c>
      <c r="BC4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29" s="22">
        <f>Enrollment[[#This Row],[Host Children 3-14]]+Enrollment[[#This Row],[Host Children 15-24]]</f>
        <v>0</v>
      </c>
      <c r="BF429" s="22">
        <f>Enrollment[[#This Row],['# of Boys from refugee community in age group 3-5 enrolled in learning spaces]]+Enrollment[[#This Row],['# of Boys from refugee community in age group 6-14 enrolled in learning spaces]]</f>
        <v>47</v>
      </c>
      <c r="BG429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429" s="22">
        <f>Enrollment[[#This Row],['# of Boys from host community in age group 3-5 enrolled in learning spaces]]+Enrollment[[#This Row],['# of Boys from host community in age group 6-14 enrolled in learning spaces]]</f>
        <v>0</v>
      </c>
      <c r="BI429" s="22">
        <f>Enrollment[[#This Row],['# of Girls from host community in age group 3-5 enrolled in learning spaces]]+Enrollment[[#This Row],['# of Girls from host community in age group 6-14 enrolled in learning spaces]]</f>
        <v>0</v>
      </c>
      <c r="BJ429" s="22">
        <f>Enrollment[[#This Row],[Male Refugee (3-14)]]+Enrollment[[#This Row],[Host Male (3-14)]]</f>
        <v>47</v>
      </c>
      <c r="BK429" s="22">
        <f>Enrollment[[#This Row],[Female Refugee (3-14)]]+Enrollment[[#This Row],[Host Female (3-14)]]</f>
        <v>58</v>
      </c>
      <c r="BL4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29" s="22">
        <f>Enrollment[[#This Row],['# of Boys from host community in age group 15-17 enrolled in learning spaces]]+Enrollment[[#This Row],['# of Boys from host community in age group 18-24 enrolled in learning spaces]]</f>
        <v>0</v>
      </c>
      <c r="BO4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29" s="22">
        <f>Enrollment[[#This Row],[Male Refugee (15-24)]]+Enrollment[[#This Row],[Male Host (15-24)]]</f>
        <v>0</v>
      </c>
      <c r="BQ429" s="22">
        <f>Enrollment[[#This Row],[Female Refugee  (15-24)]]+Enrollment[[#This Row],[Female Host (15-24)]]</f>
        <v>0</v>
      </c>
      <c r="BR429" s="22">
        <f>Enrollment[[#This Row],[Total Male (3-14)]]+Enrollment[[#This Row],[Total Male (15-24)]]</f>
        <v>47</v>
      </c>
      <c r="BS429" s="22">
        <f>Enrollment[[#This Row],[Total Female (3-14)]]+Enrollment[[#This Row],[Total Female (15-24)]]</f>
        <v>58</v>
      </c>
      <c r="BT429" s="22">
        <f>Enrollment[[#This Row],[Refugee Total]]+Enrollment[[#This Row],[Total Host]]</f>
        <v>105</v>
      </c>
      <c r="BU429" s="22">
        <f>Enrollment[[#This Row],['# of Girls from refugee community in age group 3-5 enrolled in learning spaces]]+Enrollment[[#This Row],['# of Girls from host community in age group 3-5 enrolled in learning spaces]]</f>
        <v>20</v>
      </c>
      <c r="BV429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29" s="22">
        <f>Enrollment[[#This Row],['# of Boys from refugee community in age group 3-5 enrolled in learning spaces]]+Enrollment[[#This Row],['# of Boys from host community in age group 3-5 enrolled in learning spaces]]</f>
        <v>15</v>
      </c>
      <c r="BZ429" s="22">
        <f>Enrollment[[#This Row],['# of Boys from refugee community in age group 6-14 enrolled in learning spaces]]+Enrollment[[#This Row],['# of Boys from host community in age group 6-14 enrolled in learning spaces]]</f>
        <v>32</v>
      </c>
      <c r="CA4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4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30" spans="1:80">
      <c r="A430" s="21" t="s">
        <v>35</v>
      </c>
      <c r="B430" s="21" t="s">
        <v>64</v>
      </c>
      <c r="E430" s="21" t="s">
        <v>1249</v>
      </c>
      <c r="F430" s="21" t="s">
        <v>1399</v>
      </c>
      <c r="G430" s="21">
        <v>31012557</v>
      </c>
      <c r="H430" s="21" t="s">
        <v>166</v>
      </c>
      <c r="I430" s="21" t="s">
        <v>259</v>
      </c>
      <c r="J430" s="21" t="s">
        <v>168</v>
      </c>
      <c r="K430" s="21">
        <v>21.159247000000001</v>
      </c>
      <c r="L430" s="21">
        <v>92.150625000000005</v>
      </c>
      <c r="M430" s="21">
        <v>0</v>
      </c>
      <c r="N430" s="21">
        <v>0</v>
      </c>
      <c r="P430" s="21" t="s">
        <v>99</v>
      </c>
      <c r="Q430" s="21" t="s">
        <v>107</v>
      </c>
      <c r="S430" s="21">
        <v>18</v>
      </c>
      <c r="U430" s="21">
        <v>17</v>
      </c>
      <c r="AA430" s="21">
        <v>39</v>
      </c>
      <c r="AC430" s="21">
        <v>31</v>
      </c>
      <c r="AD430" s="21">
        <v>1</v>
      </c>
      <c r="AZ4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30" s="22">
        <f>Enrollment[[#This Row],[Refugee Children 3-14]]+Enrollment[[#This Row],[Refugee Children 15-24]]</f>
        <v>105</v>
      </c>
      <c r="BC4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30" s="22">
        <f>Enrollment[[#This Row],[Host Children 3-14]]+Enrollment[[#This Row],[Host Children 15-24]]</f>
        <v>0</v>
      </c>
      <c r="BF430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30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30" s="22">
        <f>Enrollment[[#This Row],['# of Boys from host community in age group 3-5 enrolled in learning spaces]]+Enrollment[[#This Row],['# of Boys from host community in age group 6-14 enrolled in learning spaces]]</f>
        <v>0</v>
      </c>
      <c r="BI430" s="22">
        <f>Enrollment[[#This Row],['# of Girls from host community in age group 3-5 enrolled in learning spaces]]+Enrollment[[#This Row],['# of Girls from host community in age group 6-14 enrolled in learning spaces]]</f>
        <v>0</v>
      </c>
      <c r="BJ430" s="22">
        <f>Enrollment[[#This Row],[Male Refugee (3-14)]]+Enrollment[[#This Row],[Host Male (3-14)]]</f>
        <v>48</v>
      </c>
      <c r="BK430" s="22">
        <f>Enrollment[[#This Row],[Female Refugee (3-14)]]+Enrollment[[#This Row],[Host Female (3-14)]]</f>
        <v>57</v>
      </c>
      <c r="BL4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30" s="22">
        <f>Enrollment[[#This Row],['# of Boys from host community in age group 15-17 enrolled in learning spaces]]+Enrollment[[#This Row],['# of Boys from host community in age group 18-24 enrolled in learning spaces]]</f>
        <v>0</v>
      </c>
      <c r="BO4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30" s="22">
        <f>Enrollment[[#This Row],[Male Refugee (15-24)]]+Enrollment[[#This Row],[Male Host (15-24)]]</f>
        <v>0</v>
      </c>
      <c r="BQ430" s="22">
        <f>Enrollment[[#This Row],[Female Refugee  (15-24)]]+Enrollment[[#This Row],[Female Host (15-24)]]</f>
        <v>0</v>
      </c>
      <c r="BR430" s="22">
        <f>Enrollment[[#This Row],[Total Male (3-14)]]+Enrollment[[#This Row],[Total Male (15-24)]]</f>
        <v>48</v>
      </c>
      <c r="BS430" s="22">
        <f>Enrollment[[#This Row],[Total Female (3-14)]]+Enrollment[[#This Row],[Total Female (15-24)]]</f>
        <v>57</v>
      </c>
      <c r="BT430" s="22">
        <f>Enrollment[[#This Row],[Refugee Total]]+Enrollment[[#This Row],[Total Host]]</f>
        <v>105</v>
      </c>
      <c r="BU430" s="22">
        <f>Enrollment[[#This Row],['# of Girls from refugee community in age group 3-5 enrolled in learning spaces]]+Enrollment[[#This Row],['# of Girls from host community in age group 3-5 enrolled in learning spaces]]</f>
        <v>18</v>
      </c>
      <c r="BV430" s="22">
        <f>Enrollment[[#This Row],['# of Girls from refugee community in age group 6-14 enrolled in learning spaces]]+Enrollment[[#This Row],['# of Girls from host community in age group 6-14 enrolled in learning spaces]]</f>
        <v>39</v>
      </c>
      <c r="BW4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30" s="22">
        <f>Enrollment[[#This Row],['# of Boys from refugee community in age group 3-5 enrolled in learning spaces]]+Enrollment[[#This Row],['# of Boys from host community in age group 3-5 enrolled in learning spaces]]</f>
        <v>17</v>
      </c>
      <c r="BZ430" s="22">
        <f>Enrollment[[#This Row],['# of Boys from refugee community in age group 6-14 enrolled in learning spaces]]+Enrollment[[#This Row],['# of Boys from host community in age group 6-14 enrolled in learning spaces]]</f>
        <v>31</v>
      </c>
      <c r="CA4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4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31" spans="1:80">
      <c r="A431" s="21" t="s">
        <v>35</v>
      </c>
      <c r="B431" s="21" t="s">
        <v>64</v>
      </c>
      <c r="E431" s="21" t="s">
        <v>356</v>
      </c>
      <c r="F431" s="21" t="s">
        <v>1400</v>
      </c>
      <c r="G431" s="21">
        <v>31012539</v>
      </c>
      <c r="H431" s="21" t="s">
        <v>166</v>
      </c>
      <c r="I431" s="21" t="s">
        <v>259</v>
      </c>
      <c r="J431" s="21" t="s">
        <v>168</v>
      </c>
      <c r="K431" s="21">
        <v>21.157257999999999</v>
      </c>
      <c r="L431" s="21">
        <v>92.149375000000006</v>
      </c>
      <c r="M431" s="21">
        <v>0</v>
      </c>
      <c r="N431" s="21">
        <v>0</v>
      </c>
      <c r="P431" s="21" t="s">
        <v>99</v>
      </c>
      <c r="Q431" s="21" t="s">
        <v>107</v>
      </c>
      <c r="S431" s="21">
        <v>18</v>
      </c>
      <c r="U431" s="21">
        <v>17</v>
      </c>
      <c r="V431" s="21">
        <v>1</v>
      </c>
      <c r="AA431" s="21">
        <v>36</v>
      </c>
      <c r="AC431" s="21">
        <v>34</v>
      </c>
      <c r="AZ4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31" s="22">
        <f>Enrollment[[#This Row],[Refugee Children 3-14]]+Enrollment[[#This Row],[Refugee Children 15-24]]</f>
        <v>105</v>
      </c>
      <c r="BC4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31" s="22">
        <f>Enrollment[[#This Row],[Host Children 3-14]]+Enrollment[[#This Row],[Host Children 15-24]]</f>
        <v>0</v>
      </c>
      <c r="BF431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3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31" s="22">
        <f>Enrollment[[#This Row],['# of Boys from host community in age group 3-5 enrolled in learning spaces]]+Enrollment[[#This Row],['# of Boys from host community in age group 6-14 enrolled in learning spaces]]</f>
        <v>0</v>
      </c>
      <c r="BI431" s="22">
        <f>Enrollment[[#This Row],['# of Girls from host community in age group 3-5 enrolled in learning spaces]]+Enrollment[[#This Row],['# of Girls from host community in age group 6-14 enrolled in learning spaces]]</f>
        <v>0</v>
      </c>
      <c r="BJ431" s="22">
        <f>Enrollment[[#This Row],[Male Refugee (3-14)]]+Enrollment[[#This Row],[Host Male (3-14)]]</f>
        <v>51</v>
      </c>
      <c r="BK431" s="22">
        <f>Enrollment[[#This Row],[Female Refugee (3-14)]]+Enrollment[[#This Row],[Host Female (3-14)]]</f>
        <v>54</v>
      </c>
      <c r="BL4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31" s="22">
        <f>Enrollment[[#This Row],['# of Boys from host community in age group 15-17 enrolled in learning spaces]]+Enrollment[[#This Row],['# of Boys from host community in age group 18-24 enrolled in learning spaces]]</f>
        <v>0</v>
      </c>
      <c r="BO4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31" s="22">
        <f>Enrollment[[#This Row],[Male Refugee (15-24)]]+Enrollment[[#This Row],[Male Host (15-24)]]</f>
        <v>0</v>
      </c>
      <c r="BQ431" s="22">
        <f>Enrollment[[#This Row],[Female Refugee  (15-24)]]+Enrollment[[#This Row],[Female Host (15-24)]]</f>
        <v>0</v>
      </c>
      <c r="BR431" s="22">
        <f>Enrollment[[#This Row],[Total Male (3-14)]]+Enrollment[[#This Row],[Total Male (15-24)]]</f>
        <v>51</v>
      </c>
      <c r="BS431" s="22">
        <f>Enrollment[[#This Row],[Total Female (3-14)]]+Enrollment[[#This Row],[Total Female (15-24)]]</f>
        <v>54</v>
      </c>
      <c r="BT431" s="22">
        <f>Enrollment[[#This Row],[Refugee Total]]+Enrollment[[#This Row],[Total Host]]</f>
        <v>105</v>
      </c>
      <c r="BU431" s="22">
        <f>Enrollment[[#This Row],['# of Girls from refugee community in age group 3-5 enrolled in learning spaces]]+Enrollment[[#This Row],['# of Girls from host community in age group 3-5 enrolled in learning spaces]]</f>
        <v>18</v>
      </c>
      <c r="BV431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31" s="22">
        <f>Enrollment[[#This Row],['# of Boys from refugee community in age group 3-5 enrolled in learning spaces]]+Enrollment[[#This Row],['# of Boys from host community in age group 3-5 enrolled in learning spaces]]</f>
        <v>17</v>
      </c>
      <c r="BZ431" s="22">
        <f>Enrollment[[#This Row],['# of Boys from refugee community in age group 6-14 enrolled in learning spaces]]+Enrollment[[#This Row],['# of Boys from host community in age group 6-14 enrolled in learning spaces]]</f>
        <v>34</v>
      </c>
      <c r="CA4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4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32" spans="1:80">
      <c r="A432" s="21" t="s">
        <v>35</v>
      </c>
      <c r="B432" s="21" t="s">
        <v>64</v>
      </c>
      <c r="E432" s="21" t="s">
        <v>223</v>
      </c>
      <c r="F432" s="21" t="s">
        <v>1401</v>
      </c>
      <c r="G432" s="21">
        <v>31012553</v>
      </c>
      <c r="H432" s="21" t="s">
        <v>166</v>
      </c>
      <c r="I432" s="21" t="s">
        <v>259</v>
      </c>
      <c r="J432" s="21" t="s">
        <v>168</v>
      </c>
      <c r="K432" s="21">
        <v>21.158719999999999</v>
      </c>
      <c r="L432" s="21">
        <v>92.152069999999995</v>
      </c>
      <c r="M432" s="21">
        <v>0</v>
      </c>
      <c r="N432" s="21">
        <v>0</v>
      </c>
      <c r="P432" s="21" t="s">
        <v>99</v>
      </c>
      <c r="Q432" s="21" t="s">
        <v>107</v>
      </c>
      <c r="S432" s="21">
        <v>20</v>
      </c>
      <c r="U432" s="21">
        <v>15</v>
      </c>
      <c r="AA432" s="21">
        <v>38</v>
      </c>
      <c r="AC432" s="21">
        <v>32</v>
      </c>
      <c r="AD432" s="21">
        <v>1</v>
      </c>
      <c r="AZ4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32" s="22">
        <f>Enrollment[[#This Row],[Refugee Children 3-14]]+Enrollment[[#This Row],[Refugee Children 15-24]]</f>
        <v>105</v>
      </c>
      <c r="BC4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32" s="22">
        <f>Enrollment[[#This Row],[Host Children 3-14]]+Enrollment[[#This Row],[Host Children 15-24]]</f>
        <v>0</v>
      </c>
      <c r="BF432" s="22">
        <f>Enrollment[[#This Row],['# of Boys from refugee community in age group 3-5 enrolled in learning spaces]]+Enrollment[[#This Row],['# of Boys from refugee community in age group 6-14 enrolled in learning spaces]]</f>
        <v>47</v>
      </c>
      <c r="BG432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432" s="22">
        <f>Enrollment[[#This Row],['# of Boys from host community in age group 3-5 enrolled in learning spaces]]+Enrollment[[#This Row],['# of Boys from host community in age group 6-14 enrolled in learning spaces]]</f>
        <v>0</v>
      </c>
      <c r="BI432" s="22">
        <f>Enrollment[[#This Row],['# of Girls from host community in age group 3-5 enrolled in learning spaces]]+Enrollment[[#This Row],['# of Girls from host community in age group 6-14 enrolled in learning spaces]]</f>
        <v>0</v>
      </c>
      <c r="BJ432" s="22">
        <f>Enrollment[[#This Row],[Male Refugee (3-14)]]+Enrollment[[#This Row],[Host Male (3-14)]]</f>
        <v>47</v>
      </c>
      <c r="BK432" s="22">
        <f>Enrollment[[#This Row],[Female Refugee (3-14)]]+Enrollment[[#This Row],[Host Female (3-14)]]</f>
        <v>58</v>
      </c>
      <c r="BL4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32" s="22">
        <f>Enrollment[[#This Row],['# of Boys from host community in age group 15-17 enrolled in learning spaces]]+Enrollment[[#This Row],['# of Boys from host community in age group 18-24 enrolled in learning spaces]]</f>
        <v>0</v>
      </c>
      <c r="BO4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32" s="22">
        <f>Enrollment[[#This Row],[Male Refugee (15-24)]]+Enrollment[[#This Row],[Male Host (15-24)]]</f>
        <v>0</v>
      </c>
      <c r="BQ432" s="22">
        <f>Enrollment[[#This Row],[Female Refugee  (15-24)]]+Enrollment[[#This Row],[Female Host (15-24)]]</f>
        <v>0</v>
      </c>
      <c r="BR432" s="22">
        <f>Enrollment[[#This Row],[Total Male (3-14)]]+Enrollment[[#This Row],[Total Male (15-24)]]</f>
        <v>47</v>
      </c>
      <c r="BS432" s="22">
        <f>Enrollment[[#This Row],[Total Female (3-14)]]+Enrollment[[#This Row],[Total Female (15-24)]]</f>
        <v>58</v>
      </c>
      <c r="BT432" s="22">
        <f>Enrollment[[#This Row],[Refugee Total]]+Enrollment[[#This Row],[Total Host]]</f>
        <v>105</v>
      </c>
      <c r="BU432" s="22">
        <f>Enrollment[[#This Row],['# of Girls from refugee community in age group 3-5 enrolled in learning spaces]]+Enrollment[[#This Row],['# of Girls from host community in age group 3-5 enrolled in learning spaces]]</f>
        <v>20</v>
      </c>
      <c r="BV432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32" s="22">
        <f>Enrollment[[#This Row],['# of Boys from refugee community in age group 3-5 enrolled in learning spaces]]+Enrollment[[#This Row],['# of Boys from host community in age group 3-5 enrolled in learning spaces]]</f>
        <v>15</v>
      </c>
      <c r="BZ432" s="22">
        <f>Enrollment[[#This Row],['# of Boys from refugee community in age group 6-14 enrolled in learning spaces]]+Enrollment[[#This Row],['# of Boys from host community in age group 6-14 enrolled in learning spaces]]</f>
        <v>32</v>
      </c>
      <c r="CA4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4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33" spans="1:80">
      <c r="A433" s="21" t="s">
        <v>35</v>
      </c>
      <c r="B433" s="21" t="s">
        <v>64</v>
      </c>
      <c r="E433" s="21" t="s">
        <v>1402</v>
      </c>
      <c r="F433" s="21" t="s">
        <v>1403</v>
      </c>
      <c r="G433" s="21">
        <v>31012544</v>
      </c>
      <c r="H433" s="21" t="s">
        <v>166</v>
      </c>
      <c r="I433" s="21" t="s">
        <v>259</v>
      </c>
      <c r="J433" s="21" t="s">
        <v>168</v>
      </c>
      <c r="K433" s="21">
        <v>21.158132999999999</v>
      </c>
      <c r="L433" s="21">
        <v>92.149083000000005</v>
      </c>
      <c r="M433" s="21">
        <v>0</v>
      </c>
      <c r="N433" s="21">
        <v>0</v>
      </c>
      <c r="P433" s="21" t="s">
        <v>99</v>
      </c>
      <c r="Q433" s="21" t="s">
        <v>107</v>
      </c>
      <c r="S433" s="21">
        <v>18</v>
      </c>
      <c r="T433" s="21">
        <v>1</v>
      </c>
      <c r="U433" s="21">
        <v>17</v>
      </c>
      <c r="AA433" s="21">
        <v>39</v>
      </c>
      <c r="AB433" s="21">
        <v>1</v>
      </c>
      <c r="AC433" s="21">
        <v>31</v>
      </c>
      <c r="AZ4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33" s="22">
        <f>Enrollment[[#This Row],[Refugee Children 3-14]]+Enrollment[[#This Row],[Refugee Children 15-24]]</f>
        <v>105</v>
      </c>
      <c r="BC4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33" s="22">
        <f>Enrollment[[#This Row],[Host Children 3-14]]+Enrollment[[#This Row],[Host Children 15-24]]</f>
        <v>0</v>
      </c>
      <c r="BF433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33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33" s="22">
        <f>Enrollment[[#This Row],['# of Boys from host community in age group 3-5 enrolled in learning spaces]]+Enrollment[[#This Row],['# of Boys from host community in age group 6-14 enrolled in learning spaces]]</f>
        <v>0</v>
      </c>
      <c r="BI433" s="22">
        <f>Enrollment[[#This Row],['# of Girls from host community in age group 3-5 enrolled in learning spaces]]+Enrollment[[#This Row],['# of Girls from host community in age group 6-14 enrolled in learning spaces]]</f>
        <v>0</v>
      </c>
      <c r="BJ433" s="22">
        <f>Enrollment[[#This Row],[Male Refugee (3-14)]]+Enrollment[[#This Row],[Host Male (3-14)]]</f>
        <v>48</v>
      </c>
      <c r="BK433" s="22">
        <f>Enrollment[[#This Row],[Female Refugee (3-14)]]+Enrollment[[#This Row],[Host Female (3-14)]]</f>
        <v>57</v>
      </c>
      <c r="BL4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33" s="22">
        <f>Enrollment[[#This Row],['# of Boys from host community in age group 15-17 enrolled in learning spaces]]+Enrollment[[#This Row],['# of Boys from host community in age group 18-24 enrolled in learning spaces]]</f>
        <v>0</v>
      </c>
      <c r="BO4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33" s="22">
        <f>Enrollment[[#This Row],[Male Refugee (15-24)]]+Enrollment[[#This Row],[Male Host (15-24)]]</f>
        <v>0</v>
      </c>
      <c r="BQ433" s="22">
        <f>Enrollment[[#This Row],[Female Refugee  (15-24)]]+Enrollment[[#This Row],[Female Host (15-24)]]</f>
        <v>0</v>
      </c>
      <c r="BR433" s="22">
        <f>Enrollment[[#This Row],[Total Male (3-14)]]+Enrollment[[#This Row],[Total Male (15-24)]]</f>
        <v>48</v>
      </c>
      <c r="BS433" s="22">
        <f>Enrollment[[#This Row],[Total Female (3-14)]]+Enrollment[[#This Row],[Total Female (15-24)]]</f>
        <v>57</v>
      </c>
      <c r="BT433" s="22">
        <f>Enrollment[[#This Row],[Refugee Total]]+Enrollment[[#This Row],[Total Host]]</f>
        <v>105</v>
      </c>
      <c r="BU433" s="22">
        <f>Enrollment[[#This Row],['# of Girls from refugee community in age group 3-5 enrolled in learning spaces]]+Enrollment[[#This Row],['# of Girls from host community in age group 3-5 enrolled in learning spaces]]</f>
        <v>18</v>
      </c>
      <c r="BV433" s="22">
        <f>Enrollment[[#This Row],['# of Girls from refugee community in age group 6-14 enrolled in learning spaces]]+Enrollment[[#This Row],['# of Girls from host community in age group 6-14 enrolled in learning spaces]]</f>
        <v>39</v>
      </c>
      <c r="BW4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33" s="22">
        <f>Enrollment[[#This Row],['# of Boys from refugee community in age group 3-5 enrolled in learning spaces]]+Enrollment[[#This Row],['# of Boys from host community in age group 3-5 enrolled in learning spaces]]</f>
        <v>17</v>
      </c>
      <c r="BZ433" s="22">
        <f>Enrollment[[#This Row],['# of Boys from refugee community in age group 6-14 enrolled in learning spaces]]+Enrollment[[#This Row],['# of Boys from host community in age group 6-14 enrolled in learning spaces]]</f>
        <v>31</v>
      </c>
      <c r="CA4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4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34" spans="1:80">
      <c r="A434" s="21" t="s">
        <v>35</v>
      </c>
      <c r="B434" s="21" t="s">
        <v>64</v>
      </c>
      <c r="E434" s="21" t="s">
        <v>1404</v>
      </c>
      <c r="F434" s="21" t="s">
        <v>1405</v>
      </c>
      <c r="G434" s="21">
        <v>31012538</v>
      </c>
      <c r="H434" s="21" t="s">
        <v>166</v>
      </c>
      <c r="I434" s="21" t="s">
        <v>259</v>
      </c>
      <c r="J434" s="21" t="s">
        <v>168</v>
      </c>
      <c r="K434" s="21">
        <v>21.157225</v>
      </c>
      <c r="L434" s="21">
        <v>92.149586999999997</v>
      </c>
      <c r="M434" s="21">
        <v>0</v>
      </c>
      <c r="N434" s="21">
        <v>0</v>
      </c>
      <c r="P434" s="21" t="s">
        <v>99</v>
      </c>
      <c r="Q434" s="21" t="s">
        <v>107</v>
      </c>
      <c r="S434" s="21">
        <v>20</v>
      </c>
      <c r="U434" s="21">
        <v>15</v>
      </c>
      <c r="AA434" s="21">
        <v>35</v>
      </c>
      <c r="AC434" s="21">
        <v>35</v>
      </c>
      <c r="AD434" s="21">
        <v>1</v>
      </c>
      <c r="AZ4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34" s="22">
        <f>Enrollment[[#This Row],[Refugee Children 3-14]]+Enrollment[[#This Row],[Refugee Children 15-24]]</f>
        <v>105</v>
      </c>
      <c r="BC4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34" s="22">
        <f>Enrollment[[#This Row],[Host Children 3-14]]+Enrollment[[#This Row],[Host Children 15-24]]</f>
        <v>0</v>
      </c>
      <c r="BF434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34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34" s="22">
        <f>Enrollment[[#This Row],['# of Boys from host community in age group 3-5 enrolled in learning spaces]]+Enrollment[[#This Row],['# of Boys from host community in age group 6-14 enrolled in learning spaces]]</f>
        <v>0</v>
      </c>
      <c r="BI434" s="22">
        <f>Enrollment[[#This Row],['# of Girls from host community in age group 3-5 enrolled in learning spaces]]+Enrollment[[#This Row],['# of Girls from host community in age group 6-14 enrolled in learning spaces]]</f>
        <v>0</v>
      </c>
      <c r="BJ434" s="22">
        <f>Enrollment[[#This Row],[Male Refugee (3-14)]]+Enrollment[[#This Row],[Host Male (3-14)]]</f>
        <v>50</v>
      </c>
      <c r="BK434" s="22">
        <f>Enrollment[[#This Row],[Female Refugee (3-14)]]+Enrollment[[#This Row],[Host Female (3-14)]]</f>
        <v>55</v>
      </c>
      <c r="BL4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34" s="22">
        <f>Enrollment[[#This Row],['# of Boys from host community in age group 15-17 enrolled in learning spaces]]+Enrollment[[#This Row],['# of Boys from host community in age group 18-24 enrolled in learning spaces]]</f>
        <v>0</v>
      </c>
      <c r="BO4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34" s="22">
        <f>Enrollment[[#This Row],[Male Refugee (15-24)]]+Enrollment[[#This Row],[Male Host (15-24)]]</f>
        <v>0</v>
      </c>
      <c r="BQ434" s="22">
        <f>Enrollment[[#This Row],[Female Refugee  (15-24)]]+Enrollment[[#This Row],[Female Host (15-24)]]</f>
        <v>0</v>
      </c>
      <c r="BR434" s="22">
        <f>Enrollment[[#This Row],[Total Male (3-14)]]+Enrollment[[#This Row],[Total Male (15-24)]]</f>
        <v>50</v>
      </c>
      <c r="BS434" s="22">
        <f>Enrollment[[#This Row],[Total Female (3-14)]]+Enrollment[[#This Row],[Total Female (15-24)]]</f>
        <v>55</v>
      </c>
      <c r="BT434" s="22">
        <f>Enrollment[[#This Row],[Refugee Total]]+Enrollment[[#This Row],[Total Host]]</f>
        <v>105</v>
      </c>
      <c r="BU434" s="22">
        <f>Enrollment[[#This Row],['# of Girls from refugee community in age group 3-5 enrolled in learning spaces]]+Enrollment[[#This Row],['# of Girls from host community in age group 3-5 enrolled in learning spaces]]</f>
        <v>20</v>
      </c>
      <c r="BV434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34" s="22">
        <f>Enrollment[[#This Row],['# of Boys from refugee community in age group 3-5 enrolled in learning spaces]]+Enrollment[[#This Row],['# of Boys from host community in age group 3-5 enrolled in learning spaces]]</f>
        <v>15</v>
      </c>
      <c r="BZ434" s="22">
        <f>Enrollment[[#This Row],['# of Boys from refugee community in age group 6-14 enrolled in learning spaces]]+Enrollment[[#This Row],['# of Boys from host community in age group 6-14 enrolled in learning spaces]]</f>
        <v>35</v>
      </c>
      <c r="CA4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35" spans="1:80">
      <c r="A435" s="21" t="s">
        <v>35</v>
      </c>
      <c r="B435" s="21" t="s">
        <v>64</v>
      </c>
      <c r="E435" s="21" t="s">
        <v>1165</v>
      </c>
      <c r="F435" s="21" t="s">
        <v>1406</v>
      </c>
      <c r="G435" s="21">
        <v>31012541</v>
      </c>
      <c r="H435" s="21" t="s">
        <v>166</v>
      </c>
      <c r="I435" s="21" t="s">
        <v>259</v>
      </c>
      <c r="J435" s="21" t="s">
        <v>168</v>
      </c>
      <c r="K435" s="21">
        <v>21.157668000000001</v>
      </c>
      <c r="L435" s="21">
        <v>92.151859999999999</v>
      </c>
      <c r="M435" s="21">
        <v>0</v>
      </c>
      <c r="N435" s="21">
        <v>0</v>
      </c>
      <c r="P435" s="21" t="s">
        <v>99</v>
      </c>
      <c r="Q435" s="21" t="s">
        <v>107</v>
      </c>
      <c r="S435" s="21">
        <v>19</v>
      </c>
      <c r="U435" s="21">
        <v>16</v>
      </c>
      <c r="AA435" s="21">
        <v>37</v>
      </c>
      <c r="AC435" s="21">
        <v>33</v>
      </c>
      <c r="AZ4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35" s="22">
        <f>Enrollment[[#This Row],[Refugee Children 3-14]]+Enrollment[[#This Row],[Refugee Children 15-24]]</f>
        <v>105</v>
      </c>
      <c r="BC4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35" s="22">
        <f>Enrollment[[#This Row],[Host Children 3-14]]+Enrollment[[#This Row],[Host Children 15-24]]</f>
        <v>0</v>
      </c>
      <c r="BF435" s="22">
        <f>Enrollment[[#This Row],['# of Boys from refugee community in age group 3-5 enrolled in learning spaces]]+Enrollment[[#This Row],['# of Boys from refugee community in age group 6-14 enrolled in learning spaces]]</f>
        <v>49</v>
      </c>
      <c r="BG435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435" s="22">
        <f>Enrollment[[#This Row],['# of Boys from host community in age group 3-5 enrolled in learning spaces]]+Enrollment[[#This Row],['# of Boys from host community in age group 6-14 enrolled in learning spaces]]</f>
        <v>0</v>
      </c>
      <c r="BI435" s="22">
        <f>Enrollment[[#This Row],['# of Girls from host community in age group 3-5 enrolled in learning spaces]]+Enrollment[[#This Row],['# of Girls from host community in age group 6-14 enrolled in learning spaces]]</f>
        <v>0</v>
      </c>
      <c r="BJ435" s="22">
        <f>Enrollment[[#This Row],[Male Refugee (3-14)]]+Enrollment[[#This Row],[Host Male (3-14)]]</f>
        <v>49</v>
      </c>
      <c r="BK435" s="22">
        <f>Enrollment[[#This Row],[Female Refugee (3-14)]]+Enrollment[[#This Row],[Host Female (3-14)]]</f>
        <v>56</v>
      </c>
      <c r="BL4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35" s="22">
        <f>Enrollment[[#This Row],['# of Boys from host community in age group 15-17 enrolled in learning spaces]]+Enrollment[[#This Row],['# of Boys from host community in age group 18-24 enrolled in learning spaces]]</f>
        <v>0</v>
      </c>
      <c r="BO4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35" s="22">
        <f>Enrollment[[#This Row],[Male Refugee (15-24)]]+Enrollment[[#This Row],[Male Host (15-24)]]</f>
        <v>0</v>
      </c>
      <c r="BQ435" s="22">
        <f>Enrollment[[#This Row],[Female Refugee  (15-24)]]+Enrollment[[#This Row],[Female Host (15-24)]]</f>
        <v>0</v>
      </c>
      <c r="BR435" s="22">
        <f>Enrollment[[#This Row],[Total Male (3-14)]]+Enrollment[[#This Row],[Total Male (15-24)]]</f>
        <v>49</v>
      </c>
      <c r="BS435" s="22">
        <f>Enrollment[[#This Row],[Total Female (3-14)]]+Enrollment[[#This Row],[Total Female (15-24)]]</f>
        <v>56</v>
      </c>
      <c r="BT435" s="22">
        <f>Enrollment[[#This Row],[Refugee Total]]+Enrollment[[#This Row],[Total Host]]</f>
        <v>105</v>
      </c>
      <c r="BU435" s="22">
        <f>Enrollment[[#This Row],['# of Girls from refugee community in age group 3-5 enrolled in learning spaces]]+Enrollment[[#This Row],['# of Girls from host community in age group 3-5 enrolled in learning spaces]]</f>
        <v>19</v>
      </c>
      <c r="BV435" s="22">
        <f>Enrollment[[#This Row],['# of Girls from refugee community in age group 6-14 enrolled in learning spaces]]+Enrollment[[#This Row],['# of Girls from host community in age group 6-14 enrolled in learning spaces]]</f>
        <v>37</v>
      </c>
      <c r="BW4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35" s="22">
        <f>Enrollment[[#This Row],['# of Boys from refugee community in age group 3-5 enrolled in learning spaces]]+Enrollment[[#This Row],['# of Boys from host community in age group 3-5 enrolled in learning spaces]]</f>
        <v>16</v>
      </c>
      <c r="BZ435" s="22">
        <f>Enrollment[[#This Row],['# of Boys from refugee community in age group 6-14 enrolled in learning spaces]]+Enrollment[[#This Row],['# of Boys from host community in age group 6-14 enrolled in learning spaces]]</f>
        <v>33</v>
      </c>
      <c r="CA4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4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36" spans="1:80">
      <c r="A436" s="21" t="s">
        <v>35</v>
      </c>
      <c r="B436" s="21" t="s">
        <v>64</v>
      </c>
      <c r="E436" s="21" t="s">
        <v>225</v>
      </c>
      <c r="F436" s="21" t="s">
        <v>1407</v>
      </c>
      <c r="G436" s="21">
        <v>31012558</v>
      </c>
      <c r="H436" s="21" t="s">
        <v>166</v>
      </c>
      <c r="I436" s="21" t="s">
        <v>167</v>
      </c>
      <c r="J436" s="21" t="s">
        <v>168</v>
      </c>
      <c r="K436" s="21">
        <v>21.159517999999998</v>
      </c>
      <c r="L436" s="21">
        <v>92.151250000000005</v>
      </c>
      <c r="M436" s="21">
        <v>0</v>
      </c>
      <c r="N436" s="21">
        <v>0</v>
      </c>
      <c r="P436" s="21" t="s">
        <v>99</v>
      </c>
      <c r="Q436" s="21" t="s">
        <v>107</v>
      </c>
      <c r="S436" s="21">
        <v>19</v>
      </c>
      <c r="U436" s="21">
        <v>16</v>
      </c>
      <c r="AA436" s="21">
        <v>38</v>
      </c>
      <c r="AC436" s="21">
        <v>32</v>
      </c>
      <c r="AZ4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36" s="22">
        <f>Enrollment[[#This Row],[Refugee Children 3-14]]+Enrollment[[#This Row],[Refugee Children 15-24]]</f>
        <v>105</v>
      </c>
      <c r="BC4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36" s="22">
        <f>Enrollment[[#This Row],[Host Children 3-14]]+Enrollment[[#This Row],[Host Children 15-24]]</f>
        <v>0</v>
      </c>
      <c r="BF436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36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36" s="22">
        <f>Enrollment[[#This Row],['# of Boys from host community in age group 3-5 enrolled in learning spaces]]+Enrollment[[#This Row],['# of Boys from host community in age group 6-14 enrolled in learning spaces]]</f>
        <v>0</v>
      </c>
      <c r="BI436" s="22">
        <f>Enrollment[[#This Row],['# of Girls from host community in age group 3-5 enrolled in learning spaces]]+Enrollment[[#This Row],['# of Girls from host community in age group 6-14 enrolled in learning spaces]]</f>
        <v>0</v>
      </c>
      <c r="BJ436" s="22">
        <f>Enrollment[[#This Row],[Male Refugee (3-14)]]+Enrollment[[#This Row],[Host Male (3-14)]]</f>
        <v>48</v>
      </c>
      <c r="BK436" s="22">
        <f>Enrollment[[#This Row],[Female Refugee (3-14)]]+Enrollment[[#This Row],[Host Female (3-14)]]</f>
        <v>57</v>
      </c>
      <c r="BL4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36" s="22">
        <f>Enrollment[[#This Row],['# of Boys from host community in age group 15-17 enrolled in learning spaces]]+Enrollment[[#This Row],['# of Boys from host community in age group 18-24 enrolled in learning spaces]]</f>
        <v>0</v>
      </c>
      <c r="BO4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36" s="22">
        <f>Enrollment[[#This Row],[Male Refugee (15-24)]]+Enrollment[[#This Row],[Male Host (15-24)]]</f>
        <v>0</v>
      </c>
      <c r="BQ436" s="22">
        <f>Enrollment[[#This Row],[Female Refugee  (15-24)]]+Enrollment[[#This Row],[Female Host (15-24)]]</f>
        <v>0</v>
      </c>
      <c r="BR436" s="22">
        <f>Enrollment[[#This Row],[Total Male (3-14)]]+Enrollment[[#This Row],[Total Male (15-24)]]</f>
        <v>48</v>
      </c>
      <c r="BS436" s="22">
        <f>Enrollment[[#This Row],[Total Female (3-14)]]+Enrollment[[#This Row],[Total Female (15-24)]]</f>
        <v>57</v>
      </c>
      <c r="BT436" s="22">
        <f>Enrollment[[#This Row],[Refugee Total]]+Enrollment[[#This Row],[Total Host]]</f>
        <v>105</v>
      </c>
      <c r="BU436" s="22">
        <f>Enrollment[[#This Row],['# of Girls from refugee community in age group 3-5 enrolled in learning spaces]]+Enrollment[[#This Row],['# of Girls from host community in age group 3-5 enrolled in learning spaces]]</f>
        <v>19</v>
      </c>
      <c r="BV436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36" s="22">
        <f>Enrollment[[#This Row],['# of Boys from refugee community in age group 3-5 enrolled in learning spaces]]+Enrollment[[#This Row],['# of Boys from host community in age group 3-5 enrolled in learning spaces]]</f>
        <v>16</v>
      </c>
      <c r="BZ436" s="22">
        <f>Enrollment[[#This Row],['# of Boys from refugee community in age group 6-14 enrolled in learning spaces]]+Enrollment[[#This Row],['# of Boys from host community in age group 6-14 enrolled in learning spaces]]</f>
        <v>32</v>
      </c>
      <c r="CA4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4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37" spans="1:80">
      <c r="A437" s="21" t="s">
        <v>35</v>
      </c>
      <c r="B437" s="21" t="s">
        <v>64</v>
      </c>
      <c r="E437" s="21" t="s">
        <v>985</v>
      </c>
      <c r="F437" s="21" t="s">
        <v>1408</v>
      </c>
      <c r="G437" s="21">
        <v>31012537</v>
      </c>
      <c r="H437" s="21" t="s">
        <v>166</v>
      </c>
      <c r="I437" s="21" t="s">
        <v>167</v>
      </c>
      <c r="J437" s="21" t="s">
        <v>168</v>
      </c>
      <c r="P437" s="21" t="s">
        <v>99</v>
      </c>
      <c r="Q437" s="21" t="s">
        <v>107</v>
      </c>
      <c r="S437" s="21">
        <v>20</v>
      </c>
      <c r="U437" s="21">
        <v>15</v>
      </c>
      <c r="AA437" s="21">
        <v>37</v>
      </c>
      <c r="AC437" s="21">
        <v>33</v>
      </c>
      <c r="AD437" s="21">
        <v>1</v>
      </c>
      <c r="AZ4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37" s="22">
        <f>Enrollment[[#This Row],[Refugee Children 3-14]]+Enrollment[[#This Row],[Refugee Children 15-24]]</f>
        <v>105</v>
      </c>
      <c r="BC4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37" s="22">
        <f>Enrollment[[#This Row],[Host Children 3-14]]+Enrollment[[#This Row],[Host Children 15-24]]</f>
        <v>0</v>
      </c>
      <c r="BF437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37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37" s="22">
        <f>Enrollment[[#This Row],['# of Boys from host community in age group 3-5 enrolled in learning spaces]]+Enrollment[[#This Row],['# of Boys from host community in age group 6-14 enrolled in learning spaces]]</f>
        <v>0</v>
      </c>
      <c r="BI437" s="22">
        <f>Enrollment[[#This Row],['# of Girls from host community in age group 3-5 enrolled in learning spaces]]+Enrollment[[#This Row],['# of Girls from host community in age group 6-14 enrolled in learning spaces]]</f>
        <v>0</v>
      </c>
      <c r="BJ437" s="22">
        <f>Enrollment[[#This Row],[Male Refugee (3-14)]]+Enrollment[[#This Row],[Host Male (3-14)]]</f>
        <v>48</v>
      </c>
      <c r="BK437" s="22">
        <f>Enrollment[[#This Row],[Female Refugee (3-14)]]+Enrollment[[#This Row],[Host Female (3-14)]]</f>
        <v>57</v>
      </c>
      <c r="BL4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37" s="22">
        <f>Enrollment[[#This Row],['# of Boys from host community in age group 15-17 enrolled in learning spaces]]+Enrollment[[#This Row],['# of Boys from host community in age group 18-24 enrolled in learning spaces]]</f>
        <v>0</v>
      </c>
      <c r="BO4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37" s="22">
        <f>Enrollment[[#This Row],[Male Refugee (15-24)]]+Enrollment[[#This Row],[Male Host (15-24)]]</f>
        <v>0</v>
      </c>
      <c r="BQ437" s="22">
        <f>Enrollment[[#This Row],[Female Refugee  (15-24)]]+Enrollment[[#This Row],[Female Host (15-24)]]</f>
        <v>0</v>
      </c>
      <c r="BR437" s="22">
        <f>Enrollment[[#This Row],[Total Male (3-14)]]+Enrollment[[#This Row],[Total Male (15-24)]]</f>
        <v>48</v>
      </c>
      <c r="BS437" s="22">
        <f>Enrollment[[#This Row],[Total Female (3-14)]]+Enrollment[[#This Row],[Total Female (15-24)]]</f>
        <v>57</v>
      </c>
      <c r="BT437" s="22">
        <f>Enrollment[[#This Row],[Refugee Total]]+Enrollment[[#This Row],[Total Host]]</f>
        <v>105</v>
      </c>
      <c r="BU437" s="22">
        <f>Enrollment[[#This Row],['# of Girls from refugee community in age group 3-5 enrolled in learning spaces]]+Enrollment[[#This Row],['# of Girls from host community in age group 3-5 enrolled in learning spaces]]</f>
        <v>20</v>
      </c>
      <c r="BV437" s="22">
        <f>Enrollment[[#This Row],['# of Girls from refugee community in age group 6-14 enrolled in learning spaces]]+Enrollment[[#This Row],['# of Girls from host community in age group 6-14 enrolled in learning spaces]]</f>
        <v>37</v>
      </c>
      <c r="BW4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37" s="22">
        <f>Enrollment[[#This Row],['# of Boys from refugee community in age group 3-5 enrolled in learning spaces]]+Enrollment[[#This Row],['# of Boys from host community in age group 3-5 enrolled in learning spaces]]</f>
        <v>15</v>
      </c>
      <c r="BZ437" s="22">
        <f>Enrollment[[#This Row],['# of Boys from refugee community in age group 6-14 enrolled in learning spaces]]+Enrollment[[#This Row],['# of Boys from host community in age group 6-14 enrolled in learning spaces]]</f>
        <v>33</v>
      </c>
      <c r="CA4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4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38" spans="1:80">
      <c r="A438" s="21" t="s">
        <v>35</v>
      </c>
      <c r="B438" s="21" t="s">
        <v>64</v>
      </c>
      <c r="E438" s="21" t="s">
        <v>988</v>
      </c>
      <c r="F438" s="21" t="s">
        <v>1409</v>
      </c>
      <c r="G438" s="21">
        <v>31012556</v>
      </c>
      <c r="H438" s="21" t="s">
        <v>166</v>
      </c>
      <c r="I438" s="21" t="s">
        <v>167</v>
      </c>
      <c r="J438" s="21" t="s">
        <v>168</v>
      </c>
      <c r="K438" s="21">
        <v>21.159143</v>
      </c>
      <c r="L438" s="21">
        <v>92.149182999999994</v>
      </c>
      <c r="M438" s="21">
        <v>0</v>
      </c>
      <c r="N438" s="21">
        <v>0</v>
      </c>
      <c r="P438" s="21" t="s">
        <v>99</v>
      </c>
      <c r="Q438" s="21" t="s">
        <v>107</v>
      </c>
      <c r="S438" s="21">
        <v>18</v>
      </c>
      <c r="U438" s="21">
        <v>17</v>
      </c>
      <c r="AA438" s="21">
        <v>36</v>
      </c>
      <c r="AC438" s="21">
        <v>34</v>
      </c>
      <c r="AZ4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38" s="22">
        <f>Enrollment[[#This Row],[Refugee Children 3-14]]+Enrollment[[#This Row],[Refugee Children 15-24]]</f>
        <v>105</v>
      </c>
      <c r="BC4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38" s="22">
        <f>Enrollment[[#This Row],[Host Children 3-14]]+Enrollment[[#This Row],[Host Children 15-24]]</f>
        <v>0</v>
      </c>
      <c r="BF438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38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38" s="22">
        <f>Enrollment[[#This Row],['# of Boys from host community in age group 3-5 enrolled in learning spaces]]+Enrollment[[#This Row],['# of Boys from host community in age group 6-14 enrolled in learning spaces]]</f>
        <v>0</v>
      </c>
      <c r="BI438" s="22">
        <f>Enrollment[[#This Row],['# of Girls from host community in age group 3-5 enrolled in learning spaces]]+Enrollment[[#This Row],['# of Girls from host community in age group 6-14 enrolled in learning spaces]]</f>
        <v>0</v>
      </c>
      <c r="BJ438" s="22">
        <f>Enrollment[[#This Row],[Male Refugee (3-14)]]+Enrollment[[#This Row],[Host Male (3-14)]]</f>
        <v>51</v>
      </c>
      <c r="BK438" s="22">
        <f>Enrollment[[#This Row],[Female Refugee (3-14)]]+Enrollment[[#This Row],[Host Female (3-14)]]</f>
        <v>54</v>
      </c>
      <c r="BL4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38" s="22">
        <f>Enrollment[[#This Row],['# of Boys from host community in age group 15-17 enrolled in learning spaces]]+Enrollment[[#This Row],['# of Boys from host community in age group 18-24 enrolled in learning spaces]]</f>
        <v>0</v>
      </c>
      <c r="BO4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38" s="22">
        <f>Enrollment[[#This Row],[Male Refugee (15-24)]]+Enrollment[[#This Row],[Male Host (15-24)]]</f>
        <v>0</v>
      </c>
      <c r="BQ438" s="22">
        <f>Enrollment[[#This Row],[Female Refugee  (15-24)]]+Enrollment[[#This Row],[Female Host (15-24)]]</f>
        <v>0</v>
      </c>
      <c r="BR438" s="22">
        <f>Enrollment[[#This Row],[Total Male (3-14)]]+Enrollment[[#This Row],[Total Male (15-24)]]</f>
        <v>51</v>
      </c>
      <c r="BS438" s="22">
        <f>Enrollment[[#This Row],[Total Female (3-14)]]+Enrollment[[#This Row],[Total Female (15-24)]]</f>
        <v>54</v>
      </c>
      <c r="BT438" s="22">
        <f>Enrollment[[#This Row],[Refugee Total]]+Enrollment[[#This Row],[Total Host]]</f>
        <v>105</v>
      </c>
      <c r="BU438" s="22">
        <f>Enrollment[[#This Row],['# of Girls from refugee community in age group 3-5 enrolled in learning spaces]]+Enrollment[[#This Row],['# of Girls from host community in age group 3-5 enrolled in learning spaces]]</f>
        <v>18</v>
      </c>
      <c r="BV438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38" s="22">
        <f>Enrollment[[#This Row],['# of Boys from refugee community in age group 3-5 enrolled in learning spaces]]+Enrollment[[#This Row],['# of Boys from host community in age group 3-5 enrolled in learning spaces]]</f>
        <v>17</v>
      </c>
      <c r="BZ438" s="22">
        <f>Enrollment[[#This Row],['# of Boys from refugee community in age group 6-14 enrolled in learning spaces]]+Enrollment[[#This Row],['# of Boys from host community in age group 6-14 enrolled in learning spaces]]</f>
        <v>34</v>
      </c>
      <c r="CA4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4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39" spans="1:80">
      <c r="A439" s="21" t="s">
        <v>35</v>
      </c>
      <c r="B439" s="21" t="s">
        <v>64</v>
      </c>
      <c r="E439" s="21" t="s">
        <v>1410</v>
      </c>
      <c r="F439" s="21" t="s">
        <v>1411</v>
      </c>
      <c r="G439" s="21">
        <v>31012508</v>
      </c>
      <c r="H439" s="21" t="s">
        <v>166</v>
      </c>
      <c r="I439" s="21" t="s">
        <v>259</v>
      </c>
      <c r="J439" s="21" t="s">
        <v>168</v>
      </c>
      <c r="K439" s="21">
        <v>21.157368000000002</v>
      </c>
      <c r="L439" s="21">
        <v>92.151865000000001</v>
      </c>
      <c r="M439" s="21">
        <v>0</v>
      </c>
      <c r="N439" s="21">
        <v>0</v>
      </c>
      <c r="P439" s="21" t="s">
        <v>99</v>
      </c>
      <c r="Q439" s="21" t="s">
        <v>107</v>
      </c>
      <c r="S439" s="21">
        <v>21</v>
      </c>
      <c r="U439" s="21">
        <v>14</v>
      </c>
      <c r="AA439" s="21">
        <v>35</v>
      </c>
      <c r="AC439" s="21">
        <v>35</v>
      </c>
      <c r="AZ4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39" s="22">
        <f>Enrollment[[#This Row],[Refugee Children 3-14]]+Enrollment[[#This Row],[Refugee Children 15-24]]</f>
        <v>105</v>
      </c>
      <c r="BC4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39" s="22">
        <f>Enrollment[[#This Row],[Host Children 3-14]]+Enrollment[[#This Row],[Host Children 15-24]]</f>
        <v>0</v>
      </c>
      <c r="BF439" s="22">
        <f>Enrollment[[#This Row],['# of Boys from refugee community in age group 3-5 enrolled in learning spaces]]+Enrollment[[#This Row],['# of Boys from refugee community in age group 6-14 enrolled in learning spaces]]</f>
        <v>49</v>
      </c>
      <c r="BG439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439" s="22">
        <f>Enrollment[[#This Row],['# of Boys from host community in age group 3-5 enrolled in learning spaces]]+Enrollment[[#This Row],['# of Boys from host community in age group 6-14 enrolled in learning spaces]]</f>
        <v>0</v>
      </c>
      <c r="BI439" s="22">
        <f>Enrollment[[#This Row],['# of Girls from host community in age group 3-5 enrolled in learning spaces]]+Enrollment[[#This Row],['# of Girls from host community in age group 6-14 enrolled in learning spaces]]</f>
        <v>0</v>
      </c>
      <c r="BJ439" s="22">
        <f>Enrollment[[#This Row],[Male Refugee (3-14)]]+Enrollment[[#This Row],[Host Male (3-14)]]</f>
        <v>49</v>
      </c>
      <c r="BK439" s="22">
        <f>Enrollment[[#This Row],[Female Refugee (3-14)]]+Enrollment[[#This Row],[Host Female (3-14)]]</f>
        <v>56</v>
      </c>
      <c r="BL4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39" s="22">
        <f>Enrollment[[#This Row],['# of Boys from host community in age group 15-17 enrolled in learning spaces]]+Enrollment[[#This Row],['# of Boys from host community in age group 18-24 enrolled in learning spaces]]</f>
        <v>0</v>
      </c>
      <c r="BO4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39" s="22">
        <f>Enrollment[[#This Row],[Male Refugee (15-24)]]+Enrollment[[#This Row],[Male Host (15-24)]]</f>
        <v>0</v>
      </c>
      <c r="BQ439" s="22">
        <f>Enrollment[[#This Row],[Female Refugee  (15-24)]]+Enrollment[[#This Row],[Female Host (15-24)]]</f>
        <v>0</v>
      </c>
      <c r="BR439" s="22">
        <f>Enrollment[[#This Row],[Total Male (3-14)]]+Enrollment[[#This Row],[Total Male (15-24)]]</f>
        <v>49</v>
      </c>
      <c r="BS439" s="22">
        <f>Enrollment[[#This Row],[Total Female (3-14)]]+Enrollment[[#This Row],[Total Female (15-24)]]</f>
        <v>56</v>
      </c>
      <c r="BT439" s="22">
        <f>Enrollment[[#This Row],[Refugee Total]]+Enrollment[[#This Row],[Total Host]]</f>
        <v>105</v>
      </c>
      <c r="BU439" s="22">
        <f>Enrollment[[#This Row],['# of Girls from refugee community in age group 3-5 enrolled in learning spaces]]+Enrollment[[#This Row],['# of Girls from host community in age group 3-5 enrolled in learning spaces]]</f>
        <v>21</v>
      </c>
      <c r="BV439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39" s="22">
        <f>Enrollment[[#This Row],['# of Boys from refugee community in age group 3-5 enrolled in learning spaces]]+Enrollment[[#This Row],['# of Boys from host community in age group 3-5 enrolled in learning spaces]]</f>
        <v>14</v>
      </c>
      <c r="BZ439" s="22">
        <f>Enrollment[[#This Row],['# of Boys from refugee community in age group 6-14 enrolled in learning spaces]]+Enrollment[[#This Row],['# of Boys from host community in age group 6-14 enrolled in learning spaces]]</f>
        <v>35</v>
      </c>
      <c r="CA4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4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40" spans="1:80">
      <c r="A440" s="21" t="s">
        <v>35</v>
      </c>
      <c r="B440" s="21" t="s">
        <v>64</v>
      </c>
      <c r="E440" s="21" t="s">
        <v>361</v>
      </c>
      <c r="F440" s="21" t="s">
        <v>1412</v>
      </c>
      <c r="G440" s="21">
        <v>31012546</v>
      </c>
      <c r="H440" s="21" t="s">
        <v>166</v>
      </c>
      <c r="I440" s="21" t="s">
        <v>167</v>
      </c>
      <c r="J440" s="21" t="s">
        <v>168</v>
      </c>
      <c r="K440" s="21">
        <v>21.158327</v>
      </c>
      <c r="L440" s="21">
        <v>92.150603000000004</v>
      </c>
      <c r="M440" s="21">
        <v>0</v>
      </c>
      <c r="N440" s="21">
        <v>0</v>
      </c>
      <c r="P440" s="21" t="s">
        <v>99</v>
      </c>
      <c r="Q440" s="21" t="s">
        <v>107</v>
      </c>
      <c r="S440" s="21">
        <v>19</v>
      </c>
      <c r="U440" s="21">
        <v>16</v>
      </c>
      <c r="AA440" s="21">
        <v>34</v>
      </c>
      <c r="AC440" s="21">
        <v>36</v>
      </c>
      <c r="AZ4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40" s="22">
        <f>Enrollment[[#This Row],[Refugee Children 3-14]]+Enrollment[[#This Row],[Refugee Children 15-24]]</f>
        <v>105</v>
      </c>
      <c r="BC4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40" s="22">
        <f>Enrollment[[#This Row],[Host Children 3-14]]+Enrollment[[#This Row],[Host Children 15-24]]</f>
        <v>0</v>
      </c>
      <c r="BF44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44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440" s="22">
        <f>Enrollment[[#This Row],['# of Boys from host community in age group 3-5 enrolled in learning spaces]]+Enrollment[[#This Row],['# of Boys from host community in age group 6-14 enrolled in learning spaces]]</f>
        <v>0</v>
      </c>
      <c r="BI440" s="22">
        <f>Enrollment[[#This Row],['# of Girls from host community in age group 3-5 enrolled in learning spaces]]+Enrollment[[#This Row],['# of Girls from host community in age group 6-14 enrolled in learning spaces]]</f>
        <v>0</v>
      </c>
      <c r="BJ440" s="22">
        <f>Enrollment[[#This Row],[Male Refugee (3-14)]]+Enrollment[[#This Row],[Host Male (3-14)]]</f>
        <v>52</v>
      </c>
      <c r="BK440" s="22">
        <f>Enrollment[[#This Row],[Female Refugee (3-14)]]+Enrollment[[#This Row],[Host Female (3-14)]]</f>
        <v>53</v>
      </c>
      <c r="BL4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40" s="22">
        <f>Enrollment[[#This Row],['# of Boys from host community in age group 15-17 enrolled in learning spaces]]+Enrollment[[#This Row],['# of Boys from host community in age group 18-24 enrolled in learning spaces]]</f>
        <v>0</v>
      </c>
      <c r="BO4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40" s="22">
        <f>Enrollment[[#This Row],[Male Refugee (15-24)]]+Enrollment[[#This Row],[Male Host (15-24)]]</f>
        <v>0</v>
      </c>
      <c r="BQ440" s="22">
        <f>Enrollment[[#This Row],[Female Refugee  (15-24)]]+Enrollment[[#This Row],[Female Host (15-24)]]</f>
        <v>0</v>
      </c>
      <c r="BR440" s="22">
        <f>Enrollment[[#This Row],[Total Male (3-14)]]+Enrollment[[#This Row],[Total Male (15-24)]]</f>
        <v>52</v>
      </c>
      <c r="BS440" s="22">
        <f>Enrollment[[#This Row],[Total Female (3-14)]]+Enrollment[[#This Row],[Total Female (15-24)]]</f>
        <v>53</v>
      </c>
      <c r="BT440" s="22">
        <f>Enrollment[[#This Row],[Refugee Total]]+Enrollment[[#This Row],[Total Host]]</f>
        <v>105</v>
      </c>
      <c r="BU440" s="22">
        <f>Enrollment[[#This Row],['# of Girls from refugee community in age group 3-5 enrolled in learning spaces]]+Enrollment[[#This Row],['# of Girls from host community in age group 3-5 enrolled in learning spaces]]</f>
        <v>19</v>
      </c>
      <c r="BV440" s="22">
        <f>Enrollment[[#This Row],['# of Girls from refugee community in age group 6-14 enrolled in learning spaces]]+Enrollment[[#This Row],['# of Girls from host community in age group 6-14 enrolled in learning spaces]]</f>
        <v>34</v>
      </c>
      <c r="BW4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40" s="22">
        <f>Enrollment[[#This Row],['# of Boys from refugee community in age group 3-5 enrolled in learning spaces]]+Enrollment[[#This Row],['# of Boys from host community in age group 3-5 enrolled in learning spaces]]</f>
        <v>16</v>
      </c>
      <c r="BZ440" s="22">
        <f>Enrollment[[#This Row],['# of Boys from refugee community in age group 6-14 enrolled in learning spaces]]+Enrollment[[#This Row],['# of Boys from host community in age group 6-14 enrolled in learning spaces]]</f>
        <v>36</v>
      </c>
      <c r="CA4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4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41" spans="1:80">
      <c r="A441" s="21" t="s">
        <v>35</v>
      </c>
      <c r="B441" s="21" t="s">
        <v>64</v>
      </c>
      <c r="E441" s="21" t="s">
        <v>991</v>
      </c>
      <c r="F441" s="21" t="s">
        <v>1413</v>
      </c>
      <c r="G441" s="21">
        <v>31012531</v>
      </c>
      <c r="H441" s="21" t="s">
        <v>166</v>
      </c>
      <c r="I441" s="21" t="s">
        <v>259</v>
      </c>
      <c r="J441" s="21" t="s">
        <v>168</v>
      </c>
      <c r="K441" s="21">
        <v>21.156285</v>
      </c>
      <c r="L441" s="21">
        <v>92.151802000000004</v>
      </c>
      <c r="M441" s="21">
        <v>0</v>
      </c>
      <c r="N441" s="21">
        <v>0</v>
      </c>
      <c r="P441" s="21" t="s">
        <v>99</v>
      </c>
      <c r="Q441" s="21" t="s">
        <v>107</v>
      </c>
      <c r="S441" s="21">
        <v>19</v>
      </c>
      <c r="T441" s="21">
        <v>1</v>
      </c>
      <c r="U441" s="21">
        <v>16</v>
      </c>
      <c r="AA441" s="21">
        <v>35</v>
      </c>
      <c r="AC441" s="21">
        <v>35</v>
      </c>
      <c r="AZ4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41" s="22">
        <f>Enrollment[[#This Row],[Refugee Children 3-14]]+Enrollment[[#This Row],[Refugee Children 15-24]]</f>
        <v>105</v>
      </c>
      <c r="BC4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41" s="22">
        <f>Enrollment[[#This Row],[Host Children 3-14]]+Enrollment[[#This Row],[Host Children 15-24]]</f>
        <v>0</v>
      </c>
      <c r="BF441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4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41" s="22">
        <f>Enrollment[[#This Row],['# of Boys from host community in age group 3-5 enrolled in learning spaces]]+Enrollment[[#This Row],['# of Boys from host community in age group 6-14 enrolled in learning spaces]]</f>
        <v>0</v>
      </c>
      <c r="BI441" s="22">
        <f>Enrollment[[#This Row],['# of Girls from host community in age group 3-5 enrolled in learning spaces]]+Enrollment[[#This Row],['# of Girls from host community in age group 6-14 enrolled in learning spaces]]</f>
        <v>0</v>
      </c>
      <c r="BJ441" s="22">
        <f>Enrollment[[#This Row],[Male Refugee (3-14)]]+Enrollment[[#This Row],[Host Male (3-14)]]</f>
        <v>51</v>
      </c>
      <c r="BK441" s="22">
        <f>Enrollment[[#This Row],[Female Refugee (3-14)]]+Enrollment[[#This Row],[Host Female (3-14)]]</f>
        <v>54</v>
      </c>
      <c r="BL4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41" s="22">
        <f>Enrollment[[#This Row],['# of Boys from host community in age group 15-17 enrolled in learning spaces]]+Enrollment[[#This Row],['# of Boys from host community in age group 18-24 enrolled in learning spaces]]</f>
        <v>0</v>
      </c>
      <c r="BO4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41" s="22">
        <f>Enrollment[[#This Row],[Male Refugee (15-24)]]+Enrollment[[#This Row],[Male Host (15-24)]]</f>
        <v>0</v>
      </c>
      <c r="BQ441" s="22">
        <f>Enrollment[[#This Row],[Female Refugee  (15-24)]]+Enrollment[[#This Row],[Female Host (15-24)]]</f>
        <v>0</v>
      </c>
      <c r="BR441" s="22">
        <f>Enrollment[[#This Row],[Total Male (3-14)]]+Enrollment[[#This Row],[Total Male (15-24)]]</f>
        <v>51</v>
      </c>
      <c r="BS441" s="22">
        <f>Enrollment[[#This Row],[Total Female (3-14)]]+Enrollment[[#This Row],[Total Female (15-24)]]</f>
        <v>54</v>
      </c>
      <c r="BT441" s="22">
        <f>Enrollment[[#This Row],[Refugee Total]]+Enrollment[[#This Row],[Total Host]]</f>
        <v>105</v>
      </c>
      <c r="BU441" s="22">
        <f>Enrollment[[#This Row],['# of Girls from refugee community in age group 3-5 enrolled in learning spaces]]+Enrollment[[#This Row],['# of Girls from host community in age group 3-5 enrolled in learning spaces]]</f>
        <v>19</v>
      </c>
      <c r="BV441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41" s="22">
        <f>Enrollment[[#This Row],['# of Boys from refugee community in age group 3-5 enrolled in learning spaces]]+Enrollment[[#This Row],['# of Boys from host community in age group 3-5 enrolled in learning spaces]]</f>
        <v>16</v>
      </c>
      <c r="BZ441" s="22">
        <f>Enrollment[[#This Row],['# of Boys from refugee community in age group 6-14 enrolled in learning spaces]]+Enrollment[[#This Row],['# of Boys from host community in age group 6-14 enrolled in learning spaces]]</f>
        <v>35</v>
      </c>
      <c r="CA4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4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42" spans="1:80">
      <c r="A442" s="21" t="s">
        <v>35</v>
      </c>
      <c r="B442" s="21" t="s">
        <v>64</v>
      </c>
      <c r="E442" s="21" t="s">
        <v>1414</v>
      </c>
      <c r="F442" s="21" t="s">
        <v>1415</v>
      </c>
      <c r="G442" s="21">
        <v>31012532</v>
      </c>
      <c r="H442" s="21" t="s">
        <v>166</v>
      </c>
      <c r="I442" s="21" t="s">
        <v>259</v>
      </c>
      <c r="J442" s="21" t="s">
        <v>168</v>
      </c>
      <c r="K442" s="21">
        <v>21.156427999999998</v>
      </c>
      <c r="L442" s="21">
        <v>92.150142000000002</v>
      </c>
      <c r="M442" s="21">
        <v>0</v>
      </c>
      <c r="N442" s="21">
        <v>0</v>
      </c>
      <c r="P442" s="21" t="s">
        <v>99</v>
      </c>
      <c r="Q442" s="21" t="s">
        <v>107</v>
      </c>
      <c r="S442" s="21">
        <v>21</v>
      </c>
      <c r="U442" s="21">
        <v>14</v>
      </c>
      <c r="AA442" s="21">
        <v>39</v>
      </c>
      <c r="AC442" s="21">
        <v>31</v>
      </c>
      <c r="AZ4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42" s="22">
        <f>Enrollment[[#This Row],[Refugee Children 3-14]]+Enrollment[[#This Row],[Refugee Children 15-24]]</f>
        <v>105</v>
      </c>
      <c r="BC4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42" s="22">
        <f>Enrollment[[#This Row],[Host Children 3-14]]+Enrollment[[#This Row],[Host Children 15-24]]</f>
        <v>0</v>
      </c>
      <c r="BF442" s="22">
        <f>Enrollment[[#This Row],['# of Boys from refugee community in age group 3-5 enrolled in learning spaces]]+Enrollment[[#This Row],['# of Boys from refugee community in age group 6-14 enrolled in learning spaces]]</f>
        <v>45</v>
      </c>
      <c r="BG442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442" s="22">
        <f>Enrollment[[#This Row],['# of Boys from host community in age group 3-5 enrolled in learning spaces]]+Enrollment[[#This Row],['# of Boys from host community in age group 6-14 enrolled in learning spaces]]</f>
        <v>0</v>
      </c>
      <c r="BI442" s="22">
        <f>Enrollment[[#This Row],['# of Girls from host community in age group 3-5 enrolled in learning spaces]]+Enrollment[[#This Row],['# of Girls from host community in age group 6-14 enrolled in learning spaces]]</f>
        <v>0</v>
      </c>
      <c r="BJ442" s="22">
        <f>Enrollment[[#This Row],[Male Refugee (3-14)]]+Enrollment[[#This Row],[Host Male (3-14)]]</f>
        <v>45</v>
      </c>
      <c r="BK442" s="22">
        <f>Enrollment[[#This Row],[Female Refugee (3-14)]]+Enrollment[[#This Row],[Host Female (3-14)]]</f>
        <v>60</v>
      </c>
      <c r="BL4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42" s="22">
        <f>Enrollment[[#This Row],['# of Boys from host community in age group 15-17 enrolled in learning spaces]]+Enrollment[[#This Row],['# of Boys from host community in age group 18-24 enrolled in learning spaces]]</f>
        <v>0</v>
      </c>
      <c r="BO4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42" s="22">
        <f>Enrollment[[#This Row],[Male Refugee (15-24)]]+Enrollment[[#This Row],[Male Host (15-24)]]</f>
        <v>0</v>
      </c>
      <c r="BQ442" s="22">
        <f>Enrollment[[#This Row],[Female Refugee  (15-24)]]+Enrollment[[#This Row],[Female Host (15-24)]]</f>
        <v>0</v>
      </c>
      <c r="BR442" s="22">
        <f>Enrollment[[#This Row],[Total Male (3-14)]]+Enrollment[[#This Row],[Total Male (15-24)]]</f>
        <v>45</v>
      </c>
      <c r="BS442" s="22">
        <f>Enrollment[[#This Row],[Total Female (3-14)]]+Enrollment[[#This Row],[Total Female (15-24)]]</f>
        <v>60</v>
      </c>
      <c r="BT442" s="22">
        <f>Enrollment[[#This Row],[Refugee Total]]+Enrollment[[#This Row],[Total Host]]</f>
        <v>105</v>
      </c>
      <c r="BU442" s="22">
        <f>Enrollment[[#This Row],['# of Girls from refugee community in age group 3-5 enrolled in learning spaces]]+Enrollment[[#This Row],['# of Girls from host community in age group 3-5 enrolled in learning spaces]]</f>
        <v>21</v>
      </c>
      <c r="BV442" s="22">
        <f>Enrollment[[#This Row],['# of Girls from refugee community in age group 6-14 enrolled in learning spaces]]+Enrollment[[#This Row],['# of Girls from host community in age group 6-14 enrolled in learning spaces]]</f>
        <v>39</v>
      </c>
      <c r="BW4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42" s="22">
        <f>Enrollment[[#This Row],['# of Boys from refugee community in age group 3-5 enrolled in learning spaces]]+Enrollment[[#This Row],['# of Boys from host community in age group 3-5 enrolled in learning spaces]]</f>
        <v>14</v>
      </c>
      <c r="BZ442" s="22">
        <f>Enrollment[[#This Row],['# of Boys from refugee community in age group 6-14 enrolled in learning spaces]]+Enrollment[[#This Row],['# of Boys from host community in age group 6-14 enrolled in learning spaces]]</f>
        <v>31</v>
      </c>
      <c r="CA4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4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43" spans="1:80">
      <c r="A443" s="21" t="s">
        <v>35</v>
      </c>
      <c r="B443" s="21" t="s">
        <v>64</v>
      </c>
      <c r="E443" s="21" t="s">
        <v>1416</v>
      </c>
      <c r="F443" s="21" t="s">
        <v>1417</v>
      </c>
      <c r="G443" s="21">
        <v>31012534</v>
      </c>
      <c r="H443" s="21" t="s">
        <v>166</v>
      </c>
      <c r="I443" s="21" t="s">
        <v>167</v>
      </c>
      <c r="J443" s="21" t="s">
        <v>168</v>
      </c>
      <c r="K443" s="21">
        <v>21.156832000000001</v>
      </c>
      <c r="L443" s="21">
        <v>92.150211999999996</v>
      </c>
      <c r="M443" s="21">
        <v>0</v>
      </c>
      <c r="N443" s="21">
        <v>0</v>
      </c>
      <c r="P443" s="21" t="s">
        <v>99</v>
      </c>
      <c r="Q443" s="21" t="s">
        <v>107</v>
      </c>
      <c r="S443" s="21">
        <v>18</v>
      </c>
      <c r="T443" s="21">
        <v>1</v>
      </c>
      <c r="U443" s="21">
        <v>17</v>
      </c>
      <c r="V443" s="21">
        <v>1</v>
      </c>
      <c r="AA443" s="21">
        <v>38</v>
      </c>
      <c r="AC443" s="21">
        <v>32</v>
      </c>
      <c r="AZ4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43" s="22">
        <f>Enrollment[[#This Row],[Refugee Children 3-14]]+Enrollment[[#This Row],[Refugee Children 15-24]]</f>
        <v>105</v>
      </c>
      <c r="BC4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43" s="22">
        <f>Enrollment[[#This Row],[Host Children 3-14]]+Enrollment[[#This Row],[Host Children 15-24]]</f>
        <v>0</v>
      </c>
      <c r="BF443" s="22">
        <f>Enrollment[[#This Row],['# of Boys from refugee community in age group 3-5 enrolled in learning spaces]]+Enrollment[[#This Row],['# of Boys from refugee community in age group 6-14 enrolled in learning spaces]]</f>
        <v>49</v>
      </c>
      <c r="BG443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443" s="22">
        <f>Enrollment[[#This Row],['# of Boys from host community in age group 3-5 enrolled in learning spaces]]+Enrollment[[#This Row],['# of Boys from host community in age group 6-14 enrolled in learning spaces]]</f>
        <v>0</v>
      </c>
      <c r="BI443" s="22">
        <f>Enrollment[[#This Row],['# of Girls from host community in age group 3-5 enrolled in learning spaces]]+Enrollment[[#This Row],['# of Girls from host community in age group 6-14 enrolled in learning spaces]]</f>
        <v>0</v>
      </c>
      <c r="BJ443" s="22">
        <f>Enrollment[[#This Row],[Male Refugee (3-14)]]+Enrollment[[#This Row],[Host Male (3-14)]]</f>
        <v>49</v>
      </c>
      <c r="BK443" s="22">
        <f>Enrollment[[#This Row],[Female Refugee (3-14)]]+Enrollment[[#This Row],[Host Female (3-14)]]</f>
        <v>56</v>
      </c>
      <c r="BL4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43" s="22">
        <f>Enrollment[[#This Row],['# of Boys from host community in age group 15-17 enrolled in learning spaces]]+Enrollment[[#This Row],['# of Boys from host community in age group 18-24 enrolled in learning spaces]]</f>
        <v>0</v>
      </c>
      <c r="BO4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43" s="22">
        <f>Enrollment[[#This Row],[Male Refugee (15-24)]]+Enrollment[[#This Row],[Male Host (15-24)]]</f>
        <v>0</v>
      </c>
      <c r="BQ443" s="22">
        <f>Enrollment[[#This Row],[Female Refugee  (15-24)]]+Enrollment[[#This Row],[Female Host (15-24)]]</f>
        <v>0</v>
      </c>
      <c r="BR443" s="22">
        <f>Enrollment[[#This Row],[Total Male (3-14)]]+Enrollment[[#This Row],[Total Male (15-24)]]</f>
        <v>49</v>
      </c>
      <c r="BS443" s="22">
        <f>Enrollment[[#This Row],[Total Female (3-14)]]+Enrollment[[#This Row],[Total Female (15-24)]]</f>
        <v>56</v>
      </c>
      <c r="BT443" s="22">
        <f>Enrollment[[#This Row],[Refugee Total]]+Enrollment[[#This Row],[Total Host]]</f>
        <v>105</v>
      </c>
      <c r="BU443" s="22">
        <f>Enrollment[[#This Row],['# of Girls from refugee community in age group 3-5 enrolled in learning spaces]]+Enrollment[[#This Row],['# of Girls from host community in age group 3-5 enrolled in learning spaces]]</f>
        <v>18</v>
      </c>
      <c r="BV443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43" s="22">
        <f>Enrollment[[#This Row],['# of Boys from refugee community in age group 3-5 enrolled in learning spaces]]+Enrollment[[#This Row],['# of Boys from host community in age group 3-5 enrolled in learning spaces]]</f>
        <v>17</v>
      </c>
      <c r="BZ443" s="22">
        <f>Enrollment[[#This Row],['# of Boys from refugee community in age group 6-14 enrolled in learning spaces]]+Enrollment[[#This Row],['# of Boys from host community in age group 6-14 enrolled in learning spaces]]</f>
        <v>32</v>
      </c>
      <c r="CA4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4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44" spans="1:80">
      <c r="A444" s="21" t="s">
        <v>35</v>
      </c>
      <c r="B444" s="21" t="s">
        <v>64</v>
      </c>
      <c r="E444" s="21" t="s">
        <v>1418</v>
      </c>
      <c r="F444" s="21" t="s">
        <v>1419</v>
      </c>
      <c r="G444" s="21">
        <v>31012530</v>
      </c>
      <c r="H444" s="21" t="s">
        <v>166</v>
      </c>
      <c r="I444" s="21" t="s">
        <v>259</v>
      </c>
      <c r="J444" s="21" t="s">
        <v>168</v>
      </c>
      <c r="K444" s="21">
        <v>21.156143</v>
      </c>
      <c r="L444" s="21">
        <v>92.148842999999999</v>
      </c>
      <c r="M444" s="21">
        <v>0</v>
      </c>
      <c r="N444" s="21">
        <v>0</v>
      </c>
      <c r="P444" s="21" t="s">
        <v>99</v>
      </c>
      <c r="Q444" s="21" t="s">
        <v>107</v>
      </c>
      <c r="S444" s="21">
        <v>18</v>
      </c>
      <c r="T444" s="21">
        <v>1</v>
      </c>
      <c r="U444" s="21">
        <v>17</v>
      </c>
      <c r="AA444" s="21">
        <v>36</v>
      </c>
      <c r="AB444" s="21">
        <v>1</v>
      </c>
      <c r="AC444" s="21">
        <v>34</v>
      </c>
      <c r="AZ4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44" s="22">
        <f>Enrollment[[#This Row],[Refugee Children 3-14]]+Enrollment[[#This Row],[Refugee Children 15-24]]</f>
        <v>105</v>
      </c>
      <c r="BC4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44" s="22">
        <f>Enrollment[[#This Row],[Host Children 3-14]]+Enrollment[[#This Row],[Host Children 15-24]]</f>
        <v>0</v>
      </c>
      <c r="BF44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4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44" s="22">
        <f>Enrollment[[#This Row],['# of Boys from host community in age group 3-5 enrolled in learning spaces]]+Enrollment[[#This Row],['# of Boys from host community in age group 6-14 enrolled in learning spaces]]</f>
        <v>0</v>
      </c>
      <c r="BI444" s="22">
        <f>Enrollment[[#This Row],['# of Girls from host community in age group 3-5 enrolled in learning spaces]]+Enrollment[[#This Row],['# of Girls from host community in age group 6-14 enrolled in learning spaces]]</f>
        <v>0</v>
      </c>
      <c r="BJ444" s="22">
        <f>Enrollment[[#This Row],[Male Refugee (3-14)]]+Enrollment[[#This Row],[Host Male (3-14)]]</f>
        <v>51</v>
      </c>
      <c r="BK444" s="22">
        <f>Enrollment[[#This Row],[Female Refugee (3-14)]]+Enrollment[[#This Row],[Host Female (3-14)]]</f>
        <v>54</v>
      </c>
      <c r="BL4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44" s="22">
        <f>Enrollment[[#This Row],['# of Boys from host community in age group 15-17 enrolled in learning spaces]]+Enrollment[[#This Row],['# of Boys from host community in age group 18-24 enrolled in learning spaces]]</f>
        <v>0</v>
      </c>
      <c r="BO4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44" s="22">
        <f>Enrollment[[#This Row],[Male Refugee (15-24)]]+Enrollment[[#This Row],[Male Host (15-24)]]</f>
        <v>0</v>
      </c>
      <c r="BQ444" s="22">
        <f>Enrollment[[#This Row],[Female Refugee  (15-24)]]+Enrollment[[#This Row],[Female Host (15-24)]]</f>
        <v>0</v>
      </c>
      <c r="BR444" s="22">
        <f>Enrollment[[#This Row],[Total Male (3-14)]]+Enrollment[[#This Row],[Total Male (15-24)]]</f>
        <v>51</v>
      </c>
      <c r="BS444" s="22">
        <f>Enrollment[[#This Row],[Total Female (3-14)]]+Enrollment[[#This Row],[Total Female (15-24)]]</f>
        <v>54</v>
      </c>
      <c r="BT444" s="22">
        <f>Enrollment[[#This Row],[Refugee Total]]+Enrollment[[#This Row],[Total Host]]</f>
        <v>105</v>
      </c>
      <c r="BU444" s="22">
        <f>Enrollment[[#This Row],['# of Girls from refugee community in age group 3-5 enrolled in learning spaces]]+Enrollment[[#This Row],['# of Girls from host community in age group 3-5 enrolled in learning spaces]]</f>
        <v>18</v>
      </c>
      <c r="BV44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44" s="22">
        <f>Enrollment[[#This Row],['# of Boys from refugee community in age group 3-5 enrolled in learning spaces]]+Enrollment[[#This Row],['# of Boys from host community in age group 3-5 enrolled in learning spaces]]</f>
        <v>17</v>
      </c>
      <c r="BZ444" s="22">
        <f>Enrollment[[#This Row],['# of Boys from refugee community in age group 6-14 enrolled in learning spaces]]+Enrollment[[#This Row],['# of Boys from host community in age group 6-14 enrolled in learning spaces]]</f>
        <v>34</v>
      </c>
      <c r="CA4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45" spans="1:80">
      <c r="A445" s="21" t="s">
        <v>35</v>
      </c>
      <c r="B445" s="21" t="s">
        <v>64</v>
      </c>
      <c r="E445" s="21" t="s">
        <v>227</v>
      </c>
      <c r="F445" s="21" t="s">
        <v>1420</v>
      </c>
      <c r="G445" s="21">
        <v>31012718</v>
      </c>
      <c r="H445" s="21" t="s">
        <v>166</v>
      </c>
      <c r="I445" s="21" t="s">
        <v>259</v>
      </c>
      <c r="J445" s="21" t="s">
        <v>168</v>
      </c>
      <c r="P445" s="21" t="s">
        <v>99</v>
      </c>
      <c r="Q445" s="21" t="s">
        <v>107</v>
      </c>
      <c r="S445" s="21">
        <v>18</v>
      </c>
      <c r="U445" s="21">
        <v>17</v>
      </c>
      <c r="AA445" s="21">
        <v>34</v>
      </c>
      <c r="AB445" s="21">
        <v>2</v>
      </c>
      <c r="AC445" s="21">
        <v>36</v>
      </c>
      <c r="AZ4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45" s="22">
        <f>Enrollment[[#This Row],[Refugee Children 3-14]]+Enrollment[[#This Row],[Refugee Children 15-24]]</f>
        <v>105</v>
      </c>
      <c r="BC4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45" s="22">
        <f>Enrollment[[#This Row],[Host Children 3-14]]+Enrollment[[#This Row],[Host Children 15-24]]</f>
        <v>0</v>
      </c>
      <c r="BF445" s="22">
        <f>Enrollment[[#This Row],['# of Boys from refugee community in age group 3-5 enrolled in learning spaces]]+Enrollment[[#This Row],['# of Boys from refugee community in age group 6-14 enrolled in learning spaces]]</f>
        <v>53</v>
      </c>
      <c r="BG445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445" s="22">
        <f>Enrollment[[#This Row],['# of Boys from host community in age group 3-5 enrolled in learning spaces]]+Enrollment[[#This Row],['# of Boys from host community in age group 6-14 enrolled in learning spaces]]</f>
        <v>0</v>
      </c>
      <c r="BI445" s="22">
        <f>Enrollment[[#This Row],['# of Girls from host community in age group 3-5 enrolled in learning spaces]]+Enrollment[[#This Row],['# of Girls from host community in age group 6-14 enrolled in learning spaces]]</f>
        <v>0</v>
      </c>
      <c r="BJ445" s="22">
        <f>Enrollment[[#This Row],[Male Refugee (3-14)]]+Enrollment[[#This Row],[Host Male (3-14)]]</f>
        <v>53</v>
      </c>
      <c r="BK445" s="22">
        <f>Enrollment[[#This Row],[Female Refugee (3-14)]]+Enrollment[[#This Row],[Host Female (3-14)]]</f>
        <v>52</v>
      </c>
      <c r="BL4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45" s="22">
        <f>Enrollment[[#This Row],['# of Boys from host community in age group 15-17 enrolled in learning spaces]]+Enrollment[[#This Row],['# of Boys from host community in age group 18-24 enrolled in learning spaces]]</f>
        <v>0</v>
      </c>
      <c r="BO4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45" s="22">
        <f>Enrollment[[#This Row],[Male Refugee (15-24)]]+Enrollment[[#This Row],[Male Host (15-24)]]</f>
        <v>0</v>
      </c>
      <c r="BQ445" s="22">
        <f>Enrollment[[#This Row],[Female Refugee  (15-24)]]+Enrollment[[#This Row],[Female Host (15-24)]]</f>
        <v>0</v>
      </c>
      <c r="BR445" s="22">
        <f>Enrollment[[#This Row],[Total Male (3-14)]]+Enrollment[[#This Row],[Total Male (15-24)]]</f>
        <v>53</v>
      </c>
      <c r="BS445" s="22">
        <f>Enrollment[[#This Row],[Total Female (3-14)]]+Enrollment[[#This Row],[Total Female (15-24)]]</f>
        <v>52</v>
      </c>
      <c r="BT445" s="22">
        <f>Enrollment[[#This Row],[Refugee Total]]+Enrollment[[#This Row],[Total Host]]</f>
        <v>105</v>
      </c>
      <c r="BU445" s="22">
        <f>Enrollment[[#This Row],['# of Girls from refugee community in age group 3-5 enrolled in learning spaces]]+Enrollment[[#This Row],['# of Girls from host community in age group 3-5 enrolled in learning spaces]]</f>
        <v>18</v>
      </c>
      <c r="BV445" s="22">
        <f>Enrollment[[#This Row],['# of Girls from refugee community in age group 6-14 enrolled in learning spaces]]+Enrollment[[#This Row],['# of Girls from host community in age group 6-14 enrolled in learning spaces]]</f>
        <v>34</v>
      </c>
      <c r="BW4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45" s="22">
        <f>Enrollment[[#This Row],['# of Boys from refugee community in age group 3-5 enrolled in learning spaces]]+Enrollment[[#This Row],['# of Boys from host community in age group 3-5 enrolled in learning spaces]]</f>
        <v>17</v>
      </c>
      <c r="BZ445" s="22">
        <f>Enrollment[[#This Row],['# of Boys from refugee community in age group 6-14 enrolled in learning spaces]]+Enrollment[[#This Row],['# of Boys from host community in age group 6-14 enrolled in learning spaces]]</f>
        <v>36</v>
      </c>
      <c r="CA4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4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46" spans="1:80">
      <c r="A446" s="21" t="s">
        <v>35</v>
      </c>
      <c r="B446" s="21" t="s">
        <v>64</v>
      </c>
      <c r="E446" s="21" t="s">
        <v>367</v>
      </c>
      <c r="F446" s="21" t="s">
        <v>1421</v>
      </c>
      <c r="G446" s="21">
        <v>31012524</v>
      </c>
      <c r="H446" s="21" t="s">
        <v>166</v>
      </c>
      <c r="I446" s="21" t="s">
        <v>167</v>
      </c>
      <c r="J446" s="21" t="s">
        <v>168</v>
      </c>
      <c r="K446" s="21">
        <v>21.155525000000001</v>
      </c>
      <c r="L446" s="21">
        <v>92.151844999999994</v>
      </c>
      <c r="M446" s="21">
        <v>0</v>
      </c>
      <c r="N446" s="21">
        <v>0</v>
      </c>
      <c r="P446" s="21" t="s">
        <v>99</v>
      </c>
      <c r="Q446" s="21" t="s">
        <v>107</v>
      </c>
      <c r="S446" s="21">
        <v>18</v>
      </c>
      <c r="U446" s="21">
        <v>17</v>
      </c>
      <c r="AA446" s="21">
        <v>37</v>
      </c>
      <c r="AC446" s="21">
        <v>33</v>
      </c>
      <c r="AZ4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46" s="22">
        <f>Enrollment[[#This Row],[Refugee Children 3-14]]+Enrollment[[#This Row],[Refugee Children 15-24]]</f>
        <v>105</v>
      </c>
      <c r="BC4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46" s="22">
        <f>Enrollment[[#This Row],[Host Children 3-14]]+Enrollment[[#This Row],[Host Children 15-24]]</f>
        <v>0</v>
      </c>
      <c r="BF446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46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46" s="22">
        <f>Enrollment[[#This Row],['# of Boys from host community in age group 3-5 enrolled in learning spaces]]+Enrollment[[#This Row],['# of Boys from host community in age group 6-14 enrolled in learning spaces]]</f>
        <v>0</v>
      </c>
      <c r="BI446" s="22">
        <f>Enrollment[[#This Row],['# of Girls from host community in age group 3-5 enrolled in learning spaces]]+Enrollment[[#This Row],['# of Girls from host community in age group 6-14 enrolled in learning spaces]]</f>
        <v>0</v>
      </c>
      <c r="BJ446" s="22">
        <f>Enrollment[[#This Row],[Male Refugee (3-14)]]+Enrollment[[#This Row],[Host Male (3-14)]]</f>
        <v>50</v>
      </c>
      <c r="BK446" s="22">
        <f>Enrollment[[#This Row],[Female Refugee (3-14)]]+Enrollment[[#This Row],[Host Female (3-14)]]</f>
        <v>55</v>
      </c>
      <c r="BL4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46" s="22">
        <f>Enrollment[[#This Row],['# of Boys from host community in age group 15-17 enrolled in learning spaces]]+Enrollment[[#This Row],['# of Boys from host community in age group 18-24 enrolled in learning spaces]]</f>
        <v>0</v>
      </c>
      <c r="BO4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46" s="22">
        <f>Enrollment[[#This Row],[Male Refugee (15-24)]]+Enrollment[[#This Row],[Male Host (15-24)]]</f>
        <v>0</v>
      </c>
      <c r="BQ446" s="22">
        <f>Enrollment[[#This Row],[Female Refugee  (15-24)]]+Enrollment[[#This Row],[Female Host (15-24)]]</f>
        <v>0</v>
      </c>
      <c r="BR446" s="22">
        <f>Enrollment[[#This Row],[Total Male (3-14)]]+Enrollment[[#This Row],[Total Male (15-24)]]</f>
        <v>50</v>
      </c>
      <c r="BS446" s="22">
        <f>Enrollment[[#This Row],[Total Female (3-14)]]+Enrollment[[#This Row],[Total Female (15-24)]]</f>
        <v>55</v>
      </c>
      <c r="BT446" s="22">
        <f>Enrollment[[#This Row],[Refugee Total]]+Enrollment[[#This Row],[Total Host]]</f>
        <v>105</v>
      </c>
      <c r="BU446" s="22">
        <f>Enrollment[[#This Row],['# of Girls from refugee community in age group 3-5 enrolled in learning spaces]]+Enrollment[[#This Row],['# of Girls from host community in age group 3-5 enrolled in learning spaces]]</f>
        <v>18</v>
      </c>
      <c r="BV446" s="22">
        <f>Enrollment[[#This Row],['# of Girls from refugee community in age group 6-14 enrolled in learning spaces]]+Enrollment[[#This Row],['# of Girls from host community in age group 6-14 enrolled in learning spaces]]</f>
        <v>37</v>
      </c>
      <c r="BW4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46" s="22">
        <f>Enrollment[[#This Row],['# of Boys from refugee community in age group 3-5 enrolled in learning spaces]]+Enrollment[[#This Row],['# of Boys from host community in age group 3-5 enrolled in learning spaces]]</f>
        <v>17</v>
      </c>
      <c r="BZ446" s="22">
        <f>Enrollment[[#This Row],['# of Boys from refugee community in age group 6-14 enrolled in learning spaces]]+Enrollment[[#This Row],['# of Boys from host community in age group 6-14 enrolled in learning spaces]]</f>
        <v>33</v>
      </c>
      <c r="CA4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4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47" spans="1:80">
      <c r="A447" s="21" t="s">
        <v>35</v>
      </c>
      <c r="B447" s="21" t="s">
        <v>64</v>
      </c>
      <c r="E447" s="21" t="s">
        <v>684</v>
      </c>
      <c r="F447" s="21" t="s">
        <v>1422</v>
      </c>
      <c r="G447" s="21">
        <v>31012520</v>
      </c>
      <c r="H447" s="21" t="s">
        <v>166</v>
      </c>
      <c r="I447" s="21" t="s">
        <v>259</v>
      </c>
      <c r="J447" s="21" t="s">
        <v>168</v>
      </c>
      <c r="K447" s="21">
        <v>21.155200000000001</v>
      </c>
      <c r="L447" s="21">
        <v>92.152482000000006</v>
      </c>
      <c r="M447" s="21">
        <v>0</v>
      </c>
      <c r="N447" s="21">
        <v>0</v>
      </c>
      <c r="P447" s="21" t="s">
        <v>99</v>
      </c>
      <c r="Q447" s="21" t="s">
        <v>107</v>
      </c>
      <c r="S447" s="21">
        <v>20</v>
      </c>
      <c r="U447" s="21">
        <v>15</v>
      </c>
      <c r="V447" s="21">
        <v>1</v>
      </c>
      <c r="AA447" s="21">
        <v>36</v>
      </c>
      <c r="AB447" s="21">
        <v>2</v>
      </c>
      <c r="AC447" s="21">
        <v>34</v>
      </c>
      <c r="AZ4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47" s="22">
        <f>Enrollment[[#This Row],[Refugee Children 3-14]]+Enrollment[[#This Row],[Refugee Children 15-24]]</f>
        <v>105</v>
      </c>
      <c r="BC4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47" s="22">
        <f>Enrollment[[#This Row],[Host Children 3-14]]+Enrollment[[#This Row],[Host Children 15-24]]</f>
        <v>0</v>
      </c>
      <c r="BF447" s="22">
        <f>Enrollment[[#This Row],['# of Boys from refugee community in age group 3-5 enrolled in learning spaces]]+Enrollment[[#This Row],['# of Boys from refugee community in age group 6-14 enrolled in learning spaces]]</f>
        <v>49</v>
      </c>
      <c r="BG447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447" s="22">
        <f>Enrollment[[#This Row],['# of Boys from host community in age group 3-5 enrolled in learning spaces]]+Enrollment[[#This Row],['# of Boys from host community in age group 6-14 enrolled in learning spaces]]</f>
        <v>0</v>
      </c>
      <c r="BI447" s="22">
        <f>Enrollment[[#This Row],['# of Girls from host community in age group 3-5 enrolled in learning spaces]]+Enrollment[[#This Row],['# of Girls from host community in age group 6-14 enrolled in learning spaces]]</f>
        <v>0</v>
      </c>
      <c r="BJ447" s="22">
        <f>Enrollment[[#This Row],[Male Refugee (3-14)]]+Enrollment[[#This Row],[Host Male (3-14)]]</f>
        <v>49</v>
      </c>
      <c r="BK447" s="22">
        <f>Enrollment[[#This Row],[Female Refugee (3-14)]]+Enrollment[[#This Row],[Host Female (3-14)]]</f>
        <v>56</v>
      </c>
      <c r="BL4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47" s="22">
        <f>Enrollment[[#This Row],['# of Boys from host community in age group 15-17 enrolled in learning spaces]]+Enrollment[[#This Row],['# of Boys from host community in age group 18-24 enrolled in learning spaces]]</f>
        <v>0</v>
      </c>
      <c r="BO4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47" s="22">
        <f>Enrollment[[#This Row],[Male Refugee (15-24)]]+Enrollment[[#This Row],[Male Host (15-24)]]</f>
        <v>0</v>
      </c>
      <c r="BQ447" s="22">
        <f>Enrollment[[#This Row],[Female Refugee  (15-24)]]+Enrollment[[#This Row],[Female Host (15-24)]]</f>
        <v>0</v>
      </c>
      <c r="BR447" s="22">
        <f>Enrollment[[#This Row],[Total Male (3-14)]]+Enrollment[[#This Row],[Total Male (15-24)]]</f>
        <v>49</v>
      </c>
      <c r="BS447" s="22">
        <f>Enrollment[[#This Row],[Total Female (3-14)]]+Enrollment[[#This Row],[Total Female (15-24)]]</f>
        <v>56</v>
      </c>
      <c r="BT447" s="22">
        <f>Enrollment[[#This Row],[Refugee Total]]+Enrollment[[#This Row],[Total Host]]</f>
        <v>105</v>
      </c>
      <c r="BU447" s="22">
        <f>Enrollment[[#This Row],['# of Girls from refugee community in age group 3-5 enrolled in learning spaces]]+Enrollment[[#This Row],['# of Girls from host community in age group 3-5 enrolled in learning spaces]]</f>
        <v>20</v>
      </c>
      <c r="BV447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47" s="22">
        <f>Enrollment[[#This Row],['# of Boys from refugee community in age group 3-5 enrolled in learning spaces]]+Enrollment[[#This Row],['# of Boys from host community in age group 3-5 enrolled in learning spaces]]</f>
        <v>15</v>
      </c>
      <c r="BZ447" s="22">
        <f>Enrollment[[#This Row],['# of Boys from refugee community in age group 6-14 enrolled in learning spaces]]+Enrollment[[#This Row],['# of Boys from host community in age group 6-14 enrolled in learning spaces]]</f>
        <v>34</v>
      </c>
      <c r="CA4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4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48" spans="1:80">
      <c r="A448" s="21" t="s">
        <v>35</v>
      </c>
      <c r="B448" s="21" t="s">
        <v>64</v>
      </c>
      <c r="E448" s="21" t="s">
        <v>229</v>
      </c>
      <c r="F448" s="21" t="s">
        <v>1423</v>
      </c>
      <c r="G448" s="21">
        <v>31012521</v>
      </c>
      <c r="H448" s="21" t="s">
        <v>166</v>
      </c>
      <c r="I448" s="21" t="s">
        <v>259</v>
      </c>
      <c r="J448" s="21" t="s">
        <v>168</v>
      </c>
      <c r="K448" s="21">
        <v>21.155328000000001</v>
      </c>
      <c r="L448" s="21">
        <v>92.149562000000003</v>
      </c>
      <c r="M448" s="21">
        <v>0</v>
      </c>
      <c r="N448" s="21">
        <v>0</v>
      </c>
      <c r="P448" s="21" t="s">
        <v>99</v>
      </c>
      <c r="Q448" s="21" t="s">
        <v>107</v>
      </c>
      <c r="S448" s="21">
        <v>19</v>
      </c>
      <c r="U448" s="21">
        <v>16</v>
      </c>
      <c r="AA448" s="21">
        <v>35</v>
      </c>
      <c r="AC448" s="21">
        <v>35</v>
      </c>
      <c r="AD448" s="21">
        <v>1</v>
      </c>
      <c r="AZ4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48" s="22">
        <f>Enrollment[[#This Row],[Refugee Children 3-14]]+Enrollment[[#This Row],[Refugee Children 15-24]]</f>
        <v>105</v>
      </c>
      <c r="BC4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48" s="22">
        <f>Enrollment[[#This Row],[Host Children 3-14]]+Enrollment[[#This Row],[Host Children 15-24]]</f>
        <v>0</v>
      </c>
      <c r="BF448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48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48" s="22">
        <f>Enrollment[[#This Row],['# of Boys from host community in age group 3-5 enrolled in learning spaces]]+Enrollment[[#This Row],['# of Boys from host community in age group 6-14 enrolled in learning spaces]]</f>
        <v>0</v>
      </c>
      <c r="BI448" s="22">
        <f>Enrollment[[#This Row],['# of Girls from host community in age group 3-5 enrolled in learning spaces]]+Enrollment[[#This Row],['# of Girls from host community in age group 6-14 enrolled in learning spaces]]</f>
        <v>0</v>
      </c>
      <c r="BJ448" s="22">
        <f>Enrollment[[#This Row],[Male Refugee (3-14)]]+Enrollment[[#This Row],[Host Male (3-14)]]</f>
        <v>51</v>
      </c>
      <c r="BK448" s="22">
        <f>Enrollment[[#This Row],[Female Refugee (3-14)]]+Enrollment[[#This Row],[Host Female (3-14)]]</f>
        <v>54</v>
      </c>
      <c r="BL4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48" s="22">
        <f>Enrollment[[#This Row],['# of Boys from host community in age group 15-17 enrolled in learning spaces]]+Enrollment[[#This Row],['# of Boys from host community in age group 18-24 enrolled in learning spaces]]</f>
        <v>0</v>
      </c>
      <c r="BO4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48" s="22">
        <f>Enrollment[[#This Row],[Male Refugee (15-24)]]+Enrollment[[#This Row],[Male Host (15-24)]]</f>
        <v>0</v>
      </c>
      <c r="BQ448" s="22">
        <f>Enrollment[[#This Row],[Female Refugee  (15-24)]]+Enrollment[[#This Row],[Female Host (15-24)]]</f>
        <v>0</v>
      </c>
      <c r="BR448" s="22">
        <f>Enrollment[[#This Row],[Total Male (3-14)]]+Enrollment[[#This Row],[Total Male (15-24)]]</f>
        <v>51</v>
      </c>
      <c r="BS448" s="22">
        <f>Enrollment[[#This Row],[Total Female (3-14)]]+Enrollment[[#This Row],[Total Female (15-24)]]</f>
        <v>54</v>
      </c>
      <c r="BT448" s="22">
        <f>Enrollment[[#This Row],[Refugee Total]]+Enrollment[[#This Row],[Total Host]]</f>
        <v>105</v>
      </c>
      <c r="BU448" s="22">
        <f>Enrollment[[#This Row],['# of Girls from refugee community in age group 3-5 enrolled in learning spaces]]+Enrollment[[#This Row],['# of Girls from host community in age group 3-5 enrolled in learning spaces]]</f>
        <v>19</v>
      </c>
      <c r="BV448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48" s="22">
        <f>Enrollment[[#This Row],['# of Boys from refugee community in age group 3-5 enrolled in learning spaces]]+Enrollment[[#This Row],['# of Boys from host community in age group 3-5 enrolled in learning spaces]]</f>
        <v>16</v>
      </c>
      <c r="BZ448" s="22">
        <f>Enrollment[[#This Row],['# of Boys from refugee community in age group 6-14 enrolled in learning spaces]]+Enrollment[[#This Row],['# of Boys from host community in age group 6-14 enrolled in learning spaces]]</f>
        <v>35</v>
      </c>
      <c r="CA4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4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49" spans="1:80">
      <c r="A449" s="21" t="s">
        <v>35</v>
      </c>
      <c r="B449" s="21" t="s">
        <v>64</v>
      </c>
      <c r="E449" s="21" t="s">
        <v>687</v>
      </c>
      <c r="F449" s="21" t="s">
        <v>1424</v>
      </c>
      <c r="G449" s="21">
        <v>31012522</v>
      </c>
      <c r="H449" s="21" t="s">
        <v>166</v>
      </c>
      <c r="I449" s="21" t="s">
        <v>167</v>
      </c>
      <c r="J449" s="21" t="s">
        <v>168</v>
      </c>
      <c r="K449" s="21">
        <v>21.155427</v>
      </c>
      <c r="L449" s="21">
        <v>92.148662000000002</v>
      </c>
      <c r="M449" s="21">
        <v>0</v>
      </c>
      <c r="N449" s="21">
        <v>0</v>
      </c>
      <c r="P449" s="21" t="s">
        <v>99</v>
      </c>
      <c r="Q449" s="21" t="s">
        <v>107</v>
      </c>
      <c r="S449" s="21">
        <v>19</v>
      </c>
      <c r="T449" s="21">
        <v>1</v>
      </c>
      <c r="U449" s="21">
        <v>16</v>
      </c>
      <c r="V449" s="21">
        <v>1</v>
      </c>
      <c r="AA449" s="21">
        <v>36</v>
      </c>
      <c r="AC449" s="21">
        <v>34</v>
      </c>
      <c r="AZ4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49" s="22">
        <f>Enrollment[[#This Row],[Refugee Children 3-14]]+Enrollment[[#This Row],[Refugee Children 15-24]]</f>
        <v>105</v>
      </c>
      <c r="BC4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49" s="22">
        <f>Enrollment[[#This Row],[Host Children 3-14]]+Enrollment[[#This Row],[Host Children 15-24]]</f>
        <v>0</v>
      </c>
      <c r="BF449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49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49" s="22">
        <f>Enrollment[[#This Row],['# of Boys from host community in age group 3-5 enrolled in learning spaces]]+Enrollment[[#This Row],['# of Boys from host community in age group 6-14 enrolled in learning spaces]]</f>
        <v>0</v>
      </c>
      <c r="BI449" s="22">
        <f>Enrollment[[#This Row],['# of Girls from host community in age group 3-5 enrolled in learning spaces]]+Enrollment[[#This Row],['# of Girls from host community in age group 6-14 enrolled in learning spaces]]</f>
        <v>0</v>
      </c>
      <c r="BJ449" s="22">
        <f>Enrollment[[#This Row],[Male Refugee (3-14)]]+Enrollment[[#This Row],[Host Male (3-14)]]</f>
        <v>50</v>
      </c>
      <c r="BK449" s="22">
        <f>Enrollment[[#This Row],[Female Refugee (3-14)]]+Enrollment[[#This Row],[Host Female (3-14)]]</f>
        <v>55</v>
      </c>
      <c r="BL4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49" s="22">
        <f>Enrollment[[#This Row],['# of Boys from host community in age group 15-17 enrolled in learning spaces]]+Enrollment[[#This Row],['# of Boys from host community in age group 18-24 enrolled in learning spaces]]</f>
        <v>0</v>
      </c>
      <c r="BO4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49" s="22">
        <f>Enrollment[[#This Row],[Male Refugee (15-24)]]+Enrollment[[#This Row],[Male Host (15-24)]]</f>
        <v>0</v>
      </c>
      <c r="BQ449" s="22">
        <f>Enrollment[[#This Row],[Female Refugee  (15-24)]]+Enrollment[[#This Row],[Female Host (15-24)]]</f>
        <v>0</v>
      </c>
      <c r="BR449" s="22">
        <f>Enrollment[[#This Row],[Total Male (3-14)]]+Enrollment[[#This Row],[Total Male (15-24)]]</f>
        <v>50</v>
      </c>
      <c r="BS449" s="22">
        <f>Enrollment[[#This Row],[Total Female (3-14)]]+Enrollment[[#This Row],[Total Female (15-24)]]</f>
        <v>55</v>
      </c>
      <c r="BT449" s="22">
        <f>Enrollment[[#This Row],[Refugee Total]]+Enrollment[[#This Row],[Total Host]]</f>
        <v>105</v>
      </c>
      <c r="BU449" s="22">
        <f>Enrollment[[#This Row],['# of Girls from refugee community in age group 3-5 enrolled in learning spaces]]+Enrollment[[#This Row],['# of Girls from host community in age group 3-5 enrolled in learning spaces]]</f>
        <v>19</v>
      </c>
      <c r="BV449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49" s="22">
        <f>Enrollment[[#This Row],['# of Boys from refugee community in age group 3-5 enrolled in learning spaces]]+Enrollment[[#This Row],['# of Boys from host community in age group 3-5 enrolled in learning spaces]]</f>
        <v>16</v>
      </c>
      <c r="BZ449" s="22">
        <f>Enrollment[[#This Row],['# of Boys from refugee community in age group 6-14 enrolled in learning spaces]]+Enrollment[[#This Row],['# of Boys from host community in age group 6-14 enrolled in learning spaces]]</f>
        <v>34</v>
      </c>
      <c r="CA4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4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50" spans="1:80">
      <c r="A450" s="21" t="s">
        <v>35</v>
      </c>
      <c r="B450" s="21" t="s">
        <v>64</v>
      </c>
      <c r="E450" s="21" t="s">
        <v>1425</v>
      </c>
      <c r="F450" s="21" t="s">
        <v>1426</v>
      </c>
      <c r="G450" s="21">
        <v>31012518</v>
      </c>
      <c r="H450" s="21" t="s">
        <v>166</v>
      </c>
      <c r="I450" s="21" t="s">
        <v>167</v>
      </c>
      <c r="J450" s="21" t="s">
        <v>168</v>
      </c>
      <c r="P450" s="21" t="s">
        <v>99</v>
      </c>
      <c r="Q450" s="21" t="s">
        <v>107</v>
      </c>
      <c r="S450" s="21">
        <v>18</v>
      </c>
      <c r="U450" s="21">
        <v>17</v>
      </c>
      <c r="AA450" s="21">
        <v>35</v>
      </c>
      <c r="AB450" s="21">
        <v>1</v>
      </c>
      <c r="AC450" s="21">
        <v>35</v>
      </c>
      <c r="AZ4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50" s="22">
        <f>Enrollment[[#This Row],[Refugee Children 3-14]]+Enrollment[[#This Row],[Refugee Children 15-24]]</f>
        <v>105</v>
      </c>
      <c r="BC4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50" s="22">
        <f>Enrollment[[#This Row],[Host Children 3-14]]+Enrollment[[#This Row],[Host Children 15-24]]</f>
        <v>0</v>
      </c>
      <c r="BF45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45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450" s="22">
        <f>Enrollment[[#This Row],['# of Boys from host community in age group 3-5 enrolled in learning spaces]]+Enrollment[[#This Row],['# of Boys from host community in age group 6-14 enrolled in learning spaces]]</f>
        <v>0</v>
      </c>
      <c r="BI450" s="22">
        <f>Enrollment[[#This Row],['# of Girls from host community in age group 3-5 enrolled in learning spaces]]+Enrollment[[#This Row],['# of Girls from host community in age group 6-14 enrolled in learning spaces]]</f>
        <v>0</v>
      </c>
      <c r="BJ450" s="22">
        <f>Enrollment[[#This Row],[Male Refugee (3-14)]]+Enrollment[[#This Row],[Host Male (3-14)]]</f>
        <v>52</v>
      </c>
      <c r="BK450" s="22">
        <f>Enrollment[[#This Row],[Female Refugee (3-14)]]+Enrollment[[#This Row],[Host Female (3-14)]]</f>
        <v>53</v>
      </c>
      <c r="BL4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50" s="22">
        <f>Enrollment[[#This Row],['# of Boys from host community in age group 15-17 enrolled in learning spaces]]+Enrollment[[#This Row],['# of Boys from host community in age group 18-24 enrolled in learning spaces]]</f>
        <v>0</v>
      </c>
      <c r="BO4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50" s="22">
        <f>Enrollment[[#This Row],[Male Refugee (15-24)]]+Enrollment[[#This Row],[Male Host (15-24)]]</f>
        <v>0</v>
      </c>
      <c r="BQ450" s="22">
        <f>Enrollment[[#This Row],[Female Refugee  (15-24)]]+Enrollment[[#This Row],[Female Host (15-24)]]</f>
        <v>0</v>
      </c>
      <c r="BR450" s="22">
        <f>Enrollment[[#This Row],[Total Male (3-14)]]+Enrollment[[#This Row],[Total Male (15-24)]]</f>
        <v>52</v>
      </c>
      <c r="BS450" s="22">
        <f>Enrollment[[#This Row],[Total Female (3-14)]]+Enrollment[[#This Row],[Total Female (15-24)]]</f>
        <v>53</v>
      </c>
      <c r="BT450" s="22">
        <f>Enrollment[[#This Row],[Refugee Total]]+Enrollment[[#This Row],[Total Host]]</f>
        <v>105</v>
      </c>
      <c r="BU450" s="22">
        <f>Enrollment[[#This Row],['# of Girls from refugee community in age group 3-5 enrolled in learning spaces]]+Enrollment[[#This Row],['# of Girls from host community in age group 3-5 enrolled in learning spaces]]</f>
        <v>18</v>
      </c>
      <c r="BV450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50" s="22">
        <f>Enrollment[[#This Row],['# of Boys from refugee community in age group 3-5 enrolled in learning spaces]]+Enrollment[[#This Row],['# of Boys from host community in age group 3-5 enrolled in learning spaces]]</f>
        <v>17</v>
      </c>
      <c r="BZ450" s="22">
        <f>Enrollment[[#This Row],['# of Boys from refugee community in age group 6-14 enrolled in learning spaces]]+Enrollment[[#This Row],['# of Boys from host community in age group 6-14 enrolled in learning spaces]]</f>
        <v>35</v>
      </c>
      <c r="CA4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4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51" spans="1:80">
      <c r="A451" s="21" t="s">
        <v>35</v>
      </c>
      <c r="B451" s="21" t="s">
        <v>64</v>
      </c>
      <c r="E451" s="21" t="s">
        <v>1427</v>
      </c>
      <c r="F451" s="21" t="s">
        <v>1428</v>
      </c>
      <c r="G451" s="21">
        <v>31012515</v>
      </c>
      <c r="H451" s="21" t="s">
        <v>166</v>
      </c>
      <c r="I451" s="21" t="s">
        <v>167</v>
      </c>
      <c r="J451" s="21" t="s">
        <v>168</v>
      </c>
      <c r="K451" s="21">
        <v>21.154140999999999</v>
      </c>
      <c r="L451" s="21">
        <v>92.151712000000003</v>
      </c>
      <c r="M451" s="21">
        <v>0</v>
      </c>
      <c r="N451" s="21">
        <v>0</v>
      </c>
      <c r="P451" s="21" t="s">
        <v>99</v>
      </c>
      <c r="Q451" s="21" t="s">
        <v>107</v>
      </c>
      <c r="S451" s="21">
        <v>20</v>
      </c>
      <c r="U451" s="21">
        <v>15</v>
      </c>
      <c r="AA451" s="21">
        <v>34</v>
      </c>
      <c r="AC451" s="21">
        <v>36</v>
      </c>
      <c r="AD451" s="21">
        <v>1</v>
      </c>
      <c r="AZ4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51" s="22">
        <f>Enrollment[[#This Row],[Refugee Children 3-14]]+Enrollment[[#This Row],[Refugee Children 15-24]]</f>
        <v>105</v>
      </c>
      <c r="BC4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51" s="22">
        <f>Enrollment[[#This Row],[Host Children 3-14]]+Enrollment[[#This Row],[Host Children 15-24]]</f>
        <v>0</v>
      </c>
      <c r="BF451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5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51" s="22">
        <f>Enrollment[[#This Row],['# of Boys from host community in age group 3-5 enrolled in learning spaces]]+Enrollment[[#This Row],['# of Boys from host community in age group 6-14 enrolled in learning spaces]]</f>
        <v>0</v>
      </c>
      <c r="BI451" s="22">
        <f>Enrollment[[#This Row],['# of Girls from host community in age group 3-5 enrolled in learning spaces]]+Enrollment[[#This Row],['# of Girls from host community in age group 6-14 enrolled in learning spaces]]</f>
        <v>0</v>
      </c>
      <c r="BJ451" s="22">
        <f>Enrollment[[#This Row],[Male Refugee (3-14)]]+Enrollment[[#This Row],[Host Male (3-14)]]</f>
        <v>51</v>
      </c>
      <c r="BK451" s="22">
        <f>Enrollment[[#This Row],[Female Refugee (3-14)]]+Enrollment[[#This Row],[Host Female (3-14)]]</f>
        <v>54</v>
      </c>
      <c r="BL4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51" s="22">
        <f>Enrollment[[#This Row],['# of Boys from host community in age group 15-17 enrolled in learning spaces]]+Enrollment[[#This Row],['# of Boys from host community in age group 18-24 enrolled in learning spaces]]</f>
        <v>0</v>
      </c>
      <c r="BO4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51" s="22">
        <f>Enrollment[[#This Row],[Male Refugee (15-24)]]+Enrollment[[#This Row],[Male Host (15-24)]]</f>
        <v>0</v>
      </c>
      <c r="BQ451" s="22">
        <f>Enrollment[[#This Row],[Female Refugee  (15-24)]]+Enrollment[[#This Row],[Female Host (15-24)]]</f>
        <v>0</v>
      </c>
      <c r="BR451" s="22">
        <f>Enrollment[[#This Row],[Total Male (3-14)]]+Enrollment[[#This Row],[Total Male (15-24)]]</f>
        <v>51</v>
      </c>
      <c r="BS451" s="22">
        <f>Enrollment[[#This Row],[Total Female (3-14)]]+Enrollment[[#This Row],[Total Female (15-24)]]</f>
        <v>54</v>
      </c>
      <c r="BT451" s="22">
        <f>Enrollment[[#This Row],[Refugee Total]]+Enrollment[[#This Row],[Total Host]]</f>
        <v>105</v>
      </c>
      <c r="BU451" s="22">
        <f>Enrollment[[#This Row],['# of Girls from refugee community in age group 3-5 enrolled in learning spaces]]+Enrollment[[#This Row],['# of Girls from host community in age group 3-5 enrolled in learning spaces]]</f>
        <v>20</v>
      </c>
      <c r="BV451" s="22">
        <f>Enrollment[[#This Row],['# of Girls from refugee community in age group 6-14 enrolled in learning spaces]]+Enrollment[[#This Row],['# of Girls from host community in age group 6-14 enrolled in learning spaces]]</f>
        <v>34</v>
      </c>
      <c r="BW4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51" s="22">
        <f>Enrollment[[#This Row],['# of Boys from refugee community in age group 3-5 enrolled in learning spaces]]+Enrollment[[#This Row],['# of Boys from host community in age group 3-5 enrolled in learning spaces]]</f>
        <v>15</v>
      </c>
      <c r="BZ451" s="22">
        <f>Enrollment[[#This Row],['# of Boys from refugee community in age group 6-14 enrolled in learning spaces]]+Enrollment[[#This Row],['# of Boys from host community in age group 6-14 enrolled in learning spaces]]</f>
        <v>36</v>
      </c>
      <c r="CA4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4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52" spans="1:80">
      <c r="A452" s="21" t="s">
        <v>35</v>
      </c>
      <c r="B452" s="21" t="s">
        <v>64</v>
      </c>
      <c r="E452" s="21" t="s">
        <v>1429</v>
      </c>
      <c r="F452" s="21" t="s">
        <v>1430</v>
      </c>
      <c r="G452" s="21">
        <v>31012517</v>
      </c>
      <c r="H452" s="21" t="s">
        <v>166</v>
      </c>
      <c r="I452" s="21" t="s">
        <v>259</v>
      </c>
      <c r="J452" s="21" t="s">
        <v>168</v>
      </c>
      <c r="K452" s="21">
        <v>21.154544999999999</v>
      </c>
      <c r="L452" s="21">
        <v>92.150767999999999</v>
      </c>
      <c r="M452" s="21">
        <v>0</v>
      </c>
      <c r="N452" s="21">
        <v>0</v>
      </c>
      <c r="P452" s="21" t="s">
        <v>99</v>
      </c>
      <c r="Q452" s="21" t="s">
        <v>107</v>
      </c>
      <c r="S452" s="21">
        <v>18</v>
      </c>
      <c r="T452" s="21">
        <v>1</v>
      </c>
      <c r="U452" s="21">
        <v>17</v>
      </c>
      <c r="V452" s="21">
        <v>1</v>
      </c>
      <c r="AA452" s="21">
        <v>36</v>
      </c>
      <c r="AC452" s="21">
        <v>34</v>
      </c>
      <c r="AZ4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52" s="22">
        <f>Enrollment[[#This Row],[Refugee Children 3-14]]+Enrollment[[#This Row],[Refugee Children 15-24]]</f>
        <v>105</v>
      </c>
      <c r="BC4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52" s="22">
        <f>Enrollment[[#This Row],[Host Children 3-14]]+Enrollment[[#This Row],[Host Children 15-24]]</f>
        <v>0</v>
      </c>
      <c r="BF452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52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52" s="22">
        <f>Enrollment[[#This Row],['# of Boys from host community in age group 3-5 enrolled in learning spaces]]+Enrollment[[#This Row],['# of Boys from host community in age group 6-14 enrolled in learning spaces]]</f>
        <v>0</v>
      </c>
      <c r="BI452" s="22">
        <f>Enrollment[[#This Row],['# of Girls from host community in age group 3-5 enrolled in learning spaces]]+Enrollment[[#This Row],['# of Girls from host community in age group 6-14 enrolled in learning spaces]]</f>
        <v>0</v>
      </c>
      <c r="BJ452" s="22">
        <f>Enrollment[[#This Row],[Male Refugee (3-14)]]+Enrollment[[#This Row],[Host Male (3-14)]]</f>
        <v>51</v>
      </c>
      <c r="BK452" s="22">
        <f>Enrollment[[#This Row],[Female Refugee (3-14)]]+Enrollment[[#This Row],[Host Female (3-14)]]</f>
        <v>54</v>
      </c>
      <c r="BL4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52" s="22">
        <f>Enrollment[[#This Row],['# of Boys from host community in age group 15-17 enrolled in learning spaces]]+Enrollment[[#This Row],['# of Boys from host community in age group 18-24 enrolled in learning spaces]]</f>
        <v>0</v>
      </c>
      <c r="BO4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52" s="22">
        <f>Enrollment[[#This Row],[Male Refugee (15-24)]]+Enrollment[[#This Row],[Male Host (15-24)]]</f>
        <v>0</v>
      </c>
      <c r="BQ452" s="22">
        <f>Enrollment[[#This Row],[Female Refugee  (15-24)]]+Enrollment[[#This Row],[Female Host (15-24)]]</f>
        <v>0</v>
      </c>
      <c r="BR452" s="22">
        <f>Enrollment[[#This Row],[Total Male (3-14)]]+Enrollment[[#This Row],[Total Male (15-24)]]</f>
        <v>51</v>
      </c>
      <c r="BS452" s="22">
        <f>Enrollment[[#This Row],[Total Female (3-14)]]+Enrollment[[#This Row],[Total Female (15-24)]]</f>
        <v>54</v>
      </c>
      <c r="BT452" s="22">
        <f>Enrollment[[#This Row],[Refugee Total]]+Enrollment[[#This Row],[Total Host]]</f>
        <v>105</v>
      </c>
      <c r="BU452" s="22">
        <f>Enrollment[[#This Row],['# of Girls from refugee community in age group 3-5 enrolled in learning spaces]]+Enrollment[[#This Row],['# of Girls from host community in age group 3-5 enrolled in learning spaces]]</f>
        <v>18</v>
      </c>
      <c r="BV452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52" s="22">
        <f>Enrollment[[#This Row],['# of Boys from refugee community in age group 3-5 enrolled in learning spaces]]+Enrollment[[#This Row],['# of Boys from host community in age group 3-5 enrolled in learning spaces]]</f>
        <v>17</v>
      </c>
      <c r="BZ452" s="22">
        <f>Enrollment[[#This Row],['# of Boys from refugee community in age group 6-14 enrolled in learning spaces]]+Enrollment[[#This Row],['# of Boys from host community in age group 6-14 enrolled in learning spaces]]</f>
        <v>34</v>
      </c>
      <c r="CA4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4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53" spans="1:80">
      <c r="A453" s="21" t="s">
        <v>35</v>
      </c>
      <c r="B453" s="21" t="s">
        <v>64</v>
      </c>
      <c r="E453" s="21" t="s">
        <v>378</v>
      </c>
      <c r="F453" s="21" t="s">
        <v>1431</v>
      </c>
      <c r="G453" s="21">
        <v>31012516</v>
      </c>
      <c r="H453" s="21" t="s">
        <v>166</v>
      </c>
      <c r="I453" s="21" t="s">
        <v>259</v>
      </c>
      <c r="J453" s="21" t="s">
        <v>168</v>
      </c>
      <c r="K453" s="21">
        <v>21.154177000000001</v>
      </c>
      <c r="L453" s="21">
        <v>92.150876999999994</v>
      </c>
      <c r="M453" s="21">
        <v>0</v>
      </c>
      <c r="N453" s="21">
        <v>0</v>
      </c>
      <c r="P453" s="21" t="s">
        <v>99</v>
      </c>
      <c r="Q453" s="21" t="s">
        <v>107</v>
      </c>
      <c r="S453" s="21">
        <v>19</v>
      </c>
      <c r="U453" s="21">
        <v>16</v>
      </c>
      <c r="AA453" s="21">
        <v>36</v>
      </c>
      <c r="AC453" s="21">
        <v>34</v>
      </c>
      <c r="AD453" s="21">
        <v>1</v>
      </c>
      <c r="AZ4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53" s="22">
        <f>Enrollment[[#This Row],[Refugee Children 3-14]]+Enrollment[[#This Row],[Refugee Children 15-24]]</f>
        <v>105</v>
      </c>
      <c r="BC4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53" s="22">
        <f>Enrollment[[#This Row],[Host Children 3-14]]+Enrollment[[#This Row],[Host Children 15-24]]</f>
        <v>0</v>
      </c>
      <c r="BF453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53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53" s="22">
        <f>Enrollment[[#This Row],['# of Boys from host community in age group 3-5 enrolled in learning spaces]]+Enrollment[[#This Row],['# of Boys from host community in age group 6-14 enrolled in learning spaces]]</f>
        <v>0</v>
      </c>
      <c r="BI453" s="22">
        <f>Enrollment[[#This Row],['# of Girls from host community in age group 3-5 enrolled in learning spaces]]+Enrollment[[#This Row],['# of Girls from host community in age group 6-14 enrolled in learning spaces]]</f>
        <v>0</v>
      </c>
      <c r="BJ453" s="22">
        <f>Enrollment[[#This Row],[Male Refugee (3-14)]]+Enrollment[[#This Row],[Host Male (3-14)]]</f>
        <v>50</v>
      </c>
      <c r="BK453" s="22">
        <f>Enrollment[[#This Row],[Female Refugee (3-14)]]+Enrollment[[#This Row],[Host Female (3-14)]]</f>
        <v>55</v>
      </c>
      <c r="BL45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5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53" s="22">
        <f>Enrollment[[#This Row],['# of Boys from host community in age group 15-17 enrolled in learning spaces]]+Enrollment[[#This Row],['# of Boys from host community in age group 18-24 enrolled in learning spaces]]</f>
        <v>0</v>
      </c>
      <c r="BO4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53" s="22">
        <f>Enrollment[[#This Row],[Male Refugee (15-24)]]+Enrollment[[#This Row],[Male Host (15-24)]]</f>
        <v>0</v>
      </c>
      <c r="BQ453" s="22">
        <f>Enrollment[[#This Row],[Female Refugee  (15-24)]]+Enrollment[[#This Row],[Female Host (15-24)]]</f>
        <v>0</v>
      </c>
      <c r="BR453" s="22">
        <f>Enrollment[[#This Row],[Total Male (3-14)]]+Enrollment[[#This Row],[Total Male (15-24)]]</f>
        <v>50</v>
      </c>
      <c r="BS453" s="22">
        <f>Enrollment[[#This Row],[Total Female (3-14)]]+Enrollment[[#This Row],[Total Female (15-24)]]</f>
        <v>55</v>
      </c>
      <c r="BT453" s="22">
        <f>Enrollment[[#This Row],[Refugee Total]]+Enrollment[[#This Row],[Total Host]]</f>
        <v>105</v>
      </c>
      <c r="BU453" s="22">
        <f>Enrollment[[#This Row],['# of Girls from refugee community in age group 3-5 enrolled in learning spaces]]+Enrollment[[#This Row],['# of Girls from host community in age group 3-5 enrolled in learning spaces]]</f>
        <v>19</v>
      </c>
      <c r="BV453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5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5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53" s="22">
        <f>Enrollment[[#This Row],['# of Boys from refugee community in age group 3-5 enrolled in learning spaces]]+Enrollment[[#This Row],['# of Boys from host community in age group 3-5 enrolled in learning spaces]]</f>
        <v>16</v>
      </c>
      <c r="BZ453" s="22">
        <f>Enrollment[[#This Row],['# of Boys from refugee community in age group 6-14 enrolled in learning spaces]]+Enrollment[[#This Row],['# of Boys from host community in age group 6-14 enrolled in learning spaces]]</f>
        <v>34</v>
      </c>
      <c r="CA453" s="22">
        <f>Enrollment[[#This Row],['# of Boys from refugee community in age group 15-17 enrolled in learning spaces]]+Enrollment[[#This Row],['# of Boys from host community in age group 15-17 enrolled in learning spaces]]</f>
        <v>0</v>
      </c>
      <c r="CB45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54" spans="1:80">
      <c r="A454" s="21" t="s">
        <v>35</v>
      </c>
      <c r="B454" s="21" t="s">
        <v>64</v>
      </c>
      <c r="E454" s="21" t="s">
        <v>384</v>
      </c>
      <c r="F454" s="21" t="s">
        <v>1432</v>
      </c>
      <c r="G454" s="21">
        <v>31012511</v>
      </c>
      <c r="H454" s="21" t="s">
        <v>166</v>
      </c>
      <c r="I454" s="21" t="s">
        <v>259</v>
      </c>
      <c r="J454" s="21" t="s">
        <v>168</v>
      </c>
      <c r="P454" s="21" t="s">
        <v>99</v>
      </c>
      <c r="Q454" s="21" t="s">
        <v>107</v>
      </c>
      <c r="S454" s="21">
        <v>19</v>
      </c>
      <c r="U454" s="21">
        <v>16</v>
      </c>
      <c r="AA454" s="21">
        <v>36</v>
      </c>
      <c r="AC454" s="21">
        <v>34</v>
      </c>
      <c r="AD454" s="21">
        <v>2</v>
      </c>
      <c r="AZ4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54" s="22">
        <f>Enrollment[[#This Row],[Refugee Children 3-14]]+Enrollment[[#This Row],[Refugee Children 15-24]]</f>
        <v>105</v>
      </c>
      <c r="BC4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54" s="22">
        <f>Enrollment[[#This Row],[Host Children 3-14]]+Enrollment[[#This Row],[Host Children 15-24]]</f>
        <v>0</v>
      </c>
      <c r="BF454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54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54" s="22">
        <f>Enrollment[[#This Row],['# of Boys from host community in age group 3-5 enrolled in learning spaces]]+Enrollment[[#This Row],['# of Boys from host community in age group 6-14 enrolled in learning spaces]]</f>
        <v>0</v>
      </c>
      <c r="BI454" s="22">
        <f>Enrollment[[#This Row],['# of Girls from host community in age group 3-5 enrolled in learning spaces]]+Enrollment[[#This Row],['# of Girls from host community in age group 6-14 enrolled in learning spaces]]</f>
        <v>0</v>
      </c>
      <c r="BJ454" s="22">
        <f>Enrollment[[#This Row],[Male Refugee (3-14)]]+Enrollment[[#This Row],[Host Male (3-14)]]</f>
        <v>50</v>
      </c>
      <c r="BK454" s="22">
        <f>Enrollment[[#This Row],[Female Refugee (3-14)]]+Enrollment[[#This Row],[Host Female (3-14)]]</f>
        <v>55</v>
      </c>
      <c r="BL4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54" s="22">
        <f>Enrollment[[#This Row],['# of Boys from host community in age group 15-17 enrolled in learning spaces]]+Enrollment[[#This Row],['# of Boys from host community in age group 18-24 enrolled in learning spaces]]</f>
        <v>0</v>
      </c>
      <c r="BO4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54" s="22">
        <f>Enrollment[[#This Row],[Male Refugee (15-24)]]+Enrollment[[#This Row],[Male Host (15-24)]]</f>
        <v>0</v>
      </c>
      <c r="BQ454" s="22">
        <f>Enrollment[[#This Row],[Female Refugee  (15-24)]]+Enrollment[[#This Row],[Female Host (15-24)]]</f>
        <v>0</v>
      </c>
      <c r="BR454" s="22">
        <f>Enrollment[[#This Row],[Total Male (3-14)]]+Enrollment[[#This Row],[Total Male (15-24)]]</f>
        <v>50</v>
      </c>
      <c r="BS454" s="22">
        <f>Enrollment[[#This Row],[Total Female (3-14)]]+Enrollment[[#This Row],[Total Female (15-24)]]</f>
        <v>55</v>
      </c>
      <c r="BT454" s="22">
        <f>Enrollment[[#This Row],[Refugee Total]]+Enrollment[[#This Row],[Total Host]]</f>
        <v>105</v>
      </c>
      <c r="BU454" s="22">
        <f>Enrollment[[#This Row],['# of Girls from refugee community in age group 3-5 enrolled in learning spaces]]+Enrollment[[#This Row],['# of Girls from host community in age group 3-5 enrolled in learning spaces]]</f>
        <v>19</v>
      </c>
      <c r="BV45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54" s="22">
        <f>Enrollment[[#This Row],['# of Boys from refugee community in age group 3-5 enrolled in learning spaces]]+Enrollment[[#This Row],['# of Boys from host community in age group 3-5 enrolled in learning spaces]]</f>
        <v>16</v>
      </c>
      <c r="BZ454" s="22">
        <f>Enrollment[[#This Row],['# of Boys from refugee community in age group 6-14 enrolled in learning spaces]]+Enrollment[[#This Row],['# of Boys from host community in age group 6-14 enrolled in learning spaces]]</f>
        <v>34</v>
      </c>
      <c r="CA4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55" spans="1:80">
      <c r="A455" s="21" t="s">
        <v>35</v>
      </c>
      <c r="B455" s="21" t="s">
        <v>64</v>
      </c>
      <c r="E455" s="21" t="s">
        <v>205</v>
      </c>
      <c r="F455" s="21" t="s">
        <v>1433</v>
      </c>
      <c r="G455" s="21">
        <v>31012513</v>
      </c>
      <c r="H455" s="21" t="s">
        <v>166</v>
      </c>
      <c r="I455" s="21" t="s">
        <v>259</v>
      </c>
      <c r="J455" s="21" t="s">
        <v>168</v>
      </c>
      <c r="K455" s="21">
        <v>21.153379999999999</v>
      </c>
      <c r="L455" s="21">
        <v>92.150227999999998</v>
      </c>
      <c r="M455" s="21">
        <v>0</v>
      </c>
      <c r="N455" s="21">
        <v>0</v>
      </c>
      <c r="P455" s="21" t="s">
        <v>99</v>
      </c>
      <c r="Q455" s="21" t="s">
        <v>107</v>
      </c>
      <c r="S455" s="21">
        <v>18</v>
      </c>
      <c r="U455" s="21">
        <v>17</v>
      </c>
      <c r="AA455" s="21">
        <v>36</v>
      </c>
      <c r="AB455" s="21">
        <v>1</v>
      </c>
      <c r="AC455" s="21">
        <v>34</v>
      </c>
      <c r="AZ4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55" s="22">
        <f>Enrollment[[#This Row],[Refugee Children 3-14]]+Enrollment[[#This Row],[Refugee Children 15-24]]</f>
        <v>105</v>
      </c>
      <c r="BC4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55" s="22">
        <f>Enrollment[[#This Row],[Host Children 3-14]]+Enrollment[[#This Row],[Host Children 15-24]]</f>
        <v>0</v>
      </c>
      <c r="BF455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55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55" s="22">
        <f>Enrollment[[#This Row],['# of Boys from host community in age group 3-5 enrolled in learning spaces]]+Enrollment[[#This Row],['# of Boys from host community in age group 6-14 enrolled in learning spaces]]</f>
        <v>0</v>
      </c>
      <c r="BI455" s="22">
        <f>Enrollment[[#This Row],['# of Girls from host community in age group 3-5 enrolled in learning spaces]]+Enrollment[[#This Row],['# of Girls from host community in age group 6-14 enrolled in learning spaces]]</f>
        <v>0</v>
      </c>
      <c r="BJ455" s="22">
        <f>Enrollment[[#This Row],[Male Refugee (3-14)]]+Enrollment[[#This Row],[Host Male (3-14)]]</f>
        <v>51</v>
      </c>
      <c r="BK455" s="22">
        <f>Enrollment[[#This Row],[Female Refugee (3-14)]]+Enrollment[[#This Row],[Host Female (3-14)]]</f>
        <v>54</v>
      </c>
      <c r="BL4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55" s="22">
        <f>Enrollment[[#This Row],['# of Boys from host community in age group 15-17 enrolled in learning spaces]]+Enrollment[[#This Row],['# of Boys from host community in age group 18-24 enrolled in learning spaces]]</f>
        <v>0</v>
      </c>
      <c r="BO4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55" s="22">
        <f>Enrollment[[#This Row],[Male Refugee (15-24)]]+Enrollment[[#This Row],[Male Host (15-24)]]</f>
        <v>0</v>
      </c>
      <c r="BQ455" s="22">
        <f>Enrollment[[#This Row],[Female Refugee  (15-24)]]+Enrollment[[#This Row],[Female Host (15-24)]]</f>
        <v>0</v>
      </c>
      <c r="BR455" s="22">
        <f>Enrollment[[#This Row],[Total Male (3-14)]]+Enrollment[[#This Row],[Total Male (15-24)]]</f>
        <v>51</v>
      </c>
      <c r="BS455" s="22">
        <f>Enrollment[[#This Row],[Total Female (3-14)]]+Enrollment[[#This Row],[Total Female (15-24)]]</f>
        <v>54</v>
      </c>
      <c r="BT455" s="22">
        <f>Enrollment[[#This Row],[Refugee Total]]+Enrollment[[#This Row],[Total Host]]</f>
        <v>105</v>
      </c>
      <c r="BU455" s="22">
        <f>Enrollment[[#This Row],['# of Girls from refugee community in age group 3-5 enrolled in learning spaces]]+Enrollment[[#This Row],['# of Girls from host community in age group 3-5 enrolled in learning spaces]]</f>
        <v>18</v>
      </c>
      <c r="BV455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55" s="22">
        <f>Enrollment[[#This Row],['# of Boys from refugee community in age group 3-5 enrolled in learning spaces]]+Enrollment[[#This Row],['# of Boys from host community in age group 3-5 enrolled in learning spaces]]</f>
        <v>17</v>
      </c>
      <c r="BZ455" s="22">
        <f>Enrollment[[#This Row],['# of Boys from refugee community in age group 6-14 enrolled in learning spaces]]+Enrollment[[#This Row],['# of Boys from host community in age group 6-14 enrolled in learning spaces]]</f>
        <v>34</v>
      </c>
      <c r="CA4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4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56" spans="1:80">
      <c r="A456" s="21" t="s">
        <v>35</v>
      </c>
      <c r="B456" s="21" t="s">
        <v>64</v>
      </c>
      <c r="E456" s="21" t="s">
        <v>775</v>
      </c>
      <c r="F456" s="21" t="s">
        <v>1434</v>
      </c>
      <c r="G456" s="21">
        <v>31012527</v>
      </c>
      <c r="H456" s="21" t="s">
        <v>166</v>
      </c>
      <c r="I456" s="21" t="s">
        <v>259</v>
      </c>
      <c r="J456" s="21" t="s">
        <v>168</v>
      </c>
      <c r="K456" s="21">
        <v>21.155830000000002</v>
      </c>
      <c r="L456" s="21">
        <v>92.147537</v>
      </c>
      <c r="M456" s="21">
        <v>0</v>
      </c>
      <c r="N456" s="21">
        <v>0</v>
      </c>
      <c r="P456" s="21" t="s">
        <v>99</v>
      </c>
      <c r="Q456" s="21" t="s">
        <v>107</v>
      </c>
      <c r="S456" s="21">
        <v>18</v>
      </c>
      <c r="U456" s="21">
        <v>17</v>
      </c>
      <c r="AA456" s="21">
        <v>38</v>
      </c>
      <c r="AB456" s="21">
        <v>1</v>
      </c>
      <c r="AC456" s="21">
        <v>32</v>
      </c>
      <c r="AZ4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56" s="22">
        <f>Enrollment[[#This Row],[Refugee Children 3-14]]+Enrollment[[#This Row],[Refugee Children 15-24]]</f>
        <v>105</v>
      </c>
      <c r="BC4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56" s="22">
        <f>Enrollment[[#This Row],[Host Children 3-14]]+Enrollment[[#This Row],[Host Children 15-24]]</f>
        <v>0</v>
      </c>
      <c r="BF456" s="22">
        <f>Enrollment[[#This Row],['# of Boys from refugee community in age group 3-5 enrolled in learning spaces]]+Enrollment[[#This Row],['# of Boys from refugee community in age group 6-14 enrolled in learning spaces]]</f>
        <v>49</v>
      </c>
      <c r="BG456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456" s="22">
        <f>Enrollment[[#This Row],['# of Boys from host community in age group 3-5 enrolled in learning spaces]]+Enrollment[[#This Row],['# of Boys from host community in age group 6-14 enrolled in learning spaces]]</f>
        <v>0</v>
      </c>
      <c r="BI456" s="22">
        <f>Enrollment[[#This Row],['# of Girls from host community in age group 3-5 enrolled in learning spaces]]+Enrollment[[#This Row],['# of Girls from host community in age group 6-14 enrolled in learning spaces]]</f>
        <v>0</v>
      </c>
      <c r="BJ456" s="22">
        <f>Enrollment[[#This Row],[Male Refugee (3-14)]]+Enrollment[[#This Row],[Host Male (3-14)]]</f>
        <v>49</v>
      </c>
      <c r="BK456" s="22">
        <f>Enrollment[[#This Row],[Female Refugee (3-14)]]+Enrollment[[#This Row],[Host Female (3-14)]]</f>
        <v>56</v>
      </c>
      <c r="BL4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56" s="22">
        <f>Enrollment[[#This Row],['# of Boys from host community in age group 15-17 enrolled in learning spaces]]+Enrollment[[#This Row],['# of Boys from host community in age group 18-24 enrolled in learning spaces]]</f>
        <v>0</v>
      </c>
      <c r="BO4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56" s="22">
        <f>Enrollment[[#This Row],[Male Refugee (15-24)]]+Enrollment[[#This Row],[Male Host (15-24)]]</f>
        <v>0</v>
      </c>
      <c r="BQ456" s="22">
        <f>Enrollment[[#This Row],[Female Refugee  (15-24)]]+Enrollment[[#This Row],[Female Host (15-24)]]</f>
        <v>0</v>
      </c>
      <c r="BR456" s="22">
        <f>Enrollment[[#This Row],[Total Male (3-14)]]+Enrollment[[#This Row],[Total Male (15-24)]]</f>
        <v>49</v>
      </c>
      <c r="BS456" s="22">
        <f>Enrollment[[#This Row],[Total Female (3-14)]]+Enrollment[[#This Row],[Total Female (15-24)]]</f>
        <v>56</v>
      </c>
      <c r="BT456" s="22">
        <f>Enrollment[[#This Row],[Refugee Total]]+Enrollment[[#This Row],[Total Host]]</f>
        <v>105</v>
      </c>
      <c r="BU456" s="22">
        <f>Enrollment[[#This Row],['# of Girls from refugee community in age group 3-5 enrolled in learning spaces]]+Enrollment[[#This Row],['# of Girls from host community in age group 3-5 enrolled in learning spaces]]</f>
        <v>18</v>
      </c>
      <c r="BV456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56" s="22">
        <f>Enrollment[[#This Row],['# of Boys from refugee community in age group 3-5 enrolled in learning spaces]]+Enrollment[[#This Row],['# of Boys from host community in age group 3-5 enrolled in learning spaces]]</f>
        <v>17</v>
      </c>
      <c r="BZ456" s="22">
        <f>Enrollment[[#This Row],['# of Boys from refugee community in age group 6-14 enrolled in learning spaces]]+Enrollment[[#This Row],['# of Boys from host community in age group 6-14 enrolled in learning spaces]]</f>
        <v>32</v>
      </c>
      <c r="CA4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4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57" spans="1:80">
      <c r="A457" s="21" t="s">
        <v>35</v>
      </c>
      <c r="B457" s="21" t="s">
        <v>64</v>
      </c>
      <c r="E457" s="21" t="s">
        <v>1435</v>
      </c>
      <c r="F457" s="21" t="s">
        <v>1436</v>
      </c>
      <c r="G457" s="21">
        <v>31012526</v>
      </c>
      <c r="H457" s="21" t="s">
        <v>166</v>
      </c>
      <c r="I457" s="21" t="s">
        <v>167</v>
      </c>
      <c r="J457" s="21" t="s">
        <v>168</v>
      </c>
      <c r="K457" s="21">
        <v>21.155812000000001</v>
      </c>
      <c r="L457" s="21">
        <v>92.146822</v>
      </c>
      <c r="M457" s="21">
        <v>0</v>
      </c>
      <c r="N457" s="21">
        <v>0</v>
      </c>
      <c r="P457" s="21" t="s">
        <v>99</v>
      </c>
      <c r="Q457" s="21" t="s">
        <v>107</v>
      </c>
      <c r="S457" s="21">
        <v>19</v>
      </c>
      <c r="U457" s="21">
        <v>16</v>
      </c>
      <c r="AA457" s="21">
        <v>38</v>
      </c>
      <c r="AB457" s="21">
        <v>1</v>
      </c>
      <c r="AC457" s="21">
        <v>32</v>
      </c>
      <c r="AD457" s="21">
        <v>1</v>
      </c>
      <c r="AZ4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57" s="22">
        <f>Enrollment[[#This Row],[Refugee Children 3-14]]+Enrollment[[#This Row],[Refugee Children 15-24]]</f>
        <v>105</v>
      </c>
      <c r="BC4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57" s="22">
        <f>Enrollment[[#This Row],[Host Children 3-14]]+Enrollment[[#This Row],[Host Children 15-24]]</f>
        <v>0</v>
      </c>
      <c r="BF457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57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57" s="22">
        <f>Enrollment[[#This Row],['# of Boys from host community in age group 3-5 enrolled in learning spaces]]+Enrollment[[#This Row],['# of Boys from host community in age group 6-14 enrolled in learning spaces]]</f>
        <v>0</v>
      </c>
      <c r="BI457" s="22">
        <f>Enrollment[[#This Row],['# of Girls from host community in age group 3-5 enrolled in learning spaces]]+Enrollment[[#This Row],['# of Girls from host community in age group 6-14 enrolled in learning spaces]]</f>
        <v>0</v>
      </c>
      <c r="BJ457" s="22">
        <f>Enrollment[[#This Row],[Male Refugee (3-14)]]+Enrollment[[#This Row],[Host Male (3-14)]]</f>
        <v>48</v>
      </c>
      <c r="BK457" s="22">
        <f>Enrollment[[#This Row],[Female Refugee (3-14)]]+Enrollment[[#This Row],[Host Female (3-14)]]</f>
        <v>57</v>
      </c>
      <c r="BL4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57" s="22">
        <f>Enrollment[[#This Row],['# of Boys from host community in age group 15-17 enrolled in learning spaces]]+Enrollment[[#This Row],['# of Boys from host community in age group 18-24 enrolled in learning spaces]]</f>
        <v>0</v>
      </c>
      <c r="BO4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57" s="22">
        <f>Enrollment[[#This Row],[Male Refugee (15-24)]]+Enrollment[[#This Row],[Male Host (15-24)]]</f>
        <v>0</v>
      </c>
      <c r="BQ457" s="22">
        <f>Enrollment[[#This Row],[Female Refugee  (15-24)]]+Enrollment[[#This Row],[Female Host (15-24)]]</f>
        <v>0</v>
      </c>
      <c r="BR457" s="22">
        <f>Enrollment[[#This Row],[Total Male (3-14)]]+Enrollment[[#This Row],[Total Male (15-24)]]</f>
        <v>48</v>
      </c>
      <c r="BS457" s="22">
        <f>Enrollment[[#This Row],[Total Female (3-14)]]+Enrollment[[#This Row],[Total Female (15-24)]]</f>
        <v>57</v>
      </c>
      <c r="BT457" s="22">
        <f>Enrollment[[#This Row],[Refugee Total]]+Enrollment[[#This Row],[Total Host]]</f>
        <v>105</v>
      </c>
      <c r="BU457" s="22">
        <f>Enrollment[[#This Row],['# of Girls from refugee community in age group 3-5 enrolled in learning spaces]]+Enrollment[[#This Row],['# of Girls from host community in age group 3-5 enrolled in learning spaces]]</f>
        <v>19</v>
      </c>
      <c r="BV457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57" s="22">
        <f>Enrollment[[#This Row],['# of Boys from refugee community in age group 3-5 enrolled in learning spaces]]+Enrollment[[#This Row],['# of Boys from host community in age group 3-5 enrolled in learning spaces]]</f>
        <v>16</v>
      </c>
      <c r="BZ457" s="22">
        <f>Enrollment[[#This Row],['# of Boys from refugee community in age group 6-14 enrolled in learning spaces]]+Enrollment[[#This Row],['# of Boys from host community in age group 6-14 enrolled in learning spaces]]</f>
        <v>32</v>
      </c>
      <c r="CA4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4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58" spans="1:80">
      <c r="A458" s="21" t="s">
        <v>35</v>
      </c>
      <c r="B458" s="21" t="s">
        <v>64</v>
      </c>
      <c r="E458" s="21" t="s">
        <v>789</v>
      </c>
      <c r="F458" s="21" t="s">
        <v>1437</v>
      </c>
      <c r="G458" s="21">
        <v>31012529</v>
      </c>
      <c r="H458" s="21" t="s">
        <v>166</v>
      </c>
      <c r="I458" s="21" t="s">
        <v>167</v>
      </c>
      <c r="J458" s="21" t="s">
        <v>168</v>
      </c>
      <c r="K458" s="21">
        <v>21.156127000000001</v>
      </c>
      <c r="L458" s="21">
        <v>92.148662000000002</v>
      </c>
      <c r="M458" s="21">
        <v>0</v>
      </c>
      <c r="N458" s="21">
        <v>0</v>
      </c>
      <c r="P458" s="21" t="s">
        <v>99</v>
      </c>
      <c r="Q458" s="21" t="s">
        <v>107</v>
      </c>
      <c r="S458" s="21">
        <v>19</v>
      </c>
      <c r="U458" s="21">
        <v>16</v>
      </c>
      <c r="AA458" s="21">
        <v>38</v>
      </c>
      <c r="AB458" s="21">
        <v>1</v>
      </c>
      <c r="AC458" s="21">
        <v>32</v>
      </c>
      <c r="AZ4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58" s="22">
        <f>Enrollment[[#This Row],[Refugee Children 3-14]]+Enrollment[[#This Row],[Refugee Children 15-24]]</f>
        <v>105</v>
      </c>
      <c r="BC4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58" s="22">
        <f>Enrollment[[#This Row],[Host Children 3-14]]+Enrollment[[#This Row],[Host Children 15-24]]</f>
        <v>0</v>
      </c>
      <c r="BF458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58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58" s="22">
        <f>Enrollment[[#This Row],['# of Boys from host community in age group 3-5 enrolled in learning spaces]]+Enrollment[[#This Row],['# of Boys from host community in age group 6-14 enrolled in learning spaces]]</f>
        <v>0</v>
      </c>
      <c r="BI458" s="22">
        <f>Enrollment[[#This Row],['# of Girls from host community in age group 3-5 enrolled in learning spaces]]+Enrollment[[#This Row],['# of Girls from host community in age group 6-14 enrolled in learning spaces]]</f>
        <v>0</v>
      </c>
      <c r="BJ458" s="22">
        <f>Enrollment[[#This Row],[Male Refugee (3-14)]]+Enrollment[[#This Row],[Host Male (3-14)]]</f>
        <v>48</v>
      </c>
      <c r="BK458" s="22">
        <f>Enrollment[[#This Row],[Female Refugee (3-14)]]+Enrollment[[#This Row],[Host Female (3-14)]]</f>
        <v>57</v>
      </c>
      <c r="BL4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58" s="22">
        <f>Enrollment[[#This Row],['# of Boys from host community in age group 15-17 enrolled in learning spaces]]+Enrollment[[#This Row],['# of Boys from host community in age group 18-24 enrolled in learning spaces]]</f>
        <v>0</v>
      </c>
      <c r="BO4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58" s="22">
        <f>Enrollment[[#This Row],[Male Refugee (15-24)]]+Enrollment[[#This Row],[Male Host (15-24)]]</f>
        <v>0</v>
      </c>
      <c r="BQ458" s="22">
        <f>Enrollment[[#This Row],[Female Refugee  (15-24)]]+Enrollment[[#This Row],[Female Host (15-24)]]</f>
        <v>0</v>
      </c>
      <c r="BR458" s="22">
        <f>Enrollment[[#This Row],[Total Male (3-14)]]+Enrollment[[#This Row],[Total Male (15-24)]]</f>
        <v>48</v>
      </c>
      <c r="BS458" s="22">
        <f>Enrollment[[#This Row],[Total Female (3-14)]]+Enrollment[[#This Row],[Total Female (15-24)]]</f>
        <v>57</v>
      </c>
      <c r="BT458" s="22">
        <f>Enrollment[[#This Row],[Refugee Total]]+Enrollment[[#This Row],[Total Host]]</f>
        <v>105</v>
      </c>
      <c r="BU458" s="22">
        <f>Enrollment[[#This Row],['# of Girls from refugee community in age group 3-5 enrolled in learning spaces]]+Enrollment[[#This Row],['# of Girls from host community in age group 3-5 enrolled in learning spaces]]</f>
        <v>19</v>
      </c>
      <c r="BV458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58" s="22">
        <f>Enrollment[[#This Row],['# of Boys from refugee community in age group 3-5 enrolled in learning spaces]]+Enrollment[[#This Row],['# of Boys from host community in age group 3-5 enrolled in learning spaces]]</f>
        <v>16</v>
      </c>
      <c r="BZ458" s="22">
        <f>Enrollment[[#This Row],['# of Boys from refugee community in age group 6-14 enrolled in learning spaces]]+Enrollment[[#This Row],['# of Boys from host community in age group 6-14 enrolled in learning spaces]]</f>
        <v>32</v>
      </c>
      <c r="CA4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4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59" spans="1:80">
      <c r="A459" s="21" t="s">
        <v>35</v>
      </c>
      <c r="B459" s="21" t="s">
        <v>64</v>
      </c>
      <c r="E459" s="21" t="s">
        <v>1438</v>
      </c>
      <c r="F459" s="21" t="s">
        <v>1439</v>
      </c>
      <c r="G459" s="21">
        <v>31012514</v>
      </c>
      <c r="H459" s="21" t="s">
        <v>166</v>
      </c>
      <c r="I459" s="21" t="s">
        <v>259</v>
      </c>
      <c r="J459" s="21" t="s">
        <v>168</v>
      </c>
      <c r="P459" s="21" t="s">
        <v>99</v>
      </c>
      <c r="Q459" s="21" t="s">
        <v>107</v>
      </c>
      <c r="S459" s="21">
        <v>19</v>
      </c>
      <c r="U459" s="21">
        <v>16</v>
      </c>
      <c r="AA459" s="21">
        <v>38</v>
      </c>
      <c r="AC459" s="21">
        <v>32</v>
      </c>
      <c r="AD459" s="21">
        <v>2</v>
      </c>
      <c r="AZ4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59" s="22">
        <f>Enrollment[[#This Row],[Refugee Children 3-14]]+Enrollment[[#This Row],[Refugee Children 15-24]]</f>
        <v>105</v>
      </c>
      <c r="BC4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59" s="22">
        <f>Enrollment[[#This Row],[Host Children 3-14]]+Enrollment[[#This Row],[Host Children 15-24]]</f>
        <v>0</v>
      </c>
      <c r="BF459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59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59" s="22">
        <f>Enrollment[[#This Row],['# of Boys from host community in age group 3-5 enrolled in learning spaces]]+Enrollment[[#This Row],['# of Boys from host community in age group 6-14 enrolled in learning spaces]]</f>
        <v>0</v>
      </c>
      <c r="BI459" s="22">
        <f>Enrollment[[#This Row],['# of Girls from host community in age group 3-5 enrolled in learning spaces]]+Enrollment[[#This Row],['# of Girls from host community in age group 6-14 enrolled in learning spaces]]</f>
        <v>0</v>
      </c>
      <c r="BJ459" s="22">
        <f>Enrollment[[#This Row],[Male Refugee (3-14)]]+Enrollment[[#This Row],[Host Male (3-14)]]</f>
        <v>48</v>
      </c>
      <c r="BK459" s="22">
        <f>Enrollment[[#This Row],[Female Refugee (3-14)]]+Enrollment[[#This Row],[Host Female (3-14)]]</f>
        <v>57</v>
      </c>
      <c r="BL4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59" s="22">
        <f>Enrollment[[#This Row],['# of Boys from host community in age group 15-17 enrolled in learning spaces]]+Enrollment[[#This Row],['# of Boys from host community in age group 18-24 enrolled in learning spaces]]</f>
        <v>0</v>
      </c>
      <c r="BO4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59" s="22">
        <f>Enrollment[[#This Row],[Male Refugee (15-24)]]+Enrollment[[#This Row],[Male Host (15-24)]]</f>
        <v>0</v>
      </c>
      <c r="BQ459" s="22">
        <f>Enrollment[[#This Row],[Female Refugee  (15-24)]]+Enrollment[[#This Row],[Female Host (15-24)]]</f>
        <v>0</v>
      </c>
      <c r="BR459" s="22">
        <f>Enrollment[[#This Row],[Total Male (3-14)]]+Enrollment[[#This Row],[Total Male (15-24)]]</f>
        <v>48</v>
      </c>
      <c r="BS459" s="22">
        <f>Enrollment[[#This Row],[Total Female (3-14)]]+Enrollment[[#This Row],[Total Female (15-24)]]</f>
        <v>57</v>
      </c>
      <c r="BT459" s="22">
        <f>Enrollment[[#This Row],[Refugee Total]]+Enrollment[[#This Row],[Total Host]]</f>
        <v>105</v>
      </c>
      <c r="BU459" s="22">
        <f>Enrollment[[#This Row],['# of Girls from refugee community in age group 3-5 enrolled in learning spaces]]+Enrollment[[#This Row],['# of Girls from host community in age group 3-5 enrolled in learning spaces]]</f>
        <v>19</v>
      </c>
      <c r="BV459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59" s="22">
        <f>Enrollment[[#This Row],['# of Boys from refugee community in age group 3-5 enrolled in learning spaces]]+Enrollment[[#This Row],['# of Boys from host community in age group 3-5 enrolled in learning spaces]]</f>
        <v>16</v>
      </c>
      <c r="BZ459" s="22">
        <f>Enrollment[[#This Row],['# of Boys from refugee community in age group 6-14 enrolled in learning spaces]]+Enrollment[[#This Row],['# of Boys from host community in age group 6-14 enrolled in learning spaces]]</f>
        <v>32</v>
      </c>
      <c r="CA4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4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60" spans="1:80">
      <c r="A460" s="21" t="s">
        <v>35</v>
      </c>
      <c r="B460" s="21" t="s">
        <v>64</v>
      </c>
      <c r="E460" s="21" t="s">
        <v>407</v>
      </c>
      <c r="F460" s="21" t="s">
        <v>1440</v>
      </c>
      <c r="G460" s="21">
        <v>31012523</v>
      </c>
      <c r="H460" s="21" t="s">
        <v>166</v>
      </c>
      <c r="I460" s="21" t="s">
        <v>167</v>
      </c>
      <c r="J460" s="21" t="s">
        <v>168</v>
      </c>
      <c r="K460" s="21">
        <v>21.155477000000001</v>
      </c>
      <c r="L460" s="21">
        <v>92.145842000000002</v>
      </c>
      <c r="M460" s="21">
        <v>0</v>
      </c>
      <c r="N460" s="21">
        <v>0</v>
      </c>
      <c r="P460" s="21" t="s">
        <v>99</v>
      </c>
      <c r="Q460" s="21" t="s">
        <v>107</v>
      </c>
      <c r="S460" s="21">
        <v>19</v>
      </c>
      <c r="U460" s="21">
        <v>16</v>
      </c>
      <c r="AA460" s="21">
        <v>40</v>
      </c>
      <c r="AB460" s="21">
        <v>2</v>
      </c>
      <c r="AC460" s="21">
        <v>30</v>
      </c>
      <c r="AZ4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60" s="22">
        <f>Enrollment[[#This Row],[Refugee Children 3-14]]+Enrollment[[#This Row],[Refugee Children 15-24]]</f>
        <v>105</v>
      </c>
      <c r="BC4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60" s="22">
        <f>Enrollment[[#This Row],[Host Children 3-14]]+Enrollment[[#This Row],[Host Children 15-24]]</f>
        <v>0</v>
      </c>
      <c r="BF460" s="22">
        <f>Enrollment[[#This Row],['# of Boys from refugee community in age group 3-5 enrolled in learning spaces]]+Enrollment[[#This Row],['# of Boys from refugee community in age group 6-14 enrolled in learning spaces]]</f>
        <v>46</v>
      </c>
      <c r="BG460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460" s="22">
        <f>Enrollment[[#This Row],['# of Boys from host community in age group 3-5 enrolled in learning spaces]]+Enrollment[[#This Row],['# of Boys from host community in age group 6-14 enrolled in learning spaces]]</f>
        <v>0</v>
      </c>
      <c r="BI460" s="22">
        <f>Enrollment[[#This Row],['# of Girls from host community in age group 3-5 enrolled in learning spaces]]+Enrollment[[#This Row],['# of Girls from host community in age group 6-14 enrolled in learning spaces]]</f>
        <v>0</v>
      </c>
      <c r="BJ460" s="22">
        <f>Enrollment[[#This Row],[Male Refugee (3-14)]]+Enrollment[[#This Row],[Host Male (3-14)]]</f>
        <v>46</v>
      </c>
      <c r="BK460" s="22">
        <f>Enrollment[[#This Row],[Female Refugee (3-14)]]+Enrollment[[#This Row],[Host Female (3-14)]]</f>
        <v>59</v>
      </c>
      <c r="BL4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60" s="22">
        <f>Enrollment[[#This Row],['# of Boys from host community in age group 15-17 enrolled in learning spaces]]+Enrollment[[#This Row],['# of Boys from host community in age group 18-24 enrolled in learning spaces]]</f>
        <v>0</v>
      </c>
      <c r="BO4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60" s="22">
        <f>Enrollment[[#This Row],[Male Refugee (15-24)]]+Enrollment[[#This Row],[Male Host (15-24)]]</f>
        <v>0</v>
      </c>
      <c r="BQ460" s="22">
        <f>Enrollment[[#This Row],[Female Refugee  (15-24)]]+Enrollment[[#This Row],[Female Host (15-24)]]</f>
        <v>0</v>
      </c>
      <c r="BR460" s="22">
        <f>Enrollment[[#This Row],[Total Male (3-14)]]+Enrollment[[#This Row],[Total Male (15-24)]]</f>
        <v>46</v>
      </c>
      <c r="BS460" s="22">
        <f>Enrollment[[#This Row],[Total Female (3-14)]]+Enrollment[[#This Row],[Total Female (15-24)]]</f>
        <v>59</v>
      </c>
      <c r="BT460" s="22">
        <f>Enrollment[[#This Row],[Refugee Total]]+Enrollment[[#This Row],[Total Host]]</f>
        <v>105</v>
      </c>
      <c r="BU460" s="22">
        <f>Enrollment[[#This Row],['# of Girls from refugee community in age group 3-5 enrolled in learning spaces]]+Enrollment[[#This Row],['# of Girls from host community in age group 3-5 enrolled in learning spaces]]</f>
        <v>19</v>
      </c>
      <c r="BV460" s="22">
        <f>Enrollment[[#This Row],['# of Girls from refugee community in age group 6-14 enrolled in learning spaces]]+Enrollment[[#This Row],['# of Girls from host community in age group 6-14 enrolled in learning spaces]]</f>
        <v>40</v>
      </c>
      <c r="BW4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60" s="22">
        <f>Enrollment[[#This Row],['# of Boys from refugee community in age group 3-5 enrolled in learning spaces]]+Enrollment[[#This Row],['# of Boys from host community in age group 3-5 enrolled in learning spaces]]</f>
        <v>16</v>
      </c>
      <c r="BZ460" s="22">
        <f>Enrollment[[#This Row],['# of Boys from refugee community in age group 6-14 enrolled in learning spaces]]+Enrollment[[#This Row],['# of Boys from host community in age group 6-14 enrolled in learning spaces]]</f>
        <v>30</v>
      </c>
      <c r="CA4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4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61" spans="1:80">
      <c r="A461" s="21" t="s">
        <v>35</v>
      </c>
      <c r="B461" s="21" t="s">
        <v>64</v>
      </c>
      <c r="E461" s="21" t="s">
        <v>800</v>
      </c>
      <c r="F461" s="21" t="s">
        <v>1441</v>
      </c>
      <c r="G461" s="21">
        <v>31012528</v>
      </c>
      <c r="H461" s="21" t="s">
        <v>166</v>
      </c>
      <c r="I461" s="21" t="s">
        <v>259</v>
      </c>
      <c r="J461" s="21" t="s">
        <v>168</v>
      </c>
      <c r="K461" s="21">
        <v>21.155930000000001</v>
      </c>
      <c r="L461" s="21">
        <v>92.145493000000002</v>
      </c>
      <c r="M461" s="21">
        <v>0</v>
      </c>
      <c r="N461" s="21">
        <v>0</v>
      </c>
      <c r="P461" s="21" t="s">
        <v>99</v>
      </c>
      <c r="Q461" s="21" t="s">
        <v>107</v>
      </c>
      <c r="S461" s="21">
        <v>18</v>
      </c>
      <c r="U461" s="21">
        <v>17</v>
      </c>
      <c r="AA461" s="21">
        <v>36</v>
      </c>
      <c r="AC461" s="21">
        <v>34</v>
      </c>
      <c r="AD461" s="21">
        <v>2</v>
      </c>
      <c r="AZ4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61" s="22">
        <f>Enrollment[[#This Row],[Refugee Children 3-14]]+Enrollment[[#This Row],[Refugee Children 15-24]]</f>
        <v>105</v>
      </c>
      <c r="BC4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61" s="22">
        <f>Enrollment[[#This Row],[Host Children 3-14]]+Enrollment[[#This Row],[Host Children 15-24]]</f>
        <v>0</v>
      </c>
      <c r="BF461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6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61" s="22">
        <f>Enrollment[[#This Row],['# of Boys from host community in age group 3-5 enrolled in learning spaces]]+Enrollment[[#This Row],['# of Boys from host community in age group 6-14 enrolled in learning spaces]]</f>
        <v>0</v>
      </c>
      <c r="BI461" s="22">
        <f>Enrollment[[#This Row],['# of Girls from host community in age group 3-5 enrolled in learning spaces]]+Enrollment[[#This Row],['# of Girls from host community in age group 6-14 enrolled in learning spaces]]</f>
        <v>0</v>
      </c>
      <c r="BJ461" s="22">
        <f>Enrollment[[#This Row],[Male Refugee (3-14)]]+Enrollment[[#This Row],[Host Male (3-14)]]</f>
        <v>51</v>
      </c>
      <c r="BK461" s="22">
        <f>Enrollment[[#This Row],[Female Refugee (3-14)]]+Enrollment[[#This Row],[Host Female (3-14)]]</f>
        <v>54</v>
      </c>
      <c r="BL4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61" s="22">
        <f>Enrollment[[#This Row],['# of Boys from host community in age group 15-17 enrolled in learning spaces]]+Enrollment[[#This Row],['# of Boys from host community in age group 18-24 enrolled in learning spaces]]</f>
        <v>0</v>
      </c>
      <c r="BO4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61" s="22">
        <f>Enrollment[[#This Row],[Male Refugee (15-24)]]+Enrollment[[#This Row],[Male Host (15-24)]]</f>
        <v>0</v>
      </c>
      <c r="BQ461" s="22">
        <f>Enrollment[[#This Row],[Female Refugee  (15-24)]]+Enrollment[[#This Row],[Female Host (15-24)]]</f>
        <v>0</v>
      </c>
      <c r="BR461" s="22">
        <f>Enrollment[[#This Row],[Total Male (3-14)]]+Enrollment[[#This Row],[Total Male (15-24)]]</f>
        <v>51</v>
      </c>
      <c r="BS461" s="22">
        <f>Enrollment[[#This Row],[Total Female (3-14)]]+Enrollment[[#This Row],[Total Female (15-24)]]</f>
        <v>54</v>
      </c>
      <c r="BT461" s="22">
        <f>Enrollment[[#This Row],[Refugee Total]]+Enrollment[[#This Row],[Total Host]]</f>
        <v>105</v>
      </c>
      <c r="BU461" s="22">
        <f>Enrollment[[#This Row],['# of Girls from refugee community in age group 3-5 enrolled in learning spaces]]+Enrollment[[#This Row],['# of Girls from host community in age group 3-5 enrolled in learning spaces]]</f>
        <v>18</v>
      </c>
      <c r="BV461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61" s="22">
        <f>Enrollment[[#This Row],['# of Boys from refugee community in age group 3-5 enrolled in learning spaces]]+Enrollment[[#This Row],['# of Boys from host community in age group 3-5 enrolled in learning spaces]]</f>
        <v>17</v>
      </c>
      <c r="BZ461" s="22">
        <f>Enrollment[[#This Row],['# of Boys from refugee community in age group 6-14 enrolled in learning spaces]]+Enrollment[[#This Row],['# of Boys from host community in age group 6-14 enrolled in learning spaces]]</f>
        <v>34</v>
      </c>
      <c r="CA4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4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62" spans="1:80">
      <c r="A462" s="21" t="s">
        <v>35</v>
      </c>
      <c r="B462" s="21" t="s">
        <v>64</v>
      </c>
      <c r="E462" s="21" t="s">
        <v>802</v>
      </c>
      <c r="F462" s="21" t="s">
        <v>1442</v>
      </c>
      <c r="G462" s="21">
        <v>31012519</v>
      </c>
      <c r="H462" s="21" t="s">
        <v>166</v>
      </c>
      <c r="I462" s="21" t="s">
        <v>259</v>
      </c>
      <c r="J462" s="21" t="s">
        <v>168</v>
      </c>
      <c r="K462" s="21">
        <v>21.154941999999998</v>
      </c>
      <c r="L462" s="21">
        <v>92.144828000000004</v>
      </c>
      <c r="M462" s="21">
        <v>0</v>
      </c>
      <c r="N462" s="21">
        <v>0</v>
      </c>
      <c r="P462" s="21" t="s">
        <v>99</v>
      </c>
      <c r="Q462" s="21" t="s">
        <v>107</v>
      </c>
      <c r="S462" s="21">
        <v>18</v>
      </c>
      <c r="U462" s="21">
        <v>17</v>
      </c>
      <c r="AA462" s="21">
        <v>37</v>
      </c>
      <c r="AB462" s="21">
        <v>3</v>
      </c>
      <c r="AC462" s="21">
        <v>33</v>
      </c>
      <c r="AZ4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62" s="22">
        <f>Enrollment[[#This Row],[Refugee Children 3-14]]+Enrollment[[#This Row],[Refugee Children 15-24]]</f>
        <v>105</v>
      </c>
      <c r="BC4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62" s="22">
        <f>Enrollment[[#This Row],[Host Children 3-14]]+Enrollment[[#This Row],[Host Children 15-24]]</f>
        <v>0</v>
      </c>
      <c r="BF462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62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62" s="22">
        <f>Enrollment[[#This Row],['# of Boys from host community in age group 3-5 enrolled in learning spaces]]+Enrollment[[#This Row],['# of Boys from host community in age group 6-14 enrolled in learning spaces]]</f>
        <v>0</v>
      </c>
      <c r="BI462" s="22">
        <f>Enrollment[[#This Row],['# of Girls from host community in age group 3-5 enrolled in learning spaces]]+Enrollment[[#This Row],['# of Girls from host community in age group 6-14 enrolled in learning spaces]]</f>
        <v>0</v>
      </c>
      <c r="BJ462" s="22">
        <f>Enrollment[[#This Row],[Male Refugee (3-14)]]+Enrollment[[#This Row],[Host Male (3-14)]]</f>
        <v>50</v>
      </c>
      <c r="BK462" s="22">
        <f>Enrollment[[#This Row],[Female Refugee (3-14)]]+Enrollment[[#This Row],[Host Female (3-14)]]</f>
        <v>55</v>
      </c>
      <c r="BL46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6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62" s="22">
        <f>Enrollment[[#This Row],['# of Boys from host community in age group 15-17 enrolled in learning spaces]]+Enrollment[[#This Row],['# of Boys from host community in age group 18-24 enrolled in learning spaces]]</f>
        <v>0</v>
      </c>
      <c r="BO4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62" s="22">
        <f>Enrollment[[#This Row],[Male Refugee (15-24)]]+Enrollment[[#This Row],[Male Host (15-24)]]</f>
        <v>0</v>
      </c>
      <c r="BQ462" s="22">
        <f>Enrollment[[#This Row],[Female Refugee  (15-24)]]+Enrollment[[#This Row],[Female Host (15-24)]]</f>
        <v>0</v>
      </c>
      <c r="BR462" s="22">
        <f>Enrollment[[#This Row],[Total Male (3-14)]]+Enrollment[[#This Row],[Total Male (15-24)]]</f>
        <v>50</v>
      </c>
      <c r="BS462" s="22">
        <f>Enrollment[[#This Row],[Total Female (3-14)]]+Enrollment[[#This Row],[Total Female (15-24)]]</f>
        <v>55</v>
      </c>
      <c r="BT462" s="22">
        <f>Enrollment[[#This Row],[Refugee Total]]+Enrollment[[#This Row],[Total Host]]</f>
        <v>105</v>
      </c>
      <c r="BU462" s="22">
        <f>Enrollment[[#This Row],['# of Girls from refugee community in age group 3-5 enrolled in learning spaces]]+Enrollment[[#This Row],['# of Girls from host community in age group 3-5 enrolled in learning spaces]]</f>
        <v>18</v>
      </c>
      <c r="BV462" s="22">
        <f>Enrollment[[#This Row],['# of Girls from refugee community in age group 6-14 enrolled in learning spaces]]+Enrollment[[#This Row],['# of Girls from host community in age group 6-14 enrolled in learning spaces]]</f>
        <v>37</v>
      </c>
      <c r="BW46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62" s="22">
        <f>Enrollment[[#This Row],['# of Boys from refugee community in age group 3-5 enrolled in learning spaces]]+Enrollment[[#This Row],['# of Boys from host community in age group 3-5 enrolled in learning spaces]]</f>
        <v>17</v>
      </c>
      <c r="BZ462" s="22">
        <f>Enrollment[[#This Row],['# of Boys from refugee community in age group 6-14 enrolled in learning spaces]]+Enrollment[[#This Row],['# of Boys from host community in age group 6-14 enrolled in learning spaces]]</f>
        <v>33</v>
      </c>
      <c r="CA462" s="22">
        <f>Enrollment[[#This Row],['# of Boys from refugee community in age group 15-17 enrolled in learning spaces]]+Enrollment[[#This Row],['# of Boys from host community in age group 15-17 enrolled in learning spaces]]</f>
        <v>0</v>
      </c>
      <c r="CB4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63" spans="1:80">
      <c r="A463" s="21" t="s">
        <v>35</v>
      </c>
      <c r="B463" s="21" t="s">
        <v>64</v>
      </c>
      <c r="E463" s="21" t="s">
        <v>410</v>
      </c>
      <c r="F463" s="21" t="s">
        <v>1443</v>
      </c>
      <c r="G463" s="21">
        <v>31012525</v>
      </c>
      <c r="H463" s="21" t="s">
        <v>166</v>
      </c>
      <c r="I463" s="21" t="s">
        <v>167</v>
      </c>
      <c r="J463" s="21" t="s">
        <v>168</v>
      </c>
      <c r="K463" s="21">
        <v>21.155684999999998</v>
      </c>
      <c r="L463" s="21">
        <v>92.144823000000002</v>
      </c>
      <c r="M463" s="21">
        <v>0</v>
      </c>
      <c r="N463" s="21">
        <v>0</v>
      </c>
      <c r="P463" s="21" t="s">
        <v>99</v>
      </c>
      <c r="Q463" s="21" t="s">
        <v>107</v>
      </c>
      <c r="S463" s="21">
        <v>18</v>
      </c>
      <c r="U463" s="21">
        <v>17</v>
      </c>
      <c r="AA463" s="21">
        <v>39</v>
      </c>
      <c r="AC463" s="21">
        <v>31</v>
      </c>
      <c r="AZ4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63" s="22">
        <f>Enrollment[[#This Row],[Refugee Children 3-14]]+Enrollment[[#This Row],[Refugee Children 15-24]]</f>
        <v>105</v>
      </c>
      <c r="BC4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63" s="22">
        <f>Enrollment[[#This Row],[Host Children 3-14]]+Enrollment[[#This Row],[Host Children 15-24]]</f>
        <v>0</v>
      </c>
      <c r="BF463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63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63" s="22">
        <f>Enrollment[[#This Row],['# of Boys from host community in age group 3-5 enrolled in learning spaces]]+Enrollment[[#This Row],['# of Boys from host community in age group 6-14 enrolled in learning spaces]]</f>
        <v>0</v>
      </c>
      <c r="BI463" s="22">
        <f>Enrollment[[#This Row],['# of Girls from host community in age group 3-5 enrolled in learning spaces]]+Enrollment[[#This Row],['# of Girls from host community in age group 6-14 enrolled in learning spaces]]</f>
        <v>0</v>
      </c>
      <c r="BJ463" s="22">
        <f>Enrollment[[#This Row],[Male Refugee (3-14)]]+Enrollment[[#This Row],[Host Male (3-14)]]</f>
        <v>48</v>
      </c>
      <c r="BK463" s="22">
        <f>Enrollment[[#This Row],[Female Refugee (3-14)]]+Enrollment[[#This Row],[Host Female (3-14)]]</f>
        <v>57</v>
      </c>
      <c r="BL46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6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63" s="22">
        <f>Enrollment[[#This Row],['# of Boys from host community in age group 15-17 enrolled in learning spaces]]+Enrollment[[#This Row],['# of Boys from host community in age group 18-24 enrolled in learning spaces]]</f>
        <v>0</v>
      </c>
      <c r="BO4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63" s="22">
        <f>Enrollment[[#This Row],[Male Refugee (15-24)]]+Enrollment[[#This Row],[Male Host (15-24)]]</f>
        <v>0</v>
      </c>
      <c r="BQ463" s="22">
        <f>Enrollment[[#This Row],[Female Refugee  (15-24)]]+Enrollment[[#This Row],[Female Host (15-24)]]</f>
        <v>0</v>
      </c>
      <c r="BR463" s="22">
        <f>Enrollment[[#This Row],[Total Male (3-14)]]+Enrollment[[#This Row],[Total Male (15-24)]]</f>
        <v>48</v>
      </c>
      <c r="BS463" s="22">
        <f>Enrollment[[#This Row],[Total Female (3-14)]]+Enrollment[[#This Row],[Total Female (15-24)]]</f>
        <v>57</v>
      </c>
      <c r="BT463" s="22">
        <f>Enrollment[[#This Row],[Refugee Total]]+Enrollment[[#This Row],[Total Host]]</f>
        <v>105</v>
      </c>
      <c r="BU463" s="22">
        <f>Enrollment[[#This Row],['# of Girls from refugee community in age group 3-5 enrolled in learning spaces]]+Enrollment[[#This Row],['# of Girls from host community in age group 3-5 enrolled in learning spaces]]</f>
        <v>18</v>
      </c>
      <c r="BV463" s="22">
        <f>Enrollment[[#This Row],['# of Girls from refugee community in age group 6-14 enrolled in learning spaces]]+Enrollment[[#This Row],['# of Girls from host community in age group 6-14 enrolled in learning spaces]]</f>
        <v>39</v>
      </c>
      <c r="BW46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63" s="22">
        <f>Enrollment[[#This Row],['# of Boys from refugee community in age group 3-5 enrolled in learning spaces]]+Enrollment[[#This Row],['# of Boys from host community in age group 3-5 enrolled in learning spaces]]</f>
        <v>17</v>
      </c>
      <c r="BZ463" s="22">
        <f>Enrollment[[#This Row],['# of Boys from refugee community in age group 6-14 enrolled in learning spaces]]+Enrollment[[#This Row],['# of Boys from host community in age group 6-14 enrolled in learning spaces]]</f>
        <v>31</v>
      </c>
      <c r="CA463" s="22">
        <f>Enrollment[[#This Row],['# of Boys from refugee community in age group 15-17 enrolled in learning spaces]]+Enrollment[[#This Row],['# of Boys from host community in age group 15-17 enrolled in learning spaces]]</f>
        <v>0</v>
      </c>
      <c r="CB4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64" spans="1:80">
      <c r="A464" s="21" t="s">
        <v>51</v>
      </c>
      <c r="B464" s="21" t="s">
        <v>80</v>
      </c>
      <c r="E464" s="21" t="s">
        <v>568</v>
      </c>
      <c r="F464" s="21" t="s">
        <v>569</v>
      </c>
      <c r="G464" s="21">
        <v>31013234</v>
      </c>
      <c r="H464" s="21" t="s">
        <v>166</v>
      </c>
      <c r="I464" s="21" t="s">
        <v>259</v>
      </c>
      <c r="J464" s="21" t="s">
        <v>168</v>
      </c>
      <c r="K464" s="21">
        <v>21.204000000000001</v>
      </c>
      <c r="L464" s="21">
        <v>92.165700000000001</v>
      </c>
      <c r="P464" s="21" t="s">
        <v>99</v>
      </c>
      <c r="Q464" s="21" t="s">
        <v>109</v>
      </c>
      <c r="S464" s="21">
        <v>14</v>
      </c>
      <c r="T464" s="21">
        <v>0</v>
      </c>
      <c r="U464" s="21">
        <v>21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40</v>
      </c>
      <c r="AB464" s="21">
        <v>0</v>
      </c>
      <c r="AC464" s="21">
        <v>30</v>
      </c>
      <c r="AD464" s="21">
        <v>0</v>
      </c>
      <c r="AE464" s="21">
        <v>0</v>
      </c>
      <c r="AF464" s="21">
        <v>0</v>
      </c>
      <c r="AG464" s="21">
        <v>0</v>
      </c>
      <c r="AH464" s="21">
        <v>0</v>
      </c>
      <c r="AI464" s="21">
        <v>0</v>
      </c>
      <c r="AJ464" s="21">
        <v>0</v>
      </c>
      <c r="AK464" s="21">
        <v>0</v>
      </c>
      <c r="AL464" s="21">
        <v>0</v>
      </c>
      <c r="AM464" s="21">
        <v>0</v>
      </c>
      <c r="AN464" s="21">
        <v>0</v>
      </c>
      <c r="AO464" s="21">
        <v>0</v>
      </c>
      <c r="AP464" s="21">
        <v>0</v>
      </c>
      <c r="AQ464" s="21">
        <v>0</v>
      </c>
      <c r="AR464" s="21">
        <v>0</v>
      </c>
      <c r="AS464" s="21">
        <v>0</v>
      </c>
      <c r="AT464" s="21">
        <v>0</v>
      </c>
      <c r="AU464" s="21">
        <v>0</v>
      </c>
      <c r="AV464" s="21">
        <v>0</v>
      </c>
      <c r="AW464" s="21">
        <v>0</v>
      </c>
      <c r="AX464" s="21">
        <v>0</v>
      </c>
      <c r="AY464" s="21" t="s">
        <v>259</v>
      </c>
      <c r="AZ4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64" s="22">
        <f>Enrollment[[#This Row],[Refugee Children 3-14]]+Enrollment[[#This Row],[Refugee Children 15-24]]</f>
        <v>105</v>
      </c>
      <c r="BC4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64" s="22">
        <f>Enrollment[[#This Row],[Host Children 3-14]]+Enrollment[[#This Row],[Host Children 15-24]]</f>
        <v>0</v>
      </c>
      <c r="BF46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46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464" s="22">
        <f>Enrollment[[#This Row],['# of Boys from host community in age group 3-5 enrolled in learning spaces]]+Enrollment[[#This Row],['# of Boys from host community in age group 6-14 enrolled in learning spaces]]</f>
        <v>0</v>
      </c>
      <c r="BI464" s="22">
        <f>Enrollment[[#This Row],['# of Girls from host community in age group 3-5 enrolled in learning spaces]]+Enrollment[[#This Row],['# of Girls from host community in age group 6-14 enrolled in learning spaces]]</f>
        <v>0</v>
      </c>
      <c r="BJ464" s="22">
        <f>Enrollment[[#This Row],[Male Refugee (3-14)]]+Enrollment[[#This Row],[Host Male (3-14)]]</f>
        <v>51</v>
      </c>
      <c r="BK464" s="22">
        <f>Enrollment[[#This Row],[Female Refugee (3-14)]]+Enrollment[[#This Row],[Host Female (3-14)]]</f>
        <v>54</v>
      </c>
      <c r="BL4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64" s="22">
        <f>Enrollment[[#This Row],['# of Boys from host community in age group 15-17 enrolled in learning spaces]]+Enrollment[[#This Row],['# of Boys from host community in age group 18-24 enrolled in learning spaces]]</f>
        <v>0</v>
      </c>
      <c r="BO4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64" s="22">
        <f>Enrollment[[#This Row],[Male Refugee (15-24)]]+Enrollment[[#This Row],[Male Host (15-24)]]</f>
        <v>0</v>
      </c>
      <c r="BQ464" s="22">
        <f>Enrollment[[#This Row],[Female Refugee  (15-24)]]+Enrollment[[#This Row],[Female Host (15-24)]]</f>
        <v>0</v>
      </c>
      <c r="BR464" s="22">
        <f>Enrollment[[#This Row],[Total Male (3-14)]]+Enrollment[[#This Row],[Total Male (15-24)]]</f>
        <v>51</v>
      </c>
      <c r="BS464" s="22">
        <f>Enrollment[[#This Row],[Total Female (3-14)]]+Enrollment[[#This Row],[Total Female (15-24)]]</f>
        <v>54</v>
      </c>
      <c r="BT464" s="22">
        <f>Enrollment[[#This Row],[Refugee Total]]+Enrollment[[#This Row],[Total Host]]</f>
        <v>105</v>
      </c>
      <c r="BU464" s="22">
        <f>Enrollment[[#This Row],['# of Girls from refugee community in age group 3-5 enrolled in learning spaces]]+Enrollment[[#This Row],['# of Girls from host community in age group 3-5 enrolled in learning spaces]]</f>
        <v>14</v>
      </c>
      <c r="BV464" s="22">
        <f>Enrollment[[#This Row],['# of Girls from refugee community in age group 6-14 enrolled in learning spaces]]+Enrollment[[#This Row],['# of Girls from host community in age group 6-14 enrolled in learning spaces]]</f>
        <v>40</v>
      </c>
      <c r="BW4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64" s="22">
        <f>Enrollment[[#This Row],['# of Boys from refugee community in age group 3-5 enrolled in learning spaces]]+Enrollment[[#This Row],['# of Boys from host community in age group 3-5 enrolled in learning spaces]]</f>
        <v>21</v>
      </c>
      <c r="BZ464" s="22">
        <f>Enrollment[[#This Row],['# of Boys from refugee community in age group 6-14 enrolled in learning spaces]]+Enrollment[[#This Row],['# of Boys from host community in age group 6-14 enrolled in learning spaces]]</f>
        <v>30</v>
      </c>
      <c r="CA4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65" spans="1:80">
      <c r="A465" s="21" t="s">
        <v>51</v>
      </c>
      <c r="B465" s="21" t="s">
        <v>80</v>
      </c>
      <c r="E465" s="21" t="s">
        <v>568</v>
      </c>
      <c r="F465" s="21" t="s">
        <v>570</v>
      </c>
      <c r="G465" s="21">
        <v>31013244</v>
      </c>
      <c r="H465" s="21" t="s">
        <v>166</v>
      </c>
      <c r="I465" s="21" t="s">
        <v>259</v>
      </c>
      <c r="J465" s="21" t="s">
        <v>168</v>
      </c>
      <c r="K465" s="21">
        <v>21.205300000000001</v>
      </c>
      <c r="L465" s="21">
        <v>92.166700000000006</v>
      </c>
      <c r="P465" s="21" t="s">
        <v>99</v>
      </c>
      <c r="Q465" s="21" t="s">
        <v>109</v>
      </c>
      <c r="S465" s="21">
        <v>12</v>
      </c>
      <c r="T465" s="21">
        <v>0</v>
      </c>
      <c r="U465" s="21">
        <v>23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35</v>
      </c>
      <c r="AB465" s="21">
        <v>0</v>
      </c>
      <c r="AC465" s="21">
        <v>35</v>
      </c>
      <c r="AD465" s="21">
        <v>0</v>
      </c>
      <c r="AE465" s="21">
        <v>0</v>
      </c>
      <c r="AF465" s="21">
        <v>0</v>
      </c>
      <c r="AG465" s="21">
        <v>0</v>
      </c>
      <c r="AH465" s="21">
        <v>0</v>
      </c>
      <c r="AI465" s="21">
        <v>0</v>
      </c>
      <c r="AJ465" s="21">
        <v>0</v>
      </c>
      <c r="AK465" s="21">
        <v>0</v>
      </c>
      <c r="AL465" s="21">
        <v>0</v>
      </c>
      <c r="AM465" s="21">
        <v>0</v>
      </c>
      <c r="AN465" s="21">
        <v>0</v>
      </c>
      <c r="AO465" s="21">
        <v>0</v>
      </c>
      <c r="AP465" s="21">
        <v>0</v>
      </c>
      <c r="AQ465" s="21">
        <v>0</v>
      </c>
      <c r="AR465" s="21">
        <v>0</v>
      </c>
      <c r="AS465" s="21">
        <v>0</v>
      </c>
      <c r="AT465" s="21">
        <v>0</v>
      </c>
      <c r="AU465" s="21">
        <v>0</v>
      </c>
      <c r="AV465" s="21">
        <v>0</v>
      </c>
      <c r="AW465" s="21">
        <v>0</v>
      </c>
      <c r="AX465" s="21">
        <v>0</v>
      </c>
      <c r="AY465" s="21" t="s">
        <v>259</v>
      </c>
      <c r="AZ4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65" s="22">
        <f>Enrollment[[#This Row],[Refugee Children 3-14]]+Enrollment[[#This Row],[Refugee Children 15-24]]</f>
        <v>105</v>
      </c>
      <c r="BC4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65" s="22">
        <f>Enrollment[[#This Row],[Host Children 3-14]]+Enrollment[[#This Row],[Host Children 15-24]]</f>
        <v>0</v>
      </c>
      <c r="BF465" s="22">
        <f>Enrollment[[#This Row],['# of Boys from refugee community in age group 3-5 enrolled in learning spaces]]+Enrollment[[#This Row],['# of Boys from refugee community in age group 6-14 enrolled in learning spaces]]</f>
        <v>58</v>
      </c>
      <c r="BG465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465" s="22">
        <f>Enrollment[[#This Row],['# of Boys from host community in age group 3-5 enrolled in learning spaces]]+Enrollment[[#This Row],['# of Boys from host community in age group 6-14 enrolled in learning spaces]]</f>
        <v>0</v>
      </c>
      <c r="BI465" s="22">
        <f>Enrollment[[#This Row],['# of Girls from host community in age group 3-5 enrolled in learning spaces]]+Enrollment[[#This Row],['# of Girls from host community in age group 6-14 enrolled in learning spaces]]</f>
        <v>0</v>
      </c>
      <c r="BJ465" s="22">
        <f>Enrollment[[#This Row],[Male Refugee (3-14)]]+Enrollment[[#This Row],[Host Male (3-14)]]</f>
        <v>58</v>
      </c>
      <c r="BK465" s="22">
        <f>Enrollment[[#This Row],[Female Refugee (3-14)]]+Enrollment[[#This Row],[Host Female (3-14)]]</f>
        <v>47</v>
      </c>
      <c r="BL4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65" s="22">
        <f>Enrollment[[#This Row],['# of Boys from host community in age group 15-17 enrolled in learning spaces]]+Enrollment[[#This Row],['# of Boys from host community in age group 18-24 enrolled in learning spaces]]</f>
        <v>0</v>
      </c>
      <c r="BO4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65" s="22">
        <f>Enrollment[[#This Row],[Male Refugee (15-24)]]+Enrollment[[#This Row],[Male Host (15-24)]]</f>
        <v>0</v>
      </c>
      <c r="BQ465" s="22">
        <f>Enrollment[[#This Row],[Female Refugee  (15-24)]]+Enrollment[[#This Row],[Female Host (15-24)]]</f>
        <v>0</v>
      </c>
      <c r="BR465" s="22">
        <f>Enrollment[[#This Row],[Total Male (3-14)]]+Enrollment[[#This Row],[Total Male (15-24)]]</f>
        <v>58</v>
      </c>
      <c r="BS465" s="22">
        <f>Enrollment[[#This Row],[Total Female (3-14)]]+Enrollment[[#This Row],[Total Female (15-24)]]</f>
        <v>47</v>
      </c>
      <c r="BT465" s="22">
        <f>Enrollment[[#This Row],[Refugee Total]]+Enrollment[[#This Row],[Total Host]]</f>
        <v>105</v>
      </c>
      <c r="BU465" s="22">
        <f>Enrollment[[#This Row],['# of Girls from refugee community in age group 3-5 enrolled in learning spaces]]+Enrollment[[#This Row],['# of Girls from host community in age group 3-5 enrolled in learning spaces]]</f>
        <v>12</v>
      </c>
      <c r="BV465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65" s="22">
        <f>Enrollment[[#This Row],['# of Boys from refugee community in age group 3-5 enrolled in learning spaces]]+Enrollment[[#This Row],['# of Boys from host community in age group 3-5 enrolled in learning spaces]]</f>
        <v>23</v>
      </c>
      <c r="BZ465" s="22">
        <f>Enrollment[[#This Row],['# of Boys from refugee community in age group 6-14 enrolled in learning spaces]]+Enrollment[[#This Row],['# of Boys from host community in age group 6-14 enrolled in learning spaces]]</f>
        <v>35</v>
      </c>
      <c r="CA4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4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66" spans="1:80">
      <c r="A466" s="21" t="s">
        <v>51</v>
      </c>
      <c r="B466" s="21" t="s">
        <v>80</v>
      </c>
      <c r="E466" s="21" t="s">
        <v>568</v>
      </c>
      <c r="F466" s="21" t="s">
        <v>571</v>
      </c>
      <c r="G466" s="21">
        <v>31013246</v>
      </c>
      <c r="H466" s="21" t="s">
        <v>166</v>
      </c>
      <c r="I466" s="21" t="s">
        <v>167</v>
      </c>
      <c r="J466" s="21" t="s">
        <v>168</v>
      </c>
      <c r="K466" s="21">
        <v>21.204000000000001</v>
      </c>
      <c r="L466" s="21">
        <v>92.165800000000004</v>
      </c>
      <c r="P466" s="21" t="s">
        <v>99</v>
      </c>
      <c r="Q466" s="21" t="s">
        <v>109</v>
      </c>
      <c r="S466" s="21">
        <v>23</v>
      </c>
      <c r="T466" s="21">
        <v>0</v>
      </c>
      <c r="U466" s="21">
        <v>12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38</v>
      </c>
      <c r="AB466" s="21">
        <v>0</v>
      </c>
      <c r="AC466" s="21">
        <v>32</v>
      </c>
      <c r="AD466" s="21">
        <v>0</v>
      </c>
      <c r="AE466" s="21">
        <v>0</v>
      </c>
      <c r="AF466" s="21">
        <v>0</v>
      </c>
      <c r="AG466" s="21">
        <v>0</v>
      </c>
      <c r="AH466" s="21">
        <v>0</v>
      </c>
      <c r="AI466" s="21">
        <v>0</v>
      </c>
      <c r="AJ466" s="21">
        <v>0</v>
      </c>
      <c r="AK466" s="21">
        <v>0</v>
      </c>
      <c r="AL466" s="21">
        <v>0</v>
      </c>
      <c r="AM466" s="21">
        <v>0</v>
      </c>
      <c r="AN466" s="21">
        <v>0</v>
      </c>
      <c r="AO466" s="21">
        <v>0</v>
      </c>
      <c r="AP466" s="21">
        <v>0</v>
      </c>
      <c r="AQ466" s="21">
        <v>0</v>
      </c>
      <c r="AR466" s="21">
        <v>0</v>
      </c>
      <c r="AS466" s="21">
        <v>0</v>
      </c>
      <c r="AT466" s="21">
        <v>0</v>
      </c>
      <c r="AU466" s="21">
        <v>0</v>
      </c>
      <c r="AV466" s="21">
        <v>0</v>
      </c>
      <c r="AW466" s="21">
        <v>0</v>
      </c>
      <c r="AX466" s="21">
        <v>0</v>
      </c>
      <c r="AY466" s="21" t="s">
        <v>167</v>
      </c>
      <c r="AZ4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66" s="22">
        <f>Enrollment[[#This Row],[Refugee Children 3-14]]+Enrollment[[#This Row],[Refugee Children 15-24]]</f>
        <v>105</v>
      </c>
      <c r="BC4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66" s="22">
        <f>Enrollment[[#This Row],[Host Children 3-14]]+Enrollment[[#This Row],[Host Children 15-24]]</f>
        <v>0</v>
      </c>
      <c r="BF466" s="22">
        <f>Enrollment[[#This Row],['# of Boys from refugee community in age group 3-5 enrolled in learning spaces]]+Enrollment[[#This Row],['# of Boys from refugee community in age group 6-14 enrolled in learning spaces]]</f>
        <v>44</v>
      </c>
      <c r="BG466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466" s="22">
        <f>Enrollment[[#This Row],['# of Boys from host community in age group 3-5 enrolled in learning spaces]]+Enrollment[[#This Row],['# of Boys from host community in age group 6-14 enrolled in learning spaces]]</f>
        <v>0</v>
      </c>
      <c r="BI466" s="22">
        <f>Enrollment[[#This Row],['# of Girls from host community in age group 3-5 enrolled in learning spaces]]+Enrollment[[#This Row],['# of Girls from host community in age group 6-14 enrolled in learning spaces]]</f>
        <v>0</v>
      </c>
      <c r="BJ466" s="22">
        <f>Enrollment[[#This Row],[Male Refugee (3-14)]]+Enrollment[[#This Row],[Host Male (3-14)]]</f>
        <v>44</v>
      </c>
      <c r="BK466" s="22">
        <f>Enrollment[[#This Row],[Female Refugee (3-14)]]+Enrollment[[#This Row],[Host Female (3-14)]]</f>
        <v>61</v>
      </c>
      <c r="BL4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66" s="22">
        <f>Enrollment[[#This Row],['# of Boys from host community in age group 15-17 enrolled in learning spaces]]+Enrollment[[#This Row],['# of Boys from host community in age group 18-24 enrolled in learning spaces]]</f>
        <v>0</v>
      </c>
      <c r="BO4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66" s="22">
        <f>Enrollment[[#This Row],[Male Refugee (15-24)]]+Enrollment[[#This Row],[Male Host (15-24)]]</f>
        <v>0</v>
      </c>
      <c r="BQ466" s="22">
        <f>Enrollment[[#This Row],[Female Refugee  (15-24)]]+Enrollment[[#This Row],[Female Host (15-24)]]</f>
        <v>0</v>
      </c>
      <c r="BR466" s="22">
        <f>Enrollment[[#This Row],[Total Male (3-14)]]+Enrollment[[#This Row],[Total Male (15-24)]]</f>
        <v>44</v>
      </c>
      <c r="BS466" s="22">
        <f>Enrollment[[#This Row],[Total Female (3-14)]]+Enrollment[[#This Row],[Total Female (15-24)]]</f>
        <v>61</v>
      </c>
      <c r="BT466" s="22">
        <f>Enrollment[[#This Row],[Refugee Total]]+Enrollment[[#This Row],[Total Host]]</f>
        <v>105</v>
      </c>
      <c r="BU466" s="22">
        <f>Enrollment[[#This Row],['# of Girls from refugee community in age group 3-5 enrolled in learning spaces]]+Enrollment[[#This Row],['# of Girls from host community in age group 3-5 enrolled in learning spaces]]</f>
        <v>23</v>
      </c>
      <c r="BV466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66" s="22">
        <f>Enrollment[[#This Row],['# of Boys from refugee community in age group 3-5 enrolled in learning spaces]]+Enrollment[[#This Row],['# of Boys from host community in age group 3-5 enrolled in learning spaces]]</f>
        <v>12</v>
      </c>
      <c r="BZ466" s="22">
        <f>Enrollment[[#This Row],['# of Boys from refugee community in age group 6-14 enrolled in learning spaces]]+Enrollment[[#This Row],['# of Boys from host community in age group 6-14 enrolled in learning spaces]]</f>
        <v>32</v>
      </c>
      <c r="CA4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4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67" spans="1:80">
      <c r="A467" s="21" t="s">
        <v>51</v>
      </c>
      <c r="B467" s="21" t="s">
        <v>80</v>
      </c>
      <c r="E467" s="21" t="s">
        <v>572</v>
      </c>
      <c r="F467" s="21" t="s">
        <v>573</v>
      </c>
      <c r="G467" s="21">
        <v>31013224</v>
      </c>
      <c r="H467" s="21" t="s">
        <v>166</v>
      </c>
      <c r="I467" s="21" t="s">
        <v>259</v>
      </c>
      <c r="J467" s="21" t="s">
        <v>168</v>
      </c>
      <c r="K467" s="21">
        <v>21.201599999999999</v>
      </c>
      <c r="L467" s="21">
        <v>92.167000000000002</v>
      </c>
      <c r="P467" s="21" t="s">
        <v>99</v>
      </c>
      <c r="Q467" s="21" t="s">
        <v>109</v>
      </c>
      <c r="S467" s="21">
        <v>19</v>
      </c>
      <c r="T467" s="21">
        <v>0</v>
      </c>
      <c r="U467" s="21">
        <v>16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47</v>
      </c>
      <c r="AB467" s="21">
        <v>0</v>
      </c>
      <c r="AC467" s="21">
        <v>23</v>
      </c>
      <c r="AD467" s="21">
        <v>0</v>
      </c>
      <c r="AE467" s="21">
        <v>0</v>
      </c>
      <c r="AF467" s="21">
        <v>0</v>
      </c>
      <c r="AG467" s="21">
        <v>0</v>
      </c>
      <c r="AH467" s="21">
        <v>0</v>
      </c>
      <c r="AI467" s="21">
        <v>0</v>
      </c>
      <c r="AJ467" s="21">
        <v>0</v>
      </c>
      <c r="AK467" s="21">
        <v>0</v>
      </c>
      <c r="AL467" s="21">
        <v>0</v>
      </c>
      <c r="AM467" s="21">
        <v>0</v>
      </c>
      <c r="AN467" s="21">
        <v>0</v>
      </c>
      <c r="AO467" s="21">
        <v>0</v>
      </c>
      <c r="AP467" s="21">
        <v>0</v>
      </c>
      <c r="AQ467" s="21">
        <v>0</v>
      </c>
      <c r="AR467" s="21">
        <v>0</v>
      </c>
      <c r="AS467" s="21">
        <v>0</v>
      </c>
      <c r="AT467" s="21">
        <v>0</v>
      </c>
      <c r="AU467" s="21">
        <v>0</v>
      </c>
      <c r="AV467" s="21">
        <v>0</v>
      </c>
      <c r="AW467" s="21">
        <v>0</v>
      </c>
      <c r="AX467" s="21">
        <v>0</v>
      </c>
      <c r="AY467" s="21" t="s">
        <v>259</v>
      </c>
      <c r="AZ4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67" s="22">
        <f>Enrollment[[#This Row],[Refugee Children 3-14]]+Enrollment[[#This Row],[Refugee Children 15-24]]</f>
        <v>105</v>
      </c>
      <c r="BC4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67" s="22">
        <f>Enrollment[[#This Row],[Host Children 3-14]]+Enrollment[[#This Row],[Host Children 15-24]]</f>
        <v>0</v>
      </c>
      <c r="BF467" s="22">
        <f>Enrollment[[#This Row],['# of Boys from refugee community in age group 3-5 enrolled in learning spaces]]+Enrollment[[#This Row],['# of Boys from refugee community in age group 6-14 enrolled in learning spaces]]</f>
        <v>39</v>
      </c>
      <c r="BG467" s="22">
        <f>Enrollment[[#This Row],['# of Girls from refugee community in age group 3-5 enrolled in learning spaces]]+Enrollment[[#This Row],['# of Girls from refugee community in age group 6-14 enrolled in learning spaces]]</f>
        <v>66</v>
      </c>
      <c r="BH467" s="22">
        <f>Enrollment[[#This Row],['# of Boys from host community in age group 3-5 enrolled in learning spaces]]+Enrollment[[#This Row],['# of Boys from host community in age group 6-14 enrolled in learning spaces]]</f>
        <v>0</v>
      </c>
      <c r="BI467" s="22">
        <f>Enrollment[[#This Row],['# of Girls from host community in age group 3-5 enrolled in learning spaces]]+Enrollment[[#This Row],['# of Girls from host community in age group 6-14 enrolled in learning spaces]]</f>
        <v>0</v>
      </c>
      <c r="BJ467" s="22">
        <f>Enrollment[[#This Row],[Male Refugee (3-14)]]+Enrollment[[#This Row],[Host Male (3-14)]]</f>
        <v>39</v>
      </c>
      <c r="BK467" s="22">
        <f>Enrollment[[#This Row],[Female Refugee (3-14)]]+Enrollment[[#This Row],[Host Female (3-14)]]</f>
        <v>66</v>
      </c>
      <c r="BL4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67" s="22">
        <f>Enrollment[[#This Row],['# of Boys from host community in age group 15-17 enrolled in learning spaces]]+Enrollment[[#This Row],['# of Boys from host community in age group 18-24 enrolled in learning spaces]]</f>
        <v>0</v>
      </c>
      <c r="BO4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67" s="22">
        <f>Enrollment[[#This Row],[Male Refugee (15-24)]]+Enrollment[[#This Row],[Male Host (15-24)]]</f>
        <v>0</v>
      </c>
      <c r="BQ467" s="22">
        <f>Enrollment[[#This Row],[Female Refugee  (15-24)]]+Enrollment[[#This Row],[Female Host (15-24)]]</f>
        <v>0</v>
      </c>
      <c r="BR467" s="22">
        <f>Enrollment[[#This Row],[Total Male (3-14)]]+Enrollment[[#This Row],[Total Male (15-24)]]</f>
        <v>39</v>
      </c>
      <c r="BS467" s="22">
        <f>Enrollment[[#This Row],[Total Female (3-14)]]+Enrollment[[#This Row],[Total Female (15-24)]]</f>
        <v>66</v>
      </c>
      <c r="BT467" s="22">
        <f>Enrollment[[#This Row],[Refugee Total]]+Enrollment[[#This Row],[Total Host]]</f>
        <v>105</v>
      </c>
      <c r="BU467" s="22">
        <f>Enrollment[[#This Row],['# of Girls from refugee community in age group 3-5 enrolled in learning spaces]]+Enrollment[[#This Row],['# of Girls from host community in age group 3-5 enrolled in learning spaces]]</f>
        <v>19</v>
      </c>
      <c r="BV467" s="22">
        <f>Enrollment[[#This Row],['# of Girls from refugee community in age group 6-14 enrolled in learning spaces]]+Enrollment[[#This Row],['# of Girls from host community in age group 6-14 enrolled in learning spaces]]</f>
        <v>47</v>
      </c>
      <c r="BW4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67" s="22">
        <f>Enrollment[[#This Row],['# of Boys from refugee community in age group 3-5 enrolled in learning spaces]]+Enrollment[[#This Row],['# of Boys from host community in age group 3-5 enrolled in learning spaces]]</f>
        <v>16</v>
      </c>
      <c r="BZ467" s="22">
        <f>Enrollment[[#This Row],['# of Boys from refugee community in age group 6-14 enrolled in learning spaces]]+Enrollment[[#This Row],['# of Boys from host community in age group 6-14 enrolled in learning spaces]]</f>
        <v>23</v>
      </c>
      <c r="CA4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4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68" spans="1:80">
      <c r="A468" s="21" t="s">
        <v>51</v>
      </c>
      <c r="B468" s="21" t="s">
        <v>80</v>
      </c>
      <c r="E468" s="21" t="s">
        <v>572</v>
      </c>
      <c r="F468" s="21" t="s">
        <v>574</v>
      </c>
      <c r="G468" s="21">
        <v>31013225</v>
      </c>
      <c r="H468" s="21" t="s">
        <v>166</v>
      </c>
      <c r="I468" s="21" t="s">
        <v>259</v>
      </c>
      <c r="J468" s="21" t="s">
        <v>168</v>
      </c>
      <c r="K468" s="21">
        <v>21.201599999999999</v>
      </c>
      <c r="L468" s="21">
        <v>92.167100000000005</v>
      </c>
      <c r="P468" s="21" t="s">
        <v>99</v>
      </c>
      <c r="Q468" s="21" t="s">
        <v>109</v>
      </c>
      <c r="S468" s="21">
        <v>16</v>
      </c>
      <c r="T468" s="21">
        <v>0</v>
      </c>
      <c r="U468" s="21">
        <v>19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41</v>
      </c>
      <c r="AB468" s="21">
        <v>0</v>
      </c>
      <c r="AC468" s="21">
        <v>29</v>
      </c>
      <c r="AD468" s="21">
        <v>0</v>
      </c>
      <c r="AE468" s="21">
        <v>0</v>
      </c>
      <c r="AF468" s="21">
        <v>0</v>
      </c>
      <c r="AG468" s="21">
        <v>0</v>
      </c>
      <c r="AH468" s="21">
        <v>0</v>
      </c>
      <c r="AI468" s="21">
        <v>0</v>
      </c>
      <c r="AJ468" s="21">
        <v>0</v>
      </c>
      <c r="AK468" s="21">
        <v>0</v>
      </c>
      <c r="AL468" s="21">
        <v>0</v>
      </c>
      <c r="AM468" s="21">
        <v>0</v>
      </c>
      <c r="AN468" s="21">
        <v>0</v>
      </c>
      <c r="AO468" s="21">
        <v>0</v>
      </c>
      <c r="AP468" s="21">
        <v>0</v>
      </c>
      <c r="AQ468" s="21">
        <v>0</v>
      </c>
      <c r="AR468" s="21">
        <v>0</v>
      </c>
      <c r="AS468" s="21">
        <v>0</v>
      </c>
      <c r="AT468" s="21">
        <v>0</v>
      </c>
      <c r="AU468" s="21">
        <v>0</v>
      </c>
      <c r="AV468" s="21">
        <v>0</v>
      </c>
      <c r="AW468" s="21">
        <v>0</v>
      </c>
      <c r="AX468" s="21">
        <v>0</v>
      </c>
      <c r="AY468" s="21" t="s">
        <v>259</v>
      </c>
      <c r="AZ4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68" s="22">
        <f>Enrollment[[#This Row],[Refugee Children 3-14]]+Enrollment[[#This Row],[Refugee Children 15-24]]</f>
        <v>105</v>
      </c>
      <c r="BC4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68" s="22">
        <f>Enrollment[[#This Row],[Host Children 3-14]]+Enrollment[[#This Row],[Host Children 15-24]]</f>
        <v>0</v>
      </c>
      <c r="BF468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68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68" s="22">
        <f>Enrollment[[#This Row],['# of Boys from host community in age group 3-5 enrolled in learning spaces]]+Enrollment[[#This Row],['# of Boys from host community in age group 6-14 enrolled in learning spaces]]</f>
        <v>0</v>
      </c>
      <c r="BI468" s="22">
        <f>Enrollment[[#This Row],['# of Girls from host community in age group 3-5 enrolled in learning spaces]]+Enrollment[[#This Row],['# of Girls from host community in age group 6-14 enrolled in learning spaces]]</f>
        <v>0</v>
      </c>
      <c r="BJ468" s="22">
        <f>Enrollment[[#This Row],[Male Refugee (3-14)]]+Enrollment[[#This Row],[Host Male (3-14)]]</f>
        <v>48</v>
      </c>
      <c r="BK468" s="22">
        <f>Enrollment[[#This Row],[Female Refugee (3-14)]]+Enrollment[[#This Row],[Host Female (3-14)]]</f>
        <v>57</v>
      </c>
      <c r="BL4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68" s="22">
        <f>Enrollment[[#This Row],['# of Boys from host community in age group 15-17 enrolled in learning spaces]]+Enrollment[[#This Row],['# of Boys from host community in age group 18-24 enrolled in learning spaces]]</f>
        <v>0</v>
      </c>
      <c r="BO4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68" s="22">
        <f>Enrollment[[#This Row],[Male Refugee (15-24)]]+Enrollment[[#This Row],[Male Host (15-24)]]</f>
        <v>0</v>
      </c>
      <c r="BQ468" s="22">
        <f>Enrollment[[#This Row],[Female Refugee  (15-24)]]+Enrollment[[#This Row],[Female Host (15-24)]]</f>
        <v>0</v>
      </c>
      <c r="BR468" s="22">
        <f>Enrollment[[#This Row],[Total Male (3-14)]]+Enrollment[[#This Row],[Total Male (15-24)]]</f>
        <v>48</v>
      </c>
      <c r="BS468" s="22">
        <f>Enrollment[[#This Row],[Total Female (3-14)]]+Enrollment[[#This Row],[Total Female (15-24)]]</f>
        <v>57</v>
      </c>
      <c r="BT468" s="22">
        <f>Enrollment[[#This Row],[Refugee Total]]+Enrollment[[#This Row],[Total Host]]</f>
        <v>105</v>
      </c>
      <c r="BU468" s="22">
        <f>Enrollment[[#This Row],['# of Girls from refugee community in age group 3-5 enrolled in learning spaces]]+Enrollment[[#This Row],['# of Girls from host community in age group 3-5 enrolled in learning spaces]]</f>
        <v>16</v>
      </c>
      <c r="BV468" s="22">
        <f>Enrollment[[#This Row],['# of Girls from refugee community in age group 6-14 enrolled in learning spaces]]+Enrollment[[#This Row],['# of Girls from host community in age group 6-14 enrolled in learning spaces]]</f>
        <v>41</v>
      </c>
      <c r="BW4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68" s="22">
        <f>Enrollment[[#This Row],['# of Boys from refugee community in age group 3-5 enrolled in learning spaces]]+Enrollment[[#This Row],['# of Boys from host community in age group 3-5 enrolled in learning spaces]]</f>
        <v>19</v>
      </c>
      <c r="BZ468" s="22">
        <f>Enrollment[[#This Row],['# of Boys from refugee community in age group 6-14 enrolled in learning spaces]]+Enrollment[[#This Row],['# of Boys from host community in age group 6-14 enrolled in learning spaces]]</f>
        <v>29</v>
      </c>
      <c r="CA4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4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69" spans="1:80">
      <c r="A469" s="21" t="s">
        <v>51</v>
      </c>
      <c r="B469" s="21" t="s">
        <v>80</v>
      </c>
      <c r="E469" s="21" t="s">
        <v>575</v>
      </c>
      <c r="F469" s="21" t="s">
        <v>576</v>
      </c>
      <c r="G469" s="21">
        <v>31013264</v>
      </c>
      <c r="H469" s="21" t="s">
        <v>166</v>
      </c>
      <c r="I469" s="21" t="s">
        <v>167</v>
      </c>
      <c r="J469" s="21" t="s">
        <v>168</v>
      </c>
      <c r="K469" s="21">
        <v>21.200099999999999</v>
      </c>
      <c r="L469" s="21">
        <v>92.161000000000001</v>
      </c>
      <c r="P469" s="21" t="s">
        <v>99</v>
      </c>
      <c r="Q469" s="21" t="s">
        <v>109</v>
      </c>
      <c r="S469" s="21">
        <v>19</v>
      </c>
      <c r="T469" s="21">
        <v>0</v>
      </c>
      <c r="U469" s="21">
        <v>16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30</v>
      </c>
      <c r="AB469" s="21">
        <v>0</v>
      </c>
      <c r="AC469" s="21">
        <v>40</v>
      </c>
      <c r="AD469" s="21">
        <v>0</v>
      </c>
      <c r="AE469" s="21">
        <v>0</v>
      </c>
      <c r="AF469" s="21">
        <v>0</v>
      </c>
      <c r="AG469" s="21">
        <v>0</v>
      </c>
      <c r="AH469" s="21">
        <v>0</v>
      </c>
      <c r="AI469" s="21">
        <v>0</v>
      </c>
      <c r="AJ469" s="21">
        <v>0</v>
      </c>
      <c r="AK469" s="21">
        <v>0</v>
      </c>
      <c r="AL469" s="21">
        <v>0</v>
      </c>
      <c r="AM469" s="21">
        <v>0</v>
      </c>
      <c r="AN469" s="21">
        <v>0</v>
      </c>
      <c r="AO469" s="21">
        <v>0</v>
      </c>
      <c r="AP469" s="21">
        <v>0</v>
      </c>
      <c r="AQ469" s="21">
        <v>0</v>
      </c>
      <c r="AR469" s="21">
        <v>0</v>
      </c>
      <c r="AS469" s="21">
        <v>0</v>
      </c>
      <c r="AT469" s="21">
        <v>0</v>
      </c>
      <c r="AU469" s="21">
        <v>0</v>
      </c>
      <c r="AV469" s="21">
        <v>0</v>
      </c>
      <c r="AW469" s="21">
        <v>0</v>
      </c>
      <c r="AX469" s="21">
        <v>0</v>
      </c>
      <c r="AY469" s="21" t="s">
        <v>167</v>
      </c>
      <c r="AZ4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69" s="22">
        <f>Enrollment[[#This Row],[Refugee Children 3-14]]+Enrollment[[#This Row],[Refugee Children 15-24]]</f>
        <v>105</v>
      </c>
      <c r="BC4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69" s="22">
        <f>Enrollment[[#This Row],[Host Children 3-14]]+Enrollment[[#This Row],[Host Children 15-24]]</f>
        <v>0</v>
      </c>
      <c r="BF469" s="22">
        <f>Enrollment[[#This Row],['# of Boys from refugee community in age group 3-5 enrolled in learning spaces]]+Enrollment[[#This Row],['# of Boys from refugee community in age group 6-14 enrolled in learning spaces]]</f>
        <v>56</v>
      </c>
      <c r="BG469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469" s="22">
        <f>Enrollment[[#This Row],['# of Boys from host community in age group 3-5 enrolled in learning spaces]]+Enrollment[[#This Row],['# of Boys from host community in age group 6-14 enrolled in learning spaces]]</f>
        <v>0</v>
      </c>
      <c r="BI469" s="22">
        <f>Enrollment[[#This Row],['# of Girls from host community in age group 3-5 enrolled in learning spaces]]+Enrollment[[#This Row],['# of Girls from host community in age group 6-14 enrolled in learning spaces]]</f>
        <v>0</v>
      </c>
      <c r="BJ469" s="22">
        <f>Enrollment[[#This Row],[Male Refugee (3-14)]]+Enrollment[[#This Row],[Host Male (3-14)]]</f>
        <v>56</v>
      </c>
      <c r="BK469" s="22">
        <f>Enrollment[[#This Row],[Female Refugee (3-14)]]+Enrollment[[#This Row],[Host Female (3-14)]]</f>
        <v>49</v>
      </c>
      <c r="BL4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69" s="22">
        <f>Enrollment[[#This Row],['# of Boys from host community in age group 15-17 enrolled in learning spaces]]+Enrollment[[#This Row],['# of Boys from host community in age group 18-24 enrolled in learning spaces]]</f>
        <v>0</v>
      </c>
      <c r="BO4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69" s="22">
        <f>Enrollment[[#This Row],[Male Refugee (15-24)]]+Enrollment[[#This Row],[Male Host (15-24)]]</f>
        <v>0</v>
      </c>
      <c r="BQ469" s="22">
        <f>Enrollment[[#This Row],[Female Refugee  (15-24)]]+Enrollment[[#This Row],[Female Host (15-24)]]</f>
        <v>0</v>
      </c>
      <c r="BR469" s="22">
        <f>Enrollment[[#This Row],[Total Male (3-14)]]+Enrollment[[#This Row],[Total Male (15-24)]]</f>
        <v>56</v>
      </c>
      <c r="BS469" s="22">
        <f>Enrollment[[#This Row],[Total Female (3-14)]]+Enrollment[[#This Row],[Total Female (15-24)]]</f>
        <v>49</v>
      </c>
      <c r="BT469" s="22">
        <f>Enrollment[[#This Row],[Refugee Total]]+Enrollment[[#This Row],[Total Host]]</f>
        <v>105</v>
      </c>
      <c r="BU469" s="22">
        <f>Enrollment[[#This Row],['# of Girls from refugee community in age group 3-5 enrolled in learning spaces]]+Enrollment[[#This Row],['# of Girls from host community in age group 3-5 enrolled in learning spaces]]</f>
        <v>19</v>
      </c>
      <c r="BV469" s="22">
        <f>Enrollment[[#This Row],['# of Girls from refugee community in age group 6-14 enrolled in learning spaces]]+Enrollment[[#This Row],['# of Girls from host community in age group 6-14 enrolled in learning spaces]]</f>
        <v>30</v>
      </c>
      <c r="BW4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69" s="22">
        <f>Enrollment[[#This Row],['# of Boys from refugee community in age group 3-5 enrolled in learning spaces]]+Enrollment[[#This Row],['# of Boys from host community in age group 3-5 enrolled in learning spaces]]</f>
        <v>16</v>
      </c>
      <c r="BZ469" s="22">
        <f>Enrollment[[#This Row],['# of Boys from refugee community in age group 6-14 enrolled in learning spaces]]+Enrollment[[#This Row],['# of Boys from host community in age group 6-14 enrolled in learning spaces]]</f>
        <v>40</v>
      </c>
      <c r="CA4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4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70" spans="1:80">
      <c r="A470" s="21" t="s">
        <v>51</v>
      </c>
      <c r="B470" s="21" t="s">
        <v>80</v>
      </c>
      <c r="E470" s="21" t="s">
        <v>575</v>
      </c>
      <c r="F470" s="21" t="s">
        <v>577</v>
      </c>
      <c r="G470" s="21">
        <v>31013503</v>
      </c>
      <c r="H470" s="21" t="s">
        <v>166</v>
      </c>
      <c r="I470" s="21" t="s">
        <v>167</v>
      </c>
      <c r="J470" s="21" t="s">
        <v>168</v>
      </c>
      <c r="K470" s="21">
        <v>21.2012</v>
      </c>
      <c r="L470" s="21">
        <v>92.161100000000005</v>
      </c>
      <c r="P470" s="21" t="s">
        <v>99</v>
      </c>
      <c r="Q470" s="21" t="s">
        <v>109</v>
      </c>
      <c r="S470" s="21">
        <v>21</v>
      </c>
      <c r="T470" s="21">
        <v>0</v>
      </c>
      <c r="U470" s="21">
        <v>14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32</v>
      </c>
      <c r="AB470" s="21">
        <v>0</v>
      </c>
      <c r="AC470" s="21">
        <v>38</v>
      </c>
      <c r="AD470" s="21">
        <v>0</v>
      </c>
      <c r="AE470" s="21">
        <v>0</v>
      </c>
      <c r="AF470" s="21">
        <v>0</v>
      </c>
      <c r="AG470" s="21">
        <v>0</v>
      </c>
      <c r="AH470" s="21">
        <v>0</v>
      </c>
      <c r="AI470" s="21">
        <v>0</v>
      </c>
      <c r="AJ470" s="21">
        <v>0</v>
      </c>
      <c r="AK470" s="21">
        <v>0</v>
      </c>
      <c r="AL470" s="21">
        <v>0</v>
      </c>
      <c r="AM470" s="21">
        <v>0</v>
      </c>
      <c r="AN470" s="21">
        <v>0</v>
      </c>
      <c r="AO470" s="21">
        <v>0</v>
      </c>
      <c r="AP470" s="21">
        <v>0</v>
      </c>
      <c r="AQ470" s="21">
        <v>0</v>
      </c>
      <c r="AR470" s="21">
        <v>0</v>
      </c>
      <c r="AS470" s="21">
        <v>0</v>
      </c>
      <c r="AT470" s="21">
        <v>0</v>
      </c>
      <c r="AU470" s="21">
        <v>0</v>
      </c>
      <c r="AV470" s="21">
        <v>0</v>
      </c>
      <c r="AW470" s="21">
        <v>0</v>
      </c>
      <c r="AX470" s="21">
        <v>0</v>
      </c>
      <c r="AY470" s="21" t="s">
        <v>167</v>
      </c>
      <c r="AZ4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70" s="22">
        <f>Enrollment[[#This Row],[Refugee Children 3-14]]+Enrollment[[#This Row],[Refugee Children 15-24]]</f>
        <v>105</v>
      </c>
      <c r="BC4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70" s="22">
        <f>Enrollment[[#This Row],[Host Children 3-14]]+Enrollment[[#This Row],[Host Children 15-24]]</f>
        <v>0</v>
      </c>
      <c r="BF47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47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470" s="22">
        <f>Enrollment[[#This Row],['# of Boys from host community in age group 3-5 enrolled in learning spaces]]+Enrollment[[#This Row],['# of Boys from host community in age group 6-14 enrolled in learning spaces]]</f>
        <v>0</v>
      </c>
      <c r="BI470" s="22">
        <f>Enrollment[[#This Row],['# of Girls from host community in age group 3-5 enrolled in learning spaces]]+Enrollment[[#This Row],['# of Girls from host community in age group 6-14 enrolled in learning spaces]]</f>
        <v>0</v>
      </c>
      <c r="BJ470" s="22">
        <f>Enrollment[[#This Row],[Male Refugee (3-14)]]+Enrollment[[#This Row],[Host Male (3-14)]]</f>
        <v>52</v>
      </c>
      <c r="BK470" s="22">
        <f>Enrollment[[#This Row],[Female Refugee (3-14)]]+Enrollment[[#This Row],[Host Female (3-14)]]</f>
        <v>53</v>
      </c>
      <c r="BL4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70" s="22">
        <f>Enrollment[[#This Row],['# of Boys from host community in age group 15-17 enrolled in learning spaces]]+Enrollment[[#This Row],['# of Boys from host community in age group 18-24 enrolled in learning spaces]]</f>
        <v>0</v>
      </c>
      <c r="BO4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70" s="22">
        <f>Enrollment[[#This Row],[Male Refugee (15-24)]]+Enrollment[[#This Row],[Male Host (15-24)]]</f>
        <v>0</v>
      </c>
      <c r="BQ470" s="22">
        <f>Enrollment[[#This Row],[Female Refugee  (15-24)]]+Enrollment[[#This Row],[Female Host (15-24)]]</f>
        <v>0</v>
      </c>
      <c r="BR470" s="22">
        <f>Enrollment[[#This Row],[Total Male (3-14)]]+Enrollment[[#This Row],[Total Male (15-24)]]</f>
        <v>52</v>
      </c>
      <c r="BS470" s="22">
        <f>Enrollment[[#This Row],[Total Female (3-14)]]+Enrollment[[#This Row],[Total Female (15-24)]]</f>
        <v>53</v>
      </c>
      <c r="BT470" s="22">
        <f>Enrollment[[#This Row],[Refugee Total]]+Enrollment[[#This Row],[Total Host]]</f>
        <v>105</v>
      </c>
      <c r="BU470" s="22">
        <f>Enrollment[[#This Row],['# of Girls from refugee community in age group 3-5 enrolled in learning spaces]]+Enrollment[[#This Row],['# of Girls from host community in age group 3-5 enrolled in learning spaces]]</f>
        <v>21</v>
      </c>
      <c r="BV470" s="22">
        <f>Enrollment[[#This Row],['# of Girls from refugee community in age group 6-14 enrolled in learning spaces]]+Enrollment[[#This Row],['# of Girls from host community in age group 6-14 enrolled in learning spaces]]</f>
        <v>32</v>
      </c>
      <c r="BW4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70" s="22">
        <f>Enrollment[[#This Row],['# of Boys from refugee community in age group 3-5 enrolled in learning spaces]]+Enrollment[[#This Row],['# of Boys from host community in age group 3-5 enrolled in learning spaces]]</f>
        <v>14</v>
      </c>
      <c r="BZ470" s="22">
        <f>Enrollment[[#This Row],['# of Boys from refugee community in age group 6-14 enrolled in learning spaces]]+Enrollment[[#This Row],['# of Boys from host community in age group 6-14 enrolled in learning spaces]]</f>
        <v>38</v>
      </c>
      <c r="CA4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4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71" spans="1:80">
      <c r="A471" s="21" t="s">
        <v>51</v>
      </c>
      <c r="B471" s="21" t="s">
        <v>80</v>
      </c>
      <c r="E471" s="21" t="s">
        <v>578</v>
      </c>
      <c r="F471" s="21" t="s">
        <v>579</v>
      </c>
      <c r="G471" s="21">
        <v>31013269</v>
      </c>
      <c r="H471" s="21" t="s">
        <v>166</v>
      </c>
      <c r="I471" s="21" t="s">
        <v>167</v>
      </c>
      <c r="J471" s="21" t="s">
        <v>168</v>
      </c>
      <c r="K471" s="21">
        <v>21.200600000000001</v>
      </c>
      <c r="L471" s="21">
        <v>92.159899999999993</v>
      </c>
      <c r="P471" s="21" t="s">
        <v>99</v>
      </c>
      <c r="Q471" s="21" t="s">
        <v>109</v>
      </c>
      <c r="S471" s="21">
        <v>17</v>
      </c>
      <c r="T471" s="21">
        <v>0</v>
      </c>
      <c r="U471" s="21">
        <v>18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35</v>
      </c>
      <c r="AB471" s="21">
        <v>0</v>
      </c>
      <c r="AC471" s="21">
        <v>35</v>
      </c>
      <c r="AD471" s="21">
        <v>0</v>
      </c>
      <c r="AE471" s="21">
        <v>0</v>
      </c>
      <c r="AF471" s="21">
        <v>0</v>
      </c>
      <c r="AG471" s="21">
        <v>0</v>
      </c>
      <c r="AH471" s="21">
        <v>0</v>
      </c>
      <c r="AI471" s="21">
        <v>0</v>
      </c>
      <c r="AJ471" s="21">
        <v>0</v>
      </c>
      <c r="AK471" s="21">
        <v>0</v>
      </c>
      <c r="AL471" s="21">
        <v>0</v>
      </c>
      <c r="AM471" s="21">
        <v>0</v>
      </c>
      <c r="AN471" s="21">
        <v>0</v>
      </c>
      <c r="AO471" s="21">
        <v>0</v>
      </c>
      <c r="AP471" s="21">
        <v>0</v>
      </c>
      <c r="AQ471" s="21">
        <v>0</v>
      </c>
      <c r="AR471" s="21">
        <v>0</v>
      </c>
      <c r="AS471" s="21">
        <v>0</v>
      </c>
      <c r="AT471" s="21">
        <v>0</v>
      </c>
      <c r="AU471" s="21">
        <v>0</v>
      </c>
      <c r="AV471" s="21">
        <v>0</v>
      </c>
      <c r="AW471" s="21">
        <v>0</v>
      </c>
      <c r="AX471" s="21">
        <v>0</v>
      </c>
      <c r="AY471" s="21" t="s">
        <v>167</v>
      </c>
      <c r="AZ4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71" s="22">
        <f>Enrollment[[#This Row],[Refugee Children 3-14]]+Enrollment[[#This Row],[Refugee Children 15-24]]</f>
        <v>105</v>
      </c>
      <c r="BC4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71" s="22">
        <f>Enrollment[[#This Row],[Host Children 3-14]]+Enrollment[[#This Row],[Host Children 15-24]]</f>
        <v>0</v>
      </c>
      <c r="BF471" s="22">
        <f>Enrollment[[#This Row],['# of Boys from refugee community in age group 3-5 enrolled in learning spaces]]+Enrollment[[#This Row],['# of Boys from refugee community in age group 6-14 enrolled in learning spaces]]</f>
        <v>53</v>
      </c>
      <c r="BG471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471" s="22">
        <f>Enrollment[[#This Row],['# of Boys from host community in age group 3-5 enrolled in learning spaces]]+Enrollment[[#This Row],['# of Boys from host community in age group 6-14 enrolled in learning spaces]]</f>
        <v>0</v>
      </c>
      <c r="BI471" s="22">
        <f>Enrollment[[#This Row],['# of Girls from host community in age group 3-5 enrolled in learning spaces]]+Enrollment[[#This Row],['# of Girls from host community in age group 6-14 enrolled in learning spaces]]</f>
        <v>0</v>
      </c>
      <c r="BJ471" s="22">
        <f>Enrollment[[#This Row],[Male Refugee (3-14)]]+Enrollment[[#This Row],[Host Male (3-14)]]</f>
        <v>53</v>
      </c>
      <c r="BK471" s="22">
        <f>Enrollment[[#This Row],[Female Refugee (3-14)]]+Enrollment[[#This Row],[Host Female (3-14)]]</f>
        <v>52</v>
      </c>
      <c r="BL4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71" s="22">
        <f>Enrollment[[#This Row],['# of Boys from host community in age group 15-17 enrolled in learning spaces]]+Enrollment[[#This Row],['# of Boys from host community in age group 18-24 enrolled in learning spaces]]</f>
        <v>0</v>
      </c>
      <c r="BO4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71" s="22">
        <f>Enrollment[[#This Row],[Male Refugee (15-24)]]+Enrollment[[#This Row],[Male Host (15-24)]]</f>
        <v>0</v>
      </c>
      <c r="BQ471" s="22">
        <f>Enrollment[[#This Row],[Female Refugee  (15-24)]]+Enrollment[[#This Row],[Female Host (15-24)]]</f>
        <v>0</v>
      </c>
      <c r="BR471" s="22">
        <f>Enrollment[[#This Row],[Total Male (3-14)]]+Enrollment[[#This Row],[Total Male (15-24)]]</f>
        <v>53</v>
      </c>
      <c r="BS471" s="22">
        <f>Enrollment[[#This Row],[Total Female (3-14)]]+Enrollment[[#This Row],[Total Female (15-24)]]</f>
        <v>52</v>
      </c>
      <c r="BT471" s="22">
        <f>Enrollment[[#This Row],[Refugee Total]]+Enrollment[[#This Row],[Total Host]]</f>
        <v>105</v>
      </c>
      <c r="BU471" s="22">
        <f>Enrollment[[#This Row],['# of Girls from refugee community in age group 3-5 enrolled in learning spaces]]+Enrollment[[#This Row],['# of Girls from host community in age group 3-5 enrolled in learning spaces]]</f>
        <v>17</v>
      </c>
      <c r="BV471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71" s="22">
        <f>Enrollment[[#This Row],['# of Boys from refugee community in age group 3-5 enrolled in learning spaces]]+Enrollment[[#This Row],['# of Boys from host community in age group 3-5 enrolled in learning spaces]]</f>
        <v>18</v>
      </c>
      <c r="BZ471" s="22">
        <f>Enrollment[[#This Row],['# of Boys from refugee community in age group 6-14 enrolled in learning spaces]]+Enrollment[[#This Row],['# of Boys from host community in age group 6-14 enrolled in learning spaces]]</f>
        <v>35</v>
      </c>
      <c r="CA4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4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72" spans="1:80">
      <c r="A472" s="21" t="s">
        <v>36</v>
      </c>
      <c r="B472" s="21" t="s">
        <v>65</v>
      </c>
      <c r="E472" s="21" t="s">
        <v>580</v>
      </c>
      <c r="F472" s="21" t="s">
        <v>581</v>
      </c>
      <c r="G472" s="21">
        <v>31013242</v>
      </c>
      <c r="H472" s="21" t="s">
        <v>166</v>
      </c>
      <c r="I472" s="21" t="s">
        <v>167</v>
      </c>
      <c r="J472" s="21" t="s">
        <v>168</v>
      </c>
      <c r="K472" s="21">
        <v>21.197441652849999</v>
      </c>
      <c r="L472" s="21">
        <v>92.166892691920296</v>
      </c>
      <c r="M472" s="21">
        <v>-40.0233596437457</v>
      </c>
      <c r="N472" s="21">
        <v>4</v>
      </c>
      <c r="P472" s="21" t="s">
        <v>99</v>
      </c>
      <c r="Q472" s="21" t="s">
        <v>109</v>
      </c>
      <c r="S472" s="21">
        <v>16</v>
      </c>
      <c r="T472" s="21">
        <v>0</v>
      </c>
      <c r="U472" s="21">
        <v>19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31</v>
      </c>
      <c r="AB472" s="21">
        <v>0</v>
      </c>
      <c r="AC472" s="21">
        <v>39</v>
      </c>
      <c r="AD472" s="21">
        <v>0</v>
      </c>
      <c r="AE472" s="21">
        <v>0</v>
      </c>
      <c r="AF472" s="21">
        <v>0</v>
      </c>
      <c r="AG472" s="21">
        <v>0</v>
      </c>
      <c r="AH472" s="21">
        <v>0</v>
      </c>
      <c r="AI472" s="21">
        <v>0</v>
      </c>
      <c r="AJ472" s="21">
        <v>0</v>
      </c>
      <c r="AK472" s="21">
        <v>0</v>
      </c>
      <c r="AL472" s="21">
        <v>0</v>
      </c>
      <c r="AM472" s="21">
        <v>0</v>
      </c>
      <c r="AN472" s="21">
        <v>0</v>
      </c>
      <c r="AO472" s="21">
        <v>0</v>
      </c>
      <c r="AP472" s="21">
        <v>0</v>
      </c>
      <c r="AQ472" s="21">
        <v>0</v>
      </c>
      <c r="AR472" s="21">
        <v>0</v>
      </c>
      <c r="AS472" s="21">
        <v>0</v>
      </c>
      <c r="AT472" s="21">
        <v>0</v>
      </c>
      <c r="AU472" s="21">
        <v>0</v>
      </c>
      <c r="AV472" s="21">
        <v>0</v>
      </c>
      <c r="AW472" s="21">
        <v>0</v>
      </c>
      <c r="AX472" s="21">
        <v>0</v>
      </c>
      <c r="AY472" s="21" t="s">
        <v>167</v>
      </c>
      <c r="AZ4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72" s="22">
        <f>Enrollment[[#This Row],[Refugee Children 3-14]]+Enrollment[[#This Row],[Refugee Children 15-24]]</f>
        <v>105</v>
      </c>
      <c r="BC4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72" s="22">
        <f>Enrollment[[#This Row],[Host Children 3-14]]+Enrollment[[#This Row],[Host Children 15-24]]</f>
        <v>0</v>
      </c>
      <c r="BF472" s="22">
        <f>Enrollment[[#This Row],['# of Boys from refugee community in age group 3-5 enrolled in learning spaces]]+Enrollment[[#This Row],['# of Boys from refugee community in age group 6-14 enrolled in learning spaces]]</f>
        <v>58</v>
      </c>
      <c r="BG472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472" s="22">
        <f>Enrollment[[#This Row],['# of Boys from host community in age group 3-5 enrolled in learning spaces]]+Enrollment[[#This Row],['# of Boys from host community in age group 6-14 enrolled in learning spaces]]</f>
        <v>0</v>
      </c>
      <c r="BI472" s="22">
        <f>Enrollment[[#This Row],['# of Girls from host community in age group 3-5 enrolled in learning spaces]]+Enrollment[[#This Row],['# of Girls from host community in age group 6-14 enrolled in learning spaces]]</f>
        <v>0</v>
      </c>
      <c r="BJ472" s="22">
        <f>Enrollment[[#This Row],[Male Refugee (3-14)]]+Enrollment[[#This Row],[Host Male (3-14)]]</f>
        <v>58</v>
      </c>
      <c r="BK472" s="22">
        <f>Enrollment[[#This Row],[Female Refugee (3-14)]]+Enrollment[[#This Row],[Host Female (3-14)]]</f>
        <v>47</v>
      </c>
      <c r="BL4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72" s="22">
        <f>Enrollment[[#This Row],['# of Boys from host community in age group 15-17 enrolled in learning spaces]]+Enrollment[[#This Row],['# of Boys from host community in age group 18-24 enrolled in learning spaces]]</f>
        <v>0</v>
      </c>
      <c r="BO4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72" s="22">
        <f>Enrollment[[#This Row],[Male Refugee (15-24)]]+Enrollment[[#This Row],[Male Host (15-24)]]</f>
        <v>0</v>
      </c>
      <c r="BQ472" s="22">
        <f>Enrollment[[#This Row],[Female Refugee  (15-24)]]+Enrollment[[#This Row],[Female Host (15-24)]]</f>
        <v>0</v>
      </c>
      <c r="BR472" s="22">
        <f>Enrollment[[#This Row],[Total Male (3-14)]]+Enrollment[[#This Row],[Total Male (15-24)]]</f>
        <v>58</v>
      </c>
      <c r="BS472" s="22">
        <f>Enrollment[[#This Row],[Total Female (3-14)]]+Enrollment[[#This Row],[Total Female (15-24)]]</f>
        <v>47</v>
      </c>
      <c r="BT472" s="22">
        <f>Enrollment[[#This Row],[Refugee Total]]+Enrollment[[#This Row],[Total Host]]</f>
        <v>105</v>
      </c>
      <c r="BU472" s="22">
        <f>Enrollment[[#This Row],['# of Girls from refugee community in age group 3-5 enrolled in learning spaces]]+Enrollment[[#This Row],['# of Girls from host community in age group 3-5 enrolled in learning spaces]]</f>
        <v>16</v>
      </c>
      <c r="BV472" s="22">
        <f>Enrollment[[#This Row],['# of Girls from refugee community in age group 6-14 enrolled in learning spaces]]+Enrollment[[#This Row],['# of Girls from host community in age group 6-14 enrolled in learning spaces]]</f>
        <v>31</v>
      </c>
      <c r="BW4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72" s="22">
        <f>Enrollment[[#This Row],['# of Boys from refugee community in age group 3-5 enrolled in learning spaces]]+Enrollment[[#This Row],['# of Boys from host community in age group 3-5 enrolled in learning spaces]]</f>
        <v>19</v>
      </c>
      <c r="BZ472" s="22">
        <f>Enrollment[[#This Row],['# of Boys from refugee community in age group 6-14 enrolled in learning spaces]]+Enrollment[[#This Row],['# of Boys from host community in age group 6-14 enrolled in learning spaces]]</f>
        <v>39</v>
      </c>
      <c r="CA4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4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73" spans="1:80">
      <c r="A473" s="21" t="s">
        <v>36</v>
      </c>
      <c r="B473" s="21" t="s">
        <v>65</v>
      </c>
      <c r="E473" s="21" t="s">
        <v>582</v>
      </c>
      <c r="F473" s="21" t="s">
        <v>583</v>
      </c>
      <c r="G473" s="21">
        <v>31013237</v>
      </c>
      <c r="H473" s="21" t="s">
        <v>166</v>
      </c>
      <c r="I473" s="21" t="s">
        <v>167</v>
      </c>
      <c r="J473" s="21" t="s">
        <v>168</v>
      </c>
      <c r="K473" s="21">
        <v>21.198241758599998</v>
      </c>
      <c r="L473" s="21">
        <v>92.167159519199998</v>
      </c>
      <c r="M473" s="21">
        <v>-44.671374179799997</v>
      </c>
      <c r="N473" s="21" t="s">
        <v>261</v>
      </c>
      <c r="P473" s="21" t="s">
        <v>99</v>
      </c>
      <c r="Q473" s="21" t="s">
        <v>109</v>
      </c>
      <c r="S473" s="21">
        <v>15</v>
      </c>
      <c r="T473" s="21">
        <v>0</v>
      </c>
      <c r="U473" s="21">
        <v>20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25</v>
      </c>
      <c r="AB473" s="21">
        <v>0</v>
      </c>
      <c r="AC473" s="21">
        <v>47</v>
      </c>
      <c r="AD473" s="21">
        <v>0</v>
      </c>
      <c r="AE473" s="21">
        <v>0</v>
      </c>
      <c r="AF473" s="21">
        <v>0</v>
      </c>
      <c r="AG473" s="21">
        <v>0</v>
      </c>
      <c r="AH473" s="21">
        <v>0</v>
      </c>
      <c r="AI473" s="21">
        <v>0</v>
      </c>
      <c r="AJ473" s="21">
        <v>0</v>
      </c>
      <c r="AK473" s="21">
        <v>0</v>
      </c>
      <c r="AL473" s="21">
        <v>0</v>
      </c>
      <c r="AM473" s="21">
        <v>0</v>
      </c>
      <c r="AN473" s="21">
        <v>0</v>
      </c>
      <c r="AO473" s="21">
        <v>0</v>
      </c>
      <c r="AP473" s="21">
        <v>0</v>
      </c>
      <c r="AQ473" s="21">
        <v>0</v>
      </c>
      <c r="AR473" s="21">
        <v>0</v>
      </c>
      <c r="AS473" s="21">
        <v>0</v>
      </c>
      <c r="AT473" s="21">
        <v>0</v>
      </c>
      <c r="AU473" s="21">
        <v>0</v>
      </c>
      <c r="AV473" s="21">
        <v>0</v>
      </c>
      <c r="AW473" s="21">
        <v>0</v>
      </c>
      <c r="AX473" s="21">
        <v>0</v>
      </c>
      <c r="AY473" s="21" t="s">
        <v>167</v>
      </c>
      <c r="AZ4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4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73" s="22">
        <f>Enrollment[[#This Row],[Refugee Children 3-14]]+Enrollment[[#This Row],[Refugee Children 15-24]]</f>
        <v>107</v>
      </c>
      <c r="BC4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73" s="22">
        <f>Enrollment[[#This Row],[Host Children 3-14]]+Enrollment[[#This Row],[Host Children 15-24]]</f>
        <v>0</v>
      </c>
      <c r="BF473" s="22">
        <f>Enrollment[[#This Row],['# of Boys from refugee community in age group 3-5 enrolled in learning spaces]]+Enrollment[[#This Row],['# of Boys from refugee community in age group 6-14 enrolled in learning spaces]]</f>
        <v>67</v>
      </c>
      <c r="BG473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473" s="22">
        <f>Enrollment[[#This Row],['# of Boys from host community in age group 3-5 enrolled in learning spaces]]+Enrollment[[#This Row],['# of Boys from host community in age group 6-14 enrolled in learning spaces]]</f>
        <v>0</v>
      </c>
      <c r="BI473" s="22">
        <f>Enrollment[[#This Row],['# of Girls from host community in age group 3-5 enrolled in learning spaces]]+Enrollment[[#This Row],['# of Girls from host community in age group 6-14 enrolled in learning spaces]]</f>
        <v>0</v>
      </c>
      <c r="BJ473" s="22">
        <f>Enrollment[[#This Row],[Male Refugee (3-14)]]+Enrollment[[#This Row],[Host Male (3-14)]]</f>
        <v>67</v>
      </c>
      <c r="BK473" s="22">
        <f>Enrollment[[#This Row],[Female Refugee (3-14)]]+Enrollment[[#This Row],[Host Female (3-14)]]</f>
        <v>40</v>
      </c>
      <c r="BL4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73" s="22">
        <f>Enrollment[[#This Row],['# of Boys from host community in age group 15-17 enrolled in learning spaces]]+Enrollment[[#This Row],['# of Boys from host community in age group 18-24 enrolled in learning spaces]]</f>
        <v>0</v>
      </c>
      <c r="BO4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73" s="22">
        <f>Enrollment[[#This Row],[Male Refugee (15-24)]]+Enrollment[[#This Row],[Male Host (15-24)]]</f>
        <v>0</v>
      </c>
      <c r="BQ473" s="22">
        <f>Enrollment[[#This Row],[Female Refugee  (15-24)]]+Enrollment[[#This Row],[Female Host (15-24)]]</f>
        <v>0</v>
      </c>
      <c r="BR473" s="22">
        <f>Enrollment[[#This Row],[Total Male (3-14)]]+Enrollment[[#This Row],[Total Male (15-24)]]</f>
        <v>67</v>
      </c>
      <c r="BS473" s="22">
        <f>Enrollment[[#This Row],[Total Female (3-14)]]+Enrollment[[#This Row],[Total Female (15-24)]]</f>
        <v>40</v>
      </c>
      <c r="BT473" s="22">
        <f>Enrollment[[#This Row],[Refugee Total]]+Enrollment[[#This Row],[Total Host]]</f>
        <v>107</v>
      </c>
      <c r="BU473" s="22">
        <f>Enrollment[[#This Row],['# of Girls from refugee community in age group 3-5 enrolled in learning spaces]]+Enrollment[[#This Row],['# of Girls from host community in age group 3-5 enrolled in learning spaces]]</f>
        <v>15</v>
      </c>
      <c r="BV473" s="22">
        <f>Enrollment[[#This Row],['# of Girls from refugee community in age group 6-14 enrolled in learning spaces]]+Enrollment[[#This Row],['# of Girls from host community in age group 6-14 enrolled in learning spaces]]</f>
        <v>25</v>
      </c>
      <c r="BW4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73" s="22">
        <f>Enrollment[[#This Row],['# of Boys from refugee community in age group 3-5 enrolled in learning spaces]]+Enrollment[[#This Row],['# of Boys from host community in age group 3-5 enrolled in learning spaces]]</f>
        <v>20</v>
      </c>
      <c r="BZ473" s="22">
        <f>Enrollment[[#This Row],['# of Boys from refugee community in age group 6-14 enrolled in learning spaces]]+Enrollment[[#This Row],['# of Boys from host community in age group 6-14 enrolled in learning spaces]]</f>
        <v>47</v>
      </c>
      <c r="CA4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4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74" spans="1:80">
      <c r="A474" s="21" t="s">
        <v>36</v>
      </c>
      <c r="B474" s="21" t="s">
        <v>65</v>
      </c>
      <c r="E474" s="21" t="s">
        <v>584</v>
      </c>
      <c r="F474" s="21" t="s">
        <v>585</v>
      </c>
      <c r="G474" s="21">
        <v>31013238</v>
      </c>
      <c r="H474" s="21" t="s">
        <v>166</v>
      </c>
      <c r="I474" s="21" t="s">
        <v>259</v>
      </c>
      <c r="J474" s="21" t="s">
        <v>168</v>
      </c>
      <c r="K474" s="21">
        <v>21.1954461866349</v>
      </c>
      <c r="L474" s="21">
        <v>92.166427050902897</v>
      </c>
      <c r="M474" s="21">
        <v>-44.192666588157401</v>
      </c>
      <c r="N474" s="21">
        <v>4</v>
      </c>
      <c r="P474" s="21" t="s">
        <v>99</v>
      </c>
      <c r="Q474" s="21" t="s">
        <v>109</v>
      </c>
      <c r="S474" s="21">
        <v>20</v>
      </c>
      <c r="T474" s="21">
        <v>0</v>
      </c>
      <c r="U474" s="21">
        <v>15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41</v>
      </c>
      <c r="AB474" s="21">
        <v>0</v>
      </c>
      <c r="AC474" s="21">
        <v>29</v>
      </c>
      <c r="AD474" s="21">
        <v>0</v>
      </c>
      <c r="AE474" s="21">
        <v>0</v>
      </c>
      <c r="AF474" s="21">
        <v>0</v>
      </c>
      <c r="AG474" s="21">
        <v>0</v>
      </c>
      <c r="AH474" s="21">
        <v>0</v>
      </c>
      <c r="AI474" s="21">
        <v>0</v>
      </c>
      <c r="AJ474" s="21">
        <v>0</v>
      </c>
      <c r="AK474" s="21">
        <v>0</v>
      </c>
      <c r="AL474" s="21">
        <v>0</v>
      </c>
      <c r="AM474" s="21">
        <v>0</v>
      </c>
      <c r="AN474" s="21">
        <v>0</v>
      </c>
      <c r="AO474" s="21">
        <v>0</v>
      </c>
      <c r="AP474" s="21">
        <v>0</v>
      </c>
      <c r="AQ474" s="21">
        <v>0</v>
      </c>
      <c r="AR474" s="21">
        <v>0</v>
      </c>
      <c r="AS474" s="21">
        <v>0</v>
      </c>
      <c r="AT474" s="21">
        <v>0</v>
      </c>
      <c r="AU474" s="21">
        <v>0</v>
      </c>
      <c r="AV474" s="21">
        <v>0</v>
      </c>
      <c r="AW474" s="21">
        <v>0</v>
      </c>
      <c r="AX474" s="21">
        <v>0</v>
      </c>
      <c r="AY474" s="21" t="s">
        <v>259</v>
      </c>
      <c r="AZ4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74" s="22">
        <f>Enrollment[[#This Row],[Refugee Children 3-14]]+Enrollment[[#This Row],[Refugee Children 15-24]]</f>
        <v>105</v>
      </c>
      <c r="BC4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74" s="22">
        <f>Enrollment[[#This Row],[Host Children 3-14]]+Enrollment[[#This Row],[Host Children 15-24]]</f>
        <v>0</v>
      </c>
      <c r="BF474" s="22">
        <f>Enrollment[[#This Row],['# of Boys from refugee community in age group 3-5 enrolled in learning spaces]]+Enrollment[[#This Row],['# of Boys from refugee community in age group 6-14 enrolled in learning spaces]]</f>
        <v>44</v>
      </c>
      <c r="BG474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474" s="22">
        <f>Enrollment[[#This Row],['# of Boys from host community in age group 3-5 enrolled in learning spaces]]+Enrollment[[#This Row],['# of Boys from host community in age group 6-14 enrolled in learning spaces]]</f>
        <v>0</v>
      </c>
      <c r="BI474" s="22">
        <f>Enrollment[[#This Row],['# of Girls from host community in age group 3-5 enrolled in learning spaces]]+Enrollment[[#This Row],['# of Girls from host community in age group 6-14 enrolled in learning spaces]]</f>
        <v>0</v>
      </c>
      <c r="BJ474" s="22">
        <f>Enrollment[[#This Row],[Male Refugee (3-14)]]+Enrollment[[#This Row],[Host Male (3-14)]]</f>
        <v>44</v>
      </c>
      <c r="BK474" s="22">
        <f>Enrollment[[#This Row],[Female Refugee (3-14)]]+Enrollment[[#This Row],[Host Female (3-14)]]</f>
        <v>61</v>
      </c>
      <c r="BL4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74" s="22">
        <f>Enrollment[[#This Row],['# of Boys from host community in age group 15-17 enrolled in learning spaces]]+Enrollment[[#This Row],['# of Boys from host community in age group 18-24 enrolled in learning spaces]]</f>
        <v>0</v>
      </c>
      <c r="BO4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74" s="22">
        <f>Enrollment[[#This Row],[Male Refugee (15-24)]]+Enrollment[[#This Row],[Male Host (15-24)]]</f>
        <v>0</v>
      </c>
      <c r="BQ474" s="22">
        <f>Enrollment[[#This Row],[Female Refugee  (15-24)]]+Enrollment[[#This Row],[Female Host (15-24)]]</f>
        <v>0</v>
      </c>
      <c r="BR474" s="22">
        <f>Enrollment[[#This Row],[Total Male (3-14)]]+Enrollment[[#This Row],[Total Male (15-24)]]</f>
        <v>44</v>
      </c>
      <c r="BS474" s="22">
        <f>Enrollment[[#This Row],[Total Female (3-14)]]+Enrollment[[#This Row],[Total Female (15-24)]]</f>
        <v>61</v>
      </c>
      <c r="BT474" s="22">
        <f>Enrollment[[#This Row],[Refugee Total]]+Enrollment[[#This Row],[Total Host]]</f>
        <v>105</v>
      </c>
      <c r="BU474" s="22">
        <f>Enrollment[[#This Row],['# of Girls from refugee community in age group 3-5 enrolled in learning spaces]]+Enrollment[[#This Row],['# of Girls from host community in age group 3-5 enrolled in learning spaces]]</f>
        <v>20</v>
      </c>
      <c r="BV474" s="22">
        <f>Enrollment[[#This Row],['# of Girls from refugee community in age group 6-14 enrolled in learning spaces]]+Enrollment[[#This Row],['# of Girls from host community in age group 6-14 enrolled in learning spaces]]</f>
        <v>41</v>
      </c>
      <c r="BW4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74" s="22">
        <f>Enrollment[[#This Row],['# of Boys from refugee community in age group 3-5 enrolled in learning spaces]]+Enrollment[[#This Row],['# of Boys from host community in age group 3-5 enrolled in learning spaces]]</f>
        <v>15</v>
      </c>
      <c r="BZ474" s="22">
        <f>Enrollment[[#This Row],['# of Boys from refugee community in age group 6-14 enrolled in learning spaces]]+Enrollment[[#This Row],['# of Boys from host community in age group 6-14 enrolled in learning spaces]]</f>
        <v>29</v>
      </c>
      <c r="CA4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75" spans="1:80">
      <c r="A475" s="21" t="s">
        <v>36</v>
      </c>
      <c r="B475" s="21" t="s">
        <v>65</v>
      </c>
      <c r="E475" s="21" t="s">
        <v>586</v>
      </c>
      <c r="F475" s="21" t="s">
        <v>587</v>
      </c>
      <c r="G475" s="21">
        <v>31013282</v>
      </c>
      <c r="H475" s="21" t="s">
        <v>166</v>
      </c>
      <c r="I475" s="21" t="s">
        <v>259</v>
      </c>
      <c r="J475" s="21" t="s">
        <v>168</v>
      </c>
      <c r="K475" s="21">
        <v>21.196179600000001</v>
      </c>
      <c r="L475" s="21">
        <v>92.168186800000001</v>
      </c>
      <c r="M475" s="21" t="s">
        <v>261</v>
      </c>
      <c r="N475" s="21" t="s">
        <v>261</v>
      </c>
      <c r="P475" s="21" t="s">
        <v>99</v>
      </c>
      <c r="Q475" s="21" t="s">
        <v>109</v>
      </c>
      <c r="S475" s="21">
        <v>20</v>
      </c>
      <c r="T475" s="21">
        <v>0</v>
      </c>
      <c r="U475" s="21">
        <v>15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25</v>
      </c>
      <c r="AB475" s="21">
        <v>0</v>
      </c>
      <c r="AC475" s="21">
        <v>45</v>
      </c>
      <c r="AD475" s="21">
        <v>0</v>
      </c>
      <c r="AE475" s="21">
        <v>0</v>
      </c>
      <c r="AF475" s="21">
        <v>0</v>
      </c>
      <c r="AG475" s="21">
        <v>0</v>
      </c>
      <c r="AH475" s="21">
        <v>0</v>
      </c>
      <c r="AI475" s="21">
        <v>0</v>
      </c>
      <c r="AJ475" s="21">
        <v>0</v>
      </c>
      <c r="AK475" s="21">
        <v>0</v>
      </c>
      <c r="AL475" s="21">
        <v>0</v>
      </c>
      <c r="AM475" s="21">
        <v>0</v>
      </c>
      <c r="AN475" s="21">
        <v>0</v>
      </c>
      <c r="AO475" s="21">
        <v>0</v>
      </c>
      <c r="AP475" s="21">
        <v>0</v>
      </c>
      <c r="AQ475" s="21">
        <v>0</v>
      </c>
      <c r="AR475" s="21">
        <v>0</v>
      </c>
      <c r="AS475" s="21">
        <v>0</v>
      </c>
      <c r="AT475" s="21">
        <v>0</v>
      </c>
      <c r="AU475" s="21">
        <v>0</v>
      </c>
      <c r="AV475" s="21">
        <v>0</v>
      </c>
      <c r="AW475" s="21">
        <v>0</v>
      </c>
      <c r="AX475" s="21">
        <v>0</v>
      </c>
      <c r="AY475" s="21" t="s">
        <v>259</v>
      </c>
      <c r="AZ4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75" s="22">
        <f>Enrollment[[#This Row],[Refugee Children 3-14]]+Enrollment[[#This Row],[Refugee Children 15-24]]</f>
        <v>105</v>
      </c>
      <c r="BC4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75" s="22">
        <f>Enrollment[[#This Row],[Host Children 3-14]]+Enrollment[[#This Row],[Host Children 15-24]]</f>
        <v>0</v>
      </c>
      <c r="BF475" s="22">
        <f>Enrollment[[#This Row],['# of Boys from refugee community in age group 3-5 enrolled in learning spaces]]+Enrollment[[#This Row],['# of Boys from refugee community in age group 6-14 enrolled in learning spaces]]</f>
        <v>60</v>
      </c>
      <c r="BG475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475" s="22">
        <f>Enrollment[[#This Row],['# of Boys from host community in age group 3-5 enrolled in learning spaces]]+Enrollment[[#This Row],['# of Boys from host community in age group 6-14 enrolled in learning spaces]]</f>
        <v>0</v>
      </c>
      <c r="BI475" s="22">
        <f>Enrollment[[#This Row],['# of Girls from host community in age group 3-5 enrolled in learning spaces]]+Enrollment[[#This Row],['# of Girls from host community in age group 6-14 enrolled in learning spaces]]</f>
        <v>0</v>
      </c>
      <c r="BJ475" s="22">
        <f>Enrollment[[#This Row],[Male Refugee (3-14)]]+Enrollment[[#This Row],[Host Male (3-14)]]</f>
        <v>60</v>
      </c>
      <c r="BK475" s="22">
        <f>Enrollment[[#This Row],[Female Refugee (3-14)]]+Enrollment[[#This Row],[Host Female (3-14)]]</f>
        <v>45</v>
      </c>
      <c r="BL4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75" s="22">
        <f>Enrollment[[#This Row],['# of Boys from host community in age group 15-17 enrolled in learning spaces]]+Enrollment[[#This Row],['# of Boys from host community in age group 18-24 enrolled in learning spaces]]</f>
        <v>0</v>
      </c>
      <c r="BO4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75" s="22">
        <f>Enrollment[[#This Row],[Male Refugee (15-24)]]+Enrollment[[#This Row],[Male Host (15-24)]]</f>
        <v>0</v>
      </c>
      <c r="BQ475" s="22">
        <f>Enrollment[[#This Row],[Female Refugee  (15-24)]]+Enrollment[[#This Row],[Female Host (15-24)]]</f>
        <v>0</v>
      </c>
      <c r="BR475" s="22">
        <f>Enrollment[[#This Row],[Total Male (3-14)]]+Enrollment[[#This Row],[Total Male (15-24)]]</f>
        <v>60</v>
      </c>
      <c r="BS475" s="22">
        <f>Enrollment[[#This Row],[Total Female (3-14)]]+Enrollment[[#This Row],[Total Female (15-24)]]</f>
        <v>45</v>
      </c>
      <c r="BT475" s="22">
        <f>Enrollment[[#This Row],[Refugee Total]]+Enrollment[[#This Row],[Total Host]]</f>
        <v>105</v>
      </c>
      <c r="BU475" s="22">
        <f>Enrollment[[#This Row],['# of Girls from refugee community in age group 3-5 enrolled in learning spaces]]+Enrollment[[#This Row],['# of Girls from host community in age group 3-5 enrolled in learning spaces]]</f>
        <v>20</v>
      </c>
      <c r="BV475" s="22">
        <f>Enrollment[[#This Row],['# of Girls from refugee community in age group 6-14 enrolled in learning spaces]]+Enrollment[[#This Row],['# of Girls from host community in age group 6-14 enrolled in learning spaces]]</f>
        <v>25</v>
      </c>
      <c r="BW4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75" s="22">
        <f>Enrollment[[#This Row],['# of Boys from refugee community in age group 3-5 enrolled in learning spaces]]+Enrollment[[#This Row],['# of Boys from host community in age group 3-5 enrolled in learning spaces]]</f>
        <v>15</v>
      </c>
      <c r="BZ475" s="22">
        <f>Enrollment[[#This Row],['# of Boys from refugee community in age group 6-14 enrolled in learning spaces]]+Enrollment[[#This Row],['# of Boys from host community in age group 6-14 enrolled in learning spaces]]</f>
        <v>45</v>
      </c>
      <c r="CA4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4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76" spans="1:80">
      <c r="A476" s="21" t="s">
        <v>36</v>
      </c>
      <c r="B476" s="21" t="s">
        <v>65</v>
      </c>
      <c r="E476" s="21" t="s">
        <v>588</v>
      </c>
      <c r="F476" s="21" t="s">
        <v>589</v>
      </c>
      <c r="G476" s="21">
        <v>31013281</v>
      </c>
      <c r="H476" s="21" t="s">
        <v>166</v>
      </c>
      <c r="I476" s="21" t="s">
        <v>259</v>
      </c>
      <c r="J476" s="21" t="s">
        <v>168</v>
      </c>
      <c r="K476" s="21">
        <v>21.197955422007901</v>
      </c>
      <c r="L476" s="21">
        <v>92.167689195814106</v>
      </c>
      <c r="M476" s="21">
        <v>-35.032103515736701</v>
      </c>
      <c r="N476" s="21">
        <v>4</v>
      </c>
      <c r="P476" s="21" t="s">
        <v>99</v>
      </c>
      <c r="Q476" s="21" t="s">
        <v>109</v>
      </c>
      <c r="S476" s="21">
        <v>18</v>
      </c>
      <c r="T476" s="21">
        <v>0</v>
      </c>
      <c r="U476" s="21">
        <v>18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37</v>
      </c>
      <c r="AB476" s="21">
        <v>0</v>
      </c>
      <c r="AC476" s="21">
        <v>34</v>
      </c>
      <c r="AD476" s="21">
        <v>0</v>
      </c>
      <c r="AE476" s="21">
        <v>0</v>
      </c>
      <c r="AF476" s="21">
        <v>0</v>
      </c>
      <c r="AG476" s="21">
        <v>0</v>
      </c>
      <c r="AH476" s="21">
        <v>0</v>
      </c>
      <c r="AI476" s="21">
        <v>0</v>
      </c>
      <c r="AJ476" s="21">
        <v>0</v>
      </c>
      <c r="AK476" s="21">
        <v>0</v>
      </c>
      <c r="AL476" s="21">
        <v>0</v>
      </c>
      <c r="AM476" s="21">
        <v>0</v>
      </c>
      <c r="AN476" s="21">
        <v>0</v>
      </c>
      <c r="AO476" s="21">
        <v>0</v>
      </c>
      <c r="AP476" s="21">
        <v>0</v>
      </c>
      <c r="AQ476" s="21">
        <v>0</v>
      </c>
      <c r="AR476" s="21">
        <v>0</v>
      </c>
      <c r="AS476" s="21">
        <v>0</v>
      </c>
      <c r="AT476" s="21">
        <v>0</v>
      </c>
      <c r="AU476" s="21">
        <v>0</v>
      </c>
      <c r="AV476" s="21">
        <v>0</v>
      </c>
      <c r="AW476" s="21">
        <v>0</v>
      </c>
      <c r="AX476" s="21">
        <v>0</v>
      </c>
      <c r="AY476" s="21" t="s">
        <v>259</v>
      </c>
      <c r="AZ4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4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76" s="22">
        <f>Enrollment[[#This Row],[Refugee Children 3-14]]+Enrollment[[#This Row],[Refugee Children 15-24]]</f>
        <v>107</v>
      </c>
      <c r="BC4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76" s="22">
        <f>Enrollment[[#This Row],[Host Children 3-14]]+Enrollment[[#This Row],[Host Children 15-24]]</f>
        <v>0</v>
      </c>
      <c r="BF476" s="22">
        <f>Enrollment[[#This Row],['# of Boys from refugee community in age group 3-5 enrolled in learning spaces]]+Enrollment[[#This Row],['# of Boys from refugee community in age group 6-14 enrolled in learning spaces]]</f>
        <v>52</v>
      </c>
      <c r="BG476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76" s="22">
        <f>Enrollment[[#This Row],['# of Boys from host community in age group 3-5 enrolled in learning spaces]]+Enrollment[[#This Row],['# of Boys from host community in age group 6-14 enrolled in learning spaces]]</f>
        <v>0</v>
      </c>
      <c r="BI476" s="22">
        <f>Enrollment[[#This Row],['# of Girls from host community in age group 3-5 enrolled in learning spaces]]+Enrollment[[#This Row],['# of Girls from host community in age group 6-14 enrolled in learning spaces]]</f>
        <v>0</v>
      </c>
      <c r="BJ476" s="22">
        <f>Enrollment[[#This Row],[Male Refugee (3-14)]]+Enrollment[[#This Row],[Host Male (3-14)]]</f>
        <v>52</v>
      </c>
      <c r="BK476" s="22">
        <f>Enrollment[[#This Row],[Female Refugee (3-14)]]+Enrollment[[#This Row],[Host Female (3-14)]]</f>
        <v>55</v>
      </c>
      <c r="BL47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7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76" s="22">
        <f>Enrollment[[#This Row],['# of Boys from host community in age group 15-17 enrolled in learning spaces]]+Enrollment[[#This Row],['# of Boys from host community in age group 18-24 enrolled in learning spaces]]</f>
        <v>0</v>
      </c>
      <c r="BO4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76" s="22">
        <f>Enrollment[[#This Row],[Male Refugee (15-24)]]+Enrollment[[#This Row],[Male Host (15-24)]]</f>
        <v>0</v>
      </c>
      <c r="BQ476" s="22">
        <f>Enrollment[[#This Row],[Female Refugee  (15-24)]]+Enrollment[[#This Row],[Female Host (15-24)]]</f>
        <v>0</v>
      </c>
      <c r="BR476" s="22">
        <f>Enrollment[[#This Row],[Total Male (3-14)]]+Enrollment[[#This Row],[Total Male (15-24)]]</f>
        <v>52</v>
      </c>
      <c r="BS476" s="22">
        <f>Enrollment[[#This Row],[Total Female (3-14)]]+Enrollment[[#This Row],[Total Female (15-24)]]</f>
        <v>55</v>
      </c>
      <c r="BT476" s="22">
        <f>Enrollment[[#This Row],[Refugee Total]]+Enrollment[[#This Row],[Total Host]]</f>
        <v>107</v>
      </c>
      <c r="BU476" s="22">
        <f>Enrollment[[#This Row],['# of Girls from refugee community in age group 3-5 enrolled in learning spaces]]+Enrollment[[#This Row],['# of Girls from host community in age group 3-5 enrolled in learning spaces]]</f>
        <v>18</v>
      </c>
      <c r="BV476" s="22">
        <f>Enrollment[[#This Row],['# of Girls from refugee community in age group 6-14 enrolled in learning spaces]]+Enrollment[[#This Row],['# of Girls from host community in age group 6-14 enrolled in learning spaces]]</f>
        <v>37</v>
      </c>
      <c r="BW47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7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76" s="22">
        <f>Enrollment[[#This Row],['# of Boys from refugee community in age group 3-5 enrolled in learning spaces]]+Enrollment[[#This Row],['# of Boys from host community in age group 3-5 enrolled in learning spaces]]</f>
        <v>18</v>
      </c>
      <c r="BZ476" s="22">
        <f>Enrollment[[#This Row],['# of Boys from refugee community in age group 6-14 enrolled in learning spaces]]+Enrollment[[#This Row],['# of Boys from host community in age group 6-14 enrolled in learning spaces]]</f>
        <v>34</v>
      </c>
      <c r="CA476" s="22">
        <f>Enrollment[[#This Row],['# of Boys from refugee community in age group 15-17 enrolled in learning spaces]]+Enrollment[[#This Row],['# of Boys from host community in age group 15-17 enrolled in learning spaces]]</f>
        <v>0</v>
      </c>
      <c r="CB47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77" spans="1:80">
      <c r="A477" s="21" t="s">
        <v>36</v>
      </c>
      <c r="B477" s="21" t="s">
        <v>65</v>
      </c>
      <c r="E477" s="21" t="s">
        <v>590</v>
      </c>
      <c r="F477" s="21" t="s">
        <v>591</v>
      </c>
      <c r="G477" s="21">
        <v>31013236</v>
      </c>
      <c r="H477" s="21" t="s">
        <v>166</v>
      </c>
      <c r="I477" s="21" t="s">
        <v>259</v>
      </c>
      <c r="J477" s="21" t="s">
        <v>168</v>
      </c>
      <c r="K477" s="21">
        <v>21.197260458029302</v>
      </c>
      <c r="L477" s="21">
        <v>92.168199766994604</v>
      </c>
      <c r="M477" s="21">
        <v>-21.3594001491374</v>
      </c>
      <c r="N477" s="21">
        <v>4</v>
      </c>
      <c r="P477" s="21" t="s">
        <v>99</v>
      </c>
      <c r="Q477" s="21" t="s">
        <v>109</v>
      </c>
      <c r="S477" s="21">
        <v>18</v>
      </c>
      <c r="T477" s="21">
        <v>0</v>
      </c>
      <c r="U477" s="21">
        <v>18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28</v>
      </c>
      <c r="AB477" s="21">
        <v>0</v>
      </c>
      <c r="AC477" s="21">
        <v>41</v>
      </c>
      <c r="AD477" s="21">
        <v>0</v>
      </c>
      <c r="AE477" s="21">
        <v>0</v>
      </c>
      <c r="AF477" s="21">
        <v>0</v>
      </c>
      <c r="AG477" s="21">
        <v>0</v>
      </c>
      <c r="AH477" s="21">
        <v>0</v>
      </c>
      <c r="AI477" s="21">
        <v>0</v>
      </c>
      <c r="AJ477" s="21">
        <v>0</v>
      </c>
      <c r="AK477" s="21">
        <v>0</v>
      </c>
      <c r="AL477" s="21">
        <v>0</v>
      </c>
      <c r="AM477" s="21">
        <v>0</v>
      </c>
      <c r="AN477" s="21">
        <v>0</v>
      </c>
      <c r="AO477" s="21">
        <v>0</v>
      </c>
      <c r="AP477" s="21">
        <v>0</v>
      </c>
      <c r="AQ477" s="21">
        <v>0</v>
      </c>
      <c r="AR477" s="21">
        <v>0</v>
      </c>
      <c r="AS477" s="21">
        <v>0</v>
      </c>
      <c r="AT477" s="21">
        <v>0</v>
      </c>
      <c r="AU477" s="21">
        <v>0</v>
      </c>
      <c r="AV477" s="21">
        <v>0</v>
      </c>
      <c r="AW477" s="21">
        <v>0</v>
      </c>
      <c r="AX477" s="21">
        <v>0</v>
      </c>
      <c r="AY477" s="21" t="s">
        <v>259</v>
      </c>
      <c r="AZ4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77" s="22">
        <f>Enrollment[[#This Row],[Refugee Children 3-14]]+Enrollment[[#This Row],[Refugee Children 15-24]]</f>
        <v>105</v>
      </c>
      <c r="BC4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77" s="22">
        <f>Enrollment[[#This Row],[Host Children 3-14]]+Enrollment[[#This Row],[Host Children 15-24]]</f>
        <v>0</v>
      </c>
      <c r="BF477" s="22">
        <f>Enrollment[[#This Row],['# of Boys from refugee community in age group 3-5 enrolled in learning spaces]]+Enrollment[[#This Row],['# of Boys from refugee community in age group 6-14 enrolled in learning spaces]]</f>
        <v>59</v>
      </c>
      <c r="BG477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477" s="22">
        <f>Enrollment[[#This Row],['# of Boys from host community in age group 3-5 enrolled in learning spaces]]+Enrollment[[#This Row],['# of Boys from host community in age group 6-14 enrolled in learning spaces]]</f>
        <v>0</v>
      </c>
      <c r="BI477" s="22">
        <f>Enrollment[[#This Row],['# of Girls from host community in age group 3-5 enrolled in learning spaces]]+Enrollment[[#This Row],['# of Girls from host community in age group 6-14 enrolled in learning spaces]]</f>
        <v>0</v>
      </c>
      <c r="BJ477" s="22">
        <f>Enrollment[[#This Row],[Male Refugee (3-14)]]+Enrollment[[#This Row],[Host Male (3-14)]]</f>
        <v>59</v>
      </c>
      <c r="BK477" s="22">
        <f>Enrollment[[#This Row],[Female Refugee (3-14)]]+Enrollment[[#This Row],[Host Female (3-14)]]</f>
        <v>46</v>
      </c>
      <c r="BL4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77" s="22">
        <f>Enrollment[[#This Row],['# of Boys from host community in age group 15-17 enrolled in learning spaces]]+Enrollment[[#This Row],['# of Boys from host community in age group 18-24 enrolled in learning spaces]]</f>
        <v>0</v>
      </c>
      <c r="BO4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77" s="22">
        <f>Enrollment[[#This Row],[Male Refugee (15-24)]]+Enrollment[[#This Row],[Male Host (15-24)]]</f>
        <v>0</v>
      </c>
      <c r="BQ477" s="22">
        <f>Enrollment[[#This Row],[Female Refugee  (15-24)]]+Enrollment[[#This Row],[Female Host (15-24)]]</f>
        <v>0</v>
      </c>
      <c r="BR477" s="22">
        <f>Enrollment[[#This Row],[Total Male (3-14)]]+Enrollment[[#This Row],[Total Male (15-24)]]</f>
        <v>59</v>
      </c>
      <c r="BS477" s="22">
        <f>Enrollment[[#This Row],[Total Female (3-14)]]+Enrollment[[#This Row],[Total Female (15-24)]]</f>
        <v>46</v>
      </c>
      <c r="BT477" s="22">
        <f>Enrollment[[#This Row],[Refugee Total]]+Enrollment[[#This Row],[Total Host]]</f>
        <v>105</v>
      </c>
      <c r="BU477" s="22">
        <f>Enrollment[[#This Row],['# of Girls from refugee community in age group 3-5 enrolled in learning spaces]]+Enrollment[[#This Row],['# of Girls from host community in age group 3-5 enrolled in learning spaces]]</f>
        <v>18</v>
      </c>
      <c r="BV477" s="22">
        <f>Enrollment[[#This Row],['# of Girls from refugee community in age group 6-14 enrolled in learning spaces]]+Enrollment[[#This Row],['# of Girls from host community in age group 6-14 enrolled in learning spaces]]</f>
        <v>28</v>
      </c>
      <c r="BW4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77" s="22">
        <f>Enrollment[[#This Row],['# of Boys from refugee community in age group 3-5 enrolled in learning spaces]]+Enrollment[[#This Row],['# of Boys from host community in age group 3-5 enrolled in learning spaces]]</f>
        <v>18</v>
      </c>
      <c r="BZ477" s="22">
        <f>Enrollment[[#This Row],['# of Boys from refugee community in age group 6-14 enrolled in learning spaces]]+Enrollment[[#This Row],['# of Boys from host community in age group 6-14 enrolled in learning spaces]]</f>
        <v>41</v>
      </c>
      <c r="CA4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4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78" spans="1:80">
      <c r="A478" s="21" t="s">
        <v>36</v>
      </c>
      <c r="B478" s="21" t="s">
        <v>65</v>
      </c>
      <c r="E478" s="21" t="s">
        <v>592</v>
      </c>
      <c r="F478" s="21" t="s">
        <v>593</v>
      </c>
      <c r="G478" s="21">
        <v>31013247</v>
      </c>
      <c r="H478" s="21" t="s">
        <v>166</v>
      </c>
      <c r="I478" s="21" t="s">
        <v>167</v>
      </c>
      <c r="J478" s="21" t="s">
        <v>168</v>
      </c>
      <c r="K478" s="21">
        <v>21.1965755460811</v>
      </c>
      <c r="L478" s="21">
        <v>92.166684345978993</v>
      </c>
      <c r="M478" s="21">
        <v>-31.3082278200622</v>
      </c>
      <c r="N478" s="21">
        <v>4</v>
      </c>
      <c r="P478" s="21" t="s">
        <v>99</v>
      </c>
      <c r="Q478" s="21" t="s">
        <v>109</v>
      </c>
      <c r="S478" s="21">
        <v>21</v>
      </c>
      <c r="T478" s="21">
        <v>0</v>
      </c>
      <c r="U478" s="21">
        <v>14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30</v>
      </c>
      <c r="AB478" s="21">
        <v>0</v>
      </c>
      <c r="AC478" s="21">
        <v>40</v>
      </c>
      <c r="AD478" s="21">
        <v>0</v>
      </c>
      <c r="AE478" s="21">
        <v>0</v>
      </c>
      <c r="AF478" s="21">
        <v>0</v>
      </c>
      <c r="AG478" s="21">
        <v>0</v>
      </c>
      <c r="AH478" s="21">
        <v>0</v>
      </c>
      <c r="AI478" s="21">
        <v>0</v>
      </c>
      <c r="AJ478" s="21">
        <v>0</v>
      </c>
      <c r="AK478" s="21">
        <v>0</v>
      </c>
      <c r="AL478" s="21">
        <v>0</v>
      </c>
      <c r="AM478" s="21">
        <v>0</v>
      </c>
      <c r="AN478" s="21">
        <v>0</v>
      </c>
      <c r="AO478" s="21">
        <v>0</v>
      </c>
      <c r="AP478" s="21">
        <v>0</v>
      </c>
      <c r="AQ478" s="21">
        <v>0</v>
      </c>
      <c r="AR478" s="21">
        <v>0</v>
      </c>
      <c r="AS478" s="21">
        <v>0</v>
      </c>
      <c r="AT478" s="21">
        <v>0</v>
      </c>
      <c r="AU478" s="21">
        <v>0</v>
      </c>
      <c r="AV478" s="21">
        <v>0</v>
      </c>
      <c r="AW478" s="21">
        <v>0</v>
      </c>
      <c r="AX478" s="21">
        <v>0</v>
      </c>
      <c r="AY478" s="21" t="s">
        <v>167</v>
      </c>
      <c r="AZ4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78" s="22">
        <f>Enrollment[[#This Row],[Refugee Children 3-14]]+Enrollment[[#This Row],[Refugee Children 15-24]]</f>
        <v>105</v>
      </c>
      <c r="BC4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78" s="22">
        <f>Enrollment[[#This Row],[Host Children 3-14]]+Enrollment[[#This Row],[Host Children 15-24]]</f>
        <v>0</v>
      </c>
      <c r="BF478" s="22">
        <f>Enrollment[[#This Row],['# of Boys from refugee community in age group 3-5 enrolled in learning spaces]]+Enrollment[[#This Row],['# of Boys from refugee community in age group 6-14 enrolled in learning spaces]]</f>
        <v>54</v>
      </c>
      <c r="BG478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478" s="22">
        <f>Enrollment[[#This Row],['# of Boys from host community in age group 3-5 enrolled in learning spaces]]+Enrollment[[#This Row],['# of Boys from host community in age group 6-14 enrolled in learning spaces]]</f>
        <v>0</v>
      </c>
      <c r="BI478" s="22">
        <f>Enrollment[[#This Row],['# of Girls from host community in age group 3-5 enrolled in learning spaces]]+Enrollment[[#This Row],['# of Girls from host community in age group 6-14 enrolled in learning spaces]]</f>
        <v>0</v>
      </c>
      <c r="BJ478" s="22">
        <f>Enrollment[[#This Row],[Male Refugee (3-14)]]+Enrollment[[#This Row],[Host Male (3-14)]]</f>
        <v>54</v>
      </c>
      <c r="BK478" s="22">
        <f>Enrollment[[#This Row],[Female Refugee (3-14)]]+Enrollment[[#This Row],[Host Female (3-14)]]</f>
        <v>51</v>
      </c>
      <c r="BL4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78" s="22">
        <f>Enrollment[[#This Row],['# of Boys from host community in age group 15-17 enrolled in learning spaces]]+Enrollment[[#This Row],['# of Boys from host community in age group 18-24 enrolled in learning spaces]]</f>
        <v>0</v>
      </c>
      <c r="BO4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78" s="22">
        <f>Enrollment[[#This Row],[Male Refugee (15-24)]]+Enrollment[[#This Row],[Male Host (15-24)]]</f>
        <v>0</v>
      </c>
      <c r="BQ478" s="22">
        <f>Enrollment[[#This Row],[Female Refugee  (15-24)]]+Enrollment[[#This Row],[Female Host (15-24)]]</f>
        <v>0</v>
      </c>
      <c r="BR478" s="22">
        <f>Enrollment[[#This Row],[Total Male (3-14)]]+Enrollment[[#This Row],[Total Male (15-24)]]</f>
        <v>54</v>
      </c>
      <c r="BS478" s="22">
        <f>Enrollment[[#This Row],[Total Female (3-14)]]+Enrollment[[#This Row],[Total Female (15-24)]]</f>
        <v>51</v>
      </c>
      <c r="BT478" s="22">
        <f>Enrollment[[#This Row],[Refugee Total]]+Enrollment[[#This Row],[Total Host]]</f>
        <v>105</v>
      </c>
      <c r="BU478" s="22">
        <f>Enrollment[[#This Row],['# of Girls from refugee community in age group 3-5 enrolled in learning spaces]]+Enrollment[[#This Row],['# of Girls from host community in age group 3-5 enrolled in learning spaces]]</f>
        <v>21</v>
      </c>
      <c r="BV478" s="22">
        <f>Enrollment[[#This Row],['# of Girls from refugee community in age group 6-14 enrolled in learning spaces]]+Enrollment[[#This Row],['# of Girls from host community in age group 6-14 enrolled in learning spaces]]</f>
        <v>30</v>
      </c>
      <c r="BW4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78" s="22">
        <f>Enrollment[[#This Row],['# of Boys from refugee community in age group 3-5 enrolled in learning spaces]]+Enrollment[[#This Row],['# of Boys from host community in age group 3-5 enrolled in learning spaces]]</f>
        <v>14</v>
      </c>
      <c r="BZ478" s="22">
        <f>Enrollment[[#This Row],['# of Boys from refugee community in age group 6-14 enrolled in learning spaces]]+Enrollment[[#This Row],['# of Boys from host community in age group 6-14 enrolled in learning spaces]]</f>
        <v>40</v>
      </c>
      <c r="CA4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4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79" spans="1:80">
      <c r="A479" s="21" t="s">
        <v>36</v>
      </c>
      <c r="B479" s="21" t="s">
        <v>65</v>
      </c>
      <c r="E479" s="21" t="s">
        <v>594</v>
      </c>
      <c r="F479" s="21" t="s">
        <v>595</v>
      </c>
      <c r="G479" s="21">
        <v>31013229</v>
      </c>
      <c r="H479" s="21" t="s">
        <v>166</v>
      </c>
      <c r="I479" s="21" t="s">
        <v>167</v>
      </c>
      <c r="J479" s="21" t="s">
        <v>168</v>
      </c>
      <c r="K479" s="21">
        <v>21.197251892825498</v>
      </c>
      <c r="L479" s="21">
        <v>92.163106643880894</v>
      </c>
      <c r="M479" s="21">
        <v>-31.343530525880801</v>
      </c>
      <c r="N479" s="21">
        <v>4</v>
      </c>
      <c r="P479" s="21" t="s">
        <v>99</v>
      </c>
      <c r="Q479" s="21" t="s">
        <v>109</v>
      </c>
      <c r="S479" s="21">
        <v>18</v>
      </c>
      <c r="T479" s="21">
        <v>0</v>
      </c>
      <c r="U479" s="21">
        <v>17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31</v>
      </c>
      <c r="AB479" s="21">
        <v>0</v>
      </c>
      <c r="AC479" s="21">
        <v>39</v>
      </c>
      <c r="AD479" s="21">
        <v>0</v>
      </c>
      <c r="AE479" s="21">
        <v>0</v>
      </c>
      <c r="AF479" s="21">
        <v>0</v>
      </c>
      <c r="AG479" s="21">
        <v>0</v>
      </c>
      <c r="AH479" s="21">
        <v>0</v>
      </c>
      <c r="AI479" s="21">
        <v>0</v>
      </c>
      <c r="AJ479" s="21">
        <v>0</v>
      </c>
      <c r="AK479" s="21">
        <v>0</v>
      </c>
      <c r="AL479" s="21">
        <v>0</v>
      </c>
      <c r="AM479" s="21">
        <v>0</v>
      </c>
      <c r="AN479" s="21">
        <v>0</v>
      </c>
      <c r="AO479" s="21">
        <v>0</v>
      </c>
      <c r="AP479" s="21">
        <v>0</v>
      </c>
      <c r="AQ479" s="21">
        <v>0</v>
      </c>
      <c r="AR479" s="21">
        <v>0</v>
      </c>
      <c r="AS479" s="21">
        <v>0</v>
      </c>
      <c r="AT479" s="21">
        <v>0</v>
      </c>
      <c r="AU479" s="21">
        <v>0</v>
      </c>
      <c r="AV479" s="21">
        <v>0</v>
      </c>
      <c r="AW479" s="21">
        <v>0</v>
      </c>
      <c r="AX479" s="21">
        <v>0</v>
      </c>
      <c r="AY479" s="21" t="s">
        <v>167</v>
      </c>
      <c r="AZ4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79" s="22">
        <f>Enrollment[[#This Row],[Refugee Children 3-14]]+Enrollment[[#This Row],[Refugee Children 15-24]]</f>
        <v>105</v>
      </c>
      <c r="BC4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79" s="22">
        <f>Enrollment[[#This Row],[Host Children 3-14]]+Enrollment[[#This Row],[Host Children 15-24]]</f>
        <v>0</v>
      </c>
      <c r="BF479" s="22">
        <f>Enrollment[[#This Row],['# of Boys from refugee community in age group 3-5 enrolled in learning spaces]]+Enrollment[[#This Row],['# of Boys from refugee community in age group 6-14 enrolled in learning spaces]]</f>
        <v>56</v>
      </c>
      <c r="BG479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479" s="22">
        <f>Enrollment[[#This Row],['# of Boys from host community in age group 3-5 enrolled in learning spaces]]+Enrollment[[#This Row],['# of Boys from host community in age group 6-14 enrolled in learning spaces]]</f>
        <v>0</v>
      </c>
      <c r="BI479" s="22">
        <f>Enrollment[[#This Row],['# of Girls from host community in age group 3-5 enrolled in learning spaces]]+Enrollment[[#This Row],['# of Girls from host community in age group 6-14 enrolled in learning spaces]]</f>
        <v>0</v>
      </c>
      <c r="BJ479" s="22">
        <f>Enrollment[[#This Row],[Male Refugee (3-14)]]+Enrollment[[#This Row],[Host Male (3-14)]]</f>
        <v>56</v>
      </c>
      <c r="BK479" s="22">
        <f>Enrollment[[#This Row],[Female Refugee (3-14)]]+Enrollment[[#This Row],[Host Female (3-14)]]</f>
        <v>49</v>
      </c>
      <c r="BL4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79" s="22">
        <f>Enrollment[[#This Row],['# of Boys from host community in age group 15-17 enrolled in learning spaces]]+Enrollment[[#This Row],['# of Boys from host community in age group 18-24 enrolled in learning spaces]]</f>
        <v>0</v>
      </c>
      <c r="BO4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79" s="22">
        <f>Enrollment[[#This Row],[Male Refugee (15-24)]]+Enrollment[[#This Row],[Male Host (15-24)]]</f>
        <v>0</v>
      </c>
      <c r="BQ479" s="22">
        <f>Enrollment[[#This Row],[Female Refugee  (15-24)]]+Enrollment[[#This Row],[Female Host (15-24)]]</f>
        <v>0</v>
      </c>
      <c r="BR479" s="22">
        <f>Enrollment[[#This Row],[Total Male (3-14)]]+Enrollment[[#This Row],[Total Male (15-24)]]</f>
        <v>56</v>
      </c>
      <c r="BS479" s="22">
        <f>Enrollment[[#This Row],[Total Female (3-14)]]+Enrollment[[#This Row],[Total Female (15-24)]]</f>
        <v>49</v>
      </c>
      <c r="BT479" s="22">
        <f>Enrollment[[#This Row],[Refugee Total]]+Enrollment[[#This Row],[Total Host]]</f>
        <v>105</v>
      </c>
      <c r="BU479" s="22">
        <f>Enrollment[[#This Row],['# of Girls from refugee community in age group 3-5 enrolled in learning spaces]]+Enrollment[[#This Row],['# of Girls from host community in age group 3-5 enrolled in learning spaces]]</f>
        <v>18</v>
      </c>
      <c r="BV479" s="22">
        <f>Enrollment[[#This Row],['# of Girls from refugee community in age group 6-14 enrolled in learning spaces]]+Enrollment[[#This Row],['# of Girls from host community in age group 6-14 enrolled in learning spaces]]</f>
        <v>31</v>
      </c>
      <c r="BW4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79" s="22">
        <f>Enrollment[[#This Row],['# of Boys from refugee community in age group 3-5 enrolled in learning spaces]]+Enrollment[[#This Row],['# of Boys from host community in age group 3-5 enrolled in learning spaces]]</f>
        <v>17</v>
      </c>
      <c r="BZ479" s="22">
        <f>Enrollment[[#This Row],['# of Boys from refugee community in age group 6-14 enrolled in learning spaces]]+Enrollment[[#This Row],['# of Boys from host community in age group 6-14 enrolled in learning spaces]]</f>
        <v>39</v>
      </c>
      <c r="CA4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4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80" spans="1:80">
      <c r="A480" s="21" t="s">
        <v>36</v>
      </c>
      <c r="B480" s="21" t="s">
        <v>65</v>
      </c>
      <c r="E480" s="21" t="s">
        <v>596</v>
      </c>
      <c r="F480" s="21" t="s">
        <v>597</v>
      </c>
      <c r="G480" s="21">
        <v>31013239</v>
      </c>
      <c r="H480" s="21" t="s">
        <v>166</v>
      </c>
      <c r="I480" s="21" t="s">
        <v>167</v>
      </c>
      <c r="J480" s="21" t="s">
        <v>168</v>
      </c>
      <c r="K480" s="21">
        <v>21.195251444755499</v>
      </c>
      <c r="L480" s="21">
        <v>92.163028968557498</v>
      </c>
      <c r="M480" s="21">
        <v>-23.496650666278299</v>
      </c>
      <c r="N480" s="21">
        <v>4</v>
      </c>
      <c r="P480" s="21" t="s">
        <v>99</v>
      </c>
      <c r="Q480" s="21" t="s">
        <v>109</v>
      </c>
      <c r="S480" s="21">
        <v>15</v>
      </c>
      <c r="T480" s="21">
        <v>0</v>
      </c>
      <c r="U480" s="21">
        <v>20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35</v>
      </c>
      <c r="AB480" s="21">
        <v>0</v>
      </c>
      <c r="AC480" s="21">
        <v>36</v>
      </c>
      <c r="AD480" s="21">
        <v>0</v>
      </c>
      <c r="AE480" s="21">
        <v>0</v>
      </c>
      <c r="AF480" s="21">
        <v>0</v>
      </c>
      <c r="AG480" s="21">
        <v>0</v>
      </c>
      <c r="AH480" s="21">
        <v>0</v>
      </c>
      <c r="AI480" s="21">
        <v>0</v>
      </c>
      <c r="AJ480" s="21">
        <v>0</v>
      </c>
      <c r="AK480" s="21">
        <v>0</v>
      </c>
      <c r="AL480" s="21">
        <v>0</v>
      </c>
      <c r="AM480" s="21">
        <v>0</v>
      </c>
      <c r="AN480" s="21">
        <v>0</v>
      </c>
      <c r="AO480" s="21">
        <v>0</v>
      </c>
      <c r="AP480" s="21">
        <v>0</v>
      </c>
      <c r="AQ480" s="21">
        <v>0</v>
      </c>
      <c r="AR480" s="21">
        <v>0</v>
      </c>
      <c r="AS480" s="21">
        <v>0</v>
      </c>
      <c r="AT480" s="21">
        <v>0</v>
      </c>
      <c r="AU480" s="21">
        <v>0</v>
      </c>
      <c r="AV480" s="21">
        <v>0</v>
      </c>
      <c r="AW480" s="21">
        <v>0</v>
      </c>
      <c r="AX480" s="21">
        <v>0</v>
      </c>
      <c r="AY480" s="21" t="s">
        <v>167</v>
      </c>
      <c r="AZ4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4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80" s="22">
        <f>Enrollment[[#This Row],[Refugee Children 3-14]]+Enrollment[[#This Row],[Refugee Children 15-24]]</f>
        <v>106</v>
      </c>
      <c r="BC4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80" s="22">
        <f>Enrollment[[#This Row],[Host Children 3-14]]+Enrollment[[#This Row],[Host Children 15-24]]</f>
        <v>0</v>
      </c>
      <c r="BF480" s="22">
        <f>Enrollment[[#This Row],['# of Boys from refugee community in age group 3-5 enrolled in learning spaces]]+Enrollment[[#This Row],['# of Boys from refugee community in age group 6-14 enrolled in learning spaces]]</f>
        <v>56</v>
      </c>
      <c r="BG480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480" s="22">
        <f>Enrollment[[#This Row],['# of Boys from host community in age group 3-5 enrolled in learning spaces]]+Enrollment[[#This Row],['# of Boys from host community in age group 6-14 enrolled in learning spaces]]</f>
        <v>0</v>
      </c>
      <c r="BI480" s="22">
        <f>Enrollment[[#This Row],['# of Girls from host community in age group 3-5 enrolled in learning spaces]]+Enrollment[[#This Row],['# of Girls from host community in age group 6-14 enrolled in learning spaces]]</f>
        <v>0</v>
      </c>
      <c r="BJ480" s="22">
        <f>Enrollment[[#This Row],[Male Refugee (3-14)]]+Enrollment[[#This Row],[Host Male (3-14)]]</f>
        <v>56</v>
      </c>
      <c r="BK480" s="22">
        <f>Enrollment[[#This Row],[Female Refugee (3-14)]]+Enrollment[[#This Row],[Host Female (3-14)]]</f>
        <v>50</v>
      </c>
      <c r="BL4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80" s="22">
        <f>Enrollment[[#This Row],['# of Boys from host community in age group 15-17 enrolled in learning spaces]]+Enrollment[[#This Row],['# of Boys from host community in age group 18-24 enrolled in learning spaces]]</f>
        <v>0</v>
      </c>
      <c r="BO4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80" s="22">
        <f>Enrollment[[#This Row],[Male Refugee (15-24)]]+Enrollment[[#This Row],[Male Host (15-24)]]</f>
        <v>0</v>
      </c>
      <c r="BQ480" s="22">
        <f>Enrollment[[#This Row],[Female Refugee  (15-24)]]+Enrollment[[#This Row],[Female Host (15-24)]]</f>
        <v>0</v>
      </c>
      <c r="BR480" s="22">
        <f>Enrollment[[#This Row],[Total Male (3-14)]]+Enrollment[[#This Row],[Total Male (15-24)]]</f>
        <v>56</v>
      </c>
      <c r="BS480" s="22">
        <f>Enrollment[[#This Row],[Total Female (3-14)]]+Enrollment[[#This Row],[Total Female (15-24)]]</f>
        <v>50</v>
      </c>
      <c r="BT480" s="22">
        <f>Enrollment[[#This Row],[Refugee Total]]+Enrollment[[#This Row],[Total Host]]</f>
        <v>106</v>
      </c>
      <c r="BU480" s="22">
        <f>Enrollment[[#This Row],['# of Girls from refugee community in age group 3-5 enrolled in learning spaces]]+Enrollment[[#This Row],['# of Girls from host community in age group 3-5 enrolled in learning spaces]]</f>
        <v>15</v>
      </c>
      <c r="BV480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80" s="22">
        <f>Enrollment[[#This Row],['# of Boys from refugee community in age group 3-5 enrolled in learning spaces]]+Enrollment[[#This Row],['# of Boys from host community in age group 3-5 enrolled in learning spaces]]</f>
        <v>20</v>
      </c>
      <c r="BZ480" s="22">
        <f>Enrollment[[#This Row],['# of Boys from refugee community in age group 6-14 enrolled in learning spaces]]+Enrollment[[#This Row],['# of Boys from host community in age group 6-14 enrolled in learning spaces]]</f>
        <v>36</v>
      </c>
      <c r="CA4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4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81" spans="1:80">
      <c r="A481" s="21" t="s">
        <v>36</v>
      </c>
      <c r="B481" s="21" t="s">
        <v>65</v>
      </c>
      <c r="E481" s="21" t="s">
        <v>598</v>
      </c>
      <c r="F481" s="21" t="s">
        <v>599</v>
      </c>
      <c r="G481" s="21">
        <v>31013241</v>
      </c>
      <c r="H481" s="21" t="s">
        <v>166</v>
      </c>
      <c r="I481" s="21" t="s">
        <v>259</v>
      </c>
      <c r="J481" s="21" t="s">
        <v>168</v>
      </c>
      <c r="K481" s="21">
        <v>21.198587818940801</v>
      </c>
      <c r="L481" s="21">
        <v>92.1607274685514</v>
      </c>
      <c r="M481" s="21">
        <v>-48.0909097709457</v>
      </c>
      <c r="N481" s="21">
        <v>4</v>
      </c>
      <c r="P481" s="21" t="s">
        <v>99</v>
      </c>
      <c r="Q481" s="21" t="s">
        <v>109</v>
      </c>
      <c r="S481" s="21">
        <v>20</v>
      </c>
      <c r="T481" s="21">
        <v>0</v>
      </c>
      <c r="U481" s="21">
        <v>15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39</v>
      </c>
      <c r="AB481" s="21">
        <v>0</v>
      </c>
      <c r="AC481" s="21">
        <v>31</v>
      </c>
      <c r="AD481" s="21">
        <v>0</v>
      </c>
      <c r="AE481" s="21">
        <v>0</v>
      </c>
      <c r="AF481" s="21">
        <v>0</v>
      </c>
      <c r="AG481" s="21">
        <v>0</v>
      </c>
      <c r="AH481" s="21">
        <v>0</v>
      </c>
      <c r="AI481" s="21">
        <v>0</v>
      </c>
      <c r="AJ481" s="21">
        <v>0</v>
      </c>
      <c r="AK481" s="21">
        <v>0</v>
      </c>
      <c r="AL481" s="21">
        <v>0</v>
      </c>
      <c r="AM481" s="21">
        <v>0</v>
      </c>
      <c r="AN481" s="21">
        <v>0</v>
      </c>
      <c r="AO481" s="21">
        <v>0</v>
      </c>
      <c r="AP481" s="21">
        <v>0</v>
      </c>
      <c r="AQ481" s="21">
        <v>0</v>
      </c>
      <c r="AR481" s="21">
        <v>0</v>
      </c>
      <c r="AS481" s="21">
        <v>0</v>
      </c>
      <c r="AT481" s="21">
        <v>0</v>
      </c>
      <c r="AU481" s="21">
        <v>0</v>
      </c>
      <c r="AV481" s="21">
        <v>0</v>
      </c>
      <c r="AW481" s="21">
        <v>0</v>
      </c>
      <c r="AX481" s="21">
        <v>0</v>
      </c>
      <c r="AY481" s="21" t="s">
        <v>259</v>
      </c>
      <c r="AZ4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81" s="22">
        <f>Enrollment[[#This Row],[Refugee Children 3-14]]+Enrollment[[#This Row],[Refugee Children 15-24]]</f>
        <v>105</v>
      </c>
      <c r="BC4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81" s="22">
        <f>Enrollment[[#This Row],[Host Children 3-14]]+Enrollment[[#This Row],[Host Children 15-24]]</f>
        <v>0</v>
      </c>
      <c r="BF481" s="22">
        <f>Enrollment[[#This Row],['# of Boys from refugee community in age group 3-5 enrolled in learning spaces]]+Enrollment[[#This Row],['# of Boys from refugee community in age group 6-14 enrolled in learning spaces]]</f>
        <v>46</v>
      </c>
      <c r="BG481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481" s="22">
        <f>Enrollment[[#This Row],['# of Boys from host community in age group 3-5 enrolled in learning spaces]]+Enrollment[[#This Row],['# of Boys from host community in age group 6-14 enrolled in learning spaces]]</f>
        <v>0</v>
      </c>
      <c r="BI481" s="22">
        <f>Enrollment[[#This Row],['# of Girls from host community in age group 3-5 enrolled in learning spaces]]+Enrollment[[#This Row],['# of Girls from host community in age group 6-14 enrolled in learning spaces]]</f>
        <v>0</v>
      </c>
      <c r="BJ481" s="22">
        <f>Enrollment[[#This Row],[Male Refugee (3-14)]]+Enrollment[[#This Row],[Host Male (3-14)]]</f>
        <v>46</v>
      </c>
      <c r="BK481" s="22">
        <f>Enrollment[[#This Row],[Female Refugee (3-14)]]+Enrollment[[#This Row],[Host Female (3-14)]]</f>
        <v>59</v>
      </c>
      <c r="BL4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81" s="22">
        <f>Enrollment[[#This Row],['# of Boys from host community in age group 15-17 enrolled in learning spaces]]+Enrollment[[#This Row],['# of Boys from host community in age group 18-24 enrolled in learning spaces]]</f>
        <v>0</v>
      </c>
      <c r="BO4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81" s="22">
        <f>Enrollment[[#This Row],[Male Refugee (15-24)]]+Enrollment[[#This Row],[Male Host (15-24)]]</f>
        <v>0</v>
      </c>
      <c r="BQ481" s="22">
        <f>Enrollment[[#This Row],[Female Refugee  (15-24)]]+Enrollment[[#This Row],[Female Host (15-24)]]</f>
        <v>0</v>
      </c>
      <c r="BR481" s="22">
        <f>Enrollment[[#This Row],[Total Male (3-14)]]+Enrollment[[#This Row],[Total Male (15-24)]]</f>
        <v>46</v>
      </c>
      <c r="BS481" s="22">
        <f>Enrollment[[#This Row],[Total Female (3-14)]]+Enrollment[[#This Row],[Total Female (15-24)]]</f>
        <v>59</v>
      </c>
      <c r="BT481" s="22">
        <f>Enrollment[[#This Row],[Refugee Total]]+Enrollment[[#This Row],[Total Host]]</f>
        <v>105</v>
      </c>
      <c r="BU481" s="22">
        <f>Enrollment[[#This Row],['# of Girls from refugee community in age group 3-5 enrolled in learning spaces]]+Enrollment[[#This Row],['# of Girls from host community in age group 3-5 enrolled in learning spaces]]</f>
        <v>20</v>
      </c>
      <c r="BV481" s="22">
        <f>Enrollment[[#This Row],['# of Girls from refugee community in age group 6-14 enrolled in learning spaces]]+Enrollment[[#This Row],['# of Girls from host community in age group 6-14 enrolled in learning spaces]]</f>
        <v>39</v>
      </c>
      <c r="BW4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81" s="22">
        <f>Enrollment[[#This Row],['# of Boys from refugee community in age group 3-5 enrolled in learning spaces]]+Enrollment[[#This Row],['# of Boys from host community in age group 3-5 enrolled in learning spaces]]</f>
        <v>15</v>
      </c>
      <c r="BZ481" s="22">
        <f>Enrollment[[#This Row],['# of Boys from refugee community in age group 6-14 enrolled in learning spaces]]+Enrollment[[#This Row],['# of Boys from host community in age group 6-14 enrolled in learning spaces]]</f>
        <v>31</v>
      </c>
      <c r="CA4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4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82" spans="1:80">
      <c r="A482" s="21" t="s">
        <v>36</v>
      </c>
      <c r="B482" s="21" t="s">
        <v>65</v>
      </c>
      <c r="E482" s="21" t="s">
        <v>600</v>
      </c>
      <c r="F482" s="21" t="s">
        <v>601</v>
      </c>
      <c r="G482" s="21">
        <v>31013235</v>
      </c>
      <c r="H482" s="21" t="s">
        <v>166</v>
      </c>
      <c r="I482" s="21" t="s">
        <v>167</v>
      </c>
      <c r="J482" s="21" t="s">
        <v>168</v>
      </c>
      <c r="K482" s="21">
        <v>21.1992068164278</v>
      </c>
      <c r="L482" s="21">
        <v>92.161248118331997</v>
      </c>
      <c r="M482" s="21">
        <v>-34.1334025751936</v>
      </c>
      <c r="N482" s="21">
        <v>4</v>
      </c>
      <c r="P482" s="21" t="s">
        <v>99</v>
      </c>
      <c r="Q482" s="21" t="s">
        <v>109</v>
      </c>
      <c r="S482" s="21">
        <v>20</v>
      </c>
      <c r="T482" s="21">
        <v>0</v>
      </c>
      <c r="U482" s="21">
        <v>15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26</v>
      </c>
      <c r="AB482" s="21">
        <v>0</v>
      </c>
      <c r="AC482" s="21">
        <v>44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0</v>
      </c>
      <c r="AM482" s="21">
        <v>0</v>
      </c>
      <c r="AN482" s="21">
        <v>0</v>
      </c>
      <c r="AO482" s="21">
        <v>0</v>
      </c>
      <c r="AP482" s="21">
        <v>0</v>
      </c>
      <c r="AQ482" s="21">
        <v>0</v>
      </c>
      <c r="AR482" s="21">
        <v>0</v>
      </c>
      <c r="AS482" s="21">
        <v>0</v>
      </c>
      <c r="AT482" s="21">
        <v>0</v>
      </c>
      <c r="AU482" s="21">
        <v>0</v>
      </c>
      <c r="AV482" s="21">
        <v>0</v>
      </c>
      <c r="AW482" s="21">
        <v>0</v>
      </c>
      <c r="AX482" s="21">
        <v>0</v>
      </c>
      <c r="AY482" s="21" t="s">
        <v>167</v>
      </c>
      <c r="AZ4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82" s="22">
        <f>Enrollment[[#This Row],[Refugee Children 3-14]]+Enrollment[[#This Row],[Refugee Children 15-24]]</f>
        <v>105</v>
      </c>
      <c r="BC4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82" s="22">
        <f>Enrollment[[#This Row],[Host Children 3-14]]+Enrollment[[#This Row],[Host Children 15-24]]</f>
        <v>0</v>
      </c>
      <c r="BF482" s="22">
        <f>Enrollment[[#This Row],['# of Boys from refugee community in age group 3-5 enrolled in learning spaces]]+Enrollment[[#This Row],['# of Boys from refugee community in age group 6-14 enrolled in learning spaces]]</f>
        <v>59</v>
      </c>
      <c r="BG482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482" s="22">
        <f>Enrollment[[#This Row],['# of Boys from host community in age group 3-5 enrolled in learning spaces]]+Enrollment[[#This Row],['# of Boys from host community in age group 6-14 enrolled in learning spaces]]</f>
        <v>0</v>
      </c>
      <c r="BI482" s="22">
        <f>Enrollment[[#This Row],['# of Girls from host community in age group 3-5 enrolled in learning spaces]]+Enrollment[[#This Row],['# of Girls from host community in age group 6-14 enrolled in learning spaces]]</f>
        <v>0</v>
      </c>
      <c r="BJ482" s="22">
        <f>Enrollment[[#This Row],[Male Refugee (3-14)]]+Enrollment[[#This Row],[Host Male (3-14)]]</f>
        <v>59</v>
      </c>
      <c r="BK482" s="22">
        <f>Enrollment[[#This Row],[Female Refugee (3-14)]]+Enrollment[[#This Row],[Host Female (3-14)]]</f>
        <v>46</v>
      </c>
      <c r="BL4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82" s="22">
        <f>Enrollment[[#This Row],['# of Boys from host community in age group 15-17 enrolled in learning spaces]]+Enrollment[[#This Row],['# of Boys from host community in age group 18-24 enrolled in learning spaces]]</f>
        <v>0</v>
      </c>
      <c r="BO4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82" s="22">
        <f>Enrollment[[#This Row],[Male Refugee (15-24)]]+Enrollment[[#This Row],[Male Host (15-24)]]</f>
        <v>0</v>
      </c>
      <c r="BQ482" s="22">
        <f>Enrollment[[#This Row],[Female Refugee  (15-24)]]+Enrollment[[#This Row],[Female Host (15-24)]]</f>
        <v>0</v>
      </c>
      <c r="BR482" s="22">
        <f>Enrollment[[#This Row],[Total Male (3-14)]]+Enrollment[[#This Row],[Total Male (15-24)]]</f>
        <v>59</v>
      </c>
      <c r="BS482" s="22">
        <f>Enrollment[[#This Row],[Total Female (3-14)]]+Enrollment[[#This Row],[Total Female (15-24)]]</f>
        <v>46</v>
      </c>
      <c r="BT482" s="22">
        <f>Enrollment[[#This Row],[Refugee Total]]+Enrollment[[#This Row],[Total Host]]</f>
        <v>105</v>
      </c>
      <c r="BU482" s="22">
        <f>Enrollment[[#This Row],['# of Girls from refugee community in age group 3-5 enrolled in learning spaces]]+Enrollment[[#This Row],['# of Girls from host community in age group 3-5 enrolled in learning spaces]]</f>
        <v>20</v>
      </c>
      <c r="BV482" s="22">
        <f>Enrollment[[#This Row],['# of Girls from refugee community in age group 6-14 enrolled in learning spaces]]+Enrollment[[#This Row],['# of Girls from host community in age group 6-14 enrolled in learning spaces]]</f>
        <v>26</v>
      </c>
      <c r="BW4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82" s="22">
        <f>Enrollment[[#This Row],['# of Boys from refugee community in age group 3-5 enrolled in learning spaces]]+Enrollment[[#This Row],['# of Boys from host community in age group 3-5 enrolled in learning spaces]]</f>
        <v>15</v>
      </c>
      <c r="BZ482" s="22">
        <f>Enrollment[[#This Row],['# of Boys from refugee community in age group 6-14 enrolled in learning spaces]]+Enrollment[[#This Row],['# of Boys from host community in age group 6-14 enrolled in learning spaces]]</f>
        <v>44</v>
      </c>
      <c r="CA4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4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83" spans="1:80">
      <c r="A483" s="21" t="s">
        <v>36</v>
      </c>
      <c r="B483" s="21" t="s">
        <v>65</v>
      </c>
      <c r="E483" s="21" t="s">
        <v>602</v>
      </c>
      <c r="F483" s="21" t="s">
        <v>603</v>
      </c>
      <c r="G483" s="21">
        <v>31013271</v>
      </c>
      <c r="H483" s="21" t="s">
        <v>166</v>
      </c>
      <c r="I483" s="21" t="s">
        <v>259</v>
      </c>
      <c r="J483" s="21" t="s">
        <v>168</v>
      </c>
      <c r="K483" s="21">
        <v>21.198983410531699</v>
      </c>
      <c r="L483" s="21">
        <v>92.160563589917402</v>
      </c>
      <c r="M483" s="21">
        <v>-50.187152600333697</v>
      </c>
      <c r="N483" s="21">
        <v>4</v>
      </c>
      <c r="P483" s="21" t="s">
        <v>99</v>
      </c>
      <c r="Q483" s="21" t="s">
        <v>109</v>
      </c>
      <c r="S483" s="21">
        <v>18</v>
      </c>
      <c r="T483" s="21">
        <v>0</v>
      </c>
      <c r="U483" s="21">
        <v>18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35</v>
      </c>
      <c r="AB483" s="21">
        <v>0</v>
      </c>
      <c r="AC483" s="21">
        <v>35</v>
      </c>
      <c r="AD483" s="21">
        <v>0</v>
      </c>
      <c r="AE483" s="21">
        <v>0</v>
      </c>
      <c r="AF483" s="21">
        <v>0</v>
      </c>
      <c r="AG483" s="21">
        <v>0</v>
      </c>
      <c r="AH483" s="21">
        <v>0</v>
      </c>
      <c r="AI483" s="21">
        <v>0</v>
      </c>
      <c r="AJ483" s="21">
        <v>0</v>
      </c>
      <c r="AK483" s="21">
        <v>0</v>
      </c>
      <c r="AL483" s="21">
        <v>0</v>
      </c>
      <c r="AM483" s="21">
        <v>0</v>
      </c>
      <c r="AN483" s="21">
        <v>0</v>
      </c>
      <c r="AO483" s="21">
        <v>0</v>
      </c>
      <c r="AP483" s="21">
        <v>0</v>
      </c>
      <c r="AQ483" s="21">
        <v>0</v>
      </c>
      <c r="AR483" s="21">
        <v>0</v>
      </c>
      <c r="AS483" s="21">
        <v>0</v>
      </c>
      <c r="AT483" s="21">
        <v>0</v>
      </c>
      <c r="AU483" s="21">
        <v>0</v>
      </c>
      <c r="AV483" s="21">
        <v>0</v>
      </c>
      <c r="AW483" s="21">
        <v>0</v>
      </c>
      <c r="AX483" s="21">
        <v>0</v>
      </c>
      <c r="AY483" s="21" t="s">
        <v>259</v>
      </c>
      <c r="AZ4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4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83" s="22">
        <f>Enrollment[[#This Row],[Refugee Children 3-14]]+Enrollment[[#This Row],[Refugee Children 15-24]]</f>
        <v>106</v>
      </c>
      <c r="BC4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83" s="22">
        <f>Enrollment[[#This Row],[Host Children 3-14]]+Enrollment[[#This Row],[Host Children 15-24]]</f>
        <v>0</v>
      </c>
      <c r="BF483" s="22">
        <f>Enrollment[[#This Row],['# of Boys from refugee community in age group 3-5 enrolled in learning spaces]]+Enrollment[[#This Row],['# of Boys from refugee community in age group 6-14 enrolled in learning spaces]]</f>
        <v>53</v>
      </c>
      <c r="BG483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483" s="22">
        <f>Enrollment[[#This Row],['# of Boys from host community in age group 3-5 enrolled in learning spaces]]+Enrollment[[#This Row],['# of Boys from host community in age group 6-14 enrolled in learning spaces]]</f>
        <v>0</v>
      </c>
      <c r="BI483" s="22">
        <f>Enrollment[[#This Row],['# of Girls from host community in age group 3-5 enrolled in learning spaces]]+Enrollment[[#This Row],['# of Girls from host community in age group 6-14 enrolled in learning spaces]]</f>
        <v>0</v>
      </c>
      <c r="BJ483" s="22">
        <f>Enrollment[[#This Row],[Male Refugee (3-14)]]+Enrollment[[#This Row],[Host Male (3-14)]]</f>
        <v>53</v>
      </c>
      <c r="BK483" s="22">
        <f>Enrollment[[#This Row],[Female Refugee (3-14)]]+Enrollment[[#This Row],[Host Female (3-14)]]</f>
        <v>53</v>
      </c>
      <c r="BL4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83" s="22">
        <f>Enrollment[[#This Row],['# of Boys from host community in age group 15-17 enrolled in learning spaces]]+Enrollment[[#This Row],['# of Boys from host community in age group 18-24 enrolled in learning spaces]]</f>
        <v>0</v>
      </c>
      <c r="BO4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83" s="22">
        <f>Enrollment[[#This Row],[Male Refugee (15-24)]]+Enrollment[[#This Row],[Male Host (15-24)]]</f>
        <v>0</v>
      </c>
      <c r="BQ483" s="22">
        <f>Enrollment[[#This Row],[Female Refugee  (15-24)]]+Enrollment[[#This Row],[Female Host (15-24)]]</f>
        <v>0</v>
      </c>
      <c r="BR483" s="22">
        <f>Enrollment[[#This Row],[Total Male (3-14)]]+Enrollment[[#This Row],[Total Male (15-24)]]</f>
        <v>53</v>
      </c>
      <c r="BS483" s="22">
        <f>Enrollment[[#This Row],[Total Female (3-14)]]+Enrollment[[#This Row],[Total Female (15-24)]]</f>
        <v>53</v>
      </c>
      <c r="BT483" s="22">
        <f>Enrollment[[#This Row],[Refugee Total]]+Enrollment[[#This Row],[Total Host]]</f>
        <v>106</v>
      </c>
      <c r="BU483" s="22">
        <f>Enrollment[[#This Row],['# of Girls from refugee community in age group 3-5 enrolled in learning spaces]]+Enrollment[[#This Row],['# of Girls from host community in age group 3-5 enrolled in learning spaces]]</f>
        <v>18</v>
      </c>
      <c r="BV483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83" s="22">
        <f>Enrollment[[#This Row],['# of Boys from refugee community in age group 3-5 enrolled in learning spaces]]+Enrollment[[#This Row],['# of Boys from host community in age group 3-5 enrolled in learning spaces]]</f>
        <v>18</v>
      </c>
      <c r="BZ483" s="22">
        <f>Enrollment[[#This Row],['# of Boys from refugee community in age group 6-14 enrolled in learning spaces]]+Enrollment[[#This Row],['# of Boys from host community in age group 6-14 enrolled in learning spaces]]</f>
        <v>35</v>
      </c>
      <c r="CA4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4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84" spans="1:80">
      <c r="A484" s="21" t="s">
        <v>36</v>
      </c>
      <c r="B484" s="21" t="s">
        <v>65</v>
      </c>
      <c r="E484" s="21" t="s">
        <v>604</v>
      </c>
      <c r="F484" s="21" t="s">
        <v>605</v>
      </c>
      <c r="G484" s="21">
        <v>31013232</v>
      </c>
      <c r="H484" s="21" t="s">
        <v>166</v>
      </c>
      <c r="I484" s="21" t="s">
        <v>167</v>
      </c>
      <c r="J484" s="21" t="s">
        <v>168</v>
      </c>
      <c r="K484" s="21">
        <v>21.197675424304698</v>
      </c>
      <c r="L484" s="21">
        <v>92.163670544674801</v>
      </c>
      <c r="M484" s="21">
        <v>-39.6165297155746</v>
      </c>
      <c r="N484" s="21">
        <v>4</v>
      </c>
      <c r="P484" s="21" t="s">
        <v>99</v>
      </c>
      <c r="Q484" s="21" t="s">
        <v>109</v>
      </c>
      <c r="S484" s="21">
        <v>20</v>
      </c>
      <c r="T484" s="21">
        <v>0</v>
      </c>
      <c r="U484" s="21">
        <v>15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35</v>
      </c>
      <c r="AB484" s="21">
        <v>0</v>
      </c>
      <c r="AC484" s="21">
        <v>35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  <c r="AI484" s="21">
        <v>0</v>
      </c>
      <c r="AJ484" s="21">
        <v>0</v>
      </c>
      <c r="AK484" s="21">
        <v>0</v>
      </c>
      <c r="AL484" s="21">
        <v>0</v>
      </c>
      <c r="AM484" s="21">
        <v>0</v>
      </c>
      <c r="AN484" s="21">
        <v>0</v>
      </c>
      <c r="AO484" s="21">
        <v>0</v>
      </c>
      <c r="AP484" s="21">
        <v>0</v>
      </c>
      <c r="AQ484" s="21">
        <v>0</v>
      </c>
      <c r="AR484" s="21">
        <v>0</v>
      </c>
      <c r="AS484" s="21">
        <v>0</v>
      </c>
      <c r="AT484" s="21">
        <v>0</v>
      </c>
      <c r="AU484" s="21">
        <v>0</v>
      </c>
      <c r="AV484" s="21">
        <v>0</v>
      </c>
      <c r="AW484" s="21">
        <v>0</v>
      </c>
      <c r="AX484" s="21">
        <v>0</v>
      </c>
      <c r="AY484" s="21" t="s">
        <v>167</v>
      </c>
      <c r="AZ4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84" s="22">
        <f>Enrollment[[#This Row],[Refugee Children 3-14]]+Enrollment[[#This Row],[Refugee Children 15-24]]</f>
        <v>105</v>
      </c>
      <c r="BC4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84" s="22">
        <f>Enrollment[[#This Row],[Host Children 3-14]]+Enrollment[[#This Row],[Host Children 15-24]]</f>
        <v>0</v>
      </c>
      <c r="BF484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84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84" s="22">
        <f>Enrollment[[#This Row],['# of Boys from host community in age group 3-5 enrolled in learning spaces]]+Enrollment[[#This Row],['# of Boys from host community in age group 6-14 enrolled in learning spaces]]</f>
        <v>0</v>
      </c>
      <c r="BI484" s="22">
        <f>Enrollment[[#This Row],['# of Girls from host community in age group 3-5 enrolled in learning spaces]]+Enrollment[[#This Row],['# of Girls from host community in age group 6-14 enrolled in learning spaces]]</f>
        <v>0</v>
      </c>
      <c r="BJ484" s="22">
        <f>Enrollment[[#This Row],[Male Refugee (3-14)]]+Enrollment[[#This Row],[Host Male (3-14)]]</f>
        <v>50</v>
      </c>
      <c r="BK484" s="22">
        <f>Enrollment[[#This Row],[Female Refugee (3-14)]]+Enrollment[[#This Row],[Host Female (3-14)]]</f>
        <v>55</v>
      </c>
      <c r="BL4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84" s="22">
        <f>Enrollment[[#This Row],['# of Boys from host community in age group 15-17 enrolled in learning spaces]]+Enrollment[[#This Row],['# of Boys from host community in age group 18-24 enrolled in learning spaces]]</f>
        <v>0</v>
      </c>
      <c r="BO4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84" s="22">
        <f>Enrollment[[#This Row],[Male Refugee (15-24)]]+Enrollment[[#This Row],[Male Host (15-24)]]</f>
        <v>0</v>
      </c>
      <c r="BQ484" s="22">
        <f>Enrollment[[#This Row],[Female Refugee  (15-24)]]+Enrollment[[#This Row],[Female Host (15-24)]]</f>
        <v>0</v>
      </c>
      <c r="BR484" s="22">
        <f>Enrollment[[#This Row],[Total Male (3-14)]]+Enrollment[[#This Row],[Total Male (15-24)]]</f>
        <v>50</v>
      </c>
      <c r="BS484" s="22">
        <f>Enrollment[[#This Row],[Total Female (3-14)]]+Enrollment[[#This Row],[Total Female (15-24)]]</f>
        <v>55</v>
      </c>
      <c r="BT484" s="22">
        <f>Enrollment[[#This Row],[Refugee Total]]+Enrollment[[#This Row],[Total Host]]</f>
        <v>105</v>
      </c>
      <c r="BU484" s="22">
        <f>Enrollment[[#This Row],['# of Girls from refugee community in age group 3-5 enrolled in learning spaces]]+Enrollment[[#This Row],['# of Girls from host community in age group 3-5 enrolled in learning spaces]]</f>
        <v>20</v>
      </c>
      <c r="BV484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84" s="22">
        <f>Enrollment[[#This Row],['# of Boys from refugee community in age group 3-5 enrolled in learning spaces]]+Enrollment[[#This Row],['# of Boys from host community in age group 3-5 enrolled in learning spaces]]</f>
        <v>15</v>
      </c>
      <c r="BZ484" s="22">
        <f>Enrollment[[#This Row],['# of Boys from refugee community in age group 6-14 enrolled in learning spaces]]+Enrollment[[#This Row],['# of Boys from host community in age group 6-14 enrolled in learning spaces]]</f>
        <v>35</v>
      </c>
      <c r="CA4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85" spans="1:80">
      <c r="A485" s="21" t="s">
        <v>36</v>
      </c>
      <c r="B485" s="21" t="s">
        <v>65</v>
      </c>
      <c r="E485" s="21" t="s">
        <v>606</v>
      </c>
      <c r="F485" s="21" t="s">
        <v>607</v>
      </c>
      <c r="G485" s="21">
        <v>31013243</v>
      </c>
      <c r="H485" s="21" t="s">
        <v>166</v>
      </c>
      <c r="I485" s="21" t="s">
        <v>167</v>
      </c>
      <c r="J485" s="21" t="s">
        <v>168</v>
      </c>
      <c r="K485" s="21">
        <v>21.1968788548654</v>
      </c>
      <c r="L485" s="21">
        <v>92.164913975360903</v>
      </c>
      <c r="M485" s="21">
        <v>-47.632405715920399</v>
      </c>
      <c r="N485" s="21">
        <v>4</v>
      </c>
      <c r="P485" s="21" t="s">
        <v>99</v>
      </c>
      <c r="Q485" s="21" t="s">
        <v>109</v>
      </c>
      <c r="S485" s="21">
        <v>35</v>
      </c>
      <c r="T485" s="21">
        <v>0</v>
      </c>
      <c r="U485" s="21">
        <v>30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15</v>
      </c>
      <c r="AB485" s="21">
        <v>0</v>
      </c>
      <c r="AC485" s="21">
        <v>20</v>
      </c>
      <c r="AD485" s="21">
        <v>0</v>
      </c>
      <c r="AE485" s="21">
        <v>0</v>
      </c>
      <c r="AF485" s="21">
        <v>0</v>
      </c>
      <c r="AG485" s="21">
        <v>0</v>
      </c>
      <c r="AH485" s="21">
        <v>0</v>
      </c>
      <c r="AI485" s="21">
        <v>0</v>
      </c>
      <c r="AJ485" s="21">
        <v>0</v>
      </c>
      <c r="AK485" s="21">
        <v>0</v>
      </c>
      <c r="AL485" s="21">
        <v>0</v>
      </c>
      <c r="AM485" s="21">
        <v>0</v>
      </c>
      <c r="AN485" s="21">
        <v>0</v>
      </c>
      <c r="AO485" s="21">
        <v>0</v>
      </c>
      <c r="AP485" s="21">
        <v>0</v>
      </c>
      <c r="AQ485" s="21">
        <v>0</v>
      </c>
      <c r="AR485" s="21">
        <v>0</v>
      </c>
      <c r="AS485" s="21">
        <v>0</v>
      </c>
      <c r="AT485" s="21">
        <v>0</v>
      </c>
      <c r="AU485" s="21">
        <v>0</v>
      </c>
      <c r="AV485" s="21">
        <v>0</v>
      </c>
      <c r="AW485" s="21">
        <v>0</v>
      </c>
      <c r="AX485" s="21">
        <v>0</v>
      </c>
      <c r="AY485" s="21" t="s">
        <v>167</v>
      </c>
      <c r="AZ4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100</v>
      </c>
      <c r="BA4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85" s="22">
        <f>Enrollment[[#This Row],[Refugee Children 3-14]]+Enrollment[[#This Row],[Refugee Children 15-24]]</f>
        <v>100</v>
      </c>
      <c r="BC4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85" s="22">
        <f>Enrollment[[#This Row],[Host Children 3-14]]+Enrollment[[#This Row],[Host Children 15-24]]</f>
        <v>0</v>
      </c>
      <c r="BF48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85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485" s="22">
        <f>Enrollment[[#This Row],['# of Boys from host community in age group 3-5 enrolled in learning spaces]]+Enrollment[[#This Row],['# of Boys from host community in age group 6-14 enrolled in learning spaces]]</f>
        <v>0</v>
      </c>
      <c r="BI485" s="22">
        <f>Enrollment[[#This Row],['# of Girls from host community in age group 3-5 enrolled in learning spaces]]+Enrollment[[#This Row],['# of Girls from host community in age group 6-14 enrolled in learning spaces]]</f>
        <v>0</v>
      </c>
      <c r="BJ485" s="22">
        <f>Enrollment[[#This Row],[Male Refugee (3-14)]]+Enrollment[[#This Row],[Host Male (3-14)]]</f>
        <v>50</v>
      </c>
      <c r="BK485" s="22">
        <f>Enrollment[[#This Row],[Female Refugee (3-14)]]+Enrollment[[#This Row],[Host Female (3-14)]]</f>
        <v>50</v>
      </c>
      <c r="BL4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85" s="22">
        <f>Enrollment[[#This Row],['# of Boys from host community in age group 15-17 enrolled in learning spaces]]+Enrollment[[#This Row],['# of Boys from host community in age group 18-24 enrolled in learning spaces]]</f>
        <v>0</v>
      </c>
      <c r="BO4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85" s="22">
        <f>Enrollment[[#This Row],[Male Refugee (15-24)]]+Enrollment[[#This Row],[Male Host (15-24)]]</f>
        <v>0</v>
      </c>
      <c r="BQ485" s="22">
        <f>Enrollment[[#This Row],[Female Refugee  (15-24)]]+Enrollment[[#This Row],[Female Host (15-24)]]</f>
        <v>0</v>
      </c>
      <c r="BR485" s="22">
        <f>Enrollment[[#This Row],[Total Male (3-14)]]+Enrollment[[#This Row],[Total Male (15-24)]]</f>
        <v>50</v>
      </c>
      <c r="BS485" s="22">
        <f>Enrollment[[#This Row],[Total Female (3-14)]]+Enrollment[[#This Row],[Total Female (15-24)]]</f>
        <v>50</v>
      </c>
      <c r="BT485" s="22">
        <f>Enrollment[[#This Row],[Refugee Total]]+Enrollment[[#This Row],[Total Host]]</f>
        <v>100</v>
      </c>
      <c r="BU485" s="22">
        <f>Enrollment[[#This Row],['# of Girls from refugee community in age group 3-5 enrolled in learning spaces]]+Enrollment[[#This Row],['# of Girls from host community in age group 3-5 enrolled in learning spaces]]</f>
        <v>35</v>
      </c>
      <c r="BV485" s="22">
        <f>Enrollment[[#This Row],['# of Girls from refugee community in age group 6-14 enrolled in learning spaces]]+Enrollment[[#This Row],['# of Girls from host community in age group 6-14 enrolled in learning spaces]]</f>
        <v>15</v>
      </c>
      <c r="BW4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85" s="22">
        <f>Enrollment[[#This Row],['# of Boys from refugee community in age group 3-5 enrolled in learning spaces]]+Enrollment[[#This Row],['# of Boys from host community in age group 3-5 enrolled in learning spaces]]</f>
        <v>30</v>
      </c>
      <c r="BZ485" s="22">
        <f>Enrollment[[#This Row],['# of Boys from refugee community in age group 6-14 enrolled in learning spaces]]+Enrollment[[#This Row],['# of Boys from host community in age group 6-14 enrolled in learning spaces]]</f>
        <v>20</v>
      </c>
      <c r="CA4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4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86" spans="1:80">
      <c r="A486" s="21" t="s">
        <v>36</v>
      </c>
      <c r="B486" s="21" t="s">
        <v>65</v>
      </c>
      <c r="E486" s="21" t="s">
        <v>608</v>
      </c>
      <c r="F486" s="21" t="s">
        <v>609</v>
      </c>
      <c r="G486" s="21">
        <v>31013267</v>
      </c>
      <c r="H486" s="21" t="s">
        <v>166</v>
      </c>
      <c r="I486" s="21" t="s">
        <v>167</v>
      </c>
      <c r="J486" s="21" t="s">
        <v>168</v>
      </c>
      <c r="K486" s="21">
        <v>21.198050789540002</v>
      </c>
      <c r="L486" s="21">
        <v>92.165060218767493</v>
      </c>
      <c r="M486" s="21">
        <v>-38.897747261069703</v>
      </c>
      <c r="N486" s="21">
        <v>4</v>
      </c>
      <c r="P486" s="21" t="s">
        <v>99</v>
      </c>
      <c r="Q486" s="21" t="s">
        <v>109</v>
      </c>
      <c r="S486" s="21">
        <v>18</v>
      </c>
      <c r="T486" s="21">
        <v>0</v>
      </c>
      <c r="U486" s="21">
        <v>17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35</v>
      </c>
      <c r="AB486" s="21">
        <v>0</v>
      </c>
      <c r="AC486" s="21">
        <v>35</v>
      </c>
      <c r="AD486" s="21">
        <v>0</v>
      </c>
      <c r="AE486" s="21">
        <v>0</v>
      </c>
      <c r="AF486" s="21">
        <v>0</v>
      </c>
      <c r="AG486" s="21">
        <v>0</v>
      </c>
      <c r="AH486" s="21">
        <v>0</v>
      </c>
      <c r="AI486" s="21">
        <v>0</v>
      </c>
      <c r="AJ486" s="21">
        <v>0</v>
      </c>
      <c r="AK486" s="21">
        <v>0</v>
      </c>
      <c r="AL486" s="21">
        <v>0</v>
      </c>
      <c r="AM486" s="21">
        <v>0</v>
      </c>
      <c r="AN486" s="21">
        <v>0</v>
      </c>
      <c r="AO486" s="21">
        <v>0</v>
      </c>
      <c r="AP486" s="21">
        <v>0</v>
      </c>
      <c r="AQ486" s="21">
        <v>0</v>
      </c>
      <c r="AR486" s="21">
        <v>0</v>
      </c>
      <c r="AS486" s="21">
        <v>0</v>
      </c>
      <c r="AT486" s="21">
        <v>0</v>
      </c>
      <c r="AU486" s="21">
        <v>0</v>
      </c>
      <c r="AV486" s="21">
        <v>0</v>
      </c>
      <c r="AW486" s="21">
        <v>0</v>
      </c>
      <c r="AX486" s="21">
        <v>0</v>
      </c>
      <c r="AY486" s="21" t="s">
        <v>167</v>
      </c>
      <c r="AZ4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86" s="22">
        <f>Enrollment[[#This Row],[Refugee Children 3-14]]+Enrollment[[#This Row],[Refugee Children 15-24]]</f>
        <v>105</v>
      </c>
      <c r="BC4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86" s="22">
        <f>Enrollment[[#This Row],[Host Children 3-14]]+Enrollment[[#This Row],[Host Children 15-24]]</f>
        <v>0</v>
      </c>
      <c r="BF486" s="22">
        <f>Enrollment[[#This Row],['# of Boys from refugee community in age group 3-5 enrolled in learning spaces]]+Enrollment[[#This Row],['# of Boys from refugee community in age group 6-14 enrolled in learning spaces]]</f>
        <v>52</v>
      </c>
      <c r="BG486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486" s="22">
        <f>Enrollment[[#This Row],['# of Boys from host community in age group 3-5 enrolled in learning spaces]]+Enrollment[[#This Row],['# of Boys from host community in age group 6-14 enrolled in learning spaces]]</f>
        <v>0</v>
      </c>
      <c r="BI486" s="22">
        <f>Enrollment[[#This Row],['# of Girls from host community in age group 3-5 enrolled in learning spaces]]+Enrollment[[#This Row],['# of Girls from host community in age group 6-14 enrolled in learning spaces]]</f>
        <v>0</v>
      </c>
      <c r="BJ486" s="22">
        <f>Enrollment[[#This Row],[Male Refugee (3-14)]]+Enrollment[[#This Row],[Host Male (3-14)]]</f>
        <v>52</v>
      </c>
      <c r="BK486" s="22">
        <f>Enrollment[[#This Row],[Female Refugee (3-14)]]+Enrollment[[#This Row],[Host Female (3-14)]]</f>
        <v>53</v>
      </c>
      <c r="BL4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86" s="22">
        <f>Enrollment[[#This Row],['# of Boys from host community in age group 15-17 enrolled in learning spaces]]+Enrollment[[#This Row],['# of Boys from host community in age group 18-24 enrolled in learning spaces]]</f>
        <v>0</v>
      </c>
      <c r="BO4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86" s="22">
        <f>Enrollment[[#This Row],[Male Refugee (15-24)]]+Enrollment[[#This Row],[Male Host (15-24)]]</f>
        <v>0</v>
      </c>
      <c r="BQ486" s="22">
        <f>Enrollment[[#This Row],[Female Refugee  (15-24)]]+Enrollment[[#This Row],[Female Host (15-24)]]</f>
        <v>0</v>
      </c>
      <c r="BR486" s="22">
        <f>Enrollment[[#This Row],[Total Male (3-14)]]+Enrollment[[#This Row],[Total Male (15-24)]]</f>
        <v>52</v>
      </c>
      <c r="BS486" s="22">
        <f>Enrollment[[#This Row],[Total Female (3-14)]]+Enrollment[[#This Row],[Total Female (15-24)]]</f>
        <v>53</v>
      </c>
      <c r="BT486" s="22">
        <f>Enrollment[[#This Row],[Refugee Total]]+Enrollment[[#This Row],[Total Host]]</f>
        <v>105</v>
      </c>
      <c r="BU486" s="22">
        <f>Enrollment[[#This Row],['# of Girls from refugee community in age group 3-5 enrolled in learning spaces]]+Enrollment[[#This Row],['# of Girls from host community in age group 3-5 enrolled in learning spaces]]</f>
        <v>18</v>
      </c>
      <c r="BV486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86" s="22">
        <f>Enrollment[[#This Row],['# of Boys from refugee community in age group 3-5 enrolled in learning spaces]]+Enrollment[[#This Row],['# of Boys from host community in age group 3-5 enrolled in learning spaces]]</f>
        <v>17</v>
      </c>
      <c r="BZ486" s="22">
        <f>Enrollment[[#This Row],['# of Boys from refugee community in age group 6-14 enrolled in learning spaces]]+Enrollment[[#This Row],['# of Boys from host community in age group 6-14 enrolled in learning spaces]]</f>
        <v>35</v>
      </c>
      <c r="CA4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4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87" spans="1:80">
      <c r="A487" s="21" t="s">
        <v>36</v>
      </c>
      <c r="B487" s="21" t="s">
        <v>65</v>
      </c>
      <c r="E487" s="21" t="s">
        <v>610</v>
      </c>
      <c r="F487" s="21" t="s">
        <v>611</v>
      </c>
      <c r="G487" s="21">
        <v>31013285</v>
      </c>
      <c r="H487" s="21" t="s">
        <v>166</v>
      </c>
      <c r="I487" s="21" t="s">
        <v>259</v>
      </c>
      <c r="J487" s="21" t="s">
        <v>168</v>
      </c>
      <c r="K487" s="21">
        <v>21.199439616673601</v>
      </c>
      <c r="L487" s="21">
        <v>92.160839481687304</v>
      </c>
      <c r="M487" s="21">
        <v>-45.681042462804498</v>
      </c>
      <c r="N487" s="21">
        <v>4</v>
      </c>
      <c r="P487" s="21" t="s">
        <v>99</v>
      </c>
      <c r="Q487" s="21" t="s">
        <v>109</v>
      </c>
      <c r="S487" s="21">
        <v>15</v>
      </c>
      <c r="T487" s="21">
        <v>0</v>
      </c>
      <c r="U487" s="21">
        <v>20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42</v>
      </c>
      <c r="AB487" s="21">
        <v>0</v>
      </c>
      <c r="AC487" s="21">
        <v>28</v>
      </c>
      <c r="AD487" s="21">
        <v>0</v>
      </c>
      <c r="AE487" s="21">
        <v>0</v>
      </c>
      <c r="AF487" s="21">
        <v>0</v>
      </c>
      <c r="AG487" s="21">
        <v>0</v>
      </c>
      <c r="AH487" s="21">
        <v>0</v>
      </c>
      <c r="AI487" s="21">
        <v>0</v>
      </c>
      <c r="AJ487" s="21">
        <v>0</v>
      </c>
      <c r="AK487" s="21">
        <v>0</v>
      </c>
      <c r="AL487" s="21">
        <v>0</v>
      </c>
      <c r="AM487" s="21">
        <v>0</v>
      </c>
      <c r="AN487" s="21">
        <v>0</v>
      </c>
      <c r="AO487" s="21">
        <v>0</v>
      </c>
      <c r="AP487" s="21">
        <v>0</v>
      </c>
      <c r="AQ487" s="21">
        <v>0</v>
      </c>
      <c r="AR487" s="21">
        <v>0</v>
      </c>
      <c r="AS487" s="21">
        <v>0</v>
      </c>
      <c r="AT487" s="21">
        <v>0</v>
      </c>
      <c r="AU487" s="21">
        <v>0</v>
      </c>
      <c r="AV487" s="21">
        <v>0</v>
      </c>
      <c r="AW487" s="21">
        <v>0</v>
      </c>
      <c r="AX487" s="21">
        <v>0</v>
      </c>
      <c r="AY487" s="21" t="s">
        <v>259</v>
      </c>
      <c r="AZ4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87" s="22">
        <f>Enrollment[[#This Row],[Refugee Children 3-14]]+Enrollment[[#This Row],[Refugee Children 15-24]]</f>
        <v>105</v>
      </c>
      <c r="BC4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87" s="22">
        <f>Enrollment[[#This Row],[Host Children 3-14]]+Enrollment[[#This Row],[Host Children 15-24]]</f>
        <v>0</v>
      </c>
      <c r="BF487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87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487" s="22">
        <f>Enrollment[[#This Row],['# of Boys from host community in age group 3-5 enrolled in learning spaces]]+Enrollment[[#This Row],['# of Boys from host community in age group 6-14 enrolled in learning spaces]]</f>
        <v>0</v>
      </c>
      <c r="BI487" s="22">
        <f>Enrollment[[#This Row],['# of Girls from host community in age group 3-5 enrolled in learning spaces]]+Enrollment[[#This Row],['# of Girls from host community in age group 6-14 enrolled in learning spaces]]</f>
        <v>0</v>
      </c>
      <c r="BJ487" s="22">
        <f>Enrollment[[#This Row],[Male Refugee (3-14)]]+Enrollment[[#This Row],[Host Male (3-14)]]</f>
        <v>48</v>
      </c>
      <c r="BK487" s="22">
        <f>Enrollment[[#This Row],[Female Refugee (3-14)]]+Enrollment[[#This Row],[Host Female (3-14)]]</f>
        <v>57</v>
      </c>
      <c r="BL4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87" s="22">
        <f>Enrollment[[#This Row],['# of Boys from host community in age group 15-17 enrolled in learning spaces]]+Enrollment[[#This Row],['# of Boys from host community in age group 18-24 enrolled in learning spaces]]</f>
        <v>0</v>
      </c>
      <c r="BO4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87" s="22">
        <f>Enrollment[[#This Row],[Male Refugee (15-24)]]+Enrollment[[#This Row],[Male Host (15-24)]]</f>
        <v>0</v>
      </c>
      <c r="BQ487" s="22">
        <f>Enrollment[[#This Row],[Female Refugee  (15-24)]]+Enrollment[[#This Row],[Female Host (15-24)]]</f>
        <v>0</v>
      </c>
      <c r="BR487" s="22">
        <f>Enrollment[[#This Row],[Total Male (3-14)]]+Enrollment[[#This Row],[Total Male (15-24)]]</f>
        <v>48</v>
      </c>
      <c r="BS487" s="22">
        <f>Enrollment[[#This Row],[Total Female (3-14)]]+Enrollment[[#This Row],[Total Female (15-24)]]</f>
        <v>57</v>
      </c>
      <c r="BT487" s="22">
        <f>Enrollment[[#This Row],[Refugee Total]]+Enrollment[[#This Row],[Total Host]]</f>
        <v>105</v>
      </c>
      <c r="BU487" s="22">
        <f>Enrollment[[#This Row],['# of Girls from refugee community in age group 3-5 enrolled in learning spaces]]+Enrollment[[#This Row],['# of Girls from host community in age group 3-5 enrolled in learning spaces]]</f>
        <v>15</v>
      </c>
      <c r="BV487" s="22">
        <f>Enrollment[[#This Row],['# of Girls from refugee community in age group 6-14 enrolled in learning spaces]]+Enrollment[[#This Row],['# of Girls from host community in age group 6-14 enrolled in learning spaces]]</f>
        <v>42</v>
      </c>
      <c r="BW4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87" s="22">
        <f>Enrollment[[#This Row],['# of Boys from refugee community in age group 3-5 enrolled in learning spaces]]+Enrollment[[#This Row],['# of Boys from host community in age group 3-5 enrolled in learning spaces]]</f>
        <v>20</v>
      </c>
      <c r="BZ487" s="22">
        <f>Enrollment[[#This Row],['# of Boys from refugee community in age group 6-14 enrolled in learning spaces]]+Enrollment[[#This Row],['# of Boys from host community in age group 6-14 enrolled in learning spaces]]</f>
        <v>28</v>
      </c>
      <c r="CA4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4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88" spans="1:80">
      <c r="A488" s="21" t="s">
        <v>36</v>
      </c>
      <c r="B488" s="21" t="s">
        <v>65</v>
      </c>
      <c r="E488" s="21" t="s">
        <v>612</v>
      </c>
      <c r="F488" s="21" t="s">
        <v>613</v>
      </c>
      <c r="G488" s="21">
        <v>31013501</v>
      </c>
      <c r="H488" s="21" t="s">
        <v>166</v>
      </c>
      <c r="I488" s="21" t="s">
        <v>167</v>
      </c>
      <c r="J488" s="21" t="s">
        <v>168</v>
      </c>
      <c r="K488" s="21">
        <v>21.196936600000001</v>
      </c>
      <c r="L488" s="21">
        <v>92.166978</v>
      </c>
      <c r="M488" s="21">
        <v>-55.8823428428</v>
      </c>
      <c r="N488" s="21" t="s">
        <v>261</v>
      </c>
      <c r="P488" s="21" t="s">
        <v>99</v>
      </c>
      <c r="Q488" s="21" t="s">
        <v>109</v>
      </c>
      <c r="S488" s="21">
        <v>16</v>
      </c>
      <c r="T488" s="21">
        <v>0</v>
      </c>
      <c r="U488" s="21">
        <v>19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37</v>
      </c>
      <c r="AB488" s="21">
        <v>0</v>
      </c>
      <c r="AC488" s="21">
        <v>33</v>
      </c>
      <c r="AD488" s="21">
        <v>0</v>
      </c>
      <c r="AE488" s="21">
        <v>0</v>
      </c>
      <c r="AF488" s="21">
        <v>0</v>
      </c>
      <c r="AG488" s="21">
        <v>0</v>
      </c>
      <c r="AH488" s="21">
        <v>0</v>
      </c>
      <c r="AI488" s="21">
        <v>0</v>
      </c>
      <c r="AJ488" s="21">
        <v>0</v>
      </c>
      <c r="AK488" s="21">
        <v>0</v>
      </c>
      <c r="AL488" s="21">
        <v>0</v>
      </c>
      <c r="AM488" s="21">
        <v>0</v>
      </c>
      <c r="AN488" s="21">
        <v>0</v>
      </c>
      <c r="AO488" s="21">
        <v>0</v>
      </c>
      <c r="AP488" s="21">
        <v>0</v>
      </c>
      <c r="AQ488" s="21">
        <v>0</v>
      </c>
      <c r="AR488" s="21">
        <v>0</v>
      </c>
      <c r="AS488" s="21">
        <v>0</v>
      </c>
      <c r="AT488" s="21">
        <v>0</v>
      </c>
      <c r="AU488" s="21">
        <v>0</v>
      </c>
      <c r="AV488" s="21">
        <v>0</v>
      </c>
      <c r="AW488" s="21">
        <v>0</v>
      </c>
      <c r="AX488" s="21">
        <v>0</v>
      </c>
      <c r="AY488" s="21" t="s">
        <v>167</v>
      </c>
      <c r="AZ4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88" s="22">
        <f>Enrollment[[#This Row],[Refugee Children 3-14]]+Enrollment[[#This Row],[Refugee Children 15-24]]</f>
        <v>105</v>
      </c>
      <c r="BC4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88" s="22">
        <f>Enrollment[[#This Row],[Host Children 3-14]]+Enrollment[[#This Row],[Host Children 15-24]]</f>
        <v>0</v>
      </c>
      <c r="BF488" s="22">
        <f>Enrollment[[#This Row],['# of Boys from refugee community in age group 3-5 enrolled in learning spaces]]+Enrollment[[#This Row],['# of Boys from refugee community in age group 6-14 enrolled in learning spaces]]</f>
        <v>52</v>
      </c>
      <c r="BG488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488" s="22">
        <f>Enrollment[[#This Row],['# of Boys from host community in age group 3-5 enrolled in learning spaces]]+Enrollment[[#This Row],['# of Boys from host community in age group 6-14 enrolled in learning spaces]]</f>
        <v>0</v>
      </c>
      <c r="BI488" s="22">
        <f>Enrollment[[#This Row],['# of Girls from host community in age group 3-5 enrolled in learning spaces]]+Enrollment[[#This Row],['# of Girls from host community in age group 6-14 enrolled in learning spaces]]</f>
        <v>0</v>
      </c>
      <c r="BJ488" s="22">
        <f>Enrollment[[#This Row],[Male Refugee (3-14)]]+Enrollment[[#This Row],[Host Male (3-14)]]</f>
        <v>52</v>
      </c>
      <c r="BK488" s="22">
        <f>Enrollment[[#This Row],[Female Refugee (3-14)]]+Enrollment[[#This Row],[Host Female (3-14)]]</f>
        <v>53</v>
      </c>
      <c r="BL4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88" s="22">
        <f>Enrollment[[#This Row],['# of Boys from host community in age group 15-17 enrolled in learning spaces]]+Enrollment[[#This Row],['# of Boys from host community in age group 18-24 enrolled in learning spaces]]</f>
        <v>0</v>
      </c>
      <c r="BO4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88" s="22">
        <f>Enrollment[[#This Row],[Male Refugee (15-24)]]+Enrollment[[#This Row],[Male Host (15-24)]]</f>
        <v>0</v>
      </c>
      <c r="BQ488" s="22">
        <f>Enrollment[[#This Row],[Female Refugee  (15-24)]]+Enrollment[[#This Row],[Female Host (15-24)]]</f>
        <v>0</v>
      </c>
      <c r="BR488" s="22">
        <f>Enrollment[[#This Row],[Total Male (3-14)]]+Enrollment[[#This Row],[Total Male (15-24)]]</f>
        <v>52</v>
      </c>
      <c r="BS488" s="22">
        <f>Enrollment[[#This Row],[Total Female (3-14)]]+Enrollment[[#This Row],[Total Female (15-24)]]</f>
        <v>53</v>
      </c>
      <c r="BT488" s="22">
        <f>Enrollment[[#This Row],[Refugee Total]]+Enrollment[[#This Row],[Total Host]]</f>
        <v>105</v>
      </c>
      <c r="BU488" s="22">
        <f>Enrollment[[#This Row],['# of Girls from refugee community in age group 3-5 enrolled in learning spaces]]+Enrollment[[#This Row],['# of Girls from host community in age group 3-5 enrolled in learning spaces]]</f>
        <v>16</v>
      </c>
      <c r="BV488" s="22">
        <f>Enrollment[[#This Row],['# of Girls from refugee community in age group 6-14 enrolled in learning spaces]]+Enrollment[[#This Row],['# of Girls from host community in age group 6-14 enrolled in learning spaces]]</f>
        <v>37</v>
      </c>
      <c r="BW4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88" s="22">
        <f>Enrollment[[#This Row],['# of Boys from refugee community in age group 3-5 enrolled in learning spaces]]+Enrollment[[#This Row],['# of Boys from host community in age group 3-5 enrolled in learning spaces]]</f>
        <v>19</v>
      </c>
      <c r="BZ488" s="22">
        <f>Enrollment[[#This Row],['# of Boys from refugee community in age group 6-14 enrolled in learning spaces]]+Enrollment[[#This Row],['# of Boys from host community in age group 6-14 enrolled in learning spaces]]</f>
        <v>33</v>
      </c>
      <c r="CA4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4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89" spans="1:80">
      <c r="A489" s="21" t="s">
        <v>36</v>
      </c>
      <c r="B489" s="21" t="s">
        <v>65</v>
      </c>
      <c r="E489" s="21" t="s">
        <v>614</v>
      </c>
      <c r="F489" s="21" t="s">
        <v>615</v>
      </c>
      <c r="G489" s="21">
        <v>31013226</v>
      </c>
      <c r="H489" s="21" t="s">
        <v>166</v>
      </c>
      <c r="I489" s="21" t="s">
        <v>259</v>
      </c>
      <c r="J489" s="21" t="s">
        <v>168</v>
      </c>
      <c r="K489" s="21">
        <v>21.198909551715101</v>
      </c>
      <c r="L489" s="21">
        <v>92.166971985781203</v>
      </c>
      <c r="M489" s="21">
        <v>-58.626958952421397</v>
      </c>
      <c r="N489" s="21">
        <v>4</v>
      </c>
      <c r="P489" s="21" t="s">
        <v>99</v>
      </c>
      <c r="Q489" s="21" t="s">
        <v>109</v>
      </c>
      <c r="S489" s="21">
        <v>12</v>
      </c>
      <c r="T489" s="21">
        <v>0</v>
      </c>
      <c r="U489" s="21">
        <v>23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25</v>
      </c>
      <c r="AB489" s="21">
        <v>0</v>
      </c>
      <c r="AC489" s="21">
        <v>45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  <c r="AI489" s="21">
        <v>0</v>
      </c>
      <c r="AJ489" s="21">
        <v>0</v>
      </c>
      <c r="AK489" s="21">
        <v>0</v>
      </c>
      <c r="AL489" s="21">
        <v>0</v>
      </c>
      <c r="AM489" s="21">
        <v>0</v>
      </c>
      <c r="AN489" s="21">
        <v>0</v>
      </c>
      <c r="AO489" s="21">
        <v>0</v>
      </c>
      <c r="AP489" s="21">
        <v>0</v>
      </c>
      <c r="AQ489" s="21">
        <v>0</v>
      </c>
      <c r="AR489" s="21">
        <v>0</v>
      </c>
      <c r="AS489" s="21">
        <v>0</v>
      </c>
      <c r="AT489" s="21">
        <v>0</v>
      </c>
      <c r="AU489" s="21">
        <v>0</v>
      </c>
      <c r="AV489" s="21">
        <v>0</v>
      </c>
      <c r="AW489" s="21">
        <v>0</v>
      </c>
      <c r="AX489" s="21">
        <v>0</v>
      </c>
      <c r="AY489" s="21" t="s">
        <v>259</v>
      </c>
      <c r="AZ4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89" s="22">
        <f>Enrollment[[#This Row],[Refugee Children 3-14]]+Enrollment[[#This Row],[Refugee Children 15-24]]</f>
        <v>105</v>
      </c>
      <c r="BC4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89" s="22">
        <f>Enrollment[[#This Row],[Host Children 3-14]]+Enrollment[[#This Row],[Host Children 15-24]]</f>
        <v>0</v>
      </c>
      <c r="BF489" s="22">
        <f>Enrollment[[#This Row],['# of Boys from refugee community in age group 3-5 enrolled in learning spaces]]+Enrollment[[#This Row],['# of Boys from refugee community in age group 6-14 enrolled in learning spaces]]</f>
        <v>68</v>
      </c>
      <c r="BG489" s="22">
        <f>Enrollment[[#This Row],['# of Girls from refugee community in age group 3-5 enrolled in learning spaces]]+Enrollment[[#This Row],['# of Girls from refugee community in age group 6-14 enrolled in learning spaces]]</f>
        <v>37</v>
      </c>
      <c r="BH489" s="22">
        <f>Enrollment[[#This Row],['# of Boys from host community in age group 3-5 enrolled in learning spaces]]+Enrollment[[#This Row],['# of Boys from host community in age group 6-14 enrolled in learning spaces]]</f>
        <v>0</v>
      </c>
      <c r="BI489" s="22">
        <f>Enrollment[[#This Row],['# of Girls from host community in age group 3-5 enrolled in learning spaces]]+Enrollment[[#This Row],['# of Girls from host community in age group 6-14 enrolled in learning spaces]]</f>
        <v>0</v>
      </c>
      <c r="BJ489" s="22">
        <f>Enrollment[[#This Row],[Male Refugee (3-14)]]+Enrollment[[#This Row],[Host Male (3-14)]]</f>
        <v>68</v>
      </c>
      <c r="BK489" s="22">
        <f>Enrollment[[#This Row],[Female Refugee (3-14)]]+Enrollment[[#This Row],[Host Female (3-14)]]</f>
        <v>37</v>
      </c>
      <c r="BL4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89" s="22">
        <f>Enrollment[[#This Row],['# of Boys from host community in age group 15-17 enrolled in learning spaces]]+Enrollment[[#This Row],['# of Boys from host community in age group 18-24 enrolled in learning spaces]]</f>
        <v>0</v>
      </c>
      <c r="BO4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89" s="22">
        <f>Enrollment[[#This Row],[Male Refugee (15-24)]]+Enrollment[[#This Row],[Male Host (15-24)]]</f>
        <v>0</v>
      </c>
      <c r="BQ489" s="22">
        <f>Enrollment[[#This Row],[Female Refugee  (15-24)]]+Enrollment[[#This Row],[Female Host (15-24)]]</f>
        <v>0</v>
      </c>
      <c r="BR489" s="22">
        <f>Enrollment[[#This Row],[Total Male (3-14)]]+Enrollment[[#This Row],[Total Male (15-24)]]</f>
        <v>68</v>
      </c>
      <c r="BS489" s="22">
        <f>Enrollment[[#This Row],[Total Female (3-14)]]+Enrollment[[#This Row],[Total Female (15-24)]]</f>
        <v>37</v>
      </c>
      <c r="BT489" s="22">
        <f>Enrollment[[#This Row],[Refugee Total]]+Enrollment[[#This Row],[Total Host]]</f>
        <v>105</v>
      </c>
      <c r="BU489" s="22">
        <f>Enrollment[[#This Row],['# of Girls from refugee community in age group 3-5 enrolled in learning spaces]]+Enrollment[[#This Row],['# of Girls from host community in age group 3-5 enrolled in learning spaces]]</f>
        <v>12</v>
      </c>
      <c r="BV489" s="22">
        <f>Enrollment[[#This Row],['# of Girls from refugee community in age group 6-14 enrolled in learning spaces]]+Enrollment[[#This Row],['# of Girls from host community in age group 6-14 enrolled in learning spaces]]</f>
        <v>25</v>
      </c>
      <c r="BW4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89" s="22">
        <f>Enrollment[[#This Row],['# of Boys from refugee community in age group 3-5 enrolled in learning spaces]]+Enrollment[[#This Row],['# of Boys from host community in age group 3-5 enrolled in learning spaces]]</f>
        <v>23</v>
      </c>
      <c r="BZ489" s="22">
        <f>Enrollment[[#This Row],['# of Boys from refugee community in age group 6-14 enrolled in learning spaces]]+Enrollment[[#This Row],['# of Boys from host community in age group 6-14 enrolled in learning spaces]]</f>
        <v>45</v>
      </c>
      <c r="CA4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4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90" spans="1:80">
      <c r="A490" s="21" t="s">
        <v>36</v>
      </c>
      <c r="B490" s="21" t="s">
        <v>65</v>
      </c>
      <c r="E490" s="21" t="s">
        <v>616</v>
      </c>
      <c r="F490" s="21" t="s">
        <v>617</v>
      </c>
      <c r="G490" s="21">
        <v>31013248</v>
      </c>
      <c r="H490" s="21" t="s">
        <v>166</v>
      </c>
      <c r="I490" s="21" t="s">
        <v>167</v>
      </c>
      <c r="J490" s="21" t="s">
        <v>168</v>
      </c>
      <c r="K490" s="21">
        <v>21.196015046926298</v>
      </c>
      <c r="L490" s="21">
        <v>92.163942273771994</v>
      </c>
      <c r="M490" s="21">
        <v>-47.9338922608788</v>
      </c>
      <c r="N490" s="21">
        <v>4</v>
      </c>
      <c r="P490" s="21" t="s">
        <v>99</v>
      </c>
      <c r="Q490" s="21" t="s">
        <v>109</v>
      </c>
      <c r="S490" s="21">
        <v>21</v>
      </c>
      <c r="T490" s="21">
        <v>0</v>
      </c>
      <c r="U490" s="21">
        <v>14</v>
      </c>
      <c r="V490" s="21">
        <v>0</v>
      </c>
      <c r="W490" s="21">
        <v>0</v>
      </c>
      <c r="X490" s="21">
        <v>0</v>
      </c>
      <c r="Y490" s="21">
        <v>0</v>
      </c>
      <c r="Z490" s="21">
        <v>0</v>
      </c>
      <c r="AA490" s="21">
        <v>38</v>
      </c>
      <c r="AB490" s="21">
        <v>0</v>
      </c>
      <c r="AC490" s="21">
        <v>34</v>
      </c>
      <c r="AD490" s="21">
        <v>0</v>
      </c>
      <c r="AE490" s="21">
        <v>0</v>
      </c>
      <c r="AF490" s="21">
        <v>0</v>
      </c>
      <c r="AG490" s="21">
        <v>0</v>
      </c>
      <c r="AH490" s="21">
        <v>0</v>
      </c>
      <c r="AI490" s="21">
        <v>0</v>
      </c>
      <c r="AJ490" s="21">
        <v>0</v>
      </c>
      <c r="AK490" s="21">
        <v>0</v>
      </c>
      <c r="AL490" s="21">
        <v>0</v>
      </c>
      <c r="AM490" s="21">
        <v>0</v>
      </c>
      <c r="AN490" s="21">
        <v>0</v>
      </c>
      <c r="AO490" s="21">
        <v>0</v>
      </c>
      <c r="AP490" s="21">
        <v>0</v>
      </c>
      <c r="AQ490" s="21">
        <v>0</v>
      </c>
      <c r="AR490" s="21">
        <v>0</v>
      </c>
      <c r="AS490" s="21">
        <v>0</v>
      </c>
      <c r="AT490" s="21">
        <v>0</v>
      </c>
      <c r="AU490" s="21">
        <v>0</v>
      </c>
      <c r="AV490" s="21">
        <v>0</v>
      </c>
      <c r="AW490" s="21">
        <v>0</v>
      </c>
      <c r="AX490" s="21">
        <v>0</v>
      </c>
      <c r="AY490" s="21" t="s">
        <v>167</v>
      </c>
      <c r="AZ4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4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90" s="22">
        <f>Enrollment[[#This Row],[Refugee Children 3-14]]+Enrollment[[#This Row],[Refugee Children 15-24]]</f>
        <v>107</v>
      </c>
      <c r="BC4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90" s="22">
        <f>Enrollment[[#This Row],[Host Children 3-14]]+Enrollment[[#This Row],[Host Children 15-24]]</f>
        <v>0</v>
      </c>
      <c r="BF490" s="22">
        <f>Enrollment[[#This Row],['# of Boys from refugee community in age group 3-5 enrolled in learning spaces]]+Enrollment[[#This Row],['# of Boys from refugee community in age group 6-14 enrolled in learning spaces]]</f>
        <v>48</v>
      </c>
      <c r="BG490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490" s="22">
        <f>Enrollment[[#This Row],['# of Boys from host community in age group 3-5 enrolled in learning spaces]]+Enrollment[[#This Row],['# of Boys from host community in age group 6-14 enrolled in learning spaces]]</f>
        <v>0</v>
      </c>
      <c r="BI490" s="22">
        <f>Enrollment[[#This Row],['# of Girls from host community in age group 3-5 enrolled in learning spaces]]+Enrollment[[#This Row],['# of Girls from host community in age group 6-14 enrolled in learning spaces]]</f>
        <v>0</v>
      </c>
      <c r="BJ490" s="22">
        <f>Enrollment[[#This Row],[Male Refugee (3-14)]]+Enrollment[[#This Row],[Host Male (3-14)]]</f>
        <v>48</v>
      </c>
      <c r="BK490" s="22">
        <f>Enrollment[[#This Row],[Female Refugee (3-14)]]+Enrollment[[#This Row],[Host Female (3-14)]]</f>
        <v>59</v>
      </c>
      <c r="BL49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9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90" s="22">
        <f>Enrollment[[#This Row],['# of Boys from host community in age group 15-17 enrolled in learning spaces]]+Enrollment[[#This Row],['# of Boys from host community in age group 18-24 enrolled in learning spaces]]</f>
        <v>0</v>
      </c>
      <c r="BO4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90" s="22">
        <f>Enrollment[[#This Row],[Male Refugee (15-24)]]+Enrollment[[#This Row],[Male Host (15-24)]]</f>
        <v>0</v>
      </c>
      <c r="BQ490" s="22">
        <f>Enrollment[[#This Row],[Female Refugee  (15-24)]]+Enrollment[[#This Row],[Female Host (15-24)]]</f>
        <v>0</v>
      </c>
      <c r="BR490" s="22">
        <f>Enrollment[[#This Row],[Total Male (3-14)]]+Enrollment[[#This Row],[Total Male (15-24)]]</f>
        <v>48</v>
      </c>
      <c r="BS490" s="22">
        <f>Enrollment[[#This Row],[Total Female (3-14)]]+Enrollment[[#This Row],[Total Female (15-24)]]</f>
        <v>59</v>
      </c>
      <c r="BT490" s="22">
        <f>Enrollment[[#This Row],[Refugee Total]]+Enrollment[[#This Row],[Total Host]]</f>
        <v>107</v>
      </c>
      <c r="BU490" s="22">
        <f>Enrollment[[#This Row],['# of Girls from refugee community in age group 3-5 enrolled in learning spaces]]+Enrollment[[#This Row],['# of Girls from host community in age group 3-5 enrolled in learning spaces]]</f>
        <v>21</v>
      </c>
      <c r="BV490" s="22">
        <f>Enrollment[[#This Row],['# of Girls from refugee community in age group 6-14 enrolled in learning spaces]]+Enrollment[[#This Row],['# of Girls from host community in age group 6-14 enrolled in learning spaces]]</f>
        <v>38</v>
      </c>
      <c r="BW49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9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90" s="22">
        <f>Enrollment[[#This Row],['# of Boys from refugee community in age group 3-5 enrolled in learning spaces]]+Enrollment[[#This Row],['# of Boys from host community in age group 3-5 enrolled in learning spaces]]</f>
        <v>14</v>
      </c>
      <c r="BZ490" s="22">
        <f>Enrollment[[#This Row],['# of Boys from refugee community in age group 6-14 enrolled in learning spaces]]+Enrollment[[#This Row],['# of Boys from host community in age group 6-14 enrolled in learning spaces]]</f>
        <v>34</v>
      </c>
      <c r="CA490" s="22">
        <f>Enrollment[[#This Row],['# of Boys from refugee community in age group 15-17 enrolled in learning spaces]]+Enrollment[[#This Row],['# of Boys from host community in age group 15-17 enrolled in learning spaces]]</f>
        <v>0</v>
      </c>
      <c r="CB49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91" spans="1:80">
      <c r="A491" s="21" t="s">
        <v>36</v>
      </c>
      <c r="B491" s="21" t="s">
        <v>65</v>
      </c>
      <c r="E491" s="21" t="s">
        <v>618</v>
      </c>
      <c r="F491" s="21" t="s">
        <v>619</v>
      </c>
      <c r="G491" s="21">
        <v>31013287</v>
      </c>
      <c r="H491" s="21" t="s">
        <v>166</v>
      </c>
      <c r="I491" s="21" t="s">
        <v>259</v>
      </c>
      <c r="J491" s="21" t="s">
        <v>168</v>
      </c>
      <c r="K491" s="21">
        <v>21.196525716763201</v>
      </c>
      <c r="L491" s="21">
        <v>92.163976344291996</v>
      </c>
      <c r="M491" s="21">
        <v>-32.5318106365538</v>
      </c>
      <c r="N491" s="21">
        <v>4</v>
      </c>
      <c r="P491" s="21" t="s">
        <v>99</v>
      </c>
      <c r="Q491" s="21" t="s">
        <v>109</v>
      </c>
      <c r="S491" s="21">
        <v>11</v>
      </c>
      <c r="T491" s="21">
        <v>0</v>
      </c>
      <c r="U491" s="21">
        <v>26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35</v>
      </c>
      <c r="AB491" s="21">
        <v>0</v>
      </c>
      <c r="AC491" s="21">
        <v>35</v>
      </c>
      <c r="AD491" s="21">
        <v>0</v>
      </c>
      <c r="AE491" s="21">
        <v>0</v>
      </c>
      <c r="AF491" s="21">
        <v>0</v>
      </c>
      <c r="AG491" s="21">
        <v>0</v>
      </c>
      <c r="AH491" s="21">
        <v>0</v>
      </c>
      <c r="AI491" s="21">
        <v>0</v>
      </c>
      <c r="AJ491" s="21">
        <v>0</v>
      </c>
      <c r="AK491" s="21">
        <v>0</v>
      </c>
      <c r="AL491" s="21">
        <v>0</v>
      </c>
      <c r="AM491" s="21">
        <v>0</v>
      </c>
      <c r="AN491" s="21">
        <v>0</v>
      </c>
      <c r="AO491" s="21">
        <v>0</v>
      </c>
      <c r="AP491" s="21">
        <v>0</v>
      </c>
      <c r="AQ491" s="21">
        <v>0</v>
      </c>
      <c r="AR491" s="21">
        <v>0</v>
      </c>
      <c r="AS491" s="21">
        <v>0</v>
      </c>
      <c r="AT491" s="21">
        <v>0</v>
      </c>
      <c r="AU491" s="21">
        <v>0</v>
      </c>
      <c r="AV491" s="21">
        <v>0</v>
      </c>
      <c r="AW491" s="21">
        <v>0</v>
      </c>
      <c r="AX491" s="21">
        <v>0</v>
      </c>
      <c r="AY491" s="21" t="s">
        <v>259</v>
      </c>
      <c r="AZ4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4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91" s="22">
        <f>Enrollment[[#This Row],[Refugee Children 3-14]]+Enrollment[[#This Row],[Refugee Children 15-24]]</f>
        <v>107</v>
      </c>
      <c r="BC4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91" s="22">
        <f>Enrollment[[#This Row],[Host Children 3-14]]+Enrollment[[#This Row],[Host Children 15-24]]</f>
        <v>0</v>
      </c>
      <c r="BF491" s="22">
        <f>Enrollment[[#This Row],['# of Boys from refugee community in age group 3-5 enrolled in learning spaces]]+Enrollment[[#This Row],['# of Boys from refugee community in age group 6-14 enrolled in learning spaces]]</f>
        <v>61</v>
      </c>
      <c r="BG491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491" s="22">
        <f>Enrollment[[#This Row],['# of Boys from host community in age group 3-5 enrolled in learning spaces]]+Enrollment[[#This Row],['# of Boys from host community in age group 6-14 enrolled in learning spaces]]</f>
        <v>0</v>
      </c>
      <c r="BI491" s="22">
        <f>Enrollment[[#This Row],['# of Girls from host community in age group 3-5 enrolled in learning spaces]]+Enrollment[[#This Row],['# of Girls from host community in age group 6-14 enrolled in learning spaces]]</f>
        <v>0</v>
      </c>
      <c r="BJ491" s="22">
        <f>Enrollment[[#This Row],[Male Refugee (3-14)]]+Enrollment[[#This Row],[Host Male (3-14)]]</f>
        <v>61</v>
      </c>
      <c r="BK491" s="22">
        <f>Enrollment[[#This Row],[Female Refugee (3-14)]]+Enrollment[[#This Row],[Host Female (3-14)]]</f>
        <v>46</v>
      </c>
      <c r="BL4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91" s="22">
        <f>Enrollment[[#This Row],['# of Boys from host community in age group 15-17 enrolled in learning spaces]]+Enrollment[[#This Row],['# of Boys from host community in age group 18-24 enrolled in learning spaces]]</f>
        <v>0</v>
      </c>
      <c r="BO4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91" s="22">
        <f>Enrollment[[#This Row],[Male Refugee (15-24)]]+Enrollment[[#This Row],[Male Host (15-24)]]</f>
        <v>0</v>
      </c>
      <c r="BQ491" s="22">
        <f>Enrollment[[#This Row],[Female Refugee  (15-24)]]+Enrollment[[#This Row],[Female Host (15-24)]]</f>
        <v>0</v>
      </c>
      <c r="BR491" s="22">
        <f>Enrollment[[#This Row],[Total Male (3-14)]]+Enrollment[[#This Row],[Total Male (15-24)]]</f>
        <v>61</v>
      </c>
      <c r="BS491" s="22">
        <f>Enrollment[[#This Row],[Total Female (3-14)]]+Enrollment[[#This Row],[Total Female (15-24)]]</f>
        <v>46</v>
      </c>
      <c r="BT491" s="22">
        <f>Enrollment[[#This Row],[Refugee Total]]+Enrollment[[#This Row],[Total Host]]</f>
        <v>107</v>
      </c>
      <c r="BU491" s="22">
        <f>Enrollment[[#This Row],['# of Girls from refugee community in age group 3-5 enrolled in learning spaces]]+Enrollment[[#This Row],['# of Girls from host community in age group 3-5 enrolled in learning spaces]]</f>
        <v>11</v>
      </c>
      <c r="BV491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91" s="22">
        <f>Enrollment[[#This Row],['# of Boys from refugee community in age group 3-5 enrolled in learning spaces]]+Enrollment[[#This Row],['# of Boys from host community in age group 3-5 enrolled in learning spaces]]</f>
        <v>26</v>
      </c>
      <c r="BZ491" s="22">
        <f>Enrollment[[#This Row],['# of Boys from refugee community in age group 6-14 enrolled in learning spaces]]+Enrollment[[#This Row],['# of Boys from host community in age group 6-14 enrolled in learning spaces]]</f>
        <v>35</v>
      </c>
      <c r="CA4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4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92" spans="1:80">
      <c r="A492" s="21" t="s">
        <v>36</v>
      </c>
      <c r="B492" s="21" t="s">
        <v>65</v>
      </c>
      <c r="E492" s="21" t="s">
        <v>620</v>
      </c>
      <c r="F492" s="21" t="s">
        <v>621</v>
      </c>
      <c r="G492" s="21">
        <v>31013273</v>
      </c>
      <c r="H492" s="21" t="s">
        <v>166</v>
      </c>
      <c r="I492" s="21" t="s">
        <v>259</v>
      </c>
      <c r="J492" s="21" t="s">
        <v>168</v>
      </c>
      <c r="K492" s="21">
        <v>21.197176639431699</v>
      </c>
      <c r="L492" s="21">
        <v>92.163937204381298</v>
      </c>
      <c r="M492" s="21">
        <v>-44.134330221207698</v>
      </c>
      <c r="N492" s="21">
        <v>4</v>
      </c>
      <c r="P492" s="21" t="s">
        <v>99</v>
      </c>
      <c r="Q492" s="21" t="s">
        <v>109</v>
      </c>
      <c r="S492" s="21">
        <v>18</v>
      </c>
      <c r="T492" s="21">
        <v>0</v>
      </c>
      <c r="U492" s="21">
        <v>18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35</v>
      </c>
      <c r="AB492" s="21">
        <v>0</v>
      </c>
      <c r="AC492" s="21">
        <v>35</v>
      </c>
      <c r="AD492" s="21">
        <v>0</v>
      </c>
      <c r="AE492" s="21">
        <v>0</v>
      </c>
      <c r="AF492" s="21">
        <v>0</v>
      </c>
      <c r="AG492" s="21">
        <v>0</v>
      </c>
      <c r="AH492" s="21">
        <v>0</v>
      </c>
      <c r="AI492" s="21">
        <v>0</v>
      </c>
      <c r="AJ492" s="21">
        <v>0</v>
      </c>
      <c r="AK492" s="21">
        <v>0</v>
      </c>
      <c r="AL492" s="21">
        <v>0</v>
      </c>
      <c r="AM492" s="21">
        <v>0</v>
      </c>
      <c r="AN492" s="21">
        <v>0</v>
      </c>
      <c r="AO492" s="21">
        <v>0</v>
      </c>
      <c r="AP492" s="21">
        <v>0</v>
      </c>
      <c r="AQ492" s="21">
        <v>0</v>
      </c>
      <c r="AR492" s="21">
        <v>0</v>
      </c>
      <c r="AS492" s="21">
        <v>0</v>
      </c>
      <c r="AT492" s="21">
        <v>0</v>
      </c>
      <c r="AU492" s="21">
        <v>0</v>
      </c>
      <c r="AV492" s="21">
        <v>0</v>
      </c>
      <c r="AW492" s="21">
        <v>0</v>
      </c>
      <c r="AX492" s="21">
        <v>0</v>
      </c>
      <c r="AY492" s="21" t="s">
        <v>259</v>
      </c>
      <c r="AZ4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4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92" s="22">
        <f>Enrollment[[#This Row],[Refugee Children 3-14]]+Enrollment[[#This Row],[Refugee Children 15-24]]</f>
        <v>106</v>
      </c>
      <c r="BC4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92" s="22">
        <f>Enrollment[[#This Row],[Host Children 3-14]]+Enrollment[[#This Row],[Host Children 15-24]]</f>
        <v>0</v>
      </c>
      <c r="BF492" s="22">
        <f>Enrollment[[#This Row],['# of Boys from refugee community in age group 3-5 enrolled in learning spaces]]+Enrollment[[#This Row],['# of Boys from refugee community in age group 6-14 enrolled in learning spaces]]</f>
        <v>53</v>
      </c>
      <c r="BG492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492" s="22">
        <f>Enrollment[[#This Row],['# of Boys from host community in age group 3-5 enrolled in learning spaces]]+Enrollment[[#This Row],['# of Boys from host community in age group 6-14 enrolled in learning spaces]]</f>
        <v>0</v>
      </c>
      <c r="BI492" s="22">
        <f>Enrollment[[#This Row],['# of Girls from host community in age group 3-5 enrolled in learning spaces]]+Enrollment[[#This Row],['# of Girls from host community in age group 6-14 enrolled in learning spaces]]</f>
        <v>0</v>
      </c>
      <c r="BJ492" s="22">
        <f>Enrollment[[#This Row],[Male Refugee (3-14)]]+Enrollment[[#This Row],[Host Male (3-14)]]</f>
        <v>53</v>
      </c>
      <c r="BK492" s="22">
        <f>Enrollment[[#This Row],[Female Refugee (3-14)]]+Enrollment[[#This Row],[Host Female (3-14)]]</f>
        <v>53</v>
      </c>
      <c r="BL4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92" s="22">
        <f>Enrollment[[#This Row],['# of Boys from host community in age group 15-17 enrolled in learning spaces]]+Enrollment[[#This Row],['# of Boys from host community in age group 18-24 enrolled in learning spaces]]</f>
        <v>0</v>
      </c>
      <c r="BO4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92" s="22">
        <f>Enrollment[[#This Row],[Male Refugee (15-24)]]+Enrollment[[#This Row],[Male Host (15-24)]]</f>
        <v>0</v>
      </c>
      <c r="BQ492" s="22">
        <f>Enrollment[[#This Row],[Female Refugee  (15-24)]]+Enrollment[[#This Row],[Female Host (15-24)]]</f>
        <v>0</v>
      </c>
      <c r="BR492" s="22">
        <f>Enrollment[[#This Row],[Total Male (3-14)]]+Enrollment[[#This Row],[Total Male (15-24)]]</f>
        <v>53</v>
      </c>
      <c r="BS492" s="22">
        <f>Enrollment[[#This Row],[Total Female (3-14)]]+Enrollment[[#This Row],[Total Female (15-24)]]</f>
        <v>53</v>
      </c>
      <c r="BT492" s="22">
        <f>Enrollment[[#This Row],[Refugee Total]]+Enrollment[[#This Row],[Total Host]]</f>
        <v>106</v>
      </c>
      <c r="BU492" s="22">
        <f>Enrollment[[#This Row],['# of Girls from refugee community in age group 3-5 enrolled in learning spaces]]+Enrollment[[#This Row],['# of Girls from host community in age group 3-5 enrolled in learning spaces]]</f>
        <v>18</v>
      </c>
      <c r="BV492" s="22">
        <f>Enrollment[[#This Row],['# of Girls from refugee community in age group 6-14 enrolled in learning spaces]]+Enrollment[[#This Row],['# of Girls from host community in age group 6-14 enrolled in learning spaces]]</f>
        <v>35</v>
      </c>
      <c r="BW4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92" s="22">
        <f>Enrollment[[#This Row],['# of Boys from refugee community in age group 3-5 enrolled in learning spaces]]+Enrollment[[#This Row],['# of Boys from host community in age group 3-5 enrolled in learning spaces]]</f>
        <v>18</v>
      </c>
      <c r="BZ492" s="22">
        <f>Enrollment[[#This Row],['# of Boys from refugee community in age group 6-14 enrolled in learning spaces]]+Enrollment[[#This Row],['# of Boys from host community in age group 6-14 enrolled in learning spaces]]</f>
        <v>35</v>
      </c>
      <c r="CA4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4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93" spans="1:80">
      <c r="A493" s="21" t="s">
        <v>36</v>
      </c>
      <c r="B493" s="21" t="s">
        <v>65</v>
      </c>
      <c r="E493" s="21" t="s">
        <v>622</v>
      </c>
      <c r="F493" s="21" t="s">
        <v>623</v>
      </c>
      <c r="G493" s="21">
        <v>31013240</v>
      </c>
      <c r="H493" s="21" t="s">
        <v>166</v>
      </c>
      <c r="I493" s="21" t="s">
        <v>167</v>
      </c>
      <c r="J493" s="21" t="s">
        <v>168</v>
      </c>
      <c r="K493" s="21">
        <v>21.196317714513899</v>
      </c>
      <c r="L493" s="21">
        <v>92.164301231863504</v>
      </c>
      <c r="M493" s="21">
        <v>-38.088480017678698</v>
      </c>
      <c r="N493" s="21">
        <v>4</v>
      </c>
      <c r="P493" s="21" t="s">
        <v>99</v>
      </c>
      <c r="Q493" s="21" t="s">
        <v>109</v>
      </c>
      <c r="S493" s="21">
        <v>14</v>
      </c>
      <c r="T493" s="21">
        <v>0</v>
      </c>
      <c r="U493" s="21">
        <v>21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27</v>
      </c>
      <c r="AB493" s="21">
        <v>0</v>
      </c>
      <c r="AC493" s="21">
        <v>44</v>
      </c>
      <c r="AD493" s="21">
        <v>0</v>
      </c>
      <c r="AE493" s="21">
        <v>0</v>
      </c>
      <c r="AF493" s="21">
        <v>0</v>
      </c>
      <c r="AG493" s="21">
        <v>0</v>
      </c>
      <c r="AH493" s="21">
        <v>0</v>
      </c>
      <c r="AI493" s="21">
        <v>0</v>
      </c>
      <c r="AJ493" s="21">
        <v>0</v>
      </c>
      <c r="AK493" s="21">
        <v>0</v>
      </c>
      <c r="AL493" s="21">
        <v>0</v>
      </c>
      <c r="AM493" s="21">
        <v>0</v>
      </c>
      <c r="AN493" s="21">
        <v>0</v>
      </c>
      <c r="AO493" s="21">
        <v>0</v>
      </c>
      <c r="AP493" s="21">
        <v>0</v>
      </c>
      <c r="AQ493" s="21">
        <v>0</v>
      </c>
      <c r="AR493" s="21">
        <v>0</v>
      </c>
      <c r="AS493" s="21">
        <v>0</v>
      </c>
      <c r="AT493" s="21">
        <v>0</v>
      </c>
      <c r="AU493" s="21">
        <v>0</v>
      </c>
      <c r="AV493" s="21">
        <v>0</v>
      </c>
      <c r="AW493" s="21">
        <v>0</v>
      </c>
      <c r="AX493" s="21">
        <v>0</v>
      </c>
      <c r="AY493" s="21" t="s">
        <v>167</v>
      </c>
      <c r="AZ4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4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93" s="22">
        <f>Enrollment[[#This Row],[Refugee Children 3-14]]+Enrollment[[#This Row],[Refugee Children 15-24]]</f>
        <v>106</v>
      </c>
      <c r="BC4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93" s="22">
        <f>Enrollment[[#This Row],[Host Children 3-14]]+Enrollment[[#This Row],[Host Children 15-24]]</f>
        <v>0</v>
      </c>
      <c r="BF493" s="22">
        <f>Enrollment[[#This Row],['# of Boys from refugee community in age group 3-5 enrolled in learning spaces]]+Enrollment[[#This Row],['# of Boys from refugee community in age group 6-14 enrolled in learning spaces]]</f>
        <v>65</v>
      </c>
      <c r="BG493" s="22">
        <f>Enrollment[[#This Row],['# of Girls from refugee community in age group 3-5 enrolled in learning spaces]]+Enrollment[[#This Row],['# of Girls from refugee community in age group 6-14 enrolled in learning spaces]]</f>
        <v>41</v>
      </c>
      <c r="BH493" s="22">
        <f>Enrollment[[#This Row],['# of Boys from host community in age group 3-5 enrolled in learning spaces]]+Enrollment[[#This Row],['# of Boys from host community in age group 6-14 enrolled in learning spaces]]</f>
        <v>0</v>
      </c>
      <c r="BI493" s="22">
        <f>Enrollment[[#This Row],['# of Girls from host community in age group 3-5 enrolled in learning spaces]]+Enrollment[[#This Row],['# of Girls from host community in age group 6-14 enrolled in learning spaces]]</f>
        <v>0</v>
      </c>
      <c r="BJ493" s="22">
        <f>Enrollment[[#This Row],[Male Refugee (3-14)]]+Enrollment[[#This Row],[Host Male (3-14)]]</f>
        <v>65</v>
      </c>
      <c r="BK493" s="22">
        <f>Enrollment[[#This Row],[Female Refugee (3-14)]]+Enrollment[[#This Row],[Host Female (3-14)]]</f>
        <v>41</v>
      </c>
      <c r="BL4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93" s="22">
        <f>Enrollment[[#This Row],['# of Boys from host community in age group 15-17 enrolled in learning spaces]]+Enrollment[[#This Row],['# of Boys from host community in age group 18-24 enrolled in learning spaces]]</f>
        <v>0</v>
      </c>
      <c r="BO4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93" s="22">
        <f>Enrollment[[#This Row],[Male Refugee (15-24)]]+Enrollment[[#This Row],[Male Host (15-24)]]</f>
        <v>0</v>
      </c>
      <c r="BQ493" s="22">
        <f>Enrollment[[#This Row],[Female Refugee  (15-24)]]+Enrollment[[#This Row],[Female Host (15-24)]]</f>
        <v>0</v>
      </c>
      <c r="BR493" s="22">
        <f>Enrollment[[#This Row],[Total Male (3-14)]]+Enrollment[[#This Row],[Total Male (15-24)]]</f>
        <v>65</v>
      </c>
      <c r="BS493" s="22">
        <f>Enrollment[[#This Row],[Total Female (3-14)]]+Enrollment[[#This Row],[Total Female (15-24)]]</f>
        <v>41</v>
      </c>
      <c r="BT493" s="22">
        <f>Enrollment[[#This Row],[Refugee Total]]+Enrollment[[#This Row],[Total Host]]</f>
        <v>106</v>
      </c>
      <c r="BU493" s="22">
        <f>Enrollment[[#This Row],['# of Girls from refugee community in age group 3-5 enrolled in learning spaces]]+Enrollment[[#This Row],['# of Girls from host community in age group 3-5 enrolled in learning spaces]]</f>
        <v>14</v>
      </c>
      <c r="BV493" s="22">
        <f>Enrollment[[#This Row],['# of Girls from refugee community in age group 6-14 enrolled in learning spaces]]+Enrollment[[#This Row],['# of Girls from host community in age group 6-14 enrolled in learning spaces]]</f>
        <v>27</v>
      </c>
      <c r="BW4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93" s="22">
        <f>Enrollment[[#This Row],['# of Boys from refugee community in age group 3-5 enrolled in learning spaces]]+Enrollment[[#This Row],['# of Boys from host community in age group 3-5 enrolled in learning spaces]]</f>
        <v>21</v>
      </c>
      <c r="BZ493" s="22">
        <f>Enrollment[[#This Row],['# of Boys from refugee community in age group 6-14 enrolled in learning spaces]]+Enrollment[[#This Row],['# of Boys from host community in age group 6-14 enrolled in learning spaces]]</f>
        <v>44</v>
      </c>
      <c r="CA4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4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94" spans="1:80">
      <c r="A494" s="21" t="s">
        <v>36</v>
      </c>
      <c r="B494" s="21" t="s">
        <v>65</v>
      </c>
      <c r="E494" s="21" t="s">
        <v>624</v>
      </c>
      <c r="F494" s="21" t="s">
        <v>625</v>
      </c>
      <c r="G494" s="21">
        <v>31013288</v>
      </c>
      <c r="H494" s="21" t="s">
        <v>166</v>
      </c>
      <c r="I494" s="21" t="s">
        <v>167</v>
      </c>
      <c r="J494" s="21" t="s">
        <v>168</v>
      </c>
      <c r="K494" s="21">
        <v>21.197820862279698</v>
      </c>
      <c r="L494" s="21">
        <v>92.163040021456894</v>
      </c>
      <c r="M494" s="21">
        <v>-47.065354024730802</v>
      </c>
      <c r="N494" s="21">
        <v>4</v>
      </c>
      <c r="P494" s="21" t="s">
        <v>99</v>
      </c>
      <c r="Q494" s="21" t="s">
        <v>109</v>
      </c>
      <c r="S494" s="21">
        <v>19</v>
      </c>
      <c r="T494" s="21">
        <v>0</v>
      </c>
      <c r="U494" s="21">
        <v>16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36</v>
      </c>
      <c r="AB494" s="21">
        <v>0</v>
      </c>
      <c r="AC494" s="21">
        <v>34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1">
        <v>0</v>
      </c>
      <c r="AJ494" s="21">
        <v>0</v>
      </c>
      <c r="AK494" s="21">
        <v>0</v>
      </c>
      <c r="AL494" s="21">
        <v>0</v>
      </c>
      <c r="AM494" s="21">
        <v>0</v>
      </c>
      <c r="AN494" s="21">
        <v>0</v>
      </c>
      <c r="AO494" s="21">
        <v>0</v>
      </c>
      <c r="AP494" s="21">
        <v>0</v>
      </c>
      <c r="AQ494" s="21">
        <v>0</v>
      </c>
      <c r="AR494" s="21">
        <v>0</v>
      </c>
      <c r="AS494" s="21">
        <v>0</v>
      </c>
      <c r="AT494" s="21">
        <v>0</v>
      </c>
      <c r="AU494" s="21">
        <v>0</v>
      </c>
      <c r="AV494" s="21">
        <v>0</v>
      </c>
      <c r="AW494" s="21">
        <v>0</v>
      </c>
      <c r="AX494" s="21">
        <v>0</v>
      </c>
      <c r="AY494" s="21" t="s">
        <v>167</v>
      </c>
      <c r="AZ4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94" s="22">
        <f>Enrollment[[#This Row],[Refugee Children 3-14]]+Enrollment[[#This Row],[Refugee Children 15-24]]</f>
        <v>105</v>
      </c>
      <c r="BC4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94" s="22">
        <f>Enrollment[[#This Row],[Host Children 3-14]]+Enrollment[[#This Row],[Host Children 15-24]]</f>
        <v>0</v>
      </c>
      <c r="BF494" s="22">
        <f>Enrollment[[#This Row],['# of Boys from refugee community in age group 3-5 enrolled in learning spaces]]+Enrollment[[#This Row],['# of Boys from refugee community in age group 6-14 enrolled in learning spaces]]</f>
        <v>50</v>
      </c>
      <c r="BG494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494" s="22">
        <f>Enrollment[[#This Row],['# of Boys from host community in age group 3-5 enrolled in learning spaces]]+Enrollment[[#This Row],['# of Boys from host community in age group 6-14 enrolled in learning spaces]]</f>
        <v>0</v>
      </c>
      <c r="BI494" s="22">
        <f>Enrollment[[#This Row],['# of Girls from host community in age group 3-5 enrolled in learning spaces]]+Enrollment[[#This Row],['# of Girls from host community in age group 6-14 enrolled in learning spaces]]</f>
        <v>0</v>
      </c>
      <c r="BJ494" s="22">
        <f>Enrollment[[#This Row],[Male Refugee (3-14)]]+Enrollment[[#This Row],[Host Male (3-14)]]</f>
        <v>50</v>
      </c>
      <c r="BK494" s="22">
        <f>Enrollment[[#This Row],[Female Refugee (3-14)]]+Enrollment[[#This Row],[Host Female (3-14)]]</f>
        <v>55</v>
      </c>
      <c r="BL4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94" s="22">
        <f>Enrollment[[#This Row],['# of Boys from host community in age group 15-17 enrolled in learning spaces]]+Enrollment[[#This Row],['# of Boys from host community in age group 18-24 enrolled in learning spaces]]</f>
        <v>0</v>
      </c>
      <c r="BO4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94" s="22">
        <f>Enrollment[[#This Row],[Male Refugee (15-24)]]+Enrollment[[#This Row],[Male Host (15-24)]]</f>
        <v>0</v>
      </c>
      <c r="BQ494" s="22">
        <f>Enrollment[[#This Row],[Female Refugee  (15-24)]]+Enrollment[[#This Row],[Female Host (15-24)]]</f>
        <v>0</v>
      </c>
      <c r="BR494" s="22">
        <f>Enrollment[[#This Row],[Total Male (3-14)]]+Enrollment[[#This Row],[Total Male (15-24)]]</f>
        <v>50</v>
      </c>
      <c r="BS494" s="22">
        <f>Enrollment[[#This Row],[Total Female (3-14)]]+Enrollment[[#This Row],[Total Female (15-24)]]</f>
        <v>55</v>
      </c>
      <c r="BT494" s="22">
        <f>Enrollment[[#This Row],[Refugee Total]]+Enrollment[[#This Row],[Total Host]]</f>
        <v>105</v>
      </c>
      <c r="BU494" s="22">
        <f>Enrollment[[#This Row],['# of Girls from refugee community in age group 3-5 enrolled in learning spaces]]+Enrollment[[#This Row],['# of Girls from host community in age group 3-5 enrolled in learning spaces]]</f>
        <v>19</v>
      </c>
      <c r="BV49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4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94" s="22">
        <f>Enrollment[[#This Row],['# of Boys from refugee community in age group 3-5 enrolled in learning spaces]]+Enrollment[[#This Row],['# of Boys from host community in age group 3-5 enrolled in learning spaces]]</f>
        <v>16</v>
      </c>
      <c r="BZ494" s="22">
        <f>Enrollment[[#This Row],['# of Boys from refugee community in age group 6-14 enrolled in learning spaces]]+Enrollment[[#This Row],['# of Boys from host community in age group 6-14 enrolled in learning spaces]]</f>
        <v>34</v>
      </c>
      <c r="CA4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4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95" spans="1:80">
      <c r="A495" s="21" t="s">
        <v>36</v>
      </c>
      <c r="B495" s="21" t="s">
        <v>65</v>
      </c>
      <c r="E495" s="21" t="s">
        <v>626</v>
      </c>
      <c r="F495" s="21" t="s">
        <v>627</v>
      </c>
      <c r="G495" s="21">
        <v>31013284</v>
      </c>
      <c r="H495" s="21" t="s">
        <v>166</v>
      </c>
      <c r="I495" s="21" t="s">
        <v>167</v>
      </c>
      <c r="J495" s="21" t="s">
        <v>168</v>
      </c>
      <c r="K495" s="21">
        <v>21.198899999999998</v>
      </c>
      <c r="L495" s="21">
        <v>92.158900000000003</v>
      </c>
      <c r="P495" s="21" t="s">
        <v>99</v>
      </c>
      <c r="Q495" s="21" t="s">
        <v>109</v>
      </c>
      <c r="S495" s="21">
        <v>21</v>
      </c>
      <c r="T495" s="21">
        <v>0</v>
      </c>
      <c r="U495" s="21">
        <v>14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31</v>
      </c>
      <c r="AB495" s="21">
        <v>0</v>
      </c>
      <c r="AC495" s="21">
        <v>39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  <c r="AI495" s="21">
        <v>0</v>
      </c>
      <c r="AJ495" s="21">
        <v>0</v>
      </c>
      <c r="AK495" s="21">
        <v>0</v>
      </c>
      <c r="AL495" s="21">
        <v>0</v>
      </c>
      <c r="AM495" s="21">
        <v>0</v>
      </c>
      <c r="AN495" s="21">
        <v>0</v>
      </c>
      <c r="AO495" s="21">
        <v>0</v>
      </c>
      <c r="AP495" s="21">
        <v>0</v>
      </c>
      <c r="AQ495" s="21">
        <v>0</v>
      </c>
      <c r="AR495" s="21">
        <v>0</v>
      </c>
      <c r="AS495" s="21">
        <v>0</v>
      </c>
      <c r="AT495" s="21">
        <v>0</v>
      </c>
      <c r="AU495" s="21">
        <v>0</v>
      </c>
      <c r="AV495" s="21">
        <v>0</v>
      </c>
      <c r="AW495" s="21">
        <v>0</v>
      </c>
      <c r="AX495" s="21">
        <v>0</v>
      </c>
      <c r="AY495" s="21" t="s">
        <v>167</v>
      </c>
      <c r="AZ4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95" s="22">
        <f>Enrollment[[#This Row],[Refugee Children 3-14]]+Enrollment[[#This Row],[Refugee Children 15-24]]</f>
        <v>105</v>
      </c>
      <c r="BC4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95" s="22">
        <f>Enrollment[[#This Row],[Host Children 3-14]]+Enrollment[[#This Row],[Host Children 15-24]]</f>
        <v>0</v>
      </c>
      <c r="BF495" s="22">
        <f>Enrollment[[#This Row],['# of Boys from refugee community in age group 3-5 enrolled in learning spaces]]+Enrollment[[#This Row],['# of Boys from refugee community in age group 6-14 enrolled in learning spaces]]</f>
        <v>53</v>
      </c>
      <c r="BG495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495" s="22">
        <f>Enrollment[[#This Row],['# of Boys from host community in age group 3-5 enrolled in learning spaces]]+Enrollment[[#This Row],['# of Boys from host community in age group 6-14 enrolled in learning spaces]]</f>
        <v>0</v>
      </c>
      <c r="BI495" s="22">
        <f>Enrollment[[#This Row],['# of Girls from host community in age group 3-5 enrolled in learning spaces]]+Enrollment[[#This Row],['# of Girls from host community in age group 6-14 enrolled in learning spaces]]</f>
        <v>0</v>
      </c>
      <c r="BJ495" s="22">
        <f>Enrollment[[#This Row],[Male Refugee (3-14)]]+Enrollment[[#This Row],[Host Male (3-14)]]</f>
        <v>53</v>
      </c>
      <c r="BK495" s="22">
        <f>Enrollment[[#This Row],[Female Refugee (3-14)]]+Enrollment[[#This Row],[Host Female (3-14)]]</f>
        <v>52</v>
      </c>
      <c r="BL4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95" s="22">
        <f>Enrollment[[#This Row],['# of Boys from host community in age group 15-17 enrolled in learning spaces]]+Enrollment[[#This Row],['# of Boys from host community in age group 18-24 enrolled in learning spaces]]</f>
        <v>0</v>
      </c>
      <c r="BO4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95" s="22">
        <f>Enrollment[[#This Row],[Male Refugee (15-24)]]+Enrollment[[#This Row],[Male Host (15-24)]]</f>
        <v>0</v>
      </c>
      <c r="BQ495" s="22">
        <f>Enrollment[[#This Row],[Female Refugee  (15-24)]]+Enrollment[[#This Row],[Female Host (15-24)]]</f>
        <v>0</v>
      </c>
      <c r="BR495" s="22">
        <f>Enrollment[[#This Row],[Total Male (3-14)]]+Enrollment[[#This Row],[Total Male (15-24)]]</f>
        <v>53</v>
      </c>
      <c r="BS495" s="22">
        <f>Enrollment[[#This Row],[Total Female (3-14)]]+Enrollment[[#This Row],[Total Female (15-24)]]</f>
        <v>52</v>
      </c>
      <c r="BT495" s="22">
        <f>Enrollment[[#This Row],[Refugee Total]]+Enrollment[[#This Row],[Total Host]]</f>
        <v>105</v>
      </c>
      <c r="BU495" s="22">
        <f>Enrollment[[#This Row],['# of Girls from refugee community in age group 3-5 enrolled in learning spaces]]+Enrollment[[#This Row],['# of Girls from host community in age group 3-5 enrolled in learning spaces]]</f>
        <v>21</v>
      </c>
      <c r="BV495" s="22">
        <f>Enrollment[[#This Row],['# of Girls from refugee community in age group 6-14 enrolled in learning spaces]]+Enrollment[[#This Row],['# of Girls from host community in age group 6-14 enrolled in learning spaces]]</f>
        <v>31</v>
      </c>
      <c r="BW4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95" s="22">
        <f>Enrollment[[#This Row],['# of Boys from refugee community in age group 3-5 enrolled in learning spaces]]+Enrollment[[#This Row],['# of Boys from host community in age group 3-5 enrolled in learning spaces]]</f>
        <v>14</v>
      </c>
      <c r="BZ495" s="22">
        <f>Enrollment[[#This Row],['# of Boys from refugee community in age group 6-14 enrolled in learning spaces]]+Enrollment[[#This Row],['# of Boys from host community in age group 6-14 enrolled in learning spaces]]</f>
        <v>39</v>
      </c>
      <c r="CA4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4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96" spans="1:80">
      <c r="A496" s="21" t="s">
        <v>37</v>
      </c>
      <c r="B496" s="21" t="s">
        <v>66</v>
      </c>
      <c r="E496" s="21" t="s">
        <v>628</v>
      </c>
      <c r="F496" s="21" t="s">
        <v>629</v>
      </c>
      <c r="G496" s="21">
        <v>31013245</v>
      </c>
      <c r="H496" s="21" t="s">
        <v>166</v>
      </c>
      <c r="I496" s="21" t="s">
        <v>167</v>
      </c>
      <c r="J496" s="21" t="s">
        <v>168</v>
      </c>
      <c r="K496" s="21">
        <v>21.199437003500002</v>
      </c>
      <c r="L496" s="21">
        <v>92.154933700499996</v>
      </c>
      <c r="M496" s="21" t="s">
        <v>261</v>
      </c>
      <c r="N496" s="21" t="s">
        <v>261</v>
      </c>
      <c r="P496" s="21" t="s">
        <v>99</v>
      </c>
      <c r="Q496" s="21" t="s">
        <v>109</v>
      </c>
      <c r="S496" s="21">
        <v>22</v>
      </c>
      <c r="T496" s="21">
        <v>0</v>
      </c>
      <c r="U496" s="21">
        <v>13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30</v>
      </c>
      <c r="AB496" s="21">
        <v>0</v>
      </c>
      <c r="AC496" s="21">
        <v>44</v>
      </c>
      <c r="AD496" s="21">
        <v>0</v>
      </c>
      <c r="AE496" s="21">
        <v>0</v>
      </c>
      <c r="AF496" s="21">
        <v>0</v>
      </c>
      <c r="AG496" s="21">
        <v>0</v>
      </c>
      <c r="AH496" s="21">
        <v>0</v>
      </c>
      <c r="AI496" s="21">
        <v>0</v>
      </c>
      <c r="AJ496" s="21">
        <v>0</v>
      </c>
      <c r="AK496" s="21">
        <v>0</v>
      </c>
      <c r="AL496" s="21">
        <v>0</v>
      </c>
      <c r="AM496" s="21">
        <v>0</v>
      </c>
      <c r="AN496" s="21">
        <v>0</v>
      </c>
      <c r="AO496" s="21">
        <v>0</v>
      </c>
      <c r="AP496" s="21">
        <v>0</v>
      </c>
      <c r="AQ496" s="21">
        <v>0</v>
      </c>
      <c r="AR496" s="21">
        <v>0</v>
      </c>
      <c r="AS496" s="21">
        <v>0</v>
      </c>
      <c r="AT496" s="21">
        <v>0</v>
      </c>
      <c r="AU496" s="21">
        <v>0</v>
      </c>
      <c r="AV496" s="21">
        <v>0</v>
      </c>
      <c r="AW496" s="21">
        <v>0</v>
      </c>
      <c r="AX496" s="21">
        <v>0</v>
      </c>
      <c r="AY496" s="21" t="s">
        <v>167</v>
      </c>
      <c r="AZ4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4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96" s="22">
        <f>Enrollment[[#This Row],[Refugee Children 3-14]]+Enrollment[[#This Row],[Refugee Children 15-24]]</f>
        <v>109</v>
      </c>
      <c r="BC4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96" s="22">
        <f>Enrollment[[#This Row],[Host Children 3-14]]+Enrollment[[#This Row],[Host Children 15-24]]</f>
        <v>0</v>
      </c>
      <c r="BF496" s="22">
        <f>Enrollment[[#This Row],['# of Boys from refugee community in age group 3-5 enrolled in learning spaces]]+Enrollment[[#This Row],['# of Boys from refugee community in age group 6-14 enrolled in learning spaces]]</f>
        <v>57</v>
      </c>
      <c r="BG49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496" s="22">
        <f>Enrollment[[#This Row],['# of Boys from host community in age group 3-5 enrolled in learning spaces]]+Enrollment[[#This Row],['# of Boys from host community in age group 6-14 enrolled in learning spaces]]</f>
        <v>0</v>
      </c>
      <c r="BI496" s="22">
        <f>Enrollment[[#This Row],['# of Girls from host community in age group 3-5 enrolled in learning spaces]]+Enrollment[[#This Row],['# of Girls from host community in age group 6-14 enrolled in learning spaces]]</f>
        <v>0</v>
      </c>
      <c r="BJ496" s="22">
        <f>Enrollment[[#This Row],[Male Refugee (3-14)]]+Enrollment[[#This Row],[Host Male (3-14)]]</f>
        <v>57</v>
      </c>
      <c r="BK496" s="22">
        <f>Enrollment[[#This Row],[Female Refugee (3-14)]]+Enrollment[[#This Row],[Host Female (3-14)]]</f>
        <v>52</v>
      </c>
      <c r="BL4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96" s="22">
        <f>Enrollment[[#This Row],['# of Boys from host community in age group 15-17 enrolled in learning spaces]]+Enrollment[[#This Row],['# of Boys from host community in age group 18-24 enrolled in learning spaces]]</f>
        <v>0</v>
      </c>
      <c r="BO4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96" s="22">
        <f>Enrollment[[#This Row],[Male Refugee (15-24)]]+Enrollment[[#This Row],[Male Host (15-24)]]</f>
        <v>0</v>
      </c>
      <c r="BQ496" s="22">
        <f>Enrollment[[#This Row],[Female Refugee  (15-24)]]+Enrollment[[#This Row],[Female Host (15-24)]]</f>
        <v>0</v>
      </c>
      <c r="BR496" s="22">
        <f>Enrollment[[#This Row],[Total Male (3-14)]]+Enrollment[[#This Row],[Total Male (15-24)]]</f>
        <v>57</v>
      </c>
      <c r="BS496" s="22">
        <f>Enrollment[[#This Row],[Total Female (3-14)]]+Enrollment[[#This Row],[Total Female (15-24)]]</f>
        <v>52</v>
      </c>
      <c r="BT496" s="22">
        <f>Enrollment[[#This Row],[Refugee Total]]+Enrollment[[#This Row],[Total Host]]</f>
        <v>109</v>
      </c>
      <c r="BU496" s="22">
        <f>Enrollment[[#This Row],['# of Girls from refugee community in age group 3-5 enrolled in learning spaces]]+Enrollment[[#This Row],['# of Girls from host community in age group 3-5 enrolled in learning spaces]]</f>
        <v>22</v>
      </c>
      <c r="BV496" s="22">
        <f>Enrollment[[#This Row],['# of Girls from refugee community in age group 6-14 enrolled in learning spaces]]+Enrollment[[#This Row],['# of Girls from host community in age group 6-14 enrolled in learning spaces]]</f>
        <v>30</v>
      </c>
      <c r="BW4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96" s="22">
        <f>Enrollment[[#This Row],['# of Boys from refugee community in age group 3-5 enrolled in learning spaces]]+Enrollment[[#This Row],['# of Boys from host community in age group 3-5 enrolled in learning spaces]]</f>
        <v>13</v>
      </c>
      <c r="BZ496" s="22">
        <f>Enrollment[[#This Row],['# of Boys from refugee community in age group 6-14 enrolled in learning spaces]]+Enrollment[[#This Row],['# of Boys from host community in age group 6-14 enrolled in learning spaces]]</f>
        <v>44</v>
      </c>
      <c r="CA4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49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97" spans="1:80">
      <c r="A497" s="21" t="s">
        <v>37</v>
      </c>
      <c r="B497" s="21" t="s">
        <v>66</v>
      </c>
      <c r="E497" s="21" t="s">
        <v>630</v>
      </c>
      <c r="F497" s="21" t="s">
        <v>631</v>
      </c>
      <c r="G497" s="21">
        <v>31013259</v>
      </c>
      <c r="H497" s="21" t="s">
        <v>166</v>
      </c>
      <c r="I497" s="21" t="s">
        <v>259</v>
      </c>
      <c r="J497" s="21" t="s">
        <v>168</v>
      </c>
      <c r="K497" s="21">
        <v>21.198399999999999</v>
      </c>
      <c r="L497" s="21">
        <v>92.161799999999999</v>
      </c>
      <c r="P497" s="21" t="s">
        <v>99</v>
      </c>
      <c r="Q497" s="21" t="s">
        <v>109</v>
      </c>
      <c r="S497" s="21">
        <v>15</v>
      </c>
      <c r="T497" s="21">
        <v>0</v>
      </c>
      <c r="U497" s="21">
        <v>20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26</v>
      </c>
      <c r="AB497" s="21">
        <v>0</v>
      </c>
      <c r="AC497" s="21">
        <v>44</v>
      </c>
      <c r="AD497" s="21">
        <v>0</v>
      </c>
      <c r="AE497" s="21">
        <v>0</v>
      </c>
      <c r="AF497" s="21">
        <v>0</v>
      </c>
      <c r="AG497" s="21">
        <v>0</v>
      </c>
      <c r="AH497" s="21">
        <v>0</v>
      </c>
      <c r="AI497" s="21">
        <v>0</v>
      </c>
      <c r="AJ497" s="21">
        <v>0</v>
      </c>
      <c r="AK497" s="21">
        <v>0</v>
      </c>
      <c r="AL497" s="21">
        <v>0</v>
      </c>
      <c r="AM497" s="21">
        <v>0</v>
      </c>
      <c r="AN497" s="21">
        <v>0</v>
      </c>
      <c r="AO497" s="21">
        <v>0</v>
      </c>
      <c r="AP497" s="21">
        <v>0</v>
      </c>
      <c r="AQ497" s="21">
        <v>0</v>
      </c>
      <c r="AR497" s="21">
        <v>0</v>
      </c>
      <c r="AS497" s="21">
        <v>0</v>
      </c>
      <c r="AT497" s="21">
        <v>0</v>
      </c>
      <c r="AU497" s="21">
        <v>0</v>
      </c>
      <c r="AV497" s="21">
        <v>0</v>
      </c>
      <c r="AW497" s="21">
        <v>0</v>
      </c>
      <c r="AX497" s="21">
        <v>0</v>
      </c>
      <c r="AY497" s="21" t="s">
        <v>259</v>
      </c>
      <c r="AZ49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9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97" s="22">
        <f>Enrollment[[#This Row],[Refugee Children 3-14]]+Enrollment[[#This Row],[Refugee Children 15-24]]</f>
        <v>105</v>
      </c>
      <c r="BC49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9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97" s="22">
        <f>Enrollment[[#This Row],[Host Children 3-14]]+Enrollment[[#This Row],[Host Children 15-24]]</f>
        <v>0</v>
      </c>
      <c r="BF497" s="22">
        <f>Enrollment[[#This Row],['# of Boys from refugee community in age group 3-5 enrolled in learning spaces]]+Enrollment[[#This Row],['# of Boys from refugee community in age group 6-14 enrolled in learning spaces]]</f>
        <v>64</v>
      </c>
      <c r="BG497" s="22">
        <f>Enrollment[[#This Row],['# of Girls from refugee community in age group 3-5 enrolled in learning spaces]]+Enrollment[[#This Row],['# of Girls from refugee community in age group 6-14 enrolled in learning spaces]]</f>
        <v>41</v>
      </c>
      <c r="BH497" s="22">
        <f>Enrollment[[#This Row],['# of Boys from host community in age group 3-5 enrolled in learning spaces]]+Enrollment[[#This Row],['# of Boys from host community in age group 6-14 enrolled in learning spaces]]</f>
        <v>0</v>
      </c>
      <c r="BI497" s="22">
        <f>Enrollment[[#This Row],['# of Girls from host community in age group 3-5 enrolled in learning spaces]]+Enrollment[[#This Row],['# of Girls from host community in age group 6-14 enrolled in learning spaces]]</f>
        <v>0</v>
      </c>
      <c r="BJ497" s="22">
        <f>Enrollment[[#This Row],[Male Refugee (3-14)]]+Enrollment[[#This Row],[Host Male (3-14)]]</f>
        <v>64</v>
      </c>
      <c r="BK497" s="22">
        <f>Enrollment[[#This Row],[Female Refugee (3-14)]]+Enrollment[[#This Row],[Host Female (3-14)]]</f>
        <v>41</v>
      </c>
      <c r="BL49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9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97" s="22">
        <f>Enrollment[[#This Row],['# of Boys from host community in age group 15-17 enrolled in learning spaces]]+Enrollment[[#This Row],['# of Boys from host community in age group 18-24 enrolled in learning spaces]]</f>
        <v>0</v>
      </c>
      <c r="BO49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97" s="22">
        <f>Enrollment[[#This Row],[Male Refugee (15-24)]]+Enrollment[[#This Row],[Male Host (15-24)]]</f>
        <v>0</v>
      </c>
      <c r="BQ497" s="22">
        <f>Enrollment[[#This Row],[Female Refugee  (15-24)]]+Enrollment[[#This Row],[Female Host (15-24)]]</f>
        <v>0</v>
      </c>
      <c r="BR497" s="22">
        <f>Enrollment[[#This Row],[Total Male (3-14)]]+Enrollment[[#This Row],[Total Male (15-24)]]</f>
        <v>64</v>
      </c>
      <c r="BS497" s="22">
        <f>Enrollment[[#This Row],[Total Female (3-14)]]+Enrollment[[#This Row],[Total Female (15-24)]]</f>
        <v>41</v>
      </c>
      <c r="BT497" s="22">
        <f>Enrollment[[#This Row],[Refugee Total]]+Enrollment[[#This Row],[Total Host]]</f>
        <v>105</v>
      </c>
      <c r="BU497" s="22">
        <f>Enrollment[[#This Row],['# of Girls from refugee community in age group 3-5 enrolled in learning spaces]]+Enrollment[[#This Row],['# of Girls from host community in age group 3-5 enrolled in learning spaces]]</f>
        <v>15</v>
      </c>
      <c r="BV497" s="22">
        <f>Enrollment[[#This Row],['# of Girls from refugee community in age group 6-14 enrolled in learning spaces]]+Enrollment[[#This Row],['# of Girls from host community in age group 6-14 enrolled in learning spaces]]</f>
        <v>26</v>
      </c>
      <c r="BW49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9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97" s="22">
        <f>Enrollment[[#This Row],['# of Boys from refugee community in age group 3-5 enrolled in learning spaces]]+Enrollment[[#This Row],['# of Boys from host community in age group 3-5 enrolled in learning spaces]]</f>
        <v>20</v>
      </c>
      <c r="BZ497" s="22">
        <f>Enrollment[[#This Row],['# of Boys from refugee community in age group 6-14 enrolled in learning spaces]]+Enrollment[[#This Row],['# of Boys from host community in age group 6-14 enrolled in learning spaces]]</f>
        <v>44</v>
      </c>
      <c r="CA497" s="22">
        <f>Enrollment[[#This Row],['# of Boys from refugee community in age group 15-17 enrolled in learning spaces]]+Enrollment[[#This Row],['# of Boys from host community in age group 15-17 enrolled in learning spaces]]</f>
        <v>0</v>
      </c>
      <c r="CB49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98" spans="1:80">
      <c r="A498" s="21" t="s">
        <v>37</v>
      </c>
      <c r="B498" s="21" t="s">
        <v>66</v>
      </c>
      <c r="E498" s="21" t="s">
        <v>632</v>
      </c>
      <c r="F498" s="21" t="s">
        <v>633</v>
      </c>
      <c r="G498" s="21">
        <v>31013495</v>
      </c>
      <c r="H498" s="21" t="s">
        <v>166</v>
      </c>
      <c r="I498" s="21" t="s">
        <v>167</v>
      </c>
      <c r="J498" s="21" t="s">
        <v>168</v>
      </c>
      <c r="K498" s="21">
        <v>21.1982119</v>
      </c>
      <c r="L498" s="21">
        <v>92.157024100000001</v>
      </c>
      <c r="M498" s="21">
        <v>-45.340540148099997</v>
      </c>
      <c r="N498" s="21" t="s">
        <v>261</v>
      </c>
      <c r="P498" s="21" t="s">
        <v>99</v>
      </c>
      <c r="Q498" s="21" t="s">
        <v>109</v>
      </c>
      <c r="S498" s="21">
        <v>14</v>
      </c>
      <c r="T498" s="21">
        <v>0</v>
      </c>
      <c r="U498" s="21">
        <v>22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29</v>
      </c>
      <c r="AB498" s="21">
        <v>0</v>
      </c>
      <c r="AC498" s="21">
        <v>43</v>
      </c>
      <c r="AD498" s="21">
        <v>0</v>
      </c>
      <c r="AE498" s="21">
        <v>0</v>
      </c>
      <c r="AF498" s="21">
        <v>0</v>
      </c>
      <c r="AG498" s="21">
        <v>0</v>
      </c>
      <c r="AH498" s="21">
        <v>0</v>
      </c>
      <c r="AI498" s="21">
        <v>0</v>
      </c>
      <c r="AJ498" s="21">
        <v>0</v>
      </c>
      <c r="AK498" s="21">
        <v>0</v>
      </c>
      <c r="AL498" s="21">
        <v>0</v>
      </c>
      <c r="AM498" s="21">
        <v>0</v>
      </c>
      <c r="AN498" s="21">
        <v>0</v>
      </c>
      <c r="AO498" s="21">
        <v>0</v>
      </c>
      <c r="AP498" s="21">
        <v>0</v>
      </c>
      <c r="AQ498" s="21">
        <v>0</v>
      </c>
      <c r="AR498" s="21">
        <v>0</v>
      </c>
      <c r="AS498" s="21">
        <v>0</v>
      </c>
      <c r="AT498" s="21">
        <v>0</v>
      </c>
      <c r="AU498" s="21">
        <v>0</v>
      </c>
      <c r="AV498" s="21">
        <v>0</v>
      </c>
      <c r="AW498" s="21">
        <v>0</v>
      </c>
      <c r="AX498" s="21">
        <v>0</v>
      </c>
      <c r="AY498" s="21" t="s">
        <v>167</v>
      </c>
      <c r="AZ49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49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98" s="22">
        <f>Enrollment[[#This Row],[Refugee Children 3-14]]+Enrollment[[#This Row],[Refugee Children 15-24]]</f>
        <v>108</v>
      </c>
      <c r="BC49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9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98" s="22">
        <f>Enrollment[[#This Row],[Host Children 3-14]]+Enrollment[[#This Row],[Host Children 15-24]]</f>
        <v>0</v>
      </c>
      <c r="BF498" s="22">
        <f>Enrollment[[#This Row],['# of Boys from refugee community in age group 3-5 enrolled in learning spaces]]+Enrollment[[#This Row],['# of Boys from refugee community in age group 6-14 enrolled in learning spaces]]</f>
        <v>65</v>
      </c>
      <c r="BG498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498" s="22">
        <f>Enrollment[[#This Row],['# of Boys from host community in age group 3-5 enrolled in learning spaces]]+Enrollment[[#This Row],['# of Boys from host community in age group 6-14 enrolled in learning spaces]]</f>
        <v>0</v>
      </c>
      <c r="BI498" s="22">
        <f>Enrollment[[#This Row],['# of Girls from host community in age group 3-5 enrolled in learning spaces]]+Enrollment[[#This Row],['# of Girls from host community in age group 6-14 enrolled in learning spaces]]</f>
        <v>0</v>
      </c>
      <c r="BJ498" s="22">
        <f>Enrollment[[#This Row],[Male Refugee (3-14)]]+Enrollment[[#This Row],[Host Male (3-14)]]</f>
        <v>65</v>
      </c>
      <c r="BK498" s="22">
        <f>Enrollment[[#This Row],[Female Refugee (3-14)]]+Enrollment[[#This Row],[Host Female (3-14)]]</f>
        <v>43</v>
      </c>
      <c r="BL49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9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98" s="22">
        <f>Enrollment[[#This Row],['# of Boys from host community in age group 15-17 enrolled in learning spaces]]+Enrollment[[#This Row],['# of Boys from host community in age group 18-24 enrolled in learning spaces]]</f>
        <v>0</v>
      </c>
      <c r="BO49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98" s="22">
        <f>Enrollment[[#This Row],[Male Refugee (15-24)]]+Enrollment[[#This Row],[Male Host (15-24)]]</f>
        <v>0</v>
      </c>
      <c r="BQ498" s="22">
        <f>Enrollment[[#This Row],[Female Refugee  (15-24)]]+Enrollment[[#This Row],[Female Host (15-24)]]</f>
        <v>0</v>
      </c>
      <c r="BR498" s="22">
        <f>Enrollment[[#This Row],[Total Male (3-14)]]+Enrollment[[#This Row],[Total Male (15-24)]]</f>
        <v>65</v>
      </c>
      <c r="BS498" s="22">
        <f>Enrollment[[#This Row],[Total Female (3-14)]]+Enrollment[[#This Row],[Total Female (15-24)]]</f>
        <v>43</v>
      </c>
      <c r="BT498" s="22">
        <f>Enrollment[[#This Row],[Refugee Total]]+Enrollment[[#This Row],[Total Host]]</f>
        <v>108</v>
      </c>
      <c r="BU498" s="22">
        <f>Enrollment[[#This Row],['# of Girls from refugee community in age group 3-5 enrolled in learning spaces]]+Enrollment[[#This Row],['# of Girls from host community in age group 3-5 enrolled in learning spaces]]</f>
        <v>14</v>
      </c>
      <c r="BV498" s="22">
        <f>Enrollment[[#This Row],['# of Girls from refugee community in age group 6-14 enrolled in learning spaces]]+Enrollment[[#This Row],['# of Girls from host community in age group 6-14 enrolled in learning spaces]]</f>
        <v>29</v>
      </c>
      <c r="BW49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9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98" s="22">
        <f>Enrollment[[#This Row],['# of Boys from refugee community in age group 3-5 enrolled in learning spaces]]+Enrollment[[#This Row],['# of Boys from host community in age group 3-5 enrolled in learning spaces]]</f>
        <v>22</v>
      </c>
      <c r="BZ498" s="22">
        <f>Enrollment[[#This Row],['# of Boys from refugee community in age group 6-14 enrolled in learning spaces]]+Enrollment[[#This Row],['# of Boys from host community in age group 6-14 enrolled in learning spaces]]</f>
        <v>43</v>
      </c>
      <c r="CA498" s="22">
        <f>Enrollment[[#This Row],['# of Boys from refugee community in age group 15-17 enrolled in learning spaces]]+Enrollment[[#This Row],['# of Boys from host community in age group 15-17 enrolled in learning spaces]]</f>
        <v>0</v>
      </c>
      <c r="CB49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499" spans="1:80">
      <c r="A499" s="21" t="s">
        <v>37</v>
      </c>
      <c r="B499" s="21" t="s">
        <v>66</v>
      </c>
      <c r="E499" s="21" t="s">
        <v>634</v>
      </c>
      <c r="F499" s="21" t="s">
        <v>635</v>
      </c>
      <c r="G499" s="21">
        <v>31013497</v>
      </c>
      <c r="H499" s="21" t="s">
        <v>166</v>
      </c>
      <c r="I499" s="21" t="s">
        <v>167</v>
      </c>
      <c r="J499" s="21" t="s">
        <v>168</v>
      </c>
      <c r="K499" s="21">
        <v>21.1979279</v>
      </c>
      <c r="L499" s="21">
        <v>92.156737800000002</v>
      </c>
      <c r="M499" s="21">
        <v>-38.116827986499999</v>
      </c>
      <c r="N499" s="21" t="s">
        <v>261</v>
      </c>
      <c r="P499" s="21" t="s">
        <v>99</v>
      </c>
      <c r="Q499" s="21" t="s">
        <v>109</v>
      </c>
      <c r="S499" s="21">
        <v>20</v>
      </c>
      <c r="T499" s="21">
        <v>0</v>
      </c>
      <c r="U499" s="21">
        <v>15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39</v>
      </c>
      <c r="AB499" s="21">
        <v>0</v>
      </c>
      <c r="AC499" s="21">
        <v>31</v>
      </c>
      <c r="AD499" s="21">
        <v>0</v>
      </c>
      <c r="AE499" s="21">
        <v>0</v>
      </c>
      <c r="AF499" s="21">
        <v>0</v>
      </c>
      <c r="AG499" s="21">
        <v>0</v>
      </c>
      <c r="AH499" s="21">
        <v>0</v>
      </c>
      <c r="AI499" s="21">
        <v>0</v>
      </c>
      <c r="AJ499" s="21">
        <v>0</v>
      </c>
      <c r="AK499" s="21">
        <v>0</v>
      </c>
      <c r="AL499" s="21">
        <v>0</v>
      </c>
      <c r="AM499" s="21">
        <v>0</v>
      </c>
      <c r="AN499" s="21">
        <v>0</v>
      </c>
      <c r="AO499" s="21">
        <v>0</v>
      </c>
      <c r="AP499" s="21">
        <v>0</v>
      </c>
      <c r="AQ499" s="21">
        <v>0</v>
      </c>
      <c r="AR499" s="21">
        <v>0</v>
      </c>
      <c r="AS499" s="21">
        <v>0</v>
      </c>
      <c r="AT499" s="21">
        <v>0</v>
      </c>
      <c r="AU499" s="21">
        <v>0</v>
      </c>
      <c r="AV499" s="21">
        <v>0</v>
      </c>
      <c r="AW499" s="21">
        <v>0</v>
      </c>
      <c r="AX499" s="21">
        <v>0</v>
      </c>
      <c r="AY499" s="21" t="s">
        <v>167</v>
      </c>
      <c r="AZ49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49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499" s="22">
        <f>Enrollment[[#This Row],[Refugee Children 3-14]]+Enrollment[[#This Row],[Refugee Children 15-24]]</f>
        <v>105</v>
      </c>
      <c r="BC49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49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499" s="22">
        <f>Enrollment[[#This Row],[Host Children 3-14]]+Enrollment[[#This Row],[Host Children 15-24]]</f>
        <v>0</v>
      </c>
      <c r="BF499" s="22">
        <f>Enrollment[[#This Row],['# of Boys from refugee community in age group 3-5 enrolled in learning spaces]]+Enrollment[[#This Row],['# of Boys from refugee community in age group 6-14 enrolled in learning spaces]]</f>
        <v>46</v>
      </c>
      <c r="BG499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499" s="22">
        <f>Enrollment[[#This Row],['# of Boys from host community in age group 3-5 enrolled in learning spaces]]+Enrollment[[#This Row],['# of Boys from host community in age group 6-14 enrolled in learning spaces]]</f>
        <v>0</v>
      </c>
      <c r="BI499" s="22">
        <f>Enrollment[[#This Row],['# of Girls from host community in age group 3-5 enrolled in learning spaces]]+Enrollment[[#This Row],['# of Girls from host community in age group 6-14 enrolled in learning spaces]]</f>
        <v>0</v>
      </c>
      <c r="BJ499" s="22">
        <f>Enrollment[[#This Row],[Male Refugee (3-14)]]+Enrollment[[#This Row],[Host Male (3-14)]]</f>
        <v>46</v>
      </c>
      <c r="BK499" s="22">
        <f>Enrollment[[#This Row],[Female Refugee (3-14)]]+Enrollment[[#This Row],[Host Female (3-14)]]</f>
        <v>59</v>
      </c>
      <c r="BL49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49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499" s="22">
        <f>Enrollment[[#This Row],['# of Boys from host community in age group 15-17 enrolled in learning spaces]]+Enrollment[[#This Row],['# of Boys from host community in age group 18-24 enrolled in learning spaces]]</f>
        <v>0</v>
      </c>
      <c r="BO49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499" s="22">
        <f>Enrollment[[#This Row],[Male Refugee (15-24)]]+Enrollment[[#This Row],[Male Host (15-24)]]</f>
        <v>0</v>
      </c>
      <c r="BQ499" s="22">
        <f>Enrollment[[#This Row],[Female Refugee  (15-24)]]+Enrollment[[#This Row],[Female Host (15-24)]]</f>
        <v>0</v>
      </c>
      <c r="BR499" s="22">
        <f>Enrollment[[#This Row],[Total Male (3-14)]]+Enrollment[[#This Row],[Total Male (15-24)]]</f>
        <v>46</v>
      </c>
      <c r="BS499" s="22">
        <f>Enrollment[[#This Row],[Total Female (3-14)]]+Enrollment[[#This Row],[Total Female (15-24)]]</f>
        <v>59</v>
      </c>
      <c r="BT499" s="22">
        <f>Enrollment[[#This Row],[Refugee Total]]+Enrollment[[#This Row],[Total Host]]</f>
        <v>105</v>
      </c>
      <c r="BU499" s="22">
        <f>Enrollment[[#This Row],['# of Girls from refugee community in age group 3-5 enrolled in learning spaces]]+Enrollment[[#This Row],['# of Girls from host community in age group 3-5 enrolled in learning spaces]]</f>
        <v>20</v>
      </c>
      <c r="BV499" s="22">
        <f>Enrollment[[#This Row],['# of Girls from refugee community in age group 6-14 enrolled in learning spaces]]+Enrollment[[#This Row],['# of Girls from host community in age group 6-14 enrolled in learning spaces]]</f>
        <v>39</v>
      </c>
      <c r="BW49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49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499" s="22">
        <f>Enrollment[[#This Row],['# of Boys from refugee community in age group 3-5 enrolled in learning spaces]]+Enrollment[[#This Row],['# of Boys from host community in age group 3-5 enrolled in learning spaces]]</f>
        <v>15</v>
      </c>
      <c r="BZ499" s="22">
        <f>Enrollment[[#This Row],['# of Boys from refugee community in age group 6-14 enrolled in learning spaces]]+Enrollment[[#This Row],['# of Boys from host community in age group 6-14 enrolled in learning spaces]]</f>
        <v>31</v>
      </c>
      <c r="CA499" s="22">
        <f>Enrollment[[#This Row],['# of Boys from refugee community in age group 15-17 enrolled in learning spaces]]+Enrollment[[#This Row],['# of Boys from host community in age group 15-17 enrolled in learning spaces]]</f>
        <v>0</v>
      </c>
      <c r="CB49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00" spans="1:80">
      <c r="A500" s="21" t="s">
        <v>37</v>
      </c>
      <c r="B500" s="21" t="s">
        <v>66</v>
      </c>
      <c r="E500" s="21" t="s">
        <v>636</v>
      </c>
      <c r="F500" s="21" t="s">
        <v>637</v>
      </c>
      <c r="G500" s="21">
        <v>31013498</v>
      </c>
      <c r="H500" s="21" t="s">
        <v>166</v>
      </c>
      <c r="I500" s="21" t="s">
        <v>167</v>
      </c>
      <c r="J500" s="21" t="s">
        <v>168</v>
      </c>
      <c r="K500" s="21">
        <v>21.1981678</v>
      </c>
      <c r="L500" s="21">
        <v>92.157939600000006</v>
      </c>
      <c r="M500" s="21">
        <v>-44.013079992599998</v>
      </c>
      <c r="N500" s="21" t="s">
        <v>261</v>
      </c>
      <c r="P500" s="21" t="s">
        <v>99</v>
      </c>
      <c r="Q500" s="21" t="s">
        <v>109</v>
      </c>
      <c r="S500" s="21">
        <v>20</v>
      </c>
      <c r="T500" s="21">
        <v>0</v>
      </c>
      <c r="U500" s="21">
        <v>15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37</v>
      </c>
      <c r="AB500" s="21">
        <v>0</v>
      </c>
      <c r="AC500" s="21">
        <v>33</v>
      </c>
      <c r="AD500" s="21">
        <v>0</v>
      </c>
      <c r="AE500" s="21">
        <v>0</v>
      </c>
      <c r="AF500" s="21">
        <v>0</v>
      </c>
      <c r="AG500" s="21">
        <v>0</v>
      </c>
      <c r="AH500" s="21">
        <v>0</v>
      </c>
      <c r="AI500" s="21">
        <v>0</v>
      </c>
      <c r="AJ500" s="21">
        <v>0</v>
      </c>
      <c r="AK500" s="21">
        <v>0</v>
      </c>
      <c r="AL500" s="21">
        <v>0</v>
      </c>
      <c r="AM500" s="21">
        <v>0</v>
      </c>
      <c r="AN500" s="21">
        <v>0</v>
      </c>
      <c r="AO500" s="21">
        <v>0</v>
      </c>
      <c r="AP500" s="21">
        <v>0</v>
      </c>
      <c r="AQ500" s="21">
        <v>0</v>
      </c>
      <c r="AR500" s="21">
        <v>0</v>
      </c>
      <c r="AS500" s="21">
        <v>0</v>
      </c>
      <c r="AT500" s="21">
        <v>0</v>
      </c>
      <c r="AU500" s="21">
        <v>0</v>
      </c>
      <c r="AV500" s="21">
        <v>0</v>
      </c>
      <c r="AW500" s="21">
        <v>0</v>
      </c>
      <c r="AX500" s="21">
        <v>0</v>
      </c>
      <c r="AY500" s="21" t="s">
        <v>167</v>
      </c>
      <c r="AZ50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0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00" s="22">
        <f>Enrollment[[#This Row],[Refugee Children 3-14]]+Enrollment[[#This Row],[Refugee Children 15-24]]</f>
        <v>105</v>
      </c>
      <c r="BC50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0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00" s="22">
        <f>Enrollment[[#This Row],[Host Children 3-14]]+Enrollment[[#This Row],[Host Children 15-24]]</f>
        <v>0</v>
      </c>
      <c r="BF500" s="22">
        <f>Enrollment[[#This Row],['# of Boys from refugee community in age group 3-5 enrolled in learning spaces]]+Enrollment[[#This Row],['# of Boys from refugee community in age group 6-14 enrolled in learning spaces]]</f>
        <v>48</v>
      </c>
      <c r="BG500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500" s="22">
        <f>Enrollment[[#This Row],['# of Boys from host community in age group 3-5 enrolled in learning spaces]]+Enrollment[[#This Row],['# of Boys from host community in age group 6-14 enrolled in learning spaces]]</f>
        <v>0</v>
      </c>
      <c r="BI500" s="22">
        <f>Enrollment[[#This Row],['# of Girls from host community in age group 3-5 enrolled in learning spaces]]+Enrollment[[#This Row],['# of Girls from host community in age group 6-14 enrolled in learning spaces]]</f>
        <v>0</v>
      </c>
      <c r="BJ500" s="22">
        <f>Enrollment[[#This Row],[Male Refugee (3-14)]]+Enrollment[[#This Row],[Host Male (3-14)]]</f>
        <v>48</v>
      </c>
      <c r="BK500" s="22">
        <f>Enrollment[[#This Row],[Female Refugee (3-14)]]+Enrollment[[#This Row],[Host Female (3-14)]]</f>
        <v>57</v>
      </c>
      <c r="BL50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0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00" s="22">
        <f>Enrollment[[#This Row],['# of Boys from host community in age group 15-17 enrolled in learning spaces]]+Enrollment[[#This Row],['# of Boys from host community in age group 18-24 enrolled in learning spaces]]</f>
        <v>0</v>
      </c>
      <c r="BO50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00" s="22">
        <f>Enrollment[[#This Row],[Male Refugee (15-24)]]+Enrollment[[#This Row],[Male Host (15-24)]]</f>
        <v>0</v>
      </c>
      <c r="BQ500" s="22">
        <f>Enrollment[[#This Row],[Female Refugee  (15-24)]]+Enrollment[[#This Row],[Female Host (15-24)]]</f>
        <v>0</v>
      </c>
      <c r="BR500" s="22">
        <f>Enrollment[[#This Row],[Total Male (3-14)]]+Enrollment[[#This Row],[Total Male (15-24)]]</f>
        <v>48</v>
      </c>
      <c r="BS500" s="22">
        <f>Enrollment[[#This Row],[Total Female (3-14)]]+Enrollment[[#This Row],[Total Female (15-24)]]</f>
        <v>57</v>
      </c>
      <c r="BT500" s="22">
        <f>Enrollment[[#This Row],[Refugee Total]]+Enrollment[[#This Row],[Total Host]]</f>
        <v>105</v>
      </c>
      <c r="BU500" s="22">
        <f>Enrollment[[#This Row],['# of Girls from refugee community in age group 3-5 enrolled in learning spaces]]+Enrollment[[#This Row],['# of Girls from host community in age group 3-5 enrolled in learning spaces]]</f>
        <v>20</v>
      </c>
      <c r="BV50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50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0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00" s="22">
        <f>Enrollment[[#This Row],['# of Boys from refugee community in age group 3-5 enrolled in learning spaces]]+Enrollment[[#This Row],['# of Boys from host community in age group 3-5 enrolled in learning spaces]]</f>
        <v>15</v>
      </c>
      <c r="BZ500" s="22">
        <f>Enrollment[[#This Row],['# of Boys from refugee community in age group 6-14 enrolled in learning spaces]]+Enrollment[[#This Row],['# of Boys from host community in age group 6-14 enrolled in learning spaces]]</f>
        <v>33</v>
      </c>
      <c r="CA500" s="22">
        <f>Enrollment[[#This Row],['# of Boys from refugee community in age group 15-17 enrolled in learning spaces]]+Enrollment[[#This Row],['# of Boys from host community in age group 15-17 enrolled in learning spaces]]</f>
        <v>0</v>
      </c>
      <c r="CB50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01" spans="1:80">
      <c r="A501" s="21" t="s">
        <v>37</v>
      </c>
      <c r="B501" s="21" t="s">
        <v>66</v>
      </c>
      <c r="E501" s="21" t="s">
        <v>638</v>
      </c>
      <c r="F501" s="21" t="s">
        <v>639</v>
      </c>
      <c r="G501" s="21">
        <v>31013499</v>
      </c>
      <c r="H501" s="21" t="s">
        <v>166</v>
      </c>
      <c r="I501" s="21" t="s">
        <v>167</v>
      </c>
      <c r="J501" s="21" t="s">
        <v>168</v>
      </c>
      <c r="K501" s="21">
        <v>21.198158500000002</v>
      </c>
      <c r="L501" s="21">
        <v>92.158005099999997</v>
      </c>
      <c r="M501" s="21">
        <v>-40.030790463499997</v>
      </c>
      <c r="N501" s="21" t="s">
        <v>261</v>
      </c>
      <c r="P501" s="21" t="s">
        <v>99</v>
      </c>
      <c r="Q501" s="21" t="s">
        <v>109</v>
      </c>
      <c r="S501" s="21">
        <v>18</v>
      </c>
      <c r="T501" s="21">
        <v>0</v>
      </c>
      <c r="U501" s="21">
        <v>17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42</v>
      </c>
      <c r="AB501" s="21">
        <v>0</v>
      </c>
      <c r="AC501" s="21">
        <v>28</v>
      </c>
      <c r="AD501" s="21">
        <v>0</v>
      </c>
      <c r="AE501" s="21">
        <v>0</v>
      </c>
      <c r="AF501" s="21">
        <v>0</v>
      </c>
      <c r="AG501" s="21">
        <v>0</v>
      </c>
      <c r="AH501" s="21">
        <v>0</v>
      </c>
      <c r="AI501" s="21">
        <v>0</v>
      </c>
      <c r="AJ501" s="21">
        <v>0</v>
      </c>
      <c r="AK501" s="21">
        <v>0</v>
      </c>
      <c r="AL501" s="21">
        <v>0</v>
      </c>
      <c r="AM501" s="21">
        <v>0</v>
      </c>
      <c r="AN501" s="21">
        <v>0</v>
      </c>
      <c r="AO501" s="21">
        <v>0</v>
      </c>
      <c r="AP501" s="21">
        <v>0</v>
      </c>
      <c r="AQ501" s="21">
        <v>0</v>
      </c>
      <c r="AR501" s="21">
        <v>0</v>
      </c>
      <c r="AS501" s="21">
        <v>0</v>
      </c>
      <c r="AT501" s="21">
        <v>0</v>
      </c>
      <c r="AU501" s="21">
        <v>0</v>
      </c>
      <c r="AV501" s="21">
        <v>0</v>
      </c>
      <c r="AW501" s="21">
        <v>0</v>
      </c>
      <c r="AX501" s="21">
        <v>0</v>
      </c>
      <c r="AY501" s="21" t="s">
        <v>167</v>
      </c>
      <c r="AZ50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0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01" s="22">
        <f>Enrollment[[#This Row],[Refugee Children 3-14]]+Enrollment[[#This Row],[Refugee Children 15-24]]</f>
        <v>105</v>
      </c>
      <c r="BC50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0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01" s="22">
        <f>Enrollment[[#This Row],[Host Children 3-14]]+Enrollment[[#This Row],[Host Children 15-24]]</f>
        <v>0</v>
      </c>
      <c r="BF501" s="22">
        <f>Enrollment[[#This Row],['# of Boys from refugee community in age group 3-5 enrolled in learning spaces]]+Enrollment[[#This Row],['# of Boys from refugee community in age group 6-14 enrolled in learning spaces]]</f>
        <v>45</v>
      </c>
      <c r="BG501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501" s="22">
        <f>Enrollment[[#This Row],['# of Boys from host community in age group 3-5 enrolled in learning spaces]]+Enrollment[[#This Row],['# of Boys from host community in age group 6-14 enrolled in learning spaces]]</f>
        <v>0</v>
      </c>
      <c r="BI501" s="22">
        <f>Enrollment[[#This Row],['# of Girls from host community in age group 3-5 enrolled in learning spaces]]+Enrollment[[#This Row],['# of Girls from host community in age group 6-14 enrolled in learning spaces]]</f>
        <v>0</v>
      </c>
      <c r="BJ501" s="22">
        <f>Enrollment[[#This Row],[Male Refugee (3-14)]]+Enrollment[[#This Row],[Host Male (3-14)]]</f>
        <v>45</v>
      </c>
      <c r="BK501" s="22">
        <f>Enrollment[[#This Row],[Female Refugee (3-14)]]+Enrollment[[#This Row],[Host Female (3-14)]]</f>
        <v>60</v>
      </c>
      <c r="BL50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0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01" s="22">
        <f>Enrollment[[#This Row],['# of Boys from host community in age group 15-17 enrolled in learning spaces]]+Enrollment[[#This Row],['# of Boys from host community in age group 18-24 enrolled in learning spaces]]</f>
        <v>0</v>
      </c>
      <c r="BO50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01" s="22">
        <f>Enrollment[[#This Row],[Male Refugee (15-24)]]+Enrollment[[#This Row],[Male Host (15-24)]]</f>
        <v>0</v>
      </c>
      <c r="BQ501" s="22">
        <f>Enrollment[[#This Row],[Female Refugee  (15-24)]]+Enrollment[[#This Row],[Female Host (15-24)]]</f>
        <v>0</v>
      </c>
      <c r="BR501" s="22">
        <f>Enrollment[[#This Row],[Total Male (3-14)]]+Enrollment[[#This Row],[Total Male (15-24)]]</f>
        <v>45</v>
      </c>
      <c r="BS501" s="22">
        <f>Enrollment[[#This Row],[Total Female (3-14)]]+Enrollment[[#This Row],[Total Female (15-24)]]</f>
        <v>60</v>
      </c>
      <c r="BT501" s="22">
        <f>Enrollment[[#This Row],[Refugee Total]]+Enrollment[[#This Row],[Total Host]]</f>
        <v>105</v>
      </c>
      <c r="BU501" s="22">
        <f>Enrollment[[#This Row],['# of Girls from refugee community in age group 3-5 enrolled in learning spaces]]+Enrollment[[#This Row],['# of Girls from host community in age group 3-5 enrolled in learning spaces]]</f>
        <v>18</v>
      </c>
      <c r="BV501" s="22">
        <f>Enrollment[[#This Row],['# of Girls from refugee community in age group 6-14 enrolled in learning spaces]]+Enrollment[[#This Row],['# of Girls from host community in age group 6-14 enrolled in learning spaces]]</f>
        <v>42</v>
      </c>
      <c r="BW50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0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01" s="22">
        <f>Enrollment[[#This Row],['# of Boys from refugee community in age group 3-5 enrolled in learning spaces]]+Enrollment[[#This Row],['# of Boys from host community in age group 3-5 enrolled in learning spaces]]</f>
        <v>17</v>
      </c>
      <c r="BZ501" s="22">
        <f>Enrollment[[#This Row],['# of Boys from refugee community in age group 6-14 enrolled in learning spaces]]+Enrollment[[#This Row],['# of Boys from host community in age group 6-14 enrolled in learning spaces]]</f>
        <v>28</v>
      </c>
      <c r="CA501" s="22">
        <f>Enrollment[[#This Row],['# of Boys from refugee community in age group 15-17 enrolled in learning spaces]]+Enrollment[[#This Row],['# of Boys from host community in age group 15-17 enrolled in learning spaces]]</f>
        <v>0</v>
      </c>
      <c r="CB50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02" spans="1:80">
      <c r="A502" s="21" t="s">
        <v>37</v>
      </c>
      <c r="B502" s="21" t="s">
        <v>66</v>
      </c>
      <c r="E502" s="21" t="s">
        <v>640</v>
      </c>
      <c r="F502" s="21" t="s">
        <v>641</v>
      </c>
      <c r="G502" s="21">
        <v>31013283</v>
      </c>
      <c r="H502" s="21" t="s">
        <v>166</v>
      </c>
      <c r="I502" s="21" t="s">
        <v>167</v>
      </c>
      <c r="J502" s="21" t="s">
        <v>168</v>
      </c>
      <c r="K502" s="21">
        <v>21.198799999999999</v>
      </c>
      <c r="L502" s="21">
        <v>92.158799999999999</v>
      </c>
      <c r="P502" s="21" t="s">
        <v>99</v>
      </c>
      <c r="Q502" s="21" t="s">
        <v>109</v>
      </c>
      <c r="S502" s="21">
        <v>21</v>
      </c>
      <c r="T502" s="21">
        <v>0</v>
      </c>
      <c r="U502" s="21">
        <v>14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39</v>
      </c>
      <c r="AB502" s="21">
        <v>0</v>
      </c>
      <c r="AC502" s="21">
        <v>31</v>
      </c>
      <c r="AD502" s="21">
        <v>0</v>
      </c>
      <c r="AE502" s="21">
        <v>0</v>
      </c>
      <c r="AF502" s="21">
        <v>0</v>
      </c>
      <c r="AG502" s="21">
        <v>0</v>
      </c>
      <c r="AH502" s="21">
        <v>0</v>
      </c>
      <c r="AI502" s="21">
        <v>0</v>
      </c>
      <c r="AJ502" s="21">
        <v>0</v>
      </c>
      <c r="AK502" s="21">
        <v>0</v>
      </c>
      <c r="AL502" s="21">
        <v>0</v>
      </c>
      <c r="AM502" s="21">
        <v>0</v>
      </c>
      <c r="AN502" s="21">
        <v>0</v>
      </c>
      <c r="AO502" s="21">
        <v>0</v>
      </c>
      <c r="AP502" s="21">
        <v>0</v>
      </c>
      <c r="AQ502" s="21">
        <v>0</v>
      </c>
      <c r="AR502" s="21">
        <v>0</v>
      </c>
      <c r="AS502" s="21">
        <v>0</v>
      </c>
      <c r="AT502" s="21">
        <v>0</v>
      </c>
      <c r="AU502" s="21">
        <v>0</v>
      </c>
      <c r="AV502" s="21">
        <v>0</v>
      </c>
      <c r="AW502" s="21">
        <v>0</v>
      </c>
      <c r="AX502" s="21">
        <v>0</v>
      </c>
      <c r="AY502" s="21" t="s">
        <v>167</v>
      </c>
      <c r="AZ50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0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02" s="22">
        <f>Enrollment[[#This Row],[Refugee Children 3-14]]+Enrollment[[#This Row],[Refugee Children 15-24]]</f>
        <v>105</v>
      </c>
      <c r="BC50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0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02" s="22">
        <f>Enrollment[[#This Row],[Host Children 3-14]]+Enrollment[[#This Row],[Host Children 15-24]]</f>
        <v>0</v>
      </c>
      <c r="BF502" s="22">
        <f>Enrollment[[#This Row],['# of Boys from refugee community in age group 3-5 enrolled in learning spaces]]+Enrollment[[#This Row],['# of Boys from refugee community in age group 6-14 enrolled in learning spaces]]</f>
        <v>45</v>
      </c>
      <c r="BG502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502" s="22">
        <f>Enrollment[[#This Row],['# of Boys from host community in age group 3-5 enrolled in learning spaces]]+Enrollment[[#This Row],['# of Boys from host community in age group 6-14 enrolled in learning spaces]]</f>
        <v>0</v>
      </c>
      <c r="BI502" s="22">
        <f>Enrollment[[#This Row],['# of Girls from host community in age group 3-5 enrolled in learning spaces]]+Enrollment[[#This Row],['# of Girls from host community in age group 6-14 enrolled in learning spaces]]</f>
        <v>0</v>
      </c>
      <c r="BJ502" s="22">
        <f>Enrollment[[#This Row],[Male Refugee (3-14)]]+Enrollment[[#This Row],[Host Male (3-14)]]</f>
        <v>45</v>
      </c>
      <c r="BK502" s="22">
        <f>Enrollment[[#This Row],[Female Refugee (3-14)]]+Enrollment[[#This Row],[Host Female (3-14)]]</f>
        <v>60</v>
      </c>
      <c r="BL50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0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02" s="22">
        <f>Enrollment[[#This Row],['# of Boys from host community in age group 15-17 enrolled in learning spaces]]+Enrollment[[#This Row],['# of Boys from host community in age group 18-24 enrolled in learning spaces]]</f>
        <v>0</v>
      </c>
      <c r="BO50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02" s="22">
        <f>Enrollment[[#This Row],[Male Refugee (15-24)]]+Enrollment[[#This Row],[Male Host (15-24)]]</f>
        <v>0</v>
      </c>
      <c r="BQ502" s="22">
        <f>Enrollment[[#This Row],[Female Refugee  (15-24)]]+Enrollment[[#This Row],[Female Host (15-24)]]</f>
        <v>0</v>
      </c>
      <c r="BR502" s="22">
        <f>Enrollment[[#This Row],[Total Male (3-14)]]+Enrollment[[#This Row],[Total Male (15-24)]]</f>
        <v>45</v>
      </c>
      <c r="BS502" s="22">
        <f>Enrollment[[#This Row],[Total Female (3-14)]]+Enrollment[[#This Row],[Total Female (15-24)]]</f>
        <v>60</v>
      </c>
      <c r="BT502" s="22">
        <f>Enrollment[[#This Row],[Refugee Total]]+Enrollment[[#This Row],[Total Host]]</f>
        <v>105</v>
      </c>
      <c r="BU502" s="22">
        <f>Enrollment[[#This Row],['# of Girls from refugee community in age group 3-5 enrolled in learning spaces]]+Enrollment[[#This Row],['# of Girls from host community in age group 3-5 enrolled in learning spaces]]</f>
        <v>21</v>
      </c>
      <c r="BV502" s="22">
        <f>Enrollment[[#This Row],['# of Girls from refugee community in age group 6-14 enrolled in learning spaces]]+Enrollment[[#This Row],['# of Girls from host community in age group 6-14 enrolled in learning spaces]]</f>
        <v>39</v>
      </c>
      <c r="BW50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0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02" s="22">
        <f>Enrollment[[#This Row],['# of Boys from refugee community in age group 3-5 enrolled in learning spaces]]+Enrollment[[#This Row],['# of Boys from host community in age group 3-5 enrolled in learning spaces]]</f>
        <v>14</v>
      </c>
      <c r="BZ502" s="22">
        <f>Enrollment[[#This Row],['# of Boys from refugee community in age group 6-14 enrolled in learning spaces]]+Enrollment[[#This Row],['# of Boys from host community in age group 6-14 enrolled in learning spaces]]</f>
        <v>31</v>
      </c>
      <c r="CA502" s="22">
        <f>Enrollment[[#This Row],['# of Boys from refugee community in age group 15-17 enrolled in learning spaces]]+Enrollment[[#This Row],['# of Boys from host community in age group 15-17 enrolled in learning spaces]]</f>
        <v>0</v>
      </c>
      <c r="CB50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03" spans="1:80">
      <c r="A503" s="21" t="s">
        <v>37</v>
      </c>
      <c r="B503" s="21" t="s">
        <v>66</v>
      </c>
      <c r="E503" s="21" t="s">
        <v>642</v>
      </c>
      <c r="F503" s="21" t="s">
        <v>643</v>
      </c>
      <c r="G503" s="21">
        <v>31013274</v>
      </c>
      <c r="H503" s="21" t="s">
        <v>166</v>
      </c>
      <c r="I503" s="21" t="s">
        <v>167</v>
      </c>
      <c r="J503" s="21" t="s">
        <v>168</v>
      </c>
      <c r="K503" s="21">
        <v>21.198443729786501</v>
      </c>
      <c r="L503" s="21">
        <v>92.159243431082999</v>
      </c>
      <c r="M503" s="21">
        <v>-41.581150330501899</v>
      </c>
      <c r="N503" s="21">
        <v>4</v>
      </c>
      <c r="P503" s="21" t="s">
        <v>99</v>
      </c>
      <c r="Q503" s="21" t="s">
        <v>109</v>
      </c>
      <c r="S503" s="21">
        <v>17</v>
      </c>
      <c r="T503" s="21">
        <v>0</v>
      </c>
      <c r="U503" s="21">
        <v>18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34</v>
      </c>
      <c r="AB503" s="21">
        <v>0</v>
      </c>
      <c r="AC503" s="21">
        <v>36</v>
      </c>
      <c r="AD503" s="21">
        <v>0</v>
      </c>
      <c r="AE503" s="21">
        <v>0</v>
      </c>
      <c r="AF503" s="21">
        <v>0</v>
      </c>
      <c r="AG503" s="21">
        <v>0</v>
      </c>
      <c r="AH503" s="21">
        <v>0</v>
      </c>
      <c r="AI503" s="21">
        <v>0</v>
      </c>
      <c r="AJ503" s="21">
        <v>0</v>
      </c>
      <c r="AK503" s="21">
        <v>0</v>
      </c>
      <c r="AL503" s="21">
        <v>0</v>
      </c>
      <c r="AM503" s="21">
        <v>0</v>
      </c>
      <c r="AN503" s="21">
        <v>0</v>
      </c>
      <c r="AO503" s="21">
        <v>0</v>
      </c>
      <c r="AP503" s="21">
        <v>0</v>
      </c>
      <c r="AQ503" s="21">
        <v>0</v>
      </c>
      <c r="AR503" s="21">
        <v>0</v>
      </c>
      <c r="AS503" s="21">
        <v>0</v>
      </c>
      <c r="AT503" s="21">
        <v>0</v>
      </c>
      <c r="AU503" s="21">
        <v>0</v>
      </c>
      <c r="AV503" s="21">
        <v>0</v>
      </c>
      <c r="AW503" s="21">
        <v>0</v>
      </c>
      <c r="AX503" s="21">
        <v>0</v>
      </c>
      <c r="AY503" s="21" t="s">
        <v>167</v>
      </c>
      <c r="AZ50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0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03" s="22">
        <f>Enrollment[[#This Row],[Refugee Children 3-14]]+Enrollment[[#This Row],[Refugee Children 15-24]]</f>
        <v>105</v>
      </c>
      <c r="BC50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0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03" s="22">
        <f>Enrollment[[#This Row],[Host Children 3-14]]+Enrollment[[#This Row],[Host Children 15-24]]</f>
        <v>0</v>
      </c>
      <c r="BF503" s="22">
        <f>Enrollment[[#This Row],['# of Boys from refugee community in age group 3-5 enrolled in learning spaces]]+Enrollment[[#This Row],['# of Boys from refugee community in age group 6-14 enrolled in learning spaces]]</f>
        <v>54</v>
      </c>
      <c r="BG503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503" s="22">
        <f>Enrollment[[#This Row],['# of Boys from host community in age group 3-5 enrolled in learning spaces]]+Enrollment[[#This Row],['# of Boys from host community in age group 6-14 enrolled in learning spaces]]</f>
        <v>0</v>
      </c>
      <c r="BI503" s="22">
        <f>Enrollment[[#This Row],['# of Girls from host community in age group 3-5 enrolled in learning spaces]]+Enrollment[[#This Row],['# of Girls from host community in age group 6-14 enrolled in learning spaces]]</f>
        <v>0</v>
      </c>
      <c r="BJ503" s="22">
        <f>Enrollment[[#This Row],[Male Refugee (3-14)]]+Enrollment[[#This Row],[Host Male (3-14)]]</f>
        <v>54</v>
      </c>
      <c r="BK503" s="22">
        <f>Enrollment[[#This Row],[Female Refugee (3-14)]]+Enrollment[[#This Row],[Host Female (3-14)]]</f>
        <v>51</v>
      </c>
      <c r="BL50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0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03" s="22">
        <f>Enrollment[[#This Row],['# of Boys from host community in age group 15-17 enrolled in learning spaces]]+Enrollment[[#This Row],['# of Boys from host community in age group 18-24 enrolled in learning spaces]]</f>
        <v>0</v>
      </c>
      <c r="BO50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03" s="22">
        <f>Enrollment[[#This Row],[Male Refugee (15-24)]]+Enrollment[[#This Row],[Male Host (15-24)]]</f>
        <v>0</v>
      </c>
      <c r="BQ503" s="22">
        <f>Enrollment[[#This Row],[Female Refugee  (15-24)]]+Enrollment[[#This Row],[Female Host (15-24)]]</f>
        <v>0</v>
      </c>
      <c r="BR503" s="22">
        <f>Enrollment[[#This Row],[Total Male (3-14)]]+Enrollment[[#This Row],[Total Male (15-24)]]</f>
        <v>54</v>
      </c>
      <c r="BS503" s="22">
        <f>Enrollment[[#This Row],[Total Female (3-14)]]+Enrollment[[#This Row],[Total Female (15-24)]]</f>
        <v>51</v>
      </c>
      <c r="BT503" s="22">
        <f>Enrollment[[#This Row],[Refugee Total]]+Enrollment[[#This Row],[Total Host]]</f>
        <v>105</v>
      </c>
      <c r="BU503" s="22">
        <f>Enrollment[[#This Row],['# of Girls from refugee community in age group 3-5 enrolled in learning spaces]]+Enrollment[[#This Row],['# of Girls from host community in age group 3-5 enrolled in learning spaces]]</f>
        <v>17</v>
      </c>
      <c r="BV503" s="22">
        <f>Enrollment[[#This Row],['# of Girls from refugee community in age group 6-14 enrolled in learning spaces]]+Enrollment[[#This Row],['# of Girls from host community in age group 6-14 enrolled in learning spaces]]</f>
        <v>34</v>
      </c>
      <c r="BW50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0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03" s="22">
        <f>Enrollment[[#This Row],['# of Boys from refugee community in age group 3-5 enrolled in learning spaces]]+Enrollment[[#This Row],['# of Boys from host community in age group 3-5 enrolled in learning spaces]]</f>
        <v>18</v>
      </c>
      <c r="BZ503" s="22">
        <f>Enrollment[[#This Row],['# of Boys from refugee community in age group 6-14 enrolled in learning spaces]]+Enrollment[[#This Row],['# of Boys from host community in age group 6-14 enrolled in learning spaces]]</f>
        <v>36</v>
      </c>
      <c r="CA503" s="22">
        <f>Enrollment[[#This Row],['# of Boys from refugee community in age group 15-17 enrolled in learning spaces]]+Enrollment[[#This Row],['# of Boys from host community in age group 15-17 enrolled in learning spaces]]</f>
        <v>0</v>
      </c>
      <c r="CB50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04" spans="1:80">
      <c r="A504" s="21" t="s">
        <v>37</v>
      </c>
      <c r="B504" s="21" t="s">
        <v>66</v>
      </c>
      <c r="E504" s="21" t="s">
        <v>644</v>
      </c>
      <c r="F504" s="21" t="s">
        <v>645</v>
      </c>
      <c r="G504" s="21">
        <v>31013292</v>
      </c>
      <c r="H504" s="21" t="s">
        <v>166</v>
      </c>
      <c r="I504" s="21" t="s">
        <v>167</v>
      </c>
      <c r="J504" s="21" t="s">
        <v>168</v>
      </c>
      <c r="K504" s="21">
        <v>21.198680281531999</v>
      </c>
      <c r="L504" s="21">
        <v>92.157358568432201</v>
      </c>
      <c r="M504" s="21">
        <v>-46.701291743060303</v>
      </c>
      <c r="N504" s="21">
        <v>4</v>
      </c>
      <c r="P504" s="21" t="s">
        <v>99</v>
      </c>
      <c r="Q504" s="21" t="s">
        <v>109</v>
      </c>
      <c r="S504" s="21">
        <v>19</v>
      </c>
      <c r="T504" s="21">
        <v>0</v>
      </c>
      <c r="U504" s="21">
        <v>16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37</v>
      </c>
      <c r="AB504" s="21">
        <v>0</v>
      </c>
      <c r="AC504" s="21">
        <v>35</v>
      </c>
      <c r="AD504" s="21">
        <v>0</v>
      </c>
      <c r="AE504" s="21">
        <v>0</v>
      </c>
      <c r="AF504" s="21">
        <v>0</v>
      </c>
      <c r="AG504" s="21">
        <v>0</v>
      </c>
      <c r="AH504" s="21">
        <v>0</v>
      </c>
      <c r="AI504" s="21">
        <v>0</v>
      </c>
      <c r="AJ504" s="21">
        <v>0</v>
      </c>
      <c r="AK504" s="21">
        <v>0</v>
      </c>
      <c r="AL504" s="21">
        <v>0</v>
      </c>
      <c r="AM504" s="21">
        <v>0</v>
      </c>
      <c r="AN504" s="21">
        <v>0</v>
      </c>
      <c r="AO504" s="21">
        <v>0</v>
      </c>
      <c r="AP504" s="21">
        <v>0</v>
      </c>
      <c r="AQ504" s="21">
        <v>0</v>
      </c>
      <c r="AR504" s="21">
        <v>0</v>
      </c>
      <c r="AS504" s="21">
        <v>0</v>
      </c>
      <c r="AT504" s="21">
        <v>0</v>
      </c>
      <c r="AU504" s="21">
        <v>0</v>
      </c>
      <c r="AV504" s="21">
        <v>0</v>
      </c>
      <c r="AW504" s="21">
        <v>0</v>
      </c>
      <c r="AX504" s="21">
        <v>0</v>
      </c>
      <c r="AY504" s="21" t="s">
        <v>167</v>
      </c>
      <c r="AZ50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50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04" s="22">
        <f>Enrollment[[#This Row],[Refugee Children 3-14]]+Enrollment[[#This Row],[Refugee Children 15-24]]</f>
        <v>107</v>
      </c>
      <c r="BC50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0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04" s="22">
        <f>Enrollment[[#This Row],[Host Children 3-14]]+Enrollment[[#This Row],[Host Children 15-24]]</f>
        <v>0</v>
      </c>
      <c r="BF50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504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504" s="22">
        <f>Enrollment[[#This Row],['# of Boys from host community in age group 3-5 enrolled in learning spaces]]+Enrollment[[#This Row],['# of Boys from host community in age group 6-14 enrolled in learning spaces]]</f>
        <v>0</v>
      </c>
      <c r="BI504" s="22">
        <f>Enrollment[[#This Row],['# of Girls from host community in age group 3-5 enrolled in learning spaces]]+Enrollment[[#This Row],['# of Girls from host community in age group 6-14 enrolled in learning spaces]]</f>
        <v>0</v>
      </c>
      <c r="BJ504" s="22">
        <f>Enrollment[[#This Row],[Male Refugee (3-14)]]+Enrollment[[#This Row],[Host Male (3-14)]]</f>
        <v>51</v>
      </c>
      <c r="BK504" s="22">
        <f>Enrollment[[#This Row],[Female Refugee (3-14)]]+Enrollment[[#This Row],[Host Female (3-14)]]</f>
        <v>56</v>
      </c>
      <c r="BL50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0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04" s="22">
        <f>Enrollment[[#This Row],['# of Boys from host community in age group 15-17 enrolled in learning spaces]]+Enrollment[[#This Row],['# of Boys from host community in age group 18-24 enrolled in learning spaces]]</f>
        <v>0</v>
      </c>
      <c r="BO50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04" s="22">
        <f>Enrollment[[#This Row],[Male Refugee (15-24)]]+Enrollment[[#This Row],[Male Host (15-24)]]</f>
        <v>0</v>
      </c>
      <c r="BQ504" s="22">
        <f>Enrollment[[#This Row],[Female Refugee  (15-24)]]+Enrollment[[#This Row],[Female Host (15-24)]]</f>
        <v>0</v>
      </c>
      <c r="BR504" s="22">
        <f>Enrollment[[#This Row],[Total Male (3-14)]]+Enrollment[[#This Row],[Total Male (15-24)]]</f>
        <v>51</v>
      </c>
      <c r="BS504" s="22">
        <f>Enrollment[[#This Row],[Total Female (3-14)]]+Enrollment[[#This Row],[Total Female (15-24)]]</f>
        <v>56</v>
      </c>
      <c r="BT504" s="22">
        <f>Enrollment[[#This Row],[Refugee Total]]+Enrollment[[#This Row],[Total Host]]</f>
        <v>107</v>
      </c>
      <c r="BU504" s="22">
        <f>Enrollment[[#This Row],['# of Girls from refugee community in age group 3-5 enrolled in learning spaces]]+Enrollment[[#This Row],['# of Girls from host community in age group 3-5 enrolled in learning spaces]]</f>
        <v>19</v>
      </c>
      <c r="BV504" s="22">
        <f>Enrollment[[#This Row],['# of Girls from refugee community in age group 6-14 enrolled in learning spaces]]+Enrollment[[#This Row],['# of Girls from host community in age group 6-14 enrolled in learning spaces]]</f>
        <v>37</v>
      </c>
      <c r="BW50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0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04" s="22">
        <f>Enrollment[[#This Row],['# of Boys from refugee community in age group 3-5 enrolled in learning spaces]]+Enrollment[[#This Row],['# of Boys from host community in age group 3-5 enrolled in learning spaces]]</f>
        <v>16</v>
      </c>
      <c r="BZ504" s="22">
        <f>Enrollment[[#This Row],['# of Boys from refugee community in age group 6-14 enrolled in learning spaces]]+Enrollment[[#This Row],['# of Boys from host community in age group 6-14 enrolled in learning spaces]]</f>
        <v>35</v>
      </c>
      <c r="CA504" s="22">
        <f>Enrollment[[#This Row],['# of Boys from refugee community in age group 15-17 enrolled in learning spaces]]+Enrollment[[#This Row],['# of Boys from host community in age group 15-17 enrolled in learning spaces]]</f>
        <v>0</v>
      </c>
      <c r="CB50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05" spans="1:80">
      <c r="A505" s="21" t="s">
        <v>37</v>
      </c>
      <c r="B505" s="21" t="s">
        <v>66</v>
      </c>
      <c r="E505" s="21" t="s">
        <v>646</v>
      </c>
      <c r="F505" s="21" t="s">
        <v>647</v>
      </c>
      <c r="G505" s="21">
        <v>31013254</v>
      </c>
      <c r="H505" s="21" t="s">
        <v>166</v>
      </c>
      <c r="I505" s="21" t="s">
        <v>167</v>
      </c>
      <c r="J505" s="21" t="s">
        <v>168</v>
      </c>
      <c r="K505" s="21">
        <v>21.199737180896499</v>
      </c>
      <c r="L505" s="21">
        <v>92.155992954485001</v>
      </c>
      <c r="M505" s="21">
        <v>-42.399549628356802</v>
      </c>
      <c r="N505" s="21">
        <v>4</v>
      </c>
      <c r="P505" s="21" t="s">
        <v>99</v>
      </c>
      <c r="Q505" s="21" t="s">
        <v>109</v>
      </c>
      <c r="S505" s="21">
        <v>22</v>
      </c>
      <c r="T505" s="21">
        <v>0</v>
      </c>
      <c r="U505" s="21">
        <v>13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33</v>
      </c>
      <c r="AB505" s="21">
        <v>0</v>
      </c>
      <c r="AC505" s="21">
        <v>37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0</v>
      </c>
      <c r="AJ505" s="21">
        <v>0</v>
      </c>
      <c r="AK505" s="21">
        <v>0</v>
      </c>
      <c r="AL505" s="21">
        <v>0</v>
      </c>
      <c r="AM505" s="21">
        <v>0</v>
      </c>
      <c r="AN505" s="21">
        <v>0</v>
      </c>
      <c r="AO505" s="21">
        <v>0</v>
      </c>
      <c r="AP505" s="21">
        <v>0</v>
      </c>
      <c r="AQ505" s="21">
        <v>0</v>
      </c>
      <c r="AR505" s="21">
        <v>0</v>
      </c>
      <c r="AS505" s="21">
        <v>0</v>
      </c>
      <c r="AT505" s="21">
        <v>0</v>
      </c>
      <c r="AU505" s="21">
        <v>0</v>
      </c>
      <c r="AV505" s="21">
        <v>0</v>
      </c>
      <c r="AW505" s="21">
        <v>0</v>
      </c>
      <c r="AX505" s="21">
        <v>0</v>
      </c>
      <c r="AY505" s="21" t="s">
        <v>167</v>
      </c>
      <c r="AZ50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0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05" s="22">
        <f>Enrollment[[#This Row],[Refugee Children 3-14]]+Enrollment[[#This Row],[Refugee Children 15-24]]</f>
        <v>105</v>
      </c>
      <c r="BC50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0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05" s="22">
        <f>Enrollment[[#This Row],[Host Children 3-14]]+Enrollment[[#This Row],[Host Children 15-24]]</f>
        <v>0</v>
      </c>
      <c r="BF50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505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505" s="22">
        <f>Enrollment[[#This Row],['# of Boys from host community in age group 3-5 enrolled in learning spaces]]+Enrollment[[#This Row],['# of Boys from host community in age group 6-14 enrolled in learning spaces]]</f>
        <v>0</v>
      </c>
      <c r="BI505" s="22">
        <f>Enrollment[[#This Row],['# of Girls from host community in age group 3-5 enrolled in learning spaces]]+Enrollment[[#This Row],['# of Girls from host community in age group 6-14 enrolled in learning spaces]]</f>
        <v>0</v>
      </c>
      <c r="BJ505" s="22">
        <f>Enrollment[[#This Row],[Male Refugee (3-14)]]+Enrollment[[#This Row],[Host Male (3-14)]]</f>
        <v>50</v>
      </c>
      <c r="BK505" s="22">
        <f>Enrollment[[#This Row],[Female Refugee (3-14)]]+Enrollment[[#This Row],[Host Female (3-14)]]</f>
        <v>55</v>
      </c>
      <c r="BL50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0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05" s="22">
        <f>Enrollment[[#This Row],['# of Boys from host community in age group 15-17 enrolled in learning spaces]]+Enrollment[[#This Row],['# of Boys from host community in age group 18-24 enrolled in learning spaces]]</f>
        <v>0</v>
      </c>
      <c r="BO50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05" s="22">
        <f>Enrollment[[#This Row],[Male Refugee (15-24)]]+Enrollment[[#This Row],[Male Host (15-24)]]</f>
        <v>0</v>
      </c>
      <c r="BQ505" s="22">
        <f>Enrollment[[#This Row],[Female Refugee  (15-24)]]+Enrollment[[#This Row],[Female Host (15-24)]]</f>
        <v>0</v>
      </c>
      <c r="BR505" s="22">
        <f>Enrollment[[#This Row],[Total Male (3-14)]]+Enrollment[[#This Row],[Total Male (15-24)]]</f>
        <v>50</v>
      </c>
      <c r="BS505" s="22">
        <f>Enrollment[[#This Row],[Total Female (3-14)]]+Enrollment[[#This Row],[Total Female (15-24)]]</f>
        <v>55</v>
      </c>
      <c r="BT505" s="22">
        <f>Enrollment[[#This Row],[Refugee Total]]+Enrollment[[#This Row],[Total Host]]</f>
        <v>105</v>
      </c>
      <c r="BU505" s="22">
        <f>Enrollment[[#This Row],['# of Girls from refugee community in age group 3-5 enrolled in learning spaces]]+Enrollment[[#This Row],['# of Girls from host community in age group 3-5 enrolled in learning spaces]]</f>
        <v>22</v>
      </c>
      <c r="BV505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0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0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05" s="22">
        <f>Enrollment[[#This Row],['# of Boys from refugee community in age group 3-5 enrolled in learning spaces]]+Enrollment[[#This Row],['# of Boys from host community in age group 3-5 enrolled in learning spaces]]</f>
        <v>13</v>
      </c>
      <c r="BZ505" s="22">
        <f>Enrollment[[#This Row],['# of Boys from refugee community in age group 6-14 enrolled in learning spaces]]+Enrollment[[#This Row],['# of Boys from host community in age group 6-14 enrolled in learning spaces]]</f>
        <v>37</v>
      </c>
      <c r="CA50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0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06" spans="1:80">
      <c r="A506" s="21" t="s">
        <v>37</v>
      </c>
      <c r="B506" s="21" t="s">
        <v>66</v>
      </c>
      <c r="E506" s="21" t="s">
        <v>648</v>
      </c>
      <c r="F506" s="21" t="s">
        <v>649</v>
      </c>
      <c r="G506" s="21">
        <v>31013256</v>
      </c>
      <c r="H506" s="21" t="s">
        <v>166</v>
      </c>
      <c r="I506" s="21" t="s">
        <v>167</v>
      </c>
      <c r="J506" s="21" t="s">
        <v>168</v>
      </c>
      <c r="K506" s="21">
        <v>21.199200000000001</v>
      </c>
      <c r="L506" s="21">
        <v>92.159800000000004</v>
      </c>
      <c r="P506" s="21" t="s">
        <v>99</v>
      </c>
      <c r="Q506" s="21" t="s">
        <v>109</v>
      </c>
      <c r="S506" s="21">
        <v>14</v>
      </c>
      <c r="T506" s="21">
        <v>0</v>
      </c>
      <c r="U506" s="21">
        <v>21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31</v>
      </c>
      <c r="AB506" s="21">
        <v>0</v>
      </c>
      <c r="AC506" s="21">
        <v>39</v>
      </c>
      <c r="AD506" s="21">
        <v>0</v>
      </c>
      <c r="AE506" s="21">
        <v>0</v>
      </c>
      <c r="AF506" s="21">
        <v>0</v>
      </c>
      <c r="AG506" s="21">
        <v>0</v>
      </c>
      <c r="AH506" s="21">
        <v>0</v>
      </c>
      <c r="AI506" s="21">
        <v>0</v>
      </c>
      <c r="AJ506" s="21">
        <v>0</v>
      </c>
      <c r="AK506" s="21">
        <v>0</v>
      </c>
      <c r="AL506" s="21">
        <v>0</v>
      </c>
      <c r="AM506" s="21">
        <v>0</v>
      </c>
      <c r="AN506" s="21">
        <v>0</v>
      </c>
      <c r="AO506" s="21">
        <v>0</v>
      </c>
      <c r="AP506" s="21">
        <v>0</v>
      </c>
      <c r="AQ506" s="21">
        <v>0</v>
      </c>
      <c r="AR506" s="21">
        <v>0</v>
      </c>
      <c r="AS506" s="21">
        <v>0</v>
      </c>
      <c r="AT506" s="21">
        <v>0</v>
      </c>
      <c r="AU506" s="21">
        <v>0</v>
      </c>
      <c r="AV506" s="21">
        <v>0</v>
      </c>
      <c r="AW506" s="21">
        <v>0</v>
      </c>
      <c r="AX506" s="21">
        <v>0</v>
      </c>
      <c r="AY506" s="21" t="s">
        <v>167</v>
      </c>
      <c r="AZ50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0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06" s="22">
        <f>Enrollment[[#This Row],[Refugee Children 3-14]]+Enrollment[[#This Row],[Refugee Children 15-24]]</f>
        <v>105</v>
      </c>
      <c r="BC50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0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06" s="22">
        <f>Enrollment[[#This Row],[Host Children 3-14]]+Enrollment[[#This Row],[Host Children 15-24]]</f>
        <v>0</v>
      </c>
      <c r="BF506" s="22">
        <f>Enrollment[[#This Row],['# of Boys from refugee community in age group 3-5 enrolled in learning spaces]]+Enrollment[[#This Row],['# of Boys from refugee community in age group 6-14 enrolled in learning spaces]]</f>
        <v>60</v>
      </c>
      <c r="BG506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506" s="22">
        <f>Enrollment[[#This Row],['# of Boys from host community in age group 3-5 enrolled in learning spaces]]+Enrollment[[#This Row],['# of Boys from host community in age group 6-14 enrolled in learning spaces]]</f>
        <v>0</v>
      </c>
      <c r="BI506" s="22">
        <f>Enrollment[[#This Row],['# of Girls from host community in age group 3-5 enrolled in learning spaces]]+Enrollment[[#This Row],['# of Girls from host community in age group 6-14 enrolled in learning spaces]]</f>
        <v>0</v>
      </c>
      <c r="BJ506" s="22">
        <f>Enrollment[[#This Row],[Male Refugee (3-14)]]+Enrollment[[#This Row],[Host Male (3-14)]]</f>
        <v>60</v>
      </c>
      <c r="BK506" s="22">
        <f>Enrollment[[#This Row],[Female Refugee (3-14)]]+Enrollment[[#This Row],[Host Female (3-14)]]</f>
        <v>45</v>
      </c>
      <c r="BL50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0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06" s="22">
        <f>Enrollment[[#This Row],['# of Boys from host community in age group 15-17 enrolled in learning spaces]]+Enrollment[[#This Row],['# of Boys from host community in age group 18-24 enrolled in learning spaces]]</f>
        <v>0</v>
      </c>
      <c r="BO50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06" s="22">
        <f>Enrollment[[#This Row],[Male Refugee (15-24)]]+Enrollment[[#This Row],[Male Host (15-24)]]</f>
        <v>0</v>
      </c>
      <c r="BQ506" s="22">
        <f>Enrollment[[#This Row],[Female Refugee  (15-24)]]+Enrollment[[#This Row],[Female Host (15-24)]]</f>
        <v>0</v>
      </c>
      <c r="BR506" s="22">
        <f>Enrollment[[#This Row],[Total Male (3-14)]]+Enrollment[[#This Row],[Total Male (15-24)]]</f>
        <v>60</v>
      </c>
      <c r="BS506" s="22">
        <f>Enrollment[[#This Row],[Total Female (3-14)]]+Enrollment[[#This Row],[Total Female (15-24)]]</f>
        <v>45</v>
      </c>
      <c r="BT506" s="22">
        <f>Enrollment[[#This Row],[Refugee Total]]+Enrollment[[#This Row],[Total Host]]</f>
        <v>105</v>
      </c>
      <c r="BU506" s="22">
        <f>Enrollment[[#This Row],['# of Girls from refugee community in age group 3-5 enrolled in learning spaces]]+Enrollment[[#This Row],['# of Girls from host community in age group 3-5 enrolled in learning spaces]]</f>
        <v>14</v>
      </c>
      <c r="BV506" s="22">
        <f>Enrollment[[#This Row],['# of Girls from refugee community in age group 6-14 enrolled in learning spaces]]+Enrollment[[#This Row],['# of Girls from host community in age group 6-14 enrolled in learning spaces]]</f>
        <v>31</v>
      </c>
      <c r="BW50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0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06" s="22">
        <f>Enrollment[[#This Row],['# of Boys from refugee community in age group 3-5 enrolled in learning spaces]]+Enrollment[[#This Row],['# of Boys from host community in age group 3-5 enrolled in learning spaces]]</f>
        <v>21</v>
      </c>
      <c r="BZ506" s="22">
        <f>Enrollment[[#This Row],['# of Boys from refugee community in age group 6-14 enrolled in learning spaces]]+Enrollment[[#This Row],['# of Boys from host community in age group 6-14 enrolled in learning spaces]]</f>
        <v>39</v>
      </c>
      <c r="CA506" s="22">
        <f>Enrollment[[#This Row],['# of Boys from refugee community in age group 15-17 enrolled in learning spaces]]+Enrollment[[#This Row],['# of Boys from host community in age group 15-17 enrolled in learning spaces]]</f>
        <v>0</v>
      </c>
      <c r="CB50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07" spans="1:80">
      <c r="A507" s="21" t="s">
        <v>37</v>
      </c>
      <c r="B507" s="21" t="s">
        <v>66</v>
      </c>
      <c r="E507" s="21" t="s">
        <v>650</v>
      </c>
      <c r="F507" s="21" t="s">
        <v>651</v>
      </c>
      <c r="G507" s="21">
        <v>31013276</v>
      </c>
      <c r="H507" s="21" t="s">
        <v>166</v>
      </c>
      <c r="I507" s="21" t="s">
        <v>167</v>
      </c>
      <c r="J507" s="21" t="s">
        <v>168</v>
      </c>
      <c r="K507" s="21">
        <v>21.200255121361</v>
      </c>
      <c r="L507" s="21">
        <v>92.153154521474505</v>
      </c>
      <c r="M507" s="21">
        <v>-37.400271966833003</v>
      </c>
      <c r="N507" s="21">
        <v>4</v>
      </c>
      <c r="P507" s="21" t="s">
        <v>99</v>
      </c>
      <c r="Q507" s="21" t="s">
        <v>109</v>
      </c>
      <c r="S507" s="21">
        <v>11</v>
      </c>
      <c r="T507" s="21">
        <v>0</v>
      </c>
      <c r="U507" s="21">
        <v>24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32</v>
      </c>
      <c r="AB507" s="21">
        <v>0</v>
      </c>
      <c r="AC507" s="21">
        <v>38</v>
      </c>
      <c r="AD507" s="21">
        <v>0</v>
      </c>
      <c r="AE507" s="21">
        <v>0</v>
      </c>
      <c r="AF507" s="21">
        <v>0</v>
      </c>
      <c r="AG507" s="21">
        <v>0</v>
      </c>
      <c r="AH507" s="21">
        <v>0</v>
      </c>
      <c r="AI507" s="21">
        <v>0</v>
      </c>
      <c r="AJ507" s="21">
        <v>0</v>
      </c>
      <c r="AK507" s="21">
        <v>0</v>
      </c>
      <c r="AL507" s="21">
        <v>0</v>
      </c>
      <c r="AM507" s="21">
        <v>0</v>
      </c>
      <c r="AN507" s="21">
        <v>0</v>
      </c>
      <c r="AO507" s="21">
        <v>0</v>
      </c>
      <c r="AP507" s="21">
        <v>0</v>
      </c>
      <c r="AQ507" s="21">
        <v>0</v>
      </c>
      <c r="AR507" s="21">
        <v>0</v>
      </c>
      <c r="AS507" s="21">
        <v>0</v>
      </c>
      <c r="AT507" s="21">
        <v>0</v>
      </c>
      <c r="AU507" s="21">
        <v>0</v>
      </c>
      <c r="AV507" s="21">
        <v>0</v>
      </c>
      <c r="AW507" s="21">
        <v>0</v>
      </c>
      <c r="AX507" s="21">
        <v>0</v>
      </c>
      <c r="AY507" s="21" t="s">
        <v>167</v>
      </c>
      <c r="AZ50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0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07" s="22">
        <f>Enrollment[[#This Row],[Refugee Children 3-14]]+Enrollment[[#This Row],[Refugee Children 15-24]]</f>
        <v>105</v>
      </c>
      <c r="BC50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0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07" s="22">
        <f>Enrollment[[#This Row],[Host Children 3-14]]+Enrollment[[#This Row],[Host Children 15-24]]</f>
        <v>0</v>
      </c>
      <c r="BF507" s="22">
        <f>Enrollment[[#This Row],['# of Boys from refugee community in age group 3-5 enrolled in learning spaces]]+Enrollment[[#This Row],['# of Boys from refugee community in age group 6-14 enrolled in learning spaces]]</f>
        <v>62</v>
      </c>
      <c r="BG507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507" s="22">
        <f>Enrollment[[#This Row],['# of Boys from host community in age group 3-5 enrolled in learning spaces]]+Enrollment[[#This Row],['# of Boys from host community in age group 6-14 enrolled in learning spaces]]</f>
        <v>0</v>
      </c>
      <c r="BI507" s="22">
        <f>Enrollment[[#This Row],['# of Girls from host community in age group 3-5 enrolled in learning spaces]]+Enrollment[[#This Row],['# of Girls from host community in age group 6-14 enrolled in learning spaces]]</f>
        <v>0</v>
      </c>
      <c r="BJ507" s="22">
        <f>Enrollment[[#This Row],[Male Refugee (3-14)]]+Enrollment[[#This Row],[Host Male (3-14)]]</f>
        <v>62</v>
      </c>
      <c r="BK507" s="22">
        <f>Enrollment[[#This Row],[Female Refugee (3-14)]]+Enrollment[[#This Row],[Host Female (3-14)]]</f>
        <v>43</v>
      </c>
      <c r="BL50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0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07" s="22">
        <f>Enrollment[[#This Row],['# of Boys from host community in age group 15-17 enrolled in learning spaces]]+Enrollment[[#This Row],['# of Boys from host community in age group 18-24 enrolled in learning spaces]]</f>
        <v>0</v>
      </c>
      <c r="BO50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07" s="22">
        <f>Enrollment[[#This Row],[Male Refugee (15-24)]]+Enrollment[[#This Row],[Male Host (15-24)]]</f>
        <v>0</v>
      </c>
      <c r="BQ507" s="22">
        <f>Enrollment[[#This Row],[Female Refugee  (15-24)]]+Enrollment[[#This Row],[Female Host (15-24)]]</f>
        <v>0</v>
      </c>
      <c r="BR507" s="22">
        <f>Enrollment[[#This Row],[Total Male (3-14)]]+Enrollment[[#This Row],[Total Male (15-24)]]</f>
        <v>62</v>
      </c>
      <c r="BS507" s="22">
        <f>Enrollment[[#This Row],[Total Female (3-14)]]+Enrollment[[#This Row],[Total Female (15-24)]]</f>
        <v>43</v>
      </c>
      <c r="BT507" s="22">
        <f>Enrollment[[#This Row],[Refugee Total]]+Enrollment[[#This Row],[Total Host]]</f>
        <v>105</v>
      </c>
      <c r="BU507" s="22">
        <f>Enrollment[[#This Row],['# of Girls from refugee community in age group 3-5 enrolled in learning spaces]]+Enrollment[[#This Row],['# of Girls from host community in age group 3-5 enrolled in learning spaces]]</f>
        <v>11</v>
      </c>
      <c r="BV507" s="22">
        <f>Enrollment[[#This Row],['# of Girls from refugee community in age group 6-14 enrolled in learning spaces]]+Enrollment[[#This Row],['# of Girls from host community in age group 6-14 enrolled in learning spaces]]</f>
        <v>32</v>
      </c>
      <c r="BW50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0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07" s="22">
        <f>Enrollment[[#This Row],['# of Boys from refugee community in age group 3-5 enrolled in learning spaces]]+Enrollment[[#This Row],['# of Boys from host community in age group 3-5 enrolled in learning spaces]]</f>
        <v>24</v>
      </c>
      <c r="BZ507" s="22">
        <f>Enrollment[[#This Row],['# of Boys from refugee community in age group 6-14 enrolled in learning spaces]]+Enrollment[[#This Row],['# of Boys from host community in age group 6-14 enrolled in learning spaces]]</f>
        <v>38</v>
      </c>
      <c r="CA507" s="22">
        <f>Enrollment[[#This Row],['# of Boys from refugee community in age group 15-17 enrolled in learning spaces]]+Enrollment[[#This Row],['# of Boys from host community in age group 15-17 enrolled in learning spaces]]</f>
        <v>0</v>
      </c>
      <c r="CB50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08" spans="1:80">
      <c r="A508" s="21" t="s">
        <v>37</v>
      </c>
      <c r="B508" s="21" t="s">
        <v>66</v>
      </c>
      <c r="E508" s="21" t="s">
        <v>652</v>
      </c>
      <c r="F508" s="21" t="s">
        <v>653</v>
      </c>
      <c r="G508" s="21">
        <v>31013272</v>
      </c>
      <c r="H508" s="21" t="s">
        <v>166</v>
      </c>
      <c r="I508" s="21" t="s">
        <v>167</v>
      </c>
      <c r="J508" s="21" t="s">
        <v>168</v>
      </c>
      <c r="K508" s="21">
        <v>21.2001198491301</v>
      </c>
      <c r="L508" s="21">
        <v>92.153284285258806</v>
      </c>
      <c r="M508" s="21">
        <v>-38.474949198324403</v>
      </c>
      <c r="N508" s="21">
        <v>4</v>
      </c>
      <c r="P508" s="21" t="s">
        <v>99</v>
      </c>
      <c r="Q508" s="21" t="s">
        <v>109</v>
      </c>
      <c r="S508" s="21">
        <v>15</v>
      </c>
      <c r="T508" s="21">
        <v>0</v>
      </c>
      <c r="U508" s="21">
        <v>20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34</v>
      </c>
      <c r="AB508" s="21">
        <v>0</v>
      </c>
      <c r="AC508" s="21">
        <v>36</v>
      </c>
      <c r="AD508" s="21">
        <v>0</v>
      </c>
      <c r="AE508" s="21">
        <v>0</v>
      </c>
      <c r="AF508" s="21">
        <v>0</v>
      </c>
      <c r="AG508" s="21">
        <v>0</v>
      </c>
      <c r="AH508" s="21">
        <v>0</v>
      </c>
      <c r="AI508" s="21">
        <v>0</v>
      </c>
      <c r="AJ508" s="21">
        <v>0</v>
      </c>
      <c r="AK508" s="21">
        <v>0</v>
      </c>
      <c r="AL508" s="21">
        <v>0</v>
      </c>
      <c r="AM508" s="21">
        <v>0</v>
      </c>
      <c r="AN508" s="21">
        <v>0</v>
      </c>
      <c r="AO508" s="21">
        <v>0</v>
      </c>
      <c r="AP508" s="21">
        <v>0</v>
      </c>
      <c r="AQ508" s="21">
        <v>0</v>
      </c>
      <c r="AR508" s="21">
        <v>0</v>
      </c>
      <c r="AS508" s="21">
        <v>0</v>
      </c>
      <c r="AT508" s="21">
        <v>0</v>
      </c>
      <c r="AU508" s="21">
        <v>0</v>
      </c>
      <c r="AV508" s="21">
        <v>0</v>
      </c>
      <c r="AW508" s="21">
        <v>0</v>
      </c>
      <c r="AX508" s="21">
        <v>0</v>
      </c>
      <c r="AY508" s="21" t="s">
        <v>167</v>
      </c>
      <c r="AZ50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0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08" s="22">
        <f>Enrollment[[#This Row],[Refugee Children 3-14]]+Enrollment[[#This Row],[Refugee Children 15-24]]</f>
        <v>105</v>
      </c>
      <c r="BC50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0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08" s="22">
        <f>Enrollment[[#This Row],[Host Children 3-14]]+Enrollment[[#This Row],[Host Children 15-24]]</f>
        <v>0</v>
      </c>
      <c r="BF508" s="22">
        <f>Enrollment[[#This Row],['# of Boys from refugee community in age group 3-5 enrolled in learning spaces]]+Enrollment[[#This Row],['# of Boys from refugee community in age group 6-14 enrolled in learning spaces]]</f>
        <v>56</v>
      </c>
      <c r="BG508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508" s="22">
        <f>Enrollment[[#This Row],['# of Boys from host community in age group 3-5 enrolled in learning spaces]]+Enrollment[[#This Row],['# of Boys from host community in age group 6-14 enrolled in learning spaces]]</f>
        <v>0</v>
      </c>
      <c r="BI508" s="22">
        <f>Enrollment[[#This Row],['# of Girls from host community in age group 3-5 enrolled in learning spaces]]+Enrollment[[#This Row],['# of Girls from host community in age group 6-14 enrolled in learning spaces]]</f>
        <v>0</v>
      </c>
      <c r="BJ508" s="22">
        <f>Enrollment[[#This Row],[Male Refugee (3-14)]]+Enrollment[[#This Row],[Host Male (3-14)]]</f>
        <v>56</v>
      </c>
      <c r="BK508" s="22">
        <f>Enrollment[[#This Row],[Female Refugee (3-14)]]+Enrollment[[#This Row],[Host Female (3-14)]]</f>
        <v>49</v>
      </c>
      <c r="BL50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0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08" s="22">
        <f>Enrollment[[#This Row],['# of Boys from host community in age group 15-17 enrolled in learning spaces]]+Enrollment[[#This Row],['# of Boys from host community in age group 18-24 enrolled in learning spaces]]</f>
        <v>0</v>
      </c>
      <c r="BO50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08" s="22">
        <f>Enrollment[[#This Row],[Male Refugee (15-24)]]+Enrollment[[#This Row],[Male Host (15-24)]]</f>
        <v>0</v>
      </c>
      <c r="BQ508" s="22">
        <f>Enrollment[[#This Row],[Female Refugee  (15-24)]]+Enrollment[[#This Row],[Female Host (15-24)]]</f>
        <v>0</v>
      </c>
      <c r="BR508" s="22">
        <f>Enrollment[[#This Row],[Total Male (3-14)]]+Enrollment[[#This Row],[Total Male (15-24)]]</f>
        <v>56</v>
      </c>
      <c r="BS508" s="22">
        <f>Enrollment[[#This Row],[Total Female (3-14)]]+Enrollment[[#This Row],[Total Female (15-24)]]</f>
        <v>49</v>
      </c>
      <c r="BT508" s="22">
        <f>Enrollment[[#This Row],[Refugee Total]]+Enrollment[[#This Row],[Total Host]]</f>
        <v>105</v>
      </c>
      <c r="BU508" s="22">
        <f>Enrollment[[#This Row],['# of Girls from refugee community in age group 3-5 enrolled in learning spaces]]+Enrollment[[#This Row],['# of Girls from host community in age group 3-5 enrolled in learning spaces]]</f>
        <v>15</v>
      </c>
      <c r="BV508" s="22">
        <f>Enrollment[[#This Row],['# of Girls from refugee community in age group 6-14 enrolled in learning spaces]]+Enrollment[[#This Row],['# of Girls from host community in age group 6-14 enrolled in learning spaces]]</f>
        <v>34</v>
      </c>
      <c r="BW50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0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08" s="22">
        <f>Enrollment[[#This Row],['# of Boys from refugee community in age group 3-5 enrolled in learning spaces]]+Enrollment[[#This Row],['# of Boys from host community in age group 3-5 enrolled in learning spaces]]</f>
        <v>20</v>
      </c>
      <c r="BZ508" s="22">
        <f>Enrollment[[#This Row],['# of Boys from refugee community in age group 6-14 enrolled in learning spaces]]+Enrollment[[#This Row],['# of Boys from host community in age group 6-14 enrolled in learning spaces]]</f>
        <v>36</v>
      </c>
      <c r="CA508" s="22">
        <f>Enrollment[[#This Row],['# of Boys from refugee community in age group 15-17 enrolled in learning spaces]]+Enrollment[[#This Row],['# of Boys from host community in age group 15-17 enrolled in learning spaces]]</f>
        <v>0</v>
      </c>
      <c r="CB50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09" spans="1:80">
      <c r="A509" s="21" t="s">
        <v>37</v>
      </c>
      <c r="B509" s="21" t="s">
        <v>66</v>
      </c>
      <c r="E509" s="21" t="s">
        <v>654</v>
      </c>
      <c r="F509" s="21" t="s">
        <v>655</v>
      </c>
      <c r="G509" s="21">
        <v>31013249</v>
      </c>
      <c r="H509" s="21" t="s">
        <v>166</v>
      </c>
      <c r="I509" s="21" t="s">
        <v>167</v>
      </c>
      <c r="J509" s="21" t="s">
        <v>168</v>
      </c>
      <c r="K509" s="21">
        <v>21.200700000000001</v>
      </c>
      <c r="L509" s="21">
        <v>92.155100000000004</v>
      </c>
      <c r="P509" s="21" t="s">
        <v>99</v>
      </c>
      <c r="Q509" s="21" t="s">
        <v>109</v>
      </c>
      <c r="S509" s="21">
        <v>14</v>
      </c>
      <c r="T509" s="21">
        <v>0</v>
      </c>
      <c r="U509" s="21">
        <v>21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28</v>
      </c>
      <c r="AB509" s="21">
        <v>0</v>
      </c>
      <c r="AC509" s="21">
        <v>42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0</v>
      </c>
      <c r="AK509" s="21">
        <v>0</v>
      </c>
      <c r="AL509" s="21">
        <v>0</v>
      </c>
      <c r="AM509" s="21">
        <v>0</v>
      </c>
      <c r="AN509" s="21">
        <v>0</v>
      </c>
      <c r="AO509" s="21">
        <v>0</v>
      </c>
      <c r="AP509" s="21">
        <v>0</v>
      </c>
      <c r="AQ509" s="21">
        <v>0</v>
      </c>
      <c r="AR509" s="21">
        <v>0</v>
      </c>
      <c r="AS509" s="21">
        <v>0</v>
      </c>
      <c r="AT509" s="21">
        <v>0</v>
      </c>
      <c r="AU509" s="21">
        <v>0</v>
      </c>
      <c r="AV509" s="21">
        <v>0</v>
      </c>
      <c r="AW509" s="21">
        <v>0</v>
      </c>
      <c r="AX509" s="21">
        <v>0</v>
      </c>
      <c r="AY509" s="21" t="s">
        <v>167</v>
      </c>
      <c r="AZ50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0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09" s="22">
        <f>Enrollment[[#This Row],[Refugee Children 3-14]]+Enrollment[[#This Row],[Refugee Children 15-24]]</f>
        <v>105</v>
      </c>
      <c r="BC50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0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09" s="22">
        <f>Enrollment[[#This Row],[Host Children 3-14]]+Enrollment[[#This Row],[Host Children 15-24]]</f>
        <v>0</v>
      </c>
      <c r="BF509" s="22">
        <f>Enrollment[[#This Row],['# of Boys from refugee community in age group 3-5 enrolled in learning spaces]]+Enrollment[[#This Row],['# of Boys from refugee community in age group 6-14 enrolled in learning spaces]]</f>
        <v>63</v>
      </c>
      <c r="BG509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509" s="22">
        <f>Enrollment[[#This Row],['# of Boys from host community in age group 3-5 enrolled in learning spaces]]+Enrollment[[#This Row],['# of Boys from host community in age group 6-14 enrolled in learning spaces]]</f>
        <v>0</v>
      </c>
      <c r="BI509" s="22">
        <f>Enrollment[[#This Row],['# of Girls from host community in age group 3-5 enrolled in learning spaces]]+Enrollment[[#This Row],['# of Girls from host community in age group 6-14 enrolled in learning spaces]]</f>
        <v>0</v>
      </c>
      <c r="BJ509" s="22">
        <f>Enrollment[[#This Row],[Male Refugee (3-14)]]+Enrollment[[#This Row],[Host Male (3-14)]]</f>
        <v>63</v>
      </c>
      <c r="BK509" s="22">
        <f>Enrollment[[#This Row],[Female Refugee (3-14)]]+Enrollment[[#This Row],[Host Female (3-14)]]</f>
        <v>42</v>
      </c>
      <c r="BL50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0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09" s="22">
        <f>Enrollment[[#This Row],['# of Boys from host community in age group 15-17 enrolled in learning spaces]]+Enrollment[[#This Row],['# of Boys from host community in age group 18-24 enrolled in learning spaces]]</f>
        <v>0</v>
      </c>
      <c r="BO50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09" s="22">
        <f>Enrollment[[#This Row],[Male Refugee (15-24)]]+Enrollment[[#This Row],[Male Host (15-24)]]</f>
        <v>0</v>
      </c>
      <c r="BQ509" s="22">
        <f>Enrollment[[#This Row],[Female Refugee  (15-24)]]+Enrollment[[#This Row],[Female Host (15-24)]]</f>
        <v>0</v>
      </c>
      <c r="BR509" s="22">
        <f>Enrollment[[#This Row],[Total Male (3-14)]]+Enrollment[[#This Row],[Total Male (15-24)]]</f>
        <v>63</v>
      </c>
      <c r="BS509" s="22">
        <f>Enrollment[[#This Row],[Total Female (3-14)]]+Enrollment[[#This Row],[Total Female (15-24)]]</f>
        <v>42</v>
      </c>
      <c r="BT509" s="22">
        <f>Enrollment[[#This Row],[Refugee Total]]+Enrollment[[#This Row],[Total Host]]</f>
        <v>105</v>
      </c>
      <c r="BU509" s="22">
        <f>Enrollment[[#This Row],['# of Girls from refugee community in age group 3-5 enrolled in learning spaces]]+Enrollment[[#This Row],['# of Girls from host community in age group 3-5 enrolled in learning spaces]]</f>
        <v>14</v>
      </c>
      <c r="BV509" s="22">
        <f>Enrollment[[#This Row],['# of Girls from refugee community in age group 6-14 enrolled in learning spaces]]+Enrollment[[#This Row],['# of Girls from host community in age group 6-14 enrolled in learning spaces]]</f>
        <v>28</v>
      </c>
      <c r="BW50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0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09" s="22">
        <f>Enrollment[[#This Row],['# of Boys from refugee community in age group 3-5 enrolled in learning spaces]]+Enrollment[[#This Row],['# of Boys from host community in age group 3-5 enrolled in learning spaces]]</f>
        <v>21</v>
      </c>
      <c r="BZ509" s="22">
        <f>Enrollment[[#This Row],['# of Boys from refugee community in age group 6-14 enrolled in learning spaces]]+Enrollment[[#This Row],['# of Boys from host community in age group 6-14 enrolled in learning spaces]]</f>
        <v>42</v>
      </c>
      <c r="CA509" s="22">
        <f>Enrollment[[#This Row],['# of Boys from refugee community in age group 15-17 enrolled in learning spaces]]+Enrollment[[#This Row],['# of Boys from host community in age group 15-17 enrolled in learning spaces]]</f>
        <v>0</v>
      </c>
      <c r="CB50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10" spans="1:80">
      <c r="A510" s="21" t="s">
        <v>37</v>
      </c>
      <c r="B510" s="21" t="s">
        <v>66</v>
      </c>
      <c r="E510" s="21" t="s">
        <v>656</v>
      </c>
      <c r="F510" s="21" t="s">
        <v>657</v>
      </c>
      <c r="G510" s="21">
        <v>31013250</v>
      </c>
      <c r="H510" s="21" t="s">
        <v>166</v>
      </c>
      <c r="I510" s="21" t="s">
        <v>167</v>
      </c>
      <c r="J510" s="21" t="s">
        <v>168</v>
      </c>
      <c r="K510" s="21">
        <v>21.200099999999999</v>
      </c>
      <c r="L510" s="21">
        <v>92.155199999999994</v>
      </c>
      <c r="P510" s="21" t="s">
        <v>99</v>
      </c>
      <c r="Q510" s="21" t="s">
        <v>109</v>
      </c>
      <c r="S510" s="21">
        <v>18</v>
      </c>
      <c r="T510" s="21">
        <v>0</v>
      </c>
      <c r="U510" s="21">
        <v>17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25</v>
      </c>
      <c r="AB510" s="21">
        <v>0</v>
      </c>
      <c r="AC510" s="21">
        <v>45</v>
      </c>
      <c r="AD510" s="21">
        <v>0</v>
      </c>
      <c r="AE510" s="21">
        <v>0</v>
      </c>
      <c r="AF510" s="21">
        <v>0</v>
      </c>
      <c r="AG510" s="21">
        <v>0</v>
      </c>
      <c r="AH510" s="21">
        <v>0</v>
      </c>
      <c r="AI510" s="21">
        <v>0</v>
      </c>
      <c r="AJ510" s="21">
        <v>0</v>
      </c>
      <c r="AK510" s="21">
        <v>0</v>
      </c>
      <c r="AL510" s="21">
        <v>0</v>
      </c>
      <c r="AM510" s="21">
        <v>0</v>
      </c>
      <c r="AN510" s="21">
        <v>0</v>
      </c>
      <c r="AO510" s="21">
        <v>0</v>
      </c>
      <c r="AP510" s="21">
        <v>0</v>
      </c>
      <c r="AQ510" s="21">
        <v>0</v>
      </c>
      <c r="AR510" s="21">
        <v>0</v>
      </c>
      <c r="AS510" s="21">
        <v>0</v>
      </c>
      <c r="AT510" s="21">
        <v>0</v>
      </c>
      <c r="AU510" s="21">
        <v>0</v>
      </c>
      <c r="AV510" s="21">
        <v>0</v>
      </c>
      <c r="AW510" s="21">
        <v>0</v>
      </c>
      <c r="AX510" s="21">
        <v>0</v>
      </c>
      <c r="AY510" s="21" t="s">
        <v>167</v>
      </c>
      <c r="AZ5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10" s="22">
        <f>Enrollment[[#This Row],[Refugee Children 3-14]]+Enrollment[[#This Row],[Refugee Children 15-24]]</f>
        <v>105</v>
      </c>
      <c r="BC5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10" s="22">
        <f>Enrollment[[#This Row],[Host Children 3-14]]+Enrollment[[#This Row],[Host Children 15-24]]</f>
        <v>0</v>
      </c>
      <c r="BF510" s="22">
        <f>Enrollment[[#This Row],['# of Boys from refugee community in age group 3-5 enrolled in learning spaces]]+Enrollment[[#This Row],['# of Boys from refugee community in age group 6-14 enrolled in learning spaces]]</f>
        <v>62</v>
      </c>
      <c r="BG510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510" s="22">
        <f>Enrollment[[#This Row],['# of Boys from host community in age group 3-5 enrolled in learning spaces]]+Enrollment[[#This Row],['# of Boys from host community in age group 6-14 enrolled in learning spaces]]</f>
        <v>0</v>
      </c>
      <c r="BI510" s="22">
        <f>Enrollment[[#This Row],['# of Girls from host community in age group 3-5 enrolled in learning spaces]]+Enrollment[[#This Row],['# of Girls from host community in age group 6-14 enrolled in learning spaces]]</f>
        <v>0</v>
      </c>
      <c r="BJ510" s="22">
        <f>Enrollment[[#This Row],[Male Refugee (3-14)]]+Enrollment[[#This Row],[Host Male (3-14)]]</f>
        <v>62</v>
      </c>
      <c r="BK510" s="22">
        <f>Enrollment[[#This Row],[Female Refugee (3-14)]]+Enrollment[[#This Row],[Host Female (3-14)]]</f>
        <v>43</v>
      </c>
      <c r="BL5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10" s="22">
        <f>Enrollment[[#This Row],['# of Boys from host community in age group 15-17 enrolled in learning spaces]]+Enrollment[[#This Row],['# of Boys from host community in age group 18-24 enrolled in learning spaces]]</f>
        <v>0</v>
      </c>
      <c r="BO5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10" s="22">
        <f>Enrollment[[#This Row],[Male Refugee (15-24)]]+Enrollment[[#This Row],[Male Host (15-24)]]</f>
        <v>0</v>
      </c>
      <c r="BQ510" s="22">
        <f>Enrollment[[#This Row],[Female Refugee  (15-24)]]+Enrollment[[#This Row],[Female Host (15-24)]]</f>
        <v>0</v>
      </c>
      <c r="BR510" s="22">
        <f>Enrollment[[#This Row],[Total Male (3-14)]]+Enrollment[[#This Row],[Total Male (15-24)]]</f>
        <v>62</v>
      </c>
      <c r="BS510" s="22">
        <f>Enrollment[[#This Row],[Total Female (3-14)]]+Enrollment[[#This Row],[Total Female (15-24)]]</f>
        <v>43</v>
      </c>
      <c r="BT510" s="22">
        <f>Enrollment[[#This Row],[Refugee Total]]+Enrollment[[#This Row],[Total Host]]</f>
        <v>105</v>
      </c>
      <c r="BU510" s="22">
        <f>Enrollment[[#This Row],['# of Girls from refugee community in age group 3-5 enrolled in learning spaces]]+Enrollment[[#This Row],['# of Girls from host community in age group 3-5 enrolled in learning spaces]]</f>
        <v>18</v>
      </c>
      <c r="BV510" s="22">
        <f>Enrollment[[#This Row],['# of Girls from refugee community in age group 6-14 enrolled in learning spaces]]+Enrollment[[#This Row],['# of Girls from host community in age group 6-14 enrolled in learning spaces]]</f>
        <v>25</v>
      </c>
      <c r="BW5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10" s="22">
        <f>Enrollment[[#This Row],['# of Boys from refugee community in age group 3-5 enrolled in learning spaces]]+Enrollment[[#This Row],['# of Boys from host community in age group 3-5 enrolled in learning spaces]]</f>
        <v>17</v>
      </c>
      <c r="BZ510" s="22">
        <f>Enrollment[[#This Row],['# of Boys from refugee community in age group 6-14 enrolled in learning spaces]]+Enrollment[[#This Row],['# of Boys from host community in age group 6-14 enrolled in learning spaces]]</f>
        <v>45</v>
      </c>
      <c r="CA5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5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11" spans="1:80">
      <c r="A511" s="21" t="s">
        <v>37</v>
      </c>
      <c r="B511" s="21" t="s">
        <v>66</v>
      </c>
      <c r="E511" s="21" t="s">
        <v>658</v>
      </c>
      <c r="F511" s="21" t="s">
        <v>659</v>
      </c>
      <c r="G511" s="21">
        <v>31013291</v>
      </c>
      <c r="H511" s="21" t="s">
        <v>166</v>
      </c>
      <c r="I511" s="21" t="s">
        <v>167</v>
      </c>
      <c r="J511" s="21" t="s">
        <v>168</v>
      </c>
      <c r="K511" s="21">
        <v>21.199437003500002</v>
      </c>
      <c r="L511" s="21">
        <v>92.154933700499996</v>
      </c>
      <c r="P511" s="21" t="s">
        <v>99</v>
      </c>
      <c r="Q511" s="21" t="s">
        <v>109</v>
      </c>
      <c r="S511" s="21">
        <v>18</v>
      </c>
      <c r="T511" s="21">
        <v>0</v>
      </c>
      <c r="U511" s="21">
        <v>17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39</v>
      </c>
      <c r="AB511" s="21">
        <v>0</v>
      </c>
      <c r="AC511" s="21">
        <v>35</v>
      </c>
      <c r="AD511" s="21">
        <v>0</v>
      </c>
      <c r="AE511" s="21">
        <v>0</v>
      </c>
      <c r="AF511" s="21">
        <v>0</v>
      </c>
      <c r="AG511" s="21">
        <v>0</v>
      </c>
      <c r="AH511" s="21">
        <v>0</v>
      </c>
      <c r="AI511" s="21">
        <v>0</v>
      </c>
      <c r="AJ511" s="21">
        <v>0</v>
      </c>
      <c r="AK511" s="21">
        <v>0</v>
      </c>
      <c r="AL511" s="21">
        <v>0</v>
      </c>
      <c r="AM511" s="21">
        <v>0</v>
      </c>
      <c r="AN511" s="21">
        <v>0</v>
      </c>
      <c r="AO511" s="21">
        <v>0</v>
      </c>
      <c r="AP511" s="21">
        <v>0</v>
      </c>
      <c r="AQ511" s="21">
        <v>0</v>
      </c>
      <c r="AR511" s="21">
        <v>0</v>
      </c>
      <c r="AS511" s="21">
        <v>0</v>
      </c>
      <c r="AT511" s="21">
        <v>0</v>
      </c>
      <c r="AU511" s="21">
        <v>0</v>
      </c>
      <c r="AV511" s="21">
        <v>0</v>
      </c>
      <c r="AW511" s="21">
        <v>0</v>
      </c>
      <c r="AX511" s="21">
        <v>0</v>
      </c>
      <c r="AY511" s="21" t="s">
        <v>167</v>
      </c>
      <c r="AZ5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5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11" s="22">
        <f>Enrollment[[#This Row],[Refugee Children 3-14]]+Enrollment[[#This Row],[Refugee Children 15-24]]</f>
        <v>109</v>
      </c>
      <c r="BC5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11" s="22">
        <f>Enrollment[[#This Row],[Host Children 3-14]]+Enrollment[[#This Row],[Host Children 15-24]]</f>
        <v>0</v>
      </c>
      <c r="BF511" s="22">
        <f>Enrollment[[#This Row],['# of Boys from refugee community in age group 3-5 enrolled in learning spaces]]+Enrollment[[#This Row],['# of Boys from refugee community in age group 6-14 enrolled in learning spaces]]</f>
        <v>52</v>
      </c>
      <c r="BG511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511" s="22">
        <f>Enrollment[[#This Row],['# of Boys from host community in age group 3-5 enrolled in learning spaces]]+Enrollment[[#This Row],['# of Boys from host community in age group 6-14 enrolled in learning spaces]]</f>
        <v>0</v>
      </c>
      <c r="BI511" s="22">
        <f>Enrollment[[#This Row],['# of Girls from host community in age group 3-5 enrolled in learning spaces]]+Enrollment[[#This Row],['# of Girls from host community in age group 6-14 enrolled in learning spaces]]</f>
        <v>0</v>
      </c>
      <c r="BJ511" s="22">
        <f>Enrollment[[#This Row],[Male Refugee (3-14)]]+Enrollment[[#This Row],[Host Male (3-14)]]</f>
        <v>52</v>
      </c>
      <c r="BK511" s="22">
        <f>Enrollment[[#This Row],[Female Refugee (3-14)]]+Enrollment[[#This Row],[Host Female (3-14)]]</f>
        <v>57</v>
      </c>
      <c r="BL5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11" s="22">
        <f>Enrollment[[#This Row],['# of Boys from host community in age group 15-17 enrolled in learning spaces]]+Enrollment[[#This Row],['# of Boys from host community in age group 18-24 enrolled in learning spaces]]</f>
        <v>0</v>
      </c>
      <c r="BO5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11" s="22">
        <f>Enrollment[[#This Row],[Male Refugee (15-24)]]+Enrollment[[#This Row],[Male Host (15-24)]]</f>
        <v>0</v>
      </c>
      <c r="BQ511" s="22">
        <f>Enrollment[[#This Row],[Female Refugee  (15-24)]]+Enrollment[[#This Row],[Female Host (15-24)]]</f>
        <v>0</v>
      </c>
      <c r="BR511" s="22">
        <f>Enrollment[[#This Row],[Total Male (3-14)]]+Enrollment[[#This Row],[Total Male (15-24)]]</f>
        <v>52</v>
      </c>
      <c r="BS511" s="22">
        <f>Enrollment[[#This Row],[Total Female (3-14)]]+Enrollment[[#This Row],[Total Female (15-24)]]</f>
        <v>57</v>
      </c>
      <c r="BT511" s="22">
        <f>Enrollment[[#This Row],[Refugee Total]]+Enrollment[[#This Row],[Total Host]]</f>
        <v>109</v>
      </c>
      <c r="BU511" s="22">
        <f>Enrollment[[#This Row],['# of Girls from refugee community in age group 3-5 enrolled in learning spaces]]+Enrollment[[#This Row],['# of Girls from host community in age group 3-5 enrolled in learning spaces]]</f>
        <v>18</v>
      </c>
      <c r="BV511" s="22">
        <f>Enrollment[[#This Row],['# of Girls from refugee community in age group 6-14 enrolled in learning spaces]]+Enrollment[[#This Row],['# of Girls from host community in age group 6-14 enrolled in learning spaces]]</f>
        <v>39</v>
      </c>
      <c r="BW5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11" s="22">
        <f>Enrollment[[#This Row],['# of Boys from refugee community in age group 3-5 enrolled in learning spaces]]+Enrollment[[#This Row],['# of Boys from host community in age group 3-5 enrolled in learning spaces]]</f>
        <v>17</v>
      </c>
      <c r="BZ511" s="22">
        <f>Enrollment[[#This Row],['# of Boys from refugee community in age group 6-14 enrolled in learning spaces]]+Enrollment[[#This Row],['# of Boys from host community in age group 6-14 enrolled in learning spaces]]</f>
        <v>35</v>
      </c>
      <c r="CA5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5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12" spans="1:80">
      <c r="A512" s="21" t="s">
        <v>37</v>
      </c>
      <c r="B512" s="21" t="s">
        <v>66</v>
      </c>
      <c r="E512" s="21" t="s">
        <v>660</v>
      </c>
      <c r="F512" s="21" t="s">
        <v>661</v>
      </c>
      <c r="G512" s="21">
        <v>31013263</v>
      </c>
      <c r="H512" s="21" t="s">
        <v>166</v>
      </c>
      <c r="I512" s="21" t="s">
        <v>167</v>
      </c>
      <c r="J512" s="21" t="s">
        <v>168</v>
      </c>
      <c r="K512" s="21">
        <v>21.195033986488099</v>
      </c>
      <c r="L512" s="21">
        <v>92.155080270611506</v>
      </c>
      <c r="M512" s="21">
        <v>-52.170083148976403</v>
      </c>
      <c r="N512" s="21">
        <v>4</v>
      </c>
      <c r="P512" s="21" t="s">
        <v>99</v>
      </c>
      <c r="Q512" s="21" t="s">
        <v>109</v>
      </c>
      <c r="S512" s="21">
        <v>23</v>
      </c>
      <c r="T512" s="21">
        <v>0</v>
      </c>
      <c r="U512" s="21">
        <v>12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25</v>
      </c>
      <c r="AB512" s="21">
        <v>0</v>
      </c>
      <c r="AC512" s="21">
        <v>45</v>
      </c>
      <c r="AD512" s="21">
        <v>0</v>
      </c>
      <c r="AE512" s="21">
        <v>0</v>
      </c>
      <c r="AF512" s="21">
        <v>0</v>
      </c>
      <c r="AG512" s="21">
        <v>0</v>
      </c>
      <c r="AH512" s="21">
        <v>0</v>
      </c>
      <c r="AI512" s="21">
        <v>0</v>
      </c>
      <c r="AJ512" s="21">
        <v>0</v>
      </c>
      <c r="AK512" s="21">
        <v>0</v>
      </c>
      <c r="AL512" s="21">
        <v>0</v>
      </c>
      <c r="AM512" s="21">
        <v>0</v>
      </c>
      <c r="AN512" s="21">
        <v>0</v>
      </c>
      <c r="AO512" s="21">
        <v>0</v>
      </c>
      <c r="AP512" s="21">
        <v>0</v>
      </c>
      <c r="AQ512" s="21">
        <v>0</v>
      </c>
      <c r="AR512" s="21">
        <v>0</v>
      </c>
      <c r="AS512" s="21">
        <v>0</v>
      </c>
      <c r="AT512" s="21">
        <v>0</v>
      </c>
      <c r="AU512" s="21">
        <v>0</v>
      </c>
      <c r="AV512" s="21">
        <v>0</v>
      </c>
      <c r="AW512" s="21">
        <v>0</v>
      </c>
      <c r="AX512" s="21">
        <v>0</v>
      </c>
      <c r="AY512" s="21" t="s">
        <v>167</v>
      </c>
      <c r="AZ5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12" s="22">
        <f>Enrollment[[#This Row],[Refugee Children 3-14]]+Enrollment[[#This Row],[Refugee Children 15-24]]</f>
        <v>105</v>
      </c>
      <c r="BC5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12" s="22">
        <f>Enrollment[[#This Row],[Host Children 3-14]]+Enrollment[[#This Row],[Host Children 15-24]]</f>
        <v>0</v>
      </c>
      <c r="BF512" s="22">
        <f>Enrollment[[#This Row],['# of Boys from refugee community in age group 3-5 enrolled in learning spaces]]+Enrollment[[#This Row],['# of Boys from refugee community in age group 6-14 enrolled in learning spaces]]</f>
        <v>57</v>
      </c>
      <c r="BG512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512" s="22">
        <f>Enrollment[[#This Row],['# of Boys from host community in age group 3-5 enrolled in learning spaces]]+Enrollment[[#This Row],['# of Boys from host community in age group 6-14 enrolled in learning spaces]]</f>
        <v>0</v>
      </c>
      <c r="BI512" s="22">
        <f>Enrollment[[#This Row],['# of Girls from host community in age group 3-5 enrolled in learning spaces]]+Enrollment[[#This Row],['# of Girls from host community in age group 6-14 enrolled in learning spaces]]</f>
        <v>0</v>
      </c>
      <c r="BJ512" s="22">
        <f>Enrollment[[#This Row],[Male Refugee (3-14)]]+Enrollment[[#This Row],[Host Male (3-14)]]</f>
        <v>57</v>
      </c>
      <c r="BK512" s="22">
        <f>Enrollment[[#This Row],[Female Refugee (3-14)]]+Enrollment[[#This Row],[Host Female (3-14)]]</f>
        <v>48</v>
      </c>
      <c r="BL5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12" s="22">
        <f>Enrollment[[#This Row],['# of Boys from host community in age group 15-17 enrolled in learning spaces]]+Enrollment[[#This Row],['# of Boys from host community in age group 18-24 enrolled in learning spaces]]</f>
        <v>0</v>
      </c>
      <c r="BO5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12" s="22">
        <f>Enrollment[[#This Row],[Male Refugee (15-24)]]+Enrollment[[#This Row],[Male Host (15-24)]]</f>
        <v>0</v>
      </c>
      <c r="BQ512" s="22">
        <f>Enrollment[[#This Row],[Female Refugee  (15-24)]]+Enrollment[[#This Row],[Female Host (15-24)]]</f>
        <v>0</v>
      </c>
      <c r="BR512" s="22">
        <f>Enrollment[[#This Row],[Total Male (3-14)]]+Enrollment[[#This Row],[Total Male (15-24)]]</f>
        <v>57</v>
      </c>
      <c r="BS512" s="22">
        <f>Enrollment[[#This Row],[Total Female (3-14)]]+Enrollment[[#This Row],[Total Female (15-24)]]</f>
        <v>48</v>
      </c>
      <c r="BT512" s="22">
        <f>Enrollment[[#This Row],[Refugee Total]]+Enrollment[[#This Row],[Total Host]]</f>
        <v>105</v>
      </c>
      <c r="BU512" s="22">
        <f>Enrollment[[#This Row],['# of Girls from refugee community in age group 3-5 enrolled in learning spaces]]+Enrollment[[#This Row],['# of Girls from host community in age group 3-5 enrolled in learning spaces]]</f>
        <v>23</v>
      </c>
      <c r="BV512" s="22">
        <f>Enrollment[[#This Row],['# of Girls from refugee community in age group 6-14 enrolled in learning spaces]]+Enrollment[[#This Row],['# of Girls from host community in age group 6-14 enrolled in learning spaces]]</f>
        <v>25</v>
      </c>
      <c r="BW5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12" s="22">
        <f>Enrollment[[#This Row],['# of Boys from refugee community in age group 3-5 enrolled in learning spaces]]+Enrollment[[#This Row],['# of Boys from host community in age group 3-5 enrolled in learning spaces]]</f>
        <v>12</v>
      </c>
      <c r="BZ512" s="22">
        <f>Enrollment[[#This Row],['# of Boys from refugee community in age group 6-14 enrolled in learning spaces]]+Enrollment[[#This Row],['# of Boys from host community in age group 6-14 enrolled in learning spaces]]</f>
        <v>45</v>
      </c>
      <c r="CA5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5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13" spans="1:80">
      <c r="A513" s="21" t="s">
        <v>37</v>
      </c>
      <c r="B513" s="21" t="s">
        <v>66</v>
      </c>
      <c r="E513" s="21" t="s">
        <v>169</v>
      </c>
      <c r="F513" s="21" t="s">
        <v>662</v>
      </c>
      <c r="G513" s="21">
        <v>31013260</v>
      </c>
      <c r="H513" s="21" t="s">
        <v>166</v>
      </c>
      <c r="I513" s="21" t="s">
        <v>167</v>
      </c>
      <c r="J513" s="21" t="s">
        <v>168</v>
      </c>
      <c r="K513" s="21">
        <v>21.194953277696399</v>
      </c>
      <c r="L513" s="21">
        <v>92.155583278167697</v>
      </c>
      <c r="M513" s="21">
        <v>-30.764585334157101</v>
      </c>
      <c r="N513" s="21">
        <v>4</v>
      </c>
      <c r="P513" s="21" t="s">
        <v>99</v>
      </c>
      <c r="Q513" s="21" t="s">
        <v>109</v>
      </c>
      <c r="S513" s="21">
        <v>18</v>
      </c>
      <c r="T513" s="21">
        <v>0</v>
      </c>
      <c r="U513" s="21">
        <v>17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36</v>
      </c>
      <c r="AB513" s="21">
        <v>0</v>
      </c>
      <c r="AC513" s="21">
        <v>34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0</v>
      </c>
      <c r="AM513" s="21">
        <v>0</v>
      </c>
      <c r="AN513" s="21">
        <v>0</v>
      </c>
      <c r="AO513" s="21">
        <v>0</v>
      </c>
      <c r="AP513" s="21">
        <v>0</v>
      </c>
      <c r="AQ513" s="21">
        <v>0</v>
      </c>
      <c r="AR513" s="21">
        <v>0</v>
      </c>
      <c r="AS513" s="21">
        <v>0</v>
      </c>
      <c r="AT513" s="21">
        <v>0</v>
      </c>
      <c r="AU513" s="21">
        <v>0</v>
      </c>
      <c r="AV513" s="21">
        <v>0</v>
      </c>
      <c r="AW513" s="21">
        <v>0</v>
      </c>
      <c r="AX513" s="21">
        <v>0</v>
      </c>
      <c r="AY513" s="21" t="s">
        <v>167</v>
      </c>
      <c r="AZ5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13" s="22">
        <f>Enrollment[[#This Row],[Refugee Children 3-14]]+Enrollment[[#This Row],[Refugee Children 15-24]]</f>
        <v>105</v>
      </c>
      <c r="BC5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13" s="22">
        <f>Enrollment[[#This Row],[Host Children 3-14]]+Enrollment[[#This Row],[Host Children 15-24]]</f>
        <v>0</v>
      </c>
      <c r="BF513" s="22">
        <f>Enrollment[[#This Row],['# of Boys from refugee community in age group 3-5 enrolled in learning spaces]]+Enrollment[[#This Row],['# of Boys from refugee community in age group 6-14 enrolled in learning spaces]]</f>
        <v>51</v>
      </c>
      <c r="BG513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513" s="22">
        <f>Enrollment[[#This Row],['# of Boys from host community in age group 3-5 enrolled in learning spaces]]+Enrollment[[#This Row],['# of Boys from host community in age group 6-14 enrolled in learning spaces]]</f>
        <v>0</v>
      </c>
      <c r="BI513" s="22">
        <f>Enrollment[[#This Row],['# of Girls from host community in age group 3-5 enrolled in learning spaces]]+Enrollment[[#This Row],['# of Girls from host community in age group 6-14 enrolled in learning spaces]]</f>
        <v>0</v>
      </c>
      <c r="BJ513" s="22">
        <f>Enrollment[[#This Row],[Male Refugee (3-14)]]+Enrollment[[#This Row],[Host Male (3-14)]]</f>
        <v>51</v>
      </c>
      <c r="BK513" s="22">
        <f>Enrollment[[#This Row],[Female Refugee (3-14)]]+Enrollment[[#This Row],[Host Female (3-14)]]</f>
        <v>54</v>
      </c>
      <c r="BL5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13" s="22">
        <f>Enrollment[[#This Row],['# of Boys from host community in age group 15-17 enrolled in learning spaces]]+Enrollment[[#This Row],['# of Boys from host community in age group 18-24 enrolled in learning spaces]]</f>
        <v>0</v>
      </c>
      <c r="BO5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13" s="22">
        <f>Enrollment[[#This Row],[Male Refugee (15-24)]]+Enrollment[[#This Row],[Male Host (15-24)]]</f>
        <v>0</v>
      </c>
      <c r="BQ513" s="22">
        <f>Enrollment[[#This Row],[Female Refugee  (15-24)]]+Enrollment[[#This Row],[Female Host (15-24)]]</f>
        <v>0</v>
      </c>
      <c r="BR513" s="22">
        <f>Enrollment[[#This Row],[Total Male (3-14)]]+Enrollment[[#This Row],[Total Male (15-24)]]</f>
        <v>51</v>
      </c>
      <c r="BS513" s="22">
        <f>Enrollment[[#This Row],[Total Female (3-14)]]+Enrollment[[#This Row],[Total Female (15-24)]]</f>
        <v>54</v>
      </c>
      <c r="BT513" s="22">
        <f>Enrollment[[#This Row],[Refugee Total]]+Enrollment[[#This Row],[Total Host]]</f>
        <v>105</v>
      </c>
      <c r="BU513" s="22">
        <f>Enrollment[[#This Row],['# of Girls from refugee community in age group 3-5 enrolled in learning spaces]]+Enrollment[[#This Row],['# of Girls from host community in age group 3-5 enrolled in learning spaces]]</f>
        <v>18</v>
      </c>
      <c r="BV513" s="22">
        <f>Enrollment[[#This Row],['# of Girls from refugee community in age group 6-14 enrolled in learning spaces]]+Enrollment[[#This Row],['# of Girls from host community in age group 6-14 enrolled in learning spaces]]</f>
        <v>36</v>
      </c>
      <c r="BW5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13" s="22">
        <f>Enrollment[[#This Row],['# of Boys from refugee community in age group 3-5 enrolled in learning spaces]]+Enrollment[[#This Row],['# of Boys from host community in age group 3-5 enrolled in learning spaces]]</f>
        <v>17</v>
      </c>
      <c r="BZ513" s="22">
        <f>Enrollment[[#This Row],['# of Boys from refugee community in age group 6-14 enrolled in learning spaces]]+Enrollment[[#This Row],['# of Boys from host community in age group 6-14 enrolled in learning spaces]]</f>
        <v>34</v>
      </c>
      <c r="CA5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5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14" spans="1:80">
      <c r="A514" s="21" t="s">
        <v>37</v>
      </c>
      <c r="B514" s="21" t="s">
        <v>66</v>
      </c>
      <c r="E514" s="21" t="s">
        <v>663</v>
      </c>
      <c r="F514" s="21" t="s">
        <v>664</v>
      </c>
      <c r="G514" s="21">
        <v>31013262</v>
      </c>
      <c r="H514" s="21" t="s">
        <v>166</v>
      </c>
      <c r="I514" s="21" t="s">
        <v>167</v>
      </c>
      <c r="J514" s="21" t="s">
        <v>168</v>
      </c>
      <c r="K514" s="21">
        <v>21.1952342066642</v>
      </c>
      <c r="L514" s="21">
        <v>92.154481624333997</v>
      </c>
      <c r="M514" s="21">
        <v>-37.944784279647401</v>
      </c>
      <c r="N514" s="21">
        <v>4</v>
      </c>
      <c r="P514" s="21" t="s">
        <v>99</v>
      </c>
      <c r="Q514" s="21" t="s">
        <v>109</v>
      </c>
      <c r="S514" s="21">
        <v>14</v>
      </c>
      <c r="T514" s="21">
        <v>0</v>
      </c>
      <c r="U514" s="21">
        <v>21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23</v>
      </c>
      <c r="AB514" s="21">
        <v>0</v>
      </c>
      <c r="AC514" s="21">
        <v>47</v>
      </c>
      <c r="AD514" s="21">
        <v>0</v>
      </c>
      <c r="AE514" s="21">
        <v>0</v>
      </c>
      <c r="AF514" s="21">
        <v>0</v>
      </c>
      <c r="AG514" s="21">
        <v>0</v>
      </c>
      <c r="AH514" s="21">
        <v>0</v>
      </c>
      <c r="AI514" s="21">
        <v>0</v>
      </c>
      <c r="AJ514" s="21">
        <v>0</v>
      </c>
      <c r="AK514" s="21">
        <v>0</v>
      </c>
      <c r="AL514" s="21">
        <v>0</v>
      </c>
      <c r="AM514" s="21">
        <v>0</v>
      </c>
      <c r="AN514" s="21">
        <v>0</v>
      </c>
      <c r="AO514" s="21">
        <v>0</v>
      </c>
      <c r="AP514" s="21">
        <v>0</v>
      </c>
      <c r="AQ514" s="21">
        <v>0</v>
      </c>
      <c r="AR514" s="21">
        <v>0</v>
      </c>
      <c r="AS514" s="21">
        <v>0</v>
      </c>
      <c r="AT514" s="21">
        <v>0</v>
      </c>
      <c r="AU514" s="21">
        <v>0</v>
      </c>
      <c r="AV514" s="21">
        <v>0</v>
      </c>
      <c r="AW514" s="21">
        <v>0</v>
      </c>
      <c r="AX514" s="21">
        <v>0</v>
      </c>
      <c r="AY514" s="21" t="s">
        <v>167</v>
      </c>
      <c r="AZ5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14" s="22">
        <f>Enrollment[[#This Row],[Refugee Children 3-14]]+Enrollment[[#This Row],[Refugee Children 15-24]]</f>
        <v>105</v>
      </c>
      <c r="BC5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14" s="22">
        <f>Enrollment[[#This Row],[Host Children 3-14]]+Enrollment[[#This Row],[Host Children 15-24]]</f>
        <v>0</v>
      </c>
      <c r="BF514" s="22">
        <f>Enrollment[[#This Row],['# of Boys from refugee community in age group 3-5 enrolled in learning spaces]]+Enrollment[[#This Row],['# of Boys from refugee community in age group 6-14 enrolled in learning spaces]]</f>
        <v>68</v>
      </c>
      <c r="BG514" s="22">
        <f>Enrollment[[#This Row],['# of Girls from refugee community in age group 3-5 enrolled in learning spaces]]+Enrollment[[#This Row],['# of Girls from refugee community in age group 6-14 enrolled in learning spaces]]</f>
        <v>37</v>
      </c>
      <c r="BH514" s="22">
        <f>Enrollment[[#This Row],['# of Boys from host community in age group 3-5 enrolled in learning spaces]]+Enrollment[[#This Row],['# of Boys from host community in age group 6-14 enrolled in learning spaces]]</f>
        <v>0</v>
      </c>
      <c r="BI514" s="22">
        <f>Enrollment[[#This Row],['# of Girls from host community in age group 3-5 enrolled in learning spaces]]+Enrollment[[#This Row],['# of Girls from host community in age group 6-14 enrolled in learning spaces]]</f>
        <v>0</v>
      </c>
      <c r="BJ514" s="22">
        <f>Enrollment[[#This Row],[Male Refugee (3-14)]]+Enrollment[[#This Row],[Host Male (3-14)]]</f>
        <v>68</v>
      </c>
      <c r="BK514" s="22">
        <f>Enrollment[[#This Row],[Female Refugee (3-14)]]+Enrollment[[#This Row],[Host Female (3-14)]]</f>
        <v>37</v>
      </c>
      <c r="BL5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14" s="22">
        <f>Enrollment[[#This Row],['# of Boys from host community in age group 15-17 enrolled in learning spaces]]+Enrollment[[#This Row],['# of Boys from host community in age group 18-24 enrolled in learning spaces]]</f>
        <v>0</v>
      </c>
      <c r="BO5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14" s="22">
        <f>Enrollment[[#This Row],[Male Refugee (15-24)]]+Enrollment[[#This Row],[Male Host (15-24)]]</f>
        <v>0</v>
      </c>
      <c r="BQ514" s="22">
        <f>Enrollment[[#This Row],[Female Refugee  (15-24)]]+Enrollment[[#This Row],[Female Host (15-24)]]</f>
        <v>0</v>
      </c>
      <c r="BR514" s="22">
        <f>Enrollment[[#This Row],[Total Male (3-14)]]+Enrollment[[#This Row],[Total Male (15-24)]]</f>
        <v>68</v>
      </c>
      <c r="BS514" s="22">
        <f>Enrollment[[#This Row],[Total Female (3-14)]]+Enrollment[[#This Row],[Total Female (15-24)]]</f>
        <v>37</v>
      </c>
      <c r="BT514" s="22">
        <f>Enrollment[[#This Row],[Refugee Total]]+Enrollment[[#This Row],[Total Host]]</f>
        <v>105</v>
      </c>
      <c r="BU514" s="22">
        <f>Enrollment[[#This Row],['# of Girls from refugee community in age group 3-5 enrolled in learning spaces]]+Enrollment[[#This Row],['# of Girls from host community in age group 3-5 enrolled in learning spaces]]</f>
        <v>14</v>
      </c>
      <c r="BV514" s="22">
        <f>Enrollment[[#This Row],['# of Girls from refugee community in age group 6-14 enrolled in learning spaces]]+Enrollment[[#This Row],['# of Girls from host community in age group 6-14 enrolled in learning spaces]]</f>
        <v>23</v>
      </c>
      <c r="BW5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14" s="22">
        <f>Enrollment[[#This Row],['# of Boys from refugee community in age group 3-5 enrolled in learning spaces]]+Enrollment[[#This Row],['# of Boys from host community in age group 3-5 enrolled in learning spaces]]</f>
        <v>21</v>
      </c>
      <c r="BZ514" s="22">
        <f>Enrollment[[#This Row],['# of Boys from refugee community in age group 6-14 enrolled in learning spaces]]+Enrollment[[#This Row],['# of Boys from host community in age group 6-14 enrolled in learning spaces]]</f>
        <v>47</v>
      </c>
      <c r="CA5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5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15" spans="1:80">
      <c r="A515" s="21" t="s">
        <v>37</v>
      </c>
      <c r="B515" s="21" t="s">
        <v>66</v>
      </c>
      <c r="E515" s="21" t="s">
        <v>665</v>
      </c>
      <c r="F515" s="21" t="s">
        <v>666</v>
      </c>
      <c r="G515" s="21">
        <v>31013290</v>
      </c>
      <c r="H515" s="21" t="s">
        <v>166</v>
      </c>
      <c r="I515" s="21" t="s">
        <v>167</v>
      </c>
      <c r="J515" s="21" t="s">
        <v>168</v>
      </c>
      <c r="K515" s="21">
        <v>21.1942563565845</v>
      </c>
      <c r="L515" s="21">
        <v>92.155316399733806</v>
      </c>
      <c r="M515" s="21">
        <v>-38.613464357822998</v>
      </c>
      <c r="N515" s="21">
        <v>4</v>
      </c>
      <c r="P515" s="21" t="s">
        <v>99</v>
      </c>
      <c r="Q515" s="21" t="s">
        <v>109</v>
      </c>
      <c r="S515" s="21">
        <v>22</v>
      </c>
      <c r="T515" s="21">
        <v>0</v>
      </c>
      <c r="U515" s="21">
        <v>14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36</v>
      </c>
      <c r="AB515" s="21">
        <v>0</v>
      </c>
      <c r="AC515" s="21">
        <v>31</v>
      </c>
      <c r="AD515" s="21">
        <v>0</v>
      </c>
      <c r="AE515" s="21">
        <v>0</v>
      </c>
      <c r="AF515" s="21">
        <v>0</v>
      </c>
      <c r="AG515" s="21">
        <v>0</v>
      </c>
      <c r="AH515" s="21">
        <v>0</v>
      </c>
      <c r="AI515" s="21">
        <v>0</v>
      </c>
      <c r="AJ515" s="21">
        <v>0</v>
      </c>
      <c r="AK515" s="21">
        <v>0</v>
      </c>
      <c r="AL515" s="21">
        <v>0</v>
      </c>
      <c r="AM515" s="21">
        <v>0</v>
      </c>
      <c r="AN515" s="21">
        <v>0</v>
      </c>
      <c r="AO515" s="21">
        <v>0</v>
      </c>
      <c r="AP515" s="21">
        <v>0</v>
      </c>
      <c r="AQ515" s="21">
        <v>0</v>
      </c>
      <c r="AR515" s="21">
        <v>0</v>
      </c>
      <c r="AS515" s="21">
        <v>0</v>
      </c>
      <c r="AT515" s="21">
        <v>0</v>
      </c>
      <c r="AU515" s="21">
        <v>0</v>
      </c>
      <c r="AV515" s="21">
        <v>0</v>
      </c>
      <c r="AW515" s="21">
        <v>0</v>
      </c>
      <c r="AX515" s="21">
        <v>0</v>
      </c>
      <c r="AY515" s="21" t="s">
        <v>167</v>
      </c>
      <c r="AZ5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5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15" s="22">
        <f>Enrollment[[#This Row],[Refugee Children 3-14]]+Enrollment[[#This Row],[Refugee Children 15-24]]</f>
        <v>103</v>
      </c>
      <c r="BC5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15" s="22">
        <f>Enrollment[[#This Row],[Host Children 3-14]]+Enrollment[[#This Row],[Host Children 15-24]]</f>
        <v>0</v>
      </c>
      <c r="BF515" s="22">
        <f>Enrollment[[#This Row],['# of Boys from refugee community in age group 3-5 enrolled in learning spaces]]+Enrollment[[#This Row],['# of Boys from refugee community in age group 6-14 enrolled in learning spaces]]</f>
        <v>45</v>
      </c>
      <c r="BG515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515" s="22">
        <f>Enrollment[[#This Row],['# of Boys from host community in age group 3-5 enrolled in learning spaces]]+Enrollment[[#This Row],['# of Boys from host community in age group 6-14 enrolled in learning spaces]]</f>
        <v>0</v>
      </c>
      <c r="BI515" s="22">
        <f>Enrollment[[#This Row],['# of Girls from host community in age group 3-5 enrolled in learning spaces]]+Enrollment[[#This Row],['# of Girls from host community in age group 6-14 enrolled in learning spaces]]</f>
        <v>0</v>
      </c>
      <c r="BJ515" s="22">
        <f>Enrollment[[#This Row],[Male Refugee (3-14)]]+Enrollment[[#This Row],[Host Male (3-14)]]</f>
        <v>45</v>
      </c>
      <c r="BK515" s="22">
        <f>Enrollment[[#This Row],[Female Refugee (3-14)]]+Enrollment[[#This Row],[Host Female (3-14)]]</f>
        <v>58</v>
      </c>
      <c r="BL5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15" s="22">
        <f>Enrollment[[#This Row],['# of Boys from host community in age group 15-17 enrolled in learning spaces]]+Enrollment[[#This Row],['# of Boys from host community in age group 18-24 enrolled in learning spaces]]</f>
        <v>0</v>
      </c>
      <c r="BO5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15" s="22">
        <f>Enrollment[[#This Row],[Male Refugee (15-24)]]+Enrollment[[#This Row],[Male Host (15-24)]]</f>
        <v>0</v>
      </c>
      <c r="BQ515" s="22">
        <f>Enrollment[[#This Row],[Female Refugee  (15-24)]]+Enrollment[[#This Row],[Female Host (15-24)]]</f>
        <v>0</v>
      </c>
      <c r="BR515" s="22">
        <f>Enrollment[[#This Row],[Total Male (3-14)]]+Enrollment[[#This Row],[Total Male (15-24)]]</f>
        <v>45</v>
      </c>
      <c r="BS515" s="22">
        <f>Enrollment[[#This Row],[Total Female (3-14)]]+Enrollment[[#This Row],[Total Female (15-24)]]</f>
        <v>58</v>
      </c>
      <c r="BT515" s="22">
        <f>Enrollment[[#This Row],[Refugee Total]]+Enrollment[[#This Row],[Total Host]]</f>
        <v>103</v>
      </c>
      <c r="BU515" s="22">
        <f>Enrollment[[#This Row],['# of Girls from refugee community in age group 3-5 enrolled in learning spaces]]+Enrollment[[#This Row],['# of Girls from host community in age group 3-5 enrolled in learning spaces]]</f>
        <v>22</v>
      </c>
      <c r="BV515" s="22">
        <f>Enrollment[[#This Row],['# of Girls from refugee community in age group 6-14 enrolled in learning spaces]]+Enrollment[[#This Row],['# of Girls from host community in age group 6-14 enrolled in learning spaces]]</f>
        <v>36</v>
      </c>
      <c r="BW5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15" s="22">
        <f>Enrollment[[#This Row],['# of Boys from refugee community in age group 3-5 enrolled in learning spaces]]+Enrollment[[#This Row],['# of Boys from host community in age group 3-5 enrolled in learning spaces]]</f>
        <v>14</v>
      </c>
      <c r="BZ515" s="22">
        <f>Enrollment[[#This Row],['# of Boys from refugee community in age group 6-14 enrolled in learning spaces]]+Enrollment[[#This Row],['# of Boys from host community in age group 6-14 enrolled in learning spaces]]</f>
        <v>31</v>
      </c>
      <c r="CA5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16" spans="1:80">
      <c r="A516" s="21" t="s">
        <v>37</v>
      </c>
      <c r="B516" s="21" t="s">
        <v>66</v>
      </c>
      <c r="E516" s="21" t="s">
        <v>667</v>
      </c>
      <c r="F516" s="21" t="s">
        <v>668</v>
      </c>
      <c r="G516" s="21">
        <v>31013266</v>
      </c>
      <c r="H516" s="21" t="s">
        <v>166</v>
      </c>
      <c r="I516" s="21" t="s">
        <v>167</v>
      </c>
      <c r="J516" s="21" t="s">
        <v>168</v>
      </c>
      <c r="K516" s="21">
        <v>21.1936204890414</v>
      </c>
      <c r="L516" s="21">
        <v>92.155051192731904</v>
      </c>
      <c r="M516" s="21">
        <v>-28.7535854411076</v>
      </c>
      <c r="N516" s="21">
        <v>4</v>
      </c>
      <c r="P516" s="21" t="s">
        <v>99</v>
      </c>
      <c r="Q516" s="21" t="s">
        <v>109</v>
      </c>
      <c r="S516" s="21">
        <v>14</v>
      </c>
      <c r="T516" s="21">
        <v>0</v>
      </c>
      <c r="U516" s="21">
        <v>21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35</v>
      </c>
      <c r="AB516" s="21">
        <v>0</v>
      </c>
      <c r="AC516" s="21">
        <v>35</v>
      </c>
      <c r="AD516" s="21">
        <v>0</v>
      </c>
      <c r="AE516" s="21">
        <v>0</v>
      </c>
      <c r="AF516" s="21">
        <v>0</v>
      </c>
      <c r="AG516" s="21">
        <v>0</v>
      </c>
      <c r="AH516" s="21">
        <v>0</v>
      </c>
      <c r="AI516" s="21">
        <v>0</v>
      </c>
      <c r="AJ516" s="21">
        <v>0</v>
      </c>
      <c r="AK516" s="21">
        <v>0</v>
      </c>
      <c r="AL516" s="21">
        <v>0</v>
      </c>
      <c r="AM516" s="21">
        <v>0</v>
      </c>
      <c r="AN516" s="21">
        <v>0</v>
      </c>
      <c r="AO516" s="21">
        <v>0</v>
      </c>
      <c r="AP516" s="21">
        <v>0</v>
      </c>
      <c r="AQ516" s="21">
        <v>0</v>
      </c>
      <c r="AR516" s="21">
        <v>0</v>
      </c>
      <c r="AS516" s="21">
        <v>0</v>
      </c>
      <c r="AT516" s="21">
        <v>0</v>
      </c>
      <c r="AU516" s="21">
        <v>0</v>
      </c>
      <c r="AV516" s="21">
        <v>0</v>
      </c>
      <c r="AW516" s="21">
        <v>0</v>
      </c>
      <c r="AX516" s="21">
        <v>0</v>
      </c>
      <c r="AY516" s="21" t="s">
        <v>167</v>
      </c>
      <c r="AZ5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16" s="22">
        <f>Enrollment[[#This Row],[Refugee Children 3-14]]+Enrollment[[#This Row],[Refugee Children 15-24]]</f>
        <v>105</v>
      </c>
      <c r="BC5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16" s="22">
        <f>Enrollment[[#This Row],[Host Children 3-14]]+Enrollment[[#This Row],[Host Children 15-24]]</f>
        <v>0</v>
      </c>
      <c r="BF516" s="22">
        <f>Enrollment[[#This Row],['# of Boys from refugee community in age group 3-5 enrolled in learning spaces]]+Enrollment[[#This Row],['# of Boys from refugee community in age group 6-14 enrolled in learning spaces]]</f>
        <v>56</v>
      </c>
      <c r="BG516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516" s="22">
        <f>Enrollment[[#This Row],['# of Boys from host community in age group 3-5 enrolled in learning spaces]]+Enrollment[[#This Row],['# of Boys from host community in age group 6-14 enrolled in learning spaces]]</f>
        <v>0</v>
      </c>
      <c r="BI516" s="22">
        <f>Enrollment[[#This Row],['# of Girls from host community in age group 3-5 enrolled in learning spaces]]+Enrollment[[#This Row],['# of Girls from host community in age group 6-14 enrolled in learning spaces]]</f>
        <v>0</v>
      </c>
      <c r="BJ516" s="22">
        <f>Enrollment[[#This Row],[Male Refugee (3-14)]]+Enrollment[[#This Row],[Host Male (3-14)]]</f>
        <v>56</v>
      </c>
      <c r="BK516" s="22">
        <f>Enrollment[[#This Row],[Female Refugee (3-14)]]+Enrollment[[#This Row],[Host Female (3-14)]]</f>
        <v>49</v>
      </c>
      <c r="BL5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16" s="22">
        <f>Enrollment[[#This Row],['# of Boys from host community in age group 15-17 enrolled in learning spaces]]+Enrollment[[#This Row],['# of Boys from host community in age group 18-24 enrolled in learning spaces]]</f>
        <v>0</v>
      </c>
      <c r="BO5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16" s="22">
        <f>Enrollment[[#This Row],[Male Refugee (15-24)]]+Enrollment[[#This Row],[Male Host (15-24)]]</f>
        <v>0</v>
      </c>
      <c r="BQ516" s="22">
        <f>Enrollment[[#This Row],[Female Refugee  (15-24)]]+Enrollment[[#This Row],[Female Host (15-24)]]</f>
        <v>0</v>
      </c>
      <c r="BR516" s="22">
        <f>Enrollment[[#This Row],[Total Male (3-14)]]+Enrollment[[#This Row],[Total Male (15-24)]]</f>
        <v>56</v>
      </c>
      <c r="BS516" s="22">
        <f>Enrollment[[#This Row],[Total Female (3-14)]]+Enrollment[[#This Row],[Total Female (15-24)]]</f>
        <v>49</v>
      </c>
      <c r="BT516" s="22">
        <f>Enrollment[[#This Row],[Refugee Total]]+Enrollment[[#This Row],[Total Host]]</f>
        <v>105</v>
      </c>
      <c r="BU516" s="22">
        <f>Enrollment[[#This Row],['# of Girls from refugee community in age group 3-5 enrolled in learning spaces]]+Enrollment[[#This Row],['# of Girls from host community in age group 3-5 enrolled in learning spaces]]</f>
        <v>14</v>
      </c>
      <c r="BV516" s="22">
        <f>Enrollment[[#This Row],['# of Girls from refugee community in age group 6-14 enrolled in learning spaces]]+Enrollment[[#This Row],['# of Girls from host community in age group 6-14 enrolled in learning spaces]]</f>
        <v>35</v>
      </c>
      <c r="BW5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16" s="22">
        <f>Enrollment[[#This Row],['# of Boys from refugee community in age group 3-5 enrolled in learning spaces]]+Enrollment[[#This Row],['# of Boys from host community in age group 3-5 enrolled in learning spaces]]</f>
        <v>21</v>
      </c>
      <c r="BZ516" s="22">
        <f>Enrollment[[#This Row],['# of Boys from refugee community in age group 6-14 enrolled in learning spaces]]+Enrollment[[#This Row],['# of Boys from host community in age group 6-14 enrolled in learning spaces]]</f>
        <v>35</v>
      </c>
      <c r="CA5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5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17" spans="1:80">
      <c r="A517" s="21" t="s">
        <v>38</v>
      </c>
      <c r="B517" s="21" t="s">
        <v>67</v>
      </c>
      <c r="E517" s="21" t="s">
        <v>669</v>
      </c>
      <c r="F517" s="21" t="s">
        <v>670</v>
      </c>
      <c r="G517" s="21">
        <v>31013315</v>
      </c>
      <c r="H517" s="21" t="s">
        <v>166</v>
      </c>
      <c r="I517" s="21" t="s">
        <v>167</v>
      </c>
      <c r="J517" s="21" t="s">
        <v>168</v>
      </c>
      <c r="K517" s="21">
        <v>21.1930771928651</v>
      </c>
      <c r="L517" s="21">
        <v>92.159512006724299</v>
      </c>
      <c r="M517" s="21">
        <v>-39.173711356215797</v>
      </c>
      <c r="N517" s="21">
        <v>4</v>
      </c>
      <c r="P517" s="21" t="s">
        <v>99</v>
      </c>
      <c r="Q517" s="21" t="s">
        <v>109</v>
      </c>
      <c r="S517" s="21">
        <v>20</v>
      </c>
      <c r="T517" s="21">
        <v>0</v>
      </c>
      <c r="U517" s="21">
        <v>15</v>
      </c>
      <c r="V517" s="21">
        <v>0</v>
      </c>
      <c r="W517" s="21">
        <v>0</v>
      </c>
      <c r="X517" s="21">
        <v>0</v>
      </c>
      <c r="Y517" s="21">
        <v>0</v>
      </c>
      <c r="Z517" s="21">
        <v>0</v>
      </c>
      <c r="AA517" s="21">
        <v>31</v>
      </c>
      <c r="AB517" s="21">
        <v>0</v>
      </c>
      <c r="AC517" s="21">
        <v>39</v>
      </c>
      <c r="AD517" s="21">
        <v>0</v>
      </c>
      <c r="AE517" s="21">
        <v>0</v>
      </c>
      <c r="AF517" s="21">
        <v>0</v>
      </c>
      <c r="AG517" s="21">
        <v>0</v>
      </c>
      <c r="AH517" s="21">
        <v>0</v>
      </c>
      <c r="AI517" s="21">
        <v>0</v>
      </c>
      <c r="AJ517" s="21">
        <v>0</v>
      </c>
      <c r="AK517" s="21">
        <v>0</v>
      </c>
      <c r="AL517" s="21">
        <v>0</v>
      </c>
      <c r="AM517" s="21">
        <v>0</v>
      </c>
      <c r="AN517" s="21">
        <v>0</v>
      </c>
      <c r="AO517" s="21">
        <v>0</v>
      </c>
      <c r="AP517" s="21">
        <v>0</v>
      </c>
      <c r="AQ517" s="21">
        <v>0</v>
      </c>
      <c r="AR517" s="21">
        <v>0</v>
      </c>
      <c r="AS517" s="21">
        <v>0</v>
      </c>
      <c r="AT517" s="21">
        <v>0</v>
      </c>
      <c r="AU517" s="21">
        <v>0</v>
      </c>
      <c r="AV517" s="21">
        <v>0</v>
      </c>
      <c r="AW517" s="21">
        <v>0</v>
      </c>
      <c r="AX517" s="21">
        <v>0</v>
      </c>
      <c r="AY517" s="21" t="s">
        <v>167</v>
      </c>
      <c r="AZ5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17" s="22">
        <f>Enrollment[[#This Row],[Refugee Children 3-14]]+Enrollment[[#This Row],[Refugee Children 15-24]]</f>
        <v>105</v>
      </c>
      <c r="BC5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17" s="22">
        <f>Enrollment[[#This Row],[Host Children 3-14]]+Enrollment[[#This Row],[Host Children 15-24]]</f>
        <v>0</v>
      </c>
      <c r="BF517" s="22">
        <f>Enrollment[[#This Row],['# of Boys from refugee community in age group 3-5 enrolled in learning spaces]]+Enrollment[[#This Row],['# of Boys from refugee community in age group 6-14 enrolled in learning spaces]]</f>
        <v>54</v>
      </c>
      <c r="BG517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517" s="22">
        <f>Enrollment[[#This Row],['# of Boys from host community in age group 3-5 enrolled in learning spaces]]+Enrollment[[#This Row],['# of Boys from host community in age group 6-14 enrolled in learning spaces]]</f>
        <v>0</v>
      </c>
      <c r="BI517" s="22">
        <f>Enrollment[[#This Row],['# of Girls from host community in age group 3-5 enrolled in learning spaces]]+Enrollment[[#This Row],['# of Girls from host community in age group 6-14 enrolled in learning spaces]]</f>
        <v>0</v>
      </c>
      <c r="BJ517" s="22">
        <f>Enrollment[[#This Row],[Male Refugee (3-14)]]+Enrollment[[#This Row],[Host Male (3-14)]]</f>
        <v>54</v>
      </c>
      <c r="BK517" s="22">
        <f>Enrollment[[#This Row],[Female Refugee (3-14)]]+Enrollment[[#This Row],[Host Female (3-14)]]</f>
        <v>51</v>
      </c>
      <c r="BL5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17" s="22">
        <f>Enrollment[[#This Row],['# of Boys from host community in age group 15-17 enrolled in learning spaces]]+Enrollment[[#This Row],['# of Boys from host community in age group 18-24 enrolled in learning spaces]]</f>
        <v>0</v>
      </c>
      <c r="BO5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17" s="22">
        <f>Enrollment[[#This Row],[Male Refugee (15-24)]]+Enrollment[[#This Row],[Male Host (15-24)]]</f>
        <v>0</v>
      </c>
      <c r="BQ517" s="22">
        <f>Enrollment[[#This Row],[Female Refugee  (15-24)]]+Enrollment[[#This Row],[Female Host (15-24)]]</f>
        <v>0</v>
      </c>
      <c r="BR517" s="22">
        <f>Enrollment[[#This Row],[Total Male (3-14)]]+Enrollment[[#This Row],[Total Male (15-24)]]</f>
        <v>54</v>
      </c>
      <c r="BS517" s="22">
        <f>Enrollment[[#This Row],[Total Female (3-14)]]+Enrollment[[#This Row],[Total Female (15-24)]]</f>
        <v>51</v>
      </c>
      <c r="BT517" s="22">
        <f>Enrollment[[#This Row],[Refugee Total]]+Enrollment[[#This Row],[Total Host]]</f>
        <v>105</v>
      </c>
      <c r="BU517" s="22">
        <f>Enrollment[[#This Row],['# of Girls from refugee community in age group 3-5 enrolled in learning spaces]]+Enrollment[[#This Row],['# of Girls from host community in age group 3-5 enrolled in learning spaces]]</f>
        <v>20</v>
      </c>
      <c r="BV517" s="22">
        <f>Enrollment[[#This Row],['# of Girls from refugee community in age group 6-14 enrolled in learning spaces]]+Enrollment[[#This Row],['# of Girls from host community in age group 6-14 enrolled in learning spaces]]</f>
        <v>31</v>
      </c>
      <c r="BW5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17" s="22">
        <f>Enrollment[[#This Row],['# of Boys from refugee community in age group 3-5 enrolled in learning spaces]]+Enrollment[[#This Row],['# of Boys from host community in age group 3-5 enrolled in learning spaces]]</f>
        <v>15</v>
      </c>
      <c r="BZ517" s="22">
        <f>Enrollment[[#This Row],['# of Boys from refugee community in age group 6-14 enrolled in learning spaces]]+Enrollment[[#This Row],['# of Boys from host community in age group 6-14 enrolled in learning spaces]]</f>
        <v>39</v>
      </c>
      <c r="CA5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5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18" spans="1:80">
      <c r="A518" s="21" t="s">
        <v>38</v>
      </c>
      <c r="B518" s="21" t="s">
        <v>67</v>
      </c>
      <c r="E518" s="21" t="s">
        <v>671</v>
      </c>
      <c r="F518" s="21" t="s">
        <v>672</v>
      </c>
      <c r="G518" s="21">
        <v>31013312</v>
      </c>
      <c r="H518" s="21" t="s">
        <v>166</v>
      </c>
      <c r="I518" s="21" t="s">
        <v>167</v>
      </c>
      <c r="J518" s="21" t="s">
        <v>168</v>
      </c>
      <c r="K518" s="21">
        <v>21.189932361699999</v>
      </c>
      <c r="L518" s="21">
        <v>92.159827988399996</v>
      </c>
      <c r="M518" s="21">
        <v>-43.551812659799999</v>
      </c>
      <c r="N518" s="21" t="s">
        <v>261</v>
      </c>
      <c r="P518" s="21" t="s">
        <v>99</v>
      </c>
      <c r="Q518" s="21" t="s">
        <v>109</v>
      </c>
      <c r="S518" s="21">
        <v>19</v>
      </c>
      <c r="T518" s="21">
        <v>0</v>
      </c>
      <c r="U518" s="21">
        <v>16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32</v>
      </c>
      <c r="AB518" s="21">
        <v>0</v>
      </c>
      <c r="AC518" s="21">
        <v>38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  <c r="AI518" s="21">
        <v>0</v>
      </c>
      <c r="AJ518" s="21">
        <v>0</v>
      </c>
      <c r="AK518" s="21">
        <v>0</v>
      </c>
      <c r="AL518" s="21">
        <v>0</v>
      </c>
      <c r="AM518" s="21">
        <v>0</v>
      </c>
      <c r="AN518" s="21">
        <v>0</v>
      </c>
      <c r="AO518" s="21">
        <v>0</v>
      </c>
      <c r="AP518" s="21">
        <v>0</v>
      </c>
      <c r="AQ518" s="21">
        <v>0</v>
      </c>
      <c r="AR518" s="21">
        <v>0</v>
      </c>
      <c r="AS518" s="21">
        <v>0</v>
      </c>
      <c r="AT518" s="21">
        <v>0</v>
      </c>
      <c r="AU518" s="21">
        <v>0</v>
      </c>
      <c r="AV518" s="21">
        <v>0</v>
      </c>
      <c r="AW518" s="21">
        <v>0</v>
      </c>
      <c r="AX518" s="21">
        <v>0</v>
      </c>
      <c r="AY518" s="21" t="s">
        <v>167</v>
      </c>
      <c r="AZ5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18" s="22">
        <f>Enrollment[[#This Row],[Refugee Children 3-14]]+Enrollment[[#This Row],[Refugee Children 15-24]]</f>
        <v>105</v>
      </c>
      <c r="BC5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18" s="22">
        <f>Enrollment[[#This Row],[Host Children 3-14]]+Enrollment[[#This Row],[Host Children 15-24]]</f>
        <v>0</v>
      </c>
      <c r="BF518" s="22">
        <f>Enrollment[[#This Row],['# of Boys from refugee community in age group 3-5 enrolled in learning spaces]]+Enrollment[[#This Row],['# of Boys from refugee community in age group 6-14 enrolled in learning spaces]]</f>
        <v>54</v>
      </c>
      <c r="BG518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518" s="22">
        <f>Enrollment[[#This Row],['# of Boys from host community in age group 3-5 enrolled in learning spaces]]+Enrollment[[#This Row],['# of Boys from host community in age group 6-14 enrolled in learning spaces]]</f>
        <v>0</v>
      </c>
      <c r="BI518" s="22">
        <f>Enrollment[[#This Row],['# of Girls from host community in age group 3-5 enrolled in learning spaces]]+Enrollment[[#This Row],['# of Girls from host community in age group 6-14 enrolled in learning spaces]]</f>
        <v>0</v>
      </c>
      <c r="BJ518" s="22">
        <f>Enrollment[[#This Row],[Male Refugee (3-14)]]+Enrollment[[#This Row],[Host Male (3-14)]]</f>
        <v>54</v>
      </c>
      <c r="BK518" s="22">
        <f>Enrollment[[#This Row],[Female Refugee (3-14)]]+Enrollment[[#This Row],[Host Female (3-14)]]</f>
        <v>51</v>
      </c>
      <c r="BL5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18" s="22">
        <f>Enrollment[[#This Row],['# of Boys from host community in age group 15-17 enrolled in learning spaces]]+Enrollment[[#This Row],['# of Boys from host community in age group 18-24 enrolled in learning spaces]]</f>
        <v>0</v>
      </c>
      <c r="BO5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18" s="22">
        <f>Enrollment[[#This Row],[Male Refugee (15-24)]]+Enrollment[[#This Row],[Male Host (15-24)]]</f>
        <v>0</v>
      </c>
      <c r="BQ518" s="22">
        <f>Enrollment[[#This Row],[Female Refugee  (15-24)]]+Enrollment[[#This Row],[Female Host (15-24)]]</f>
        <v>0</v>
      </c>
      <c r="BR518" s="22">
        <f>Enrollment[[#This Row],[Total Male (3-14)]]+Enrollment[[#This Row],[Total Male (15-24)]]</f>
        <v>54</v>
      </c>
      <c r="BS518" s="22">
        <f>Enrollment[[#This Row],[Total Female (3-14)]]+Enrollment[[#This Row],[Total Female (15-24)]]</f>
        <v>51</v>
      </c>
      <c r="BT518" s="22">
        <f>Enrollment[[#This Row],[Refugee Total]]+Enrollment[[#This Row],[Total Host]]</f>
        <v>105</v>
      </c>
      <c r="BU518" s="22">
        <f>Enrollment[[#This Row],['# of Girls from refugee community in age group 3-5 enrolled in learning spaces]]+Enrollment[[#This Row],['# of Girls from host community in age group 3-5 enrolled in learning spaces]]</f>
        <v>19</v>
      </c>
      <c r="BV51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5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18" s="22">
        <f>Enrollment[[#This Row],['# of Boys from refugee community in age group 3-5 enrolled in learning spaces]]+Enrollment[[#This Row],['# of Boys from host community in age group 3-5 enrolled in learning spaces]]</f>
        <v>16</v>
      </c>
      <c r="BZ518" s="22">
        <f>Enrollment[[#This Row],['# of Boys from refugee community in age group 6-14 enrolled in learning spaces]]+Enrollment[[#This Row],['# of Boys from host community in age group 6-14 enrolled in learning spaces]]</f>
        <v>38</v>
      </c>
      <c r="CA5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5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19" spans="1:80">
      <c r="A519" s="21" t="s">
        <v>38</v>
      </c>
      <c r="B519" s="21" t="s">
        <v>67</v>
      </c>
      <c r="E519" s="21" t="s">
        <v>673</v>
      </c>
      <c r="F519" s="21" t="s">
        <v>674</v>
      </c>
      <c r="G519" s="21">
        <v>31013313</v>
      </c>
      <c r="H519" s="21" t="s">
        <v>166</v>
      </c>
      <c r="I519" s="21" t="s">
        <v>167</v>
      </c>
      <c r="J519" s="21" t="s">
        <v>168</v>
      </c>
      <c r="K519" s="21">
        <v>21.190659604237599</v>
      </c>
      <c r="L519" s="21">
        <v>92.160998512185898</v>
      </c>
      <c r="M519" s="21">
        <v>-45.3013893810855</v>
      </c>
      <c r="N519" s="21">
        <v>4</v>
      </c>
      <c r="P519" s="21" t="s">
        <v>99</v>
      </c>
      <c r="Q519" s="21" t="s">
        <v>109</v>
      </c>
      <c r="S519" s="21">
        <v>15</v>
      </c>
      <c r="T519" s="21">
        <v>0</v>
      </c>
      <c r="U519" s="21">
        <v>20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33</v>
      </c>
      <c r="AB519" s="21">
        <v>0</v>
      </c>
      <c r="AC519" s="21">
        <v>37</v>
      </c>
      <c r="AD519" s="21">
        <v>0</v>
      </c>
      <c r="AE519" s="21">
        <v>0</v>
      </c>
      <c r="AF519" s="21">
        <v>0</v>
      </c>
      <c r="AG519" s="21">
        <v>0</v>
      </c>
      <c r="AH519" s="21">
        <v>0</v>
      </c>
      <c r="AI519" s="21">
        <v>0</v>
      </c>
      <c r="AJ519" s="21">
        <v>0</v>
      </c>
      <c r="AK519" s="21">
        <v>0</v>
      </c>
      <c r="AL519" s="21">
        <v>0</v>
      </c>
      <c r="AM519" s="21">
        <v>0</v>
      </c>
      <c r="AN519" s="21">
        <v>0</v>
      </c>
      <c r="AO519" s="21">
        <v>0</v>
      </c>
      <c r="AP519" s="21">
        <v>0</v>
      </c>
      <c r="AQ519" s="21">
        <v>0</v>
      </c>
      <c r="AR519" s="21">
        <v>0</v>
      </c>
      <c r="AS519" s="21">
        <v>0</v>
      </c>
      <c r="AT519" s="21">
        <v>0</v>
      </c>
      <c r="AU519" s="21">
        <v>0</v>
      </c>
      <c r="AV519" s="21">
        <v>0</v>
      </c>
      <c r="AW519" s="21">
        <v>0</v>
      </c>
      <c r="AX519" s="21">
        <v>0</v>
      </c>
      <c r="AY519" s="21" t="s">
        <v>167</v>
      </c>
      <c r="AZ5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19" s="22">
        <f>Enrollment[[#This Row],[Refugee Children 3-14]]+Enrollment[[#This Row],[Refugee Children 15-24]]</f>
        <v>105</v>
      </c>
      <c r="BC5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19" s="22">
        <f>Enrollment[[#This Row],[Host Children 3-14]]+Enrollment[[#This Row],[Host Children 15-24]]</f>
        <v>0</v>
      </c>
      <c r="BF519" s="22">
        <f>Enrollment[[#This Row],['# of Boys from refugee community in age group 3-5 enrolled in learning spaces]]+Enrollment[[#This Row],['# of Boys from refugee community in age group 6-14 enrolled in learning spaces]]</f>
        <v>57</v>
      </c>
      <c r="BG519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519" s="22">
        <f>Enrollment[[#This Row],['# of Boys from host community in age group 3-5 enrolled in learning spaces]]+Enrollment[[#This Row],['# of Boys from host community in age group 6-14 enrolled in learning spaces]]</f>
        <v>0</v>
      </c>
      <c r="BI519" s="22">
        <f>Enrollment[[#This Row],['# of Girls from host community in age group 3-5 enrolled in learning spaces]]+Enrollment[[#This Row],['# of Girls from host community in age group 6-14 enrolled in learning spaces]]</f>
        <v>0</v>
      </c>
      <c r="BJ519" s="22">
        <f>Enrollment[[#This Row],[Male Refugee (3-14)]]+Enrollment[[#This Row],[Host Male (3-14)]]</f>
        <v>57</v>
      </c>
      <c r="BK519" s="22">
        <f>Enrollment[[#This Row],[Female Refugee (3-14)]]+Enrollment[[#This Row],[Host Female (3-14)]]</f>
        <v>48</v>
      </c>
      <c r="BL51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1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19" s="22">
        <f>Enrollment[[#This Row],['# of Boys from host community in age group 15-17 enrolled in learning spaces]]+Enrollment[[#This Row],['# of Boys from host community in age group 18-24 enrolled in learning spaces]]</f>
        <v>0</v>
      </c>
      <c r="BO5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19" s="22">
        <f>Enrollment[[#This Row],[Male Refugee (15-24)]]+Enrollment[[#This Row],[Male Host (15-24)]]</f>
        <v>0</v>
      </c>
      <c r="BQ519" s="22">
        <f>Enrollment[[#This Row],[Female Refugee  (15-24)]]+Enrollment[[#This Row],[Female Host (15-24)]]</f>
        <v>0</v>
      </c>
      <c r="BR519" s="22">
        <f>Enrollment[[#This Row],[Total Male (3-14)]]+Enrollment[[#This Row],[Total Male (15-24)]]</f>
        <v>57</v>
      </c>
      <c r="BS519" s="22">
        <f>Enrollment[[#This Row],[Total Female (3-14)]]+Enrollment[[#This Row],[Total Female (15-24)]]</f>
        <v>48</v>
      </c>
      <c r="BT519" s="22">
        <f>Enrollment[[#This Row],[Refugee Total]]+Enrollment[[#This Row],[Total Host]]</f>
        <v>105</v>
      </c>
      <c r="BU519" s="22">
        <f>Enrollment[[#This Row],['# of Girls from refugee community in age group 3-5 enrolled in learning spaces]]+Enrollment[[#This Row],['# of Girls from host community in age group 3-5 enrolled in learning spaces]]</f>
        <v>15</v>
      </c>
      <c r="BV519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1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1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19" s="22">
        <f>Enrollment[[#This Row],['# of Boys from refugee community in age group 3-5 enrolled in learning spaces]]+Enrollment[[#This Row],['# of Boys from host community in age group 3-5 enrolled in learning spaces]]</f>
        <v>20</v>
      </c>
      <c r="BZ519" s="22">
        <f>Enrollment[[#This Row],['# of Boys from refugee community in age group 6-14 enrolled in learning spaces]]+Enrollment[[#This Row],['# of Boys from host community in age group 6-14 enrolled in learning spaces]]</f>
        <v>37</v>
      </c>
      <c r="CA519" s="22">
        <f>Enrollment[[#This Row],['# of Boys from refugee community in age group 15-17 enrolled in learning spaces]]+Enrollment[[#This Row],['# of Boys from host community in age group 15-17 enrolled in learning spaces]]</f>
        <v>0</v>
      </c>
      <c r="CB51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20" spans="1:80">
      <c r="A520" s="21" t="s">
        <v>38</v>
      </c>
      <c r="B520" s="21" t="s">
        <v>67</v>
      </c>
      <c r="E520" s="21" t="s">
        <v>675</v>
      </c>
      <c r="F520" s="21" t="s">
        <v>676</v>
      </c>
      <c r="G520" s="21">
        <v>31013310</v>
      </c>
      <c r="H520" s="21" t="s">
        <v>166</v>
      </c>
      <c r="I520" s="21" t="s">
        <v>167</v>
      </c>
      <c r="J520" s="21" t="s">
        <v>168</v>
      </c>
      <c r="K520" s="21">
        <v>21.190642827620199</v>
      </c>
      <c r="L520" s="21">
        <v>92.161722263559298</v>
      </c>
      <c r="M520" s="21">
        <v>-41.092510265845299</v>
      </c>
      <c r="N520" s="21">
        <v>4</v>
      </c>
      <c r="P520" s="21" t="s">
        <v>99</v>
      </c>
      <c r="Q520" s="21" t="s">
        <v>109</v>
      </c>
      <c r="S520" s="21">
        <v>17</v>
      </c>
      <c r="T520" s="21">
        <v>0</v>
      </c>
      <c r="U520" s="21">
        <v>18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41</v>
      </c>
      <c r="AB520" s="21">
        <v>0</v>
      </c>
      <c r="AC520" s="21">
        <v>29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0</v>
      </c>
      <c r="AL520" s="21">
        <v>0</v>
      </c>
      <c r="AM520" s="21">
        <v>0</v>
      </c>
      <c r="AN520" s="21">
        <v>0</v>
      </c>
      <c r="AO520" s="21">
        <v>0</v>
      </c>
      <c r="AP520" s="21">
        <v>0</v>
      </c>
      <c r="AQ520" s="21">
        <v>0</v>
      </c>
      <c r="AR520" s="21">
        <v>0</v>
      </c>
      <c r="AS520" s="21">
        <v>0</v>
      </c>
      <c r="AT520" s="21">
        <v>0</v>
      </c>
      <c r="AU520" s="21">
        <v>0</v>
      </c>
      <c r="AV520" s="21">
        <v>0</v>
      </c>
      <c r="AW520" s="21">
        <v>0</v>
      </c>
      <c r="AX520" s="21">
        <v>0</v>
      </c>
      <c r="AY520" s="21" t="s">
        <v>167</v>
      </c>
      <c r="AZ5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20" s="22">
        <f>Enrollment[[#This Row],[Refugee Children 3-14]]+Enrollment[[#This Row],[Refugee Children 15-24]]</f>
        <v>105</v>
      </c>
      <c r="BC5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20" s="22">
        <f>Enrollment[[#This Row],[Host Children 3-14]]+Enrollment[[#This Row],[Host Children 15-24]]</f>
        <v>0</v>
      </c>
      <c r="BF520" s="22">
        <f>Enrollment[[#This Row],['# of Boys from refugee community in age group 3-5 enrolled in learning spaces]]+Enrollment[[#This Row],['# of Boys from refugee community in age group 6-14 enrolled in learning spaces]]</f>
        <v>47</v>
      </c>
      <c r="BG520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520" s="22">
        <f>Enrollment[[#This Row],['# of Boys from host community in age group 3-5 enrolled in learning spaces]]+Enrollment[[#This Row],['# of Boys from host community in age group 6-14 enrolled in learning spaces]]</f>
        <v>0</v>
      </c>
      <c r="BI520" s="22">
        <f>Enrollment[[#This Row],['# of Girls from host community in age group 3-5 enrolled in learning spaces]]+Enrollment[[#This Row],['# of Girls from host community in age group 6-14 enrolled in learning spaces]]</f>
        <v>0</v>
      </c>
      <c r="BJ520" s="22">
        <f>Enrollment[[#This Row],[Male Refugee (3-14)]]+Enrollment[[#This Row],[Host Male (3-14)]]</f>
        <v>47</v>
      </c>
      <c r="BK520" s="22">
        <f>Enrollment[[#This Row],[Female Refugee (3-14)]]+Enrollment[[#This Row],[Host Female (3-14)]]</f>
        <v>58</v>
      </c>
      <c r="BL5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20" s="22">
        <f>Enrollment[[#This Row],['# of Boys from host community in age group 15-17 enrolled in learning spaces]]+Enrollment[[#This Row],['# of Boys from host community in age group 18-24 enrolled in learning spaces]]</f>
        <v>0</v>
      </c>
      <c r="BO5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20" s="22">
        <f>Enrollment[[#This Row],[Male Refugee (15-24)]]+Enrollment[[#This Row],[Male Host (15-24)]]</f>
        <v>0</v>
      </c>
      <c r="BQ520" s="22">
        <f>Enrollment[[#This Row],[Female Refugee  (15-24)]]+Enrollment[[#This Row],[Female Host (15-24)]]</f>
        <v>0</v>
      </c>
      <c r="BR520" s="22">
        <f>Enrollment[[#This Row],[Total Male (3-14)]]+Enrollment[[#This Row],[Total Male (15-24)]]</f>
        <v>47</v>
      </c>
      <c r="BS520" s="22">
        <f>Enrollment[[#This Row],[Total Female (3-14)]]+Enrollment[[#This Row],[Total Female (15-24)]]</f>
        <v>58</v>
      </c>
      <c r="BT520" s="22">
        <f>Enrollment[[#This Row],[Refugee Total]]+Enrollment[[#This Row],[Total Host]]</f>
        <v>105</v>
      </c>
      <c r="BU520" s="22">
        <f>Enrollment[[#This Row],['# of Girls from refugee community in age group 3-5 enrolled in learning spaces]]+Enrollment[[#This Row],['# of Girls from host community in age group 3-5 enrolled in learning spaces]]</f>
        <v>17</v>
      </c>
      <c r="BV520" s="22">
        <f>Enrollment[[#This Row],['# of Girls from refugee community in age group 6-14 enrolled in learning spaces]]+Enrollment[[#This Row],['# of Girls from host community in age group 6-14 enrolled in learning spaces]]</f>
        <v>41</v>
      </c>
      <c r="BW5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20" s="22">
        <f>Enrollment[[#This Row],['# of Boys from refugee community in age group 3-5 enrolled in learning spaces]]+Enrollment[[#This Row],['# of Boys from host community in age group 3-5 enrolled in learning spaces]]</f>
        <v>18</v>
      </c>
      <c r="BZ520" s="22">
        <f>Enrollment[[#This Row],['# of Boys from refugee community in age group 6-14 enrolled in learning spaces]]+Enrollment[[#This Row],['# of Boys from host community in age group 6-14 enrolled in learning spaces]]</f>
        <v>29</v>
      </c>
      <c r="CA5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5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21" spans="1:80">
      <c r="A521" s="21" t="s">
        <v>38</v>
      </c>
      <c r="B521" s="21" t="s">
        <v>67</v>
      </c>
      <c r="E521" s="21" t="s">
        <v>677</v>
      </c>
      <c r="F521" s="21" t="s">
        <v>678</v>
      </c>
      <c r="G521" s="21">
        <v>31013347</v>
      </c>
      <c r="H521" s="21" t="s">
        <v>166</v>
      </c>
      <c r="I521" s="21" t="s">
        <v>167</v>
      </c>
      <c r="J521" s="21" t="s">
        <v>168</v>
      </c>
      <c r="K521" s="21">
        <v>21.190922690171799</v>
      </c>
      <c r="L521" s="21">
        <v>92.161583264712206</v>
      </c>
      <c r="M521" s="21">
        <v>-50.448240994715803</v>
      </c>
      <c r="N521" s="21">
        <v>4</v>
      </c>
      <c r="P521" s="21" t="s">
        <v>99</v>
      </c>
      <c r="Q521" s="21" t="s">
        <v>109</v>
      </c>
      <c r="S521" s="21">
        <v>23</v>
      </c>
      <c r="T521" s="21">
        <v>0</v>
      </c>
      <c r="U521" s="21">
        <v>12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31</v>
      </c>
      <c r="AB521" s="21">
        <v>0</v>
      </c>
      <c r="AC521" s="21">
        <v>39</v>
      </c>
      <c r="AD521" s="21">
        <v>0</v>
      </c>
      <c r="AE521" s="21">
        <v>0</v>
      </c>
      <c r="AF521" s="21">
        <v>0</v>
      </c>
      <c r="AG521" s="21">
        <v>0</v>
      </c>
      <c r="AH521" s="21">
        <v>0</v>
      </c>
      <c r="AI521" s="21">
        <v>0</v>
      </c>
      <c r="AJ521" s="21">
        <v>0</v>
      </c>
      <c r="AK521" s="21">
        <v>0</v>
      </c>
      <c r="AL521" s="21">
        <v>0</v>
      </c>
      <c r="AM521" s="21">
        <v>0</v>
      </c>
      <c r="AN521" s="21">
        <v>0</v>
      </c>
      <c r="AO521" s="21">
        <v>0</v>
      </c>
      <c r="AP521" s="21">
        <v>0</v>
      </c>
      <c r="AQ521" s="21">
        <v>0</v>
      </c>
      <c r="AR521" s="21">
        <v>0</v>
      </c>
      <c r="AS521" s="21">
        <v>0</v>
      </c>
      <c r="AT521" s="21">
        <v>0</v>
      </c>
      <c r="AU521" s="21">
        <v>0</v>
      </c>
      <c r="AV521" s="21">
        <v>0</v>
      </c>
      <c r="AW521" s="21">
        <v>0</v>
      </c>
      <c r="AX521" s="21">
        <v>0</v>
      </c>
      <c r="AY521" s="21" t="s">
        <v>167</v>
      </c>
      <c r="AZ5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21" s="22">
        <f>Enrollment[[#This Row],[Refugee Children 3-14]]+Enrollment[[#This Row],[Refugee Children 15-24]]</f>
        <v>105</v>
      </c>
      <c r="BC5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21" s="22">
        <f>Enrollment[[#This Row],[Host Children 3-14]]+Enrollment[[#This Row],[Host Children 15-24]]</f>
        <v>0</v>
      </c>
      <c r="BF521" s="22">
        <f>Enrollment[[#This Row],['# of Boys from refugee community in age group 3-5 enrolled in learning spaces]]+Enrollment[[#This Row],['# of Boys from refugee community in age group 6-14 enrolled in learning spaces]]</f>
        <v>51</v>
      </c>
      <c r="BG52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521" s="22">
        <f>Enrollment[[#This Row],['# of Boys from host community in age group 3-5 enrolled in learning spaces]]+Enrollment[[#This Row],['# of Boys from host community in age group 6-14 enrolled in learning spaces]]</f>
        <v>0</v>
      </c>
      <c r="BI521" s="22">
        <f>Enrollment[[#This Row],['# of Girls from host community in age group 3-5 enrolled in learning spaces]]+Enrollment[[#This Row],['# of Girls from host community in age group 6-14 enrolled in learning spaces]]</f>
        <v>0</v>
      </c>
      <c r="BJ521" s="22">
        <f>Enrollment[[#This Row],[Male Refugee (3-14)]]+Enrollment[[#This Row],[Host Male (3-14)]]</f>
        <v>51</v>
      </c>
      <c r="BK521" s="22">
        <f>Enrollment[[#This Row],[Female Refugee (3-14)]]+Enrollment[[#This Row],[Host Female (3-14)]]</f>
        <v>54</v>
      </c>
      <c r="BL5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21" s="22">
        <f>Enrollment[[#This Row],['# of Boys from host community in age group 15-17 enrolled in learning spaces]]+Enrollment[[#This Row],['# of Boys from host community in age group 18-24 enrolled in learning spaces]]</f>
        <v>0</v>
      </c>
      <c r="BO5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21" s="22">
        <f>Enrollment[[#This Row],[Male Refugee (15-24)]]+Enrollment[[#This Row],[Male Host (15-24)]]</f>
        <v>0</v>
      </c>
      <c r="BQ521" s="22">
        <f>Enrollment[[#This Row],[Female Refugee  (15-24)]]+Enrollment[[#This Row],[Female Host (15-24)]]</f>
        <v>0</v>
      </c>
      <c r="BR521" s="22">
        <f>Enrollment[[#This Row],[Total Male (3-14)]]+Enrollment[[#This Row],[Total Male (15-24)]]</f>
        <v>51</v>
      </c>
      <c r="BS521" s="22">
        <f>Enrollment[[#This Row],[Total Female (3-14)]]+Enrollment[[#This Row],[Total Female (15-24)]]</f>
        <v>54</v>
      </c>
      <c r="BT521" s="22">
        <f>Enrollment[[#This Row],[Refugee Total]]+Enrollment[[#This Row],[Total Host]]</f>
        <v>105</v>
      </c>
      <c r="BU521" s="22">
        <f>Enrollment[[#This Row],['# of Girls from refugee community in age group 3-5 enrolled in learning spaces]]+Enrollment[[#This Row],['# of Girls from host community in age group 3-5 enrolled in learning spaces]]</f>
        <v>23</v>
      </c>
      <c r="BV521" s="22">
        <f>Enrollment[[#This Row],['# of Girls from refugee community in age group 6-14 enrolled in learning spaces]]+Enrollment[[#This Row],['# of Girls from host community in age group 6-14 enrolled in learning spaces]]</f>
        <v>31</v>
      </c>
      <c r="BW5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21" s="22">
        <f>Enrollment[[#This Row],['# of Boys from refugee community in age group 3-5 enrolled in learning spaces]]+Enrollment[[#This Row],['# of Boys from host community in age group 3-5 enrolled in learning spaces]]</f>
        <v>12</v>
      </c>
      <c r="BZ521" s="22">
        <f>Enrollment[[#This Row],['# of Boys from refugee community in age group 6-14 enrolled in learning spaces]]+Enrollment[[#This Row],['# of Boys from host community in age group 6-14 enrolled in learning spaces]]</f>
        <v>39</v>
      </c>
      <c r="CA5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5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22" spans="1:80">
      <c r="A522" s="21" t="s">
        <v>38</v>
      </c>
      <c r="B522" s="21" t="s">
        <v>67</v>
      </c>
      <c r="E522" s="21" t="s">
        <v>679</v>
      </c>
      <c r="F522" s="21" t="s">
        <v>680</v>
      </c>
      <c r="G522" s="21">
        <v>31013294</v>
      </c>
      <c r="H522" s="21" t="s">
        <v>166</v>
      </c>
      <c r="I522" s="21" t="s">
        <v>167</v>
      </c>
      <c r="J522" s="21" t="s">
        <v>168</v>
      </c>
      <c r="K522" s="21">
        <v>21.189059761821099</v>
      </c>
      <c r="L522" s="21">
        <v>92.160064494232202</v>
      </c>
      <c r="M522" s="21">
        <v>-42.439191469642303</v>
      </c>
      <c r="N522" s="21">
        <v>4</v>
      </c>
      <c r="P522" s="21" t="s">
        <v>99</v>
      </c>
      <c r="Q522" s="21" t="s">
        <v>109</v>
      </c>
      <c r="S522" s="21">
        <v>17</v>
      </c>
      <c r="T522" s="21">
        <v>0</v>
      </c>
      <c r="U522" s="21">
        <v>18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32</v>
      </c>
      <c r="AB522" s="21">
        <v>0</v>
      </c>
      <c r="AC522" s="21">
        <v>38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  <c r="AM522" s="21">
        <v>0</v>
      </c>
      <c r="AN522" s="21">
        <v>0</v>
      </c>
      <c r="AO522" s="21">
        <v>0</v>
      </c>
      <c r="AP522" s="21">
        <v>0</v>
      </c>
      <c r="AQ522" s="21">
        <v>0</v>
      </c>
      <c r="AR522" s="21">
        <v>0</v>
      </c>
      <c r="AS522" s="21">
        <v>0</v>
      </c>
      <c r="AT522" s="21">
        <v>0</v>
      </c>
      <c r="AU522" s="21">
        <v>0</v>
      </c>
      <c r="AV522" s="21">
        <v>0</v>
      </c>
      <c r="AW522" s="21">
        <v>0</v>
      </c>
      <c r="AX522" s="21">
        <v>0</v>
      </c>
      <c r="AY522" s="21" t="s">
        <v>167</v>
      </c>
      <c r="AZ5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22" s="22">
        <f>Enrollment[[#This Row],[Refugee Children 3-14]]+Enrollment[[#This Row],[Refugee Children 15-24]]</f>
        <v>105</v>
      </c>
      <c r="BC5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22" s="22">
        <f>Enrollment[[#This Row],[Host Children 3-14]]+Enrollment[[#This Row],[Host Children 15-24]]</f>
        <v>0</v>
      </c>
      <c r="BF522" s="22">
        <f>Enrollment[[#This Row],['# of Boys from refugee community in age group 3-5 enrolled in learning spaces]]+Enrollment[[#This Row],['# of Boys from refugee community in age group 6-14 enrolled in learning spaces]]</f>
        <v>56</v>
      </c>
      <c r="BG522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522" s="22">
        <f>Enrollment[[#This Row],['# of Boys from host community in age group 3-5 enrolled in learning spaces]]+Enrollment[[#This Row],['# of Boys from host community in age group 6-14 enrolled in learning spaces]]</f>
        <v>0</v>
      </c>
      <c r="BI522" s="22">
        <f>Enrollment[[#This Row],['# of Girls from host community in age group 3-5 enrolled in learning spaces]]+Enrollment[[#This Row],['# of Girls from host community in age group 6-14 enrolled in learning spaces]]</f>
        <v>0</v>
      </c>
      <c r="BJ522" s="22">
        <f>Enrollment[[#This Row],[Male Refugee (3-14)]]+Enrollment[[#This Row],[Host Male (3-14)]]</f>
        <v>56</v>
      </c>
      <c r="BK522" s="22">
        <f>Enrollment[[#This Row],[Female Refugee (3-14)]]+Enrollment[[#This Row],[Host Female (3-14)]]</f>
        <v>49</v>
      </c>
      <c r="BL5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22" s="22">
        <f>Enrollment[[#This Row],['# of Boys from host community in age group 15-17 enrolled in learning spaces]]+Enrollment[[#This Row],['# of Boys from host community in age group 18-24 enrolled in learning spaces]]</f>
        <v>0</v>
      </c>
      <c r="BO5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22" s="22">
        <f>Enrollment[[#This Row],[Male Refugee (15-24)]]+Enrollment[[#This Row],[Male Host (15-24)]]</f>
        <v>0</v>
      </c>
      <c r="BQ522" s="22">
        <f>Enrollment[[#This Row],[Female Refugee  (15-24)]]+Enrollment[[#This Row],[Female Host (15-24)]]</f>
        <v>0</v>
      </c>
      <c r="BR522" s="22">
        <f>Enrollment[[#This Row],[Total Male (3-14)]]+Enrollment[[#This Row],[Total Male (15-24)]]</f>
        <v>56</v>
      </c>
      <c r="BS522" s="22">
        <f>Enrollment[[#This Row],[Total Female (3-14)]]+Enrollment[[#This Row],[Total Female (15-24)]]</f>
        <v>49</v>
      </c>
      <c r="BT522" s="22">
        <f>Enrollment[[#This Row],[Refugee Total]]+Enrollment[[#This Row],[Total Host]]</f>
        <v>105</v>
      </c>
      <c r="BU522" s="22">
        <f>Enrollment[[#This Row],['# of Girls from refugee community in age group 3-5 enrolled in learning spaces]]+Enrollment[[#This Row],['# of Girls from host community in age group 3-5 enrolled in learning spaces]]</f>
        <v>17</v>
      </c>
      <c r="BV522" s="22">
        <f>Enrollment[[#This Row],['# of Girls from refugee community in age group 6-14 enrolled in learning spaces]]+Enrollment[[#This Row],['# of Girls from host community in age group 6-14 enrolled in learning spaces]]</f>
        <v>32</v>
      </c>
      <c r="BW5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22" s="22">
        <f>Enrollment[[#This Row],['# of Boys from refugee community in age group 3-5 enrolled in learning spaces]]+Enrollment[[#This Row],['# of Boys from host community in age group 3-5 enrolled in learning spaces]]</f>
        <v>18</v>
      </c>
      <c r="BZ522" s="22">
        <f>Enrollment[[#This Row],['# of Boys from refugee community in age group 6-14 enrolled in learning spaces]]+Enrollment[[#This Row],['# of Boys from host community in age group 6-14 enrolled in learning spaces]]</f>
        <v>38</v>
      </c>
      <c r="CA5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5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23" spans="1:80">
      <c r="A523" s="21" t="s">
        <v>38</v>
      </c>
      <c r="B523" s="21" t="s">
        <v>67</v>
      </c>
      <c r="E523" s="21" t="s">
        <v>681</v>
      </c>
      <c r="F523" s="21" t="s">
        <v>682</v>
      </c>
      <c r="G523" s="21">
        <v>31013297</v>
      </c>
      <c r="H523" s="21" t="s">
        <v>166</v>
      </c>
      <c r="I523" s="21" t="s">
        <v>167</v>
      </c>
      <c r="J523" s="21" t="s">
        <v>168</v>
      </c>
      <c r="K523" s="21">
        <v>21.188985199928599</v>
      </c>
      <c r="L523" s="21">
        <v>92.161226712427904</v>
      </c>
      <c r="M523" s="21">
        <v>-41.677629610361599</v>
      </c>
      <c r="N523" s="21">
        <v>4</v>
      </c>
      <c r="P523" s="21" t="s">
        <v>99</v>
      </c>
      <c r="Q523" s="21" t="s">
        <v>109</v>
      </c>
      <c r="S523" s="21">
        <v>13</v>
      </c>
      <c r="T523" s="21">
        <v>0</v>
      </c>
      <c r="U523" s="21">
        <v>22</v>
      </c>
      <c r="V523" s="21">
        <v>0</v>
      </c>
      <c r="W523" s="21">
        <v>0</v>
      </c>
      <c r="X523" s="21">
        <v>0</v>
      </c>
      <c r="Y523" s="21">
        <v>0</v>
      </c>
      <c r="Z523" s="21">
        <v>0</v>
      </c>
      <c r="AA523" s="21">
        <v>35</v>
      </c>
      <c r="AB523" s="21">
        <v>0</v>
      </c>
      <c r="AC523" s="21">
        <v>35</v>
      </c>
      <c r="AD523" s="21">
        <v>0</v>
      </c>
      <c r="AE523" s="21">
        <v>0</v>
      </c>
      <c r="AF523" s="21">
        <v>0</v>
      </c>
      <c r="AG523" s="21">
        <v>0</v>
      </c>
      <c r="AH523" s="21">
        <v>0</v>
      </c>
      <c r="AI523" s="21">
        <v>0</v>
      </c>
      <c r="AJ523" s="21">
        <v>0</v>
      </c>
      <c r="AK523" s="21">
        <v>0</v>
      </c>
      <c r="AL523" s="21">
        <v>0</v>
      </c>
      <c r="AM523" s="21">
        <v>0</v>
      </c>
      <c r="AN523" s="21">
        <v>0</v>
      </c>
      <c r="AO523" s="21">
        <v>0</v>
      </c>
      <c r="AP523" s="21">
        <v>0</v>
      </c>
      <c r="AQ523" s="21">
        <v>0</v>
      </c>
      <c r="AR523" s="21">
        <v>0</v>
      </c>
      <c r="AS523" s="21">
        <v>0</v>
      </c>
      <c r="AT523" s="21">
        <v>0</v>
      </c>
      <c r="AU523" s="21">
        <v>0</v>
      </c>
      <c r="AV523" s="21">
        <v>0</v>
      </c>
      <c r="AW523" s="21">
        <v>0</v>
      </c>
      <c r="AX523" s="21">
        <v>0</v>
      </c>
      <c r="AY523" s="21" t="s">
        <v>167</v>
      </c>
      <c r="AZ5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23" s="22">
        <f>Enrollment[[#This Row],[Refugee Children 3-14]]+Enrollment[[#This Row],[Refugee Children 15-24]]</f>
        <v>105</v>
      </c>
      <c r="BC5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23" s="22">
        <f>Enrollment[[#This Row],[Host Children 3-14]]+Enrollment[[#This Row],[Host Children 15-24]]</f>
        <v>0</v>
      </c>
      <c r="BF523" s="22">
        <f>Enrollment[[#This Row],['# of Boys from refugee community in age group 3-5 enrolled in learning spaces]]+Enrollment[[#This Row],['# of Boys from refugee community in age group 6-14 enrolled in learning spaces]]</f>
        <v>57</v>
      </c>
      <c r="BG523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523" s="22">
        <f>Enrollment[[#This Row],['# of Boys from host community in age group 3-5 enrolled in learning spaces]]+Enrollment[[#This Row],['# of Boys from host community in age group 6-14 enrolled in learning spaces]]</f>
        <v>0</v>
      </c>
      <c r="BI523" s="22">
        <f>Enrollment[[#This Row],['# of Girls from host community in age group 3-5 enrolled in learning spaces]]+Enrollment[[#This Row],['# of Girls from host community in age group 6-14 enrolled in learning spaces]]</f>
        <v>0</v>
      </c>
      <c r="BJ523" s="22">
        <f>Enrollment[[#This Row],[Male Refugee (3-14)]]+Enrollment[[#This Row],[Host Male (3-14)]]</f>
        <v>57</v>
      </c>
      <c r="BK523" s="22">
        <f>Enrollment[[#This Row],[Female Refugee (3-14)]]+Enrollment[[#This Row],[Host Female (3-14)]]</f>
        <v>48</v>
      </c>
      <c r="BL5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23" s="22">
        <f>Enrollment[[#This Row],['# of Boys from host community in age group 15-17 enrolled in learning spaces]]+Enrollment[[#This Row],['# of Boys from host community in age group 18-24 enrolled in learning spaces]]</f>
        <v>0</v>
      </c>
      <c r="BO5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23" s="22">
        <f>Enrollment[[#This Row],[Male Refugee (15-24)]]+Enrollment[[#This Row],[Male Host (15-24)]]</f>
        <v>0</v>
      </c>
      <c r="BQ523" s="22">
        <f>Enrollment[[#This Row],[Female Refugee  (15-24)]]+Enrollment[[#This Row],[Female Host (15-24)]]</f>
        <v>0</v>
      </c>
      <c r="BR523" s="22">
        <f>Enrollment[[#This Row],[Total Male (3-14)]]+Enrollment[[#This Row],[Total Male (15-24)]]</f>
        <v>57</v>
      </c>
      <c r="BS523" s="22">
        <f>Enrollment[[#This Row],[Total Female (3-14)]]+Enrollment[[#This Row],[Total Female (15-24)]]</f>
        <v>48</v>
      </c>
      <c r="BT523" s="22">
        <f>Enrollment[[#This Row],[Refugee Total]]+Enrollment[[#This Row],[Total Host]]</f>
        <v>105</v>
      </c>
      <c r="BU523" s="22">
        <f>Enrollment[[#This Row],['# of Girls from refugee community in age group 3-5 enrolled in learning spaces]]+Enrollment[[#This Row],['# of Girls from host community in age group 3-5 enrolled in learning spaces]]</f>
        <v>13</v>
      </c>
      <c r="BV523" s="22">
        <f>Enrollment[[#This Row],['# of Girls from refugee community in age group 6-14 enrolled in learning spaces]]+Enrollment[[#This Row],['# of Girls from host community in age group 6-14 enrolled in learning spaces]]</f>
        <v>35</v>
      </c>
      <c r="BW5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23" s="22">
        <f>Enrollment[[#This Row],['# of Boys from refugee community in age group 3-5 enrolled in learning spaces]]+Enrollment[[#This Row],['# of Boys from host community in age group 3-5 enrolled in learning spaces]]</f>
        <v>22</v>
      </c>
      <c r="BZ523" s="22">
        <f>Enrollment[[#This Row],['# of Boys from refugee community in age group 6-14 enrolled in learning spaces]]+Enrollment[[#This Row],['# of Boys from host community in age group 6-14 enrolled in learning spaces]]</f>
        <v>35</v>
      </c>
      <c r="CA5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5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24" spans="1:80">
      <c r="A524" s="21" t="s">
        <v>38</v>
      </c>
      <c r="B524" s="21" t="s">
        <v>67</v>
      </c>
      <c r="E524" s="21" t="s">
        <v>227</v>
      </c>
      <c r="F524" s="21" t="s">
        <v>683</v>
      </c>
      <c r="G524" s="21">
        <v>31013298</v>
      </c>
      <c r="H524" s="21" t="s">
        <v>166</v>
      </c>
      <c r="I524" s="21" t="s">
        <v>167</v>
      </c>
      <c r="J524" s="21" t="s">
        <v>168</v>
      </c>
      <c r="K524" s="21">
        <v>21.188767034748398</v>
      </c>
      <c r="L524" s="21">
        <v>92.161171473082703</v>
      </c>
      <c r="M524" s="21">
        <v>-35.250024336553899</v>
      </c>
      <c r="N524" s="21">
        <v>4</v>
      </c>
      <c r="P524" s="21" t="s">
        <v>99</v>
      </c>
      <c r="Q524" s="21" t="s">
        <v>109</v>
      </c>
      <c r="S524" s="21">
        <v>15</v>
      </c>
      <c r="T524" s="21">
        <v>0</v>
      </c>
      <c r="U524" s="21">
        <v>20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30</v>
      </c>
      <c r="AB524" s="21">
        <v>0</v>
      </c>
      <c r="AC524" s="21">
        <v>40</v>
      </c>
      <c r="AD524" s="21">
        <v>0</v>
      </c>
      <c r="AE524" s="21">
        <v>0</v>
      </c>
      <c r="AF524" s="21">
        <v>0</v>
      </c>
      <c r="AG524" s="21">
        <v>0</v>
      </c>
      <c r="AH524" s="21">
        <v>0</v>
      </c>
      <c r="AI524" s="21">
        <v>0</v>
      </c>
      <c r="AJ524" s="21">
        <v>0</v>
      </c>
      <c r="AK524" s="21">
        <v>0</v>
      </c>
      <c r="AL524" s="21">
        <v>0</v>
      </c>
      <c r="AM524" s="21">
        <v>0</v>
      </c>
      <c r="AN524" s="21">
        <v>0</v>
      </c>
      <c r="AO524" s="21">
        <v>0</v>
      </c>
      <c r="AP524" s="21">
        <v>0</v>
      </c>
      <c r="AQ524" s="21">
        <v>0</v>
      </c>
      <c r="AR524" s="21">
        <v>0</v>
      </c>
      <c r="AS524" s="21">
        <v>0</v>
      </c>
      <c r="AT524" s="21">
        <v>0</v>
      </c>
      <c r="AU524" s="21">
        <v>0</v>
      </c>
      <c r="AV524" s="21">
        <v>0</v>
      </c>
      <c r="AW524" s="21">
        <v>0</v>
      </c>
      <c r="AX524" s="21">
        <v>0</v>
      </c>
      <c r="AY524" s="21" t="s">
        <v>167</v>
      </c>
      <c r="AZ5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24" s="22">
        <f>Enrollment[[#This Row],[Refugee Children 3-14]]+Enrollment[[#This Row],[Refugee Children 15-24]]</f>
        <v>105</v>
      </c>
      <c r="BC5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24" s="22">
        <f>Enrollment[[#This Row],[Host Children 3-14]]+Enrollment[[#This Row],[Host Children 15-24]]</f>
        <v>0</v>
      </c>
      <c r="BF524" s="22">
        <f>Enrollment[[#This Row],['# of Boys from refugee community in age group 3-5 enrolled in learning spaces]]+Enrollment[[#This Row],['# of Boys from refugee community in age group 6-14 enrolled in learning spaces]]</f>
        <v>60</v>
      </c>
      <c r="BG524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524" s="22">
        <f>Enrollment[[#This Row],['# of Boys from host community in age group 3-5 enrolled in learning spaces]]+Enrollment[[#This Row],['# of Boys from host community in age group 6-14 enrolled in learning spaces]]</f>
        <v>0</v>
      </c>
      <c r="BI524" s="22">
        <f>Enrollment[[#This Row],['# of Girls from host community in age group 3-5 enrolled in learning spaces]]+Enrollment[[#This Row],['# of Girls from host community in age group 6-14 enrolled in learning spaces]]</f>
        <v>0</v>
      </c>
      <c r="BJ524" s="22">
        <f>Enrollment[[#This Row],[Male Refugee (3-14)]]+Enrollment[[#This Row],[Host Male (3-14)]]</f>
        <v>60</v>
      </c>
      <c r="BK524" s="22">
        <f>Enrollment[[#This Row],[Female Refugee (3-14)]]+Enrollment[[#This Row],[Host Female (3-14)]]</f>
        <v>45</v>
      </c>
      <c r="BL5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24" s="22">
        <f>Enrollment[[#This Row],['# of Boys from host community in age group 15-17 enrolled in learning spaces]]+Enrollment[[#This Row],['# of Boys from host community in age group 18-24 enrolled in learning spaces]]</f>
        <v>0</v>
      </c>
      <c r="BO5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24" s="22">
        <f>Enrollment[[#This Row],[Male Refugee (15-24)]]+Enrollment[[#This Row],[Male Host (15-24)]]</f>
        <v>0</v>
      </c>
      <c r="BQ524" s="22">
        <f>Enrollment[[#This Row],[Female Refugee  (15-24)]]+Enrollment[[#This Row],[Female Host (15-24)]]</f>
        <v>0</v>
      </c>
      <c r="BR524" s="22">
        <f>Enrollment[[#This Row],[Total Male (3-14)]]+Enrollment[[#This Row],[Total Male (15-24)]]</f>
        <v>60</v>
      </c>
      <c r="BS524" s="22">
        <f>Enrollment[[#This Row],[Total Female (3-14)]]+Enrollment[[#This Row],[Total Female (15-24)]]</f>
        <v>45</v>
      </c>
      <c r="BT524" s="22">
        <f>Enrollment[[#This Row],[Refugee Total]]+Enrollment[[#This Row],[Total Host]]</f>
        <v>105</v>
      </c>
      <c r="BU524" s="22">
        <f>Enrollment[[#This Row],['# of Girls from refugee community in age group 3-5 enrolled in learning spaces]]+Enrollment[[#This Row],['# of Girls from host community in age group 3-5 enrolled in learning spaces]]</f>
        <v>15</v>
      </c>
      <c r="BV524" s="22">
        <f>Enrollment[[#This Row],['# of Girls from refugee community in age group 6-14 enrolled in learning spaces]]+Enrollment[[#This Row],['# of Girls from host community in age group 6-14 enrolled in learning spaces]]</f>
        <v>30</v>
      </c>
      <c r="BW5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24" s="22">
        <f>Enrollment[[#This Row],['# of Boys from refugee community in age group 3-5 enrolled in learning spaces]]+Enrollment[[#This Row],['# of Boys from host community in age group 3-5 enrolled in learning spaces]]</f>
        <v>20</v>
      </c>
      <c r="BZ524" s="22">
        <f>Enrollment[[#This Row],['# of Boys from refugee community in age group 6-14 enrolled in learning spaces]]+Enrollment[[#This Row],['# of Boys from host community in age group 6-14 enrolled in learning spaces]]</f>
        <v>40</v>
      </c>
      <c r="CA5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5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25" spans="1:80">
      <c r="A525" s="21" t="s">
        <v>38</v>
      </c>
      <c r="B525" s="21" t="s">
        <v>67</v>
      </c>
      <c r="E525" s="21" t="s">
        <v>684</v>
      </c>
      <c r="F525" s="21" t="s">
        <v>685</v>
      </c>
      <c r="G525" s="21">
        <v>31013299</v>
      </c>
      <c r="H525" s="21" t="s">
        <v>166</v>
      </c>
      <c r="I525" s="21" t="s">
        <v>259</v>
      </c>
      <c r="J525" s="21" t="s">
        <v>168</v>
      </c>
      <c r="K525" s="21">
        <v>21.187689823937699</v>
      </c>
      <c r="L525" s="21">
        <v>92.161888145927804</v>
      </c>
      <c r="M525" s="21">
        <v>-39.195337159071997</v>
      </c>
      <c r="N525" s="21">
        <v>4</v>
      </c>
      <c r="P525" s="21" t="s">
        <v>99</v>
      </c>
      <c r="Q525" s="21" t="s">
        <v>109</v>
      </c>
      <c r="S525" s="21">
        <v>20</v>
      </c>
      <c r="T525" s="21">
        <v>0</v>
      </c>
      <c r="U525" s="21">
        <v>15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33</v>
      </c>
      <c r="AB525" s="21">
        <v>0</v>
      </c>
      <c r="AC525" s="21">
        <v>37</v>
      </c>
      <c r="AD525" s="21">
        <v>0</v>
      </c>
      <c r="AE525" s="21">
        <v>0</v>
      </c>
      <c r="AF525" s="21">
        <v>0</v>
      </c>
      <c r="AG525" s="21">
        <v>0</v>
      </c>
      <c r="AH525" s="21">
        <v>0</v>
      </c>
      <c r="AI525" s="21">
        <v>0</v>
      </c>
      <c r="AJ525" s="21">
        <v>0</v>
      </c>
      <c r="AK525" s="21">
        <v>0</v>
      </c>
      <c r="AL525" s="21">
        <v>0</v>
      </c>
      <c r="AM525" s="21">
        <v>0</v>
      </c>
      <c r="AN525" s="21">
        <v>0</v>
      </c>
      <c r="AO525" s="21">
        <v>0</v>
      </c>
      <c r="AP525" s="21">
        <v>0</v>
      </c>
      <c r="AQ525" s="21">
        <v>0</v>
      </c>
      <c r="AR525" s="21">
        <v>0</v>
      </c>
      <c r="AS525" s="21">
        <v>0</v>
      </c>
      <c r="AT525" s="21">
        <v>0</v>
      </c>
      <c r="AU525" s="21">
        <v>0</v>
      </c>
      <c r="AV525" s="21">
        <v>0</v>
      </c>
      <c r="AW525" s="21">
        <v>0</v>
      </c>
      <c r="AX525" s="21">
        <v>0</v>
      </c>
      <c r="AY525" s="21" t="s">
        <v>259</v>
      </c>
      <c r="AZ5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25" s="22">
        <f>Enrollment[[#This Row],[Refugee Children 3-14]]+Enrollment[[#This Row],[Refugee Children 15-24]]</f>
        <v>105</v>
      </c>
      <c r="BC5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25" s="22">
        <f>Enrollment[[#This Row],[Host Children 3-14]]+Enrollment[[#This Row],[Host Children 15-24]]</f>
        <v>0</v>
      </c>
      <c r="BF525" s="22">
        <f>Enrollment[[#This Row],['# of Boys from refugee community in age group 3-5 enrolled in learning spaces]]+Enrollment[[#This Row],['# of Boys from refugee community in age group 6-14 enrolled in learning spaces]]</f>
        <v>52</v>
      </c>
      <c r="BG525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525" s="22">
        <f>Enrollment[[#This Row],['# of Boys from host community in age group 3-5 enrolled in learning spaces]]+Enrollment[[#This Row],['# of Boys from host community in age group 6-14 enrolled in learning spaces]]</f>
        <v>0</v>
      </c>
      <c r="BI525" s="22">
        <f>Enrollment[[#This Row],['# of Girls from host community in age group 3-5 enrolled in learning spaces]]+Enrollment[[#This Row],['# of Girls from host community in age group 6-14 enrolled in learning spaces]]</f>
        <v>0</v>
      </c>
      <c r="BJ525" s="22">
        <f>Enrollment[[#This Row],[Male Refugee (3-14)]]+Enrollment[[#This Row],[Host Male (3-14)]]</f>
        <v>52</v>
      </c>
      <c r="BK525" s="22">
        <f>Enrollment[[#This Row],[Female Refugee (3-14)]]+Enrollment[[#This Row],[Host Female (3-14)]]</f>
        <v>53</v>
      </c>
      <c r="BL5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25" s="22">
        <f>Enrollment[[#This Row],['# of Boys from host community in age group 15-17 enrolled in learning spaces]]+Enrollment[[#This Row],['# of Boys from host community in age group 18-24 enrolled in learning spaces]]</f>
        <v>0</v>
      </c>
      <c r="BO5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25" s="22">
        <f>Enrollment[[#This Row],[Male Refugee (15-24)]]+Enrollment[[#This Row],[Male Host (15-24)]]</f>
        <v>0</v>
      </c>
      <c r="BQ525" s="22">
        <f>Enrollment[[#This Row],[Female Refugee  (15-24)]]+Enrollment[[#This Row],[Female Host (15-24)]]</f>
        <v>0</v>
      </c>
      <c r="BR525" s="22">
        <f>Enrollment[[#This Row],[Total Male (3-14)]]+Enrollment[[#This Row],[Total Male (15-24)]]</f>
        <v>52</v>
      </c>
      <c r="BS525" s="22">
        <f>Enrollment[[#This Row],[Total Female (3-14)]]+Enrollment[[#This Row],[Total Female (15-24)]]</f>
        <v>53</v>
      </c>
      <c r="BT525" s="22">
        <f>Enrollment[[#This Row],[Refugee Total]]+Enrollment[[#This Row],[Total Host]]</f>
        <v>105</v>
      </c>
      <c r="BU525" s="22">
        <f>Enrollment[[#This Row],['# of Girls from refugee community in age group 3-5 enrolled in learning spaces]]+Enrollment[[#This Row],['# of Girls from host community in age group 3-5 enrolled in learning spaces]]</f>
        <v>20</v>
      </c>
      <c r="BV525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25" s="22">
        <f>Enrollment[[#This Row],['# of Boys from refugee community in age group 3-5 enrolled in learning spaces]]+Enrollment[[#This Row],['# of Boys from host community in age group 3-5 enrolled in learning spaces]]</f>
        <v>15</v>
      </c>
      <c r="BZ525" s="22">
        <f>Enrollment[[#This Row],['# of Boys from refugee community in age group 6-14 enrolled in learning spaces]]+Enrollment[[#This Row],['# of Boys from host community in age group 6-14 enrolled in learning spaces]]</f>
        <v>37</v>
      </c>
      <c r="CA5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26" spans="1:80">
      <c r="A526" s="21" t="s">
        <v>38</v>
      </c>
      <c r="B526" s="21" t="s">
        <v>67</v>
      </c>
      <c r="E526" s="21" t="s">
        <v>229</v>
      </c>
      <c r="F526" s="21" t="s">
        <v>686</v>
      </c>
      <c r="G526" s="21">
        <v>31013305</v>
      </c>
      <c r="H526" s="21" t="s">
        <v>166</v>
      </c>
      <c r="I526" s="21" t="s">
        <v>167</v>
      </c>
      <c r="J526" s="21" t="s">
        <v>168</v>
      </c>
      <c r="K526" s="21">
        <v>21.187345447022899</v>
      </c>
      <c r="L526" s="21">
        <v>92.160718680761093</v>
      </c>
      <c r="M526" s="21">
        <v>-50.310966874682698</v>
      </c>
      <c r="N526" s="21">
        <v>1.5</v>
      </c>
      <c r="P526" s="21" t="s">
        <v>99</v>
      </c>
      <c r="Q526" s="21" t="s">
        <v>109</v>
      </c>
      <c r="S526" s="21">
        <v>20</v>
      </c>
      <c r="T526" s="21">
        <v>0</v>
      </c>
      <c r="U526" s="21">
        <v>15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30</v>
      </c>
      <c r="AB526" s="21">
        <v>0</v>
      </c>
      <c r="AC526" s="21">
        <v>40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1">
        <v>0</v>
      </c>
      <c r="AJ526" s="21">
        <v>0</v>
      </c>
      <c r="AK526" s="21">
        <v>0</v>
      </c>
      <c r="AL526" s="21">
        <v>0</v>
      </c>
      <c r="AM526" s="21">
        <v>0</v>
      </c>
      <c r="AN526" s="21">
        <v>0</v>
      </c>
      <c r="AO526" s="21">
        <v>0</v>
      </c>
      <c r="AP526" s="21">
        <v>0</v>
      </c>
      <c r="AQ526" s="21">
        <v>0</v>
      </c>
      <c r="AR526" s="21">
        <v>0</v>
      </c>
      <c r="AS526" s="21">
        <v>0</v>
      </c>
      <c r="AT526" s="21">
        <v>0</v>
      </c>
      <c r="AU526" s="21">
        <v>0</v>
      </c>
      <c r="AV526" s="21">
        <v>0</v>
      </c>
      <c r="AW526" s="21">
        <v>0</v>
      </c>
      <c r="AX526" s="21">
        <v>0</v>
      </c>
      <c r="AY526" s="21" t="s">
        <v>167</v>
      </c>
      <c r="AZ5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26" s="22">
        <f>Enrollment[[#This Row],[Refugee Children 3-14]]+Enrollment[[#This Row],[Refugee Children 15-24]]</f>
        <v>105</v>
      </c>
      <c r="BC5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26" s="22">
        <f>Enrollment[[#This Row],[Host Children 3-14]]+Enrollment[[#This Row],[Host Children 15-24]]</f>
        <v>0</v>
      </c>
      <c r="BF526" s="22">
        <f>Enrollment[[#This Row],['# of Boys from refugee community in age group 3-5 enrolled in learning spaces]]+Enrollment[[#This Row],['# of Boys from refugee community in age group 6-14 enrolled in learning spaces]]</f>
        <v>55</v>
      </c>
      <c r="BG526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526" s="22">
        <f>Enrollment[[#This Row],['# of Boys from host community in age group 3-5 enrolled in learning spaces]]+Enrollment[[#This Row],['# of Boys from host community in age group 6-14 enrolled in learning spaces]]</f>
        <v>0</v>
      </c>
      <c r="BI526" s="22">
        <f>Enrollment[[#This Row],['# of Girls from host community in age group 3-5 enrolled in learning spaces]]+Enrollment[[#This Row],['# of Girls from host community in age group 6-14 enrolled in learning spaces]]</f>
        <v>0</v>
      </c>
      <c r="BJ526" s="22">
        <f>Enrollment[[#This Row],[Male Refugee (3-14)]]+Enrollment[[#This Row],[Host Male (3-14)]]</f>
        <v>55</v>
      </c>
      <c r="BK526" s="22">
        <f>Enrollment[[#This Row],[Female Refugee (3-14)]]+Enrollment[[#This Row],[Host Female (3-14)]]</f>
        <v>50</v>
      </c>
      <c r="BL5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26" s="22">
        <f>Enrollment[[#This Row],['# of Boys from host community in age group 15-17 enrolled in learning spaces]]+Enrollment[[#This Row],['# of Boys from host community in age group 18-24 enrolled in learning spaces]]</f>
        <v>0</v>
      </c>
      <c r="BO5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26" s="22">
        <f>Enrollment[[#This Row],[Male Refugee (15-24)]]+Enrollment[[#This Row],[Male Host (15-24)]]</f>
        <v>0</v>
      </c>
      <c r="BQ526" s="22">
        <f>Enrollment[[#This Row],[Female Refugee  (15-24)]]+Enrollment[[#This Row],[Female Host (15-24)]]</f>
        <v>0</v>
      </c>
      <c r="BR526" s="22">
        <f>Enrollment[[#This Row],[Total Male (3-14)]]+Enrollment[[#This Row],[Total Male (15-24)]]</f>
        <v>55</v>
      </c>
      <c r="BS526" s="22">
        <f>Enrollment[[#This Row],[Total Female (3-14)]]+Enrollment[[#This Row],[Total Female (15-24)]]</f>
        <v>50</v>
      </c>
      <c r="BT526" s="22">
        <f>Enrollment[[#This Row],[Refugee Total]]+Enrollment[[#This Row],[Total Host]]</f>
        <v>105</v>
      </c>
      <c r="BU526" s="22">
        <f>Enrollment[[#This Row],['# of Girls from refugee community in age group 3-5 enrolled in learning spaces]]+Enrollment[[#This Row],['# of Girls from host community in age group 3-5 enrolled in learning spaces]]</f>
        <v>20</v>
      </c>
      <c r="BV526" s="22">
        <f>Enrollment[[#This Row],['# of Girls from refugee community in age group 6-14 enrolled in learning spaces]]+Enrollment[[#This Row],['# of Girls from host community in age group 6-14 enrolled in learning spaces]]</f>
        <v>30</v>
      </c>
      <c r="BW5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26" s="22">
        <f>Enrollment[[#This Row],['# of Boys from refugee community in age group 3-5 enrolled in learning spaces]]+Enrollment[[#This Row],['# of Boys from host community in age group 3-5 enrolled in learning spaces]]</f>
        <v>15</v>
      </c>
      <c r="BZ526" s="22">
        <f>Enrollment[[#This Row],['# of Boys from refugee community in age group 6-14 enrolled in learning spaces]]+Enrollment[[#This Row],['# of Boys from host community in age group 6-14 enrolled in learning spaces]]</f>
        <v>40</v>
      </c>
      <c r="CA5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5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27" spans="1:80">
      <c r="A527" s="21" t="s">
        <v>38</v>
      </c>
      <c r="B527" s="21" t="s">
        <v>67</v>
      </c>
      <c r="E527" s="21" t="s">
        <v>687</v>
      </c>
      <c r="F527" s="21" t="s">
        <v>688</v>
      </c>
      <c r="G527" s="21">
        <v>31013300</v>
      </c>
      <c r="H527" s="21" t="s">
        <v>166</v>
      </c>
      <c r="I527" s="21" t="s">
        <v>167</v>
      </c>
      <c r="J527" s="21" t="s">
        <v>168</v>
      </c>
      <c r="K527" s="21">
        <v>21.187571082600002</v>
      </c>
      <c r="L527" s="21">
        <v>92.160834395699993</v>
      </c>
      <c r="M527" s="21">
        <v>-43.570615945299998</v>
      </c>
      <c r="N527" s="21" t="s">
        <v>261</v>
      </c>
      <c r="P527" s="21" t="s">
        <v>99</v>
      </c>
      <c r="Q527" s="21" t="s">
        <v>109</v>
      </c>
      <c r="S527" s="21">
        <v>19</v>
      </c>
      <c r="T527" s="21">
        <v>0</v>
      </c>
      <c r="U527" s="21">
        <v>16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38</v>
      </c>
      <c r="AB527" s="21">
        <v>0</v>
      </c>
      <c r="AC527" s="21">
        <v>32</v>
      </c>
      <c r="AD527" s="21">
        <v>0</v>
      </c>
      <c r="AE527" s="21">
        <v>0</v>
      </c>
      <c r="AF527" s="21">
        <v>0</v>
      </c>
      <c r="AG527" s="21">
        <v>0</v>
      </c>
      <c r="AH527" s="21">
        <v>0</v>
      </c>
      <c r="AI527" s="21">
        <v>0</v>
      </c>
      <c r="AJ527" s="21">
        <v>0</v>
      </c>
      <c r="AK527" s="21">
        <v>0</v>
      </c>
      <c r="AL527" s="21">
        <v>0</v>
      </c>
      <c r="AM527" s="21">
        <v>0</v>
      </c>
      <c r="AN527" s="21">
        <v>0</v>
      </c>
      <c r="AO527" s="21">
        <v>0</v>
      </c>
      <c r="AP527" s="21">
        <v>0</v>
      </c>
      <c r="AQ527" s="21">
        <v>0</v>
      </c>
      <c r="AR527" s="21">
        <v>0</v>
      </c>
      <c r="AS527" s="21">
        <v>0</v>
      </c>
      <c r="AT527" s="21">
        <v>0</v>
      </c>
      <c r="AU527" s="21">
        <v>0</v>
      </c>
      <c r="AV527" s="21">
        <v>0</v>
      </c>
      <c r="AW527" s="21">
        <v>0</v>
      </c>
      <c r="AX527" s="21">
        <v>0</v>
      </c>
      <c r="AY527" s="21" t="s">
        <v>167</v>
      </c>
      <c r="AZ5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27" s="22">
        <f>Enrollment[[#This Row],[Refugee Children 3-14]]+Enrollment[[#This Row],[Refugee Children 15-24]]</f>
        <v>105</v>
      </c>
      <c r="BC5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27" s="22">
        <f>Enrollment[[#This Row],[Host Children 3-14]]+Enrollment[[#This Row],[Host Children 15-24]]</f>
        <v>0</v>
      </c>
      <c r="BF527" s="22">
        <f>Enrollment[[#This Row],['# of Boys from refugee community in age group 3-5 enrolled in learning spaces]]+Enrollment[[#This Row],['# of Boys from refugee community in age group 6-14 enrolled in learning spaces]]</f>
        <v>48</v>
      </c>
      <c r="BG527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527" s="22">
        <f>Enrollment[[#This Row],['# of Boys from host community in age group 3-5 enrolled in learning spaces]]+Enrollment[[#This Row],['# of Boys from host community in age group 6-14 enrolled in learning spaces]]</f>
        <v>0</v>
      </c>
      <c r="BI527" s="22">
        <f>Enrollment[[#This Row],['# of Girls from host community in age group 3-5 enrolled in learning spaces]]+Enrollment[[#This Row],['# of Girls from host community in age group 6-14 enrolled in learning spaces]]</f>
        <v>0</v>
      </c>
      <c r="BJ527" s="22">
        <f>Enrollment[[#This Row],[Male Refugee (3-14)]]+Enrollment[[#This Row],[Host Male (3-14)]]</f>
        <v>48</v>
      </c>
      <c r="BK527" s="22">
        <f>Enrollment[[#This Row],[Female Refugee (3-14)]]+Enrollment[[#This Row],[Host Female (3-14)]]</f>
        <v>57</v>
      </c>
      <c r="BL5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27" s="22">
        <f>Enrollment[[#This Row],['# of Boys from host community in age group 15-17 enrolled in learning spaces]]+Enrollment[[#This Row],['# of Boys from host community in age group 18-24 enrolled in learning spaces]]</f>
        <v>0</v>
      </c>
      <c r="BO5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27" s="22">
        <f>Enrollment[[#This Row],[Male Refugee (15-24)]]+Enrollment[[#This Row],[Male Host (15-24)]]</f>
        <v>0</v>
      </c>
      <c r="BQ527" s="22">
        <f>Enrollment[[#This Row],[Female Refugee  (15-24)]]+Enrollment[[#This Row],[Female Host (15-24)]]</f>
        <v>0</v>
      </c>
      <c r="BR527" s="22">
        <f>Enrollment[[#This Row],[Total Male (3-14)]]+Enrollment[[#This Row],[Total Male (15-24)]]</f>
        <v>48</v>
      </c>
      <c r="BS527" s="22">
        <f>Enrollment[[#This Row],[Total Female (3-14)]]+Enrollment[[#This Row],[Total Female (15-24)]]</f>
        <v>57</v>
      </c>
      <c r="BT527" s="22">
        <f>Enrollment[[#This Row],[Refugee Total]]+Enrollment[[#This Row],[Total Host]]</f>
        <v>105</v>
      </c>
      <c r="BU527" s="22">
        <f>Enrollment[[#This Row],['# of Girls from refugee community in age group 3-5 enrolled in learning spaces]]+Enrollment[[#This Row],['# of Girls from host community in age group 3-5 enrolled in learning spaces]]</f>
        <v>19</v>
      </c>
      <c r="BV527" s="22">
        <f>Enrollment[[#This Row],['# of Girls from refugee community in age group 6-14 enrolled in learning spaces]]+Enrollment[[#This Row],['# of Girls from host community in age group 6-14 enrolled in learning spaces]]</f>
        <v>38</v>
      </c>
      <c r="BW5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27" s="22">
        <f>Enrollment[[#This Row],['# of Boys from refugee community in age group 3-5 enrolled in learning spaces]]+Enrollment[[#This Row],['# of Boys from host community in age group 3-5 enrolled in learning spaces]]</f>
        <v>16</v>
      </c>
      <c r="BZ527" s="22">
        <f>Enrollment[[#This Row],['# of Boys from refugee community in age group 6-14 enrolled in learning spaces]]+Enrollment[[#This Row],['# of Boys from host community in age group 6-14 enrolled in learning spaces]]</f>
        <v>32</v>
      </c>
      <c r="CA5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5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28" spans="1:80">
      <c r="A528" s="21" t="s">
        <v>38</v>
      </c>
      <c r="B528" s="21" t="s">
        <v>67</v>
      </c>
      <c r="E528" s="21" t="s">
        <v>373</v>
      </c>
      <c r="F528" s="21" t="s">
        <v>689</v>
      </c>
      <c r="G528" s="21">
        <v>31013304</v>
      </c>
      <c r="H528" s="21" t="s">
        <v>166</v>
      </c>
      <c r="I528" s="21" t="s">
        <v>167</v>
      </c>
      <c r="J528" s="21" t="s">
        <v>168</v>
      </c>
      <c r="K528" s="21">
        <v>21.187163819784701</v>
      </c>
      <c r="L528" s="21">
        <v>92.162710073868993</v>
      </c>
      <c r="M528" s="21">
        <v>-42.677251163208901</v>
      </c>
      <c r="N528" s="21">
        <v>4</v>
      </c>
      <c r="P528" s="21" t="s">
        <v>99</v>
      </c>
      <c r="Q528" s="21" t="s">
        <v>109</v>
      </c>
      <c r="S528" s="21">
        <v>17</v>
      </c>
      <c r="T528" s="21">
        <v>0</v>
      </c>
      <c r="U528" s="21">
        <v>18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31</v>
      </c>
      <c r="AB528" s="21">
        <v>0</v>
      </c>
      <c r="AC528" s="21">
        <v>39</v>
      </c>
      <c r="AD528" s="21">
        <v>0</v>
      </c>
      <c r="AE528" s="21">
        <v>0</v>
      </c>
      <c r="AF528" s="21">
        <v>0</v>
      </c>
      <c r="AG528" s="21">
        <v>0</v>
      </c>
      <c r="AH528" s="21">
        <v>0</v>
      </c>
      <c r="AI528" s="21">
        <v>0</v>
      </c>
      <c r="AJ528" s="21">
        <v>0</v>
      </c>
      <c r="AK528" s="21">
        <v>0</v>
      </c>
      <c r="AL528" s="21">
        <v>0</v>
      </c>
      <c r="AM528" s="21">
        <v>0</v>
      </c>
      <c r="AN528" s="21">
        <v>0</v>
      </c>
      <c r="AO528" s="21">
        <v>0</v>
      </c>
      <c r="AP528" s="21">
        <v>0</v>
      </c>
      <c r="AQ528" s="21">
        <v>0</v>
      </c>
      <c r="AR528" s="21">
        <v>0</v>
      </c>
      <c r="AS528" s="21">
        <v>0</v>
      </c>
      <c r="AT528" s="21">
        <v>0</v>
      </c>
      <c r="AU528" s="21">
        <v>0</v>
      </c>
      <c r="AV528" s="21">
        <v>0</v>
      </c>
      <c r="AW528" s="21">
        <v>0</v>
      </c>
      <c r="AX528" s="21">
        <v>0</v>
      </c>
      <c r="AY528" s="21" t="s">
        <v>167</v>
      </c>
      <c r="AZ5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28" s="22">
        <f>Enrollment[[#This Row],[Refugee Children 3-14]]+Enrollment[[#This Row],[Refugee Children 15-24]]</f>
        <v>105</v>
      </c>
      <c r="BC5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28" s="22">
        <f>Enrollment[[#This Row],[Host Children 3-14]]+Enrollment[[#This Row],[Host Children 15-24]]</f>
        <v>0</v>
      </c>
      <c r="BF528" s="22">
        <f>Enrollment[[#This Row],['# of Boys from refugee community in age group 3-5 enrolled in learning spaces]]+Enrollment[[#This Row],['# of Boys from refugee community in age group 6-14 enrolled in learning spaces]]</f>
        <v>57</v>
      </c>
      <c r="BG528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528" s="22">
        <f>Enrollment[[#This Row],['# of Boys from host community in age group 3-5 enrolled in learning spaces]]+Enrollment[[#This Row],['# of Boys from host community in age group 6-14 enrolled in learning spaces]]</f>
        <v>0</v>
      </c>
      <c r="BI528" s="22">
        <f>Enrollment[[#This Row],['# of Girls from host community in age group 3-5 enrolled in learning spaces]]+Enrollment[[#This Row],['# of Girls from host community in age group 6-14 enrolled in learning spaces]]</f>
        <v>0</v>
      </c>
      <c r="BJ528" s="22">
        <f>Enrollment[[#This Row],[Male Refugee (3-14)]]+Enrollment[[#This Row],[Host Male (3-14)]]</f>
        <v>57</v>
      </c>
      <c r="BK528" s="22">
        <f>Enrollment[[#This Row],[Female Refugee (3-14)]]+Enrollment[[#This Row],[Host Female (3-14)]]</f>
        <v>48</v>
      </c>
      <c r="BL5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28" s="22">
        <f>Enrollment[[#This Row],['# of Boys from host community in age group 15-17 enrolled in learning spaces]]+Enrollment[[#This Row],['# of Boys from host community in age group 18-24 enrolled in learning spaces]]</f>
        <v>0</v>
      </c>
      <c r="BO5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28" s="22">
        <f>Enrollment[[#This Row],[Male Refugee (15-24)]]+Enrollment[[#This Row],[Male Host (15-24)]]</f>
        <v>0</v>
      </c>
      <c r="BQ528" s="22">
        <f>Enrollment[[#This Row],[Female Refugee  (15-24)]]+Enrollment[[#This Row],[Female Host (15-24)]]</f>
        <v>0</v>
      </c>
      <c r="BR528" s="22">
        <f>Enrollment[[#This Row],[Total Male (3-14)]]+Enrollment[[#This Row],[Total Male (15-24)]]</f>
        <v>57</v>
      </c>
      <c r="BS528" s="22">
        <f>Enrollment[[#This Row],[Total Female (3-14)]]+Enrollment[[#This Row],[Total Female (15-24)]]</f>
        <v>48</v>
      </c>
      <c r="BT528" s="22">
        <f>Enrollment[[#This Row],[Refugee Total]]+Enrollment[[#This Row],[Total Host]]</f>
        <v>105</v>
      </c>
      <c r="BU528" s="22">
        <f>Enrollment[[#This Row],['# of Girls from refugee community in age group 3-5 enrolled in learning spaces]]+Enrollment[[#This Row],['# of Girls from host community in age group 3-5 enrolled in learning spaces]]</f>
        <v>17</v>
      </c>
      <c r="BV528" s="22">
        <f>Enrollment[[#This Row],['# of Girls from refugee community in age group 6-14 enrolled in learning spaces]]+Enrollment[[#This Row],['# of Girls from host community in age group 6-14 enrolled in learning spaces]]</f>
        <v>31</v>
      </c>
      <c r="BW5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28" s="22">
        <f>Enrollment[[#This Row],['# of Boys from refugee community in age group 3-5 enrolled in learning spaces]]+Enrollment[[#This Row],['# of Boys from host community in age group 3-5 enrolled in learning spaces]]</f>
        <v>18</v>
      </c>
      <c r="BZ528" s="22">
        <f>Enrollment[[#This Row],['# of Boys from refugee community in age group 6-14 enrolled in learning spaces]]+Enrollment[[#This Row],['# of Boys from host community in age group 6-14 enrolled in learning spaces]]</f>
        <v>39</v>
      </c>
      <c r="CA5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5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29" spans="1:80">
      <c r="A529" s="21" t="s">
        <v>38</v>
      </c>
      <c r="B529" s="21" t="s">
        <v>67</v>
      </c>
      <c r="E529" s="21" t="s">
        <v>376</v>
      </c>
      <c r="F529" s="21" t="s">
        <v>690</v>
      </c>
      <c r="G529" s="21">
        <v>31013308</v>
      </c>
      <c r="H529" s="21" t="s">
        <v>166</v>
      </c>
      <c r="I529" s="21" t="s">
        <v>259</v>
      </c>
      <c r="J529" s="21" t="s">
        <v>168</v>
      </c>
      <c r="K529" s="21">
        <v>21.187680983573198</v>
      </c>
      <c r="L529" s="21">
        <v>92.161823488614701</v>
      </c>
      <c r="M529" s="21">
        <v>-54.424884898709998</v>
      </c>
      <c r="N529" s="21">
        <v>4</v>
      </c>
      <c r="P529" s="21" t="s">
        <v>99</v>
      </c>
      <c r="Q529" s="21" t="s">
        <v>109</v>
      </c>
      <c r="S529" s="21">
        <v>18</v>
      </c>
      <c r="T529" s="21">
        <v>0</v>
      </c>
      <c r="U529" s="21">
        <v>17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29</v>
      </c>
      <c r="AB529" s="21">
        <v>0</v>
      </c>
      <c r="AC529" s="21">
        <v>41</v>
      </c>
      <c r="AD529" s="21">
        <v>0</v>
      </c>
      <c r="AE529" s="21">
        <v>0</v>
      </c>
      <c r="AF529" s="21">
        <v>0</v>
      </c>
      <c r="AG529" s="21">
        <v>0</v>
      </c>
      <c r="AH529" s="21">
        <v>0</v>
      </c>
      <c r="AI529" s="21">
        <v>0</v>
      </c>
      <c r="AJ529" s="21">
        <v>0</v>
      </c>
      <c r="AK529" s="21">
        <v>0</v>
      </c>
      <c r="AL529" s="21">
        <v>0</v>
      </c>
      <c r="AM529" s="21">
        <v>0</v>
      </c>
      <c r="AN529" s="21">
        <v>0</v>
      </c>
      <c r="AO529" s="21">
        <v>0</v>
      </c>
      <c r="AP529" s="21">
        <v>0</v>
      </c>
      <c r="AQ529" s="21">
        <v>0</v>
      </c>
      <c r="AR529" s="21">
        <v>0</v>
      </c>
      <c r="AS529" s="21">
        <v>0</v>
      </c>
      <c r="AT529" s="21">
        <v>0</v>
      </c>
      <c r="AU529" s="21">
        <v>0</v>
      </c>
      <c r="AV529" s="21">
        <v>0</v>
      </c>
      <c r="AW529" s="21">
        <v>0</v>
      </c>
      <c r="AX529" s="21">
        <v>0</v>
      </c>
      <c r="AY529" s="21" t="s">
        <v>259</v>
      </c>
      <c r="AZ5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29" s="22">
        <f>Enrollment[[#This Row],[Refugee Children 3-14]]+Enrollment[[#This Row],[Refugee Children 15-24]]</f>
        <v>105</v>
      </c>
      <c r="BC5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29" s="22">
        <f>Enrollment[[#This Row],[Host Children 3-14]]+Enrollment[[#This Row],[Host Children 15-24]]</f>
        <v>0</v>
      </c>
      <c r="BF529" s="22">
        <f>Enrollment[[#This Row],['# of Boys from refugee community in age group 3-5 enrolled in learning spaces]]+Enrollment[[#This Row],['# of Boys from refugee community in age group 6-14 enrolled in learning spaces]]</f>
        <v>58</v>
      </c>
      <c r="BG529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529" s="22">
        <f>Enrollment[[#This Row],['# of Boys from host community in age group 3-5 enrolled in learning spaces]]+Enrollment[[#This Row],['# of Boys from host community in age group 6-14 enrolled in learning spaces]]</f>
        <v>0</v>
      </c>
      <c r="BI529" s="22">
        <f>Enrollment[[#This Row],['# of Girls from host community in age group 3-5 enrolled in learning spaces]]+Enrollment[[#This Row],['# of Girls from host community in age group 6-14 enrolled in learning spaces]]</f>
        <v>0</v>
      </c>
      <c r="BJ529" s="22">
        <f>Enrollment[[#This Row],[Male Refugee (3-14)]]+Enrollment[[#This Row],[Host Male (3-14)]]</f>
        <v>58</v>
      </c>
      <c r="BK529" s="22">
        <f>Enrollment[[#This Row],[Female Refugee (3-14)]]+Enrollment[[#This Row],[Host Female (3-14)]]</f>
        <v>47</v>
      </c>
      <c r="BL5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29" s="22">
        <f>Enrollment[[#This Row],['# of Boys from host community in age group 15-17 enrolled in learning spaces]]+Enrollment[[#This Row],['# of Boys from host community in age group 18-24 enrolled in learning spaces]]</f>
        <v>0</v>
      </c>
      <c r="BO5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29" s="22">
        <f>Enrollment[[#This Row],[Male Refugee (15-24)]]+Enrollment[[#This Row],[Male Host (15-24)]]</f>
        <v>0</v>
      </c>
      <c r="BQ529" s="22">
        <f>Enrollment[[#This Row],[Female Refugee  (15-24)]]+Enrollment[[#This Row],[Female Host (15-24)]]</f>
        <v>0</v>
      </c>
      <c r="BR529" s="22">
        <f>Enrollment[[#This Row],[Total Male (3-14)]]+Enrollment[[#This Row],[Total Male (15-24)]]</f>
        <v>58</v>
      </c>
      <c r="BS529" s="22">
        <f>Enrollment[[#This Row],[Total Female (3-14)]]+Enrollment[[#This Row],[Total Female (15-24)]]</f>
        <v>47</v>
      </c>
      <c r="BT529" s="22">
        <f>Enrollment[[#This Row],[Refugee Total]]+Enrollment[[#This Row],[Total Host]]</f>
        <v>105</v>
      </c>
      <c r="BU529" s="22">
        <f>Enrollment[[#This Row],['# of Girls from refugee community in age group 3-5 enrolled in learning spaces]]+Enrollment[[#This Row],['# of Girls from host community in age group 3-5 enrolled in learning spaces]]</f>
        <v>18</v>
      </c>
      <c r="BV529" s="22">
        <f>Enrollment[[#This Row],['# of Girls from refugee community in age group 6-14 enrolled in learning spaces]]+Enrollment[[#This Row],['# of Girls from host community in age group 6-14 enrolled in learning spaces]]</f>
        <v>29</v>
      </c>
      <c r="BW5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29" s="22">
        <f>Enrollment[[#This Row],['# of Boys from refugee community in age group 3-5 enrolled in learning spaces]]+Enrollment[[#This Row],['# of Boys from host community in age group 3-5 enrolled in learning spaces]]</f>
        <v>17</v>
      </c>
      <c r="BZ529" s="22">
        <f>Enrollment[[#This Row],['# of Boys from refugee community in age group 6-14 enrolled in learning spaces]]+Enrollment[[#This Row],['# of Boys from host community in age group 6-14 enrolled in learning spaces]]</f>
        <v>41</v>
      </c>
      <c r="CA5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5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30" spans="1:80">
      <c r="A530" s="21" t="s">
        <v>38</v>
      </c>
      <c r="B530" s="21" t="s">
        <v>67</v>
      </c>
      <c r="E530" s="21" t="s">
        <v>691</v>
      </c>
      <c r="F530" s="21" t="s">
        <v>692</v>
      </c>
      <c r="G530" s="21">
        <v>31013309</v>
      </c>
      <c r="H530" s="21" t="s">
        <v>166</v>
      </c>
      <c r="I530" s="21" t="s">
        <v>259</v>
      </c>
      <c r="J530" s="21" t="s">
        <v>168</v>
      </c>
      <c r="K530" s="21">
        <v>21.189215577568799</v>
      </c>
      <c r="L530" s="21">
        <v>92.164474568442003</v>
      </c>
      <c r="M530" s="21">
        <v>-44.2426607016369</v>
      </c>
      <c r="N530" s="21">
        <v>4</v>
      </c>
      <c r="P530" s="21" t="s">
        <v>99</v>
      </c>
      <c r="Q530" s="21" t="s">
        <v>109</v>
      </c>
      <c r="S530" s="21">
        <v>18</v>
      </c>
      <c r="T530" s="21">
        <v>0</v>
      </c>
      <c r="U530" s="21">
        <v>17</v>
      </c>
      <c r="V530" s="21">
        <v>1</v>
      </c>
      <c r="W530" s="21">
        <v>0</v>
      </c>
      <c r="X530" s="21">
        <v>0</v>
      </c>
      <c r="Y530" s="21">
        <v>0</v>
      </c>
      <c r="Z530" s="21">
        <v>0</v>
      </c>
      <c r="AA530" s="21">
        <v>42</v>
      </c>
      <c r="AB530" s="21">
        <v>0</v>
      </c>
      <c r="AC530" s="21">
        <v>28</v>
      </c>
      <c r="AD530" s="21">
        <v>0</v>
      </c>
      <c r="AE530" s="21">
        <v>0</v>
      </c>
      <c r="AF530" s="21">
        <v>0</v>
      </c>
      <c r="AG530" s="21">
        <v>0</v>
      </c>
      <c r="AH530" s="21">
        <v>0</v>
      </c>
      <c r="AI530" s="21">
        <v>0</v>
      </c>
      <c r="AJ530" s="21">
        <v>0</v>
      </c>
      <c r="AK530" s="21">
        <v>0</v>
      </c>
      <c r="AL530" s="21">
        <v>0</v>
      </c>
      <c r="AM530" s="21">
        <v>0</v>
      </c>
      <c r="AN530" s="21">
        <v>0</v>
      </c>
      <c r="AO530" s="21">
        <v>0</v>
      </c>
      <c r="AP530" s="21">
        <v>0</v>
      </c>
      <c r="AQ530" s="21">
        <v>0</v>
      </c>
      <c r="AR530" s="21">
        <v>0</v>
      </c>
      <c r="AS530" s="21">
        <v>0</v>
      </c>
      <c r="AT530" s="21">
        <v>0</v>
      </c>
      <c r="AU530" s="21">
        <v>0</v>
      </c>
      <c r="AV530" s="21">
        <v>0</v>
      </c>
      <c r="AW530" s="21">
        <v>0</v>
      </c>
      <c r="AX530" s="21">
        <v>0</v>
      </c>
      <c r="AY530" s="21" t="s">
        <v>259</v>
      </c>
      <c r="AZ5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30" s="22">
        <f>Enrollment[[#This Row],[Refugee Children 3-14]]+Enrollment[[#This Row],[Refugee Children 15-24]]</f>
        <v>105</v>
      </c>
      <c r="BC5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30" s="22">
        <f>Enrollment[[#This Row],[Host Children 3-14]]+Enrollment[[#This Row],[Host Children 15-24]]</f>
        <v>0</v>
      </c>
      <c r="BF530" s="22">
        <f>Enrollment[[#This Row],['# of Boys from refugee community in age group 3-5 enrolled in learning spaces]]+Enrollment[[#This Row],['# of Boys from refugee community in age group 6-14 enrolled in learning spaces]]</f>
        <v>45</v>
      </c>
      <c r="BG530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530" s="22">
        <f>Enrollment[[#This Row],['# of Boys from host community in age group 3-5 enrolled in learning spaces]]+Enrollment[[#This Row],['# of Boys from host community in age group 6-14 enrolled in learning spaces]]</f>
        <v>0</v>
      </c>
      <c r="BI530" s="22">
        <f>Enrollment[[#This Row],['# of Girls from host community in age group 3-5 enrolled in learning spaces]]+Enrollment[[#This Row],['# of Girls from host community in age group 6-14 enrolled in learning spaces]]</f>
        <v>0</v>
      </c>
      <c r="BJ530" s="22">
        <f>Enrollment[[#This Row],[Male Refugee (3-14)]]+Enrollment[[#This Row],[Host Male (3-14)]]</f>
        <v>45</v>
      </c>
      <c r="BK530" s="22">
        <f>Enrollment[[#This Row],[Female Refugee (3-14)]]+Enrollment[[#This Row],[Host Female (3-14)]]</f>
        <v>60</v>
      </c>
      <c r="BL5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30" s="22">
        <f>Enrollment[[#This Row],['# of Boys from host community in age group 15-17 enrolled in learning spaces]]+Enrollment[[#This Row],['# of Boys from host community in age group 18-24 enrolled in learning spaces]]</f>
        <v>0</v>
      </c>
      <c r="BO5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30" s="22">
        <f>Enrollment[[#This Row],[Male Refugee (15-24)]]+Enrollment[[#This Row],[Male Host (15-24)]]</f>
        <v>0</v>
      </c>
      <c r="BQ530" s="22">
        <f>Enrollment[[#This Row],[Female Refugee  (15-24)]]+Enrollment[[#This Row],[Female Host (15-24)]]</f>
        <v>0</v>
      </c>
      <c r="BR530" s="22">
        <f>Enrollment[[#This Row],[Total Male (3-14)]]+Enrollment[[#This Row],[Total Male (15-24)]]</f>
        <v>45</v>
      </c>
      <c r="BS530" s="22">
        <f>Enrollment[[#This Row],[Total Female (3-14)]]+Enrollment[[#This Row],[Total Female (15-24)]]</f>
        <v>60</v>
      </c>
      <c r="BT530" s="22">
        <f>Enrollment[[#This Row],[Refugee Total]]+Enrollment[[#This Row],[Total Host]]</f>
        <v>105</v>
      </c>
      <c r="BU530" s="22">
        <f>Enrollment[[#This Row],['# of Girls from refugee community in age group 3-5 enrolled in learning spaces]]+Enrollment[[#This Row],['# of Girls from host community in age group 3-5 enrolled in learning spaces]]</f>
        <v>18</v>
      </c>
      <c r="BV530" s="22">
        <f>Enrollment[[#This Row],['# of Girls from refugee community in age group 6-14 enrolled in learning spaces]]+Enrollment[[#This Row],['# of Girls from host community in age group 6-14 enrolled in learning spaces]]</f>
        <v>42</v>
      </c>
      <c r="BW5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30" s="22">
        <f>Enrollment[[#This Row],['# of Boys from refugee community in age group 3-5 enrolled in learning spaces]]+Enrollment[[#This Row],['# of Boys from host community in age group 3-5 enrolled in learning spaces]]</f>
        <v>17</v>
      </c>
      <c r="BZ530" s="22">
        <f>Enrollment[[#This Row],['# of Boys from refugee community in age group 6-14 enrolled in learning spaces]]+Enrollment[[#This Row],['# of Boys from host community in age group 6-14 enrolled in learning spaces]]</f>
        <v>28</v>
      </c>
      <c r="CA5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5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31" spans="1:80">
      <c r="A531" s="21" t="s">
        <v>38</v>
      </c>
      <c r="B531" s="21" t="s">
        <v>67</v>
      </c>
      <c r="E531" s="21" t="s">
        <v>693</v>
      </c>
      <c r="F531" s="21" t="s">
        <v>694</v>
      </c>
      <c r="G531" s="21">
        <v>31013334</v>
      </c>
      <c r="H531" s="21" t="s">
        <v>166</v>
      </c>
      <c r="I531" s="21" t="s">
        <v>259</v>
      </c>
      <c r="J531" s="21" t="s">
        <v>168</v>
      </c>
      <c r="K531" s="21">
        <v>21.1900126089729</v>
      </c>
      <c r="L531" s="21">
        <v>92.156586356747198</v>
      </c>
      <c r="M531" s="21">
        <v>-42.217878563002998</v>
      </c>
      <c r="N531" s="21">
        <v>4</v>
      </c>
      <c r="P531" s="21" t="s">
        <v>99</v>
      </c>
      <c r="Q531" s="21" t="s">
        <v>109</v>
      </c>
      <c r="S531" s="21">
        <v>21</v>
      </c>
      <c r="T531" s="21">
        <v>0</v>
      </c>
      <c r="U531" s="21">
        <v>14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34</v>
      </c>
      <c r="AB531" s="21">
        <v>0</v>
      </c>
      <c r="AC531" s="21">
        <v>36</v>
      </c>
      <c r="AD531" s="21">
        <v>0</v>
      </c>
      <c r="AE531" s="21">
        <v>0</v>
      </c>
      <c r="AF531" s="21">
        <v>0</v>
      </c>
      <c r="AG531" s="21">
        <v>0</v>
      </c>
      <c r="AH531" s="21">
        <v>0</v>
      </c>
      <c r="AI531" s="21">
        <v>0</v>
      </c>
      <c r="AJ531" s="21">
        <v>0</v>
      </c>
      <c r="AK531" s="21">
        <v>0</v>
      </c>
      <c r="AL531" s="21">
        <v>0</v>
      </c>
      <c r="AM531" s="21">
        <v>0</v>
      </c>
      <c r="AN531" s="21">
        <v>0</v>
      </c>
      <c r="AO531" s="21">
        <v>0</v>
      </c>
      <c r="AP531" s="21">
        <v>0</v>
      </c>
      <c r="AQ531" s="21">
        <v>0</v>
      </c>
      <c r="AR531" s="21">
        <v>0</v>
      </c>
      <c r="AS531" s="21">
        <v>0</v>
      </c>
      <c r="AT531" s="21">
        <v>0</v>
      </c>
      <c r="AU531" s="21">
        <v>0</v>
      </c>
      <c r="AV531" s="21">
        <v>0</v>
      </c>
      <c r="AW531" s="21">
        <v>0</v>
      </c>
      <c r="AX531" s="21">
        <v>0</v>
      </c>
      <c r="AY531" s="21" t="s">
        <v>259</v>
      </c>
      <c r="AZ5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31" s="22">
        <f>Enrollment[[#This Row],[Refugee Children 3-14]]+Enrollment[[#This Row],[Refugee Children 15-24]]</f>
        <v>105</v>
      </c>
      <c r="BC5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31" s="22">
        <f>Enrollment[[#This Row],[Host Children 3-14]]+Enrollment[[#This Row],[Host Children 15-24]]</f>
        <v>0</v>
      </c>
      <c r="BF531" s="22">
        <f>Enrollment[[#This Row],['# of Boys from refugee community in age group 3-5 enrolled in learning spaces]]+Enrollment[[#This Row],['# of Boys from refugee community in age group 6-14 enrolled in learning spaces]]</f>
        <v>50</v>
      </c>
      <c r="BG531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531" s="22">
        <f>Enrollment[[#This Row],['# of Boys from host community in age group 3-5 enrolled in learning spaces]]+Enrollment[[#This Row],['# of Boys from host community in age group 6-14 enrolled in learning spaces]]</f>
        <v>0</v>
      </c>
      <c r="BI531" s="22">
        <f>Enrollment[[#This Row],['# of Girls from host community in age group 3-5 enrolled in learning spaces]]+Enrollment[[#This Row],['# of Girls from host community in age group 6-14 enrolled in learning spaces]]</f>
        <v>0</v>
      </c>
      <c r="BJ531" s="22">
        <f>Enrollment[[#This Row],[Male Refugee (3-14)]]+Enrollment[[#This Row],[Host Male (3-14)]]</f>
        <v>50</v>
      </c>
      <c r="BK531" s="22">
        <f>Enrollment[[#This Row],[Female Refugee (3-14)]]+Enrollment[[#This Row],[Host Female (3-14)]]</f>
        <v>55</v>
      </c>
      <c r="BL5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31" s="22">
        <f>Enrollment[[#This Row],['# of Boys from host community in age group 15-17 enrolled in learning spaces]]+Enrollment[[#This Row],['# of Boys from host community in age group 18-24 enrolled in learning spaces]]</f>
        <v>0</v>
      </c>
      <c r="BO5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31" s="22">
        <f>Enrollment[[#This Row],[Male Refugee (15-24)]]+Enrollment[[#This Row],[Male Host (15-24)]]</f>
        <v>0</v>
      </c>
      <c r="BQ531" s="22">
        <f>Enrollment[[#This Row],[Female Refugee  (15-24)]]+Enrollment[[#This Row],[Female Host (15-24)]]</f>
        <v>0</v>
      </c>
      <c r="BR531" s="22">
        <f>Enrollment[[#This Row],[Total Male (3-14)]]+Enrollment[[#This Row],[Total Male (15-24)]]</f>
        <v>50</v>
      </c>
      <c r="BS531" s="22">
        <f>Enrollment[[#This Row],[Total Female (3-14)]]+Enrollment[[#This Row],[Total Female (15-24)]]</f>
        <v>55</v>
      </c>
      <c r="BT531" s="22">
        <f>Enrollment[[#This Row],[Refugee Total]]+Enrollment[[#This Row],[Total Host]]</f>
        <v>105</v>
      </c>
      <c r="BU531" s="22">
        <f>Enrollment[[#This Row],['# of Girls from refugee community in age group 3-5 enrolled in learning spaces]]+Enrollment[[#This Row],['# of Girls from host community in age group 3-5 enrolled in learning spaces]]</f>
        <v>21</v>
      </c>
      <c r="BV531" s="22">
        <f>Enrollment[[#This Row],['# of Girls from refugee community in age group 6-14 enrolled in learning spaces]]+Enrollment[[#This Row],['# of Girls from host community in age group 6-14 enrolled in learning spaces]]</f>
        <v>34</v>
      </c>
      <c r="BW5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31" s="22">
        <f>Enrollment[[#This Row],['# of Boys from refugee community in age group 3-5 enrolled in learning spaces]]+Enrollment[[#This Row],['# of Boys from host community in age group 3-5 enrolled in learning spaces]]</f>
        <v>14</v>
      </c>
      <c r="BZ531" s="22">
        <f>Enrollment[[#This Row],['# of Boys from refugee community in age group 6-14 enrolled in learning spaces]]+Enrollment[[#This Row],['# of Boys from host community in age group 6-14 enrolled in learning spaces]]</f>
        <v>36</v>
      </c>
      <c r="CA5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5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32" spans="1:80">
      <c r="A532" s="21" t="s">
        <v>38</v>
      </c>
      <c r="B532" s="21" t="s">
        <v>67</v>
      </c>
      <c r="E532" s="21" t="s">
        <v>695</v>
      </c>
      <c r="F532" s="21" t="s">
        <v>696</v>
      </c>
      <c r="G532" s="21">
        <v>31013343</v>
      </c>
      <c r="H532" s="21" t="s">
        <v>166</v>
      </c>
      <c r="I532" s="21" t="s">
        <v>259</v>
      </c>
      <c r="J532" s="21" t="s">
        <v>168</v>
      </c>
      <c r="K532" s="21">
        <v>21.189941242973301</v>
      </c>
      <c r="L532" s="21">
        <v>92.156053834358303</v>
      </c>
      <c r="M532" s="21">
        <v>-46.938861026764897</v>
      </c>
      <c r="N532" s="21">
        <v>4</v>
      </c>
      <c r="P532" s="21" t="s">
        <v>99</v>
      </c>
      <c r="Q532" s="21" t="s">
        <v>109</v>
      </c>
      <c r="S532" s="21">
        <v>18</v>
      </c>
      <c r="T532" s="21">
        <v>0</v>
      </c>
      <c r="U532" s="21">
        <v>17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39</v>
      </c>
      <c r="AB532" s="21">
        <v>0</v>
      </c>
      <c r="AC532" s="21">
        <v>31</v>
      </c>
      <c r="AD532" s="21">
        <v>0</v>
      </c>
      <c r="AE532" s="21">
        <v>0</v>
      </c>
      <c r="AF532" s="21">
        <v>0</v>
      </c>
      <c r="AG532" s="21">
        <v>0</v>
      </c>
      <c r="AH532" s="21">
        <v>0</v>
      </c>
      <c r="AI532" s="21">
        <v>0</v>
      </c>
      <c r="AJ532" s="21">
        <v>0</v>
      </c>
      <c r="AK532" s="21">
        <v>0</v>
      </c>
      <c r="AL532" s="21">
        <v>0</v>
      </c>
      <c r="AM532" s="21">
        <v>0</v>
      </c>
      <c r="AN532" s="21">
        <v>0</v>
      </c>
      <c r="AO532" s="21">
        <v>0</v>
      </c>
      <c r="AP532" s="21">
        <v>0</v>
      </c>
      <c r="AQ532" s="21">
        <v>0</v>
      </c>
      <c r="AR532" s="21">
        <v>0</v>
      </c>
      <c r="AS532" s="21">
        <v>0</v>
      </c>
      <c r="AT532" s="21">
        <v>0</v>
      </c>
      <c r="AU532" s="21">
        <v>0</v>
      </c>
      <c r="AV532" s="21">
        <v>0</v>
      </c>
      <c r="AW532" s="21">
        <v>0</v>
      </c>
      <c r="AX532" s="21">
        <v>0</v>
      </c>
      <c r="AY532" s="21" t="s">
        <v>259</v>
      </c>
      <c r="AZ5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32" s="22">
        <f>Enrollment[[#This Row],[Refugee Children 3-14]]+Enrollment[[#This Row],[Refugee Children 15-24]]</f>
        <v>105</v>
      </c>
      <c r="BC5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32" s="22">
        <f>Enrollment[[#This Row],[Host Children 3-14]]+Enrollment[[#This Row],[Host Children 15-24]]</f>
        <v>0</v>
      </c>
      <c r="BF532" s="22">
        <f>Enrollment[[#This Row],['# of Boys from refugee community in age group 3-5 enrolled in learning spaces]]+Enrollment[[#This Row],['# of Boys from refugee community in age group 6-14 enrolled in learning spaces]]</f>
        <v>48</v>
      </c>
      <c r="BG532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532" s="22">
        <f>Enrollment[[#This Row],['# of Boys from host community in age group 3-5 enrolled in learning spaces]]+Enrollment[[#This Row],['# of Boys from host community in age group 6-14 enrolled in learning spaces]]</f>
        <v>0</v>
      </c>
      <c r="BI532" s="22">
        <f>Enrollment[[#This Row],['# of Girls from host community in age group 3-5 enrolled in learning spaces]]+Enrollment[[#This Row],['# of Girls from host community in age group 6-14 enrolled in learning spaces]]</f>
        <v>0</v>
      </c>
      <c r="BJ532" s="22">
        <f>Enrollment[[#This Row],[Male Refugee (3-14)]]+Enrollment[[#This Row],[Host Male (3-14)]]</f>
        <v>48</v>
      </c>
      <c r="BK532" s="22">
        <f>Enrollment[[#This Row],[Female Refugee (3-14)]]+Enrollment[[#This Row],[Host Female (3-14)]]</f>
        <v>57</v>
      </c>
      <c r="BL5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32" s="22">
        <f>Enrollment[[#This Row],['# of Boys from host community in age group 15-17 enrolled in learning spaces]]+Enrollment[[#This Row],['# of Boys from host community in age group 18-24 enrolled in learning spaces]]</f>
        <v>0</v>
      </c>
      <c r="BO5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32" s="22">
        <f>Enrollment[[#This Row],[Male Refugee (15-24)]]+Enrollment[[#This Row],[Male Host (15-24)]]</f>
        <v>0</v>
      </c>
      <c r="BQ532" s="22">
        <f>Enrollment[[#This Row],[Female Refugee  (15-24)]]+Enrollment[[#This Row],[Female Host (15-24)]]</f>
        <v>0</v>
      </c>
      <c r="BR532" s="22">
        <f>Enrollment[[#This Row],[Total Male (3-14)]]+Enrollment[[#This Row],[Total Male (15-24)]]</f>
        <v>48</v>
      </c>
      <c r="BS532" s="22">
        <f>Enrollment[[#This Row],[Total Female (3-14)]]+Enrollment[[#This Row],[Total Female (15-24)]]</f>
        <v>57</v>
      </c>
      <c r="BT532" s="22">
        <f>Enrollment[[#This Row],[Refugee Total]]+Enrollment[[#This Row],[Total Host]]</f>
        <v>105</v>
      </c>
      <c r="BU532" s="22">
        <f>Enrollment[[#This Row],['# of Girls from refugee community in age group 3-5 enrolled in learning spaces]]+Enrollment[[#This Row],['# of Girls from host community in age group 3-5 enrolled in learning spaces]]</f>
        <v>18</v>
      </c>
      <c r="BV532" s="22">
        <f>Enrollment[[#This Row],['# of Girls from refugee community in age group 6-14 enrolled in learning spaces]]+Enrollment[[#This Row],['# of Girls from host community in age group 6-14 enrolled in learning spaces]]</f>
        <v>39</v>
      </c>
      <c r="BW5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32" s="22">
        <f>Enrollment[[#This Row],['# of Boys from refugee community in age group 3-5 enrolled in learning spaces]]+Enrollment[[#This Row],['# of Boys from host community in age group 3-5 enrolled in learning spaces]]</f>
        <v>17</v>
      </c>
      <c r="BZ532" s="22">
        <f>Enrollment[[#This Row],['# of Boys from refugee community in age group 6-14 enrolled in learning spaces]]+Enrollment[[#This Row],['# of Boys from host community in age group 6-14 enrolled in learning spaces]]</f>
        <v>31</v>
      </c>
      <c r="CA5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5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33" spans="1:80">
      <c r="A533" s="21" t="s">
        <v>38</v>
      </c>
      <c r="B533" s="21" t="s">
        <v>67</v>
      </c>
      <c r="E533" s="21" t="s">
        <v>697</v>
      </c>
      <c r="F533" s="21" t="s">
        <v>698</v>
      </c>
      <c r="G533" s="21">
        <v>31013332</v>
      </c>
      <c r="H533" s="21" t="s">
        <v>166</v>
      </c>
      <c r="I533" s="21" t="s">
        <v>259</v>
      </c>
      <c r="J533" s="21" t="s">
        <v>168</v>
      </c>
      <c r="K533" s="21">
        <v>21.189618589807299</v>
      </c>
      <c r="L533" s="21">
        <v>92.156354770862905</v>
      </c>
      <c r="M533" s="21">
        <v>-55.902641478004199</v>
      </c>
      <c r="N533" s="21">
        <v>4</v>
      </c>
      <c r="P533" s="21" t="s">
        <v>99</v>
      </c>
      <c r="Q533" s="21" t="s">
        <v>109</v>
      </c>
      <c r="S533" s="21">
        <v>13</v>
      </c>
      <c r="T533" s="21">
        <v>0</v>
      </c>
      <c r="U533" s="21">
        <v>22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1">
        <v>36</v>
      </c>
      <c r="AB533" s="21">
        <v>0</v>
      </c>
      <c r="AC533" s="21">
        <v>34</v>
      </c>
      <c r="AD533" s="21">
        <v>1</v>
      </c>
      <c r="AE533" s="21">
        <v>0</v>
      </c>
      <c r="AF533" s="21">
        <v>0</v>
      </c>
      <c r="AG533" s="21">
        <v>0</v>
      </c>
      <c r="AH533" s="21">
        <v>0</v>
      </c>
      <c r="AI533" s="21">
        <v>0</v>
      </c>
      <c r="AJ533" s="21">
        <v>0</v>
      </c>
      <c r="AK533" s="21">
        <v>0</v>
      </c>
      <c r="AL533" s="21">
        <v>0</v>
      </c>
      <c r="AM533" s="21">
        <v>0</v>
      </c>
      <c r="AN533" s="21">
        <v>0</v>
      </c>
      <c r="AO533" s="21">
        <v>0</v>
      </c>
      <c r="AP533" s="21">
        <v>0</v>
      </c>
      <c r="AQ533" s="21">
        <v>0</v>
      </c>
      <c r="AR533" s="21">
        <v>0</v>
      </c>
      <c r="AS533" s="21">
        <v>0</v>
      </c>
      <c r="AT533" s="21">
        <v>0</v>
      </c>
      <c r="AU533" s="21">
        <v>0</v>
      </c>
      <c r="AV533" s="21">
        <v>0</v>
      </c>
      <c r="AW533" s="21">
        <v>0</v>
      </c>
      <c r="AX533" s="21">
        <v>0</v>
      </c>
      <c r="AY533" s="21" t="s">
        <v>259</v>
      </c>
      <c r="AZ5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33" s="22">
        <f>Enrollment[[#This Row],[Refugee Children 3-14]]+Enrollment[[#This Row],[Refugee Children 15-24]]</f>
        <v>105</v>
      </c>
      <c r="BC5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33" s="22">
        <f>Enrollment[[#This Row],[Host Children 3-14]]+Enrollment[[#This Row],[Host Children 15-24]]</f>
        <v>0</v>
      </c>
      <c r="BF533" s="22">
        <f>Enrollment[[#This Row],['# of Boys from refugee community in age group 3-5 enrolled in learning spaces]]+Enrollment[[#This Row],['# of Boys from refugee community in age group 6-14 enrolled in learning spaces]]</f>
        <v>56</v>
      </c>
      <c r="BG533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533" s="22">
        <f>Enrollment[[#This Row],['# of Boys from host community in age group 3-5 enrolled in learning spaces]]+Enrollment[[#This Row],['# of Boys from host community in age group 6-14 enrolled in learning spaces]]</f>
        <v>0</v>
      </c>
      <c r="BI533" s="22">
        <f>Enrollment[[#This Row],['# of Girls from host community in age group 3-5 enrolled in learning spaces]]+Enrollment[[#This Row],['# of Girls from host community in age group 6-14 enrolled in learning spaces]]</f>
        <v>0</v>
      </c>
      <c r="BJ533" s="22">
        <f>Enrollment[[#This Row],[Male Refugee (3-14)]]+Enrollment[[#This Row],[Host Male (3-14)]]</f>
        <v>56</v>
      </c>
      <c r="BK533" s="22">
        <f>Enrollment[[#This Row],[Female Refugee (3-14)]]+Enrollment[[#This Row],[Host Female (3-14)]]</f>
        <v>49</v>
      </c>
      <c r="BL5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33" s="22">
        <f>Enrollment[[#This Row],['# of Boys from host community in age group 15-17 enrolled in learning spaces]]+Enrollment[[#This Row],['# of Boys from host community in age group 18-24 enrolled in learning spaces]]</f>
        <v>0</v>
      </c>
      <c r="BO5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33" s="22">
        <f>Enrollment[[#This Row],[Male Refugee (15-24)]]+Enrollment[[#This Row],[Male Host (15-24)]]</f>
        <v>0</v>
      </c>
      <c r="BQ533" s="22">
        <f>Enrollment[[#This Row],[Female Refugee  (15-24)]]+Enrollment[[#This Row],[Female Host (15-24)]]</f>
        <v>0</v>
      </c>
      <c r="BR533" s="22">
        <f>Enrollment[[#This Row],[Total Male (3-14)]]+Enrollment[[#This Row],[Total Male (15-24)]]</f>
        <v>56</v>
      </c>
      <c r="BS533" s="22">
        <f>Enrollment[[#This Row],[Total Female (3-14)]]+Enrollment[[#This Row],[Total Female (15-24)]]</f>
        <v>49</v>
      </c>
      <c r="BT533" s="22">
        <f>Enrollment[[#This Row],[Refugee Total]]+Enrollment[[#This Row],[Total Host]]</f>
        <v>105</v>
      </c>
      <c r="BU533" s="22">
        <f>Enrollment[[#This Row],['# of Girls from refugee community in age group 3-5 enrolled in learning spaces]]+Enrollment[[#This Row],['# of Girls from host community in age group 3-5 enrolled in learning spaces]]</f>
        <v>13</v>
      </c>
      <c r="BV533" s="22">
        <f>Enrollment[[#This Row],['# of Girls from refugee community in age group 6-14 enrolled in learning spaces]]+Enrollment[[#This Row],['# of Girls from host community in age group 6-14 enrolled in learning spaces]]</f>
        <v>36</v>
      </c>
      <c r="BW5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33" s="22">
        <f>Enrollment[[#This Row],['# of Boys from refugee community in age group 3-5 enrolled in learning spaces]]+Enrollment[[#This Row],['# of Boys from host community in age group 3-5 enrolled in learning spaces]]</f>
        <v>22</v>
      </c>
      <c r="BZ533" s="22">
        <f>Enrollment[[#This Row],['# of Boys from refugee community in age group 6-14 enrolled in learning spaces]]+Enrollment[[#This Row],['# of Boys from host community in age group 6-14 enrolled in learning spaces]]</f>
        <v>34</v>
      </c>
      <c r="CA5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5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34" spans="1:80">
      <c r="A534" s="21" t="s">
        <v>38</v>
      </c>
      <c r="B534" s="21" t="s">
        <v>67</v>
      </c>
      <c r="E534" s="21" t="s">
        <v>699</v>
      </c>
      <c r="F534" s="21" t="s">
        <v>700</v>
      </c>
      <c r="G534" s="21">
        <v>31013307</v>
      </c>
      <c r="H534" s="21" t="s">
        <v>166</v>
      </c>
      <c r="I534" s="21" t="s">
        <v>259</v>
      </c>
      <c r="J534" s="21" t="s">
        <v>168</v>
      </c>
      <c r="K534" s="21">
        <v>21.188767352900001</v>
      </c>
      <c r="L534" s="21">
        <v>92.159632179799999</v>
      </c>
      <c r="M534" s="21">
        <v>-47.221673680499997</v>
      </c>
      <c r="N534" s="21" t="s">
        <v>261</v>
      </c>
      <c r="P534" s="21" t="s">
        <v>99</v>
      </c>
      <c r="Q534" s="21" t="s">
        <v>109</v>
      </c>
      <c r="S534" s="21">
        <v>17</v>
      </c>
      <c r="T534" s="21">
        <v>0</v>
      </c>
      <c r="U534" s="21">
        <v>18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34</v>
      </c>
      <c r="AB534" s="21">
        <v>0</v>
      </c>
      <c r="AC534" s="21">
        <v>36</v>
      </c>
      <c r="AD534" s="21">
        <v>0</v>
      </c>
      <c r="AE534" s="21">
        <v>0</v>
      </c>
      <c r="AF534" s="21">
        <v>0</v>
      </c>
      <c r="AG534" s="21">
        <v>0</v>
      </c>
      <c r="AH534" s="21">
        <v>0</v>
      </c>
      <c r="AI534" s="21">
        <v>0</v>
      </c>
      <c r="AJ534" s="21">
        <v>0</v>
      </c>
      <c r="AK534" s="21">
        <v>0</v>
      </c>
      <c r="AL534" s="21">
        <v>0</v>
      </c>
      <c r="AM534" s="21">
        <v>0</v>
      </c>
      <c r="AN534" s="21">
        <v>0</v>
      </c>
      <c r="AO534" s="21">
        <v>0</v>
      </c>
      <c r="AP534" s="21">
        <v>0</v>
      </c>
      <c r="AQ534" s="21">
        <v>0</v>
      </c>
      <c r="AR534" s="21">
        <v>0</v>
      </c>
      <c r="AS534" s="21">
        <v>0</v>
      </c>
      <c r="AT534" s="21">
        <v>0</v>
      </c>
      <c r="AU534" s="21">
        <v>0</v>
      </c>
      <c r="AV534" s="21">
        <v>0</v>
      </c>
      <c r="AW534" s="21">
        <v>0</v>
      </c>
      <c r="AX534" s="21">
        <v>0</v>
      </c>
      <c r="AY534" s="21" t="s">
        <v>259</v>
      </c>
      <c r="AZ5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34" s="22">
        <f>Enrollment[[#This Row],[Refugee Children 3-14]]+Enrollment[[#This Row],[Refugee Children 15-24]]</f>
        <v>105</v>
      </c>
      <c r="BC5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34" s="22">
        <f>Enrollment[[#This Row],[Host Children 3-14]]+Enrollment[[#This Row],[Host Children 15-24]]</f>
        <v>0</v>
      </c>
      <c r="BF534" s="22">
        <f>Enrollment[[#This Row],['# of Boys from refugee community in age group 3-5 enrolled in learning spaces]]+Enrollment[[#This Row],['# of Boys from refugee community in age group 6-14 enrolled in learning spaces]]</f>
        <v>54</v>
      </c>
      <c r="BG534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534" s="22">
        <f>Enrollment[[#This Row],['# of Boys from host community in age group 3-5 enrolled in learning spaces]]+Enrollment[[#This Row],['# of Boys from host community in age group 6-14 enrolled in learning spaces]]</f>
        <v>0</v>
      </c>
      <c r="BI534" s="22">
        <f>Enrollment[[#This Row],['# of Girls from host community in age group 3-5 enrolled in learning spaces]]+Enrollment[[#This Row],['# of Girls from host community in age group 6-14 enrolled in learning spaces]]</f>
        <v>0</v>
      </c>
      <c r="BJ534" s="22">
        <f>Enrollment[[#This Row],[Male Refugee (3-14)]]+Enrollment[[#This Row],[Host Male (3-14)]]</f>
        <v>54</v>
      </c>
      <c r="BK534" s="22">
        <f>Enrollment[[#This Row],[Female Refugee (3-14)]]+Enrollment[[#This Row],[Host Female (3-14)]]</f>
        <v>51</v>
      </c>
      <c r="BL5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34" s="22">
        <f>Enrollment[[#This Row],['# of Boys from host community in age group 15-17 enrolled in learning spaces]]+Enrollment[[#This Row],['# of Boys from host community in age group 18-24 enrolled in learning spaces]]</f>
        <v>0</v>
      </c>
      <c r="BO5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34" s="22">
        <f>Enrollment[[#This Row],[Male Refugee (15-24)]]+Enrollment[[#This Row],[Male Host (15-24)]]</f>
        <v>0</v>
      </c>
      <c r="BQ534" s="22">
        <f>Enrollment[[#This Row],[Female Refugee  (15-24)]]+Enrollment[[#This Row],[Female Host (15-24)]]</f>
        <v>0</v>
      </c>
      <c r="BR534" s="22">
        <f>Enrollment[[#This Row],[Total Male (3-14)]]+Enrollment[[#This Row],[Total Male (15-24)]]</f>
        <v>54</v>
      </c>
      <c r="BS534" s="22">
        <f>Enrollment[[#This Row],[Total Female (3-14)]]+Enrollment[[#This Row],[Total Female (15-24)]]</f>
        <v>51</v>
      </c>
      <c r="BT534" s="22">
        <f>Enrollment[[#This Row],[Refugee Total]]+Enrollment[[#This Row],[Total Host]]</f>
        <v>105</v>
      </c>
      <c r="BU534" s="22">
        <f>Enrollment[[#This Row],['# of Girls from refugee community in age group 3-5 enrolled in learning spaces]]+Enrollment[[#This Row],['# of Girls from host community in age group 3-5 enrolled in learning spaces]]</f>
        <v>17</v>
      </c>
      <c r="BV534" s="22">
        <f>Enrollment[[#This Row],['# of Girls from refugee community in age group 6-14 enrolled in learning spaces]]+Enrollment[[#This Row],['# of Girls from host community in age group 6-14 enrolled in learning spaces]]</f>
        <v>34</v>
      </c>
      <c r="BW5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34" s="22">
        <f>Enrollment[[#This Row],['# of Boys from refugee community in age group 3-5 enrolled in learning spaces]]+Enrollment[[#This Row],['# of Boys from host community in age group 3-5 enrolled in learning spaces]]</f>
        <v>18</v>
      </c>
      <c r="BZ534" s="22">
        <f>Enrollment[[#This Row],['# of Boys from refugee community in age group 6-14 enrolled in learning spaces]]+Enrollment[[#This Row],['# of Boys from host community in age group 6-14 enrolled in learning spaces]]</f>
        <v>36</v>
      </c>
      <c r="CA5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5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35" spans="1:80">
      <c r="A535" s="21" t="s">
        <v>38</v>
      </c>
      <c r="B535" s="21" t="s">
        <v>67</v>
      </c>
      <c r="E535" s="21" t="s">
        <v>701</v>
      </c>
      <c r="F535" s="21" t="s">
        <v>702</v>
      </c>
      <c r="G535" s="21">
        <v>31013302</v>
      </c>
      <c r="H535" s="21" t="s">
        <v>166</v>
      </c>
      <c r="I535" s="21" t="s">
        <v>167</v>
      </c>
      <c r="J535" s="21" t="s">
        <v>168</v>
      </c>
      <c r="K535" s="21">
        <v>21.188791506800001</v>
      </c>
      <c r="L535" s="21">
        <v>92.159555191400003</v>
      </c>
      <c r="M535" s="21">
        <v>-38.2197141153</v>
      </c>
      <c r="N535" s="21" t="s">
        <v>261</v>
      </c>
      <c r="P535" s="21" t="s">
        <v>99</v>
      </c>
      <c r="Q535" s="21" t="s">
        <v>109</v>
      </c>
      <c r="S535" s="21">
        <v>16</v>
      </c>
      <c r="T535" s="21">
        <v>0</v>
      </c>
      <c r="U535" s="21">
        <v>19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33</v>
      </c>
      <c r="AB535" s="21">
        <v>0</v>
      </c>
      <c r="AC535" s="21">
        <v>37</v>
      </c>
      <c r="AD535" s="21">
        <v>0</v>
      </c>
      <c r="AE535" s="21">
        <v>0</v>
      </c>
      <c r="AF535" s="21">
        <v>0</v>
      </c>
      <c r="AG535" s="21">
        <v>0</v>
      </c>
      <c r="AH535" s="21">
        <v>0</v>
      </c>
      <c r="AI535" s="21">
        <v>0</v>
      </c>
      <c r="AJ535" s="21">
        <v>0</v>
      </c>
      <c r="AK535" s="21">
        <v>0</v>
      </c>
      <c r="AL535" s="21">
        <v>0</v>
      </c>
      <c r="AM535" s="21">
        <v>0</v>
      </c>
      <c r="AN535" s="21">
        <v>0</v>
      </c>
      <c r="AO535" s="21">
        <v>0</v>
      </c>
      <c r="AP535" s="21">
        <v>0</v>
      </c>
      <c r="AQ535" s="21">
        <v>0</v>
      </c>
      <c r="AR535" s="21">
        <v>0</v>
      </c>
      <c r="AS535" s="21">
        <v>0</v>
      </c>
      <c r="AT535" s="21">
        <v>0</v>
      </c>
      <c r="AU535" s="21">
        <v>0</v>
      </c>
      <c r="AV535" s="21">
        <v>0</v>
      </c>
      <c r="AW535" s="21">
        <v>0</v>
      </c>
      <c r="AX535" s="21">
        <v>0</v>
      </c>
      <c r="AY535" s="21" t="s">
        <v>167</v>
      </c>
      <c r="AZ5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35" s="22">
        <f>Enrollment[[#This Row],[Refugee Children 3-14]]+Enrollment[[#This Row],[Refugee Children 15-24]]</f>
        <v>105</v>
      </c>
      <c r="BC5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35" s="22">
        <f>Enrollment[[#This Row],[Host Children 3-14]]+Enrollment[[#This Row],[Host Children 15-24]]</f>
        <v>0</v>
      </c>
      <c r="BF535" s="22">
        <f>Enrollment[[#This Row],['# of Boys from refugee community in age group 3-5 enrolled in learning spaces]]+Enrollment[[#This Row],['# of Boys from refugee community in age group 6-14 enrolled in learning spaces]]</f>
        <v>56</v>
      </c>
      <c r="BG535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535" s="22">
        <f>Enrollment[[#This Row],['# of Boys from host community in age group 3-5 enrolled in learning spaces]]+Enrollment[[#This Row],['# of Boys from host community in age group 6-14 enrolled in learning spaces]]</f>
        <v>0</v>
      </c>
      <c r="BI535" s="22">
        <f>Enrollment[[#This Row],['# of Girls from host community in age group 3-5 enrolled in learning spaces]]+Enrollment[[#This Row],['# of Girls from host community in age group 6-14 enrolled in learning spaces]]</f>
        <v>0</v>
      </c>
      <c r="BJ535" s="22">
        <f>Enrollment[[#This Row],[Male Refugee (3-14)]]+Enrollment[[#This Row],[Host Male (3-14)]]</f>
        <v>56</v>
      </c>
      <c r="BK535" s="22">
        <f>Enrollment[[#This Row],[Female Refugee (3-14)]]+Enrollment[[#This Row],[Host Female (3-14)]]</f>
        <v>49</v>
      </c>
      <c r="BL5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35" s="22">
        <f>Enrollment[[#This Row],['# of Boys from host community in age group 15-17 enrolled in learning spaces]]+Enrollment[[#This Row],['# of Boys from host community in age group 18-24 enrolled in learning spaces]]</f>
        <v>0</v>
      </c>
      <c r="BO5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35" s="22">
        <f>Enrollment[[#This Row],[Male Refugee (15-24)]]+Enrollment[[#This Row],[Male Host (15-24)]]</f>
        <v>0</v>
      </c>
      <c r="BQ535" s="22">
        <f>Enrollment[[#This Row],[Female Refugee  (15-24)]]+Enrollment[[#This Row],[Female Host (15-24)]]</f>
        <v>0</v>
      </c>
      <c r="BR535" s="22">
        <f>Enrollment[[#This Row],[Total Male (3-14)]]+Enrollment[[#This Row],[Total Male (15-24)]]</f>
        <v>56</v>
      </c>
      <c r="BS535" s="22">
        <f>Enrollment[[#This Row],[Total Female (3-14)]]+Enrollment[[#This Row],[Total Female (15-24)]]</f>
        <v>49</v>
      </c>
      <c r="BT535" s="22">
        <f>Enrollment[[#This Row],[Refugee Total]]+Enrollment[[#This Row],[Total Host]]</f>
        <v>105</v>
      </c>
      <c r="BU535" s="22">
        <f>Enrollment[[#This Row],['# of Girls from refugee community in age group 3-5 enrolled in learning spaces]]+Enrollment[[#This Row],['# of Girls from host community in age group 3-5 enrolled in learning spaces]]</f>
        <v>16</v>
      </c>
      <c r="BV535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35" s="22">
        <f>Enrollment[[#This Row],['# of Boys from refugee community in age group 3-5 enrolled in learning spaces]]+Enrollment[[#This Row],['# of Boys from host community in age group 3-5 enrolled in learning spaces]]</f>
        <v>19</v>
      </c>
      <c r="BZ535" s="22">
        <f>Enrollment[[#This Row],['# of Boys from refugee community in age group 6-14 enrolled in learning spaces]]+Enrollment[[#This Row],['# of Boys from host community in age group 6-14 enrolled in learning spaces]]</f>
        <v>37</v>
      </c>
      <c r="CA5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36" spans="1:80">
      <c r="A536" s="21" t="s">
        <v>38</v>
      </c>
      <c r="B536" s="21" t="s">
        <v>67</v>
      </c>
      <c r="E536" s="21" t="s">
        <v>703</v>
      </c>
      <c r="F536" s="21" t="s">
        <v>704</v>
      </c>
      <c r="G536" s="21">
        <v>31013303</v>
      </c>
      <c r="H536" s="21" t="s">
        <v>166</v>
      </c>
      <c r="I536" s="21" t="s">
        <v>259</v>
      </c>
      <c r="J536" s="21" t="s">
        <v>168</v>
      </c>
      <c r="K536" s="21">
        <v>21.187363482399999</v>
      </c>
      <c r="L536" s="21">
        <v>92.158664401699994</v>
      </c>
      <c r="M536" s="21">
        <v>-37.850012403599997</v>
      </c>
      <c r="N536" s="21" t="s">
        <v>261</v>
      </c>
      <c r="P536" s="21" t="s">
        <v>99</v>
      </c>
      <c r="Q536" s="21" t="s">
        <v>109</v>
      </c>
      <c r="S536" s="21">
        <v>20</v>
      </c>
      <c r="T536" s="21">
        <v>0</v>
      </c>
      <c r="U536" s="21">
        <v>15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38</v>
      </c>
      <c r="AB536" s="21">
        <v>0</v>
      </c>
      <c r="AC536" s="21">
        <v>32</v>
      </c>
      <c r="AD536" s="21">
        <v>0</v>
      </c>
      <c r="AE536" s="21">
        <v>0</v>
      </c>
      <c r="AF536" s="21">
        <v>0</v>
      </c>
      <c r="AG536" s="21">
        <v>0</v>
      </c>
      <c r="AH536" s="21">
        <v>0</v>
      </c>
      <c r="AI536" s="21">
        <v>0</v>
      </c>
      <c r="AJ536" s="21">
        <v>0</v>
      </c>
      <c r="AK536" s="21">
        <v>0</v>
      </c>
      <c r="AL536" s="21">
        <v>0</v>
      </c>
      <c r="AM536" s="21">
        <v>0</v>
      </c>
      <c r="AN536" s="21">
        <v>0</v>
      </c>
      <c r="AO536" s="21">
        <v>0</v>
      </c>
      <c r="AP536" s="21">
        <v>0</v>
      </c>
      <c r="AQ536" s="21">
        <v>0</v>
      </c>
      <c r="AR536" s="21">
        <v>0</v>
      </c>
      <c r="AS536" s="21">
        <v>0</v>
      </c>
      <c r="AT536" s="21">
        <v>0</v>
      </c>
      <c r="AU536" s="21">
        <v>0</v>
      </c>
      <c r="AV536" s="21">
        <v>0</v>
      </c>
      <c r="AW536" s="21">
        <v>0</v>
      </c>
      <c r="AX536" s="21">
        <v>0</v>
      </c>
      <c r="AY536" s="21" t="s">
        <v>259</v>
      </c>
      <c r="AZ5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36" s="22">
        <f>Enrollment[[#This Row],[Refugee Children 3-14]]+Enrollment[[#This Row],[Refugee Children 15-24]]</f>
        <v>105</v>
      </c>
      <c r="BC5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36" s="22">
        <f>Enrollment[[#This Row],[Host Children 3-14]]+Enrollment[[#This Row],[Host Children 15-24]]</f>
        <v>0</v>
      </c>
      <c r="BF536" s="22">
        <f>Enrollment[[#This Row],['# of Boys from refugee community in age group 3-5 enrolled in learning spaces]]+Enrollment[[#This Row],['# of Boys from refugee community in age group 6-14 enrolled in learning spaces]]</f>
        <v>47</v>
      </c>
      <c r="BG536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536" s="22">
        <f>Enrollment[[#This Row],['# of Boys from host community in age group 3-5 enrolled in learning spaces]]+Enrollment[[#This Row],['# of Boys from host community in age group 6-14 enrolled in learning spaces]]</f>
        <v>0</v>
      </c>
      <c r="BI536" s="22">
        <f>Enrollment[[#This Row],['# of Girls from host community in age group 3-5 enrolled in learning spaces]]+Enrollment[[#This Row],['# of Girls from host community in age group 6-14 enrolled in learning spaces]]</f>
        <v>0</v>
      </c>
      <c r="BJ536" s="22">
        <f>Enrollment[[#This Row],[Male Refugee (3-14)]]+Enrollment[[#This Row],[Host Male (3-14)]]</f>
        <v>47</v>
      </c>
      <c r="BK536" s="22">
        <f>Enrollment[[#This Row],[Female Refugee (3-14)]]+Enrollment[[#This Row],[Host Female (3-14)]]</f>
        <v>58</v>
      </c>
      <c r="BL5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36" s="22">
        <f>Enrollment[[#This Row],['# of Boys from host community in age group 15-17 enrolled in learning spaces]]+Enrollment[[#This Row],['# of Boys from host community in age group 18-24 enrolled in learning spaces]]</f>
        <v>0</v>
      </c>
      <c r="BO5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36" s="22">
        <f>Enrollment[[#This Row],[Male Refugee (15-24)]]+Enrollment[[#This Row],[Male Host (15-24)]]</f>
        <v>0</v>
      </c>
      <c r="BQ536" s="22">
        <f>Enrollment[[#This Row],[Female Refugee  (15-24)]]+Enrollment[[#This Row],[Female Host (15-24)]]</f>
        <v>0</v>
      </c>
      <c r="BR536" s="22">
        <f>Enrollment[[#This Row],[Total Male (3-14)]]+Enrollment[[#This Row],[Total Male (15-24)]]</f>
        <v>47</v>
      </c>
      <c r="BS536" s="22">
        <f>Enrollment[[#This Row],[Total Female (3-14)]]+Enrollment[[#This Row],[Total Female (15-24)]]</f>
        <v>58</v>
      </c>
      <c r="BT536" s="22">
        <f>Enrollment[[#This Row],[Refugee Total]]+Enrollment[[#This Row],[Total Host]]</f>
        <v>105</v>
      </c>
      <c r="BU536" s="22">
        <f>Enrollment[[#This Row],['# of Girls from refugee community in age group 3-5 enrolled in learning spaces]]+Enrollment[[#This Row],['# of Girls from host community in age group 3-5 enrolled in learning spaces]]</f>
        <v>20</v>
      </c>
      <c r="BV536" s="22">
        <f>Enrollment[[#This Row],['# of Girls from refugee community in age group 6-14 enrolled in learning spaces]]+Enrollment[[#This Row],['# of Girls from host community in age group 6-14 enrolled in learning spaces]]</f>
        <v>38</v>
      </c>
      <c r="BW5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36" s="22">
        <f>Enrollment[[#This Row],['# of Boys from refugee community in age group 3-5 enrolled in learning spaces]]+Enrollment[[#This Row],['# of Boys from host community in age group 3-5 enrolled in learning spaces]]</f>
        <v>15</v>
      </c>
      <c r="BZ536" s="22">
        <f>Enrollment[[#This Row],['# of Boys from refugee community in age group 6-14 enrolled in learning spaces]]+Enrollment[[#This Row],['# of Boys from host community in age group 6-14 enrolled in learning spaces]]</f>
        <v>32</v>
      </c>
      <c r="CA5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5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37" spans="1:80">
      <c r="A537" s="21" t="s">
        <v>38</v>
      </c>
      <c r="B537" s="21" t="s">
        <v>67</v>
      </c>
      <c r="E537" s="21" t="s">
        <v>705</v>
      </c>
      <c r="F537" s="21" t="s">
        <v>706</v>
      </c>
      <c r="G537" s="21">
        <v>31013342</v>
      </c>
      <c r="H537" s="21" t="s">
        <v>166</v>
      </c>
      <c r="I537" s="21" t="s">
        <v>259</v>
      </c>
      <c r="J537" s="21" t="s">
        <v>168</v>
      </c>
      <c r="K537" s="21">
        <v>21.186520018626901</v>
      </c>
      <c r="L537" s="21">
        <v>92.160831325647905</v>
      </c>
      <c r="M537" s="21">
        <v>-53.710247130247502</v>
      </c>
      <c r="N537" s="21">
        <v>4</v>
      </c>
      <c r="P537" s="21" t="s">
        <v>99</v>
      </c>
      <c r="Q537" s="21" t="s">
        <v>109</v>
      </c>
      <c r="S537" s="21">
        <v>22</v>
      </c>
      <c r="T537" s="21">
        <v>0</v>
      </c>
      <c r="U537" s="21">
        <v>13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29</v>
      </c>
      <c r="AB537" s="21">
        <v>0</v>
      </c>
      <c r="AC537" s="21">
        <v>41</v>
      </c>
      <c r="AD537" s="21">
        <v>1</v>
      </c>
      <c r="AE537" s="21">
        <v>0</v>
      </c>
      <c r="AF537" s="21">
        <v>0</v>
      </c>
      <c r="AG537" s="21">
        <v>0</v>
      </c>
      <c r="AH537" s="21">
        <v>0</v>
      </c>
      <c r="AI537" s="21">
        <v>0</v>
      </c>
      <c r="AJ537" s="21">
        <v>0</v>
      </c>
      <c r="AK537" s="21">
        <v>0</v>
      </c>
      <c r="AL537" s="21">
        <v>0</v>
      </c>
      <c r="AM537" s="21">
        <v>0</v>
      </c>
      <c r="AN537" s="21">
        <v>0</v>
      </c>
      <c r="AO537" s="21">
        <v>0</v>
      </c>
      <c r="AP537" s="21">
        <v>0</v>
      </c>
      <c r="AQ537" s="21">
        <v>0</v>
      </c>
      <c r="AR537" s="21">
        <v>0</v>
      </c>
      <c r="AS537" s="21">
        <v>0</v>
      </c>
      <c r="AT537" s="21">
        <v>0</v>
      </c>
      <c r="AU537" s="21">
        <v>0</v>
      </c>
      <c r="AV537" s="21">
        <v>0</v>
      </c>
      <c r="AW537" s="21">
        <v>0</v>
      </c>
      <c r="AX537" s="21">
        <v>0</v>
      </c>
      <c r="AY537" s="21" t="s">
        <v>259</v>
      </c>
      <c r="AZ5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37" s="22">
        <f>Enrollment[[#This Row],[Refugee Children 3-14]]+Enrollment[[#This Row],[Refugee Children 15-24]]</f>
        <v>105</v>
      </c>
      <c r="BC5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37" s="22">
        <f>Enrollment[[#This Row],[Host Children 3-14]]+Enrollment[[#This Row],[Host Children 15-24]]</f>
        <v>0</v>
      </c>
      <c r="BF537" s="22">
        <f>Enrollment[[#This Row],['# of Boys from refugee community in age group 3-5 enrolled in learning spaces]]+Enrollment[[#This Row],['# of Boys from refugee community in age group 6-14 enrolled in learning spaces]]</f>
        <v>54</v>
      </c>
      <c r="BG537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537" s="22">
        <f>Enrollment[[#This Row],['# of Boys from host community in age group 3-5 enrolled in learning spaces]]+Enrollment[[#This Row],['# of Boys from host community in age group 6-14 enrolled in learning spaces]]</f>
        <v>0</v>
      </c>
      <c r="BI537" s="22">
        <f>Enrollment[[#This Row],['# of Girls from host community in age group 3-5 enrolled in learning spaces]]+Enrollment[[#This Row],['# of Girls from host community in age group 6-14 enrolled in learning spaces]]</f>
        <v>0</v>
      </c>
      <c r="BJ537" s="22">
        <f>Enrollment[[#This Row],[Male Refugee (3-14)]]+Enrollment[[#This Row],[Host Male (3-14)]]</f>
        <v>54</v>
      </c>
      <c r="BK537" s="22">
        <f>Enrollment[[#This Row],[Female Refugee (3-14)]]+Enrollment[[#This Row],[Host Female (3-14)]]</f>
        <v>51</v>
      </c>
      <c r="BL5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37" s="22">
        <f>Enrollment[[#This Row],['# of Boys from host community in age group 15-17 enrolled in learning spaces]]+Enrollment[[#This Row],['# of Boys from host community in age group 18-24 enrolled in learning spaces]]</f>
        <v>0</v>
      </c>
      <c r="BO5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37" s="22">
        <f>Enrollment[[#This Row],[Male Refugee (15-24)]]+Enrollment[[#This Row],[Male Host (15-24)]]</f>
        <v>0</v>
      </c>
      <c r="BQ537" s="22">
        <f>Enrollment[[#This Row],[Female Refugee  (15-24)]]+Enrollment[[#This Row],[Female Host (15-24)]]</f>
        <v>0</v>
      </c>
      <c r="BR537" s="22">
        <f>Enrollment[[#This Row],[Total Male (3-14)]]+Enrollment[[#This Row],[Total Male (15-24)]]</f>
        <v>54</v>
      </c>
      <c r="BS537" s="22">
        <f>Enrollment[[#This Row],[Total Female (3-14)]]+Enrollment[[#This Row],[Total Female (15-24)]]</f>
        <v>51</v>
      </c>
      <c r="BT537" s="22">
        <f>Enrollment[[#This Row],[Refugee Total]]+Enrollment[[#This Row],[Total Host]]</f>
        <v>105</v>
      </c>
      <c r="BU537" s="22">
        <f>Enrollment[[#This Row],['# of Girls from refugee community in age group 3-5 enrolled in learning spaces]]+Enrollment[[#This Row],['# of Girls from host community in age group 3-5 enrolled in learning spaces]]</f>
        <v>22</v>
      </c>
      <c r="BV537" s="22">
        <f>Enrollment[[#This Row],['# of Girls from refugee community in age group 6-14 enrolled in learning spaces]]+Enrollment[[#This Row],['# of Girls from host community in age group 6-14 enrolled in learning spaces]]</f>
        <v>29</v>
      </c>
      <c r="BW5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37" s="22">
        <f>Enrollment[[#This Row],['# of Boys from refugee community in age group 3-5 enrolled in learning spaces]]+Enrollment[[#This Row],['# of Boys from host community in age group 3-5 enrolled in learning spaces]]</f>
        <v>13</v>
      </c>
      <c r="BZ537" s="22">
        <f>Enrollment[[#This Row],['# of Boys from refugee community in age group 6-14 enrolled in learning spaces]]+Enrollment[[#This Row],['# of Boys from host community in age group 6-14 enrolled in learning spaces]]</f>
        <v>41</v>
      </c>
      <c r="CA5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5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38" spans="1:80">
      <c r="A538" s="21" t="s">
        <v>38</v>
      </c>
      <c r="B538" s="21" t="s">
        <v>67</v>
      </c>
      <c r="E538" s="21" t="s">
        <v>707</v>
      </c>
      <c r="F538" s="21" t="s">
        <v>708</v>
      </c>
      <c r="G538" s="21">
        <v>31013329</v>
      </c>
      <c r="H538" s="21" t="s">
        <v>166</v>
      </c>
      <c r="I538" s="21" t="s">
        <v>259</v>
      </c>
      <c r="J538" s="21" t="s">
        <v>168</v>
      </c>
      <c r="K538" s="21">
        <v>21.186612367171598</v>
      </c>
      <c r="L538" s="21">
        <v>92.158604254767098</v>
      </c>
      <c r="M538" s="21">
        <v>-31.1870650490083</v>
      </c>
      <c r="N538" s="21">
        <v>4</v>
      </c>
      <c r="P538" s="21" t="s">
        <v>99</v>
      </c>
      <c r="Q538" s="21" t="s">
        <v>109</v>
      </c>
      <c r="S538" s="21">
        <v>17</v>
      </c>
      <c r="T538" s="21">
        <v>1</v>
      </c>
      <c r="U538" s="21">
        <v>18</v>
      </c>
      <c r="V538" s="21">
        <v>2</v>
      </c>
      <c r="W538" s="21">
        <v>0</v>
      </c>
      <c r="X538" s="21">
        <v>0</v>
      </c>
      <c r="Y538" s="21">
        <v>0</v>
      </c>
      <c r="Z538" s="21">
        <v>0</v>
      </c>
      <c r="AA538" s="21">
        <v>32</v>
      </c>
      <c r="AB538" s="21">
        <v>0</v>
      </c>
      <c r="AC538" s="21">
        <v>38</v>
      </c>
      <c r="AD538" s="21">
        <v>0</v>
      </c>
      <c r="AE538" s="21">
        <v>0</v>
      </c>
      <c r="AF538" s="21">
        <v>0</v>
      </c>
      <c r="AG538" s="21">
        <v>0</v>
      </c>
      <c r="AH538" s="21">
        <v>0</v>
      </c>
      <c r="AI538" s="21">
        <v>0</v>
      </c>
      <c r="AJ538" s="21">
        <v>0</v>
      </c>
      <c r="AK538" s="21">
        <v>0</v>
      </c>
      <c r="AL538" s="21">
        <v>0</v>
      </c>
      <c r="AM538" s="21">
        <v>0</v>
      </c>
      <c r="AN538" s="21">
        <v>0</v>
      </c>
      <c r="AO538" s="21">
        <v>0</v>
      </c>
      <c r="AP538" s="21">
        <v>0</v>
      </c>
      <c r="AQ538" s="21">
        <v>0</v>
      </c>
      <c r="AR538" s="21">
        <v>0</v>
      </c>
      <c r="AS538" s="21">
        <v>0</v>
      </c>
      <c r="AT538" s="21">
        <v>0</v>
      </c>
      <c r="AU538" s="21">
        <v>0</v>
      </c>
      <c r="AV538" s="21">
        <v>0</v>
      </c>
      <c r="AW538" s="21">
        <v>0</v>
      </c>
      <c r="AX538" s="21">
        <v>0</v>
      </c>
      <c r="AY538" s="21" t="s">
        <v>259</v>
      </c>
      <c r="AZ5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38" s="22">
        <f>Enrollment[[#This Row],[Refugee Children 3-14]]+Enrollment[[#This Row],[Refugee Children 15-24]]</f>
        <v>105</v>
      </c>
      <c r="BC5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38" s="22">
        <f>Enrollment[[#This Row],[Host Children 3-14]]+Enrollment[[#This Row],[Host Children 15-24]]</f>
        <v>0</v>
      </c>
      <c r="BF538" s="22">
        <f>Enrollment[[#This Row],['# of Boys from refugee community in age group 3-5 enrolled in learning spaces]]+Enrollment[[#This Row],['# of Boys from refugee community in age group 6-14 enrolled in learning spaces]]</f>
        <v>56</v>
      </c>
      <c r="BG538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538" s="22">
        <f>Enrollment[[#This Row],['# of Boys from host community in age group 3-5 enrolled in learning spaces]]+Enrollment[[#This Row],['# of Boys from host community in age group 6-14 enrolled in learning spaces]]</f>
        <v>0</v>
      </c>
      <c r="BI538" s="22">
        <f>Enrollment[[#This Row],['# of Girls from host community in age group 3-5 enrolled in learning spaces]]+Enrollment[[#This Row],['# of Girls from host community in age group 6-14 enrolled in learning spaces]]</f>
        <v>0</v>
      </c>
      <c r="BJ538" s="22">
        <f>Enrollment[[#This Row],[Male Refugee (3-14)]]+Enrollment[[#This Row],[Host Male (3-14)]]</f>
        <v>56</v>
      </c>
      <c r="BK538" s="22">
        <f>Enrollment[[#This Row],[Female Refugee (3-14)]]+Enrollment[[#This Row],[Host Female (3-14)]]</f>
        <v>49</v>
      </c>
      <c r="BL5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38" s="22">
        <f>Enrollment[[#This Row],['# of Boys from host community in age group 15-17 enrolled in learning spaces]]+Enrollment[[#This Row],['# of Boys from host community in age group 18-24 enrolled in learning spaces]]</f>
        <v>0</v>
      </c>
      <c r="BO5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38" s="22">
        <f>Enrollment[[#This Row],[Male Refugee (15-24)]]+Enrollment[[#This Row],[Male Host (15-24)]]</f>
        <v>0</v>
      </c>
      <c r="BQ538" s="22">
        <f>Enrollment[[#This Row],[Female Refugee  (15-24)]]+Enrollment[[#This Row],[Female Host (15-24)]]</f>
        <v>0</v>
      </c>
      <c r="BR538" s="22">
        <f>Enrollment[[#This Row],[Total Male (3-14)]]+Enrollment[[#This Row],[Total Male (15-24)]]</f>
        <v>56</v>
      </c>
      <c r="BS538" s="22">
        <f>Enrollment[[#This Row],[Total Female (3-14)]]+Enrollment[[#This Row],[Total Female (15-24)]]</f>
        <v>49</v>
      </c>
      <c r="BT538" s="22">
        <f>Enrollment[[#This Row],[Refugee Total]]+Enrollment[[#This Row],[Total Host]]</f>
        <v>105</v>
      </c>
      <c r="BU538" s="22">
        <f>Enrollment[[#This Row],['# of Girls from refugee community in age group 3-5 enrolled in learning spaces]]+Enrollment[[#This Row],['# of Girls from host community in age group 3-5 enrolled in learning spaces]]</f>
        <v>17</v>
      </c>
      <c r="BV53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5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38" s="22">
        <f>Enrollment[[#This Row],['# of Boys from refugee community in age group 3-5 enrolled in learning spaces]]+Enrollment[[#This Row],['# of Boys from host community in age group 3-5 enrolled in learning spaces]]</f>
        <v>18</v>
      </c>
      <c r="BZ538" s="22">
        <f>Enrollment[[#This Row],['# of Boys from refugee community in age group 6-14 enrolled in learning spaces]]+Enrollment[[#This Row],['# of Boys from host community in age group 6-14 enrolled in learning spaces]]</f>
        <v>38</v>
      </c>
      <c r="CA5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5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39" spans="1:80">
      <c r="A539" s="21" t="s">
        <v>33</v>
      </c>
      <c r="B539" s="21" t="s">
        <v>62</v>
      </c>
      <c r="E539" s="21" t="s">
        <v>709</v>
      </c>
      <c r="F539" s="21" t="s">
        <v>710</v>
      </c>
      <c r="G539" s="21">
        <v>31013345</v>
      </c>
      <c r="H539" s="21" t="s">
        <v>166</v>
      </c>
      <c r="I539" s="21" t="s">
        <v>259</v>
      </c>
      <c r="J539" s="21" t="s">
        <v>168</v>
      </c>
      <c r="K539" s="21">
        <v>21.189514349</v>
      </c>
      <c r="L539" s="21">
        <v>92.155187932800004</v>
      </c>
      <c r="M539" s="21">
        <v>-33.260925382099998</v>
      </c>
      <c r="N539" s="21" t="s">
        <v>261</v>
      </c>
      <c r="P539" s="21" t="s">
        <v>99</v>
      </c>
      <c r="Q539" s="21" t="s">
        <v>109</v>
      </c>
      <c r="S539" s="21">
        <v>20</v>
      </c>
      <c r="T539" s="21">
        <v>0</v>
      </c>
      <c r="U539" s="21">
        <v>15</v>
      </c>
      <c r="W539" s="21">
        <v>0</v>
      </c>
      <c r="X539" s="21">
        <v>0</v>
      </c>
      <c r="Y539" s="21">
        <v>0</v>
      </c>
      <c r="Z539" s="21">
        <v>0</v>
      </c>
      <c r="AA539" s="21">
        <v>35</v>
      </c>
      <c r="AB539" s="21">
        <v>0</v>
      </c>
      <c r="AC539" s="21">
        <v>35</v>
      </c>
      <c r="AD539" s="21">
        <v>0</v>
      </c>
      <c r="AE539" s="21">
        <v>0</v>
      </c>
      <c r="AF539" s="21">
        <v>0</v>
      </c>
      <c r="AG539" s="21">
        <v>0</v>
      </c>
      <c r="AH539" s="21">
        <v>0</v>
      </c>
      <c r="AI539" s="21">
        <v>0</v>
      </c>
      <c r="AJ539" s="21">
        <v>0</v>
      </c>
      <c r="AK539" s="21">
        <v>0</v>
      </c>
      <c r="AL539" s="21">
        <v>0</v>
      </c>
      <c r="AM539" s="21">
        <v>0</v>
      </c>
      <c r="AN539" s="21">
        <v>0</v>
      </c>
      <c r="AO539" s="21">
        <v>0</v>
      </c>
      <c r="AP539" s="21">
        <v>0</v>
      </c>
      <c r="AQ539" s="21">
        <v>0</v>
      </c>
      <c r="AR539" s="21">
        <v>0</v>
      </c>
      <c r="AS539" s="21">
        <v>0</v>
      </c>
      <c r="AT539" s="21">
        <v>0</v>
      </c>
      <c r="AU539" s="21">
        <v>0</v>
      </c>
      <c r="AV539" s="21">
        <v>0</v>
      </c>
      <c r="AW539" s="21">
        <v>0</v>
      </c>
      <c r="AX539" s="21">
        <v>0</v>
      </c>
      <c r="AY539" s="21" t="s">
        <v>259</v>
      </c>
      <c r="AZ5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39" s="22">
        <f>Enrollment[[#This Row],[Refugee Children 3-14]]+Enrollment[[#This Row],[Refugee Children 15-24]]</f>
        <v>105</v>
      </c>
      <c r="BC5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39" s="22">
        <f>Enrollment[[#This Row],[Host Children 3-14]]+Enrollment[[#This Row],[Host Children 15-24]]</f>
        <v>0</v>
      </c>
      <c r="BF539" s="22">
        <f>Enrollment[[#This Row],['# of Boys from refugee community in age group 3-5 enrolled in learning spaces]]+Enrollment[[#This Row],['# of Boys from refugee community in age group 6-14 enrolled in learning spaces]]</f>
        <v>50</v>
      </c>
      <c r="BG539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539" s="22">
        <f>Enrollment[[#This Row],['# of Boys from host community in age group 3-5 enrolled in learning spaces]]+Enrollment[[#This Row],['# of Boys from host community in age group 6-14 enrolled in learning spaces]]</f>
        <v>0</v>
      </c>
      <c r="BI539" s="22">
        <f>Enrollment[[#This Row],['# of Girls from host community in age group 3-5 enrolled in learning spaces]]+Enrollment[[#This Row],['# of Girls from host community in age group 6-14 enrolled in learning spaces]]</f>
        <v>0</v>
      </c>
      <c r="BJ539" s="22">
        <f>Enrollment[[#This Row],[Male Refugee (3-14)]]+Enrollment[[#This Row],[Host Male (3-14)]]</f>
        <v>50</v>
      </c>
      <c r="BK539" s="22">
        <f>Enrollment[[#This Row],[Female Refugee (3-14)]]+Enrollment[[#This Row],[Host Female (3-14)]]</f>
        <v>55</v>
      </c>
      <c r="BL5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39" s="22">
        <f>Enrollment[[#This Row],['# of Boys from host community in age group 15-17 enrolled in learning spaces]]+Enrollment[[#This Row],['# of Boys from host community in age group 18-24 enrolled in learning spaces]]</f>
        <v>0</v>
      </c>
      <c r="BO5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39" s="22">
        <f>Enrollment[[#This Row],[Male Refugee (15-24)]]+Enrollment[[#This Row],[Male Host (15-24)]]</f>
        <v>0</v>
      </c>
      <c r="BQ539" s="22">
        <f>Enrollment[[#This Row],[Female Refugee  (15-24)]]+Enrollment[[#This Row],[Female Host (15-24)]]</f>
        <v>0</v>
      </c>
      <c r="BR539" s="22">
        <f>Enrollment[[#This Row],[Total Male (3-14)]]+Enrollment[[#This Row],[Total Male (15-24)]]</f>
        <v>50</v>
      </c>
      <c r="BS539" s="22">
        <f>Enrollment[[#This Row],[Total Female (3-14)]]+Enrollment[[#This Row],[Total Female (15-24)]]</f>
        <v>55</v>
      </c>
      <c r="BT539" s="22">
        <f>Enrollment[[#This Row],[Refugee Total]]+Enrollment[[#This Row],[Total Host]]</f>
        <v>105</v>
      </c>
      <c r="BU539" s="22">
        <f>Enrollment[[#This Row],['# of Girls from refugee community in age group 3-5 enrolled in learning spaces]]+Enrollment[[#This Row],['# of Girls from host community in age group 3-5 enrolled in learning spaces]]</f>
        <v>20</v>
      </c>
      <c r="BV539" s="22">
        <f>Enrollment[[#This Row],['# of Girls from refugee community in age group 6-14 enrolled in learning spaces]]+Enrollment[[#This Row],['# of Girls from host community in age group 6-14 enrolled in learning spaces]]</f>
        <v>35</v>
      </c>
      <c r="BW5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39" s="22">
        <f>Enrollment[[#This Row],['# of Boys from refugee community in age group 3-5 enrolled in learning spaces]]+Enrollment[[#This Row],['# of Boys from host community in age group 3-5 enrolled in learning spaces]]</f>
        <v>15</v>
      </c>
      <c r="BZ539" s="22">
        <f>Enrollment[[#This Row],['# of Boys from refugee community in age group 6-14 enrolled in learning spaces]]+Enrollment[[#This Row],['# of Boys from host community in age group 6-14 enrolled in learning spaces]]</f>
        <v>35</v>
      </c>
      <c r="CA5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5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40" spans="1:80">
      <c r="A540" s="21" t="s">
        <v>33</v>
      </c>
      <c r="B540" s="21" t="s">
        <v>62</v>
      </c>
      <c r="E540" s="21" t="s">
        <v>711</v>
      </c>
      <c r="F540" s="21" t="s">
        <v>712</v>
      </c>
      <c r="G540" s="21">
        <v>31013326</v>
      </c>
      <c r="H540" s="21" t="s">
        <v>166</v>
      </c>
      <c r="I540" s="21" t="s">
        <v>259</v>
      </c>
      <c r="J540" s="21" t="s">
        <v>168</v>
      </c>
      <c r="K540" s="21">
        <v>21.188803082457</v>
      </c>
      <c r="L540" s="21">
        <v>92.154434156133505</v>
      </c>
      <c r="M540" s="21">
        <v>-47.287844557416598</v>
      </c>
      <c r="N540" s="21">
        <v>4</v>
      </c>
      <c r="P540" s="21" t="s">
        <v>99</v>
      </c>
      <c r="Q540" s="21" t="s">
        <v>109</v>
      </c>
      <c r="S540" s="21">
        <v>20</v>
      </c>
      <c r="T540" s="21">
        <v>0</v>
      </c>
      <c r="U540" s="21">
        <v>15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38</v>
      </c>
      <c r="AB540" s="21">
        <v>0</v>
      </c>
      <c r="AC540" s="21">
        <v>32</v>
      </c>
      <c r="AD540" s="21">
        <v>0</v>
      </c>
      <c r="AE540" s="21">
        <v>0</v>
      </c>
      <c r="AF540" s="21">
        <v>0</v>
      </c>
      <c r="AG540" s="21">
        <v>0</v>
      </c>
      <c r="AH540" s="21">
        <v>0</v>
      </c>
      <c r="AI540" s="21">
        <v>0</v>
      </c>
      <c r="AJ540" s="21">
        <v>0</v>
      </c>
      <c r="AK540" s="21">
        <v>0</v>
      </c>
      <c r="AL540" s="21">
        <v>0</v>
      </c>
      <c r="AM540" s="21">
        <v>0</v>
      </c>
      <c r="AN540" s="21">
        <v>0</v>
      </c>
      <c r="AO540" s="21">
        <v>0</v>
      </c>
      <c r="AP540" s="21">
        <v>0</v>
      </c>
      <c r="AQ540" s="21">
        <v>0</v>
      </c>
      <c r="AR540" s="21">
        <v>0</v>
      </c>
      <c r="AS540" s="21">
        <v>0</v>
      </c>
      <c r="AT540" s="21">
        <v>0</v>
      </c>
      <c r="AU540" s="21">
        <v>0</v>
      </c>
      <c r="AV540" s="21">
        <v>0</v>
      </c>
      <c r="AW540" s="21">
        <v>0</v>
      </c>
      <c r="AX540" s="21">
        <v>0</v>
      </c>
      <c r="AY540" s="21" t="s">
        <v>259</v>
      </c>
      <c r="AZ5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40" s="22">
        <f>Enrollment[[#This Row],[Refugee Children 3-14]]+Enrollment[[#This Row],[Refugee Children 15-24]]</f>
        <v>105</v>
      </c>
      <c r="BC5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40" s="22">
        <f>Enrollment[[#This Row],[Host Children 3-14]]+Enrollment[[#This Row],[Host Children 15-24]]</f>
        <v>0</v>
      </c>
      <c r="BF540" s="22">
        <f>Enrollment[[#This Row],['# of Boys from refugee community in age group 3-5 enrolled in learning spaces]]+Enrollment[[#This Row],['# of Boys from refugee community in age group 6-14 enrolled in learning spaces]]</f>
        <v>47</v>
      </c>
      <c r="BG540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540" s="22">
        <f>Enrollment[[#This Row],['# of Boys from host community in age group 3-5 enrolled in learning spaces]]+Enrollment[[#This Row],['# of Boys from host community in age group 6-14 enrolled in learning spaces]]</f>
        <v>0</v>
      </c>
      <c r="BI540" s="22">
        <f>Enrollment[[#This Row],['# of Girls from host community in age group 3-5 enrolled in learning spaces]]+Enrollment[[#This Row],['# of Girls from host community in age group 6-14 enrolled in learning spaces]]</f>
        <v>0</v>
      </c>
      <c r="BJ540" s="22">
        <f>Enrollment[[#This Row],[Male Refugee (3-14)]]+Enrollment[[#This Row],[Host Male (3-14)]]</f>
        <v>47</v>
      </c>
      <c r="BK540" s="22">
        <f>Enrollment[[#This Row],[Female Refugee (3-14)]]+Enrollment[[#This Row],[Host Female (3-14)]]</f>
        <v>58</v>
      </c>
      <c r="BL5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40" s="22">
        <f>Enrollment[[#This Row],['# of Boys from host community in age group 15-17 enrolled in learning spaces]]+Enrollment[[#This Row],['# of Boys from host community in age group 18-24 enrolled in learning spaces]]</f>
        <v>0</v>
      </c>
      <c r="BO5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40" s="22">
        <f>Enrollment[[#This Row],[Male Refugee (15-24)]]+Enrollment[[#This Row],[Male Host (15-24)]]</f>
        <v>0</v>
      </c>
      <c r="BQ540" s="22">
        <f>Enrollment[[#This Row],[Female Refugee  (15-24)]]+Enrollment[[#This Row],[Female Host (15-24)]]</f>
        <v>0</v>
      </c>
      <c r="BR540" s="22">
        <f>Enrollment[[#This Row],[Total Male (3-14)]]+Enrollment[[#This Row],[Total Male (15-24)]]</f>
        <v>47</v>
      </c>
      <c r="BS540" s="22">
        <f>Enrollment[[#This Row],[Total Female (3-14)]]+Enrollment[[#This Row],[Total Female (15-24)]]</f>
        <v>58</v>
      </c>
      <c r="BT540" s="22">
        <f>Enrollment[[#This Row],[Refugee Total]]+Enrollment[[#This Row],[Total Host]]</f>
        <v>105</v>
      </c>
      <c r="BU540" s="22">
        <f>Enrollment[[#This Row],['# of Girls from refugee community in age group 3-5 enrolled in learning spaces]]+Enrollment[[#This Row],['# of Girls from host community in age group 3-5 enrolled in learning spaces]]</f>
        <v>20</v>
      </c>
      <c r="BV540" s="22">
        <f>Enrollment[[#This Row],['# of Girls from refugee community in age group 6-14 enrolled in learning spaces]]+Enrollment[[#This Row],['# of Girls from host community in age group 6-14 enrolled in learning spaces]]</f>
        <v>38</v>
      </c>
      <c r="BW5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40" s="22">
        <f>Enrollment[[#This Row],['# of Boys from refugee community in age group 3-5 enrolled in learning spaces]]+Enrollment[[#This Row],['# of Boys from host community in age group 3-5 enrolled in learning spaces]]</f>
        <v>15</v>
      </c>
      <c r="BZ540" s="22">
        <f>Enrollment[[#This Row],['# of Boys from refugee community in age group 6-14 enrolled in learning spaces]]+Enrollment[[#This Row],['# of Boys from host community in age group 6-14 enrolled in learning spaces]]</f>
        <v>32</v>
      </c>
      <c r="CA5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5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41" spans="1:80">
      <c r="A541" s="21" t="s">
        <v>33</v>
      </c>
      <c r="B541" s="21" t="s">
        <v>62</v>
      </c>
      <c r="E541" s="21" t="s">
        <v>713</v>
      </c>
      <c r="F541" s="21" t="s">
        <v>714</v>
      </c>
      <c r="G541" s="21">
        <v>31013327</v>
      </c>
      <c r="H541" s="21" t="s">
        <v>166</v>
      </c>
      <c r="I541" s="21" t="s">
        <v>259</v>
      </c>
      <c r="J541" s="21" t="s">
        <v>168</v>
      </c>
      <c r="K541" s="21">
        <v>21.190523106200001</v>
      </c>
      <c r="L541" s="21">
        <v>92.155196678199999</v>
      </c>
      <c r="M541" s="21">
        <v>-34.421147048900004</v>
      </c>
      <c r="N541" s="21" t="s">
        <v>261</v>
      </c>
      <c r="P541" s="21" t="s">
        <v>99</v>
      </c>
      <c r="Q541" s="21" t="s">
        <v>109</v>
      </c>
      <c r="S541" s="21">
        <v>15</v>
      </c>
      <c r="T541" s="21">
        <v>0</v>
      </c>
      <c r="U541" s="21">
        <v>20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33</v>
      </c>
      <c r="AB541" s="21">
        <v>0</v>
      </c>
      <c r="AC541" s="21">
        <v>37</v>
      </c>
      <c r="AD541" s="21">
        <v>0</v>
      </c>
      <c r="AE541" s="21">
        <v>0</v>
      </c>
      <c r="AF541" s="21">
        <v>0</v>
      </c>
      <c r="AG541" s="21">
        <v>0</v>
      </c>
      <c r="AH541" s="21">
        <v>0</v>
      </c>
      <c r="AI541" s="21">
        <v>0</v>
      </c>
      <c r="AJ541" s="21">
        <v>0</v>
      </c>
      <c r="AK541" s="21">
        <v>0</v>
      </c>
      <c r="AL541" s="21">
        <v>0</v>
      </c>
      <c r="AM541" s="21">
        <v>0</v>
      </c>
      <c r="AN541" s="21">
        <v>0</v>
      </c>
      <c r="AO541" s="21">
        <v>0</v>
      </c>
      <c r="AP541" s="21">
        <v>0</v>
      </c>
      <c r="AQ541" s="21">
        <v>0</v>
      </c>
      <c r="AR541" s="21">
        <v>0</v>
      </c>
      <c r="AS541" s="21">
        <v>0</v>
      </c>
      <c r="AT541" s="21">
        <v>0</v>
      </c>
      <c r="AU541" s="21">
        <v>0</v>
      </c>
      <c r="AV541" s="21">
        <v>0</v>
      </c>
      <c r="AW541" s="21">
        <v>0</v>
      </c>
      <c r="AX541" s="21">
        <v>0</v>
      </c>
      <c r="AY541" s="21" t="s">
        <v>259</v>
      </c>
      <c r="AZ5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41" s="22">
        <f>Enrollment[[#This Row],[Refugee Children 3-14]]+Enrollment[[#This Row],[Refugee Children 15-24]]</f>
        <v>105</v>
      </c>
      <c r="BC5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41" s="22">
        <f>Enrollment[[#This Row],[Host Children 3-14]]+Enrollment[[#This Row],[Host Children 15-24]]</f>
        <v>0</v>
      </c>
      <c r="BF541" s="22">
        <f>Enrollment[[#This Row],['# of Boys from refugee community in age group 3-5 enrolled in learning spaces]]+Enrollment[[#This Row],['# of Boys from refugee community in age group 6-14 enrolled in learning spaces]]</f>
        <v>57</v>
      </c>
      <c r="BG541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541" s="22">
        <f>Enrollment[[#This Row],['# of Boys from host community in age group 3-5 enrolled in learning spaces]]+Enrollment[[#This Row],['# of Boys from host community in age group 6-14 enrolled in learning spaces]]</f>
        <v>0</v>
      </c>
      <c r="BI541" s="22">
        <f>Enrollment[[#This Row],['# of Girls from host community in age group 3-5 enrolled in learning spaces]]+Enrollment[[#This Row],['# of Girls from host community in age group 6-14 enrolled in learning spaces]]</f>
        <v>0</v>
      </c>
      <c r="BJ541" s="22">
        <f>Enrollment[[#This Row],[Male Refugee (3-14)]]+Enrollment[[#This Row],[Host Male (3-14)]]</f>
        <v>57</v>
      </c>
      <c r="BK541" s="22">
        <f>Enrollment[[#This Row],[Female Refugee (3-14)]]+Enrollment[[#This Row],[Host Female (3-14)]]</f>
        <v>48</v>
      </c>
      <c r="BL5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41" s="22">
        <f>Enrollment[[#This Row],['# of Boys from host community in age group 15-17 enrolled in learning spaces]]+Enrollment[[#This Row],['# of Boys from host community in age group 18-24 enrolled in learning spaces]]</f>
        <v>0</v>
      </c>
      <c r="BO5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41" s="22">
        <f>Enrollment[[#This Row],[Male Refugee (15-24)]]+Enrollment[[#This Row],[Male Host (15-24)]]</f>
        <v>0</v>
      </c>
      <c r="BQ541" s="22">
        <f>Enrollment[[#This Row],[Female Refugee  (15-24)]]+Enrollment[[#This Row],[Female Host (15-24)]]</f>
        <v>0</v>
      </c>
      <c r="BR541" s="22">
        <f>Enrollment[[#This Row],[Total Male (3-14)]]+Enrollment[[#This Row],[Total Male (15-24)]]</f>
        <v>57</v>
      </c>
      <c r="BS541" s="22">
        <f>Enrollment[[#This Row],[Total Female (3-14)]]+Enrollment[[#This Row],[Total Female (15-24)]]</f>
        <v>48</v>
      </c>
      <c r="BT541" s="22">
        <f>Enrollment[[#This Row],[Refugee Total]]+Enrollment[[#This Row],[Total Host]]</f>
        <v>105</v>
      </c>
      <c r="BU541" s="22">
        <f>Enrollment[[#This Row],['# of Girls from refugee community in age group 3-5 enrolled in learning spaces]]+Enrollment[[#This Row],['# of Girls from host community in age group 3-5 enrolled in learning spaces]]</f>
        <v>15</v>
      </c>
      <c r="BV541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41" s="22">
        <f>Enrollment[[#This Row],['# of Boys from refugee community in age group 3-5 enrolled in learning spaces]]+Enrollment[[#This Row],['# of Boys from host community in age group 3-5 enrolled in learning spaces]]</f>
        <v>20</v>
      </c>
      <c r="BZ541" s="22">
        <f>Enrollment[[#This Row],['# of Boys from refugee community in age group 6-14 enrolled in learning spaces]]+Enrollment[[#This Row],['# of Boys from host community in age group 6-14 enrolled in learning spaces]]</f>
        <v>37</v>
      </c>
      <c r="CA5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5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42" spans="1:80">
      <c r="A542" s="21" t="s">
        <v>33</v>
      </c>
      <c r="B542" s="21" t="s">
        <v>62</v>
      </c>
      <c r="E542" s="21" t="s">
        <v>715</v>
      </c>
      <c r="F542" s="21" t="s">
        <v>716</v>
      </c>
      <c r="G542" s="21">
        <v>31013321</v>
      </c>
      <c r="H542" s="21" t="s">
        <v>166</v>
      </c>
      <c r="I542" s="21" t="s">
        <v>167</v>
      </c>
      <c r="J542" s="21" t="s">
        <v>168</v>
      </c>
      <c r="K542" s="21">
        <v>21.189787142529301</v>
      </c>
      <c r="L542" s="21">
        <v>92.152612637483401</v>
      </c>
      <c r="M542" s="21">
        <v>-40.748785886188401</v>
      </c>
      <c r="N542" s="21">
        <v>4</v>
      </c>
      <c r="P542" s="21" t="s">
        <v>99</v>
      </c>
      <c r="Q542" s="21" t="s">
        <v>109</v>
      </c>
      <c r="S542" s="21">
        <v>15</v>
      </c>
      <c r="T542" s="21">
        <v>0</v>
      </c>
      <c r="U542" s="21">
        <v>20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33</v>
      </c>
      <c r="AB542" s="21">
        <v>0</v>
      </c>
      <c r="AC542" s="21">
        <v>37</v>
      </c>
      <c r="AD542" s="21">
        <v>0</v>
      </c>
      <c r="AE542" s="21">
        <v>0</v>
      </c>
      <c r="AF542" s="21">
        <v>0</v>
      </c>
      <c r="AG542" s="21">
        <v>0</v>
      </c>
      <c r="AH542" s="21">
        <v>0</v>
      </c>
      <c r="AI542" s="21">
        <v>0</v>
      </c>
      <c r="AJ542" s="21">
        <v>0</v>
      </c>
      <c r="AK542" s="21">
        <v>0</v>
      </c>
      <c r="AL542" s="21">
        <v>0</v>
      </c>
      <c r="AM542" s="21">
        <v>0</v>
      </c>
      <c r="AN542" s="21">
        <v>0</v>
      </c>
      <c r="AO542" s="21">
        <v>0</v>
      </c>
      <c r="AP542" s="21">
        <v>0</v>
      </c>
      <c r="AQ542" s="21">
        <v>0</v>
      </c>
      <c r="AR542" s="21">
        <v>0</v>
      </c>
      <c r="AS542" s="21">
        <v>0</v>
      </c>
      <c r="AT542" s="21">
        <v>0</v>
      </c>
      <c r="AU542" s="21">
        <v>0</v>
      </c>
      <c r="AV542" s="21">
        <v>0</v>
      </c>
      <c r="AW542" s="21">
        <v>0</v>
      </c>
      <c r="AX542" s="21">
        <v>0</v>
      </c>
      <c r="AY542" s="21" t="s">
        <v>167</v>
      </c>
      <c r="AZ5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42" s="22">
        <f>Enrollment[[#This Row],[Refugee Children 3-14]]+Enrollment[[#This Row],[Refugee Children 15-24]]</f>
        <v>105</v>
      </c>
      <c r="BC5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42" s="22">
        <f>Enrollment[[#This Row],[Host Children 3-14]]+Enrollment[[#This Row],[Host Children 15-24]]</f>
        <v>0</v>
      </c>
      <c r="BF542" s="22">
        <f>Enrollment[[#This Row],['# of Boys from refugee community in age group 3-5 enrolled in learning spaces]]+Enrollment[[#This Row],['# of Boys from refugee community in age group 6-14 enrolled in learning spaces]]</f>
        <v>57</v>
      </c>
      <c r="BG542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542" s="22">
        <f>Enrollment[[#This Row],['# of Boys from host community in age group 3-5 enrolled in learning spaces]]+Enrollment[[#This Row],['# of Boys from host community in age group 6-14 enrolled in learning spaces]]</f>
        <v>0</v>
      </c>
      <c r="BI542" s="22">
        <f>Enrollment[[#This Row],['# of Girls from host community in age group 3-5 enrolled in learning spaces]]+Enrollment[[#This Row],['# of Girls from host community in age group 6-14 enrolled in learning spaces]]</f>
        <v>0</v>
      </c>
      <c r="BJ542" s="22">
        <f>Enrollment[[#This Row],[Male Refugee (3-14)]]+Enrollment[[#This Row],[Host Male (3-14)]]</f>
        <v>57</v>
      </c>
      <c r="BK542" s="22">
        <f>Enrollment[[#This Row],[Female Refugee (3-14)]]+Enrollment[[#This Row],[Host Female (3-14)]]</f>
        <v>48</v>
      </c>
      <c r="BL5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42" s="22">
        <f>Enrollment[[#This Row],['# of Boys from host community in age group 15-17 enrolled in learning spaces]]+Enrollment[[#This Row],['# of Boys from host community in age group 18-24 enrolled in learning spaces]]</f>
        <v>0</v>
      </c>
      <c r="BO5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42" s="22">
        <f>Enrollment[[#This Row],[Male Refugee (15-24)]]+Enrollment[[#This Row],[Male Host (15-24)]]</f>
        <v>0</v>
      </c>
      <c r="BQ542" s="22">
        <f>Enrollment[[#This Row],[Female Refugee  (15-24)]]+Enrollment[[#This Row],[Female Host (15-24)]]</f>
        <v>0</v>
      </c>
      <c r="BR542" s="22">
        <f>Enrollment[[#This Row],[Total Male (3-14)]]+Enrollment[[#This Row],[Total Male (15-24)]]</f>
        <v>57</v>
      </c>
      <c r="BS542" s="22">
        <f>Enrollment[[#This Row],[Total Female (3-14)]]+Enrollment[[#This Row],[Total Female (15-24)]]</f>
        <v>48</v>
      </c>
      <c r="BT542" s="22">
        <f>Enrollment[[#This Row],[Refugee Total]]+Enrollment[[#This Row],[Total Host]]</f>
        <v>105</v>
      </c>
      <c r="BU542" s="22">
        <f>Enrollment[[#This Row],['# of Girls from refugee community in age group 3-5 enrolled in learning spaces]]+Enrollment[[#This Row],['# of Girls from host community in age group 3-5 enrolled in learning spaces]]</f>
        <v>15</v>
      </c>
      <c r="BV542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42" s="22">
        <f>Enrollment[[#This Row],['# of Boys from refugee community in age group 3-5 enrolled in learning spaces]]+Enrollment[[#This Row],['# of Boys from host community in age group 3-5 enrolled in learning spaces]]</f>
        <v>20</v>
      </c>
      <c r="BZ542" s="22">
        <f>Enrollment[[#This Row],['# of Boys from refugee community in age group 6-14 enrolled in learning spaces]]+Enrollment[[#This Row],['# of Boys from host community in age group 6-14 enrolled in learning spaces]]</f>
        <v>37</v>
      </c>
      <c r="CA5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5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43" spans="1:80">
      <c r="A543" s="21" t="s">
        <v>33</v>
      </c>
      <c r="B543" s="21" t="s">
        <v>62</v>
      </c>
      <c r="E543" s="21" t="s">
        <v>717</v>
      </c>
      <c r="F543" s="21" t="s">
        <v>718</v>
      </c>
      <c r="G543" s="21">
        <v>31013336</v>
      </c>
      <c r="H543" s="21" t="s">
        <v>166</v>
      </c>
      <c r="I543" s="21" t="s">
        <v>259</v>
      </c>
      <c r="J543" s="21" t="s">
        <v>168</v>
      </c>
      <c r="K543" s="21">
        <v>21.187774286703</v>
      </c>
      <c r="L543" s="21">
        <v>92.154047281315798</v>
      </c>
      <c r="M543" s="21">
        <v>-31.8679111801194</v>
      </c>
      <c r="N543" s="21">
        <v>4</v>
      </c>
      <c r="P543" s="21" t="s">
        <v>99</v>
      </c>
      <c r="Q543" s="21" t="s">
        <v>109</v>
      </c>
      <c r="S543" s="21">
        <v>19</v>
      </c>
      <c r="T543" s="21">
        <v>0</v>
      </c>
      <c r="U543" s="21">
        <v>16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38</v>
      </c>
      <c r="AB543" s="21">
        <v>0</v>
      </c>
      <c r="AC543" s="21">
        <v>32</v>
      </c>
      <c r="AD543" s="21">
        <v>0</v>
      </c>
      <c r="AE543" s="21">
        <v>0</v>
      </c>
      <c r="AF543" s="21">
        <v>0</v>
      </c>
      <c r="AG543" s="21">
        <v>0</v>
      </c>
      <c r="AH543" s="21">
        <v>0</v>
      </c>
      <c r="AI543" s="21">
        <v>0</v>
      </c>
      <c r="AJ543" s="21">
        <v>0</v>
      </c>
      <c r="AK543" s="21">
        <v>0</v>
      </c>
      <c r="AL543" s="21">
        <v>0</v>
      </c>
      <c r="AM543" s="21">
        <v>0</v>
      </c>
      <c r="AN543" s="21">
        <v>0</v>
      </c>
      <c r="AO543" s="21">
        <v>0</v>
      </c>
      <c r="AP543" s="21">
        <v>0</v>
      </c>
      <c r="AQ543" s="21">
        <v>0</v>
      </c>
      <c r="AR543" s="21">
        <v>0</v>
      </c>
      <c r="AS543" s="21">
        <v>0</v>
      </c>
      <c r="AT543" s="21">
        <v>0</v>
      </c>
      <c r="AU543" s="21">
        <v>0</v>
      </c>
      <c r="AV543" s="21">
        <v>0</v>
      </c>
      <c r="AW543" s="21">
        <v>0</v>
      </c>
      <c r="AX543" s="21">
        <v>0</v>
      </c>
      <c r="AY543" s="21" t="s">
        <v>259</v>
      </c>
      <c r="AZ5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43" s="22">
        <f>Enrollment[[#This Row],[Refugee Children 3-14]]+Enrollment[[#This Row],[Refugee Children 15-24]]</f>
        <v>105</v>
      </c>
      <c r="BC5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43" s="22">
        <f>Enrollment[[#This Row],[Host Children 3-14]]+Enrollment[[#This Row],[Host Children 15-24]]</f>
        <v>0</v>
      </c>
      <c r="BF543" s="22">
        <f>Enrollment[[#This Row],['# of Boys from refugee community in age group 3-5 enrolled in learning spaces]]+Enrollment[[#This Row],['# of Boys from refugee community in age group 6-14 enrolled in learning spaces]]</f>
        <v>48</v>
      </c>
      <c r="BG543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543" s="22">
        <f>Enrollment[[#This Row],['# of Boys from host community in age group 3-5 enrolled in learning spaces]]+Enrollment[[#This Row],['# of Boys from host community in age group 6-14 enrolled in learning spaces]]</f>
        <v>0</v>
      </c>
      <c r="BI543" s="22">
        <f>Enrollment[[#This Row],['# of Girls from host community in age group 3-5 enrolled in learning spaces]]+Enrollment[[#This Row],['# of Girls from host community in age group 6-14 enrolled in learning spaces]]</f>
        <v>0</v>
      </c>
      <c r="BJ543" s="22">
        <f>Enrollment[[#This Row],[Male Refugee (3-14)]]+Enrollment[[#This Row],[Host Male (3-14)]]</f>
        <v>48</v>
      </c>
      <c r="BK543" s="22">
        <f>Enrollment[[#This Row],[Female Refugee (3-14)]]+Enrollment[[#This Row],[Host Female (3-14)]]</f>
        <v>57</v>
      </c>
      <c r="BL5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43" s="22">
        <f>Enrollment[[#This Row],['# of Boys from host community in age group 15-17 enrolled in learning spaces]]+Enrollment[[#This Row],['# of Boys from host community in age group 18-24 enrolled in learning spaces]]</f>
        <v>0</v>
      </c>
      <c r="BO5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43" s="22">
        <f>Enrollment[[#This Row],[Male Refugee (15-24)]]+Enrollment[[#This Row],[Male Host (15-24)]]</f>
        <v>0</v>
      </c>
      <c r="BQ543" s="22">
        <f>Enrollment[[#This Row],[Female Refugee  (15-24)]]+Enrollment[[#This Row],[Female Host (15-24)]]</f>
        <v>0</v>
      </c>
      <c r="BR543" s="22">
        <f>Enrollment[[#This Row],[Total Male (3-14)]]+Enrollment[[#This Row],[Total Male (15-24)]]</f>
        <v>48</v>
      </c>
      <c r="BS543" s="22">
        <f>Enrollment[[#This Row],[Total Female (3-14)]]+Enrollment[[#This Row],[Total Female (15-24)]]</f>
        <v>57</v>
      </c>
      <c r="BT543" s="22">
        <f>Enrollment[[#This Row],[Refugee Total]]+Enrollment[[#This Row],[Total Host]]</f>
        <v>105</v>
      </c>
      <c r="BU543" s="22">
        <f>Enrollment[[#This Row],['# of Girls from refugee community in age group 3-5 enrolled in learning spaces]]+Enrollment[[#This Row],['# of Girls from host community in age group 3-5 enrolled in learning spaces]]</f>
        <v>19</v>
      </c>
      <c r="BV543" s="22">
        <f>Enrollment[[#This Row],['# of Girls from refugee community in age group 6-14 enrolled in learning spaces]]+Enrollment[[#This Row],['# of Girls from host community in age group 6-14 enrolled in learning spaces]]</f>
        <v>38</v>
      </c>
      <c r="BW5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43" s="22">
        <f>Enrollment[[#This Row],['# of Boys from refugee community in age group 3-5 enrolled in learning spaces]]+Enrollment[[#This Row],['# of Boys from host community in age group 3-5 enrolled in learning spaces]]</f>
        <v>16</v>
      </c>
      <c r="BZ543" s="22">
        <f>Enrollment[[#This Row],['# of Boys from refugee community in age group 6-14 enrolled in learning spaces]]+Enrollment[[#This Row],['# of Boys from host community in age group 6-14 enrolled in learning spaces]]</f>
        <v>32</v>
      </c>
      <c r="CA5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5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44" spans="1:80">
      <c r="A544" s="21" t="s">
        <v>33</v>
      </c>
      <c r="B544" s="21" t="s">
        <v>62</v>
      </c>
      <c r="E544" s="21" t="s">
        <v>719</v>
      </c>
      <c r="F544" s="21" t="s">
        <v>720</v>
      </c>
      <c r="G544" s="21">
        <v>31013333</v>
      </c>
      <c r="H544" s="21" t="s">
        <v>166</v>
      </c>
      <c r="I544" s="21" t="s">
        <v>259</v>
      </c>
      <c r="J544" s="21" t="s">
        <v>168</v>
      </c>
      <c r="K544" s="21">
        <v>21.188946041425901</v>
      </c>
      <c r="L544" s="21">
        <v>92.152225453285894</v>
      </c>
      <c r="M544" s="21">
        <v>-44.806400529030299</v>
      </c>
      <c r="N544" s="21">
        <v>4</v>
      </c>
      <c r="P544" s="21" t="s">
        <v>99</v>
      </c>
      <c r="Q544" s="21" t="s">
        <v>109</v>
      </c>
      <c r="S544" s="21">
        <v>17</v>
      </c>
      <c r="T544" s="21">
        <v>0</v>
      </c>
      <c r="U544" s="21">
        <v>18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35</v>
      </c>
      <c r="AB544" s="21">
        <v>0</v>
      </c>
      <c r="AC544" s="21">
        <v>35</v>
      </c>
      <c r="AD544" s="21">
        <v>0</v>
      </c>
      <c r="AE544" s="21">
        <v>0</v>
      </c>
      <c r="AF544" s="21">
        <v>0</v>
      </c>
      <c r="AG544" s="21">
        <v>0</v>
      </c>
      <c r="AH544" s="21">
        <v>0</v>
      </c>
      <c r="AI544" s="21">
        <v>0</v>
      </c>
      <c r="AJ544" s="21">
        <v>0</v>
      </c>
      <c r="AK544" s="21">
        <v>0</v>
      </c>
      <c r="AL544" s="21">
        <v>0</v>
      </c>
      <c r="AM544" s="21">
        <v>0</v>
      </c>
      <c r="AN544" s="21">
        <v>0</v>
      </c>
      <c r="AO544" s="21">
        <v>0</v>
      </c>
      <c r="AP544" s="21">
        <v>0</v>
      </c>
      <c r="AQ544" s="21">
        <v>0</v>
      </c>
      <c r="AR544" s="21">
        <v>0</v>
      </c>
      <c r="AS544" s="21">
        <v>0</v>
      </c>
      <c r="AT544" s="21">
        <v>0</v>
      </c>
      <c r="AU544" s="21">
        <v>0</v>
      </c>
      <c r="AV544" s="21">
        <v>0</v>
      </c>
      <c r="AW544" s="21">
        <v>0</v>
      </c>
      <c r="AX544" s="21">
        <v>0</v>
      </c>
      <c r="AY544" s="21" t="s">
        <v>259</v>
      </c>
      <c r="AZ5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44" s="22">
        <f>Enrollment[[#This Row],[Refugee Children 3-14]]+Enrollment[[#This Row],[Refugee Children 15-24]]</f>
        <v>105</v>
      </c>
      <c r="BC5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44" s="22">
        <f>Enrollment[[#This Row],[Host Children 3-14]]+Enrollment[[#This Row],[Host Children 15-24]]</f>
        <v>0</v>
      </c>
      <c r="BF544" s="22">
        <f>Enrollment[[#This Row],['# of Boys from refugee community in age group 3-5 enrolled in learning spaces]]+Enrollment[[#This Row],['# of Boys from refugee community in age group 6-14 enrolled in learning spaces]]</f>
        <v>53</v>
      </c>
      <c r="BG544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544" s="22">
        <f>Enrollment[[#This Row],['# of Boys from host community in age group 3-5 enrolled in learning spaces]]+Enrollment[[#This Row],['# of Boys from host community in age group 6-14 enrolled in learning spaces]]</f>
        <v>0</v>
      </c>
      <c r="BI544" s="22">
        <f>Enrollment[[#This Row],['# of Girls from host community in age group 3-5 enrolled in learning spaces]]+Enrollment[[#This Row],['# of Girls from host community in age group 6-14 enrolled in learning spaces]]</f>
        <v>0</v>
      </c>
      <c r="BJ544" s="22">
        <f>Enrollment[[#This Row],[Male Refugee (3-14)]]+Enrollment[[#This Row],[Host Male (3-14)]]</f>
        <v>53</v>
      </c>
      <c r="BK544" s="22">
        <f>Enrollment[[#This Row],[Female Refugee (3-14)]]+Enrollment[[#This Row],[Host Female (3-14)]]</f>
        <v>52</v>
      </c>
      <c r="BL5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44" s="22">
        <f>Enrollment[[#This Row],['# of Boys from host community in age group 15-17 enrolled in learning spaces]]+Enrollment[[#This Row],['# of Boys from host community in age group 18-24 enrolled in learning spaces]]</f>
        <v>0</v>
      </c>
      <c r="BO5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44" s="22">
        <f>Enrollment[[#This Row],[Male Refugee (15-24)]]+Enrollment[[#This Row],[Male Host (15-24)]]</f>
        <v>0</v>
      </c>
      <c r="BQ544" s="22">
        <f>Enrollment[[#This Row],[Female Refugee  (15-24)]]+Enrollment[[#This Row],[Female Host (15-24)]]</f>
        <v>0</v>
      </c>
      <c r="BR544" s="22">
        <f>Enrollment[[#This Row],[Total Male (3-14)]]+Enrollment[[#This Row],[Total Male (15-24)]]</f>
        <v>53</v>
      </c>
      <c r="BS544" s="22">
        <f>Enrollment[[#This Row],[Total Female (3-14)]]+Enrollment[[#This Row],[Total Female (15-24)]]</f>
        <v>52</v>
      </c>
      <c r="BT544" s="22">
        <f>Enrollment[[#This Row],[Refugee Total]]+Enrollment[[#This Row],[Total Host]]</f>
        <v>105</v>
      </c>
      <c r="BU544" s="22">
        <f>Enrollment[[#This Row],['# of Girls from refugee community in age group 3-5 enrolled in learning spaces]]+Enrollment[[#This Row],['# of Girls from host community in age group 3-5 enrolled in learning spaces]]</f>
        <v>17</v>
      </c>
      <c r="BV544" s="22">
        <f>Enrollment[[#This Row],['# of Girls from refugee community in age group 6-14 enrolled in learning spaces]]+Enrollment[[#This Row],['# of Girls from host community in age group 6-14 enrolled in learning spaces]]</f>
        <v>35</v>
      </c>
      <c r="BW5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44" s="22">
        <f>Enrollment[[#This Row],['# of Boys from refugee community in age group 3-5 enrolled in learning spaces]]+Enrollment[[#This Row],['# of Boys from host community in age group 3-5 enrolled in learning spaces]]</f>
        <v>18</v>
      </c>
      <c r="BZ544" s="22">
        <f>Enrollment[[#This Row],['# of Boys from refugee community in age group 6-14 enrolled in learning spaces]]+Enrollment[[#This Row],['# of Boys from host community in age group 6-14 enrolled in learning spaces]]</f>
        <v>35</v>
      </c>
      <c r="CA5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5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45" spans="1:80">
      <c r="A545" s="21" t="s">
        <v>33</v>
      </c>
      <c r="B545" s="21" t="s">
        <v>62</v>
      </c>
      <c r="E545" s="21" t="s">
        <v>344</v>
      </c>
      <c r="F545" s="21" t="s">
        <v>721</v>
      </c>
      <c r="G545" s="21">
        <v>31013328</v>
      </c>
      <c r="H545" s="21" t="s">
        <v>166</v>
      </c>
      <c r="I545" s="21" t="s">
        <v>259</v>
      </c>
      <c r="J545" s="21" t="s">
        <v>168</v>
      </c>
      <c r="K545" s="21">
        <v>21.192419556066099</v>
      </c>
      <c r="L545" s="21">
        <v>92.151610292075901</v>
      </c>
      <c r="M545" s="21">
        <v>-45.062026192624799</v>
      </c>
      <c r="N545" s="21">
        <v>4</v>
      </c>
      <c r="P545" s="21" t="s">
        <v>99</v>
      </c>
      <c r="Q545" s="21" t="s">
        <v>109</v>
      </c>
      <c r="S545" s="21">
        <v>20</v>
      </c>
      <c r="T545" s="21">
        <v>0</v>
      </c>
      <c r="U545" s="21">
        <v>15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27</v>
      </c>
      <c r="AB545" s="21">
        <v>0</v>
      </c>
      <c r="AC545" s="21">
        <v>43</v>
      </c>
      <c r="AD545" s="21">
        <v>0</v>
      </c>
      <c r="AE545" s="21">
        <v>0</v>
      </c>
      <c r="AF545" s="21">
        <v>0</v>
      </c>
      <c r="AG545" s="21">
        <v>0</v>
      </c>
      <c r="AH545" s="21">
        <v>0</v>
      </c>
      <c r="AI545" s="21">
        <v>0</v>
      </c>
      <c r="AJ545" s="21">
        <v>0</v>
      </c>
      <c r="AK545" s="21">
        <v>0</v>
      </c>
      <c r="AL545" s="21">
        <v>0</v>
      </c>
      <c r="AM545" s="21">
        <v>0</v>
      </c>
      <c r="AN545" s="21">
        <v>0</v>
      </c>
      <c r="AO545" s="21">
        <v>0</v>
      </c>
      <c r="AP545" s="21">
        <v>0</v>
      </c>
      <c r="AQ545" s="21">
        <v>0</v>
      </c>
      <c r="AR545" s="21">
        <v>0</v>
      </c>
      <c r="AS545" s="21">
        <v>0</v>
      </c>
      <c r="AT545" s="21">
        <v>0</v>
      </c>
      <c r="AU545" s="21">
        <v>0</v>
      </c>
      <c r="AV545" s="21">
        <v>0</v>
      </c>
      <c r="AW545" s="21">
        <v>0</v>
      </c>
      <c r="AX545" s="21">
        <v>0</v>
      </c>
      <c r="AY545" s="21" t="s">
        <v>259</v>
      </c>
      <c r="AZ5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45" s="22">
        <f>Enrollment[[#This Row],[Refugee Children 3-14]]+Enrollment[[#This Row],[Refugee Children 15-24]]</f>
        <v>105</v>
      </c>
      <c r="BC5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45" s="22">
        <f>Enrollment[[#This Row],[Host Children 3-14]]+Enrollment[[#This Row],[Host Children 15-24]]</f>
        <v>0</v>
      </c>
      <c r="BF545" s="22">
        <f>Enrollment[[#This Row],['# of Boys from refugee community in age group 3-5 enrolled in learning spaces]]+Enrollment[[#This Row],['# of Boys from refugee community in age group 6-14 enrolled in learning spaces]]</f>
        <v>58</v>
      </c>
      <c r="BG545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545" s="22">
        <f>Enrollment[[#This Row],['# of Boys from host community in age group 3-5 enrolled in learning spaces]]+Enrollment[[#This Row],['# of Boys from host community in age group 6-14 enrolled in learning spaces]]</f>
        <v>0</v>
      </c>
      <c r="BI545" s="22">
        <f>Enrollment[[#This Row],['# of Girls from host community in age group 3-5 enrolled in learning spaces]]+Enrollment[[#This Row],['# of Girls from host community in age group 6-14 enrolled in learning spaces]]</f>
        <v>0</v>
      </c>
      <c r="BJ545" s="22">
        <f>Enrollment[[#This Row],[Male Refugee (3-14)]]+Enrollment[[#This Row],[Host Male (3-14)]]</f>
        <v>58</v>
      </c>
      <c r="BK545" s="22">
        <f>Enrollment[[#This Row],[Female Refugee (3-14)]]+Enrollment[[#This Row],[Host Female (3-14)]]</f>
        <v>47</v>
      </c>
      <c r="BL5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45" s="22">
        <f>Enrollment[[#This Row],['# of Boys from host community in age group 15-17 enrolled in learning spaces]]+Enrollment[[#This Row],['# of Boys from host community in age group 18-24 enrolled in learning spaces]]</f>
        <v>0</v>
      </c>
      <c r="BO5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45" s="22">
        <f>Enrollment[[#This Row],[Male Refugee (15-24)]]+Enrollment[[#This Row],[Male Host (15-24)]]</f>
        <v>0</v>
      </c>
      <c r="BQ545" s="22">
        <f>Enrollment[[#This Row],[Female Refugee  (15-24)]]+Enrollment[[#This Row],[Female Host (15-24)]]</f>
        <v>0</v>
      </c>
      <c r="BR545" s="22">
        <f>Enrollment[[#This Row],[Total Male (3-14)]]+Enrollment[[#This Row],[Total Male (15-24)]]</f>
        <v>58</v>
      </c>
      <c r="BS545" s="22">
        <f>Enrollment[[#This Row],[Total Female (3-14)]]+Enrollment[[#This Row],[Total Female (15-24)]]</f>
        <v>47</v>
      </c>
      <c r="BT545" s="22">
        <f>Enrollment[[#This Row],[Refugee Total]]+Enrollment[[#This Row],[Total Host]]</f>
        <v>105</v>
      </c>
      <c r="BU545" s="22">
        <f>Enrollment[[#This Row],['# of Girls from refugee community in age group 3-5 enrolled in learning spaces]]+Enrollment[[#This Row],['# of Girls from host community in age group 3-5 enrolled in learning spaces]]</f>
        <v>20</v>
      </c>
      <c r="BV545" s="22">
        <f>Enrollment[[#This Row],['# of Girls from refugee community in age group 6-14 enrolled in learning spaces]]+Enrollment[[#This Row],['# of Girls from host community in age group 6-14 enrolled in learning spaces]]</f>
        <v>27</v>
      </c>
      <c r="BW5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45" s="22">
        <f>Enrollment[[#This Row],['# of Boys from refugee community in age group 3-5 enrolled in learning spaces]]+Enrollment[[#This Row],['# of Boys from host community in age group 3-5 enrolled in learning spaces]]</f>
        <v>15</v>
      </c>
      <c r="BZ545" s="22">
        <f>Enrollment[[#This Row],['# of Boys from refugee community in age group 6-14 enrolled in learning spaces]]+Enrollment[[#This Row],['# of Boys from host community in age group 6-14 enrolled in learning spaces]]</f>
        <v>43</v>
      </c>
      <c r="CA5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46" spans="1:80">
      <c r="A546" s="21" t="s">
        <v>33</v>
      </c>
      <c r="B546" s="21" t="s">
        <v>62</v>
      </c>
      <c r="E546" s="21" t="s">
        <v>722</v>
      </c>
      <c r="F546" s="21" t="s">
        <v>723</v>
      </c>
      <c r="G546" s="21">
        <v>31013322</v>
      </c>
      <c r="H546" s="21" t="s">
        <v>166</v>
      </c>
      <c r="I546" s="21" t="s">
        <v>259</v>
      </c>
      <c r="J546" s="21" t="s">
        <v>168</v>
      </c>
      <c r="K546" s="21">
        <v>21.1892159569604</v>
      </c>
      <c r="L546" s="21">
        <v>92.152391139110605</v>
      </c>
      <c r="M546" s="21">
        <v>-35.208951918609102</v>
      </c>
      <c r="N546" s="21">
        <v>4</v>
      </c>
      <c r="P546" s="21" t="s">
        <v>99</v>
      </c>
      <c r="Q546" s="21" t="s">
        <v>109</v>
      </c>
      <c r="S546" s="21">
        <v>15</v>
      </c>
      <c r="T546" s="21">
        <v>0</v>
      </c>
      <c r="U546" s="21">
        <v>20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28</v>
      </c>
      <c r="AB546" s="21">
        <v>0</v>
      </c>
      <c r="AC546" s="21">
        <v>42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1">
        <v>0</v>
      </c>
      <c r="AJ546" s="21">
        <v>0</v>
      </c>
      <c r="AK546" s="21">
        <v>0</v>
      </c>
      <c r="AL546" s="21">
        <v>0</v>
      </c>
      <c r="AM546" s="21">
        <v>0</v>
      </c>
      <c r="AN546" s="21">
        <v>0</v>
      </c>
      <c r="AO546" s="21">
        <v>0</v>
      </c>
      <c r="AP546" s="21">
        <v>0</v>
      </c>
      <c r="AQ546" s="21">
        <v>0</v>
      </c>
      <c r="AR546" s="21">
        <v>0</v>
      </c>
      <c r="AS546" s="21">
        <v>0</v>
      </c>
      <c r="AT546" s="21">
        <v>0</v>
      </c>
      <c r="AU546" s="21">
        <v>0</v>
      </c>
      <c r="AV546" s="21">
        <v>0</v>
      </c>
      <c r="AW546" s="21">
        <v>0</v>
      </c>
      <c r="AX546" s="21">
        <v>0</v>
      </c>
      <c r="AY546" s="21" t="s">
        <v>259</v>
      </c>
      <c r="AZ5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46" s="22">
        <f>Enrollment[[#This Row],[Refugee Children 3-14]]+Enrollment[[#This Row],[Refugee Children 15-24]]</f>
        <v>105</v>
      </c>
      <c r="BC5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46" s="22">
        <f>Enrollment[[#This Row],[Host Children 3-14]]+Enrollment[[#This Row],[Host Children 15-24]]</f>
        <v>0</v>
      </c>
      <c r="BF546" s="22">
        <f>Enrollment[[#This Row],['# of Boys from refugee community in age group 3-5 enrolled in learning spaces]]+Enrollment[[#This Row],['# of Boys from refugee community in age group 6-14 enrolled in learning spaces]]</f>
        <v>62</v>
      </c>
      <c r="BG546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546" s="22">
        <f>Enrollment[[#This Row],['# of Boys from host community in age group 3-5 enrolled in learning spaces]]+Enrollment[[#This Row],['# of Boys from host community in age group 6-14 enrolled in learning spaces]]</f>
        <v>0</v>
      </c>
      <c r="BI546" s="22">
        <f>Enrollment[[#This Row],['# of Girls from host community in age group 3-5 enrolled in learning spaces]]+Enrollment[[#This Row],['# of Girls from host community in age group 6-14 enrolled in learning spaces]]</f>
        <v>0</v>
      </c>
      <c r="BJ546" s="22">
        <f>Enrollment[[#This Row],[Male Refugee (3-14)]]+Enrollment[[#This Row],[Host Male (3-14)]]</f>
        <v>62</v>
      </c>
      <c r="BK546" s="22">
        <f>Enrollment[[#This Row],[Female Refugee (3-14)]]+Enrollment[[#This Row],[Host Female (3-14)]]</f>
        <v>43</v>
      </c>
      <c r="BL5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46" s="22">
        <f>Enrollment[[#This Row],['# of Boys from host community in age group 15-17 enrolled in learning spaces]]+Enrollment[[#This Row],['# of Boys from host community in age group 18-24 enrolled in learning spaces]]</f>
        <v>0</v>
      </c>
      <c r="BO5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46" s="22">
        <f>Enrollment[[#This Row],[Male Refugee (15-24)]]+Enrollment[[#This Row],[Male Host (15-24)]]</f>
        <v>0</v>
      </c>
      <c r="BQ546" s="22">
        <f>Enrollment[[#This Row],[Female Refugee  (15-24)]]+Enrollment[[#This Row],[Female Host (15-24)]]</f>
        <v>0</v>
      </c>
      <c r="BR546" s="22">
        <f>Enrollment[[#This Row],[Total Male (3-14)]]+Enrollment[[#This Row],[Total Male (15-24)]]</f>
        <v>62</v>
      </c>
      <c r="BS546" s="22">
        <f>Enrollment[[#This Row],[Total Female (3-14)]]+Enrollment[[#This Row],[Total Female (15-24)]]</f>
        <v>43</v>
      </c>
      <c r="BT546" s="22">
        <f>Enrollment[[#This Row],[Refugee Total]]+Enrollment[[#This Row],[Total Host]]</f>
        <v>105</v>
      </c>
      <c r="BU546" s="22">
        <f>Enrollment[[#This Row],['# of Girls from refugee community in age group 3-5 enrolled in learning spaces]]+Enrollment[[#This Row],['# of Girls from host community in age group 3-5 enrolled in learning spaces]]</f>
        <v>15</v>
      </c>
      <c r="BV546" s="22">
        <f>Enrollment[[#This Row],['# of Girls from refugee community in age group 6-14 enrolled in learning spaces]]+Enrollment[[#This Row],['# of Girls from host community in age group 6-14 enrolled in learning spaces]]</f>
        <v>28</v>
      </c>
      <c r="BW5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46" s="22">
        <f>Enrollment[[#This Row],['# of Boys from refugee community in age group 3-5 enrolled in learning spaces]]+Enrollment[[#This Row],['# of Boys from host community in age group 3-5 enrolled in learning spaces]]</f>
        <v>20</v>
      </c>
      <c r="BZ546" s="22">
        <f>Enrollment[[#This Row],['# of Boys from refugee community in age group 6-14 enrolled in learning spaces]]+Enrollment[[#This Row],['# of Boys from host community in age group 6-14 enrolled in learning spaces]]</f>
        <v>42</v>
      </c>
      <c r="CA5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5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47" spans="1:80">
      <c r="A547" s="21" t="s">
        <v>33</v>
      </c>
      <c r="B547" s="21" t="s">
        <v>62</v>
      </c>
      <c r="E547" s="21" t="s">
        <v>724</v>
      </c>
      <c r="F547" s="21" t="s">
        <v>725</v>
      </c>
      <c r="G547" s="21">
        <v>31013323</v>
      </c>
      <c r="H547" s="21" t="s">
        <v>166</v>
      </c>
      <c r="I547" s="21" t="s">
        <v>167</v>
      </c>
      <c r="J547" s="21" t="s">
        <v>168</v>
      </c>
      <c r="K547" s="21">
        <v>21.1894807432951</v>
      </c>
      <c r="L547" s="21">
        <v>92.153882558971304</v>
      </c>
      <c r="M547" s="21">
        <v>-43.616028416584598</v>
      </c>
      <c r="N547" s="21">
        <v>4</v>
      </c>
      <c r="P547" s="21" t="s">
        <v>99</v>
      </c>
      <c r="Q547" s="21" t="s">
        <v>109</v>
      </c>
      <c r="S547" s="21">
        <v>23</v>
      </c>
      <c r="T547" s="21">
        <v>0</v>
      </c>
      <c r="U547" s="21">
        <v>12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37</v>
      </c>
      <c r="AB547" s="21">
        <v>0</v>
      </c>
      <c r="AC547" s="21">
        <v>34</v>
      </c>
      <c r="AD547" s="21">
        <v>0</v>
      </c>
      <c r="AE547" s="21">
        <v>0</v>
      </c>
      <c r="AF547" s="21">
        <v>0</v>
      </c>
      <c r="AG547" s="21">
        <v>0</v>
      </c>
      <c r="AH547" s="21">
        <v>0</v>
      </c>
      <c r="AI547" s="21">
        <v>0</v>
      </c>
      <c r="AJ547" s="21">
        <v>0</v>
      </c>
      <c r="AK547" s="21">
        <v>0</v>
      </c>
      <c r="AL547" s="21">
        <v>0</v>
      </c>
      <c r="AM547" s="21">
        <v>0</v>
      </c>
      <c r="AN547" s="21">
        <v>0</v>
      </c>
      <c r="AO547" s="21">
        <v>0</v>
      </c>
      <c r="AP547" s="21">
        <v>0</v>
      </c>
      <c r="AQ547" s="21">
        <v>0</v>
      </c>
      <c r="AR547" s="21">
        <v>0</v>
      </c>
      <c r="AS547" s="21">
        <v>0</v>
      </c>
      <c r="AT547" s="21">
        <v>0</v>
      </c>
      <c r="AU547" s="21">
        <v>0</v>
      </c>
      <c r="AV547" s="21">
        <v>0</v>
      </c>
      <c r="AW547" s="21">
        <v>0</v>
      </c>
      <c r="AX547" s="21">
        <v>0</v>
      </c>
      <c r="AY547" s="21" t="s">
        <v>167</v>
      </c>
      <c r="AZ5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5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47" s="22">
        <f>Enrollment[[#This Row],[Refugee Children 3-14]]+Enrollment[[#This Row],[Refugee Children 15-24]]</f>
        <v>106</v>
      </c>
      <c r="BC5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47" s="22">
        <f>Enrollment[[#This Row],[Host Children 3-14]]+Enrollment[[#This Row],[Host Children 15-24]]</f>
        <v>0</v>
      </c>
      <c r="BF547" s="22">
        <f>Enrollment[[#This Row],['# of Boys from refugee community in age group 3-5 enrolled in learning spaces]]+Enrollment[[#This Row],['# of Boys from refugee community in age group 6-14 enrolled in learning spaces]]</f>
        <v>46</v>
      </c>
      <c r="BG547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547" s="22">
        <f>Enrollment[[#This Row],['# of Boys from host community in age group 3-5 enrolled in learning spaces]]+Enrollment[[#This Row],['# of Boys from host community in age group 6-14 enrolled in learning spaces]]</f>
        <v>0</v>
      </c>
      <c r="BI547" s="22">
        <f>Enrollment[[#This Row],['# of Girls from host community in age group 3-5 enrolled in learning spaces]]+Enrollment[[#This Row],['# of Girls from host community in age group 6-14 enrolled in learning spaces]]</f>
        <v>0</v>
      </c>
      <c r="BJ547" s="22">
        <f>Enrollment[[#This Row],[Male Refugee (3-14)]]+Enrollment[[#This Row],[Host Male (3-14)]]</f>
        <v>46</v>
      </c>
      <c r="BK547" s="22">
        <f>Enrollment[[#This Row],[Female Refugee (3-14)]]+Enrollment[[#This Row],[Host Female (3-14)]]</f>
        <v>60</v>
      </c>
      <c r="BL5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47" s="22">
        <f>Enrollment[[#This Row],['# of Boys from host community in age group 15-17 enrolled in learning spaces]]+Enrollment[[#This Row],['# of Boys from host community in age group 18-24 enrolled in learning spaces]]</f>
        <v>0</v>
      </c>
      <c r="BO5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47" s="22">
        <f>Enrollment[[#This Row],[Male Refugee (15-24)]]+Enrollment[[#This Row],[Male Host (15-24)]]</f>
        <v>0</v>
      </c>
      <c r="BQ547" s="22">
        <f>Enrollment[[#This Row],[Female Refugee  (15-24)]]+Enrollment[[#This Row],[Female Host (15-24)]]</f>
        <v>0</v>
      </c>
      <c r="BR547" s="22">
        <f>Enrollment[[#This Row],[Total Male (3-14)]]+Enrollment[[#This Row],[Total Male (15-24)]]</f>
        <v>46</v>
      </c>
      <c r="BS547" s="22">
        <f>Enrollment[[#This Row],[Total Female (3-14)]]+Enrollment[[#This Row],[Total Female (15-24)]]</f>
        <v>60</v>
      </c>
      <c r="BT547" s="22">
        <f>Enrollment[[#This Row],[Refugee Total]]+Enrollment[[#This Row],[Total Host]]</f>
        <v>106</v>
      </c>
      <c r="BU547" s="22">
        <f>Enrollment[[#This Row],['# of Girls from refugee community in age group 3-5 enrolled in learning spaces]]+Enrollment[[#This Row],['# of Girls from host community in age group 3-5 enrolled in learning spaces]]</f>
        <v>23</v>
      </c>
      <c r="BV547" s="22">
        <f>Enrollment[[#This Row],['# of Girls from refugee community in age group 6-14 enrolled in learning spaces]]+Enrollment[[#This Row],['# of Girls from host community in age group 6-14 enrolled in learning spaces]]</f>
        <v>37</v>
      </c>
      <c r="BW5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47" s="22">
        <f>Enrollment[[#This Row],['# of Boys from refugee community in age group 3-5 enrolled in learning spaces]]+Enrollment[[#This Row],['# of Boys from host community in age group 3-5 enrolled in learning spaces]]</f>
        <v>12</v>
      </c>
      <c r="BZ547" s="22">
        <f>Enrollment[[#This Row],['# of Boys from refugee community in age group 6-14 enrolled in learning spaces]]+Enrollment[[#This Row],['# of Boys from host community in age group 6-14 enrolled in learning spaces]]</f>
        <v>34</v>
      </c>
      <c r="CA5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5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48" spans="1:80">
      <c r="A548" s="21" t="s">
        <v>33</v>
      </c>
      <c r="B548" s="21" t="s">
        <v>62</v>
      </c>
      <c r="E548" s="21" t="s">
        <v>726</v>
      </c>
      <c r="F548" s="21" t="s">
        <v>727</v>
      </c>
      <c r="G548" s="21">
        <v>31013331</v>
      </c>
      <c r="H548" s="21" t="s">
        <v>166</v>
      </c>
      <c r="I548" s="21" t="s">
        <v>167</v>
      </c>
      <c r="J548" s="21" t="s">
        <v>168</v>
      </c>
      <c r="K548" s="21">
        <v>21.1873577202051</v>
      </c>
      <c r="L548" s="21">
        <v>92.1545215008707</v>
      </c>
      <c r="M548" s="21">
        <v>-43.726563310643797</v>
      </c>
      <c r="N548" s="21">
        <v>4</v>
      </c>
      <c r="P548" s="21" t="s">
        <v>99</v>
      </c>
      <c r="Q548" s="21" t="s">
        <v>109</v>
      </c>
      <c r="S548" s="21">
        <v>16</v>
      </c>
      <c r="T548" s="21">
        <v>0</v>
      </c>
      <c r="U548" s="21">
        <v>19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38</v>
      </c>
      <c r="AB548" s="21">
        <v>0</v>
      </c>
      <c r="AC548" s="21">
        <v>32</v>
      </c>
      <c r="AD548" s="21">
        <v>0</v>
      </c>
      <c r="AE548" s="21">
        <v>0</v>
      </c>
      <c r="AF548" s="21">
        <v>0</v>
      </c>
      <c r="AG548" s="21">
        <v>0</v>
      </c>
      <c r="AH548" s="21">
        <v>0</v>
      </c>
      <c r="AI548" s="21">
        <v>0</v>
      </c>
      <c r="AJ548" s="21">
        <v>0</v>
      </c>
      <c r="AK548" s="21">
        <v>0</v>
      </c>
      <c r="AL548" s="21">
        <v>0</v>
      </c>
      <c r="AM548" s="21">
        <v>0</v>
      </c>
      <c r="AN548" s="21">
        <v>0</v>
      </c>
      <c r="AO548" s="21">
        <v>0</v>
      </c>
      <c r="AP548" s="21">
        <v>0</v>
      </c>
      <c r="AQ548" s="21">
        <v>0</v>
      </c>
      <c r="AR548" s="21">
        <v>0</v>
      </c>
      <c r="AS548" s="21">
        <v>0</v>
      </c>
      <c r="AT548" s="21">
        <v>0</v>
      </c>
      <c r="AU548" s="21">
        <v>0</v>
      </c>
      <c r="AV548" s="21">
        <v>0</v>
      </c>
      <c r="AW548" s="21">
        <v>0</v>
      </c>
      <c r="AX548" s="21">
        <v>0</v>
      </c>
      <c r="AY548" s="21" t="s">
        <v>167</v>
      </c>
      <c r="AZ5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48" s="22">
        <f>Enrollment[[#This Row],[Refugee Children 3-14]]+Enrollment[[#This Row],[Refugee Children 15-24]]</f>
        <v>105</v>
      </c>
      <c r="BC5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48" s="22">
        <f>Enrollment[[#This Row],[Host Children 3-14]]+Enrollment[[#This Row],[Host Children 15-24]]</f>
        <v>0</v>
      </c>
      <c r="BF548" s="22">
        <f>Enrollment[[#This Row],['# of Boys from refugee community in age group 3-5 enrolled in learning spaces]]+Enrollment[[#This Row],['# of Boys from refugee community in age group 6-14 enrolled in learning spaces]]</f>
        <v>51</v>
      </c>
      <c r="BG548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548" s="22">
        <f>Enrollment[[#This Row],['# of Boys from host community in age group 3-5 enrolled in learning spaces]]+Enrollment[[#This Row],['# of Boys from host community in age group 6-14 enrolled in learning spaces]]</f>
        <v>0</v>
      </c>
      <c r="BI548" s="22">
        <f>Enrollment[[#This Row],['# of Girls from host community in age group 3-5 enrolled in learning spaces]]+Enrollment[[#This Row],['# of Girls from host community in age group 6-14 enrolled in learning spaces]]</f>
        <v>0</v>
      </c>
      <c r="BJ548" s="22">
        <f>Enrollment[[#This Row],[Male Refugee (3-14)]]+Enrollment[[#This Row],[Host Male (3-14)]]</f>
        <v>51</v>
      </c>
      <c r="BK548" s="22">
        <f>Enrollment[[#This Row],[Female Refugee (3-14)]]+Enrollment[[#This Row],[Host Female (3-14)]]</f>
        <v>54</v>
      </c>
      <c r="BL5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48" s="22">
        <f>Enrollment[[#This Row],['# of Boys from host community in age group 15-17 enrolled in learning spaces]]+Enrollment[[#This Row],['# of Boys from host community in age group 18-24 enrolled in learning spaces]]</f>
        <v>0</v>
      </c>
      <c r="BO5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48" s="22">
        <f>Enrollment[[#This Row],[Male Refugee (15-24)]]+Enrollment[[#This Row],[Male Host (15-24)]]</f>
        <v>0</v>
      </c>
      <c r="BQ548" s="22">
        <f>Enrollment[[#This Row],[Female Refugee  (15-24)]]+Enrollment[[#This Row],[Female Host (15-24)]]</f>
        <v>0</v>
      </c>
      <c r="BR548" s="22">
        <f>Enrollment[[#This Row],[Total Male (3-14)]]+Enrollment[[#This Row],[Total Male (15-24)]]</f>
        <v>51</v>
      </c>
      <c r="BS548" s="22">
        <f>Enrollment[[#This Row],[Total Female (3-14)]]+Enrollment[[#This Row],[Total Female (15-24)]]</f>
        <v>54</v>
      </c>
      <c r="BT548" s="22">
        <f>Enrollment[[#This Row],[Refugee Total]]+Enrollment[[#This Row],[Total Host]]</f>
        <v>105</v>
      </c>
      <c r="BU548" s="22">
        <f>Enrollment[[#This Row],['# of Girls from refugee community in age group 3-5 enrolled in learning spaces]]+Enrollment[[#This Row],['# of Girls from host community in age group 3-5 enrolled in learning spaces]]</f>
        <v>16</v>
      </c>
      <c r="BV548" s="22">
        <f>Enrollment[[#This Row],['# of Girls from refugee community in age group 6-14 enrolled in learning spaces]]+Enrollment[[#This Row],['# of Girls from host community in age group 6-14 enrolled in learning spaces]]</f>
        <v>38</v>
      </c>
      <c r="BW5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48" s="22">
        <f>Enrollment[[#This Row],['# of Boys from refugee community in age group 3-5 enrolled in learning spaces]]+Enrollment[[#This Row],['# of Boys from host community in age group 3-5 enrolled in learning spaces]]</f>
        <v>19</v>
      </c>
      <c r="BZ548" s="22">
        <f>Enrollment[[#This Row],['# of Boys from refugee community in age group 6-14 enrolled in learning spaces]]+Enrollment[[#This Row],['# of Boys from host community in age group 6-14 enrolled in learning spaces]]</f>
        <v>32</v>
      </c>
      <c r="CA5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5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49" spans="1:80">
      <c r="A549" s="21" t="s">
        <v>33</v>
      </c>
      <c r="B549" s="21" t="s">
        <v>62</v>
      </c>
      <c r="E549" s="21" t="s">
        <v>728</v>
      </c>
      <c r="F549" s="21" t="s">
        <v>729</v>
      </c>
      <c r="G549" s="21">
        <v>31013319</v>
      </c>
      <c r="H549" s="21" t="s">
        <v>166</v>
      </c>
      <c r="I549" s="21" t="s">
        <v>259</v>
      </c>
      <c r="J549" s="21" t="s">
        <v>168</v>
      </c>
      <c r="K549" s="21">
        <v>21.187814221655799</v>
      </c>
      <c r="L549" s="21">
        <v>92.154306448641705</v>
      </c>
      <c r="M549" s="21">
        <v>-33.323008034823303</v>
      </c>
      <c r="N549" s="21">
        <v>4</v>
      </c>
      <c r="P549" s="21" t="s">
        <v>99</v>
      </c>
      <c r="Q549" s="21" t="s">
        <v>109</v>
      </c>
      <c r="S549" s="21">
        <v>20</v>
      </c>
      <c r="T549" s="21">
        <v>0</v>
      </c>
      <c r="U549" s="21">
        <v>15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43</v>
      </c>
      <c r="AB549" s="21">
        <v>0</v>
      </c>
      <c r="AC549" s="21">
        <v>28</v>
      </c>
      <c r="AD549" s="21">
        <v>0</v>
      </c>
      <c r="AE549" s="21">
        <v>0</v>
      </c>
      <c r="AF549" s="21">
        <v>0</v>
      </c>
      <c r="AG549" s="21">
        <v>0</v>
      </c>
      <c r="AH549" s="21">
        <v>0</v>
      </c>
      <c r="AI549" s="21">
        <v>0</v>
      </c>
      <c r="AJ549" s="21">
        <v>0</v>
      </c>
      <c r="AK549" s="21">
        <v>0</v>
      </c>
      <c r="AL549" s="21">
        <v>0</v>
      </c>
      <c r="AM549" s="21">
        <v>0</v>
      </c>
      <c r="AN549" s="21">
        <v>0</v>
      </c>
      <c r="AO549" s="21">
        <v>0</v>
      </c>
      <c r="AP549" s="21">
        <v>0</v>
      </c>
      <c r="AQ549" s="21">
        <v>0</v>
      </c>
      <c r="AR549" s="21">
        <v>0</v>
      </c>
      <c r="AS549" s="21">
        <v>0</v>
      </c>
      <c r="AT549" s="21">
        <v>0</v>
      </c>
      <c r="AU549" s="21">
        <v>0</v>
      </c>
      <c r="AV549" s="21">
        <v>0</v>
      </c>
      <c r="AW549" s="21">
        <v>0</v>
      </c>
      <c r="AX549" s="21">
        <v>0</v>
      </c>
      <c r="AY549" s="21" t="s">
        <v>259</v>
      </c>
      <c r="AZ5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5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49" s="22">
        <f>Enrollment[[#This Row],[Refugee Children 3-14]]+Enrollment[[#This Row],[Refugee Children 15-24]]</f>
        <v>106</v>
      </c>
      <c r="BC5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49" s="22">
        <f>Enrollment[[#This Row],[Host Children 3-14]]+Enrollment[[#This Row],[Host Children 15-24]]</f>
        <v>0</v>
      </c>
      <c r="BF549" s="22">
        <f>Enrollment[[#This Row],['# of Boys from refugee community in age group 3-5 enrolled in learning spaces]]+Enrollment[[#This Row],['# of Boys from refugee community in age group 6-14 enrolled in learning spaces]]</f>
        <v>43</v>
      </c>
      <c r="BG549" s="22">
        <f>Enrollment[[#This Row],['# of Girls from refugee community in age group 3-5 enrolled in learning spaces]]+Enrollment[[#This Row],['# of Girls from refugee community in age group 6-14 enrolled in learning spaces]]</f>
        <v>63</v>
      </c>
      <c r="BH549" s="22">
        <f>Enrollment[[#This Row],['# of Boys from host community in age group 3-5 enrolled in learning spaces]]+Enrollment[[#This Row],['# of Boys from host community in age group 6-14 enrolled in learning spaces]]</f>
        <v>0</v>
      </c>
      <c r="BI549" s="22">
        <f>Enrollment[[#This Row],['# of Girls from host community in age group 3-5 enrolled in learning spaces]]+Enrollment[[#This Row],['# of Girls from host community in age group 6-14 enrolled in learning spaces]]</f>
        <v>0</v>
      </c>
      <c r="BJ549" s="22">
        <f>Enrollment[[#This Row],[Male Refugee (3-14)]]+Enrollment[[#This Row],[Host Male (3-14)]]</f>
        <v>43</v>
      </c>
      <c r="BK549" s="22">
        <f>Enrollment[[#This Row],[Female Refugee (3-14)]]+Enrollment[[#This Row],[Host Female (3-14)]]</f>
        <v>63</v>
      </c>
      <c r="BL5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49" s="22">
        <f>Enrollment[[#This Row],['# of Boys from host community in age group 15-17 enrolled in learning spaces]]+Enrollment[[#This Row],['# of Boys from host community in age group 18-24 enrolled in learning spaces]]</f>
        <v>0</v>
      </c>
      <c r="BO5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49" s="22">
        <f>Enrollment[[#This Row],[Male Refugee (15-24)]]+Enrollment[[#This Row],[Male Host (15-24)]]</f>
        <v>0</v>
      </c>
      <c r="BQ549" s="22">
        <f>Enrollment[[#This Row],[Female Refugee  (15-24)]]+Enrollment[[#This Row],[Female Host (15-24)]]</f>
        <v>0</v>
      </c>
      <c r="BR549" s="22">
        <f>Enrollment[[#This Row],[Total Male (3-14)]]+Enrollment[[#This Row],[Total Male (15-24)]]</f>
        <v>43</v>
      </c>
      <c r="BS549" s="22">
        <f>Enrollment[[#This Row],[Total Female (3-14)]]+Enrollment[[#This Row],[Total Female (15-24)]]</f>
        <v>63</v>
      </c>
      <c r="BT549" s="22">
        <f>Enrollment[[#This Row],[Refugee Total]]+Enrollment[[#This Row],[Total Host]]</f>
        <v>106</v>
      </c>
      <c r="BU549" s="22">
        <f>Enrollment[[#This Row],['# of Girls from refugee community in age group 3-5 enrolled in learning spaces]]+Enrollment[[#This Row],['# of Girls from host community in age group 3-5 enrolled in learning spaces]]</f>
        <v>20</v>
      </c>
      <c r="BV549" s="22">
        <f>Enrollment[[#This Row],['# of Girls from refugee community in age group 6-14 enrolled in learning spaces]]+Enrollment[[#This Row],['# of Girls from host community in age group 6-14 enrolled in learning spaces]]</f>
        <v>43</v>
      </c>
      <c r="BW5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49" s="22">
        <f>Enrollment[[#This Row],['# of Boys from refugee community in age group 3-5 enrolled in learning spaces]]+Enrollment[[#This Row],['# of Boys from host community in age group 3-5 enrolled in learning spaces]]</f>
        <v>15</v>
      </c>
      <c r="BZ549" s="22">
        <f>Enrollment[[#This Row],['# of Boys from refugee community in age group 6-14 enrolled in learning spaces]]+Enrollment[[#This Row],['# of Boys from host community in age group 6-14 enrolled in learning spaces]]</f>
        <v>28</v>
      </c>
      <c r="CA5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5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50" spans="1:80">
      <c r="A550" s="21" t="s">
        <v>33</v>
      </c>
      <c r="B550" s="21" t="s">
        <v>62</v>
      </c>
      <c r="E550" s="21" t="s">
        <v>730</v>
      </c>
      <c r="F550" s="21" t="s">
        <v>731</v>
      </c>
      <c r="G550" s="21">
        <v>31013325</v>
      </c>
      <c r="H550" s="21" t="s">
        <v>166</v>
      </c>
      <c r="I550" s="21" t="s">
        <v>259</v>
      </c>
      <c r="J550" s="21" t="s">
        <v>168</v>
      </c>
      <c r="K550" s="21">
        <v>21.190349743054298</v>
      </c>
      <c r="L550" s="21">
        <v>92.154686477753799</v>
      </c>
      <c r="M550" s="21">
        <v>-34.627290862176999</v>
      </c>
      <c r="N550" s="21">
        <v>4</v>
      </c>
      <c r="P550" s="21" t="s">
        <v>99</v>
      </c>
      <c r="Q550" s="21" t="s">
        <v>109</v>
      </c>
      <c r="S550" s="21">
        <v>18</v>
      </c>
      <c r="T550" s="21">
        <v>0</v>
      </c>
      <c r="U550" s="21">
        <v>17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36</v>
      </c>
      <c r="AB550" s="21">
        <v>0</v>
      </c>
      <c r="AC550" s="21">
        <v>34</v>
      </c>
      <c r="AD550" s="21">
        <v>0</v>
      </c>
      <c r="AE550" s="21">
        <v>0</v>
      </c>
      <c r="AF550" s="21">
        <v>0</v>
      </c>
      <c r="AG550" s="21">
        <v>0</v>
      </c>
      <c r="AH550" s="21">
        <v>0</v>
      </c>
      <c r="AI550" s="21">
        <v>0</v>
      </c>
      <c r="AJ550" s="21">
        <v>0</v>
      </c>
      <c r="AK550" s="21">
        <v>0</v>
      </c>
      <c r="AL550" s="21">
        <v>0</v>
      </c>
      <c r="AM550" s="21">
        <v>0</v>
      </c>
      <c r="AN550" s="21">
        <v>0</v>
      </c>
      <c r="AO550" s="21">
        <v>0</v>
      </c>
      <c r="AP550" s="21">
        <v>0</v>
      </c>
      <c r="AQ550" s="21">
        <v>0</v>
      </c>
      <c r="AR550" s="21">
        <v>0</v>
      </c>
      <c r="AS550" s="21">
        <v>0</v>
      </c>
      <c r="AT550" s="21">
        <v>0</v>
      </c>
      <c r="AU550" s="21">
        <v>0</v>
      </c>
      <c r="AV550" s="21">
        <v>0</v>
      </c>
      <c r="AW550" s="21">
        <v>0</v>
      </c>
      <c r="AX550" s="21">
        <v>0</v>
      </c>
      <c r="AY550" s="21" t="s">
        <v>259</v>
      </c>
      <c r="AZ5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50" s="22">
        <f>Enrollment[[#This Row],[Refugee Children 3-14]]+Enrollment[[#This Row],[Refugee Children 15-24]]</f>
        <v>105</v>
      </c>
      <c r="BC5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50" s="22">
        <f>Enrollment[[#This Row],[Host Children 3-14]]+Enrollment[[#This Row],[Host Children 15-24]]</f>
        <v>0</v>
      </c>
      <c r="BF550" s="22">
        <f>Enrollment[[#This Row],['# of Boys from refugee community in age group 3-5 enrolled in learning spaces]]+Enrollment[[#This Row],['# of Boys from refugee community in age group 6-14 enrolled in learning spaces]]</f>
        <v>51</v>
      </c>
      <c r="BG550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550" s="22">
        <f>Enrollment[[#This Row],['# of Boys from host community in age group 3-5 enrolled in learning spaces]]+Enrollment[[#This Row],['# of Boys from host community in age group 6-14 enrolled in learning spaces]]</f>
        <v>0</v>
      </c>
      <c r="BI550" s="22">
        <f>Enrollment[[#This Row],['# of Girls from host community in age group 3-5 enrolled in learning spaces]]+Enrollment[[#This Row],['# of Girls from host community in age group 6-14 enrolled in learning spaces]]</f>
        <v>0</v>
      </c>
      <c r="BJ550" s="22">
        <f>Enrollment[[#This Row],[Male Refugee (3-14)]]+Enrollment[[#This Row],[Host Male (3-14)]]</f>
        <v>51</v>
      </c>
      <c r="BK550" s="22">
        <f>Enrollment[[#This Row],[Female Refugee (3-14)]]+Enrollment[[#This Row],[Host Female (3-14)]]</f>
        <v>54</v>
      </c>
      <c r="BL5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50" s="22">
        <f>Enrollment[[#This Row],['# of Boys from host community in age group 15-17 enrolled in learning spaces]]+Enrollment[[#This Row],['# of Boys from host community in age group 18-24 enrolled in learning spaces]]</f>
        <v>0</v>
      </c>
      <c r="BO5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50" s="22">
        <f>Enrollment[[#This Row],[Male Refugee (15-24)]]+Enrollment[[#This Row],[Male Host (15-24)]]</f>
        <v>0</v>
      </c>
      <c r="BQ550" s="22">
        <f>Enrollment[[#This Row],[Female Refugee  (15-24)]]+Enrollment[[#This Row],[Female Host (15-24)]]</f>
        <v>0</v>
      </c>
      <c r="BR550" s="22">
        <f>Enrollment[[#This Row],[Total Male (3-14)]]+Enrollment[[#This Row],[Total Male (15-24)]]</f>
        <v>51</v>
      </c>
      <c r="BS550" s="22">
        <f>Enrollment[[#This Row],[Total Female (3-14)]]+Enrollment[[#This Row],[Total Female (15-24)]]</f>
        <v>54</v>
      </c>
      <c r="BT550" s="22">
        <f>Enrollment[[#This Row],[Refugee Total]]+Enrollment[[#This Row],[Total Host]]</f>
        <v>105</v>
      </c>
      <c r="BU550" s="22">
        <f>Enrollment[[#This Row],['# of Girls from refugee community in age group 3-5 enrolled in learning spaces]]+Enrollment[[#This Row],['# of Girls from host community in age group 3-5 enrolled in learning spaces]]</f>
        <v>18</v>
      </c>
      <c r="BV550" s="22">
        <f>Enrollment[[#This Row],['# of Girls from refugee community in age group 6-14 enrolled in learning spaces]]+Enrollment[[#This Row],['# of Girls from host community in age group 6-14 enrolled in learning spaces]]</f>
        <v>36</v>
      </c>
      <c r="BW5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50" s="22">
        <f>Enrollment[[#This Row],['# of Boys from refugee community in age group 3-5 enrolled in learning spaces]]+Enrollment[[#This Row],['# of Boys from host community in age group 3-5 enrolled in learning spaces]]</f>
        <v>17</v>
      </c>
      <c r="BZ550" s="22">
        <f>Enrollment[[#This Row],['# of Boys from refugee community in age group 6-14 enrolled in learning spaces]]+Enrollment[[#This Row],['# of Boys from host community in age group 6-14 enrolled in learning spaces]]</f>
        <v>34</v>
      </c>
      <c r="CA5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5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51" spans="1:80">
      <c r="A551" s="21" t="s">
        <v>33</v>
      </c>
      <c r="B551" s="21" t="s">
        <v>62</v>
      </c>
      <c r="E551" s="21" t="s">
        <v>732</v>
      </c>
      <c r="F551" s="21" t="s">
        <v>733</v>
      </c>
      <c r="G551" s="21">
        <v>31013356</v>
      </c>
      <c r="H551" s="21" t="s">
        <v>166</v>
      </c>
      <c r="I551" s="21" t="s">
        <v>259</v>
      </c>
      <c r="J551" s="21" t="s">
        <v>168</v>
      </c>
      <c r="K551" s="21">
        <v>21.186321584254401</v>
      </c>
      <c r="L551" s="21">
        <v>92.154941425566605</v>
      </c>
      <c r="M551" s="21">
        <v>-45.042611247224599</v>
      </c>
      <c r="N551" s="21">
        <v>4</v>
      </c>
      <c r="P551" s="21" t="s">
        <v>99</v>
      </c>
      <c r="Q551" s="21" t="s">
        <v>109</v>
      </c>
      <c r="S551" s="21">
        <v>20</v>
      </c>
      <c r="T551" s="21">
        <v>0</v>
      </c>
      <c r="U551" s="21">
        <v>15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65</v>
      </c>
      <c r="AB551" s="21">
        <v>0</v>
      </c>
      <c r="AC551" s="21">
        <v>5</v>
      </c>
      <c r="AD551" s="21">
        <v>0</v>
      </c>
      <c r="AE551" s="21">
        <v>0</v>
      </c>
      <c r="AF551" s="21">
        <v>0</v>
      </c>
      <c r="AG551" s="21">
        <v>0</v>
      </c>
      <c r="AH551" s="21">
        <v>0</v>
      </c>
      <c r="AI551" s="21">
        <v>0</v>
      </c>
      <c r="AJ551" s="21">
        <v>0</v>
      </c>
      <c r="AK551" s="21">
        <v>0</v>
      </c>
      <c r="AL551" s="21">
        <v>0</v>
      </c>
      <c r="AM551" s="21">
        <v>0</v>
      </c>
      <c r="AN551" s="21">
        <v>0</v>
      </c>
      <c r="AO551" s="21">
        <v>0</v>
      </c>
      <c r="AP551" s="21">
        <v>0</v>
      </c>
      <c r="AQ551" s="21">
        <v>0</v>
      </c>
      <c r="AR551" s="21">
        <v>0</v>
      </c>
      <c r="AS551" s="21">
        <v>0</v>
      </c>
      <c r="AT551" s="21">
        <v>0</v>
      </c>
      <c r="AU551" s="21">
        <v>0</v>
      </c>
      <c r="AV551" s="21">
        <v>0</v>
      </c>
      <c r="AW551" s="21">
        <v>0</v>
      </c>
      <c r="AX551" s="21">
        <v>0</v>
      </c>
      <c r="AY551" s="21" t="s">
        <v>259</v>
      </c>
      <c r="AZ5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51" s="22">
        <f>Enrollment[[#This Row],[Refugee Children 3-14]]+Enrollment[[#This Row],[Refugee Children 15-24]]</f>
        <v>105</v>
      </c>
      <c r="BC5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51" s="22">
        <f>Enrollment[[#This Row],[Host Children 3-14]]+Enrollment[[#This Row],[Host Children 15-24]]</f>
        <v>0</v>
      </c>
      <c r="BF551" s="22">
        <f>Enrollment[[#This Row],['# of Boys from refugee community in age group 3-5 enrolled in learning spaces]]+Enrollment[[#This Row],['# of Boys from refugee community in age group 6-14 enrolled in learning spaces]]</f>
        <v>20</v>
      </c>
      <c r="BG551" s="22">
        <f>Enrollment[[#This Row],['# of Girls from refugee community in age group 3-5 enrolled in learning spaces]]+Enrollment[[#This Row],['# of Girls from refugee community in age group 6-14 enrolled in learning spaces]]</f>
        <v>85</v>
      </c>
      <c r="BH551" s="22">
        <f>Enrollment[[#This Row],['# of Boys from host community in age group 3-5 enrolled in learning spaces]]+Enrollment[[#This Row],['# of Boys from host community in age group 6-14 enrolled in learning spaces]]</f>
        <v>0</v>
      </c>
      <c r="BI551" s="22">
        <f>Enrollment[[#This Row],['# of Girls from host community in age group 3-5 enrolled in learning spaces]]+Enrollment[[#This Row],['# of Girls from host community in age group 6-14 enrolled in learning spaces]]</f>
        <v>0</v>
      </c>
      <c r="BJ551" s="22">
        <f>Enrollment[[#This Row],[Male Refugee (3-14)]]+Enrollment[[#This Row],[Host Male (3-14)]]</f>
        <v>20</v>
      </c>
      <c r="BK551" s="22">
        <f>Enrollment[[#This Row],[Female Refugee (3-14)]]+Enrollment[[#This Row],[Host Female (3-14)]]</f>
        <v>85</v>
      </c>
      <c r="BL5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51" s="22">
        <f>Enrollment[[#This Row],['# of Boys from host community in age group 15-17 enrolled in learning spaces]]+Enrollment[[#This Row],['# of Boys from host community in age group 18-24 enrolled in learning spaces]]</f>
        <v>0</v>
      </c>
      <c r="BO5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51" s="22">
        <f>Enrollment[[#This Row],[Male Refugee (15-24)]]+Enrollment[[#This Row],[Male Host (15-24)]]</f>
        <v>0</v>
      </c>
      <c r="BQ551" s="22">
        <f>Enrollment[[#This Row],[Female Refugee  (15-24)]]+Enrollment[[#This Row],[Female Host (15-24)]]</f>
        <v>0</v>
      </c>
      <c r="BR551" s="22">
        <f>Enrollment[[#This Row],[Total Male (3-14)]]+Enrollment[[#This Row],[Total Male (15-24)]]</f>
        <v>20</v>
      </c>
      <c r="BS551" s="22">
        <f>Enrollment[[#This Row],[Total Female (3-14)]]+Enrollment[[#This Row],[Total Female (15-24)]]</f>
        <v>85</v>
      </c>
      <c r="BT551" s="22">
        <f>Enrollment[[#This Row],[Refugee Total]]+Enrollment[[#This Row],[Total Host]]</f>
        <v>105</v>
      </c>
      <c r="BU551" s="22">
        <f>Enrollment[[#This Row],['# of Girls from refugee community in age group 3-5 enrolled in learning spaces]]+Enrollment[[#This Row],['# of Girls from host community in age group 3-5 enrolled in learning spaces]]</f>
        <v>20</v>
      </c>
      <c r="BV551" s="22">
        <f>Enrollment[[#This Row],['# of Girls from refugee community in age group 6-14 enrolled in learning spaces]]+Enrollment[[#This Row],['# of Girls from host community in age group 6-14 enrolled in learning spaces]]</f>
        <v>65</v>
      </c>
      <c r="BW5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51" s="22">
        <f>Enrollment[[#This Row],['# of Boys from refugee community in age group 3-5 enrolled in learning spaces]]+Enrollment[[#This Row],['# of Boys from host community in age group 3-5 enrolled in learning spaces]]</f>
        <v>15</v>
      </c>
      <c r="BZ551" s="22">
        <f>Enrollment[[#This Row],['# of Boys from refugee community in age group 6-14 enrolled in learning spaces]]+Enrollment[[#This Row],['# of Boys from host community in age group 6-14 enrolled in learning spaces]]</f>
        <v>5</v>
      </c>
      <c r="CA5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5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52" spans="1:80">
      <c r="A552" s="21" t="s">
        <v>33</v>
      </c>
      <c r="B552" s="21" t="s">
        <v>62</v>
      </c>
      <c r="E552" s="21" t="s">
        <v>734</v>
      </c>
      <c r="F552" s="21" t="s">
        <v>735</v>
      </c>
      <c r="G552" s="21">
        <v>31013375</v>
      </c>
      <c r="H552" s="21" t="s">
        <v>166</v>
      </c>
      <c r="I552" s="21" t="s">
        <v>259</v>
      </c>
      <c r="J552" s="21" t="s">
        <v>168</v>
      </c>
      <c r="K552" s="21">
        <v>21.186825750991801</v>
      </c>
      <c r="L552" s="21">
        <v>92.151853338663102</v>
      </c>
      <c r="M552" s="21">
        <v>-53.828813432463598</v>
      </c>
      <c r="N552" s="21">
        <v>4</v>
      </c>
      <c r="P552" s="21" t="s">
        <v>99</v>
      </c>
      <c r="Q552" s="21" t="s">
        <v>109</v>
      </c>
      <c r="S552" s="21">
        <v>20</v>
      </c>
      <c r="T552" s="21">
        <v>0</v>
      </c>
      <c r="U552" s="21">
        <v>15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32</v>
      </c>
      <c r="AB552" s="21">
        <v>0</v>
      </c>
      <c r="AC552" s="21">
        <v>38</v>
      </c>
      <c r="AD552" s="21">
        <v>0</v>
      </c>
      <c r="AE552" s="21">
        <v>0</v>
      </c>
      <c r="AF552" s="21">
        <v>0</v>
      </c>
      <c r="AG552" s="21">
        <v>0</v>
      </c>
      <c r="AH552" s="21">
        <v>0</v>
      </c>
      <c r="AI552" s="21">
        <v>0</v>
      </c>
      <c r="AJ552" s="21">
        <v>0</v>
      </c>
      <c r="AK552" s="21">
        <v>0</v>
      </c>
      <c r="AL552" s="21">
        <v>0</v>
      </c>
      <c r="AM552" s="21">
        <v>0</v>
      </c>
      <c r="AN552" s="21">
        <v>0</v>
      </c>
      <c r="AO552" s="21">
        <v>0</v>
      </c>
      <c r="AP552" s="21">
        <v>0</v>
      </c>
      <c r="AQ552" s="21">
        <v>0</v>
      </c>
      <c r="AR552" s="21">
        <v>0</v>
      </c>
      <c r="AS552" s="21">
        <v>0</v>
      </c>
      <c r="AT552" s="21">
        <v>0</v>
      </c>
      <c r="AU552" s="21">
        <v>0</v>
      </c>
      <c r="AV552" s="21">
        <v>0</v>
      </c>
      <c r="AW552" s="21">
        <v>0</v>
      </c>
      <c r="AX552" s="21">
        <v>0</v>
      </c>
      <c r="AY552" s="21" t="s">
        <v>259</v>
      </c>
      <c r="AZ5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52" s="22">
        <f>Enrollment[[#This Row],[Refugee Children 3-14]]+Enrollment[[#This Row],[Refugee Children 15-24]]</f>
        <v>105</v>
      </c>
      <c r="BC5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52" s="22">
        <f>Enrollment[[#This Row],[Host Children 3-14]]+Enrollment[[#This Row],[Host Children 15-24]]</f>
        <v>0</v>
      </c>
      <c r="BF552" s="22">
        <f>Enrollment[[#This Row],['# of Boys from refugee community in age group 3-5 enrolled in learning spaces]]+Enrollment[[#This Row],['# of Boys from refugee community in age group 6-14 enrolled in learning spaces]]</f>
        <v>53</v>
      </c>
      <c r="BG552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552" s="22">
        <f>Enrollment[[#This Row],['# of Boys from host community in age group 3-5 enrolled in learning spaces]]+Enrollment[[#This Row],['# of Boys from host community in age group 6-14 enrolled in learning spaces]]</f>
        <v>0</v>
      </c>
      <c r="BI552" s="22">
        <f>Enrollment[[#This Row],['# of Girls from host community in age group 3-5 enrolled in learning spaces]]+Enrollment[[#This Row],['# of Girls from host community in age group 6-14 enrolled in learning spaces]]</f>
        <v>0</v>
      </c>
      <c r="BJ552" s="22">
        <f>Enrollment[[#This Row],[Male Refugee (3-14)]]+Enrollment[[#This Row],[Host Male (3-14)]]</f>
        <v>53</v>
      </c>
      <c r="BK552" s="22">
        <f>Enrollment[[#This Row],[Female Refugee (3-14)]]+Enrollment[[#This Row],[Host Female (3-14)]]</f>
        <v>52</v>
      </c>
      <c r="BL5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52" s="22">
        <f>Enrollment[[#This Row],['# of Boys from host community in age group 15-17 enrolled in learning spaces]]+Enrollment[[#This Row],['# of Boys from host community in age group 18-24 enrolled in learning spaces]]</f>
        <v>0</v>
      </c>
      <c r="BO5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52" s="22">
        <f>Enrollment[[#This Row],[Male Refugee (15-24)]]+Enrollment[[#This Row],[Male Host (15-24)]]</f>
        <v>0</v>
      </c>
      <c r="BQ552" s="22">
        <f>Enrollment[[#This Row],[Female Refugee  (15-24)]]+Enrollment[[#This Row],[Female Host (15-24)]]</f>
        <v>0</v>
      </c>
      <c r="BR552" s="22">
        <f>Enrollment[[#This Row],[Total Male (3-14)]]+Enrollment[[#This Row],[Total Male (15-24)]]</f>
        <v>53</v>
      </c>
      <c r="BS552" s="22">
        <f>Enrollment[[#This Row],[Total Female (3-14)]]+Enrollment[[#This Row],[Total Female (15-24)]]</f>
        <v>52</v>
      </c>
      <c r="BT552" s="22">
        <f>Enrollment[[#This Row],[Refugee Total]]+Enrollment[[#This Row],[Total Host]]</f>
        <v>105</v>
      </c>
      <c r="BU552" s="22">
        <f>Enrollment[[#This Row],['# of Girls from refugee community in age group 3-5 enrolled in learning spaces]]+Enrollment[[#This Row],['# of Girls from host community in age group 3-5 enrolled in learning spaces]]</f>
        <v>20</v>
      </c>
      <c r="BV552" s="22">
        <f>Enrollment[[#This Row],['# of Girls from refugee community in age group 6-14 enrolled in learning spaces]]+Enrollment[[#This Row],['# of Girls from host community in age group 6-14 enrolled in learning spaces]]</f>
        <v>32</v>
      </c>
      <c r="BW5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52" s="22">
        <f>Enrollment[[#This Row],['# of Boys from refugee community in age group 3-5 enrolled in learning spaces]]+Enrollment[[#This Row],['# of Boys from host community in age group 3-5 enrolled in learning spaces]]</f>
        <v>15</v>
      </c>
      <c r="BZ552" s="22">
        <f>Enrollment[[#This Row],['# of Boys from refugee community in age group 6-14 enrolled in learning spaces]]+Enrollment[[#This Row],['# of Boys from host community in age group 6-14 enrolled in learning spaces]]</f>
        <v>38</v>
      </c>
      <c r="CA5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5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53" spans="1:80">
      <c r="A553" s="21" t="s">
        <v>33</v>
      </c>
      <c r="B553" s="21" t="s">
        <v>62</v>
      </c>
      <c r="E553" s="21" t="s">
        <v>736</v>
      </c>
      <c r="F553" s="21" t="s">
        <v>737</v>
      </c>
      <c r="G553" s="21">
        <v>31013349</v>
      </c>
      <c r="H553" s="21" t="s">
        <v>166</v>
      </c>
      <c r="I553" s="21" t="s">
        <v>167</v>
      </c>
      <c r="J553" s="21" t="s">
        <v>168</v>
      </c>
      <c r="K553" s="21">
        <v>21.1871525185548</v>
      </c>
      <c r="L553" s="21">
        <v>92.157639875545001</v>
      </c>
      <c r="M553" s="21">
        <v>-40.353243169775702</v>
      </c>
      <c r="N553" s="21">
        <v>4</v>
      </c>
      <c r="P553" s="21" t="s">
        <v>99</v>
      </c>
      <c r="Q553" s="21" t="s">
        <v>109</v>
      </c>
      <c r="S553" s="21">
        <v>20</v>
      </c>
      <c r="T553" s="21">
        <v>0</v>
      </c>
      <c r="U553" s="21">
        <v>15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28</v>
      </c>
      <c r="AB553" s="21">
        <v>0</v>
      </c>
      <c r="AC553" s="21">
        <v>42</v>
      </c>
      <c r="AD553" s="21">
        <v>0</v>
      </c>
      <c r="AE553" s="21">
        <v>0</v>
      </c>
      <c r="AF553" s="21">
        <v>0</v>
      </c>
      <c r="AG553" s="21">
        <v>0</v>
      </c>
      <c r="AH553" s="21">
        <v>0</v>
      </c>
      <c r="AI553" s="21">
        <v>0</v>
      </c>
      <c r="AJ553" s="21">
        <v>0</v>
      </c>
      <c r="AK553" s="21">
        <v>0</v>
      </c>
      <c r="AL553" s="21">
        <v>0</v>
      </c>
      <c r="AM553" s="21">
        <v>0</v>
      </c>
      <c r="AN553" s="21">
        <v>0</v>
      </c>
      <c r="AO553" s="21">
        <v>0</v>
      </c>
      <c r="AP553" s="21">
        <v>0</v>
      </c>
      <c r="AQ553" s="21">
        <v>0</v>
      </c>
      <c r="AR553" s="21">
        <v>0</v>
      </c>
      <c r="AS553" s="21">
        <v>0</v>
      </c>
      <c r="AT553" s="21">
        <v>0</v>
      </c>
      <c r="AU553" s="21">
        <v>0</v>
      </c>
      <c r="AV553" s="21">
        <v>0</v>
      </c>
      <c r="AW553" s="21">
        <v>0</v>
      </c>
      <c r="AX553" s="21">
        <v>0</v>
      </c>
      <c r="AY553" s="21" t="s">
        <v>167</v>
      </c>
      <c r="AZ5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53" s="22">
        <f>Enrollment[[#This Row],[Refugee Children 3-14]]+Enrollment[[#This Row],[Refugee Children 15-24]]</f>
        <v>105</v>
      </c>
      <c r="BC5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53" s="22">
        <f>Enrollment[[#This Row],[Host Children 3-14]]+Enrollment[[#This Row],[Host Children 15-24]]</f>
        <v>0</v>
      </c>
      <c r="BF553" s="22">
        <f>Enrollment[[#This Row],['# of Boys from refugee community in age group 3-5 enrolled in learning spaces]]+Enrollment[[#This Row],['# of Boys from refugee community in age group 6-14 enrolled in learning spaces]]</f>
        <v>57</v>
      </c>
      <c r="BG553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553" s="22">
        <f>Enrollment[[#This Row],['# of Boys from host community in age group 3-5 enrolled in learning spaces]]+Enrollment[[#This Row],['# of Boys from host community in age group 6-14 enrolled in learning spaces]]</f>
        <v>0</v>
      </c>
      <c r="BI553" s="22">
        <f>Enrollment[[#This Row],['# of Girls from host community in age group 3-5 enrolled in learning spaces]]+Enrollment[[#This Row],['# of Girls from host community in age group 6-14 enrolled in learning spaces]]</f>
        <v>0</v>
      </c>
      <c r="BJ553" s="22">
        <f>Enrollment[[#This Row],[Male Refugee (3-14)]]+Enrollment[[#This Row],[Host Male (3-14)]]</f>
        <v>57</v>
      </c>
      <c r="BK553" s="22">
        <f>Enrollment[[#This Row],[Female Refugee (3-14)]]+Enrollment[[#This Row],[Host Female (3-14)]]</f>
        <v>48</v>
      </c>
      <c r="BL55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5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53" s="22">
        <f>Enrollment[[#This Row],['# of Boys from host community in age group 15-17 enrolled in learning spaces]]+Enrollment[[#This Row],['# of Boys from host community in age group 18-24 enrolled in learning spaces]]</f>
        <v>0</v>
      </c>
      <c r="BO5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53" s="22">
        <f>Enrollment[[#This Row],[Male Refugee (15-24)]]+Enrollment[[#This Row],[Male Host (15-24)]]</f>
        <v>0</v>
      </c>
      <c r="BQ553" s="22">
        <f>Enrollment[[#This Row],[Female Refugee  (15-24)]]+Enrollment[[#This Row],[Female Host (15-24)]]</f>
        <v>0</v>
      </c>
      <c r="BR553" s="22">
        <f>Enrollment[[#This Row],[Total Male (3-14)]]+Enrollment[[#This Row],[Total Male (15-24)]]</f>
        <v>57</v>
      </c>
      <c r="BS553" s="22">
        <f>Enrollment[[#This Row],[Total Female (3-14)]]+Enrollment[[#This Row],[Total Female (15-24)]]</f>
        <v>48</v>
      </c>
      <c r="BT553" s="22">
        <f>Enrollment[[#This Row],[Refugee Total]]+Enrollment[[#This Row],[Total Host]]</f>
        <v>105</v>
      </c>
      <c r="BU553" s="22">
        <f>Enrollment[[#This Row],['# of Girls from refugee community in age group 3-5 enrolled in learning spaces]]+Enrollment[[#This Row],['# of Girls from host community in age group 3-5 enrolled in learning spaces]]</f>
        <v>20</v>
      </c>
      <c r="BV553" s="22">
        <f>Enrollment[[#This Row],['# of Girls from refugee community in age group 6-14 enrolled in learning spaces]]+Enrollment[[#This Row],['# of Girls from host community in age group 6-14 enrolled in learning spaces]]</f>
        <v>28</v>
      </c>
      <c r="BW55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5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53" s="22">
        <f>Enrollment[[#This Row],['# of Boys from refugee community in age group 3-5 enrolled in learning spaces]]+Enrollment[[#This Row],['# of Boys from host community in age group 3-5 enrolled in learning spaces]]</f>
        <v>15</v>
      </c>
      <c r="BZ553" s="22">
        <f>Enrollment[[#This Row],['# of Boys from refugee community in age group 6-14 enrolled in learning spaces]]+Enrollment[[#This Row],['# of Boys from host community in age group 6-14 enrolled in learning spaces]]</f>
        <v>42</v>
      </c>
      <c r="CA553" s="22">
        <f>Enrollment[[#This Row],['# of Boys from refugee community in age group 15-17 enrolled in learning spaces]]+Enrollment[[#This Row],['# of Boys from host community in age group 15-17 enrolled in learning spaces]]</f>
        <v>0</v>
      </c>
      <c r="CB55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54" spans="1:80">
      <c r="A554" s="21" t="s">
        <v>33</v>
      </c>
      <c r="B554" s="21" t="s">
        <v>62</v>
      </c>
      <c r="E554" s="21" t="s">
        <v>738</v>
      </c>
      <c r="F554" s="21" t="s">
        <v>739</v>
      </c>
      <c r="G554" s="21">
        <v>31013348</v>
      </c>
      <c r="H554" s="21" t="s">
        <v>166</v>
      </c>
      <c r="I554" s="21" t="s">
        <v>167</v>
      </c>
      <c r="J554" s="21" t="s">
        <v>168</v>
      </c>
      <c r="K554" s="21">
        <v>21.188139164697699</v>
      </c>
      <c r="L554" s="21">
        <v>92.158390190348797</v>
      </c>
      <c r="M554" s="21">
        <v>-47.287230911256501</v>
      </c>
      <c r="N554" s="21">
        <v>4</v>
      </c>
      <c r="P554" s="21" t="s">
        <v>99</v>
      </c>
      <c r="Q554" s="21" t="s">
        <v>109</v>
      </c>
      <c r="S554" s="21">
        <v>15</v>
      </c>
      <c r="T554" s="21">
        <v>0</v>
      </c>
      <c r="U554" s="21">
        <v>20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33</v>
      </c>
      <c r="AB554" s="21">
        <v>0</v>
      </c>
      <c r="AC554" s="21">
        <v>37</v>
      </c>
      <c r="AD554" s="21">
        <v>0</v>
      </c>
      <c r="AE554" s="21">
        <v>0</v>
      </c>
      <c r="AF554" s="21">
        <v>0</v>
      </c>
      <c r="AG554" s="21">
        <v>0</v>
      </c>
      <c r="AH554" s="21">
        <v>0</v>
      </c>
      <c r="AI554" s="21">
        <v>0</v>
      </c>
      <c r="AJ554" s="21">
        <v>0</v>
      </c>
      <c r="AK554" s="21">
        <v>0</v>
      </c>
      <c r="AL554" s="21">
        <v>0</v>
      </c>
      <c r="AM554" s="21">
        <v>0</v>
      </c>
      <c r="AN554" s="21">
        <v>0</v>
      </c>
      <c r="AO554" s="21">
        <v>0</v>
      </c>
      <c r="AP554" s="21">
        <v>0</v>
      </c>
      <c r="AQ554" s="21">
        <v>0</v>
      </c>
      <c r="AR554" s="21">
        <v>0</v>
      </c>
      <c r="AS554" s="21">
        <v>0</v>
      </c>
      <c r="AT554" s="21">
        <v>0</v>
      </c>
      <c r="AU554" s="21">
        <v>0</v>
      </c>
      <c r="AV554" s="21">
        <v>0</v>
      </c>
      <c r="AW554" s="21">
        <v>0</v>
      </c>
      <c r="AX554" s="21">
        <v>0</v>
      </c>
      <c r="AY554" s="21" t="s">
        <v>167</v>
      </c>
      <c r="AZ5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54" s="22">
        <f>Enrollment[[#This Row],[Refugee Children 3-14]]+Enrollment[[#This Row],[Refugee Children 15-24]]</f>
        <v>105</v>
      </c>
      <c r="BC5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54" s="22">
        <f>Enrollment[[#This Row],[Host Children 3-14]]+Enrollment[[#This Row],[Host Children 15-24]]</f>
        <v>0</v>
      </c>
      <c r="BF554" s="22">
        <f>Enrollment[[#This Row],['# of Boys from refugee community in age group 3-5 enrolled in learning spaces]]+Enrollment[[#This Row],['# of Boys from refugee community in age group 6-14 enrolled in learning spaces]]</f>
        <v>57</v>
      </c>
      <c r="BG554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554" s="22">
        <f>Enrollment[[#This Row],['# of Boys from host community in age group 3-5 enrolled in learning spaces]]+Enrollment[[#This Row],['# of Boys from host community in age group 6-14 enrolled in learning spaces]]</f>
        <v>0</v>
      </c>
      <c r="BI554" s="22">
        <f>Enrollment[[#This Row],['# of Girls from host community in age group 3-5 enrolled in learning spaces]]+Enrollment[[#This Row],['# of Girls from host community in age group 6-14 enrolled in learning spaces]]</f>
        <v>0</v>
      </c>
      <c r="BJ554" s="22">
        <f>Enrollment[[#This Row],[Male Refugee (3-14)]]+Enrollment[[#This Row],[Host Male (3-14)]]</f>
        <v>57</v>
      </c>
      <c r="BK554" s="22">
        <f>Enrollment[[#This Row],[Female Refugee (3-14)]]+Enrollment[[#This Row],[Host Female (3-14)]]</f>
        <v>48</v>
      </c>
      <c r="BL5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54" s="22">
        <f>Enrollment[[#This Row],['# of Boys from host community in age group 15-17 enrolled in learning spaces]]+Enrollment[[#This Row],['# of Boys from host community in age group 18-24 enrolled in learning spaces]]</f>
        <v>0</v>
      </c>
      <c r="BO5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54" s="22">
        <f>Enrollment[[#This Row],[Male Refugee (15-24)]]+Enrollment[[#This Row],[Male Host (15-24)]]</f>
        <v>0</v>
      </c>
      <c r="BQ554" s="22">
        <f>Enrollment[[#This Row],[Female Refugee  (15-24)]]+Enrollment[[#This Row],[Female Host (15-24)]]</f>
        <v>0</v>
      </c>
      <c r="BR554" s="22">
        <f>Enrollment[[#This Row],[Total Male (3-14)]]+Enrollment[[#This Row],[Total Male (15-24)]]</f>
        <v>57</v>
      </c>
      <c r="BS554" s="22">
        <f>Enrollment[[#This Row],[Total Female (3-14)]]+Enrollment[[#This Row],[Total Female (15-24)]]</f>
        <v>48</v>
      </c>
      <c r="BT554" s="22">
        <f>Enrollment[[#This Row],[Refugee Total]]+Enrollment[[#This Row],[Total Host]]</f>
        <v>105</v>
      </c>
      <c r="BU554" s="22">
        <f>Enrollment[[#This Row],['# of Girls from refugee community in age group 3-5 enrolled in learning spaces]]+Enrollment[[#This Row],['# of Girls from host community in age group 3-5 enrolled in learning spaces]]</f>
        <v>15</v>
      </c>
      <c r="BV554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54" s="22">
        <f>Enrollment[[#This Row],['# of Boys from refugee community in age group 3-5 enrolled in learning spaces]]+Enrollment[[#This Row],['# of Boys from host community in age group 3-5 enrolled in learning spaces]]</f>
        <v>20</v>
      </c>
      <c r="BZ554" s="22">
        <f>Enrollment[[#This Row],['# of Boys from refugee community in age group 6-14 enrolled in learning spaces]]+Enrollment[[#This Row],['# of Boys from host community in age group 6-14 enrolled in learning spaces]]</f>
        <v>37</v>
      </c>
      <c r="CA5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5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55" spans="1:80">
      <c r="A555" s="21" t="s">
        <v>33</v>
      </c>
      <c r="B555" s="21" t="s">
        <v>62</v>
      </c>
      <c r="E555" s="21" t="s">
        <v>740</v>
      </c>
      <c r="F555" s="21" t="s">
        <v>741</v>
      </c>
      <c r="G555" s="21">
        <v>31013339</v>
      </c>
      <c r="H555" s="21" t="s">
        <v>166</v>
      </c>
      <c r="I555" s="21" t="s">
        <v>259</v>
      </c>
      <c r="J555" s="21" t="s">
        <v>168</v>
      </c>
      <c r="K555" s="21">
        <v>21.188383700886099</v>
      </c>
      <c r="L555" s="21">
        <v>92.157592356603402</v>
      </c>
      <c r="M555" s="21">
        <v>-16.9938556597799</v>
      </c>
      <c r="N555" s="21">
        <v>4</v>
      </c>
      <c r="P555" s="21" t="s">
        <v>99</v>
      </c>
      <c r="Q555" s="21" t="s">
        <v>109</v>
      </c>
      <c r="S555" s="21">
        <v>20</v>
      </c>
      <c r="T555" s="21">
        <v>0</v>
      </c>
      <c r="U555" s="21">
        <v>15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27</v>
      </c>
      <c r="AB555" s="21">
        <v>0</v>
      </c>
      <c r="AC555" s="21">
        <v>43</v>
      </c>
      <c r="AD555" s="21">
        <v>0</v>
      </c>
      <c r="AE555" s="21">
        <v>0</v>
      </c>
      <c r="AF555" s="21">
        <v>0</v>
      </c>
      <c r="AG555" s="21">
        <v>0</v>
      </c>
      <c r="AH555" s="21">
        <v>0</v>
      </c>
      <c r="AI555" s="21">
        <v>0</v>
      </c>
      <c r="AJ555" s="21">
        <v>0</v>
      </c>
      <c r="AK555" s="21">
        <v>0</v>
      </c>
      <c r="AL555" s="21">
        <v>0</v>
      </c>
      <c r="AM555" s="21">
        <v>0</v>
      </c>
      <c r="AN555" s="21">
        <v>0</v>
      </c>
      <c r="AO555" s="21">
        <v>0</v>
      </c>
      <c r="AP555" s="21">
        <v>0</v>
      </c>
      <c r="AQ555" s="21">
        <v>0</v>
      </c>
      <c r="AR555" s="21">
        <v>0</v>
      </c>
      <c r="AS555" s="21">
        <v>0</v>
      </c>
      <c r="AT555" s="21">
        <v>0</v>
      </c>
      <c r="AU555" s="21">
        <v>0</v>
      </c>
      <c r="AV555" s="21">
        <v>0</v>
      </c>
      <c r="AW555" s="21">
        <v>0</v>
      </c>
      <c r="AX555" s="21">
        <v>0</v>
      </c>
      <c r="AY555" s="21" t="s">
        <v>259</v>
      </c>
      <c r="AZ5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55" s="22">
        <f>Enrollment[[#This Row],[Refugee Children 3-14]]+Enrollment[[#This Row],[Refugee Children 15-24]]</f>
        <v>105</v>
      </c>
      <c r="BC5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55" s="22">
        <f>Enrollment[[#This Row],[Host Children 3-14]]+Enrollment[[#This Row],[Host Children 15-24]]</f>
        <v>0</v>
      </c>
      <c r="BF555" s="22">
        <f>Enrollment[[#This Row],['# of Boys from refugee community in age group 3-5 enrolled in learning spaces]]+Enrollment[[#This Row],['# of Boys from refugee community in age group 6-14 enrolled in learning spaces]]</f>
        <v>58</v>
      </c>
      <c r="BG555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555" s="22">
        <f>Enrollment[[#This Row],['# of Boys from host community in age group 3-5 enrolled in learning spaces]]+Enrollment[[#This Row],['# of Boys from host community in age group 6-14 enrolled in learning spaces]]</f>
        <v>0</v>
      </c>
      <c r="BI555" s="22">
        <f>Enrollment[[#This Row],['# of Girls from host community in age group 3-5 enrolled in learning spaces]]+Enrollment[[#This Row],['# of Girls from host community in age group 6-14 enrolled in learning spaces]]</f>
        <v>0</v>
      </c>
      <c r="BJ555" s="22">
        <f>Enrollment[[#This Row],[Male Refugee (3-14)]]+Enrollment[[#This Row],[Host Male (3-14)]]</f>
        <v>58</v>
      </c>
      <c r="BK555" s="22">
        <f>Enrollment[[#This Row],[Female Refugee (3-14)]]+Enrollment[[#This Row],[Host Female (3-14)]]</f>
        <v>47</v>
      </c>
      <c r="BL5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55" s="22">
        <f>Enrollment[[#This Row],['# of Boys from host community in age group 15-17 enrolled in learning spaces]]+Enrollment[[#This Row],['# of Boys from host community in age group 18-24 enrolled in learning spaces]]</f>
        <v>0</v>
      </c>
      <c r="BO5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55" s="22">
        <f>Enrollment[[#This Row],[Male Refugee (15-24)]]+Enrollment[[#This Row],[Male Host (15-24)]]</f>
        <v>0</v>
      </c>
      <c r="BQ555" s="22">
        <f>Enrollment[[#This Row],[Female Refugee  (15-24)]]+Enrollment[[#This Row],[Female Host (15-24)]]</f>
        <v>0</v>
      </c>
      <c r="BR555" s="22">
        <f>Enrollment[[#This Row],[Total Male (3-14)]]+Enrollment[[#This Row],[Total Male (15-24)]]</f>
        <v>58</v>
      </c>
      <c r="BS555" s="22">
        <f>Enrollment[[#This Row],[Total Female (3-14)]]+Enrollment[[#This Row],[Total Female (15-24)]]</f>
        <v>47</v>
      </c>
      <c r="BT555" s="22">
        <f>Enrollment[[#This Row],[Refugee Total]]+Enrollment[[#This Row],[Total Host]]</f>
        <v>105</v>
      </c>
      <c r="BU555" s="22">
        <f>Enrollment[[#This Row],['# of Girls from refugee community in age group 3-5 enrolled in learning spaces]]+Enrollment[[#This Row],['# of Girls from host community in age group 3-5 enrolled in learning spaces]]</f>
        <v>20</v>
      </c>
      <c r="BV555" s="22">
        <f>Enrollment[[#This Row],['# of Girls from refugee community in age group 6-14 enrolled in learning spaces]]+Enrollment[[#This Row],['# of Girls from host community in age group 6-14 enrolled in learning spaces]]</f>
        <v>27</v>
      </c>
      <c r="BW5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55" s="22">
        <f>Enrollment[[#This Row],['# of Boys from refugee community in age group 3-5 enrolled in learning spaces]]+Enrollment[[#This Row],['# of Boys from host community in age group 3-5 enrolled in learning spaces]]</f>
        <v>15</v>
      </c>
      <c r="BZ555" s="22">
        <f>Enrollment[[#This Row],['# of Boys from refugee community in age group 6-14 enrolled in learning spaces]]+Enrollment[[#This Row],['# of Boys from host community in age group 6-14 enrolled in learning spaces]]</f>
        <v>43</v>
      </c>
      <c r="CA5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56" spans="1:80">
      <c r="A556" s="21" t="s">
        <v>33</v>
      </c>
      <c r="B556" s="21" t="s">
        <v>62</v>
      </c>
      <c r="E556" s="21" t="s">
        <v>742</v>
      </c>
      <c r="F556" s="21" t="s">
        <v>743</v>
      </c>
      <c r="G556" s="21">
        <v>31013350</v>
      </c>
      <c r="H556" s="21" t="s">
        <v>166</v>
      </c>
      <c r="I556" s="21" t="s">
        <v>167</v>
      </c>
      <c r="J556" s="21" t="s">
        <v>168</v>
      </c>
      <c r="K556" s="21">
        <v>21.187989999999999</v>
      </c>
      <c r="L556" s="21">
        <v>92.157150000000001</v>
      </c>
      <c r="M556" s="21">
        <v>0</v>
      </c>
      <c r="N556" s="21">
        <v>0</v>
      </c>
      <c r="P556" s="21" t="s">
        <v>99</v>
      </c>
      <c r="Q556" s="21" t="s">
        <v>109</v>
      </c>
      <c r="S556" s="21">
        <v>14</v>
      </c>
      <c r="T556" s="21">
        <v>0</v>
      </c>
      <c r="U556" s="21">
        <v>21</v>
      </c>
      <c r="V556" s="21">
        <v>0</v>
      </c>
      <c r="W556" s="21">
        <v>0</v>
      </c>
      <c r="X556" s="21">
        <v>0</v>
      </c>
      <c r="Y556" s="21">
        <v>0</v>
      </c>
      <c r="Z556" s="21">
        <v>0</v>
      </c>
      <c r="AA556" s="21">
        <v>38</v>
      </c>
      <c r="AB556" s="21">
        <v>0</v>
      </c>
      <c r="AC556" s="21">
        <v>32</v>
      </c>
      <c r="AD556" s="21">
        <v>0</v>
      </c>
      <c r="AE556" s="21">
        <v>0</v>
      </c>
      <c r="AF556" s="21">
        <v>0</v>
      </c>
      <c r="AG556" s="21">
        <v>0</v>
      </c>
      <c r="AH556" s="21">
        <v>0</v>
      </c>
      <c r="AI556" s="21">
        <v>0</v>
      </c>
      <c r="AJ556" s="21">
        <v>0</v>
      </c>
      <c r="AK556" s="21">
        <v>0</v>
      </c>
      <c r="AL556" s="21">
        <v>0</v>
      </c>
      <c r="AM556" s="21">
        <v>0</v>
      </c>
      <c r="AN556" s="21">
        <v>0</v>
      </c>
      <c r="AO556" s="21">
        <v>0</v>
      </c>
      <c r="AP556" s="21">
        <v>0</v>
      </c>
      <c r="AQ556" s="21">
        <v>0</v>
      </c>
      <c r="AR556" s="21">
        <v>0</v>
      </c>
      <c r="AS556" s="21">
        <v>0</v>
      </c>
      <c r="AT556" s="21">
        <v>0</v>
      </c>
      <c r="AU556" s="21">
        <v>0</v>
      </c>
      <c r="AV556" s="21">
        <v>0</v>
      </c>
      <c r="AW556" s="21">
        <v>0</v>
      </c>
      <c r="AX556" s="21">
        <v>0</v>
      </c>
      <c r="AY556" s="21" t="s">
        <v>167</v>
      </c>
      <c r="AZ5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56" s="22">
        <f>Enrollment[[#This Row],[Refugee Children 3-14]]+Enrollment[[#This Row],[Refugee Children 15-24]]</f>
        <v>105</v>
      </c>
      <c r="BC5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56" s="22">
        <f>Enrollment[[#This Row],[Host Children 3-14]]+Enrollment[[#This Row],[Host Children 15-24]]</f>
        <v>0</v>
      </c>
      <c r="BF556" s="22">
        <f>Enrollment[[#This Row],['# of Boys from refugee community in age group 3-5 enrolled in learning spaces]]+Enrollment[[#This Row],['# of Boys from refugee community in age group 6-14 enrolled in learning spaces]]</f>
        <v>53</v>
      </c>
      <c r="BG55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556" s="22">
        <f>Enrollment[[#This Row],['# of Boys from host community in age group 3-5 enrolled in learning spaces]]+Enrollment[[#This Row],['# of Boys from host community in age group 6-14 enrolled in learning spaces]]</f>
        <v>0</v>
      </c>
      <c r="BI556" s="22">
        <f>Enrollment[[#This Row],['# of Girls from host community in age group 3-5 enrolled in learning spaces]]+Enrollment[[#This Row],['# of Girls from host community in age group 6-14 enrolled in learning spaces]]</f>
        <v>0</v>
      </c>
      <c r="BJ556" s="22">
        <f>Enrollment[[#This Row],[Male Refugee (3-14)]]+Enrollment[[#This Row],[Host Male (3-14)]]</f>
        <v>53</v>
      </c>
      <c r="BK556" s="22">
        <f>Enrollment[[#This Row],[Female Refugee (3-14)]]+Enrollment[[#This Row],[Host Female (3-14)]]</f>
        <v>52</v>
      </c>
      <c r="BL5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56" s="22">
        <f>Enrollment[[#This Row],['# of Boys from host community in age group 15-17 enrolled in learning spaces]]+Enrollment[[#This Row],['# of Boys from host community in age group 18-24 enrolled in learning spaces]]</f>
        <v>0</v>
      </c>
      <c r="BO5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56" s="22">
        <f>Enrollment[[#This Row],[Male Refugee (15-24)]]+Enrollment[[#This Row],[Male Host (15-24)]]</f>
        <v>0</v>
      </c>
      <c r="BQ556" s="22">
        <f>Enrollment[[#This Row],[Female Refugee  (15-24)]]+Enrollment[[#This Row],[Female Host (15-24)]]</f>
        <v>0</v>
      </c>
      <c r="BR556" s="22">
        <f>Enrollment[[#This Row],[Total Male (3-14)]]+Enrollment[[#This Row],[Total Male (15-24)]]</f>
        <v>53</v>
      </c>
      <c r="BS556" s="22">
        <f>Enrollment[[#This Row],[Total Female (3-14)]]+Enrollment[[#This Row],[Total Female (15-24)]]</f>
        <v>52</v>
      </c>
      <c r="BT556" s="22">
        <f>Enrollment[[#This Row],[Refugee Total]]+Enrollment[[#This Row],[Total Host]]</f>
        <v>105</v>
      </c>
      <c r="BU556" s="22">
        <f>Enrollment[[#This Row],['# of Girls from refugee community in age group 3-5 enrolled in learning spaces]]+Enrollment[[#This Row],['# of Girls from host community in age group 3-5 enrolled in learning spaces]]</f>
        <v>14</v>
      </c>
      <c r="BV556" s="22">
        <f>Enrollment[[#This Row],['# of Girls from refugee community in age group 6-14 enrolled in learning spaces]]+Enrollment[[#This Row],['# of Girls from host community in age group 6-14 enrolled in learning spaces]]</f>
        <v>38</v>
      </c>
      <c r="BW5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56" s="22">
        <f>Enrollment[[#This Row],['# of Boys from refugee community in age group 3-5 enrolled in learning spaces]]+Enrollment[[#This Row],['# of Boys from host community in age group 3-5 enrolled in learning spaces]]</f>
        <v>21</v>
      </c>
      <c r="BZ556" s="22">
        <f>Enrollment[[#This Row],['# of Boys from refugee community in age group 6-14 enrolled in learning spaces]]+Enrollment[[#This Row],['# of Boys from host community in age group 6-14 enrolled in learning spaces]]</f>
        <v>32</v>
      </c>
      <c r="CA5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5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57" spans="1:80">
      <c r="A557" s="21" t="s">
        <v>33</v>
      </c>
      <c r="B557" s="21" t="s">
        <v>62</v>
      </c>
      <c r="E557" s="21" t="s">
        <v>744</v>
      </c>
      <c r="F557" s="21" t="s">
        <v>745</v>
      </c>
      <c r="G557" s="21">
        <v>31013316</v>
      </c>
      <c r="H557" s="21" t="s">
        <v>166</v>
      </c>
      <c r="I557" s="21" t="s">
        <v>167</v>
      </c>
      <c r="J557" s="21" t="s">
        <v>168</v>
      </c>
      <c r="K557" s="21">
        <v>21.188530731185601</v>
      </c>
      <c r="L557" s="21">
        <v>92.156975791271506</v>
      </c>
      <c r="M557" s="21">
        <v>-41.411772026485203</v>
      </c>
      <c r="N557" s="21">
        <v>4</v>
      </c>
      <c r="P557" s="21" t="s">
        <v>99</v>
      </c>
      <c r="Q557" s="21" t="s">
        <v>109</v>
      </c>
      <c r="S557" s="21">
        <v>20</v>
      </c>
      <c r="T557" s="21">
        <v>0</v>
      </c>
      <c r="U557" s="21">
        <v>15</v>
      </c>
      <c r="V557" s="21">
        <v>0</v>
      </c>
      <c r="W557" s="21">
        <v>0</v>
      </c>
      <c r="X557" s="21">
        <v>0</v>
      </c>
      <c r="Y557" s="21">
        <v>0</v>
      </c>
      <c r="Z557" s="21">
        <v>0</v>
      </c>
      <c r="AA557" s="21">
        <v>39</v>
      </c>
      <c r="AB557" s="21">
        <v>0</v>
      </c>
      <c r="AC557" s="21">
        <v>31</v>
      </c>
      <c r="AD557" s="21">
        <v>0</v>
      </c>
      <c r="AE557" s="21">
        <v>0</v>
      </c>
      <c r="AF557" s="21">
        <v>0</v>
      </c>
      <c r="AG557" s="21">
        <v>0</v>
      </c>
      <c r="AH557" s="21">
        <v>0</v>
      </c>
      <c r="AI557" s="21">
        <v>0</v>
      </c>
      <c r="AJ557" s="21">
        <v>0</v>
      </c>
      <c r="AK557" s="21">
        <v>0</v>
      </c>
      <c r="AL557" s="21">
        <v>0</v>
      </c>
      <c r="AM557" s="21">
        <v>0</v>
      </c>
      <c r="AN557" s="21">
        <v>0</v>
      </c>
      <c r="AO557" s="21">
        <v>0</v>
      </c>
      <c r="AP557" s="21">
        <v>0</v>
      </c>
      <c r="AQ557" s="21">
        <v>0</v>
      </c>
      <c r="AR557" s="21">
        <v>0</v>
      </c>
      <c r="AS557" s="21">
        <v>0</v>
      </c>
      <c r="AT557" s="21">
        <v>0</v>
      </c>
      <c r="AU557" s="21">
        <v>0</v>
      </c>
      <c r="AV557" s="21">
        <v>0</v>
      </c>
      <c r="AW557" s="21">
        <v>0</v>
      </c>
      <c r="AX557" s="21">
        <v>0</v>
      </c>
      <c r="AY557" s="21" t="s">
        <v>167</v>
      </c>
      <c r="AZ5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57" s="22">
        <f>Enrollment[[#This Row],[Refugee Children 3-14]]+Enrollment[[#This Row],[Refugee Children 15-24]]</f>
        <v>105</v>
      </c>
      <c r="BC5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57" s="22">
        <f>Enrollment[[#This Row],[Host Children 3-14]]+Enrollment[[#This Row],[Host Children 15-24]]</f>
        <v>0</v>
      </c>
      <c r="BF557" s="22">
        <f>Enrollment[[#This Row],['# of Boys from refugee community in age group 3-5 enrolled in learning spaces]]+Enrollment[[#This Row],['# of Boys from refugee community in age group 6-14 enrolled in learning spaces]]</f>
        <v>46</v>
      </c>
      <c r="BG557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557" s="22">
        <f>Enrollment[[#This Row],['# of Boys from host community in age group 3-5 enrolled in learning spaces]]+Enrollment[[#This Row],['# of Boys from host community in age group 6-14 enrolled in learning spaces]]</f>
        <v>0</v>
      </c>
      <c r="BI557" s="22">
        <f>Enrollment[[#This Row],['# of Girls from host community in age group 3-5 enrolled in learning spaces]]+Enrollment[[#This Row],['# of Girls from host community in age group 6-14 enrolled in learning spaces]]</f>
        <v>0</v>
      </c>
      <c r="BJ557" s="22">
        <f>Enrollment[[#This Row],[Male Refugee (3-14)]]+Enrollment[[#This Row],[Host Male (3-14)]]</f>
        <v>46</v>
      </c>
      <c r="BK557" s="22">
        <f>Enrollment[[#This Row],[Female Refugee (3-14)]]+Enrollment[[#This Row],[Host Female (3-14)]]</f>
        <v>59</v>
      </c>
      <c r="BL5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57" s="22">
        <f>Enrollment[[#This Row],['# of Boys from host community in age group 15-17 enrolled in learning spaces]]+Enrollment[[#This Row],['# of Boys from host community in age group 18-24 enrolled in learning spaces]]</f>
        <v>0</v>
      </c>
      <c r="BO5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57" s="22">
        <f>Enrollment[[#This Row],[Male Refugee (15-24)]]+Enrollment[[#This Row],[Male Host (15-24)]]</f>
        <v>0</v>
      </c>
      <c r="BQ557" s="22">
        <f>Enrollment[[#This Row],[Female Refugee  (15-24)]]+Enrollment[[#This Row],[Female Host (15-24)]]</f>
        <v>0</v>
      </c>
      <c r="BR557" s="22">
        <f>Enrollment[[#This Row],[Total Male (3-14)]]+Enrollment[[#This Row],[Total Male (15-24)]]</f>
        <v>46</v>
      </c>
      <c r="BS557" s="22">
        <f>Enrollment[[#This Row],[Total Female (3-14)]]+Enrollment[[#This Row],[Total Female (15-24)]]</f>
        <v>59</v>
      </c>
      <c r="BT557" s="22">
        <f>Enrollment[[#This Row],[Refugee Total]]+Enrollment[[#This Row],[Total Host]]</f>
        <v>105</v>
      </c>
      <c r="BU557" s="22">
        <f>Enrollment[[#This Row],['# of Girls from refugee community in age group 3-5 enrolled in learning spaces]]+Enrollment[[#This Row],['# of Girls from host community in age group 3-5 enrolled in learning spaces]]</f>
        <v>20</v>
      </c>
      <c r="BV557" s="22">
        <f>Enrollment[[#This Row],['# of Girls from refugee community in age group 6-14 enrolled in learning spaces]]+Enrollment[[#This Row],['# of Girls from host community in age group 6-14 enrolled in learning spaces]]</f>
        <v>39</v>
      </c>
      <c r="BW5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57" s="22">
        <f>Enrollment[[#This Row],['# of Boys from refugee community in age group 3-5 enrolled in learning spaces]]+Enrollment[[#This Row],['# of Boys from host community in age group 3-5 enrolled in learning spaces]]</f>
        <v>15</v>
      </c>
      <c r="BZ557" s="22">
        <f>Enrollment[[#This Row],['# of Boys from refugee community in age group 6-14 enrolled in learning spaces]]+Enrollment[[#This Row],['# of Boys from host community in age group 6-14 enrolled in learning spaces]]</f>
        <v>31</v>
      </c>
      <c r="CA5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5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58" spans="1:80">
      <c r="A558" s="21" t="s">
        <v>33</v>
      </c>
      <c r="B558" s="21" t="s">
        <v>62</v>
      </c>
      <c r="E558" s="21" t="s">
        <v>746</v>
      </c>
      <c r="F558" s="21" t="s">
        <v>747</v>
      </c>
      <c r="G558" s="21">
        <v>31013352</v>
      </c>
      <c r="H558" s="21" t="s">
        <v>166</v>
      </c>
      <c r="I558" s="21" t="s">
        <v>259</v>
      </c>
      <c r="J558" s="21" t="s">
        <v>168</v>
      </c>
      <c r="K558" s="21">
        <v>21.188851284538899</v>
      </c>
      <c r="L558" s="21">
        <v>92.155734896450397</v>
      </c>
      <c r="M558" s="21">
        <v>-10.846871675863101</v>
      </c>
      <c r="N558" s="21">
        <v>4</v>
      </c>
      <c r="P558" s="21" t="s">
        <v>99</v>
      </c>
      <c r="Q558" s="21" t="s">
        <v>109</v>
      </c>
      <c r="S558" s="21">
        <v>17</v>
      </c>
      <c r="T558" s="21">
        <v>0</v>
      </c>
      <c r="U558" s="21">
        <v>18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32</v>
      </c>
      <c r="AB558" s="21">
        <v>0</v>
      </c>
      <c r="AC558" s="21">
        <v>38</v>
      </c>
      <c r="AD558" s="21">
        <v>0</v>
      </c>
      <c r="AE558" s="21">
        <v>0</v>
      </c>
      <c r="AF558" s="21">
        <v>0</v>
      </c>
      <c r="AG558" s="21">
        <v>0</v>
      </c>
      <c r="AH558" s="21">
        <v>0</v>
      </c>
      <c r="AI558" s="21">
        <v>0</v>
      </c>
      <c r="AJ558" s="21">
        <v>0</v>
      </c>
      <c r="AK558" s="21">
        <v>0</v>
      </c>
      <c r="AL558" s="21">
        <v>0</v>
      </c>
      <c r="AM558" s="21">
        <v>0</v>
      </c>
      <c r="AN558" s="21">
        <v>0</v>
      </c>
      <c r="AO558" s="21">
        <v>0</v>
      </c>
      <c r="AP558" s="21">
        <v>0</v>
      </c>
      <c r="AQ558" s="21">
        <v>0</v>
      </c>
      <c r="AR558" s="21">
        <v>0</v>
      </c>
      <c r="AS558" s="21">
        <v>0</v>
      </c>
      <c r="AT558" s="21">
        <v>0</v>
      </c>
      <c r="AU558" s="21">
        <v>0</v>
      </c>
      <c r="AV558" s="21">
        <v>0</v>
      </c>
      <c r="AW558" s="21">
        <v>0</v>
      </c>
      <c r="AX558" s="21">
        <v>0</v>
      </c>
      <c r="AY558" s="21" t="s">
        <v>259</v>
      </c>
      <c r="AZ5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58" s="22">
        <f>Enrollment[[#This Row],[Refugee Children 3-14]]+Enrollment[[#This Row],[Refugee Children 15-24]]</f>
        <v>105</v>
      </c>
      <c r="BC5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58" s="22">
        <f>Enrollment[[#This Row],[Host Children 3-14]]+Enrollment[[#This Row],[Host Children 15-24]]</f>
        <v>0</v>
      </c>
      <c r="BF558" s="22">
        <f>Enrollment[[#This Row],['# of Boys from refugee community in age group 3-5 enrolled in learning spaces]]+Enrollment[[#This Row],['# of Boys from refugee community in age group 6-14 enrolled in learning spaces]]</f>
        <v>56</v>
      </c>
      <c r="BG558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558" s="22">
        <f>Enrollment[[#This Row],['# of Boys from host community in age group 3-5 enrolled in learning spaces]]+Enrollment[[#This Row],['# of Boys from host community in age group 6-14 enrolled in learning spaces]]</f>
        <v>0</v>
      </c>
      <c r="BI558" s="22">
        <f>Enrollment[[#This Row],['# of Girls from host community in age group 3-5 enrolled in learning spaces]]+Enrollment[[#This Row],['# of Girls from host community in age group 6-14 enrolled in learning spaces]]</f>
        <v>0</v>
      </c>
      <c r="BJ558" s="22">
        <f>Enrollment[[#This Row],[Male Refugee (3-14)]]+Enrollment[[#This Row],[Host Male (3-14)]]</f>
        <v>56</v>
      </c>
      <c r="BK558" s="22">
        <f>Enrollment[[#This Row],[Female Refugee (3-14)]]+Enrollment[[#This Row],[Host Female (3-14)]]</f>
        <v>49</v>
      </c>
      <c r="BL5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58" s="22">
        <f>Enrollment[[#This Row],['# of Boys from host community in age group 15-17 enrolled in learning spaces]]+Enrollment[[#This Row],['# of Boys from host community in age group 18-24 enrolled in learning spaces]]</f>
        <v>0</v>
      </c>
      <c r="BO5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58" s="22">
        <f>Enrollment[[#This Row],[Male Refugee (15-24)]]+Enrollment[[#This Row],[Male Host (15-24)]]</f>
        <v>0</v>
      </c>
      <c r="BQ558" s="22">
        <f>Enrollment[[#This Row],[Female Refugee  (15-24)]]+Enrollment[[#This Row],[Female Host (15-24)]]</f>
        <v>0</v>
      </c>
      <c r="BR558" s="22">
        <f>Enrollment[[#This Row],[Total Male (3-14)]]+Enrollment[[#This Row],[Total Male (15-24)]]</f>
        <v>56</v>
      </c>
      <c r="BS558" s="22">
        <f>Enrollment[[#This Row],[Total Female (3-14)]]+Enrollment[[#This Row],[Total Female (15-24)]]</f>
        <v>49</v>
      </c>
      <c r="BT558" s="22">
        <f>Enrollment[[#This Row],[Refugee Total]]+Enrollment[[#This Row],[Total Host]]</f>
        <v>105</v>
      </c>
      <c r="BU558" s="22">
        <f>Enrollment[[#This Row],['# of Girls from refugee community in age group 3-5 enrolled in learning spaces]]+Enrollment[[#This Row],['# of Girls from host community in age group 3-5 enrolled in learning spaces]]</f>
        <v>17</v>
      </c>
      <c r="BV55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5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58" s="22">
        <f>Enrollment[[#This Row],['# of Boys from refugee community in age group 3-5 enrolled in learning spaces]]+Enrollment[[#This Row],['# of Boys from host community in age group 3-5 enrolled in learning spaces]]</f>
        <v>18</v>
      </c>
      <c r="BZ558" s="22">
        <f>Enrollment[[#This Row],['# of Boys from refugee community in age group 6-14 enrolled in learning spaces]]+Enrollment[[#This Row],['# of Boys from host community in age group 6-14 enrolled in learning spaces]]</f>
        <v>38</v>
      </c>
      <c r="CA5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5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59" spans="1:80">
      <c r="A559" s="21" t="s">
        <v>33</v>
      </c>
      <c r="B559" s="21" t="s">
        <v>62</v>
      </c>
      <c r="E559" s="21" t="s">
        <v>748</v>
      </c>
      <c r="F559" s="21" t="s">
        <v>749</v>
      </c>
      <c r="G559" s="21">
        <v>31013338</v>
      </c>
      <c r="H559" s="21" t="s">
        <v>166</v>
      </c>
      <c r="I559" s="21" t="s">
        <v>259</v>
      </c>
      <c r="J559" s="21" t="s">
        <v>168</v>
      </c>
      <c r="K559" s="21">
        <v>21.187907866887699</v>
      </c>
      <c r="L559" s="21">
        <v>92.156693915659801</v>
      </c>
      <c r="M559" s="21">
        <v>-40.101137579160103</v>
      </c>
      <c r="N559" s="21">
        <v>4</v>
      </c>
      <c r="P559" s="21" t="s">
        <v>99</v>
      </c>
      <c r="Q559" s="21" t="s">
        <v>109</v>
      </c>
      <c r="S559" s="21">
        <v>20</v>
      </c>
      <c r="T559" s="21">
        <v>0</v>
      </c>
      <c r="U559" s="21">
        <v>15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31</v>
      </c>
      <c r="AB559" s="21">
        <v>0</v>
      </c>
      <c r="AC559" s="21">
        <v>39</v>
      </c>
      <c r="AD559" s="21">
        <v>0</v>
      </c>
      <c r="AE559" s="21">
        <v>0</v>
      </c>
      <c r="AF559" s="21">
        <v>0</v>
      </c>
      <c r="AG559" s="21">
        <v>0</v>
      </c>
      <c r="AH559" s="21">
        <v>0</v>
      </c>
      <c r="AI559" s="21">
        <v>0</v>
      </c>
      <c r="AJ559" s="21">
        <v>0</v>
      </c>
      <c r="AK559" s="21">
        <v>0</v>
      </c>
      <c r="AL559" s="21">
        <v>0</v>
      </c>
      <c r="AM559" s="21">
        <v>0</v>
      </c>
      <c r="AN559" s="21">
        <v>0</v>
      </c>
      <c r="AO559" s="21">
        <v>0</v>
      </c>
      <c r="AP559" s="21">
        <v>0</v>
      </c>
      <c r="AQ559" s="21">
        <v>0</v>
      </c>
      <c r="AR559" s="21">
        <v>0</v>
      </c>
      <c r="AS559" s="21">
        <v>0</v>
      </c>
      <c r="AT559" s="21">
        <v>0</v>
      </c>
      <c r="AU559" s="21">
        <v>0</v>
      </c>
      <c r="AV559" s="21">
        <v>0</v>
      </c>
      <c r="AW559" s="21">
        <v>0</v>
      </c>
      <c r="AX559" s="21">
        <v>0</v>
      </c>
      <c r="AY559" s="21" t="s">
        <v>259</v>
      </c>
      <c r="AZ5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59" s="22">
        <f>Enrollment[[#This Row],[Refugee Children 3-14]]+Enrollment[[#This Row],[Refugee Children 15-24]]</f>
        <v>105</v>
      </c>
      <c r="BC5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59" s="22">
        <f>Enrollment[[#This Row],[Host Children 3-14]]+Enrollment[[#This Row],[Host Children 15-24]]</f>
        <v>0</v>
      </c>
      <c r="BF559" s="22">
        <f>Enrollment[[#This Row],['# of Boys from refugee community in age group 3-5 enrolled in learning spaces]]+Enrollment[[#This Row],['# of Boys from refugee community in age group 6-14 enrolled in learning spaces]]</f>
        <v>54</v>
      </c>
      <c r="BG559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559" s="22">
        <f>Enrollment[[#This Row],['# of Boys from host community in age group 3-5 enrolled in learning spaces]]+Enrollment[[#This Row],['# of Boys from host community in age group 6-14 enrolled in learning spaces]]</f>
        <v>0</v>
      </c>
      <c r="BI559" s="22">
        <f>Enrollment[[#This Row],['# of Girls from host community in age group 3-5 enrolled in learning spaces]]+Enrollment[[#This Row],['# of Girls from host community in age group 6-14 enrolled in learning spaces]]</f>
        <v>0</v>
      </c>
      <c r="BJ559" s="22">
        <f>Enrollment[[#This Row],[Male Refugee (3-14)]]+Enrollment[[#This Row],[Host Male (3-14)]]</f>
        <v>54</v>
      </c>
      <c r="BK559" s="22">
        <f>Enrollment[[#This Row],[Female Refugee (3-14)]]+Enrollment[[#This Row],[Host Female (3-14)]]</f>
        <v>51</v>
      </c>
      <c r="BL5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59" s="22">
        <f>Enrollment[[#This Row],['# of Boys from host community in age group 15-17 enrolled in learning spaces]]+Enrollment[[#This Row],['# of Boys from host community in age group 18-24 enrolled in learning spaces]]</f>
        <v>0</v>
      </c>
      <c r="BO5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59" s="22">
        <f>Enrollment[[#This Row],[Male Refugee (15-24)]]+Enrollment[[#This Row],[Male Host (15-24)]]</f>
        <v>0</v>
      </c>
      <c r="BQ559" s="22">
        <f>Enrollment[[#This Row],[Female Refugee  (15-24)]]+Enrollment[[#This Row],[Female Host (15-24)]]</f>
        <v>0</v>
      </c>
      <c r="BR559" s="22">
        <f>Enrollment[[#This Row],[Total Male (3-14)]]+Enrollment[[#This Row],[Total Male (15-24)]]</f>
        <v>54</v>
      </c>
      <c r="BS559" s="22">
        <f>Enrollment[[#This Row],[Total Female (3-14)]]+Enrollment[[#This Row],[Total Female (15-24)]]</f>
        <v>51</v>
      </c>
      <c r="BT559" s="22">
        <f>Enrollment[[#This Row],[Refugee Total]]+Enrollment[[#This Row],[Total Host]]</f>
        <v>105</v>
      </c>
      <c r="BU559" s="22">
        <f>Enrollment[[#This Row],['# of Girls from refugee community in age group 3-5 enrolled in learning spaces]]+Enrollment[[#This Row],['# of Girls from host community in age group 3-5 enrolled in learning spaces]]</f>
        <v>20</v>
      </c>
      <c r="BV559" s="22">
        <f>Enrollment[[#This Row],['# of Girls from refugee community in age group 6-14 enrolled in learning spaces]]+Enrollment[[#This Row],['# of Girls from host community in age group 6-14 enrolled in learning spaces]]</f>
        <v>31</v>
      </c>
      <c r="BW5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59" s="22">
        <f>Enrollment[[#This Row],['# of Boys from refugee community in age group 3-5 enrolled in learning spaces]]+Enrollment[[#This Row],['# of Boys from host community in age group 3-5 enrolled in learning spaces]]</f>
        <v>15</v>
      </c>
      <c r="BZ559" s="22">
        <f>Enrollment[[#This Row],['# of Boys from refugee community in age group 6-14 enrolled in learning spaces]]+Enrollment[[#This Row],['# of Boys from host community in age group 6-14 enrolled in learning spaces]]</f>
        <v>39</v>
      </c>
      <c r="CA5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5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60" spans="1:80">
      <c r="A560" s="21" t="s">
        <v>33</v>
      </c>
      <c r="B560" s="21" t="s">
        <v>62</v>
      </c>
      <c r="E560" s="21" t="s">
        <v>750</v>
      </c>
      <c r="F560" s="21" t="s">
        <v>751</v>
      </c>
      <c r="G560" s="21">
        <v>31013341</v>
      </c>
      <c r="H560" s="21" t="s">
        <v>166</v>
      </c>
      <c r="I560" s="21" t="s">
        <v>167</v>
      </c>
      <c r="J560" s="21" t="s">
        <v>168</v>
      </c>
      <c r="K560" s="21">
        <v>21.189319366108901</v>
      </c>
      <c r="L560" s="21">
        <v>92.157613196650701</v>
      </c>
      <c r="M560" s="21">
        <v>-43.434115853108899</v>
      </c>
      <c r="N560" s="21">
        <v>4</v>
      </c>
      <c r="P560" s="21" t="s">
        <v>99</v>
      </c>
      <c r="Q560" s="21" t="s">
        <v>109</v>
      </c>
      <c r="S560" s="21">
        <v>16</v>
      </c>
      <c r="T560" s="21">
        <v>0</v>
      </c>
      <c r="U560" s="21">
        <v>19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30</v>
      </c>
      <c r="AB560" s="21">
        <v>2</v>
      </c>
      <c r="AC560" s="21">
        <v>40</v>
      </c>
      <c r="AD560" s="21">
        <v>0</v>
      </c>
      <c r="AE560" s="21">
        <v>0</v>
      </c>
      <c r="AF560" s="21">
        <v>0</v>
      </c>
      <c r="AG560" s="21">
        <v>0</v>
      </c>
      <c r="AH560" s="21">
        <v>0</v>
      </c>
      <c r="AI560" s="21">
        <v>0</v>
      </c>
      <c r="AJ560" s="21">
        <v>0</v>
      </c>
      <c r="AK560" s="21">
        <v>0</v>
      </c>
      <c r="AL560" s="21">
        <v>0</v>
      </c>
      <c r="AM560" s="21">
        <v>0</v>
      </c>
      <c r="AN560" s="21">
        <v>0</v>
      </c>
      <c r="AO560" s="21">
        <v>0</v>
      </c>
      <c r="AP560" s="21">
        <v>0</v>
      </c>
      <c r="AQ560" s="21">
        <v>0</v>
      </c>
      <c r="AR560" s="21">
        <v>0</v>
      </c>
      <c r="AS560" s="21">
        <v>0</v>
      </c>
      <c r="AT560" s="21">
        <v>0</v>
      </c>
      <c r="AU560" s="21">
        <v>0</v>
      </c>
      <c r="AV560" s="21">
        <v>0</v>
      </c>
      <c r="AW560" s="21">
        <v>0</v>
      </c>
      <c r="AX560" s="21">
        <v>0</v>
      </c>
      <c r="AY560" s="21" t="s">
        <v>167</v>
      </c>
      <c r="AZ5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60" s="22">
        <f>Enrollment[[#This Row],[Refugee Children 3-14]]+Enrollment[[#This Row],[Refugee Children 15-24]]</f>
        <v>105</v>
      </c>
      <c r="BC5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60" s="22">
        <f>Enrollment[[#This Row],[Host Children 3-14]]+Enrollment[[#This Row],[Host Children 15-24]]</f>
        <v>0</v>
      </c>
      <c r="BF560" s="22">
        <f>Enrollment[[#This Row],['# of Boys from refugee community in age group 3-5 enrolled in learning spaces]]+Enrollment[[#This Row],['# of Boys from refugee community in age group 6-14 enrolled in learning spaces]]</f>
        <v>59</v>
      </c>
      <c r="BG560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560" s="22">
        <f>Enrollment[[#This Row],['# of Boys from host community in age group 3-5 enrolled in learning spaces]]+Enrollment[[#This Row],['# of Boys from host community in age group 6-14 enrolled in learning spaces]]</f>
        <v>0</v>
      </c>
      <c r="BI560" s="22">
        <f>Enrollment[[#This Row],['# of Girls from host community in age group 3-5 enrolled in learning spaces]]+Enrollment[[#This Row],['# of Girls from host community in age group 6-14 enrolled in learning spaces]]</f>
        <v>0</v>
      </c>
      <c r="BJ560" s="22">
        <f>Enrollment[[#This Row],[Male Refugee (3-14)]]+Enrollment[[#This Row],[Host Male (3-14)]]</f>
        <v>59</v>
      </c>
      <c r="BK560" s="22">
        <f>Enrollment[[#This Row],[Female Refugee (3-14)]]+Enrollment[[#This Row],[Host Female (3-14)]]</f>
        <v>46</v>
      </c>
      <c r="BL5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60" s="22">
        <f>Enrollment[[#This Row],['# of Boys from host community in age group 15-17 enrolled in learning spaces]]+Enrollment[[#This Row],['# of Boys from host community in age group 18-24 enrolled in learning spaces]]</f>
        <v>0</v>
      </c>
      <c r="BO5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60" s="22">
        <f>Enrollment[[#This Row],[Male Refugee (15-24)]]+Enrollment[[#This Row],[Male Host (15-24)]]</f>
        <v>0</v>
      </c>
      <c r="BQ560" s="22">
        <f>Enrollment[[#This Row],[Female Refugee  (15-24)]]+Enrollment[[#This Row],[Female Host (15-24)]]</f>
        <v>0</v>
      </c>
      <c r="BR560" s="22">
        <f>Enrollment[[#This Row],[Total Male (3-14)]]+Enrollment[[#This Row],[Total Male (15-24)]]</f>
        <v>59</v>
      </c>
      <c r="BS560" s="22">
        <f>Enrollment[[#This Row],[Total Female (3-14)]]+Enrollment[[#This Row],[Total Female (15-24)]]</f>
        <v>46</v>
      </c>
      <c r="BT560" s="22">
        <f>Enrollment[[#This Row],[Refugee Total]]+Enrollment[[#This Row],[Total Host]]</f>
        <v>105</v>
      </c>
      <c r="BU560" s="22">
        <f>Enrollment[[#This Row],['# of Girls from refugee community in age group 3-5 enrolled in learning spaces]]+Enrollment[[#This Row],['# of Girls from host community in age group 3-5 enrolled in learning spaces]]</f>
        <v>16</v>
      </c>
      <c r="BV560" s="22">
        <f>Enrollment[[#This Row],['# of Girls from refugee community in age group 6-14 enrolled in learning spaces]]+Enrollment[[#This Row],['# of Girls from host community in age group 6-14 enrolled in learning spaces]]</f>
        <v>30</v>
      </c>
      <c r="BW5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60" s="22">
        <f>Enrollment[[#This Row],['# of Boys from refugee community in age group 3-5 enrolled in learning spaces]]+Enrollment[[#This Row],['# of Boys from host community in age group 3-5 enrolled in learning spaces]]</f>
        <v>19</v>
      </c>
      <c r="BZ560" s="22">
        <f>Enrollment[[#This Row],['# of Boys from refugee community in age group 6-14 enrolled in learning spaces]]+Enrollment[[#This Row],['# of Boys from host community in age group 6-14 enrolled in learning spaces]]</f>
        <v>40</v>
      </c>
      <c r="CA5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5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61" spans="1:80">
      <c r="A561" s="21" t="s">
        <v>33</v>
      </c>
      <c r="B561" s="21" t="s">
        <v>62</v>
      </c>
      <c r="E561" s="21" t="s">
        <v>752</v>
      </c>
      <c r="F561" s="21" t="s">
        <v>753</v>
      </c>
      <c r="G561" s="21">
        <v>31013320</v>
      </c>
      <c r="H561" s="21" t="s">
        <v>166</v>
      </c>
      <c r="I561" s="21" t="s">
        <v>259</v>
      </c>
      <c r="J561" s="21" t="s">
        <v>168</v>
      </c>
      <c r="K561" s="21">
        <v>21.1876505157263</v>
      </c>
      <c r="L561" s="21">
        <v>92.155915388631598</v>
      </c>
      <c r="M561" s="21">
        <v>-35.109329495019701</v>
      </c>
      <c r="N561" s="21">
        <v>4</v>
      </c>
      <c r="P561" s="21" t="s">
        <v>99</v>
      </c>
      <c r="Q561" s="21" t="s">
        <v>109</v>
      </c>
      <c r="S561" s="21">
        <v>20</v>
      </c>
      <c r="T561" s="21">
        <v>0</v>
      </c>
      <c r="U561" s="21">
        <v>15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31</v>
      </c>
      <c r="AB561" s="21">
        <v>0</v>
      </c>
      <c r="AC561" s="21">
        <v>39</v>
      </c>
      <c r="AD561" s="21">
        <v>0</v>
      </c>
      <c r="AE561" s="21">
        <v>0</v>
      </c>
      <c r="AF561" s="21">
        <v>0</v>
      </c>
      <c r="AG561" s="21">
        <v>0</v>
      </c>
      <c r="AH561" s="21">
        <v>0</v>
      </c>
      <c r="AI561" s="21">
        <v>0</v>
      </c>
      <c r="AJ561" s="21">
        <v>0</v>
      </c>
      <c r="AK561" s="21">
        <v>0</v>
      </c>
      <c r="AL561" s="21">
        <v>0</v>
      </c>
      <c r="AM561" s="21">
        <v>0</v>
      </c>
      <c r="AN561" s="21">
        <v>0</v>
      </c>
      <c r="AO561" s="21">
        <v>0</v>
      </c>
      <c r="AP561" s="21">
        <v>0</v>
      </c>
      <c r="AQ561" s="21">
        <v>0</v>
      </c>
      <c r="AR561" s="21">
        <v>0</v>
      </c>
      <c r="AS561" s="21">
        <v>0</v>
      </c>
      <c r="AT561" s="21">
        <v>0</v>
      </c>
      <c r="AU561" s="21">
        <v>0</v>
      </c>
      <c r="AV561" s="21">
        <v>0</v>
      </c>
      <c r="AW561" s="21">
        <v>0</v>
      </c>
      <c r="AX561" s="21">
        <v>0</v>
      </c>
      <c r="AY561" s="21" t="s">
        <v>259</v>
      </c>
      <c r="AZ5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61" s="22">
        <f>Enrollment[[#This Row],[Refugee Children 3-14]]+Enrollment[[#This Row],[Refugee Children 15-24]]</f>
        <v>105</v>
      </c>
      <c r="BC5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61" s="22">
        <f>Enrollment[[#This Row],[Host Children 3-14]]+Enrollment[[#This Row],[Host Children 15-24]]</f>
        <v>0</v>
      </c>
      <c r="BF561" s="22">
        <f>Enrollment[[#This Row],['# of Boys from refugee community in age group 3-5 enrolled in learning spaces]]+Enrollment[[#This Row],['# of Boys from refugee community in age group 6-14 enrolled in learning spaces]]</f>
        <v>54</v>
      </c>
      <c r="BG561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561" s="22">
        <f>Enrollment[[#This Row],['# of Boys from host community in age group 3-5 enrolled in learning spaces]]+Enrollment[[#This Row],['# of Boys from host community in age group 6-14 enrolled in learning spaces]]</f>
        <v>0</v>
      </c>
      <c r="BI561" s="22">
        <f>Enrollment[[#This Row],['# of Girls from host community in age group 3-5 enrolled in learning spaces]]+Enrollment[[#This Row],['# of Girls from host community in age group 6-14 enrolled in learning spaces]]</f>
        <v>0</v>
      </c>
      <c r="BJ561" s="22">
        <f>Enrollment[[#This Row],[Male Refugee (3-14)]]+Enrollment[[#This Row],[Host Male (3-14)]]</f>
        <v>54</v>
      </c>
      <c r="BK561" s="22">
        <f>Enrollment[[#This Row],[Female Refugee (3-14)]]+Enrollment[[#This Row],[Host Female (3-14)]]</f>
        <v>51</v>
      </c>
      <c r="BL5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61" s="22">
        <f>Enrollment[[#This Row],['# of Boys from host community in age group 15-17 enrolled in learning spaces]]+Enrollment[[#This Row],['# of Boys from host community in age group 18-24 enrolled in learning spaces]]</f>
        <v>0</v>
      </c>
      <c r="BO5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61" s="22">
        <f>Enrollment[[#This Row],[Male Refugee (15-24)]]+Enrollment[[#This Row],[Male Host (15-24)]]</f>
        <v>0</v>
      </c>
      <c r="BQ561" s="22">
        <f>Enrollment[[#This Row],[Female Refugee  (15-24)]]+Enrollment[[#This Row],[Female Host (15-24)]]</f>
        <v>0</v>
      </c>
      <c r="BR561" s="22">
        <f>Enrollment[[#This Row],[Total Male (3-14)]]+Enrollment[[#This Row],[Total Male (15-24)]]</f>
        <v>54</v>
      </c>
      <c r="BS561" s="22">
        <f>Enrollment[[#This Row],[Total Female (3-14)]]+Enrollment[[#This Row],[Total Female (15-24)]]</f>
        <v>51</v>
      </c>
      <c r="BT561" s="22">
        <f>Enrollment[[#This Row],[Refugee Total]]+Enrollment[[#This Row],[Total Host]]</f>
        <v>105</v>
      </c>
      <c r="BU561" s="22">
        <f>Enrollment[[#This Row],['# of Girls from refugee community in age group 3-5 enrolled in learning spaces]]+Enrollment[[#This Row],['# of Girls from host community in age group 3-5 enrolled in learning spaces]]</f>
        <v>20</v>
      </c>
      <c r="BV561" s="22">
        <f>Enrollment[[#This Row],['# of Girls from refugee community in age group 6-14 enrolled in learning spaces]]+Enrollment[[#This Row],['# of Girls from host community in age group 6-14 enrolled in learning spaces]]</f>
        <v>31</v>
      </c>
      <c r="BW5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61" s="22">
        <f>Enrollment[[#This Row],['# of Boys from refugee community in age group 3-5 enrolled in learning spaces]]+Enrollment[[#This Row],['# of Boys from host community in age group 3-5 enrolled in learning spaces]]</f>
        <v>15</v>
      </c>
      <c r="BZ561" s="22">
        <f>Enrollment[[#This Row],['# of Boys from refugee community in age group 6-14 enrolled in learning spaces]]+Enrollment[[#This Row],['# of Boys from host community in age group 6-14 enrolled in learning spaces]]</f>
        <v>39</v>
      </c>
      <c r="CA5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5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62" spans="1:80">
      <c r="A562" s="21" t="s">
        <v>33</v>
      </c>
      <c r="B562" s="21" t="s">
        <v>62</v>
      </c>
      <c r="E562" s="21" t="s">
        <v>754</v>
      </c>
      <c r="F562" s="21" t="s">
        <v>755</v>
      </c>
      <c r="G562" s="21">
        <v>31013317</v>
      </c>
      <c r="H562" s="21" t="s">
        <v>166</v>
      </c>
      <c r="I562" s="21" t="s">
        <v>259</v>
      </c>
      <c r="J562" s="21" t="s">
        <v>168</v>
      </c>
      <c r="K562" s="21">
        <v>21.188399166650701</v>
      </c>
      <c r="L562" s="21">
        <v>92.155483336914102</v>
      </c>
      <c r="M562" s="21">
        <v>-55.4483773401668</v>
      </c>
      <c r="N562" s="21">
        <v>4</v>
      </c>
      <c r="P562" s="21" t="s">
        <v>99</v>
      </c>
      <c r="Q562" s="21" t="s">
        <v>109</v>
      </c>
      <c r="S562" s="21">
        <v>13</v>
      </c>
      <c r="T562" s="21">
        <v>0</v>
      </c>
      <c r="U562" s="21">
        <v>22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36</v>
      </c>
      <c r="AB562" s="21">
        <v>0</v>
      </c>
      <c r="AC562" s="21">
        <v>34</v>
      </c>
      <c r="AD562" s="21">
        <v>0</v>
      </c>
      <c r="AE562" s="21">
        <v>0</v>
      </c>
      <c r="AF562" s="21">
        <v>0</v>
      </c>
      <c r="AG562" s="21">
        <v>0</v>
      </c>
      <c r="AH562" s="21">
        <v>0</v>
      </c>
      <c r="AI562" s="21">
        <v>0</v>
      </c>
      <c r="AJ562" s="21">
        <v>0</v>
      </c>
      <c r="AK562" s="21">
        <v>0</v>
      </c>
      <c r="AL562" s="21">
        <v>0</v>
      </c>
      <c r="AM562" s="21">
        <v>0</v>
      </c>
      <c r="AN562" s="21">
        <v>0</v>
      </c>
      <c r="AO562" s="21">
        <v>0</v>
      </c>
      <c r="AP562" s="21">
        <v>0</v>
      </c>
      <c r="AQ562" s="21">
        <v>0</v>
      </c>
      <c r="AR562" s="21">
        <v>0</v>
      </c>
      <c r="AS562" s="21">
        <v>0</v>
      </c>
      <c r="AT562" s="21">
        <v>0</v>
      </c>
      <c r="AU562" s="21">
        <v>0</v>
      </c>
      <c r="AV562" s="21">
        <v>0</v>
      </c>
      <c r="AW562" s="21">
        <v>0</v>
      </c>
      <c r="AX562" s="21">
        <v>0</v>
      </c>
      <c r="AY562" s="21" t="s">
        <v>259</v>
      </c>
      <c r="AZ5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62" s="22">
        <f>Enrollment[[#This Row],[Refugee Children 3-14]]+Enrollment[[#This Row],[Refugee Children 15-24]]</f>
        <v>105</v>
      </c>
      <c r="BC5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62" s="22">
        <f>Enrollment[[#This Row],[Host Children 3-14]]+Enrollment[[#This Row],[Host Children 15-24]]</f>
        <v>0</v>
      </c>
      <c r="BF562" s="22">
        <f>Enrollment[[#This Row],['# of Boys from refugee community in age group 3-5 enrolled in learning spaces]]+Enrollment[[#This Row],['# of Boys from refugee community in age group 6-14 enrolled in learning spaces]]</f>
        <v>56</v>
      </c>
      <c r="BG562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562" s="22">
        <f>Enrollment[[#This Row],['# of Boys from host community in age group 3-5 enrolled in learning spaces]]+Enrollment[[#This Row],['# of Boys from host community in age group 6-14 enrolled in learning spaces]]</f>
        <v>0</v>
      </c>
      <c r="BI562" s="22">
        <f>Enrollment[[#This Row],['# of Girls from host community in age group 3-5 enrolled in learning spaces]]+Enrollment[[#This Row],['# of Girls from host community in age group 6-14 enrolled in learning spaces]]</f>
        <v>0</v>
      </c>
      <c r="BJ562" s="22">
        <f>Enrollment[[#This Row],[Male Refugee (3-14)]]+Enrollment[[#This Row],[Host Male (3-14)]]</f>
        <v>56</v>
      </c>
      <c r="BK562" s="22">
        <f>Enrollment[[#This Row],[Female Refugee (3-14)]]+Enrollment[[#This Row],[Host Female (3-14)]]</f>
        <v>49</v>
      </c>
      <c r="BL56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6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62" s="22">
        <f>Enrollment[[#This Row],['# of Boys from host community in age group 15-17 enrolled in learning spaces]]+Enrollment[[#This Row],['# of Boys from host community in age group 18-24 enrolled in learning spaces]]</f>
        <v>0</v>
      </c>
      <c r="BO5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62" s="22">
        <f>Enrollment[[#This Row],[Male Refugee (15-24)]]+Enrollment[[#This Row],[Male Host (15-24)]]</f>
        <v>0</v>
      </c>
      <c r="BQ562" s="22">
        <f>Enrollment[[#This Row],[Female Refugee  (15-24)]]+Enrollment[[#This Row],[Female Host (15-24)]]</f>
        <v>0</v>
      </c>
      <c r="BR562" s="22">
        <f>Enrollment[[#This Row],[Total Male (3-14)]]+Enrollment[[#This Row],[Total Male (15-24)]]</f>
        <v>56</v>
      </c>
      <c r="BS562" s="22">
        <f>Enrollment[[#This Row],[Total Female (3-14)]]+Enrollment[[#This Row],[Total Female (15-24)]]</f>
        <v>49</v>
      </c>
      <c r="BT562" s="22">
        <f>Enrollment[[#This Row],[Refugee Total]]+Enrollment[[#This Row],[Total Host]]</f>
        <v>105</v>
      </c>
      <c r="BU562" s="22">
        <f>Enrollment[[#This Row],['# of Girls from refugee community in age group 3-5 enrolled in learning spaces]]+Enrollment[[#This Row],['# of Girls from host community in age group 3-5 enrolled in learning spaces]]</f>
        <v>13</v>
      </c>
      <c r="BV562" s="22">
        <f>Enrollment[[#This Row],['# of Girls from refugee community in age group 6-14 enrolled in learning spaces]]+Enrollment[[#This Row],['# of Girls from host community in age group 6-14 enrolled in learning spaces]]</f>
        <v>36</v>
      </c>
      <c r="BW56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62" s="22">
        <f>Enrollment[[#This Row],['# of Boys from refugee community in age group 3-5 enrolled in learning spaces]]+Enrollment[[#This Row],['# of Boys from host community in age group 3-5 enrolled in learning spaces]]</f>
        <v>22</v>
      </c>
      <c r="BZ562" s="22">
        <f>Enrollment[[#This Row],['# of Boys from refugee community in age group 6-14 enrolled in learning spaces]]+Enrollment[[#This Row],['# of Boys from host community in age group 6-14 enrolled in learning spaces]]</f>
        <v>34</v>
      </c>
      <c r="CA562" s="22">
        <f>Enrollment[[#This Row],['# of Boys from refugee community in age group 15-17 enrolled in learning spaces]]+Enrollment[[#This Row],['# of Boys from host community in age group 15-17 enrolled in learning spaces]]</f>
        <v>0</v>
      </c>
      <c r="CB5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63" spans="1:80">
      <c r="A563" s="21" t="s">
        <v>33</v>
      </c>
      <c r="B563" s="21" t="s">
        <v>62</v>
      </c>
      <c r="E563" s="21" t="s">
        <v>756</v>
      </c>
      <c r="F563" s="21" t="s">
        <v>757</v>
      </c>
      <c r="G563" s="21">
        <v>31013318</v>
      </c>
      <c r="H563" s="21" t="s">
        <v>166</v>
      </c>
      <c r="I563" s="21" t="s">
        <v>259</v>
      </c>
      <c r="J563" s="21" t="s">
        <v>168</v>
      </c>
      <c r="K563" s="21">
        <v>21.187969021683799</v>
      </c>
      <c r="L563" s="21">
        <v>92.155670745922606</v>
      </c>
      <c r="M563" s="21">
        <v>-35.9728563034787</v>
      </c>
      <c r="N563" s="21">
        <v>4</v>
      </c>
      <c r="P563" s="21" t="s">
        <v>99</v>
      </c>
      <c r="Q563" s="21" t="s">
        <v>109</v>
      </c>
      <c r="S563" s="21">
        <v>20</v>
      </c>
      <c r="T563" s="21">
        <v>0</v>
      </c>
      <c r="U563" s="21">
        <v>15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35</v>
      </c>
      <c r="AB563" s="21">
        <v>0</v>
      </c>
      <c r="AC563" s="21">
        <v>35</v>
      </c>
      <c r="AD563" s="21">
        <v>0</v>
      </c>
      <c r="AE563" s="21">
        <v>0</v>
      </c>
      <c r="AF563" s="21">
        <v>0</v>
      </c>
      <c r="AG563" s="21">
        <v>0</v>
      </c>
      <c r="AH563" s="21">
        <v>0</v>
      </c>
      <c r="AI563" s="21">
        <v>0</v>
      </c>
      <c r="AJ563" s="21">
        <v>0</v>
      </c>
      <c r="AK563" s="21">
        <v>0</v>
      </c>
      <c r="AL563" s="21">
        <v>0</v>
      </c>
      <c r="AM563" s="21">
        <v>0</v>
      </c>
      <c r="AN563" s="21">
        <v>0</v>
      </c>
      <c r="AO563" s="21">
        <v>0</v>
      </c>
      <c r="AP563" s="21">
        <v>0</v>
      </c>
      <c r="AQ563" s="21">
        <v>0</v>
      </c>
      <c r="AR563" s="21">
        <v>0</v>
      </c>
      <c r="AS563" s="21">
        <v>0</v>
      </c>
      <c r="AT563" s="21">
        <v>0</v>
      </c>
      <c r="AU563" s="21">
        <v>0</v>
      </c>
      <c r="AV563" s="21">
        <v>0</v>
      </c>
      <c r="AW563" s="21">
        <v>0</v>
      </c>
      <c r="AX563" s="21">
        <v>0</v>
      </c>
      <c r="AY563" s="21" t="s">
        <v>259</v>
      </c>
      <c r="AZ5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63" s="22">
        <f>Enrollment[[#This Row],[Refugee Children 3-14]]+Enrollment[[#This Row],[Refugee Children 15-24]]</f>
        <v>105</v>
      </c>
      <c r="BC5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63" s="22">
        <f>Enrollment[[#This Row],[Host Children 3-14]]+Enrollment[[#This Row],[Host Children 15-24]]</f>
        <v>0</v>
      </c>
      <c r="BF563" s="22">
        <f>Enrollment[[#This Row],['# of Boys from refugee community in age group 3-5 enrolled in learning spaces]]+Enrollment[[#This Row],['# of Boys from refugee community in age group 6-14 enrolled in learning spaces]]</f>
        <v>50</v>
      </c>
      <c r="BG563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563" s="22">
        <f>Enrollment[[#This Row],['# of Boys from host community in age group 3-5 enrolled in learning spaces]]+Enrollment[[#This Row],['# of Boys from host community in age group 6-14 enrolled in learning spaces]]</f>
        <v>0</v>
      </c>
      <c r="BI563" s="22">
        <f>Enrollment[[#This Row],['# of Girls from host community in age group 3-5 enrolled in learning spaces]]+Enrollment[[#This Row],['# of Girls from host community in age group 6-14 enrolled in learning spaces]]</f>
        <v>0</v>
      </c>
      <c r="BJ563" s="22">
        <f>Enrollment[[#This Row],[Male Refugee (3-14)]]+Enrollment[[#This Row],[Host Male (3-14)]]</f>
        <v>50</v>
      </c>
      <c r="BK563" s="22">
        <f>Enrollment[[#This Row],[Female Refugee (3-14)]]+Enrollment[[#This Row],[Host Female (3-14)]]</f>
        <v>55</v>
      </c>
      <c r="BL56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6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63" s="22">
        <f>Enrollment[[#This Row],['# of Boys from host community in age group 15-17 enrolled in learning spaces]]+Enrollment[[#This Row],['# of Boys from host community in age group 18-24 enrolled in learning spaces]]</f>
        <v>0</v>
      </c>
      <c r="BO5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63" s="22">
        <f>Enrollment[[#This Row],[Male Refugee (15-24)]]+Enrollment[[#This Row],[Male Host (15-24)]]</f>
        <v>0</v>
      </c>
      <c r="BQ563" s="22">
        <f>Enrollment[[#This Row],[Female Refugee  (15-24)]]+Enrollment[[#This Row],[Female Host (15-24)]]</f>
        <v>0</v>
      </c>
      <c r="BR563" s="22">
        <f>Enrollment[[#This Row],[Total Male (3-14)]]+Enrollment[[#This Row],[Total Male (15-24)]]</f>
        <v>50</v>
      </c>
      <c r="BS563" s="22">
        <f>Enrollment[[#This Row],[Total Female (3-14)]]+Enrollment[[#This Row],[Total Female (15-24)]]</f>
        <v>55</v>
      </c>
      <c r="BT563" s="22">
        <f>Enrollment[[#This Row],[Refugee Total]]+Enrollment[[#This Row],[Total Host]]</f>
        <v>105</v>
      </c>
      <c r="BU563" s="22">
        <f>Enrollment[[#This Row],['# of Girls from refugee community in age group 3-5 enrolled in learning spaces]]+Enrollment[[#This Row],['# of Girls from host community in age group 3-5 enrolled in learning spaces]]</f>
        <v>20</v>
      </c>
      <c r="BV563" s="22">
        <f>Enrollment[[#This Row],['# of Girls from refugee community in age group 6-14 enrolled in learning spaces]]+Enrollment[[#This Row],['# of Girls from host community in age group 6-14 enrolled in learning spaces]]</f>
        <v>35</v>
      </c>
      <c r="BW56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63" s="22">
        <f>Enrollment[[#This Row],['# of Boys from refugee community in age group 3-5 enrolled in learning spaces]]+Enrollment[[#This Row],['# of Boys from host community in age group 3-5 enrolled in learning spaces]]</f>
        <v>15</v>
      </c>
      <c r="BZ563" s="22">
        <f>Enrollment[[#This Row],['# of Boys from refugee community in age group 6-14 enrolled in learning spaces]]+Enrollment[[#This Row],['# of Boys from host community in age group 6-14 enrolled in learning spaces]]</f>
        <v>35</v>
      </c>
      <c r="CA563" s="22">
        <f>Enrollment[[#This Row],['# of Boys from refugee community in age group 15-17 enrolled in learning spaces]]+Enrollment[[#This Row],['# of Boys from host community in age group 15-17 enrolled in learning spaces]]</f>
        <v>0</v>
      </c>
      <c r="CB5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64" spans="1:80">
      <c r="A564" s="21" t="s">
        <v>33</v>
      </c>
      <c r="B564" s="21" t="s">
        <v>62</v>
      </c>
      <c r="E564" s="21" t="s">
        <v>758</v>
      </c>
      <c r="F564" s="21" t="s">
        <v>759</v>
      </c>
      <c r="G564" s="21">
        <v>31013346</v>
      </c>
      <c r="H564" s="21" t="s">
        <v>166</v>
      </c>
      <c r="I564" s="21" t="s">
        <v>167</v>
      </c>
      <c r="J564" s="21" t="s">
        <v>168</v>
      </c>
      <c r="K564" s="21">
        <v>21.188036160136999</v>
      </c>
      <c r="L564" s="21">
        <v>92.156054544815802</v>
      </c>
      <c r="M564" s="21">
        <v>-33.602231317319301</v>
      </c>
      <c r="N564" s="21">
        <v>4</v>
      </c>
      <c r="P564" s="21" t="s">
        <v>99</v>
      </c>
      <c r="Q564" s="21" t="s">
        <v>109</v>
      </c>
      <c r="S564" s="21">
        <v>15</v>
      </c>
      <c r="T564" s="21">
        <v>0</v>
      </c>
      <c r="U564" s="21">
        <v>20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37</v>
      </c>
      <c r="AB564" s="21">
        <v>0</v>
      </c>
      <c r="AC564" s="21">
        <v>33</v>
      </c>
      <c r="AD564" s="21">
        <v>0</v>
      </c>
      <c r="AE564" s="21">
        <v>0</v>
      </c>
      <c r="AF564" s="21">
        <v>0</v>
      </c>
      <c r="AG564" s="21">
        <v>0</v>
      </c>
      <c r="AH564" s="21">
        <v>0</v>
      </c>
      <c r="AI564" s="21">
        <v>0</v>
      </c>
      <c r="AJ564" s="21">
        <v>0</v>
      </c>
      <c r="AK564" s="21">
        <v>0</v>
      </c>
      <c r="AL564" s="21">
        <v>0</v>
      </c>
      <c r="AM564" s="21">
        <v>0</v>
      </c>
      <c r="AN564" s="21">
        <v>0</v>
      </c>
      <c r="AO564" s="21">
        <v>0</v>
      </c>
      <c r="AP564" s="21">
        <v>0</v>
      </c>
      <c r="AQ564" s="21">
        <v>0</v>
      </c>
      <c r="AR564" s="21">
        <v>0</v>
      </c>
      <c r="AS564" s="21">
        <v>0</v>
      </c>
      <c r="AT564" s="21">
        <v>0</v>
      </c>
      <c r="AU564" s="21">
        <v>0</v>
      </c>
      <c r="AV564" s="21">
        <v>0</v>
      </c>
      <c r="AW564" s="21">
        <v>0</v>
      </c>
      <c r="AX564" s="21">
        <v>0</v>
      </c>
      <c r="AY564" s="21" t="s">
        <v>167</v>
      </c>
      <c r="AZ5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64" s="22">
        <f>Enrollment[[#This Row],[Refugee Children 3-14]]+Enrollment[[#This Row],[Refugee Children 15-24]]</f>
        <v>105</v>
      </c>
      <c r="BC5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64" s="22">
        <f>Enrollment[[#This Row],[Host Children 3-14]]+Enrollment[[#This Row],[Host Children 15-24]]</f>
        <v>0</v>
      </c>
      <c r="BF564" s="22">
        <f>Enrollment[[#This Row],['# of Boys from refugee community in age group 3-5 enrolled in learning spaces]]+Enrollment[[#This Row],['# of Boys from refugee community in age group 6-14 enrolled in learning spaces]]</f>
        <v>53</v>
      </c>
      <c r="BG564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564" s="22">
        <f>Enrollment[[#This Row],['# of Boys from host community in age group 3-5 enrolled in learning spaces]]+Enrollment[[#This Row],['# of Boys from host community in age group 6-14 enrolled in learning spaces]]</f>
        <v>0</v>
      </c>
      <c r="BI564" s="22">
        <f>Enrollment[[#This Row],['# of Girls from host community in age group 3-5 enrolled in learning spaces]]+Enrollment[[#This Row],['# of Girls from host community in age group 6-14 enrolled in learning spaces]]</f>
        <v>0</v>
      </c>
      <c r="BJ564" s="22">
        <f>Enrollment[[#This Row],[Male Refugee (3-14)]]+Enrollment[[#This Row],[Host Male (3-14)]]</f>
        <v>53</v>
      </c>
      <c r="BK564" s="22">
        <f>Enrollment[[#This Row],[Female Refugee (3-14)]]+Enrollment[[#This Row],[Host Female (3-14)]]</f>
        <v>52</v>
      </c>
      <c r="BL5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64" s="22">
        <f>Enrollment[[#This Row],['# of Boys from host community in age group 15-17 enrolled in learning spaces]]+Enrollment[[#This Row],['# of Boys from host community in age group 18-24 enrolled in learning spaces]]</f>
        <v>0</v>
      </c>
      <c r="BO5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64" s="22">
        <f>Enrollment[[#This Row],[Male Refugee (15-24)]]+Enrollment[[#This Row],[Male Host (15-24)]]</f>
        <v>0</v>
      </c>
      <c r="BQ564" s="22">
        <f>Enrollment[[#This Row],[Female Refugee  (15-24)]]+Enrollment[[#This Row],[Female Host (15-24)]]</f>
        <v>0</v>
      </c>
      <c r="BR564" s="22">
        <f>Enrollment[[#This Row],[Total Male (3-14)]]+Enrollment[[#This Row],[Total Male (15-24)]]</f>
        <v>53</v>
      </c>
      <c r="BS564" s="22">
        <f>Enrollment[[#This Row],[Total Female (3-14)]]+Enrollment[[#This Row],[Total Female (15-24)]]</f>
        <v>52</v>
      </c>
      <c r="BT564" s="22">
        <f>Enrollment[[#This Row],[Refugee Total]]+Enrollment[[#This Row],[Total Host]]</f>
        <v>105</v>
      </c>
      <c r="BU564" s="22">
        <f>Enrollment[[#This Row],['# of Girls from refugee community in age group 3-5 enrolled in learning spaces]]+Enrollment[[#This Row],['# of Girls from host community in age group 3-5 enrolled in learning spaces]]</f>
        <v>15</v>
      </c>
      <c r="BV564" s="22">
        <f>Enrollment[[#This Row],['# of Girls from refugee community in age group 6-14 enrolled in learning spaces]]+Enrollment[[#This Row],['# of Girls from host community in age group 6-14 enrolled in learning spaces]]</f>
        <v>37</v>
      </c>
      <c r="BW5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64" s="22">
        <f>Enrollment[[#This Row],['# of Boys from refugee community in age group 3-5 enrolled in learning spaces]]+Enrollment[[#This Row],['# of Boys from host community in age group 3-5 enrolled in learning spaces]]</f>
        <v>20</v>
      </c>
      <c r="BZ564" s="22">
        <f>Enrollment[[#This Row],['# of Boys from refugee community in age group 6-14 enrolled in learning spaces]]+Enrollment[[#This Row],['# of Boys from host community in age group 6-14 enrolled in learning spaces]]</f>
        <v>33</v>
      </c>
      <c r="CA5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5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65" spans="1:80">
      <c r="A565" s="21" t="s">
        <v>33</v>
      </c>
      <c r="B565" s="21" t="s">
        <v>62</v>
      </c>
      <c r="E565" s="21" t="s">
        <v>760</v>
      </c>
      <c r="F565" s="21" t="s">
        <v>761</v>
      </c>
      <c r="G565" s="21">
        <v>31013355</v>
      </c>
      <c r="H565" s="21" t="s">
        <v>166</v>
      </c>
      <c r="I565" s="21" t="s">
        <v>259</v>
      </c>
      <c r="J565" s="21" t="s">
        <v>168</v>
      </c>
      <c r="K565" s="21">
        <v>21.1866910499004</v>
      </c>
      <c r="L565" s="21">
        <v>92.155760512341701</v>
      </c>
      <c r="M565" s="21">
        <v>-51.274869483086498</v>
      </c>
      <c r="N565" s="21">
        <v>4</v>
      </c>
      <c r="P565" s="21" t="s">
        <v>99</v>
      </c>
      <c r="Q565" s="21" t="s">
        <v>109</v>
      </c>
      <c r="S565" s="21">
        <v>15</v>
      </c>
      <c r="T565" s="21">
        <v>0</v>
      </c>
      <c r="U565" s="21">
        <v>20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38</v>
      </c>
      <c r="AB565" s="21">
        <v>0</v>
      </c>
      <c r="AC565" s="21">
        <v>32</v>
      </c>
      <c r="AD565" s="21">
        <v>0</v>
      </c>
      <c r="AE565" s="21">
        <v>0</v>
      </c>
      <c r="AF565" s="21">
        <v>0</v>
      </c>
      <c r="AG565" s="21">
        <v>0</v>
      </c>
      <c r="AH565" s="21">
        <v>0</v>
      </c>
      <c r="AI565" s="21">
        <v>0</v>
      </c>
      <c r="AJ565" s="21">
        <v>0</v>
      </c>
      <c r="AK565" s="21">
        <v>0</v>
      </c>
      <c r="AL565" s="21">
        <v>0</v>
      </c>
      <c r="AM565" s="21">
        <v>0</v>
      </c>
      <c r="AN565" s="21">
        <v>0</v>
      </c>
      <c r="AO565" s="21">
        <v>0</v>
      </c>
      <c r="AP565" s="21">
        <v>0</v>
      </c>
      <c r="AQ565" s="21">
        <v>0</v>
      </c>
      <c r="AR565" s="21">
        <v>0</v>
      </c>
      <c r="AS565" s="21">
        <v>0</v>
      </c>
      <c r="AT565" s="21">
        <v>0</v>
      </c>
      <c r="AU565" s="21">
        <v>0</v>
      </c>
      <c r="AV565" s="21">
        <v>0</v>
      </c>
      <c r="AW565" s="21">
        <v>0</v>
      </c>
      <c r="AX565" s="21">
        <v>0</v>
      </c>
      <c r="AY565" s="21" t="s">
        <v>259</v>
      </c>
      <c r="AZ5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65" s="22">
        <f>Enrollment[[#This Row],[Refugee Children 3-14]]+Enrollment[[#This Row],[Refugee Children 15-24]]</f>
        <v>105</v>
      </c>
      <c r="BC5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65" s="22">
        <f>Enrollment[[#This Row],[Host Children 3-14]]+Enrollment[[#This Row],[Host Children 15-24]]</f>
        <v>0</v>
      </c>
      <c r="BF565" s="22">
        <f>Enrollment[[#This Row],['# of Boys from refugee community in age group 3-5 enrolled in learning spaces]]+Enrollment[[#This Row],['# of Boys from refugee community in age group 6-14 enrolled in learning spaces]]</f>
        <v>52</v>
      </c>
      <c r="BG565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565" s="22">
        <f>Enrollment[[#This Row],['# of Boys from host community in age group 3-5 enrolled in learning spaces]]+Enrollment[[#This Row],['# of Boys from host community in age group 6-14 enrolled in learning spaces]]</f>
        <v>0</v>
      </c>
      <c r="BI565" s="22">
        <f>Enrollment[[#This Row],['# of Girls from host community in age group 3-5 enrolled in learning spaces]]+Enrollment[[#This Row],['# of Girls from host community in age group 6-14 enrolled in learning spaces]]</f>
        <v>0</v>
      </c>
      <c r="BJ565" s="22">
        <f>Enrollment[[#This Row],[Male Refugee (3-14)]]+Enrollment[[#This Row],[Host Male (3-14)]]</f>
        <v>52</v>
      </c>
      <c r="BK565" s="22">
        <f>Enrollment[[#This Row],[Female Refugee (3-14)]]+Enrollment[[#This Row],[Host Female (3-14)]]</f>
        <v>53</v>
      </c>
      <c r="BL5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65" s="22">
        <f>Enrollment[[#This Row],['# of Boys from host community in age group 15-17 enrolled in learning spaces]]+Enrollment[[#This Row],['# of Boys from host community in age group 18-24 enrolled in learning spaces]]</f>
        <v>0</v>
      </c>
      <c r="BO5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65" s="22">
        <f>Enrollment[[#This Row],[Male Refugee (15-24)]]+Enrollment[[#This Row],[Male Host (15-24)]]</f>
        <v>0</v>
      </c>
      <c r="BQ565" s="22">
        <f>Enrollment[[#This Row],[Female Refugee  (15-24)]]+Enrollment[[#This Row],[Female Host (15-24)]]</f>
        <v>0</v>
      </c>
      <c r="BR565" s="22">
        <f>Enrollment[[#This Row],[Total Male (3-14)]]+Enrollment[[#This Row],[Total Male (15-24)]]</f>
        <v>52</v>
      </c>
      <c r="BS565" s="22">
        <f>Enrollment[[#This Row],[Total Female (3-14)]]+Enrollment[[#This Row],[Total Female (15-24)]]</f>
        <v>53</v>
      </c>
      <c r="BT565" s="22">
        <f>Enrollment[[#This Row],[Refugee Total]]+Enrollment[[#This Row],[Total Host]]</f>
        <v>105</v>
      </c>
      <c r="BU565" s="22">
        <f>Enrollment[[#This Row],['# of Girls from refugee community in age group 3-5 enrolled in learning spaces]]+Enrollment[[#This Row],['# of Girls from host community in age group 3-5 enrolled in learning spaces]]</f>
        <v>15</v>
      </c>
      <c r="BV565" s="22">
        <f>Enrollment[[#This Row],['# of Girls from refugee community in age group 6-14 enrolled in learning spaces]]+Enrollment[[#This Row],['# of Girls from host community in age group 6-14 enrolled in learning spaces]]</f>
        <v>38</v>
      </c>
      <c r="BW5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65" s="22">
        <f>Enrollment[[#This Row],['# of Boys from refugee community in age group 3-5 enrolled in learning spaces]]+Enrollment[[#This Row],['# of Boys from host community in age group 3-5 enrolled in learning spaces]]</f>
        <v>20</v>
      </c>
      <c r="BZ565" s="22">
        <f>Enrollment[[#This Row],['# of Boys from refugee community in age group 6-14 enrolled in learning spaces]]+Enrollment[[#This Row],['# of Boys from host community in age group 6-14 enrolled in learning spaces]]</f>
        <v>32</v>
      </c>
      <c r="CA5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66" spans="1:80">
      <c r="A566" s="21" t="s">
        <v>33</v>
      </c>
      <c r="B566" s="21" t="s">
        <v>62</v>
      </c>
      <c r="E566" s="21" t="s">
        <v>762</v>
      </c>
      <c r="F566" s="21" t="s">
        <v>763</v>
      </c>
      <c r="G566" s="21">
        <v>31013279</v>
      </c>
      <c r="H566" s="21" t="s">
        <v>166</v>
      </c>
      <c r="I566" s="21" t="s">
        <v>259</v>
      </c>
      <c r="J566" s="21" t="s">
        <v>168</v>
      </c>
      <c r="K566" s="21">
        <v>21.193609007396901</v>
      </c>
      <c r="L566" s="21">
        <v>92.152035033015096</v>
      </c>
      <c r="M566" s="21">
        <v>-39.007604041695501</v>
      </c>
      <c r="N566" s="21">
        <v>4</v>
      </c>
      <c r="P566" s="21" t="s">
        <v>99</v>
      </c>
      <c r="Q566" s="21" t="s">
        <v>109</v>
      </c>
      <c r="S566" s="21">
        <v>17</v>
      </c>
      <c r="T566" s="21">
        <v>0</v>
      </c>
      <c r="U566" s="21">
        <v>18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26</v>
      </c>
      <c r="AB566" s="21">
        <v>0</v>
      </c>
      <c r="AC566" s="21">
        <v>44</v>
      </c>
      <c r="AD566" s="21">
        <v>0</v>
      </c>
      <c r="AE566" s="21">
        <v>0</v>
      </c>
      <c r="AF566" s="21">
        <v>0</v>
      </c>
      <c r="AG566" s="21">
        <v>0</v>
      </c>
      <c r="AH566" s="21">
        <v>0</v>
      </c>
      <c r="AI566" s="21">
        <v>0</v>
      </c>
      <c r="AJ566" s="21">
        <v>0</v>
      </c>
      <c r="AK566" s="21">
        <v>0</v>
      </c>
      <c r="AL566" s="21">
        <v>0</v>
      </c>
      <c r="AM566" s="21">
        <v>0</v>
      </c>
      <c r="AN566" s="21">
        <v>0</v>
      </c>
      <c r="AO566" s="21">
        <v>0</v>
      </c>
      <c r="AP566" s="21">
        <v>0</v>
      </c>
      <c r="AQ566" s="21">
        <v>0</v>
      </c>
      <c r="AR566" s="21">
        <v>0</v>
      </c>
      <c r="AS566" s="21">
        <v>0</v>
      </c>
      <c r="AT566" s="21">
        <v>0</v>
      </c>
      <c r="AU566" s="21">
        <v>0</v>
      </c>
      <c r="AV566" s="21">
        <v>0</v>
      </c>
      <c r="AW566" s="21">
        <v>0</v>
      </c>
      <c r="AX566" s="21">
        <v>0</v>
      </c>
      <c r="AY566" s="21" t="s">
        <v>259</v>
      </c>
      <c r="AZ5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66" s="22">
        <f>Enrollment[[#This Row],[Refugee Children 3-14]]+Enrollment[[#This Row],[Refugee Children 15-24]]</f>
        <v>105</v>
      </c>
      <c r="BC5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66" s="22">
        <f>Enrollment[[#This Row],[Host Children 3-14]]+Enrollment[[#This Row],[Host Children 15-24]]</f>
        <v>0</v>
      </c>
      <c r="BF566" s="22">
        <f>Enrollment[[#This Row],['# of Boys from refugee community in age group 3-5 enrolled in learning spaces]]+Enrollment[[#This Row],['# of Boys from refugee community in age group 6-14 enrolled in learning spaces]]</f>
        <v>62</v>
      </c>
      <c r="BG566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566" s="22">
        <f>Enrollment[[#This Row],['# of Boys from host community in age group 3-5 enrolled in learning spaces]]+Enrollment[[#This Row],['# of Boys from host community in age group 6-14 enrolled in learning spaces]]</f>
        <v>0</v>
      </c>
      <c r="BI566" s="22">
        <f>Enrollment[[#This Row],['# of Girls from host community in age group 3-5 enrolled in learning spaces]]+Enrollment[[#This Row],['# of Girls from host community in age group 6-14 enrolled in learning spaces]]</f>
        <v>0</v>
      </c>
      <c r="BJ566" s="22">
        <f>Enrollment[[#This Row],[Male Refugee (3-14)]]+Enrollment[[#This Row],[Host Male (3-14)]]</f>
        <v>62</v>
      </c>
      <c r="BK566" s="22">
        <f>Enrollment[[#This Row],[Female Refugee (3-14)]]+Enrollment[[#This Row],[Host Female (3-14)]]</f>
        <v>43</v>
      </c>
      <c r="BL5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66" s="22">
        <f>Enrollment[[#This Row],['# of Boys from host community in age group 15-17 enrolled in learning spaces]]+Enrollment[[#This Row],['# of Boys from host community in age group 18-24 enrolled in learning spaces]]</f>
        <v>0</v>
      </c>
      <c r="BO5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66" s="22">
        <f>Enrollment[[#This Row],[Male Refugee (15-24)]]+Enrollment[[#This Row],[Male Host (15-24)]]</f>
        <v>0</v>
      </c>
      <c r="BQ566" s="22">
        <f>Enrollment[[#This Row],[Female Refugee  (15-24)]]+Enrollment[[#This Row],[Female Host (15-24)]]</f>
        <v>0</v>
      </c>
      <c r="BR566" s="22">
        <f>Enrollment[[#This Row],[Total Male (3-14)]]+Enrollment[[#This Row],[Total Male (15-24)]]</f>
        <v>62</v>
      </c>
      <c r="BS566" s="22">
        <f>Enrollment[[#This Row],[Total Female (3-14)]]+Enrollment[[#This Row],[Total Female (15-24)]]</f>
        <v>43</v>
      </c>
      <c r="BT566" s="22">
        <f>Enrollment[[#This Row],[Refugee Total]]+Enrollment[[#This Row],[Total Host]]</f>
        <v>105</v>
      </c>
      <c r="BU566" s="22">
        <f>Enrollment[[#This Row],['# of Girls from refugee community in age group 3-5 enrolled in learning spaces]]+Enrollment[[#This Row],['# of Girls from host community in age group 3-5 enrolled in learning spaces]]</f>
        <v>17</v>
      </c>
      <c r="BV566" s="22">
        <f>Enrollment[[#This Row],['# of Girls from refugee community in age group 6-14 enrolled in learning spaces]]+Enrollment[[#This Row],['# of Girls from host community in age group 6-14 enrolled in learning spaces]]</f>
        <v>26</v>
      </c>
      <c r="BW5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66" s="22">
        <f>Enrollment[[#This Row],['# of Boys from refugee community in age group 3-5 enrolled in learning spaces]]+Enrollment[[#This Row],['# of Boys from host community in age group 3-5 enrolled in learning spaces]]</f>
        <v>18</v>
      </c>
      <c r="BZ566" s="22">
        <f>Enrollment[[#This Row],['# of Boys from refugee community in age group 6-14 enrolled in learning spaces]]+Enrollment[[#This Row],['# of Boys from host community in age group 6-14 enrolled in learning spaces]]</f>
        <v>44</v>
      </c>
      <c r="CA5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5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67" spans="1:80">
      <c r="A567" s="21" t="s">
        <v>33</v>
      </c>
      <c r="B567" s="21" t="s">
        <v>62</v>
      </c>
      <c r="E567" s="21" t="s">
        <v>764</v>
      </c>
      <c r="F567" s="21" t="s">
        <v>765</v>
      </c>
      <c r="G567" s="21">
        <v>31013277</v>
      </c>
      <c r="H567" s="21" t="s">
        <v>166</v>
      </c>
      <c r="I567" s="21" t="s">
        <v>259</v>
      </c>
      <c r="J567" s="21" t="s">
        <v>168</v>
      </c>
      <c r="K567" s="21">
        <v>21.192531899999999</v>
      </c>
      <c r="L567" s="21">
        <v>92.152839299999997</v>
      </c>
      <c r="M567" s="21" t="s">
        <v>261</v>
      </c>
      <c r="N567" s="21" t="s">
        <v>261</v>
      </c>
      <c r="P567" s="21" t="s">
        <v>99</v>
      </c>
      <c r="Q567" s="21" t="s">
        <v>109</v>
      </c>
      <c r="S567" s="21">
        <v>18</v>
      </c>
      <c r="T567" s="21">
        <v>0</v>
      </c>
      <c r="U567" s="21">
        <v>17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29</v>
      </c>
      <c r="AB567" s="21">
        <v>0</v>
      </c>
      <c r="AC567" s="21">
        <v>41</v>
      </c>
      <c r="AD567" s="21">
        <v>0</v>
      </c>
      <c r="AE567" s="21">
        <v>0</v>
      </c>
      <c r="AF567" s="21">
        <v>0</v>
      </c>
      <c r="AG567" s="21">
        <v>0</v>
      </c>
      <c r="AH567" s="21">
        <v>0</v>
      </c>
      <c r="AI567" s="21">
        <v>0</v>
      </c>
      <c r="AJ567" s="21">
        <v>0</v>
      </c>
      <c r="AK567" s="21">
        <v>0</v>
      </c>
      <c r="AL567" s="21">
        <v>0</v>
      </c>
      <c r="AM567" s="21">
        <v>0</v>
      </c>
      <c r="AN567" s="21">
        <v>0</v>
      </c>
      <c r="AO567" s="21">
        <v>0</v>
      </c>
      <c r="AP567" s="21">
        <v>0</v>
      </c>
      <c r="AQ567" s="21">
        <v>0</v>
      </c>
      <c r="AR567" s="21">
        <v>0</v>
      </c>
      <c r="AS567" s="21">
        <v>0</v>
      </c>
      <c r="AT567" s="21">
        <v>0</v>
      </c>
      <c r="AU567" s="21">
        <v>0</v>
      </c>
      <c r="AV567" s="21">
        <v>0</v>
      </c>
      <c r="AW567" s="21">
        <v>0</v>
      </c>
      <c r="AX567" s="21">
        <v>0</v>
      </c>
      <c r="AY567" s="21" t="s">
        <v>259</v>
      </c>
      <c r="AZ5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67" s="22">
        <f>Enrollment[[#This Row],[Refugee Children 3-14]]+Enrollment[[#This Row],[Refugee Children 15-24]]</f>
        <v>105</v>
      </c>
      <c r="BC5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67" s="22">
        <f>Enrollment[[#This Row],[Host Children 3-14]]+Enrollment[[#This Row],[Host Children 15-24]]</f>
        <v>0</v>
      </c>
      <c r="BF567" s="22">
        <f>Enrollment[[#This Row],['# of Boys from refugee community in age group 3-5 enrolled in learning spaces]]+Enrollment[[#This Row],['# of Boys from refugee community in age group 6-14 enrolled in learning spaces]]</f>
        <v>58</v>
      </c>
      <c r="BG567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567" s="22">
        <f>Enrollment[[#This Row],['# of Boys from host community in age group 3-5 enrolled in learning spaces]]+Enrollment[[#This Row],['# of Boys from host community in age group 6-14 enrolled in learning spaces]]</f>
        <v>0</v>
      </c>
      <c r="BI567" s="22">
        <f>Enrollment[[#This Row],['# of Girls from host community in age group 3-5 enrolled in learning spaces]]+Enrollment[[#This Row],['# of Girls from host community in age group 6-14 enrolled in learning spaces]]</f>
        <v>0</v>
      </c>
      <c r="BJ567" s="22">
        <f>Enrollment[[#This Row],[Male Refugee (3-14)]]+Enrollment[[#This Row],[Host Male (3-14)]]</f>
        <v>58</v>
      </c>
      <c r="BK567" s="22">
        <f>Enrollment[[#This Row],[Female Refugee (3-14)]]+Enrollment[[#This Row],[Host Female (3-14)]]</f>
        <v>47</v>
      </c>
      <c r="BL5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67" s="22">
        <f>Enrollment[[#This Row],['# of Boys from host community in age group 15-17 enrolled in learning spaces]]+Enrollment[[#This Row],['# of Boys from host community in age group 18-24 enrolled in learning spaces]]</f>
        <v>0</v>
      </c>
      <c r="BO5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67" s="22">
        <f>Enrollment[[#This Row],[Male Refugee (15-24)]]+Enrollment[[#This Row],[Male Host (15-24)]]</f>
        <v>0</v>
      </c>
      <c r="BQ567" s="22">
        <f>Enrollment[[#This Row],[Female Refugee  (15-24)]]+Enrollment[[#This Row],[Female Host (15-24)]]</f>
        <v>0</v>
      </c>
      <c r="BR567" s="22">
        <f>Enrollment[[#This Row],[Total Male (3-14)]]+Enrollment[[#This Row],[Total Male (15-24)]]</f>
        <v>58</v>
      </c>
      <c r="BS567" s="22">
        <f>Enrollment[[#This Row],[Total Female (3-14)]]+Enrollment[[#This Row],[Total Female (15-24)]]</f>
        <v>47</v>
      </c>
      <c r="BT567" s="22">
        <f>Enrollment[[#This Row],[Refugee Total]]+Enrollment[[#This Row],[Total Host]]</f>
        <v>105</v>
      </c>
      <c r="BU567" s="22">
        <f>Enrollment[[#This Row],['# of Girls from refugee community in age group 3-5 enrolled in learning spaces]]+Enrollment[[#This Row],['# of Girls from host community in age group 3-5 enrolled in learning spaces]]</f>
        <v>18</v>
      </c>
      <c r="BV567" s="22">
        <f>Enrollment[[#This Row],['# of Girls from refugee community in age group 6-14 enrolled in learning spaces]]+Enrollment[[#This Row],['# of Girls from host community in age group 6-14 enrolled in learning spaces]]</f>
        <v>29</v>
      </c>
      <c r="BW5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67" s="22">
        <f>Enrollment[[#This Row],['# of Boys from refugee community in age group 3-5 enrolled in learning spaces]]+Enrollment[[#This Row],['# of Boys from host community in age group 3-5 enrolled in learning spaces]]</f>
        <v>17</v>
      </c>
      <c r="BZ567" s="22">
        <f>Enrollment[[#This Row],['# of Boys from refugee community in age group 6-14 enrolled in learning spaces]]+Enrollment[[#This Row],['# of Boys from host community in age group 6-14 enrolled in learning spaces]]</f>
        <v>41</v>
      </c>
      <c r="CA5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5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68" spans="1:80">
      <c r="A568" s="21" t="s">
        <v>33</v>
      </c>
      <c r="B568" s="21" t="s">
        <v>62</v>
      </c>
      <c r="E568" s="21" t="s">
        <v>766</v>
      </c>
      <c r="F568" s="21" t="s">
        <v>767</v>
      </c>
      <c r="G568" s="21">
        <v>31013286</v>
      </c>
      <c r="H568" s="21" t="s">
        <v>166</v>
      </c>
      <c r="I568" s="21" t="s">
        <v>259</v>
      </c>
      <c r="J568" s="21" t="s">
        <v>168</v>
      </c>
      <c r="K568" s="21">
        <v>21.1946400175215</v>
      </c>
      <c r="L568" s="21">
        <v>92.152803953567599</v>
      </c>
      <c r="M568" s="21">
        <v>-42.534293653647801</v>
      </c>
      <c r="N568" s="21">
        <v>4</v>
      </c>
      <c r="P568" s="21" t="s">
        <v>99</v>
      </c>
      <c r="Q568" s="21" t="s">
        <v>109</v>
      </c>
      <c r="S568" s="21">
        <v>15</v>
      </c>
      <c r="T568" s="21">
        <v>0</v>
      </c>
      <c r="U568" s="21">
        <v>20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37</v>
      </c>
      <c r="AB568" s="21">
        <v>0</v>
      </c>
      <c r="AC568" s="21">
        <v>35</v>
      </c>
      <c r="AD568" s="21">
        <v>0</v>
      </c>
      <c r="AE568" s="21">
        <v>0</v>
      </c>
      <c r="AF568" s="21">
        <v>0</v>
      </c>
      <c r="AG568" s="21">
        <v>0</v>
      </c>
      <c r="AH568" s="21">
        <v>0</v>
      </c>
      <c r="AI568" s="21">
        <v>0</v>
      </c>
      <c r="AJ568" s="21">
        <v>0</v>
      </c>
      <c r="AK568" s="21">
        <v>0</v>
      </c>
      <c r="AL568" s="21">
        <v>0</v>
      </c>
      <c r="AM568" s="21">
        <v>0</v>
      </c>
      <c r="AN568" s="21">
        <v>0</v>
      </c>
      <c r="AO568" s="21">
        <v>0</v>
      </c>
      <c r="AP568" s="21">
        <v>0</v>
      </c>
      <c r="AQ568" s="21">
        <v>0</v>
      </c>
      <c r="AR568" s="21">
        <v>0</v>
      </c>
      <c r="AS568" s="21">
        <v>0</v>
      </c>
      <c r="AT568" s="21">
        <v>0</v>
      </c>
      <c r="AU568" s="21">
        <v>0</v>
      </c>
      <c r="AV568" s="21">
        <v>0</v>
      </c>
      <c r="AW568" s="21">
        <v>0</v>
      </c>
      <c r="AX568" s="21">
        <v>0</v>
      </c>
      <c r="AY568" s="21" t="s">
        <v>259</v>
      </c>
      <c r="AZ5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5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68" s="22">
        <f>Enrollment[[#This Row],[Refugee Children 3-14]]+Enrollment[[#This Row],[Refugee Children 15-24]]</f>
        <v>107</v>
      </c>
      <c r="BC5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68" s="22">
        <f>Enrollment[[#This Row],[Host Children 3-14]]+Enrollment[[#This Row],[Host Children 15-24]]</f>
        <v>0</v>
      </c>
      <c r="BF568" s="22">
        <f>Enrollment[[#This Row],['# of Boys from refugee community in age group 3-5 enrolled in learning spaces]]+Enrollment[[#This Row],['# of Boys from refugee community in age group 6-14 enrolled in learning spaces]]</f>
        <v>55</v>
      </c>
      <c r="BG568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568" s="22">
        <f>Enrollment[[#This Row],['# of Boys from host community in age group 3-5 enrolled in learning spaces]]+Enrollment[[#This Row],['# of Boys from host community in age group 6-14 enrolled in learning spaces]]</f>
        <v>0</v>
      </c>
      <c r="BI568" s="22">
        <f>Enrollment[[#This Row],['# of Girls from host community in age group 3-5 enrolled in learning spaces]]+Enrollment[[#This Row],['# of Girls from host community in age group 6-14 enrolled in learning spaces]]</f>
        <v>0</v>
      </c>
      <c r="BJ568" s="22">
        <f>Enrollment[[#This Row],[Male Refugee (3-14)]]+Enrollment[[#This Row],[Host Male (3-14)]]</f>
        <v>55</v>
      </c>
      <c r="BK568" s="22">
        <f>Enrollment[[#This Row],[Female Refugee (3-14)]]+Enrollment[[#This Row],[Host Female (3-14)]]</f>
        <v>52</v>
      </c>
      <c r="BL5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68" s="22">
        <f>Enrollment[[#This Row],['# of Boys from host community in age group 15-17 enrolled in learning spaces]]+Enrollment[[#This Row],['# of Boys from host community in age group 18-24 enrolled in learning spaces]]</f>
        <v>0</v>
      </c>
      <c r="BO5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68" s="22">
        <f>Enrollment[[#This Row],[Male Refugee (15-24)]]+Enrollment[[#This Row],[Male Host (15-24)]]</f>
        <v>0</v>
      </c>
      <c r="BQ568" s="22">
        <f>Enrollment[[#This Row],[Female Refugee  (15-24)]]+Enrollment[[#This Row],[Female Host (15-24)]]</f>
        <v>0</v>
      </c>
      <c r="BR568" s="22">
        <f>Enrollment[[#This Row],[Total Male (3-14)]]+Enrollment[[#This Row],[Total Male (15-24)]]</f>
        <v>55</v>
      </c>
      <c r="BS568" s="22">
        <f>Enrollment[[#This Row],[Total Female (3-14)]]+Enrollment[[#This Row],[Total Female (15-24)]]</f>
        <v>52</v>
      </c>
      <c r="BT568" s="22">
        <f>Enrollment[[#This Row],[Refugee Total]]+Enrollment[[#This Row],[Total Host]]</f>
        <v>107</v>
      </c>
      <c r="BU568" s="22">
        <f>Enrollment[[#This Row],['# of Girls from refugee community in age group 3-5 enrolled in learning spaces]]+Enrollment[[#This Row],['# of Girls from host community in age group 3-5 enrolled in learning spaces]]</f>
        <v>15</v>
      </c>
      <c r="BV568" s="22">
        <f>Enrollment[[#This Row],['# of Girls from refugee community in age group 6-14 enrolled in learning spaces]]+Enrollment[[#This Row],['# of Girls from host community in age group 6-14 enrolled in learning spaces]]</f>
        <v>37</v>
      </c>
      <c r="BW5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68" s="22">
        <f>Enrollment[[#This Row],['# of Boys from refugee community in age group 3-5 enrolled in learning spaces]]+Enrollment[[#This Row],['# of Boys from host community in age group 3-5 enrolled in learning spaces]]</f>
        <v>20</v>
      </c>
      <c r="BZ568" s="22">
        <f>Enrollment[[#This Row],['# of Boys from refugee community in age group 6-14 enrolled in learning spaces]]+Enrollment[[#This Row],['# of Boys from host community in age group 6-14 enrolled in learning spaces]]</f>
        <v>35</v>
      </c>
      <c r="CA5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5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69" spans="1:80">
      <c r="A569" s="21" t="s">
        <v>33</v>
      </c>
      <c r="B569" s="21" t="s">
        <v>62</v>
      </c>
      <c r="E569" s="21" t="s">
        <v>768</v>
      </c>
      <c r="F569" s="21" t="s">
        <v>769</v>
      </c>
      <c r="G569" s="21">
        <v>31013451</v>
      </c>
      <c r="H569" s="21" t="s">
        <v>166</v>
      </c>
      <c r="I569" s="21" t="s">
        <v>167</v>
      </c>
      <c r="J569" s="21" t="s">
        <v>168</v>
      </c>
      <c r="K569" s="21">
        <v>21.187901199999999</v>
      </c>
      <c r="L569" s="21">
        <v>92.152507999999997</v>
      </c>
      <c r="M569" s="21">
        <v>-26.054330396699999</v>
      </c>
      <c r="N569" s="21" t="s">
        <v>261</v>
      </c>
      <c r="P569" s="21" t="s">
        <v>99</v>
      </c>
      <c r="Q569" s="21" t="s">
        <v>109</v>
      </c>
      <c r="S569" s="21">
        <v>20</v>
      </c>
      <c r="T569" s="21">
        <v>0</v>
      </c>
      <c r="U569" s="21">
        <v>15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42</v>
      </c>
      <c r="AB569" s="21">
        <v>0</v>
      </c>
      <c r="AC569" s="21">
        <v>28</v>
      </c>
      <c r="AD569" s="21">
        <v>0</v>
      </c>
      <c r="AE569" s="21">
        <v>0</v>
      </c>
      <c r="AF569" s="21">
        <v>0</v>
      </c>
      <c r="AG569" s="21">
        <v>0</v>
      </c>
      <c r="AH569" s="21">
        <v>0</v>
      </c>
      <c r="AI569" s="21">
        <v>0</v>
      </c>
      <c r="AJ569" s="21">
        <v>0</v>
      </c>
      <c r="AK569" s="21">
        <v>0</v>
      </c>
      <c r="AL569" s="21">
        <v>0</v>
      </c>
      <c r="AM569" s="21">
        <v>0</v>
      </c>
      <c r="AN569" s="21">
        <v>0</v>
      </c>
      <c r="AO569" s="21">
        <v>0</v>
      </c>
      <c r="AP569" s="21">
        <v>0</v>
      </c>
      <c r="AQ569" s="21">
        <v>0</v>
      </c>
      <c r="AR569" s="21">
        <v>0</v>
      </c>
      <c r="AS569" s="21">
        <v>0</v>
      </c>
      <c r="AT569" s="21">
        <v>0</v>
      </c>
      <c r="AU569" s="21">
        <v>0</v>
      </c>
      <c r="AV569" s="21">
        <v>0</v>
      </c>
      <c r="AW569" s="21">
        <v>0</v>
      </c>
      <c r="AX569" s="21">
        <v>0</v>
      </c>
      <c r="AY569" s="21" t="s">
        <v>167</v>
      </c>
      <c r="AZ5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69" s="22">
        <f>Enrollment[[#This Row],[Refugee Children 3-14]]+Enrollment[[#This Row],[Refugee Children 15-24]]</f>
        <v>105</v>
      </c>
      <c r="BC5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69" s="22">
        <f>Enrollment[[#This Row],[Host Children 3-14]]+Enrollment[[#This Row],[Host Children 15-24]]</f>
        <v>0</v>
      </c>
      <c r="BF569" s="22">
        <f>Enrollment[[#This Row],['# of Boys from refugee community in age group 3-5 enrolled in learning spaces]]+Enrollment[[#This Row],['# of Boys from refugee community in age group 6-14 enrolled in learning spaces]]</f>
        <v>43</v>
      </c>
      <c r="BG569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569" s="22">
        <f>Enrollment[[#This Row],['# of Boys from host community in age group 3-5 enrolled in learning spaces]]+Enrollment[[#This Row],['# of Boys from host community in age group 6-14 enrolled in learning spaces]]</f>
        <v>0</v>
      </c>
      <c r="BI569" s="22">
        <f>Enrollment[[#This Row],['# of Girls from host community in age group 3-5 enrolled in learning spaces]]+Enrollment[[#This Row],['# of Girls from host community in age group 6-14 enrolled in learning spaces]]</f>
        <v>0</v>
      </c>
      <c r="BJ569" s="22">
        <f>Enrollment[[#This Row],[Male Refugee (3-14)]]+Enrollment[[#This Row],[Host Male (3-14)]]</f>
        <v>43</v>
      </c>
      <c r="BK569" s="22">
        <f>Enrollment[[#This Row],[Female Refugee (3-14)]]+Enrollment[[#This Row],[Host Female (3-14)]]</f>
        <v>62</v>
      </c>
      <c r="BL5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69" s="22">
        <f>Enrollment[[#This Row],['# of Boys from host community in age group 15-17 enrolled in learning spaces]]+Enrollment[[#This Row],['# of Boys from host community in age group 18-24 enrolled in learning spaces]]</f>
        <v>0</v>
      </c>
      <c r="BO5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69" s="22">
        <f>Enrollment[[#This Row],[Male Refugee (15-24)]]+Enrollment[[#This Row],[Male Host (15-24)]]</f>
        <v>0</v>
      </c>
      <c r="BQ569" s="22">
        <f>Enrollment[[#This Row],[Female Refugee  (15-24)]]+Enrollment[[#This Row],[Female Host (15-24)]]</f>
        <v>0</v>
      </c>
      <c r="BR569" s="22">
        <f>Enrollment[[#This Row],[Total Male (3-14)]]+Enrollment[[#This Row],[Total Male (15-24)]]</f>
        <v>43</v>
      </c>
      <c r="BS569" s="22">
        <f>Enrollment[[#This Row],[Total Female (3-14)]]+Enrollment[[#This Row],[Total Female (15-24)]]</f>
        <v>62</v>
      </c>
      <c r="BT569" s="22">
        <f>Enrollment[[#This Row],[Refugee Total]]+Enrollment[[#This Row],[Total Host]]</f>
        <v>105</v>
      </c>
      <c r="BU569" s="22">
        <f>Enrollment[[#This Row],['# of Girls from refugee community in age group 3-5 enrolled in learning spaces]]+Enrollment[[#This Row],['# of Girls from host community in age group 3-5 enrolled in learning spaces]]</f>
        <v>20</v>
      </c>
      <c r="BV569" s="22">
        <f>Enrollment[[#This Row],['# of Girls from refugee community in age group 6-14 enrolled in learning spaces]]+Enrollment[[#This Row],['# of Girls from host community in age group 6-14 enrolled in learning spaces]]</f>
        <v>42</v>
      </c>
      <c r="BW5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69" s="22">
        <f>Enrollment[[#This Row],['# of Boys from refugee community in age group 3-5 enrolled in learning spaces]]+Enrollment[[#This Row],['# of Boys from host community in age group 3-5 enrolled in learning spaces]]</f>
        <v>15</v>
      </c>
      <c r="BZ569" s="22">
        <f>Enrollment[[#This Row],['# of Boys from refugee community in age group 6-14 enrolled in learning spaces]]+Enrollment[[#This Row],['# of Boys from host community in age group 6-14 enrolled in learning spaces]]</f>
        <v>28</v>
      </c>
      <c r="CA5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5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70" spans="1:80">
      <c r="A570" s="21" t="s">
        <v>142</v>
      </c>
      <c r="B570" s="21" t="s">
        <v>143</v>
      </c>
      <c r="E570" s="21" t="s">
        <v>770</v>
      </c>
      <c r="F570" s="21" t="s">
        <v>771</v>
      </c>
      <c r="G570" s="21">
        <v>31013353</v>
      </c>
      <c r="H570" s="21" t="s">
        <v>166</v>
      </c>
      <c r="I570" s="21" t="s">
        <v>167</v>
      </c>
      <c r="J570" s="21" t="s">
        <v>168</v>
      </c>
      <c r="K570" s="21">
        <v>21.1858648089162</v>
      </c>
      <c r="L570" s="21">
        <v>92.1575959275457</v>
      </c>
      <c r="M570" s="21">
        <v>-47.082947801337298</v>
      </c>
      <c r="N570" s="21">
        <v>4</v>
      </c>
      <c r="P570" s="21" t="s">
        <v>99</v>
      </c>
      <c r="Q570" s="21" t="s">
        <v>109</v>
      </c>
      <c r="S570" s="21">
        <v>11</v>
      </c>
      <c r="T570" s="21">
        <v>0</v>
      </c>
      <c r="U570" s="21">
        <v>24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31</v>
      </c>
      <c r="AB570" s="21">
        <v>0</v>
      </c>
      <c r="AC570" s="21">
        <v>39</v>
      </c>
      <c r="AD570" s="21">
        <v>0</v>
      </c>
      <c r="AE570" s="21">
        <v>0</v>
      </c>
      <c r="AF570" s="21">
        <v>0</v>
      </c>
      <c r="AG570" s="21">
        <v>0</v>
      </c>
      <c r="AH570" s="21">
        <v>0</v>
      </c>
      <c r="AI570" s="21">
        <v>0</v>
      </c>
      <c r="AJ570" s="21">
        <v>0</v>
      </c>
      <c r="AK570" s="21">
        <v>0</v>
      </c>
      <c r="AL570" s="21">
        <v>0</v>
      </c>
      <c r="AM570" s="21">
        <v>0</v>
      </c>
      <c r="AN570" s="21">
        <v>0</v>
      </c>
      <c r="AO570" s="21">
        <v>0</v>
      </c>
      <c r="AP570" s="21">
        <v>0</v>
      </c>
      <c r="AQ570" s="21">
        <v>0</v>
      </c>
      <c r="AR570" s="21">
        <v>0</v>
      </c>
      <c r="AS570" s="21">
        <v>0</v>
      </c>
      <c r="AT570" s="21">
        <v>0</v>
      </c>
      <c r="AU570" s="21">
        <v>0</v>
      </c>
      <c r="AV570" s="21">
        <v>0</v>
      </c>
      <c r="AW570" s="21">
        <v>0</v>
      </c>
      <c r="AX570" s="21">
        <v>0</v>
      </c>
      <c r="AY570" s="21" t="s">
        <v>167</v>
      </c>
      <c r="AZ5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70" s="22">
        <f>Enrollment[[#This Row],[Refugee Children 3-14]]+Enrollment[[#This Row],[Refugee Children 15-24]]</f>
        <v>105</v>
      </c>
      <c r="BC5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70" s="22">
        <f>Enrollment[[#This Row],[Host Children 3-14]]+Enrollment[[#This Row],[Host Children 15-24]]</f>
        <v>0</v>
      </c>
      <c r="BF570" s="22">
        <f>Enrollment[[#This Row],['# of Boys from refugee community in age group 3-5 enrolled in learning spaces]]+Enrollment[[#This Row],['# of Boys from refugee community in age group 6-14 enrolled in learning spaces]]</f>
        <v>63</v>
      </c>
      <c r="BG570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570" s="22">
        <f>Enrollment[[#This Row],['# of Boys from host community in age group 3-5 enrolled in learning spaces]]+Enrollment[[#This Row],['# of Boys from host community in age group 6-14 enrolled in learning spaces]]</f>
        <v>0</v>
      </c>
      <c r="BI570" s="22">
        <f>Enrollment[[#This Row],['# of Girls from host community in age group 3-5 enrolled in learning spaces]]+Enrollment[[#This Row],['# of Girls from host community in age group 6-14 enrolled in learning spaces]]</f>
        <v>0</v>
      </c>
      <c r="BJ570" s="22">
        <f>Enrollment[[#This Row],[Male Refugee (3-14)]]+Enrollment[[#This Row],[Host Male (3-14)]]</f>
        <v>63</v>
      </c>
      <c r="BK570" s="22">
        <f>Enrollment[[#This Row],[Female Refugee (3-14)]]+Enrollment[[#This Row],[Host Female (3-14)]]</f>
        <v>42</v>
      </c>
      <c r="BL5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70" s="22">
        <f>Enrollment[[#This Row],['# of Boys from host community in age group 15-17 enrolled in learning spaces]]+Enrollment[[#This Row],['# of Boys from host community in age group 18-24 enrolled in learning spaces]]</f>
        <v>0</v>
      </c>
      <c r="BO5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70" s="22">
        <f>Enrollment[[#This Row],[Male Refugee (15-24)]]+Enrollment[[#This Row],[Male Host (15-24)]]</f>
        <v>0</v>
      </c>
      <c r="BQ570" s="22">
        <f>Enrollment[[#This Row],[Female Refugee  (15-24)]]+Enrollment[[#This Row],[Female Host (15-24)]]</f>
        <v>0</v>
      </c>
      <c r="BR570" s="22">
        <f>Enrollment[[#This Row],[Total Male (3-14)]]+Enrollment[[#This Row],[Total Male (15-24)]]</f>
        <v>63</v>
      </c>
      <c r="BS570" s="22">
        <f>Enrollment[[#This Row],[Total Female (3-14)]]+Enrollment[[#This Row],[Total Female (15-24)]]</f>
        <v>42</v>
      </c>
      <c r="BT570" s="22">
        <f>Enrollment[[#This Row],[Refugee Total]]+Enrollment[[#This Row],[Total Host]]</f>
        <v>105</v>
      </c>
      <c r="BU570" s="22">
        <f>Enrollment[[#This Row],['# of Girls from refugee community in age group 3-5 enrolled in learning spaces]]+Enrollment[[#This Row],['# of Girls from host community in age group 3-5 enrolled in learning spaces]]</f>
        <v>11</v>
      </c>
      <c r="BV570" s="22">
        <f>Enrollment[[#This Row],['# of Girls from refugee community in age group 6-14 enrolled in learning spaces]]+Enrollment[[#This Row],['# of Girls from host community in age group 6-14 enrolled in learning spaces]]</f>
        <v>31</v>
      </c>
      <c r="BW5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70" s="22">
        <f>Enrollment[[#This Row],['# of Boys from refugee community in age group 3-5 enrolled in learning spaces]]+Enrollment[[#This Row],['# of Boys from host community in age group 3-5 enrolled in learning spaces]]</f>
        <v>24</v>
      </c>
      <c r="BZ570" s="22">
        <f>Enrollment[[#This Row],['# of Boys from refugee community in age group 6-14 enrolled in learning spaces]]+Enrollment[[#This Row],['# of Boys from host community in age group 6-14 enrolled in learning spaces]]</f>
        <v>39</v>
      </c>
      <c r="CA5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5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71" spans="1:80">
      <c r="A571" s="21" t="s">
        <v>54</v>
      </c>
      <c r="B571" s="21" t="s">
        <v>83</v>
      </c>
      <c r="E571" s="21" t="s">
        <v>713</v>
      </c>
      <c r="F571" s="21" t="s">
        <v>772</v>
      </c>
      <c r="G571" s="21">
        <v>31013358</v>
      </c>
      <c r="H571" s="21" t="s">
        <v>166</v>
      </c>
      <c r="I571" s="21" t="s">
        <v>167</v>
      </c>
      <c r="J571" s="21" t="s">
        <v>168</v>
      </c>
      <c r="K571" s="21">
        <v>21.183499999999999</v>
      </c>
      <c r="L571" s="21">
        <v>92.147199999999998</v>
      </c>
      <c r="P571" s="21" t="s">
        <v>99</v>
      </c>
      <c r="Q571" s="21" t="s">
        <v>109</v>
      </c>
      <c r="S571" s="21">
        <v>19</v>
      </c>
      <c r="T571" s="21">
        <v>0</v>
      </c>
      <c r="U571" s="21">
        <v>16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32</v>
      </c>
      <c r="AB571" s="21">
        <v>0</v>
      </c>
      <c r="AC571" s="21">
        <v>38</v>
      </c>
      <c r="AD571" s="21">
        <v>0</v>
      </c>
      <c r="AE571" s="21">
        <v>0</v>
      </c>
      <c r="AF571" s="21">
        <v>0</v>
      </c>
      <c r="AG571" s="21">
        <v>0</v>
      </c>
      <c r="AH571" s="21">
        <v>0</v>
      </c>
      <c r="AI571" s="21">
        <v>0</v>
      </c>
      <c r="AJ571" s="21">
        <v>0</v>
      </c>
      <c r="AK571" s="21">
        <v>0</v>
      </c>
      <c r="AL571" s="21">
        <v>0</v>
      </c>
      <c r="AM571" s="21">
        <v>0</v>
      </c>
      <c r="AN571" s="21">
        <v>0</v>
      </c>
      <c r="AO571" s="21">
        <v>0</v>
      </c>
      <c r="AP571" s="21">
        <v>0</v>
      </c>
      <c r="AQ571" s="21">
        <v>0</v>
      </c>
      <c r="AR571" s="21">
        <v>0</v>
      </c>
      <c r="AS571" s="21">
        <v>0</v>
      </c>
      <c r="AT571" s="21">
        <v>0</v>
      </c>
      <c r="AU571" s="21">
        <v>0</v>
      </c>
      <c r="AV571" s="21">
        <v>0</v>
      </c>
      <c r="AW571" s="21">
        <v>0</v>
      </c>
      <c r="AX571" s="21">
        <v>0</v>
      </c>
      <c r="AY571" s="21" t="s">
        <v>167</v>
      </c>
      <c r="AZ5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71" s="22">
        <f>Enrollment[[#This Row],[Refugee Children 3-14]]+Enrollment[[#This Row],[Refugee Children 15-24]]</f>
        <v>105</v>
      </c>
      <c r="BC5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71" s="22">
        <f>Enrollment[[#This Row],[Host Children 3-14]]+Enrollment[[#This Row],[Host Children 15-24]]</f>
        <v>0</v>
      </c>
      <c r="BF571" s="22">
        <f>Enrollment[[#This Row],['# of Boys from refugee community in age group 3-5 enrolled in learning spaces]]+Enrollment[[#This Row],['# of Boys from refugee community in age group 6-14 enrolled in learning spaces]]</f>
        <v>54</v>
      </c>
      <c r="BG571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571" s="22">
        <f>Enrollment[[#This Row],['# of Boys from host community in age group 3-5 enrolled in learning spaces]]+Enrollment[[#This Row],['# of Boys from host community in age group 6-14 enrolled in learning spaces]]</f>
        <v>0</v>
      </c>
      <c r="BI571" s="22">
        <f>Enrollment[[#This Row],['# of Girls from host community in age group 3-5 enrolled in learning spaces]]+Enrollment[[#This Row],['# of Girls from host community in age group 6-14 enrolled in learning spaces]]</f>
        <v>0</v>
      </c>
      <c r="BJ571" s="22">
        <f>Enrollment[[#This Row],[Male Refugee (3-14)]]+Enrollment[[#This Row],[Host Male (3-14)]]</f>
        <v>54</v>
      </c>
      <c r="BK571" s="22">
        <f>Enrollment[[#This Row],[Female Refugee (3-14)]]+Enrollment[[#This Row],[Host Female (3-14)]]</f>
        <v>51</v>
      </c>
      <c r="BL5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71" s="22">
        <f>Enrollment[[#This Row],['# of Boys from host community in age group 15-17 enrolled in learning spaces]]+Enrollment[[#This Row],['# of Boys from host community in age group 18-24 enrolled in learning spaces]]</f>
        <v>0</v>
      </c>
      <c r="BO5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71" s="22">
        <f>Enrollment[[#This Row],[Male Refugee (15-24)]]+Enrollment[[#This Row],[Male Host (15-24)]]</f>
        <v>0</v>
      </c>
      <c r="BQ571" s="22">
        <f>Enrollment[[#This Row],[Female Refugee  (15-24)]]+Enrollment[[#This Row],[Female Host (15-24)]]</f>
        <v>0</v>
      </c>
      <c r="BR571" s="22">
        <f>Enrollment[[#This Row],[Total Male (3-14)]]+Enrollment[[#This Row],[Total Male (15-24)]]</f>
        <v>54</v>
      </c>
      <c r="BS571" s="22">
        <f>Enrollment[[#This Row],[Total Female (3-14)]]+Enrollment[[#This Row],[Total Female (15-24)]]</f>
        <v>51</v>
      </c>
      <c r="BT571" s="22">
        <f>Enrollment[[#This Row],[Refugee Total]]+Enrollment[[#This Row],[Total Host]]</f>
        <v>105</v>
      </c>
      <c r="BU571" s="22">
        <f>Enrollment[[#This Row],['# of Girls from refugee community in age group 3-5 enrolled in learning spaces]]+Enrollment[[#This Row],['# of Girls from host community in age group 3-5 enrolled in learning spaces]]</f>
        <v>19</v>
      </c>
      <c r="BV571" s="22">
        <f>Enrollment[[#This Row],['# of Girls from refugee community in age group 6-14 enrolled in learning spaces]]+Enrollment[[#This Row],['# of Girls from host community in age group 6-14 enrolled in learning spaces]]</f>
        <v>32</v>
      </c>
      <c r="BW5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71" s="22">
        <f>Enrollment[[#This Row],['# of Boys from refugee community in age group 3-5 enrolled in learning spaces]]+Enrollment[[#This Row],['# of Boys from host community in age group 3-5 enrolled in learning spaces]]</f>
        <v>16</v>
      </c>
      <c r="BZ571" s="22">
        <f>Enrollment[[#This Row],['# of Boys from refugee community in age group 6-14 enrolled in learning spaces]]+Enrollment[[#This Row],['# of Boys from host community in age group 6-14 enrolled in learning spaces]]</f>
        <v>38</v>
      </c>
      <c r="CA5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5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72" spans="1:80">
      <c r="A572" s="21" t="s">
        <v>54</v>
      </c>
      <c r="B572" s="21" t="s">
        <v>83</v>
      </c>
      <c r="E572" s="21" t="s">
        <v>773</v>
      </c>
      <c r="F572" s="21" t="s">
        <v>774</v>
      </c>
      <c r="G572" s="21">
        <v>31013357</v>
      </c>
      <c r="H572" s="21" t="s">
        <v>166</v>
      </c>
      <c r="I572" s="21" t="s">
        <v>167</v>
      </c>
      <c r="J572" s="21" t="s">
        <v>168</v>
      </c>
      <c r="K572" s="21">
        <v>21.183301391185498</v>
      </c>
      <c r="L572" s="21">
        <v>92.147548632080003</v>
      </c>
      <c r="M572" s="21">
        <v>-41.665798805184103</v>
      </c>
      <c r="N572" s="21">
        <v>4</v>
      </c>
      <c r="P572" s="21" t="s">
        <v>99</v>
      </c>
      <c r="Q572" s="21" t="s">
        <v>109</v>
      </c>
      <c r="S572" s="21">
        <v>11</v>
      </c>
      <c r="T572" s="21">
        <v>0</v>
      </c>
      <c r="U572" s="21">
        <v>24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33</v>
      </c>
      <c r="AB572" s="21">
        <v>0</v>
      </c>
      <c r="AC572" s="21">
        <v>37</v>
      </c>
      <c r="AD572" s="21">
        <v>0</v>
      </c>
      <c r="AE572" s="21">
        <v>0</v>
      </c>
      <c r="AF572" s="21">
        <v>0</v>
      </c>
      <c r="AG572" s="21">
        <v>0</v>
      </c>
      <c r="AH572" s="21">
        <v>0</v>
      </c>
      <c r="AI572" s="21">
        <v>0</v>
      </c>
      <c r="AJ572" s="21">
        <v>0</v>
      </c>
      <c r="AK572" s="21">
        <v>0</v>
      </c>
      <c r="AL572" s="21">
        <v>0</v>
      </c>
      <c r="AM572" s="21">
        <v>0</v>
      </c>
      <c r="AN572" s="21">
        <v>0</v>
      </c>
      <c r="AO572" s="21">
        <v>0</v>
      </c>
      <c r="AP572" s="21">
        <v>0</v>
      </c>
      <c r="AQ572" s="21">
        <v>0</v>
      </c>
      <c r="AR572" s="21">
        <v>0</v>
      </c>
      <c r="AS572" s="21">
        <v>0</v>
      </c>
      <c r="AT572" s="21">
        <v>0</v>
      </c>
      <c r="AU572" s="21">
        <v>0</v>
      </c>
      <c r="AV572" s="21">
        <v>0</v>
      </c>
      <c r="AW572" s="21">
        <v>0</v>
      </c>
      <c r="AX572" s="21">
        <v>0</v>
      </c>
      <c r="AY572" s="21" t="s">
        <v>167</v>
      </c>
      <c r="AZ5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72" s="22">
        <f>Enrollment[[#This Row],[Refugee Children 3-14]]+Enrollment[[#This Row],[Refugee Children 15-24]]</f>
        <v>105</v>
      </c>
      <c r="BC5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72" s="22">
        <f>Enrollment[[#This Row],[Host Children 3-14]]+Enrollment[[#This Row],[Host Children 15-24]]</f>
        <v>0</v>
      </c>
      <c r="BF572" s="22">
        <f>Enrollment[[#This Row],['# of Boys from refugee community in age group 3-5 enrolled in learning spaces]]+Enrollment[[#This Row],['# of Boys from refugee community in age group 6-14 enrolled in learning spaces]]</f>
        <v>61</v>
      </c>
      <c r="BG572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572" s="22">
        <f>Enrollment[[#This Row],['# of Boys from host community in age group 3-5 enrolled in learning spaces]]+Enrollment[[#This Row],['# of Boys from host community in age group 6-14 enrolled in learning spaces]]</f>
        <v>0</v>
      </c>
      <c r="BI572" s="22">
        <f>Enrollment[[#This Row],['# of Girls from host community in age group 3-5 enrolled in learning spaces]]+Enrollment[[#This Row],['# of Girls from host community in age group 6-14 enrolled in learning spaces]]</f>
        <v>0</v>
      </c>
      <c r="BJ572" s="22">
        <f>Enrollment[[#This Row],[Male Refugee (3-14)]]+Enrollment[[#This Row],[Host Male (3-14)]]</f>
        <v>61</v>
      </c>
      <c r="BK572" s="22">
        <f>Enrollment[[#This Row],[Female Refugee (3-14)]]+Enrollment[[#This Row],[Host Female (3-14)]]</f>
        <v>44</v>
      </c>
      <c r="BL5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72" s="22">
        <f>Enrollment[[#This Row],['# of Boys from host community in age group 15-17 enrolled in learning spaces]]+Enrollment[[#This Row],['# of Boys from host community in age group 18-24 enrolled in learning spaces]]</f>
        <v>0</v>
      </c>
      <c r="BO5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72" s="22">
        <f>Enrollment[[#This Row],[Male Refugee (15-24)]]+Enrollment[[#This Row],[Male Host (15-24)]]</f>
        <v>0</v>
      </c>
      <c r="BQ572" s="22">
        <f>Enrollment[[#This Row],[Female Refugee  (15-24)]]+Enrollment[[#This Row],[Female Host (15-24)]]</f>
        <v>0</v>
      </c>
      <c r="BR572" s="22">
        <f>Enrollment[[#This Row],[Total Male (3-14)]]+Enrollment[[#This Row],[Total Male (15-24)]]</f>
        <v>61</v>
      </c>
      <c r="BS572" s="22">
        <f>Enrollment[[#This Row],[Total Female (3-14)]]+Enrollment[[#This Row],[Total Female (15-24)]]</f>
        <v>44</v>
      </c>
      <c r="BT572" s="22">
        <f>Enrollment[[#This Row],[Refugee Total]]+Enrollment[[#This Row],[Total Host]]</f>
        <v>105</v>
      </c>
      <c r="BU572" s="22">
        <f>Enrollment[[#This Row],['# of Girls from refugee community in age group 3-5 enrolled in learning spaces]]+Enrollment[[#This Row],['# of Girls from host community in age group 3-5 enrolled in learning spaces]]</f>
        <v>11</v>
      </c>
      <c r="BV572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72" s="22">
        <f>Enrollment[[#This Row],['# of Boys from refugee community in age group 3-5 enrolled in learning spaces]]+Enrollment[[#This Row],['# of Boys from host community in age group 3-5 enrolled in learning spaces]]</f>
        <v>24</v>
      </c>
      <c r="BZ572" s="22">
        <f>Enrollment[[#This Row],['# of Boys from refugee community in age group 6-14 enrolled in learning spaces]]+Enrollment[[#This Row],['# of Boys from host community in age group 6-14 enrolled in learning spaces]]</f>
        <v>37</v>
      </c>
      <c r="CA5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5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73" spans="1:80">
      <c r="A573" s="21" t="s">
        <v>54</v>
      </c>
      <c r="B573" s="21" t="s">
        <v>83</v>
      </c>
      <c r="E573" s="21" t="s">
        <v>775</v>
      </c>
      <c r="F573" s="21" t="s">
        <v>776</v>
      </c>
      <c r="G573" s="21">
        <v>31013428</v>
      </c>
      <c r="H573" s="21" t="s">
        <v>166</v>
      </c>
      <c r="I573" s="21" t="s">
        <v>167</v>
      </c>
      <c r="J573" s="21" t="s">
        <v>168</v>
      </c>
      <c r="K573" s="21">
        <v>21.177537195203101</v>
      </c>
      <c r="L573" s="21">
        <v>92.154634048968404</v>
      </c>
      <c r="M573" s="21">
        <v>-46.047990607135503</v>
      </c>
      <c r="N573" s="21">
        <v>4</v>
      </c>
      <c r="P573" s="21" t="s">
        <v>99</v>
      </c>
      <c r="Q573" s="21" t="s">
        <v>109</v>
      </c>
      <c r="S573" s="21">
        <v>19</v>
      </c>
      <c r="T573" s="21">
        <v>0</v>
      </c>
      <c r="U573" s="21">
        <v>13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43</v>
      </c>
      <c r="AB573" s="21">
        <v>0</v>
      </c>
      <c r="AC573" s="21">
        <v>32</v>
      </c>
      <c r="AD573" s="21">
        <v>0</v>
      </c>
      <c r="AE573" s="21">
        <v>0</v>
      </c>
      <c r="AF573" s="21">
        <v>0</v>
      </c>
      <c r="AG573" s="21">
        <v>0</v>
      </c>
      <c r="AH573" s="21">
        <v>0</v>
      </c>
      <c r="AI573" s="21">
        <v>0</v>
      </c>
      <c r="AJ573" s="21">
        <v>0</v>
      </c>
      <c r="AK573" s="21">
        <v>0</v>
      </c>
      <c r="AL573" s="21">
        <v>0</v>
      </c>
      <c r="AM573" s="21">
        <v>0</v>
      </c>
      <c r="AN573" s="21">
        <v>0</v>
      </c>
      <c r="AO573" s="21">
        <v>0</v>
      </c>
      <c r="AP573" s="21">
        <v>0</v>
      </c>
      <c r="AQ573" s="21">
        <v>0</v>
      </c>
      <c r="AR573" s="21">
        <v>0</v>
      </c>
      <c r="AS573" s="21">
        <v>0</v>
      </c>
      <c r="AT573" s="21">
        <v>0</v>
      </c>
      <c r="AU573" s="21">
        <v>0</v>
      </c>
      <c r="AV573" s="21">
        <v>0</v>
      </c>
      <c r="AW573" s="21">
        <v>0</v>
      </c>
      <c r="AX573" s="21">
        <v>0</v>
      </c>
      <c r="AY573" s="21" t="s">
        <v>167</v>
      </c>
      <c r="AZ5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5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73" s="22">
        <f>Enrollment[[#This Row],[Refugee Children 3-14]]+Enrollment[[#This Row],[Refugee Children 15-24]]</f>
        <v>107</v>
      </c>
      <c r="BC5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73" s="22">
        <f>Enrollment[[#This Row],[Host Children 3-14]]+Enrollment[[#This Row],[Host Children 15-24]]</f>
        <v>0</v>
      </c>
      <c r="BF573" s="22">
        <f>Enrollment[[#This Row],['# of Boys from refugee community in age group 3-5 enrolled in learning spaces]]+Enrollment[[#This Row],['# of Boys from refugee community in age group 6-14 enrolled in learning spaces]]</f>
        <v>45</v>
      </c>
      <c r="BG573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573" s="22">
        <f>Enrollment[[#This Row],['# of Boys from host community in age group 3-5 enrolled in learning spaces]]+Enrollment[[#This Row],['# of Boys from host community in age group 6-14 enrolled in learning spaces]]</f>
        <v>0</v>
      </c>
      <c r="BI573" s="22">
        <f>Enrollment[[#This Row],['# of Girls from host community in age group 3-5 enrolled in learning spaces]]+Enrollment[[#This Row],['# of Girls from host community in age group 6-14 enrolled in learning spaces]]</f>
        <v>0</v>
      </c>
      <c r="BJ573" s="22">
        <f>Enrollment[[#This Row],[Male Refugee (3-14)]]+Enrollment[[#This Row],[Host Male (3-14)]]</f>
        <v>45</v>
      </c>
      <c r="BK573" s="22">
        <f>Enrollment[[#This Row],[Female Refugee (3-14)]]+Enrollment[[#This Row],[Host Female (3-14)]]</f>
        <v>62</v>
      </c>
      <c r="BL5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73" s="22">
        <f>Enrollment[[#This Row],['# of Boys from host community in age group 15-17 enrolled in learning spaces]]+Enrollment[[#This Row],['# of Boys from host community in age group 18-24 enrolled in learning spaces]]</f>
        <v>0</v>
      </c>
      <c r="BO5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73" s="22">
        <f>Enrollment[[#This Row],[Male Refugee (15-24)]]+Enrollment[[#This Row],[Male Host (15-24)]]</f>
        <v>0</v>
      </c>
      <c r="BQ573" s="22">
        <f>Enrollment[[#This Row],[Female Refugee  (15-24)]]+Enrollment[[#This Row],[Female Host (15-24)]]</f>
        <v>0</v>
      </c>
      <c r="BR573" s="22">
        <f>Enrollment[[#This Row],[Total Male (3-14)]]+Enrollment[[#This Row],[Total Male (15-24)]]</f>
        <v>45</v>
      </c>
      <c r="BS573" s="22">
        <f>Enrollment[[#This Row],[Total Female (3-14)]]+Enrollment[[#This Row],[Total Female (15-24)]]</f>
        <v>62</v>
      </c>
      <c r="BT573" s="22">
        <f>Enrollment[[#This Row],[Refugee Total]]+Enrollment[[#This Row],[Total Host]]</f>
        <v>107</v>
      </c>
      <c r="BU573" s="22">
        <f>Enrollment[[#This Row],['# of Girls from refugee community in age group 3-5 enrolled in learning spaces]]+Enrollment[[#This Row],['# of Girls from host community in age group 3-5 enrolled in learning spaces]]</f>
        <v>19</v>
      </c>
      <c r="BV573" s="22">
        <f>Enrollment[[#This Row],['# of Girls from refugee community in age group 6-14 enrolled in learning spaces]]+Enrollment[[#This Row],['# of Girls from host community in age group 6-14 enrolled in learning spaces]]</f>
        <v>43</v>
      </c>
      <c r="BW5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73" s="22">
        <f>Enrollment[[#This Row],['# of Boys from refugee community in age group 3-5 enrolled in learning spaces]]+Enrollment[[#This Row],['# of Boys from host community in age group 3-5 enrolled in learning spaces]]</f>
        <v>13</v>
      </c>
      <c r="BZ573" s="22">
        <f>Enrollment[[#This Row],['# of Boys from refugee community in age group 6-14 enrolled in learning spaces]]+Enrollment[[#This Row],['# of Boys from host community in age group 6-14 enrolled in learning spaces]]</f>
        <v>32</v>
      </c>
      <c r="CA5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5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74" spans="1:80">
      <c r="A574" s="21" t="s">
        <v>54</v>
      </c>
      <c r="B574" s="21" t="s">
        <v>83</v>
      </c>
      <c r="E574" s="21" t="s">
        <v>777</v>
      </c>
      <c r="F574" s="21" t="s">
        <v>778</v>
      </c>
      <c r="G574" s="21">
        <v>31013422</v>
      </c>
      <c r="H574" s="21" t="s">
        <v>166</v>
      </c>
      <c r="I574" s="21" t="s">
        <v>259</v>
      </c>
      <c r="J574" s="21" t="s">
        <v>168</v>
      </c>
      <c r="K574" s="21">
        <v>21.179376966675001</v>
      </c>
      <c r="L574" s="21">
        <v>92.148198968264197</v>
      </c>
      <c r="M574" s="21">
        <v>-37.178781082326402</v>
      </c>
      <c r="N574" s="21">
        <v>4</v>
      </c>
      <c r="P574" s="21" t="s">
        <v>99</v>
      </c>
      <c r="Q574" s="21" t="s">
        <v>109</v>
      </c>
      <c r="S574" s="21">
        <v>10</v>
      </c>
      <c r="T574" s="21">
        <v>0</v>
      </c>
      <c r="U574" s="21">
        <v>26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29</v>
      </c>
      <c r="AB574" s="21">
        <v>0</v>
      </c>
      <c r="AC574" s="21">
        <v>43</v>
      </c>
      <c r="AD574" s="21">
        <v>0</v>
      </c>
      <c r="AE574" s="21">
        <v>0</v>
      </c>
      <c r="AF574" s="21">
        <v>0</v>
      </c>
      <c r="AG574" s="21">
        <v>0</v>
      </c>
      <c r="AH574" s="21">
        <v>0</v>
      </c>
      <c r="AI574" s="21">
        <v>0</v>
      </c>
      <c r="AJ574" s="21">
        <v>0</v>
      </c>
      <c r="AK574" s="21">
        <v>0</v>
      </c>
      <c r="AL574" s="21">
        <v>0</v>
      </c>
      <c r="AM574" s="21">
        <v>0</v>
      </c>
      <c r="AN574" s="21">
        <v>0</v>
      </c>
      <c r="AO574" s="21">
        <v>0</v>
      </c>
      <c r="AP574" s="21">
        <v>0</v>
      </c>
      <c r="AQ574" s="21">
        <v>0</v>
      </c>
      <c r="AR574" s="21">
        <v>0</v>
      </c>
      <c r="AS574" s="21">
        <v>0</v>
      </c>
      <c r="AT574" s="21">
        <v>0</v>
      </c>
      <c r="AU574" s="21">
        <v>0</v>
      </c>
      <c r="AV574" s="21">
        <v>0</v>
      </c>
      <c r="AW574" s="21">
        <v>0</v>
      </c>
      <c r="AX574" s="21">
        <v>0</v>
      </c>
      <c r="AY574" s="21" t="s">
        <v>259</v>
      </c>
      <c r="AZ5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5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74" s="22">
        <f>Enrollment[[#This Row],[Refugee Children 3-14]]+Enrollment[[#This Row],[Refugee Children 15-24]]</f>
        <v>108</v>
      </c>
      <c r="BC5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74" s="22">
        <f>Enrollment[[#This Row],[Host Children 3-14]]+Enrollment[[#This Row],[Host Children 15-24]]</f>
        <v>0</v>
      </c>
      <c r="BF574" s="22">
        <f>Enrollment[[#This Row],['# of Boys from refugee community in age group 3-5 enrolled in learning spaces]]+Enrollment[[#This Row],['# of Boys from refugee community in age group 6-14 enrolled in learning spaces]]</f>
        <v>69</v>
      </c>
      <c r="BG574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574" s="22">
        <f>Enrollment[[#This Row],['# of Boys from host community in age group 3-5 enrolled in learning spaces]]+Enrollment[[#This Row],['# of Boys from host community in age group 6-14 enrolled in learning spaces]]</f>
        <v>0</v>
      </c>
      <c r="BI574" s="22">
        <f>Enrollment[[#This Row],['# of Girls from host community in age group 3-5 enrolled in learning spaces]]+Enrollment[[#This Row],['# of Girls from host community in age group 6-14 enrolled in learning spaces]]</f>
        <v>0</v>
      </c>
      <c r="BJ574" s="22">
        <f>Enrollment[[#This Row],[Male Refugee (3-14)]]+Enrollment[[#This Row],[Host Male (3-14)]]</f>
        <v>69</v>
      </c>
      <c r="BK574" s="22">
        <f>Enrollment[[#This Row],[Female Refugee (3-14)]]+Enrollment[[#This Row],[Host Female (3-14)]]</f>
        <v>39</v>
      </c>
      <c r="BL5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74" s="22">
        <f>Enrollment[[#This Row],['# of Boys from host community in age group 15-17 enrolled in learning spaces]]+Enrollment[[#This Row],['# of Boys from host community in age group 18-24 enrolled in learning spaces]]</f>
        <v>0</v>
      </c>
      <c r="BO5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74" s="22">
        <f>Enrollment[[#This Row],[Male Refugee (15-24)]]+Enrollment[[#This Row],[Male Host (15-24)]]</f>
        <v>0</v>
      </c>
      <c r="BQ574" s="22">
        <f>Enrollment[[#This Row],[Female Refugee  (15-24)]]+Enrollment[[#This Row],[Female Host (15-24)]]</f>
        <v>0</v>
      </c>
      <c r="BR574" s="22">
        <f>Enrollment[[#This Row],[Total Male (3-14)]]+Enrollment[[#This Row],[Total Male (15-24)]]</f>
        <v>69</v>
      </c>
      <c r="BS574" s="22">
        <f>Enrollment[[#This Row],[Total Female (3-14)]]+Enrollment[[#This Row],[Total Female (15-24)]]</f>
        <v>39</v>
      </c>
      <c r="BT574" s="22">
        <f>Enrollment[[#This Row],[Refugee Total]]+Enrollment[[#This Row],[Total Host]]</f>
        <v>108</v>
      </c>
      <c r="BU574" s="22">
        <f>Enrollment[[#This Row],['# of Girls from refugee community in age group 3-5 enrolled in learning spaces]]+Enrollment[[#This Row],['# of Girls from host community in age group 3-5 enrolled in learning spaces]]</f>
        <v>10</v>
      </c>
      <c r="BV574" s="22">
        <f>Enrollment[[#This Row],['# of Girls from refugee community in age group 6-14 enrolled in learning spaces]]+Enrollment[[#This Row],['# of Girls from host community in age group 6-14 enrolled in learning spaces]]</f>
        <v>29</v>
      </c>
      <c r="BW5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74" s="22">
        <f>Enrollment[[#This Row],['# of Boys from refugee community in age group 3-5 enrolled in learning spaces]]+Enrollment[[#This Row],['# of Boys from host community in age group 3-5 enrolled in learning spaces]]</f>
        <v>26</v>
      </c>
      <c r="BZ574" s="22">
        <f>Enrollment[[#This Row],['# of Boys from refugee community in age group 6-14 enrolled in learning spaces]]+Enrollment[[#This Row],['# of Boys from host community in age group 6-14 enrolled in learning spaces]]</f>
        <v>43</v>
      </c>
      <c r="CA5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5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75" spans="1:80">
      <c r="A575" s="21" t="s">
        <v>54</v>
      </c>
      <c r="B575" s="21" t="s">
        <v>83</v>
      </c>
      <c r="E575" s="21" t="s">
        <v>779</v>
      </c>
      <c r="F575" s="21" t="s">
        <v>780</v>
      </c>
      <c r="G575" s="21">
        <v>31013426</v>
      </c>
      <c r="H575" s="21" t="s">
        <v>166</v>
      </c>
      <c r="I575" s="21" t="s">
        <v>167</v>
      </c>
      <c r="J575" s="21" t="s">
        <v>168</v>
      </c>
      <c r="K575" s="21">
        <v>21.179825147782299</v>
      </c>
      <c r="L575" s="21">
        <v>92.147488513911796</v>
      </c>
      <c r="M575" s="21">
        <v>-36.613724472493097</v>
      </c>
      <c r="N575" s="21">
        <v>4</v>
      </c>
      <c r="P575" s="21" t="s">
        <v>99</v>
      </c>
      <c r="Q575" s="21" t="s">
        <v>109</v>
      </c>
      <c r="S575" s="21">
        <v>11</v>
      </c>
      <c r="T575" s="21">
        <v>0</v>
      </c>
      <c r="U575" s="21">
        <v>24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33</v>
      </c>
      <c r="AB575" s="21">
        <v>0</v>
      </c>
      <c r="AC575" s="21">
        <v>37</v>
      </c>
      <c r="AD575" s="21">
        <v>0</v>
      </c>
      <c r="AE575" s="21">
        <v>0</v>
      </c>
      <c r="AF575" s="21">
        <v>0</v>
      </c>
      <c r="AG575" s="21">
        <v>0</v>
      </c>
      <c r="AH575" s="21">
        <v>0</v>
      </c>
      <c r="AI575" s="21">
        <v>0</v>
      </c>
      <c r="AJ575" s="21">
        <v>0</v>
      </c>
      <c r="AK575" s="21">
        <v>0</v>
      </c>
      <c r="AL575" s="21">
        <v>0</v>
      </c>
      <c r="AM575" s="21">
        <v>0</v>
      </c>
      <c r="AN575" s="21">
        <v>0</v>
      </c>
      <c r="AO575" s="21">
        <v>0</v>
      </c>
      <c r="AP575" s="21">
        <v>0</v>
      </c>
      <c r="AQ575" s="21">
        <v>0</v>
      </c>
      <c r="AR575" s="21">
        <v>0</v>
      </c>
      <c r="AS575" s="21">
        <v>0</v>
      </c>
      <c r="AT575" s="21">
        <v>0</v>
      </c>
      <c r="AU575" s="21">
        <v>0</v>
      </c>
      <c r="AV575" s="21">
        <v>0</v>
      </c>
      <c r="AW575" s="21">
        <v>0</v>
      </c>
      <c r="AX575" s="21">
        <v>0</v>
      </c>
      <c r="AY575" s="21" t="s">
        <v>167</v>
      </c>
      <c r="AZ5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75" s="22">
        <f>Enrollment[[#This Row],[Refugee Children 3-14]]+Enrollment[[#This Row],[Refugee Children 15-24]]</f>
        <v>105</v>
      </c>
      <c r="BC5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75" s="22">
        <f>Enrollment[[#This Row],[Host Children 3-14]]+Enrollment[[#This Row],[Host Children 15-24]]</f>
        <v>0</v>
      </c>
      <c r="BF575" s="22">
        <f>Enrollment[[#This Row],['# of Boys from refugee community in age group 3-5 enrolled in learning spaces]]+Enrollment[[#This Row],['# of Boys from refugee community in age group 6-14 enrolled in learning spaces]]</f>
        <v>61</v>
      </c>
      <c r="BG575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575" s="22">
        <f>Enrollment[[#This Row],['# of Boys from host community in age group 3-5 enrolled in learning spaces]]+Enrollment[[#This Row],['# of Boys from host community in age group 6-14 enrolled in learning spaces]]</f>
        <v>0</v>
      </c>
      <c r="BI575" s="22">
        <f>Enrollment[[#This Row],['# of Girls from host community in age group 3-5 enrolled in learning spaces]]+Enrollment[[#This Row],['# of Girls from host community in age group 6-14 enrolled in learning spaces]]</f>
        <v>0</v>
      </c>
      <c r="BJ575" s="22">
        <f>Enrollment[[#This Row],[Male Refugee (3-14)]]+Enrollment[[#This Row],[Host Male (3-14)]]</f>
        <v>61</v>
      </c>
      <c r="BK575" s="22">
        <f>Enrollment[[#This Row],[Female Refugee (3-14)]]+Enrollment[[#This Row],[Host Female (3-14)]]</f>
        <v>44</v>
      </c>
      <c r="BL5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75" s="22">
        <f>Enrollment[[#This Row],['# of Boys from host community in age group 15-17 enrolled in learning spaces]]+Enrollment[[#This Row],['# of Boys from host community in age group 18-24 enrolled in learning spaces]]</f>
        <v>0</v>
      </c>
      <c r="BO5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75" s="22">
        <f>Enrollment[[#This Row],[Male Refugee (15-24)]]+Enrollment[[#This Row],[Male Host (15-24)]]</f>
        <v>0</v>
      </c>
      <c r="BQ575" s="22">
        <f>Enrollment[[#This Row],[Female Refugee  (15-24)]]+Enrollment[[#This Row],[Female Host (15-24)]]</f>
        <v>0</v>
      </c>
      <c r="BR575" s="22">
        <f>Enrollment[[#This Row],[Total Male (3-14)]]+Enrollment[[#This Row],[Total Male (15-24)]]</f>
        <v>61</v>
      </c>
      <c r="BS575" s="22">
        <f>Enrollment[[#This Row],[Total Female (3-14)]]+Enrollment[[#This Row],[Total Female (15-24)]]</f>
        <v>44</v>
      </c>
      <c r="BT575" s="22">
        <f>Enrollment[[#This Row],[Refugee Total]]+Enrollment[[#This Row],[Total Host]]</f>
        <v>105</v>
      </c>
      <c r="BU575" s="22">
        <f>Enrollment[[#This Row],['# of Girls from refugee community in age group 3-5 enrolled in learning spaces]]+Enrollment[[#This Row],['# of Girls from host community in age group 3-5 enrolled in learning spaces]]</f>
        <v>11</v>
      </c>
      <c r="BV575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75" s="22">
        <f>Enrollment[[#This Row],['# of Boys from refugee community in age group 3-5 enrolled in learning spaces]]+Enrollment[[#This Row],['# of Boys from host community in age group 3-5 enrolled in learning spaces]]</f>
        <v>24</v>
      </c>
      <c r="BZ575" s="22">
        <f>Enrollment[[#This Row],['# of Boys from refugee community in age group 6-14 enrolled in learning spaces]]+Enrollment[[#This Row],['# of Boys from host community in age group 6-14 enrolled in learning spaces]]</f>
        <v>37</v>
      </c>
      <c r="CA5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76" spans="1:80">
      <c r="A576" s="21" t="s">
        <v>54</v>
      </c>
      <c r="B576" s="21" t="s">
        <v>83</v>
      </c>
      <c r="E576" s="21" t="s">
        <v>781</v>
      </c>
      <c r="F576" s="21" t="s">
        <v>782</v>
      </c>
      <c r="G576" s="21">
        <v>31013420</v>
      </c>
      <c r="H576" s="21" t="s">
        <v>166</v>
      </c>
      <c r="I576" s="21" t="s">
        <v>259</v>
      </c>
      <c r="J576" s="21" t="s">
        <v>168</v>
      </c>
      <c r="K576" s="21">
        <v>21.181022270995101</v>
      </c>
      <c r="L576" s="21">
        <v>92.148096210657698</v>
      </c>
      <c r="M576" s="21">
        <v>-23.8737100553451</v>
      </c>
      <c r="N576" s="21">
        <v>4</v>
      </c>
      <c r="P576" s="21" t="s">
        <v>99</v>
      </c>
      <c r="Q576" s="21" t="s">
        <v>109</v>
      </c>
      <c r="S576" s="21">
        <v>20</v>
      </c>
      <c r="T576" s="21">
        <v>0</v>
      </c>
      <c r="U576" s="21">
        <v>15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30</v>
      </c>
      <c r="AB576" s="21">
        <v>0</v>
      </c>
      <c r="AC576" s="21">
        <v>40</v>
      </c>
      <c r="AD576" s="21">
        <v>0</v>
      </c>
      <c r="AE576" s="21">
        <v>0</v>
      </c>
      <c r="AF576" s="21">
        <v>0</v>
      </c>
      <c r="AG576" s="21">
        <v>0</v>
      </c>
      <c r="AH576" s="21">
        <v>0</v>
      </c>
      <c r="AI576" s="21">
        <v>0</v>
      </c>
      <c r="AJ576" s="21">
        <v>0</v>
      </c>
      <c r="AK576" s="21">
        <v>0</v>
      </c>
      <c r="AL576" s="21">
        <v>0</v>
      </c>
      <c r="AM576" s="21">
        <v>0</v>
      </c>
      <c r="AN576" s="21">
        <v>0</v>
      </c>
      <c r="AO576" s="21">
        <v>0</v>
      </c>
      <c r="AP576" s="21">
        <v>0</v>
      </c>
      <c r="AQ576" s="21">
        <v>0</v>
      </c>
      <c r="AR576" s="21">
        <v>0</v>
      </c>
      <c r="AS576" s="21">
        <v>0</v>
      </c>
      <c r="AT576" s="21">
        <v>0</v>
      </c>
      <c r="AU576" s="21">
        <v>0</v>
      </c>
      <c r="AV576" s="21">
        <v>0</v>
      </c>
      <c r="AW576" s="21">
        <v>0</v>
      </c>
      <c r="AX576" s="21">
        <v>0</v>
      </c>
      <c r="AY576" s="21" t="s">
        <v>259</v>
      </c>
      <c r="AZ5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76" s="22">
        <f>Enrollment[[#This Row],[Refugee Children 3-14]]+Enrollment[[#This Row],[Refugee Children 15-24]]</f>
        <v>105</v>
      </c>
      <c r="BC5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76" s="22">
        <f>Enrollment[[#This Row],[Host Children 3-14]]+Enrollment[[#This Row],[Host Children 15-24]]</f>
        <v>0</v>
      </c>
      <c r="BF576" s="22">
        <f>Enrollment[[#This Row],['# of Boys from refugee community in age group 3-5 enrolled in learning spaces]]+Enrollment[[#This Row],['# of Boys from refugee community in age group 6-14 enrolled in learning spaces]]</f>
        <v>55</v>
      </c>
      <c r="BG576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576" s="22">
        <f>Enrollment[[#This Row],['# of Boys from host community in age group 3-5 enrolled in learning spaces]]+Enrollment[[#This Row],['# of Boys from host community in age group 6-14 enrolled in learning spaces]]</f>
        <v>0</v>
      </c>
      <c r="BI576" s="22">
        <f>Enrollment[[#This Row],['# of Girls from host community in age group 3-5 enrolled in learning spaces]]+Enrollment[[#This Row],['# of Girls from host community in age group 6-14 enrolled in learning spaces]]</f>
        <v>0</v>
      </c>
      <c r="BJ576" s="22">
        <f>Enrollment[[#This Row],[Male Refugee (3-14)]]+Enrollment[[#This Row],[Host Male (3-14)]]</f>
        <v>55</v>
      </c>
      <c r="BK576" s="22">
        <f>Enrollment[[#This Row],[Female Refugee (3-14)]]+Enrollment[[#This Row],[Host Female (3-14)]]</f>
        <v>50</v>
      </c>
      <c r="BL57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7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76" s="22">
        <f>Enrollment[[#This Row],['# of Boys from host community in age group 15-17 enrolled in learning spaces]]+Enrollment[[#This Row],['# of Boys from host community in age group 18-24 enrolled in learning spaces]]</f>
        <v>0</v>
      </c>
      <c r="BO5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76" s="22">
        <f>Enrollment[[#This Row],[Male Refugee (15-24)]]+Enrollment[[#This Row],[Male Host (15-24)]]</f>
        <v>0</v>
      </c>
      <c r="BQ576" s="22">
        <f>Enrollment[[#This Row],[Female Refugee  (15-24)]]+Enrollment[[#This Row],[Female Host (15-24)]]</f>
        <v>0</v>
      </c>
      <c r="BR576" s="22">
        <f>Enrollment[[#This Row],[Total Male (3-14)]]+Enrollment[[#This Row],[Total Male (15-24)]]</f>
        <v>55</v>
      </c>
      <c r="BS576" s="22">
        <f>Enrollment[[#This Row],[Total Female (3-14)]]+Enrollment[[#This Row],[Total Female (15-24)]]</f>
        <v>50</v>
      </c>
      <c r="BT576" s="22">
        <f>Enrollment[[#This Row],[Refugee Total]]+Enrollment[[#This Row],[Total Host]]</f>
        <v>105</v>
      </c>
      <c r="BU576" s="22">
        <f>Enrollment[[#This Row],['# of Girls from refugee community in age group 3-5 enrolled in learning spaces]]+Enrollment[[#This Row],['# of Girls from host community in age group 3-5 enrolled in learning spaces]]</f>
        <v>20</v>
      </c>
      <c r="BV576" s="22">
        <f>Enrollment[[#This Row],['# of Girls from refugee community in age group 6-14 enrolled in learning spaces]]+Enrollment[[#This Row],['# of Girls from host community in age group 6-14 enrolled in learning spaces]]</f>
        <v>30</v>
      </c>
      <c r="BW57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7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76" s="22">
        <f>Enrollment[[#This Row],['# of Boys from refugee community in age group 3-5 enrolled in learning spaces]]+Enrollment[[#This Row],['# of Boys from host community in age group 3-5 enrolled in learning spaces]]</f>
        <v>15</v>
      </c>
      <c r="BZ576" s="22">
        <f>Enrollment[[#This Row],['# of Boys from refugee community in age group 6-14 enrolled in learning spaces]]+Enrollment[[#This Row],['# of Boys from host community in age group 6-14 enrolled in learning spaces]]</f>
        <v>40</v>
      </c>
      <c r="CA576" s="22">
        <f>Enrollment[[#This Row],['# of Boys from refugee community in age group 15-17 enrolled in learning spaces]]+Enrollment[[#This Row],['# of Boys from host community in age group 15-17 enrolled in learning spaces]]</f>
        <v>0</v>
      </c>
      <c r="CB57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77" spans="1:80">
      <c r="A577" s="21" t="s">
        <v>54</v>
      </c>
      <c r="B577" s="21" t="s">
        <v>83</v>
      </c>
      <c r="E577" s="21" t="s">
        <v>783</v>
      </c>
      <c r="F577" s="21" t="s">
        <v>784</v>
      </c>
      <c r="G577" s="21">
        <v>31013421</v>
      </c>
      <c r="H577" s="21" t="s">
        <v>166</v>
      </c>
      <c r="I577" s="21" t="s">
        <v>259</v>
      </c>
      <c r="J577" s="21" t="s">
        <v>168</v>
      </c>
      <c r="K577" s="21">
        <v>21.1818604535517</v>
      </c>
      <c r="L577" s="21">
        <v>92.148283153774102</v>
      </c>
      <c r="M577" s="21">
        <v>-53.824995701955501</v>
      </c>
      <c r="N577" s="21">
        <v>4</v>
      </c>
      <c r="P577" s="21" t="s">
        <v>99</v>
      </c>
      <c r="Q577" s="21" t="s">
        <v>109</v>
      </c>
      <c r="S577" s="21">
        <v>14</v>
      </c>
      <c r="T577" s="21">
        <v>0</v>
      </c>
      <c r="U577" s="21">
        <v>21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32</v>
      </c>
      <c r="AB577" s="21">
        <v>0</v>
      </c>
      <c r="AC577" s="21">
        <v>38</v>
      </c>
      <c r="AD577" s="21">
        <v>0</v>
      </c>
      <c r="AE577" s="21">
        <v>0</v>
      </c>
      <c r="AF577" s="21">
        <v>0</v>
      </c>
      <c r="AG577" s="21">
        <v>0</v>
      </c>
      <c r="AH577" s="21">
        <v>0</v>
      </c>
      <c r="AI577" s="21">
        <v>0</v>
      </c>
      <c r="AJ577" s="21">
        <v>0</v>
      </c>
      <c r="AK577" s="21">
        <v>0</v>
      </c>
      <c r="AL577" s="21">
        <v>0</v>
      </c>
      <c r="AM577" s="21">
        <v>0</v>
      </c>
      <c r="AN577" s="21">
        <v>0</v>
      </c>
      <c r="AO577" s="21">
        <v>0</v>
      </c>
      <c r="AP577" s="21">
        <v>0</v>
      </c>
      <c r="AQ577" s="21">
        <v>0</v>
      </c>
      <c r="AR577" s="21">
        <v>0</v>
      </c>
      <c r="AS577" s="21">
        <v>0</v>
      </c>
      <c r="AT577" s="21">
        <v>0</v>
      </c>
      <c r="AU577" s="21">
        <v>0</v>
      </c>
      <c r="AV577" s="21">
        <v>0</v>
      </c>
      <c r="AW577" s="21">
        <v>0</v>
      </c>
      <c r="AX577" s="21">
        <v>0</v>
      </c>
      <c r="AY577" s="21" t="s">
        <v>259</v>
      </c>
      <c r="AZ5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77" s="22">
        <f>Enrollment[[#This Row],[Refugee Children 3-14]]+Enrollment[[#This Row],[Refugee Children 15-24]]</f>
        <v>105</v>
      </c>
      <c r="BC5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77" s="22">
        <f>Enrollment[[#This Row],[Host Children 3-14]]+Enrollment[[#This Row],[Host Children 15-24]]</f>
        <v>0</v>
      </c>
      <c r="BF577" s="22">
        <f>Enrollment[[#This Row],['# of Boys from refugee community in age group 3-5 enrolled in learning spaces]]+Enrollment[[#This Row],['# of Boys from refugee community in age group 6-14 enrolled in learning spaces]]</f>
        <v>59</v>
      </c>
      <c r="BG577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577" s="22">
        <f>Enrollment[[#This Row],['# of Boys from host community in age group 3-5 enrolled in learning spaces]]+Enrollment[[#This Row],['# of Boys from host community in age group 6-14 enrolled in learning spaces]]</f>
        <v>0</v>
      </c>
      <c r="BI577" s="22">
        <f>Enrollment[[#This Row],['# of Girls from host community in age group 3-5 enrolled in learning spaces]]+Enrollment[[#This Row],['# of Girls from host community in age group 6-14 enrolled in learning spaces]]</f>
        <v>0</v>
      </c>
      <c r="BJ577" s="22">
        <f>Enrollment[[#This Row],[Male Refugee (3-14)]]+Enrollment[[#This Row],[Host Male (3-14)]]</f>
        <v>59</v>
      </c>
      <c r="BK577" s="22">
        <f>Enrollment[[#This Row],[Female Refugee (3-14)]]+Enrollment[[#This Row],[Host Female (3-14)]]</f>
        <v>46</v>
      </c>
      <c r="BL5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77" s="22">
        <f>Enrollment[[#This Row],['# of Boys from host community in age group 15-17 enrolled in learning spaces]]+Enrollment[[#This Row],['# of Boys from host community in age group 18-24 enrolled in learning spaces]]</f>
        <v>0</v>
      </c>
      <c r="BO5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77" s="22">
        <f>Enrollment[[#This Row],[Male Refugee (15-24)]]+Enrollment[[#This Row],[Male Host (15-24)]]</f>
        <v>0</v>
      </c>
      <c r="BQ577" s="22">
        <f>Enrollment[[#This Row],[Female Refugee  (15-24)]]+Enrollment[[#This Row],[Female Host (15-24)]]</f>
        <v>0</v>
      </c>
      <c r="BR577" s="22">
        <f>Enrollment[[#This Row],[Total Male (3-14)]]+Enrollment[[#This Row],[Total Male (15-24)]]</f>
        <v>59</v>
      </c>
      <c r="BS577" s="22">
        <f>Enrollment[[#This Row],[Total Female (3-14)]]+Enrollment[[#This Row],[Total Female (15-24)]]</f>
        <v>46</v>
      </c>
      <c r="BT577" s="22">
        <f>Enrollment[[#This Row],[Refugee Total]]+Enrollment[[#This Row],[Total Host]]</f>
        <v>105</v>
      </c>
      <c r="BU577" s="22">
        <f>Enrollment[[#This Row],['# of Girls from refugee community in age group 3-5 enrolled in learning spaces]]+Enrollment[[#This Row],['# of Girls from host community in age group 3-5 enrolled in learning spaces]]</f>
        <v>14</v>
      </c>
      <c r="BV577" s="22">
        <f>Enrollment[[#This Row],['# of Girls from refugee community in age group 6-14 enrolled in learning spaces]]+Enrollment[[#This Row],['# of Girls from host community in age group 6-14 enrolled in learning spaces]]</f>
        <v>32</v>
      </c>
      <c r="BW5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77" s="22">
        <f>Enrollment[[#This Row],['# of Boys from refugee community in age group 3-5 enrolled in learning spaces]]+Enrollment[[#This Row],['# of Boys from host community in age group 3-5 enrolled in learning spaces]]</f>
        <v>21</v>
      </c>
      <c r="BZ577" s="22">
        <f>Enrollment[[#This Row],['# of Boys from refugee community in age group 6-14 enrolled in learning spaces]]+Enrollment[[#This Row],['# of Boys from host community in age group 6-14 enrolled in learning spaces]]</f>
        <v>38</v>
      </c>
      <c r="CA5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5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78" spans="1:80">
      <c r="A578" s="21" t="s">
        <v>54</v>
      </c>
      <c r="B578" s="21" t="s">
        <v>83</v>
      </c>
      <c r="E578" s="21" t="s">
        <v>746</v>
      </c>
      <c r="F578" s="21" t="s">
        <v>785</v>
      </c>
      <c r="G578" s="21">
        <v>31013425</v>
      </c>
      <c r="H578" s="21" t="s">
        <v>166</v>
      </c>
      <c r="I578" s="21" t="s">
        <v>259</v>
      </c>
      <c r="J578" s="21" t="s">
        <v>168</v>
      </c>
      <c r="K578" s="21">
        <v>21.177855756149501</v>
      </c>
      <c r="L578" s="21">
        <v>92.149470679223299</v>
      </c>
      <c r="M578" s="21">
        <v>-47.063642356802397</v>
      </c>
      <c r="N578" s="21">
        <v>4</v>
      </c>
      <c r="P578" s="21" t="s">
        <v>99</v>
      </c>
      <c r="Q578" s="21" t="s">
        <v>109</v>
      </c>
      <c r="S578" s="21">
        <v>15</v>
      </c>
      <c r="T578" s="21">
        <v>0</v>
      </c>
      <c r="U578" s="21">
        <v>22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26</v>
      </c>
      <c r="AB578" s="21">
        <v>0</v>
      </c>
      <c r="AC578" s="21">
        <v>41</v>
      </c>
      <c r="AD578" s="21">
        <v>0</v>
      </c>
      <c r="AE578" s="21">
        <v>0</v>
      </c>
      <c r="AF578" s="21">
        <v>0</v>
      </c>
      <c r="AG578" s="21">
        <v>0</v>
      </c>
      <c r="AH578" s="21">
        <v>0</v>
      </c>
      <c r="AI578" s="21">
        <v>0</v>
      </c>
      <c r="AJ578" s="21">
        <v>0</v>
      </c>
      <c r="AK578" s="21">
        <v>0</v>
      </c>
      <c r="AL578" s="21">
        <v>0</v>
      </c>
      <c r="AM578" s="21">
        <v>0</v>
      </c>
      <c r="AN578" s="21">
        <v>0</v>
      </c>
      <c r="AO578" s="21">
        <v>0</v>
      </c>
      <c r="AP578" s="21">
        <v>0</v>
      </c>
      <c r="AQ578" s="21">
        <v>0</v>
      </c>
      <c r="AR578" s="21">
        <v>0</v>
      </c>
      <c r="AS578" s="21">
        <v>0</v>
      </c>
      <c r="AT578" s="21">
        <v>0</v>
      </c>
      <c r="AU578" s="21">
        <v>0</v>
      </c>
      <c r="AV578" s="21">
        <v>0</v>
      </c>
      <c r="AW578" s="21">
        <v>0</v>
      </c>
      <c r="AX578" s="21">
        <v>0</v>
      </c>
      <c r="AY578" s="21" t="s">
        <v>259</v>
      </c>
      <c r="AZ5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5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78" s="22">
        <f>Enrollment[[#This Row],[Refugee Children 3-14]]+Enrollment[[#This Row],[Refugee Children 15-24]]</f>
        <v>104</v>
      </c>
      <c r="BC5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78" s="22">
        <f>Enrollment[[#This Row],[Host Children 3-14]]+Enrollment[[#This Row],[Host Children 15-24]]</f>
        <v>0</v>
      </c>
      <c r="BF578" s="22">
        <f>Enrollment[[#This Row],['# of Boys from refugee community in age group 3-5 enrolled in learning spaces]]+Enrollment[[#This Row],['# of Boys from refugee community in age group 6-14 enrolled in learning spaces]]</f>
        <v>63</v>
      </c>
      <c r="BG578" s="22">
        <f>Enrollment[[#This Row],['# of Girls from refugee community in age group 3-5 enrolled in learning spaces]]+Enrollment[[#This Row],['# of Girls from refugee community in age group 6-14 enrolled in learning spaces]]</f>
        <v>41</v>
      </c>
      <c r="BH578" s="22">
        <f>Enrollment[[#This Row],['# of Boys from host community in age group 3-5 enrolled in learning spaces]]+Enrollment[[#This Row],['# of Boys from host community in age group 6-14 enrolled in learning spaces]]</f>
        <v>0</v>
      </c>
      <c r="BI578" s="22">
        <f>Enrollment[[#This Row],['# of Girls from host community in age group 3-5 enrolled in learning spaces]]+Enrollment[[#This Row],['# of Girls from host community in age group 6-14 enrolled in learning spaces]]</f>
        <v>0</v>
      </c>
      <c r="BJ578" s="22">
        <f>Enrollment[[#This Row],[Male Refugee (3-14)]]+Enrollment[[#This Row],[Host Male (3-14)]]</f>
        <v>63</v>
      </c>
      <c r="BK578" s="22">
        <f>Enrollment[[#This Row],[Female Refugee (3-14)]]+Enrollment[[#This Row],[Host Female (3-14)]]</f>
        <v>41</v>
      </c>
      <c r="BL5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78" s="22">
        <f>Enrollment[[#This Row],['# of Boys from host community in age group 15-17 enrolled in learning spaces]]+Enrollment[[#This Row],['# of Boys from host community in age group 18-24 enrolled in learning spaces]]</f>
        <v>0</v>
      </c>
      <c r="BO5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78" s="22">
        <f>Enrollment[[#This Row],[Male Refugee (15-24)]]+Enrollment[[#This Row],[Male Host (15-24)]]</f>
        <v>0</v>
      </c>
      <c r="BQ578" s="22">
        <f>Enrollment[[#This Row],[Female Refugee  (15-24)]]+Enrollment[[#This Row],[Female Host (15-24)]]</f>
        <v>0</v>
      </c>
      <c r="BR578" s="22">
        <f>Enrollment[[#This Row],[Total Male (3-14)]]+Enrollment[[#This Row],[Total Male (15-24)]]</f>
        <v>63</v>
      </c>
      <c r="BS578" s="22">
        <f>Enrollment[[#This Row],[Total Female (3-14)]]+Enrollment[[#This Row],[Total Female (15-24)]]</f>
        <v>41</v>
      </c>
      <c r="BT578" s="22">
        <f>Enrollment[[#This Row],[Refugee Total]]+Enrollment[[#This Row],[Total Host]]</f>
        <v>104</v>
      </c>
      <c r="BU578" s="22">
        <f>Enrollment[[#This Row],['# of Girls from refugee community in age group 3-5 enrolled in learning spaces]]+Enrollment[[#This Row],['# of Girls from host community in age group 3-5 enrolled in learning spaces]]</f>
        <v>15</v>
      </c>
      <c r="BV578" s="22">
        <f>Enrollment[[#This Row],['# of Girls from refugee community in age group 6-14 enrolled in learning spaces]]+Enrollment[[#This Row],['# of Girls from host community in age group 6-14 enrolled in learning spaces]]</f>
        <v>26</v>
      </c>
      <c r="BW5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78" s="22">
        <f>Enrollment[[#This Row],['# of Boys from refugee community in age group 3-5 enrolled in learning spaces]]+Enrollment[[#This Row],['# of Boys from host community in age group 3-5 enrolled in learning spaces]]</f>
        <v>22</v>
      </c>
      <c r="BZ578" s="22">
        <f>Enrollment[[#This Row],['# of Boys from refugee community in age group 6-14 enrolled in learning spaces]]+Enrollment[[#This Row],['# of Boys from host community in age group 6-14 enrolled in learning spaces]]</f>
        <v>41</v>
      </c>
      <c r="CA5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5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79" spans="1:80">
      <c r="A579" s="21" t="s">
        <v>54</v>
      </c>
      <c r="B579" s="21" t="s">
        <v>83</v>
      </c>
      <c r="E579" s="21" t="s">
        <v>748</v>
      </c>
      <c r="F579" s="21" t="s">
        <v>786</v>
      </c>
      <c r="G579" s="21">
        <v>31013455</v>
      </c>
      <c r="H579" s="21" t="s">
        <v>166</v>
      </c>
      <c r="I579" s="21" t="s">
        <v>167</v>
      </c>
      <c r="J579" s="21" t="s">
        <v>168</v>
      </c>
      <c r="K579" s="21">
        <v>21.175342700000002</v>
      </c>
      <c r="L579" s="21">
        <v>92.154410100000007</v>
      </c>
      <c r="M579" s="21">
        <v>-28.022296238100001</v>
      </c>
      <c r="N579" s="21" t="s">
        <v>261</v>
      </c>
      <c r="P579" s="21" t="s">
        <v>99</v>
      </c>
      <c r="Q579" s="21" t="s">
        <v>109</v>
      </c>
      <c r="S579" s="21">
        <v>17</v>
      </c>
      <c r="T579" s="21">
        <v>0</v>
      </c>
      <c r="U579" s="21">
        <v>18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33</v>
      </c>
      <c r="AB579" s="21">
        <v>0</v>
      </c>
      <c r="AC579" s="21">
        <v>37</v>
      </c>
      <c r="AD579" s="21">
        <v>1</v>
      </c>
      <c r="AE579" s="21">
        <v>0</v>
      </c>
      <c r="AF579" s="21">
        <v>0</v>
      </c>
      <c r="AG579" s="21">
        <v>0</v>
      </c>
      <c r="AH579" s="21">
        <v>0</v>
      </c>
      <c r="AI579" s="21">
        <v>0</v>
      </c>
      <c r="AJ579" s="21">
        <v>0</v>
      </c>
      <c r="AK579" s="21">
        <v>0</v>
      </c>
      <c r="AL579" s="21">
        <v>0</v>
      </c>
      <c r="AM579" s="21">
        <v>0</v>
      </c>
      <c r="AN579" s="21">
        <v>0</v>
      </c>
      <c r="AO579" s="21">
        <v>0</v>
      </c>
      <c r="AP579" s="21">
        <v>0</v>
      </c>
      <c r="AQ579" s="21">
        <v>0</v>
      </c>
      <c r="AR579" s="21">
        <v>0</v>
      </c>
      <c r="AS579" s="21">
        <v>0</v>
      </c>
      <c r="AT579" s="21">
        <v>0</v>
      </c>
      <c r="AU579" s="21">
        <v>0</v>
      </c>
      <c r="AV579" s="21">
        <v>0</v>
      </c>
      <c r="AW579" s="21">
        <v>0</v>
      </c>
      <c r="AX579" s="21">
        <v>0</v>
      </c>
      <c r="AY579" s="21" t="s">
        <v>167</v>
      </c>
      <c r="AZ5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79" s="22">
        <f>Enrollment[[#This Row],[Refugee Children 3-14]]+Enrollment[[#This Row],[Refugee Children 15-24]]</f>
        <v>105</v>
      </c>
      <c r="BC5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79" s="22">
        <f>Enrollment[[#This Row],[Host Children 3-14]]+Enrollment[[#This Row],[Host Children 15-24]]</f>
        <v>0</v>
      </c>
      <c r="BF579" s="22">
        <f>Enrollment[[#This Row],['# of Boys from refugee community in age group 3-5 enrolled in learning spaces]]+Enrollment[[#This Row],['# of Boys from refugee community in age group 6-14 enrolled in learning spaces]]</f>
        <v>55</v>
      </c>
      <c r="BG579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579" s="22">
        <f>Enrollment[[#This Row],['# of Boys from host community in age group 3-5 enrolled in learning spaces]]+Enrollment[[#This Row],['# of Boys from host community in age group 6-14 enrolled in learning spaces]]</f>
        <v>0</v>
      </c>
      <c r="BI579" s="22">
        <f>Enrollment[[#This Row],['# of Girls from host community in age group 3-5 enrolled in learning spaces]]+Enrollment[[#This Row],['# of Girls from host community in age group 6-14 enrolled in learning spaces]]</f>
        <v>0</v>
      </c>
      <c r="BJ579" s="22">
        <f>Enrollment[[#This Row],[Male Refugee (3-14)]]+Enrollment[[#This Row],[Host Male (3-14)]]</f>
        <v>55</v>
      </c>
      <c r="BK579" s="22">
        <f>Enrollment[[#This Row],[Female Refugee (3-14)]]+Enrollment[[#This Row],[Host Female (3-14)]]</f>
        <v>50</v>
      </c>
      <c r="BL5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79" s="22">
        <f>Enrollment[[#This Row],['# of Boys from host community in age group 15-17 enrolled in learning spaces]]+Enrollment[[#This Row],['# of Boys from host community in age group 18-24 enrolled in learning spaces]]</f>
        <v>0</v>
      </c>
      <c r="BO5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79" s="22">
        <f>Enrollment[[#This Row],[Male Refugee (15-24)]]+Enrollment[[#This Row],[Male Host (15-24)]]</f>
        <v>0</v>
      </c>
      <c r="BQ579" s="22">
        <f>Enrollment[[#This Row],[Female Refugee  (15-24)]]+Enrollment[[#This Row],[Female Host (15-24)]]</f>
        <v>0</v>
      </c>
      <c r="BR579" s="22">
        <f>Enrollment[[#This Row],[Total Male (3-14)]]+Enrollment[[#This Row],[Total Male (15-24)]]</f>
        <v>55</v>
      </c>
      <c r="BS579" s="22">
        <f>Enrollment[[#This Row],[Total Female (3-14)]]+Enrollment[[#This Row],[Total Female (15-24)]]</f>
        <v>50</v>
      </c>
      <c r="BT579" s="22">
        <f>Enrollment[[#This Row],[Refugee Total]]+Enrollment[[#This Row],[Total Host]]</f>
        <v>105</v>
      </c>
      <c r="BU579" s="22">
        <f>Enrollment[[#This Row],['# of Girls from refugee community in age group 3-5 enrolled in learning spaces]]+Enrollment[[#This Row],['# of Girls from host community in age group 3-5 enrolled in learning spaces]]</f>
        <v>17</v>
      </c>
      <c r="BV579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79" s="22">
        <f>Enrollment[[#This Row],['# of Boys from refugee community in age group 3-5 enrolled in learning spaces]]+Enrollment[[#This Row],['# of Boys from host community in age group 3-5 enrolled in learning spaces]]</f>
        <v>18</v>
      </c>
      <c r="BZ579" s="22">
        <f>Enrollment[[#This Row],['# of Boys from refugee community in age group 6-14 enrolled in learning spaces]]+Enrollment[[#This Row],['# of Boys from host community in age group 6-14 enrolled in learning spaces]]</f>
        <v>37</v>
      </c>
      <c r="CA5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5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80" spans="1:80">
      <c r="A580" s="21" t="s">
        <v>54</v>
      </c>
      <c r="B580" s="21" t="s">
        <v>83</v>
      </c>
      <c r="E580" s="21" t="s">
        <v>787</v>
      </c>
      <c r="F580" s="21" t="s">
        <v>788</v>
      </c>
      <c r="G580" s="21">
        <v>31013427</v>
      </c>
      <c r="H580" s="21" t="s">
        <v>166</v>
      </c>
      <c r="I580" s="21" t="s">
        <v>167</v>
      </c>
      <c r="J580" s="21" t="s">
        <v>168</v>
      </c>
      <c r="K580" s="21">
        <v>21.178047439929401</v>
      </c>
      <c r="L580" s="21">
        <v>92.1555935928087</v>
      </c>
      <c r="M580" s="21">
        <v>-40.221144043328401</v>
      </c>
      <c r="N580" s="21">
        <v>4</v>
      </c>
      <c r="P580" s="21" t="s">
        <v>99</v>
      </c>
      <c r="Q580" s="21" t="s">
        <v>109</v>
      </c>
      <c r="S580" s="21">
        <v>14</v>
      </c>
      <c r="T580" s="21">
        <v>0</v>
      </c>
      <c r="U580" s="21">
        <v>21</v>
      </c>
      <c r="V580" s="21">
        <v>0</v>
      </c>
      <c r="W580" s="21">
        <v>0</v>
      </c>
      <c r="X580" s="21">
        <v>0</v>
      </c>
      <c r="Y580" s="21">
        <v>0</v>
      </c>
      <c r="Z580" s="21">
        <v>0</v>
      </c>
      <c r="AA580" s="21">
        <v>26</v>
      </c>
      <c r="AB580" s="21">
        <v>0</v>
      </c>
      <c r="AC580" s="21">
        <v>44</v>
      </c>
      <c r="AD580" s="21">
        <v>0</v>
      </c>
      <c r="AE580" s="21">
        <v>0</v>
      </c>
      <c r="AF580" s="21">
        <v>0</v>
      </c>
      <c r="AG580" s="21">
        <v>0</v>
      </c>
      <c r="AH580" s="21">
        <v>0</v>
      </c>
      <c r="AI580" s="21">
        <v>0</v>
      </c>
      <c r="AJ580" s="21">
        <v>0</v>
      </c>
      <c r="AK580" s="21">
        <v>0</v>
      </c>
      <c r="AL580" s="21">
        <v>0</v>
      </c>
      <c r="AM580" s="21">
        <v>0</v>
      </c>
      <c r="AN580" s="21">
        <v>0</v>
      </c>
      <c r="AO580" s="21">
        <v>0</v>
      </c>
      <c r="AP580" s="21">
        <v>0</v>
      </c>
      <c r="AQ580" s="21">
        <v>0</v>
      </c>
      <c r="AR580" s="21">
        <v>0</v>
      </c>
      <c r="AS580" s="21">
        <v>0</v>
      </c>
      <c r="AT580" s="21">
        <v>0</v>
      </c>
      <c r="AU580" s="21">
        <v>0</v>
      </c>
      <c r="AV580" s="21">
        <v>0</v>
      </c>
      <c r="AW580" s="21">
        <v>0</v>
      </c>
      <c r="AX580" s="21">
        <v>0</v>
      </c>
      <c r="AY580" s="21" t="s">
        <v>167</v>
      </c>
      <c r="AZ5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80" s="22">
        <f>Enrollment[[#This Row],[Refugee Children 3-14]]+Enrollment[[#This Row],[Refugee Children 15-24]]</f>
        <v>105</v>
      </c>
      <c r="BC5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80" s="22">
        <f>Enrollment[[#This Row],[Host Children 3-14]]+Enrollment[[#This Row],[Host Children 15-24]]</f>
        <v>0</v>
      </c>
      <c r="BF580" s="22">
        <f>Enrollment[[#This Row],['# of Boys from refugee community in age group 3-5 enrolled in learning spaces]]+Enrollment[[#This Row],['# of Boys from refugee community in age group 6-14 enrolled in learning spaces]]</f>
        <v>65</v>
      </c>
      <c r="BG580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580" s="22">
        <f>Enrollment[[#This Row],['# of Boys from host community in age group 3-5 enrolled in learning spaces]]+Enrollment[[#This Row],['# of Boys from host community in age group 6-14 enrolled in learning spaces]]</f>
        <v>0</v>
      </c>
      <c r="BI580" s="22">
        <f>Enrollment[[#This Row],['# of Girls from host community in age group 3-5 enrolled in learning spaces]]+Enrollment[[#This Row],['# of Girls from host community in age group 6-14 enrolled in learning spaces]]</f>
        <v>0</v>
      </c>
      <c r="BJ580" s="22">
        <f>Enrollment[[#This Row],[Male Refugee (3-14)]]+Enrollment[[#This Row],[Host Male (3-14)]]</f>
        <v>65</v>
      </c>
      <c r="BK580" s="22">
        <f>Enrollment[[#This Row],[Female Refugee (3-14)]]+Enrollment[[#This Row],[Host Female (3-14)]]</f>
        <v>40</v>
      </c>
      <c r="BL5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80" s="22">
        <f>Enrollment[[#This Row],['# of Boys from host community in age group 15-17 enrolled in learning spaces]]+Enrollment[[#This Row],['# of Boys from host community in age group 18-24 enrolled in learning spaces]]</f>
        <v>0</v>
      </c>
      <c r="BO5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80" s="22">
        <f>Enrollment[[#This Row],[Male Refugee (15-24)]]+Enrollment[[#This Row],[Male Host (15-24)]]</f>
        <v>0</v>
      </c>
      <c r="BQ580" s="22">
        <f>Enrollment[[#This Row],[Female Refugee  (15-24)]]+Enrollment[[#This Row],[Female Host (15-24)]]</f>
        <v>0</v>
      </c>
      <c r="BR580" s="22">
        <f>Enrollment[[#This Row],[Total Male (3-14)]]+Enrollment[[#This Row],[Total Male (15-24)]]</f>
        <v>65</v>
      </c>
      <c r="BS580" s="22">
        <f>Enrollment[[#This Row],[Total Female (3-14)]]+Enrollment[[#This Row],[Total Female (15-24)]]</f>
        <v>40</v>
      </c>
      <c r="BT580" s="22">
        <f>Enrollment[[#This Row],[Refugee Total]]+Enrollment[[#This Row],[Total Host]]</f>
        <v>105</v>
      </c>
      <c r="BU580" s="22">
        <f>Enrollment[[#This Row],['# of Girls from refugee community in age group 3-5 enrolled in learning spaces]]+Enrollment[[#This Row],['# of Girls from host community in age group 3-5 enrolled in learning spaces]]</f>
        <v>14</v>
      </c>
      <c r="BV580" s="22">
        <f>Enrollment[[#This Row],['# of Girls from refugee community in age group 6-14 enrolled in learning spaces]]+Enrollment[[#This Row],['# of Girls from host community in age group 6-14 enrolled in learning spaces]]</f>
        <v>26</v>
      </c>
      <c r="BW5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80" s="22">
        <f>Enrollment[[#This Row],['# of Boys from refugee community in age group 3-5 enrolled in learning spaces]]+Enrollment[[#This Row],['# of Boys from host community in age group 3-5 enrolled in learning spaces]]</f>
        <v>21</v>
      </c>
      <c r="BZ580" s="22">
        <f>Enrollment[[#This Row],['# of Boys from refugee community in age group 6-14 enrolled in learning spaces]]+Enrollment[[#This Row],['# of Boys from host community in age group 6-14 enrolled in learning spaces]]</f>
        <v>44</v>
      </c>
      <c r="CA5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5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81" spans="1:80">
      <c r="A581" s="21" t="s">
        <v>54</v>
      </c>
      <c r="B581" s="21" t="s">
        <v>83</v>
      </c>
      <c r="E581" s="21" t="s">
        <v>789</v>
      </c>
      <c r="F581" s="21" t="s">
        <v>790</v>
      </c>
      <c r="G581" s="21">
        <v>31013449</v>
      </c>
      <c r="H581" s="21" t="s">
        <v>166</v>
      </c>
      <c r="I581" s="21" t="s">
        <v>167</v>
      </c>
      <c r="J581" s="21" t="s">
        <v>168</v>
      </c>
      <c r="K581" s="21">
        <v>21.177905371297499</v>
      </c>
      <c r="L581" s="21">
        <v>92.154741823931602</v>
      </c>
      <c r="M581" s="21">
        <v>-40.045840852358502</v>
      </c>
      <c r="N581" s="21">
        <v>4</v>
      </c>
      <c r="P581" s="21" t="s">
        <v>99</v>
      </c>
      <c r="Q581" s="21" t="s">
        <v>109</v>
      </c>
      <c r="S581" s="21">
        <v>18</v>
      </c>
      <c r="T581" s="21">
        <v>0</v>
      </c>
      <c r="U581" s="21">
        <v>17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34</v>
      </c>
      <c r="AB581" s="21">
        <v>1</v>
      </c>
      <c r="AC581" s="21">
        <v>36</v>
      </c>
      <c r="AD581" s="21">
        <v>0</v>
      </c>
      <c r="AE581" s="21">
        <v>0</v>
      </c>
      <c r="AF581" s="21">
        <v>0</v>
      </c>
      <c r="AG581" s="21">
        <v>0</v>
      </c>
      <c r="AH581" s="21">
        <v>0</v>
      </c>
      <c r="AI581" s="21">
        <v>0</v>
      </c>
      <c r="AJ581" s="21">
        <v>0</v>
      </c>
      <c r="AK581" s="21">
        <v>0</v>
      </c>
      <c r="AL581" s="21">
        <v>0</v>
      </c>
      <c r="AM581" s="21">
        <v>0</v>
      </c>
      <c r="AN581" s="21">
        <v>0</v>
      </c>
      <c r="AO581" s="21">
        <v>0</v>
      </c>
      <c r="AP581" s="21">
        <v>0</v>
      </c>
      <c r="AQ581" s="21">
        <v>0</v>
      </c>
      <c r="AR581" s="21">
        <v>0</v>
      </c>
      <c r="AS581" s="21">
        <v>0</v>
      </c>
      <c r="AT581" s="21">
        <v>0</v>
      </c>
      <c r="AU581" s="21">
        <v>0</v>
      </c>
      <c r="AV581" s="21">
        <v>0</v>
      </c>
      <c r="AW581" s="21">
        <v>0</v>
      </c>
      <c r="AX581" s="21">
        <v>0</v>
      </c>
      <c r="AY581" s="21" t="s">
        <v>167</v>
      </c>
      <c r="AZ5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81" s="22">
        <f>Enrollment[[#This Row],[Refugee Children 3-14]]+Enrollment[[#This Row],[Refugee Children 15-24]]</f>
        <v>105</v>
      </c>
      <c r="BC5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81" s="22">
        <f>Enrollment[[#This Row],[Host Children 3-14]]+Enrollment[[#This Row],[Host Children 15-24]]</f>
        <v>0</v>
      </c>
      <c r="BF581" s="22">
        <f>Enrollment[[#This Row],['# of Boys from refugee community in age group 3-5 enrolled in learning spaces]]+Enrollment[[#This Row],['# of Boys from refugee community in age group 6-14 enrolled in learning spaces]]</f>
        <v>53</v>
      </c>
      <c r="BG581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581" s="22">
        <f>Enrollment[[#This Row],['# of Boys from host community in age group 3-5 enrolled in learning spaces]]+Enrollment[[#This Row],['# of Boys from host community in age group 6-14 enrolled in learning spaces]]</f>
        <v>0</v>
      </c>
      <c r="BI581" s="22">
        <f>Enrollment[[#This Row],['# of Girls from host community in age group 3-5 enrolled in learning spaces]]+Enrollment[[#This Row],['# of Girls from host community in age group 6-14 enrolled in learning spaces]]</f>
        <v>0</v>
      </c>
      <c r="BJ581" s="22">
        <f>Enrollment[[#This Row],[Male Refugee (3-14)]]+Enrollment[[#This Row],[Host Male (3-14)]]</f>
        <v>53</v>
      </c>
      <c r="BK581" s="22">
        <f>Enrollment[[#This Row],[Female Refugee (3-14)]]+Enrollment[[#This Row],[Host Female (3-14)]]</f>
        <v>52</v>
      </c>
      <c r="BL5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81" s="22">
        <f>Enrollment[[#This Row],['# of Boys from host community in age group 15-17 enrolled in learning spaces]]+Enrollment[[#This Row],['# of Boys from host community in age group 18-24 enrolled in learning spaces]]</f>
        <v>0</v>
      </c>
      <c r="BO5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81" s="22">
        <f>Enrollment[[#This Row],[Male Refugee (15-24)]]+Enrollment[[#This Row],[Male Host (15-24)]]</f>
        <v>0</v>
      </c>
      <c r="BQ581" s="22">
        <f>Enrollment[[#This Row],[Female Refugee  (15-24)]]+Enrollment[[#This Row],[Female Host (15-24)]]</f>
        <v>0</v>
      </c>
      <c r="BR581" s="22">
        <f>Enrollment[[#This Row],[Total Male (3-14)]]+Enrollment[[#This Row],[Total Male (15-24)]]</f>
        <v>53</v>
      </c>
      <c r="BS581" s="22">
        <f>Enrollment[[#This Row],[Total Female (3-14)]]+Enrollment[[#This Row],[Total Female (15-24)]]</f>
        <v>52</v>
      </c>
      <c r="BT581" s="22">
        <f>Enrollment[[#This Row],[Refugee Total]]+Enrollment[[#This Row],[Total Host]]</f>
        <v>105</v>
      </c>
      <c r="BU581" s="22">
        <f>Enrollment[[#This Row],['# of Girls from refugee community in age group 3-5 enrolled in learning spaces]]+Enrollment[[#This Row],['# of Girls from host community in age group 3-5 enrolled in learning spaces]]</f>
        <v>18</v>
      </c>
      <c r="BV581" s="22">
        <f>Enrollment[[#This Row],['# of Girls from refugee community in age group 6-14 enrolled in learning spaces]]+Enrollment[[#This Row],['# of Girls from host community in age group 6-14 enrolled in learning spaces]]</f>
        <v>34</v>
      </c>
      <c r="BW5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81" s="22">
        <f>Enrollment[[#This Row],['# of Boys from refugee community in age group 3-5 enrolled in learning spaces]]+Enrollment[[#This Row],['# of Boys from host community in age group 3-5 enrolled in learning spaces]]</f>
        <v>17</v>
      </c>
      <c r="BZ581" s="22">
        <f>Enrollment[[#This Row],['# of Boys from refugee community in age group 6-14 enrolled in learning spaces]]+Enrollment[[#This Row],['# of Boys from host community in age group 6-14 enrolled in learning spaces]]</f>
        <v>36</v>
      </c>
      <c r="CA5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5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82" spans="1:80">
      <c r="A582" s="21" t="s">
        <v>54</v>
      </c>
      <c r="B582" s="21" t="s">
        <v>83</v>
      </c>
      <c r="E582" s="21" t="s">
        <v>791</v>
      </c>
      <c r="F582" s="21" t="s">
        <v>792</v>
      </c>
      <c r="G582" s="21">
        <v>31013448</v>
      </c>
      <c r="H582" s="21" t="s">
        <v>166</v>
      </c>
      <c r="I582" s="21" t="s">
        <v>167</v>
      </c>
      <c r="J582" s="21" t="s">
        <v>168</v>
      </c>
      <c r="K582" s="21">
        <v>21.178005008721801</v>
      </c>
      <c r="L582" s="21">
        <v>92.153522915705494</v>
      </c>
      <c r="M582" s="21">
        <v>-38.884725985332302</v>
      </c>
      <c r="N582" s="21">
        <v>4</v>
      </c>
      <c r="P582" s="21" t="s">
        <v>99</v>
      </c>
      <c r="Q582" s="21" t="s">
        <v>109</v>
      </c>
      <c r="S582" s="21">
        <v>21</v>
      </c>
      <c r="T582" s="21">
        <v>0</v>
      </c>
      <c r="U582" s="21">
        <v>11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45</v>
      </c>
      <c r="AB582" s="21">
        <v>0</v>
      </c>
      <c r="AC582" s="21">
        <v>29</v>
      </c>
      <c r="AD582" s="21">
        <v>0</v>
      </c>
      <c r="AE582" s="21">
        <v>0</v>
      </c>
      <c r="AF582" s="21">
        <v>0</v>
      </c>
      <c r="AG582" s="21">
        <v>0</v>
      </c>
      <c r="AH582" s="21">
        <v>0</v>
      </c>
      <c r="AI582" s="21">
        <v>0</v>
      </c>
      <c r="AJ582" s="21">
        <v>0</v>
      </c>
      <c r="AK582" s="21">
        <v>0</v>
      </c>
      <c r="AL582" s="21">
        <v>0</v>
      </c>
      <c r="AM582" s="21">
        <v>0</v>
      </c>
      <c r="AN582" s="21">
        <v>0</v>
      </c>
      <c r="AO582" s="21">
        <v>0</v>
      </c>
      <c r="AP582" s="21">
        <v>0</v>
      </c>
      <c r="AQ582" s="21">
        <v>0</v>
      </c>
      <c r="AR582" s="21">
        <v>0</v>
      </c>
      <c r="AS582" s="21">
        <v>0</v>
      </c>
      <c r="AT582" s="21">
        <v>0</v>
      </c>
      <c r="AU582" s="21">
        <v>0</v>
      </c>
      <c r="AV582" s="21">
        <v>0</v>
      </c>
      <c r="AW582" s="21">
        <v>0</v>
      </c>
      <c r="AX582" s="21">
        <v>0</v>
      </c>
      <c r="AY582" s="21" t="s">
        <v>167</v>
      </c>
      <c r="AZ5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5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82" s="22">
        <f>Enrollment[[#This Row],[Refugee Children 3-14]]+Enrollment[[#This Row],[Refugee Children 15-24]]</f>
        <v>106</v>
      </c>
      <c r="BC5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82" s="22">
        <f>Enrollment[[#This Row],[Host Children 3-14]]+Enrollment[[#This Row],[Host Children 15-24]]</f>
        <v>0</v>
      </c>
      <c r="BF582" s="22">
        <f>Enrollment[[#This Row],['# of Boys from refugee community in age group 3-5 enrolled in learning spaces]]+Enrollment[[#This Row],['# of Boys from refugee community in age group 6-14 enrolled in learning spaces]]</f>
        <v>40</v>
      </c>
      <c r="BG582" s="22">
        <f>Enrollment[[#This Row],['# of Girls from refugee community in age group 3-5 enrolled in learning spaces]]+Enrollment[[#This Row],['# of Girls from refugee community in age group 6-14 enrolled in learning spaces]]</f>
        <v>66</v>
      </c>
      <c r="BH582" s="22">
        <f>Enrollment[[#This Row],['# of Boys from host community in age group 3-5 enrolled in learning spaces]]+Enrollment[[#This Row],['# of Boys from host community in age group 6-14 enrolled in learning spaces]]</f>
        <v>0</v>
      </c>
      <c r="BI582" s="22">
        <f>Enrollment[[#This Row],['# of Girls from host community in age group 3-5 enrolled in learning spaces]]+Enrollment[[#This Row],['# of Girls from host community in age group 6-14 enrolled in learning spaces]]</f>
        <v>0</v>
      </c>
      <c r="BJ582" s="22">
        <f>Enrollment[[#This Row],[Male Refugee (3-14)]]+Enrollment[[#This Row],[Host Male (3-14)]]</f>
        <v>40</v>
      </c>
      <c r="BK582" s="22">
        <f>Enrollment[[#This Row],[Female Refugee (3-14)]]+Enrollment[[#This Row],[Host Female (3-14)]]</f>
        <v>66</v>
      </c>
      <c r="BL5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82" s="22">
        <f>Enrollment[[#This Row],['# of Boys from host community in age group 15-17 enrolled in learning spaces]]+Enrollment[[#This Row],['# of Boys from host community in age group 18-24 enrolled in learning spaces]]</f>
        <v>0</v>
      </c>
      <c r="BO5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82" s="22">
        <f>Enrollment[[#This Row],[Male Refugee (15-24)]]+Enrollment[[#This Row],[Male Host (15-24)]]</f>
        <v>0</v>
      </c>
      <c r="BQ582" s="22">
        <f>Enrollment[[#This Row],[Female Refugee  (15-24)]]+Enrollment[[#This Row],[Female Host (15-24)]]</f>
        <v>0</v>
      </c>
      <c r="BR582" s="22">
        <f>Enrollment[[#This Row],[Total Male (3-14)]]+Enrollment[[#This Row],[Total Male (15-24)]]</f>
        <v>40</v>
      </c>
      <c r="BS582" s="22">
        <f>Enrollment[[#This Row],[Total Female (3-14)]]+Enrollment[[#This Row],[Total Female (15-24)]]</f>
        <v>66</v>
      </c>
      <c r="BT582" s="22">
        <f>Enrollment[[#This Row],[Refugee Total]]+Enrollment[[#This Row],[Total Host]]</f>
        <v>106</v>
      </c>
      <c r="BU582" s="22">
        <f>Enrollment[[#This Row],['# of Girls from refugee community in age group 3-5 enrolled in learning spaces]]+Enrollment[[#This Row],['# of Girls from host community in age group 3-5 enrolled in learning spaces]]</f>
        <v>21</v>
      </c>
      <c r="BV582" s="22">
        <f>Enrollment[[#This Row],['# of Girls from refugee community in age group 6-14 enrolled in learning spaces]]+Enrollment[[#This Row],['# of Girls from host community in age group 6-14 enrolled in learning spaces]]</f>
        <v>45</v>
      </c>
      <c r="BW5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82" s="22">
        <f>Enrollment[[#This Row],['# of Boys from refugee community in age group 3-5 enrolled in learning spaces]]+Enrollment[[#This Row],['# of Boys from host community in age group 3-5 enrolled in learning spaces]]</f>
        <v>11</v>
      </c>
      <c r="BZ582" s="22">
        <f>Enrollment[[#This Row],['# of Boys from refugee community in age group 6-14 enrolled in learning spaces]]+Enrollment[[#This Row],['# of Boys from host community in age group 6-14 enrolled in learning spaces]]</f>
        <v>29</v>
      </c>
      <c r="CA5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5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83" spans="1:80">
      <c r="A583" s="21" t="s">
        <v>54</v>
      </c>
      <c r="B583" s="21" t="s">
        <v>83</v>
      </c>
      <c r="E583" s="21" t="s">
        <v>207</v>
      </c>
      <c r="F583" s="21" t="s">
        <v>793</v>
      </c>
      <c r="G583" s="21">
        <v>31013492</v>
      </c>
      <c r="H583" s="21" t="s">
        <v>166</v>
      </c>
      <c r="I583" s="21" t="s">
        <v>259</v>
      </c>
      <c r="J583" s="21" t="s">
        <v>168</v>
      </c>
      <c r="K583" s="21">
        <v>21.181406031720702</v>
      </c>
      <c r="L583" s="21">
        <v>92.150582620492202</v>
      </c>
      <c r="M583" s="21">
        <v>-43.819678168741802</v>
      </c>
      <c r="N583" s="21">
        <v>4</v>
      </c>
      <c r="P583" s="21" t="s">
        <v>99</v>
      </c>
      <c r="Q583" s="21" t="s">
        <v>109</v>
      </c>
      <c r="S583" s="21">
        <v>20</v>
      </c>
      <c r="T583" s="21">
        <v>0</v>
      </c>
      <c r="U583" s="21">
        <v>18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44</v>
      </c>
      <c r="AB583" s="21">
        <v>0</v>
      </c>
      <c r="AC583" s="21">
        <v>26</v>
      </c>
      <c r="AD583" s="21">
        <v>0</v>
      </c>
      <c r="AE583" s="21">
        <v>0</v>
      </c>
      <c r="AF583" s="21">
        <v>0</v>
      </c>
      <c r="AG583" s="21">
        <v>0</v>
      </c>
      <c r="AH583" s="21">
        <v>0</v>
      </c>
      <c r="AI583" s="21">
        <v>0</v>
      </c>
      <c r="AJ583" s="21">
        <v>0</v>
      </c>
      <c r="AK583" s="21">
        <v>0</v>
      </c>
      <c r="AL583" s="21">
        <v>0</v>
      </c>
      <c r="AM583" s="21">
        <v>0</v>
      </c>
      <c r="AN583" s="21">
        <v>0</v>
      </c>
      <c r="AO583" s="21">
        <v>0</v>
      </c>
      <c r="AP583" s="21">
        <v>0</v>
      </c>
      <c r="AQ583" s="21">
        <v>0</v>
      </c>
      <c r="AR583" s="21">
        <v>0</v>
      </c>
      <c r="AS583" s="21">
        <v>0</v>
      </c>
      <c r="AT583" s="21">
        <v>0</v>
      </c>
      <c r="AU583" s="21">
        <v>0</v>
      </c>
      <c r="AV583" s="21">
        <v>0</v>
      </c>
      <c r="AW583" s="21">
        <v>0</v>
      </c>
      <c r="AX583" s="21">
        <v>0</v>
      </c>
      <c r="AY583" s="21" t="s">
        <v>259</v>
      </c>
      <c r="AZ5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5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83" s="22">
        <f>Enrollment[[#This Row],[Refugee Children 3-14]]+Enrollment[[#This Row],[Refugee Children 15-24]]</f>
        <v>108</v>
      </c>
      <c r="BC5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83" s="22">
        <f>Enrollment[[#This Row],[Host Children 3-14]]+Enrollment[[#This Row],[Host Children 15-24]]</f>
        <v>0</v>
      </c>
      <c r="BF583" s="22">
        <f>Enrollment[[#This Row],['# of Boys from refugee community in age group 3-5 enrolled in learning spaces]]+Enrollment[[#This Row],['# of Boys from refugee community in age group 6-14 enrolled in learning spaces]]</f>
        <v>44</v>
      </c>
      <c r="BG583" s="22">
        <f>Enrollment[[#This Row],['# of Girls from refugee community in age group 3-5 enrolled in learning spaces]]+Enrollment[[#This Row],['# of Girls from refugee community in age group 6-14 enrolled in learning spaces]]</f>
        <v>64</v>
      </c>
      <c r="BH583" s="22">
        <f>Enrollment[[#This Row],['# of Boys from host community in age group 3-5 enrolled in learning spaces]]+Enrollment[[#This Row],['# of Boys from host community in age group 6-14 enrolled in learning spaces]]</f>
        <v>0</v>
      </c>
      <c r="BI583" s="22">
        <f>Enrollment[[#This Row],['# of Girls from host community in age group 3-5 enrolled in learning spaces]]+Enrollment[[#This Row],['# of Girls from host community in age group 6-14 enrolled in learning spaces]]</f>
        <v>0</v>
      </c>
      <c r="BJ583" s="22">
        <f>Enrollment[[#This Row],[Male Refugee (3-14)]]+Enrollment[[#This Row],[Host Male (3-14)]]</f>
        <v>44</v>
      </c>
      <c r="BK583" s="22">
        <f>Enrollment[[#This Row],[Female Refugee (3-14)]]+Enrollment[[#This Row],[Host Female (3-14)]]</f>
        <v>64</v>
      </c>
      <c r="BL5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83" s="22">
        <f>Enrollment[[#This Row],['# of Boys from host community in age group 15-17 enrolled in learning spaces]]+Enrollment[[#This Row],['# of Boys from host community in age group 18-24 enrolled in learning spaces]]</f>
        <v>0</v>
      </c>
      <c r="BO5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83" s="22">
        <f>Enrollment[[#This Row],[Male Refugee (15-24)]]+Enrollment[[#This Row],[Male Host (15-24)]]</f>
        <v>0</v>
      </c>
      <c r="BQ583" s="22">
        <f>Enrollment[[#This Row],[Female Refugee  (15-24)]]+Enrollment[[#This Row],[Female Host (15-24)]]</f>
        <v>0</v>
      </c>
      <c r="BR583" s="22">
        <f>Enrollment[[#This Row],[Total Male (3-14)]]+Enrollment[[#This Row],[Total Male (15-24)]]</f>
        <v>44</v>
      </c>
      <c r="BS583" s="22">
        <f>Enrollment[[#This Row],[Total Female (3-14)]]+Enrollment[[#This Row],[Total Female (15-24)]]</f>
        <v>64</v>
      </c>
      <c r="BT583" s="22">
        <f>Enrollment[[#This Row],[Refugee Total]]+Enrollment[[#This Row],[Total Host]]</f>
        <v>108</v>
      </c>
      <c r="BU583" s="22">
        <f>Enrollment[[#This Row],['# of Girls from refugee community in age group 3-5 enrolled in learning spaces]]+Enrollment[[#This Row],['# of Girls from host community in age group 3-5 enrolled in learning spaces]]</f>
        <v>20</v>
      </c>
      <c r="BV583" s="22">
        <f>Enrollment[[#This Row],['# of Girls from refugee community in age group 6-14 enrolled in learning spaces]]+Enrollment[[#This Row],['# of Girls from host community in age group 6-14 enrolled in learning spaces]]</f>
        <v>44</v>
      </c>
      <c r="BW5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83" s="22">
        <f>Enrollment[[#This Row],['# of Boys from refugee community in age group 3-5 enrolled in learning spaces]]+Enrollment[[#This Row],['# of Boys from host community in age group 3-5 enrolled in learning spaces]]</f>
        <v>18</v>
      </c>
      <c r="BZ583" s="22">
        <f>Enrollment[[#This Row],['# of Boys from refugee community in age group 6-14 enrolled in learning spaces]]+Enrollment[[#This Row],['# of Boys from host community in age group 6-14 enrolled in learning spaces]]</f>
        <v>26</v>
      </c>
      <c r="CA5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5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84" spans="1:80">
      <c r="A584" s="21" t="s">
        <v>54</v>
      </c>
      <c r="B584" s="21" t="s">
        <v>83</v>
      </c>
      <c r="E584" s="21" t="s">
        <v>209</v>
      </c>
      <c r="F584" s="21" t="s">
        <v>794</v>
      </c>
      <c r="G584" s="21">
        <v>31013467</v>
      </c>
      <c r="H584" s="21" t="s">
        <v>166</v>
      </c>
      <c r="I584" s="21" t="s">
        <v>167</v>
      </c>
      <c r="J584" s="21" t="s">
        <v>168</v>
      </c>
      <c r="K584" s="21">
        <v>21.181243270438401</v>
      </c>
      <c r="L584" s="21">
        <v>92.149238934295298</v>
      </c>
      <c r="M584" s="21">
        <v>-42.926300875434798</v>
      </c>
      <c r="N584" s="21">
        <v>4</v>
      </c>
      <c r="P584" s="21" t="s">
        <v>99</v>
      </c>
      <c r="Q584" s="21" t="s">
        <v>109</v>
      </c>
      <c r="S584" s="21">
        <v>26</v>
      </c>
      <c r="T584" s="21">
        <v>0</v>
      </c>
      <c r="U584" s="21">
        <v>15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35</v>
      </c>
      <c r="AB584" s="21">
        <v>0</v>
      </c>
      <c r="AC584" s="21">
        <v>34</v>
      </c>
      <c r="AD584" s="21">
        <v>0</v>
      </c>
      <c r="AE584" s="21">
        <v>0</v>
      </c>
      <c r="AF584" s="21">
        <v>0</v>
      </c>
      <c r="AG584" s="21">
        <v>0</v>
      </c>
      <c r="AH584" s="21">
        <v>0</v>
      </c>
      <c r="AI584" s="21">
        <v>0</v>
      </c>
      <c r="AJ584" s="21">
        <v>0</v>
      </c>
      <c r="AK584" s="21">
        <v>0</v>
      </c>
      <c r="AL584" s="21">
        <v>0</v>
      </c>
      <c r="AM584" s="21">
        <v>0</v>
      </c>
      <c r="AN584" s="21">
        <v>0</v>
      </c>
      <c r="AO584" s="21">
        <v>0</v>
      </c>
      <c r="AP584" s="21">
        <v>0</v>
      </c>
      <c r="AQ584" s="21">
        <v>0</v>
      </c>
      <c r="AR584" s="21">
        <v>0</v>
      </c>
      <c r="AS584" s="21">
        <v>0</v>
      </c>
      <c r="AT584" s="21">
        <v>0</v>
      </c>
      <c r="AU584" s="21">
        <v>0</v>
      </c>
      <c r="AV584" s="21">
        <v>0</v>
      </c>
      <c r="AW584" s="21">
        <v>0</v>
      </c>
      <c r="AX584" s="21">
        <v>0</v>
      </c>
      <c r="AY584" s="21" t="s">
        <v>167</v>
      </c>
      <c r="AZ5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5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84" s="22">
        <f>Enrollment[[#This Row],[Refugee Children 3-14]]+Enrollment[[#This Row],[Refugee Children 15-24]]</f>
        <v>110</v>
      </c>
      <c r="BC5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84" s="22">
        <f>Enrollment[[#This Row],[Host Children 3-14]]+Enrollment[[#This Row],[Host Children 15-24]]</f>
        <v>0</v>
      </c>
      <c r="BF584" s="22">
        <f>Enrollment[[#This Row],['# of Boys from refugee community in age group 3-5 enrolled in learning spaces]]+Enrollment[[#This Row],['# of Boys from refugee community in age group 6-14 enrolled in learning spaces]]</f>
        <v>49</v>
      </c>
      <c r="BG584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584" s="22">
        <f>Enrollment[[#This Row],['# of Boys from host community in age group 3-5 enrolled in learning spaces]]+Enrollment[[#This Row],['# of Boys from host community in age group 6-14 enrolled in learning spaces]]</f>
        <v>0</v>
      </c>
      <c r="BI584" s="22">
        <f>Enrollment[[#This Row],['# of Girls from host community in age group 3-5 enrolled in learning spaces]]+Enrollment[[#This Row],['# of Girls from host community in age group 6-14 enrolled in learning spaces]]</f>
        <v>0</v>
      </c>
      <c r="BJ584" s="22">
        <f>Enrollment[[#This Row],[Male Refugee (3-14)]]+Enrollment[[#This Row],[Host Male (3-14)]]</f>
        <v>49</v>
      </c>
      <c r="BK584" s="22">
        <f>Enrollment[[#This Row],[Female Refugee (3-14)]]+Enrollment[[#This Row],[Host Female (3-14)]]</f>
        <v>61</v>
      </c>
      <c r="BL5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84" s="22">
        <f>Enrollment[[#This Row],['# of Boys from host community in age group 15-17 enrolled in learning spaces]]+Enrollment[[#This Row],['# of Boys from host community in age group 18-24 enrolled in learning spaces]]</f>
        <v>0</v>
      </c>
      <c r="BO5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84" s="22">
        <f>Enrollment[[#This Row],[Male Refugee (15-24)]]+Enrollment[[#This Row],[Male Host (15-24)]]</f>
        <v>0</v>
      </c>
      <c r="BQ584" s="22">
        <f>Enrollment[[#This Row],[Female Refugee  (15-24)]]+Enrollment[[#This Row],[Female Host (15-24)]]</f>
        <v>0</v>
      </c>
      <c r="BR584" s="22">
        <f>Enrollment[[#This Row],[Total Male (3-14)]]+Enrollment[[#This Row],[Total Male (15-24)]]</f>
        <v>49</v>
      </c>
      <c r="BS584" s="22">
        <f>Enrollment[[#This Row],[Total Female (3-14)]]+Enrollment[[#This Row],[Total Female (15-24)]]</f>
        <v>61</v>
      </c>
      <c r="BT584" s="22">
        <f>Enrollment[[#This Row],[Refugee Total]]+Enrollment[[#This Row],[Total Host]]</f>
        <v>110</v>
      </c>
      <c r="BU584" s="22">
        <f>Enrollment[[#This Row],['# of Girls from refugee community in age group 3-5 enrolled in learning spaces]]+Enrollment[[#This Row],['# of Girls from host community in age group 3-5 enrolled in learning spaces]]</f>
        <v>26</v>
      </c>
      <c r="BV584" s="22">
        <f>Enrollment[[#This Row],['# of Girls from refugee community in age group 6-14 enrolled in learning spaces]]+Enrollment[[#This Row],['# of Girls from host community in age group 6-14 enrolled in learning spaces]]</f>
        <v>35</v>
      </c>
      <c r="BW5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84" s="22">
        <f>Enrollment[[#This Row],['# of Boys from refugee community in age group 3-5 enrolled in learning spaces]]+Enrollment[[#This Row],['# of Boys from host community in age group 3-5 enrolled in learning spaces]]</f>
        <v>15</v>
      </c>
      <c r="BZ584" s="22">
        <f>Enrollment[[#This Row],['# of Boys from refugee community in age group 6-14 enrolled in learning spaces]]+Enrollment[[#This Row],['# of Boys from host community in age group 6-14 enrolled in learning spaces]]</f>
        <v>34</v>
      </c>
      <c r="CA5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5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85" spans="1:80">
      <c r="A585" s="21" t="s">
        <v>54</v>
      </c>
      <c r="B585" s="21" t="s">
        <v>83</v>
      </c>
      <c r="E585" s="21" t="s">
        <v>201</v>
      </c>
      <c r="F585" s="21" t="s">
        <v>795</v>
      </c>
      <c r="G585" s="21">
        <v>31013478</v>
      </c>
      <c r="H585" s="21" t="s">
        <v>166</v>
      </c>
      <c r="I585" s="21" t="s">
        <v>167</v>
      </c>
      <c r="J585" s="21" t="s">
        <v>168</v>
      </c>
      <c r="K585" s="21">
        <v>21.179400711553502</v>
      </c>
      <c r="L585" s="21">
        <v>92.148688768891702</v>
      </c>
      <c r="M585" s="21">
        <v>-36.523769029010801</v>
      </c>
      <c r="N585" s="21">
        <v>4</v>
      </c>
      <c r="P585" s="21" t="s">
        <v>99</v>
      </c>
      <c r="Q585" s="21" t="s">
        <v>109</v>
      </c>
      <c r="S585" s="21">
        <v>16</v>
      </c>
      <c r="T585" s="21">
        <v>0</v>
      </c>
      <c r="U585" s="21">
        <v>21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23</v>
      </c>
      <c r="AB585" s="21">
        <v>0</v>
      </c>
      <c r="AC585" s="21">
        <v>37</v>
      </c>
      <c r="AD585" s="21">
        <v>0</v>
      </c>
      <c r="AE585" s="21">
        <v>0</v>
      </c>
      <c r="AF585" s="21">
        <v>0</v>
      </c>
      <c r="AG585" s="21">
        <v>0</v>
      </c>
      <c r="AH585" s="21">
        <v>0</v>
      </c>
      <c r="AI585" s="21">
        <v>0</v>
      </c>
      <c r="AJ585" s="21">
        <v>0</v>
      </c>
      <c r="AK585" s="21">
        <v>0</v>
      </c>
      <c r="AL585" s="21">
        <v>0</v>
      </c>
      <c r="AM585" s="21">
        <v>0</v>
      </c>
      <c r="AN585" s="21">
        <v>0</v>
      </c>
      <c r="AO585" s="21">
        <v>0</v>
      </c>
      <c r="AP585" s="21">
        <v>0</v>
      </c>
      <c r="AQ585" s="21">
        <v>0</v>
      </c>
      <c r="AR585" s="21">
        <v>0</v>
      </c>
      <c r="AS585" s="21">
        <v>0</v>
      </c>
      <c r="AT585" s="21">
        <v>0</v>
      </c>
      <c r="AU585" s="21">
        <v>0</v>
      </c>
      <c r="AV585" s="21">
        <v>0</v>
      </c>
      <c r="AW585" s="21">
        <v>0</v>
      </c>
      <c r="AX585" s="21">
        <v>0</v>
      </c>
      <c r="AY585" s="21" t="s">
        <v>167</v>
      </c>
      <c r="AZ5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97</v>
      </c>
      <c r="BA5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85" s="22">
        <f>Enrollment[[#This Row],[Refugee Children 3-14]]+Enrollment[[#This Row],[Refugee Children 15-24]]</f>
        <v>97</v>
      </c>
      <c r="BC5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85" s="22">
        <f>Enrollment[[#This Row],[Host Children 3-14]]+Enrollment[[#This Row],[Host Children 15-24]]</f>
        <v>0</v>
      </c>
      <c r="BF585" s="22">
        <f>Enrollment[[#This Row],['# of Boys from refugee community in age group 3-5 enrolled in learning spaces]]+Enrollment[[#This Row],['# of Boys from refugee community in age group 6-14 enrolled in learning spaces]]</f>
        <v>58</v>
      </c>
      <c r="BG585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585" s="22">
        <f>Enrollment[[#This Row],['# of Boys from host community in age group 3-5 enrolled in learning spaces]]+Enrollment[[#This Row],['# of Boys from host community in age group 6-14 enrolled in learning spaces]]</f>
        <v>0</v>
      </c>
      <c r="BI585" s="22">
        <f>Enrollment[[#This Row],['# of Girls from host community in age group 3-5 enrolled in learning spaces]]+Enrollment[[#This Row],['# of Girls from host community in age group 6-14 enrolled in learning spaces]]</f>
        <v>0</v>
      </c>
      <c r="BJ585" s="22">
        <f>Enrollment[[#This Row],[Male Refugee (3-14)]]+Enrollment[[#This Row],[Host Male (3-14)]]</f>
        <v>58</v>
      </c>
      <c r="BK585" s="22">
        <f>Enrollment[[#This Row],[Female Refugee (3-14)]]+Enrollment[[#This Row],[Host Female (3-14)]]</f>
        <v>39</v>
      </c>
      <c r="BL5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85" s="22">
        <f>Enrollment[[#This Row],['# of Boys from host community in age group 15-17 enrolled in learning spaces]]+Enrollment[[#This Row],['# of Boys from host community in age group 18-24 enrolled in learning spaces]]</f>
        <v>0</v>
      </c>
      <c r="BO5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85" s="22">
        <f>Enrollment[[#This Row],[Male Refugee (15-24)]]+Enrollment[[#This Row],[Male Host (15-24)]]</f>
        <v>0</v>
      </c>
      <c r="BQ585" s="22">
        <f>Enrollment[[#This Row],[Female Refugee  (15-24)]]+Enrollment[[#This Row],[Female Host (15-24)]]</f>
        <v>0</v>
      </c>
      <c r="BR585" s="22">
        <f>Enrollment[[#This Row],[Total Male (3-14)]]+Enrollment[[#This Row],[Total Male (15-24)]]</f>
        <v>58</v>
      </c>
      <c r="BS585" s="22">
        <f>Enrollment[[#This Row],[Total Female (3-14)]]+Enrollment[[#This Row],[Total Female (15-24)]]</f>
        <v>39</v>
      </c>
      <c r="BT585" s="22">
        <f>Enrollment[[#This Row],[Refugee Total]]+Enrollment[[#This Row],[Total Host]]</f>
        <v>97</v>
      </c>
      <c r="BU585" s="22">
        <f>Enrollment[[#This Row],['# of Girls from refugee community in age group 3-5 enrolled in learning spaces]]+Enrollment[[#This Row],['# of Girls from host community in age group 3-5 enrolled in learning spaces]]</f>
        <v>16</v>
      </c>
      <c r="BV585" s="22">
        <f>Enrollment[[#This Row],['# of Girls from refugee community in age group 6-14 enrolled in learning spaces]]+Enrollment[[#This Row],['# of Girls from host community in age group 6-14 enrolled in learning spaces]]</f>
        <v>23</v>
      </c>
      <c r="BW5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85" s="22">
        <f>Enrollment[[#This Row],['# of Boys from refugee community in age group 3-5 enrolled in learning spaces]]+Enrollment[[#This Row],['# of Boys from host community in age group 3-5 enrolled in learning spaces]]</f>
        <v>21</v>
      </c>
      <c r="BZ585" s="22">
        <f>Enrollment[[#This Row],['# of Boys from refugee community in age group 6-14 enrolled in learning spaces]]+Enrollment[[#This Row],['# of Boys from host community in age group 6-14 enrolled in learning spaces]]</f>
        <v>37</v>
      </c>
      <c r="CA5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86" spans="1:80">
      <c r="A586" s="21" t="s">
        <v>54</v>
      </c>
      <c r="B586" s="21" t="s">
        <v>83</v>
      </c>
      <c r="E586" s="21" t="s">
        <v>796</v>
      </c>
      <c r="F586" s="21" t="s">
        <v>797</v>
      </c>
      <c r="G586" s="21">
        <v>31013476</v>
      </c>
      <c r="H586" s="21" t="s">
        <v>166</v>
      </c>
      <c r="I586" s="21" t="s">
        <v>259</v>
      </c>
      <c r="J586" s="21" t="s">
        <v>168</v>
      </c>
      <c r="K586" s="21">
        <v>21.179377971031101</v>
      </c>
      <c r="L586" s="21">
        <v>92.150725085349507</v>
      </c>
      <c r="M586" s="21">
        <v>-42.609148636259597</v>
      </c>
      <c r="N586" s="21">
        <v>4</v>
      </c>
      <c r="P586" s="21" t="s">
        <v>99</v>
      </c>
      <c r="Q586" s="21" t="s">
        <v>109</v>
      </c>
      <c r="S586" s="21">
        <v>23</v>
      </c>
      <c r="T586" s="21">
        <v>0</v>
      </c>
      <c r="U586" s="21">
        <v>15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31</v>
      </c>
      <c r="AB586" s="21">
        <v>0</v>
      </c>
      <c r="AC586" s="21">
        <v>39</v>
      </c>
      <c r="AD586" s="21">
        <v>0</v>
      </c>
      <c r="AE586" s="21">
        <v>0</v>
      </c>
      <c r="AF586" s="21">
        <v>0</v>
      </c>
      <c r="AG586" s="21">
        <v>0</v>
      </c>
      <c r="AH586" s="21">
        <v>0</v>
      </c>
      <c r="AI586" s="21">
        <v>0</v>
      </c>
      <c r="AJ586" s="21">
        <v>0</v>
      </c>
      <c r="AK586" s="21">
        <v>0</v>
      </c>
      <c r="AL586" s="21">
        <v>0</v>
      </c>
      <c r="AM586" s="21">
        <v>0</v>
      </c>
      <c r="AN586" s="21">
        <v>0</v>
      </c>
      <c r="AO586" s="21">
        <v>0</v>
      </c>
      <c r="AP586" s="21">
        <v>0</v>
      </c>
      <c r="AQ586" s="21">
        <v>0</v>
      </c>
      <c r="AR586" s="21">
        <v>0</v>
      </c>
      <c r="AS586" s="21">
        <v>0</v>
      </c>
      <c r="AT586" s="21">
        <v>0</v>
      </c>
      <c r="AU586" s="21">
        <v>0</v>
      </c>
      <c r="AV586" s="21">
        <v>0</v>
      </c>
      <c r="AW586" s="21">
        <v>0</v>
      </c>
      <c r="AX586" s="21">
        <v>0</v>
      </c>
      <c r="AY586" s="21" t="s">
        <v>259</v>
      </c>
      <c r="AZ5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5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86" s="22">
        <f>Enrollment[[#This Row],[Refugee Children 3-14]]+Enrollment[[#This Row],[Refugee Children 15-24]]</f>
        <v>108</v>
      </c>
      <c r="BC5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86" s="22">
        <f>Enrollment[[#This Row],[Host Children 3-14]]+Enrollment[[#This Row],[Host Children 15-24]]</f>
        <v>0</v>
      </c>
      <c r="BF586" s="22">
        <f>Enrollment[[#This Row],['# of Boys from refugee community in age group 3-5 enrolled in learning spaces]]+Enrollment[[#This Row],['# of Boys from refugee community in age group 6-14 enrolled in learning spaces]]</f>
        <v>54</v>
      </c>
      <c r="BG586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586" s="22">
        <f>Enrollment[[#This Row],['# of Boys from host community in age group 3-5 enrolled in learning spaces]]+Enrollment[[#This Row],['# of Boys from host community in age group 6-14 enrolled in learning spaces]]</f>
        <v>0</v>
      </c>
      <c r="BI586" s="22">
        <f>Enrollment[[#This Row],['# of Girls from host community in age group 3-5 enrolled in learning spaces]]+Enrollment[[#This Row],['# of Girls from host community in age group 6-14 enrolled in learning spaces]]</f>
        <v>0</v>
      </c>
      <c r="BJ586" s="22">
        <f>Enrollment[[#This Row],[Male Refugee (3-14)]]+Enrollment[[#This Row],[Host Male (3-14)]]</f>
        <v>54</v>
      </c>
      <c r="BK586" s="22">
        <f>Enrollment[[#This Row],[Female Refugee (3-14)]]+Enrollment[[#This Row],[Host Female (3-14)]]</f>
        <v>54</v>
      </c>
      <c r="BL5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86" s="22">
        <f>Enrollment[[#This Row],['# of Boys from host community in age group 15-17 enrolled in learning spaces]]+Enrollment[[#This Row],['# of Boys from host community in age group 18-24 enrolled in learning spaces]]</f>
        <v>0</v>
      </c>
      <c r="BO5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86" s="22">
        <f>Enrollment[[#This Row],[Male Refugee (15-24)]]+Enrollment[[#This Row],[Male Host (15-24)]]</f>
        <v>0</v>
      </c>
      <c r="BQ586" s="22">
        <f>Enrollment[[#This Row],[Female Refugee  (15-24)]]+Enrollment[[#This Row],[Female Host (15-24)]]</f>
        <v>0</v>
      </c>
      <c r="BR586" s="22">
        <f>Enrollment[[#This Row],[Total Male (3-14)]]+Enrollment[[#This Row],[Total Male (15-24)]]</f>
        <v>54</v>
      </c>
      <c r="BS586" s="22">
        <f>Enrollment[[#This Row],[Total Female (3-14)]]+Enrollment[[#This Row],[Total Female (15-24)]]</f>
        <v>54</v>
      </c>
      <c r="BT586" s="22">
        <f>Enrollment[[#This Row],[Refugee Total]]+Enrollment[[#This Row],[Total Host]]</f>
        <v>108</v>
      </c>
      <c r="BU586" s="22">
        <f>Enrollment[[#This Row],['# of Girls from refugee community in age group 3-5 enrolled in learning spaces]]+Enrollment[[#This Row],['# of Girls from host community in age group 3-5 enrolled in learning spaces]]</f>
        <v>23</v>
      </c>
      <c r="BV586" s="22">
        <f>Enrollment[[#This Row],['# of Girls from refugee community in age group 6-14 enrolled in learning spaces]]+Enrollment[[#This Row],['# of Girls from host community in age group 6-14 enrolled in learning spaces]]</f>
        <v>31</v>
      </c>
      <c r="BW5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86" s="22">
        <f>Enrollment[[#This Row],['# of Boys from refugee community in age group 3-5 enrolled in learning spaces]]+Enrollment[[#This Row],['# of Boys from host community in age group 3-5 enrolled in learning spaces]]</f>
        <v>15</v>
      </c>
      <c r="BZ586" s="22">
        <f>Enrollment[[#This Row],['# of Boys from refugee community in age group 6-14 enrolled in learning spaces]]+Enrollment[[#This Row],['# of Boys from host community in age group 6-14 enrolled in learning spaces]]</f>
        <v>39</v>
      </c>
      <c r="CA5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5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87" spans="1:80">
      <c r="A587" s="21" t="s">
        <v>54</v>
      </c>
      <c r="B587" s="21" t="s">
        <v>83</v>
      </c>
      <c r="E587" s="21" t="s">
        <v>798</v>
      </c>
      <c r="F587" s="21" t="s">
        <v>799</v>
      </c>
      <c r="G587" s="21">
        <v>31013472</v>
      </c>
      <c r="H587" s="21" t="s">
        <v>166</v>
      </c>
      <c r="I587" s="21" t="s">
        <v>167</v>
      </c>
      <c r="J587" s="21" t="s">
        <v>168</v>
      </c>
      <c r="K587" s="21">
        <v>21.1799004699165</v>
      </c>
      <c r="L587" s="21">
        <v>92.151341597319202</v>
      </c>
      <c r="M587" s="21">
        <v>-38.161822661690699</v>
      </c>
      <c r="N587" s="21">
        <v>4</v>
      </c>
      <c r="P587" s="21" t="s">
        <v>99</v>
      </c>
      <c r="Q587" s="21" t="s">
        <v>109</v>
      </c>
      <c r="S587" s="21">
        <v>16</v>
      </c>
      <c r="T587" s="21">
        <v>0</v>
      </c>
      <c r="U587" s="21">
        <v>19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34</v>
      </c>
      <c r="AB587" s="21">
        <v>0</v>
      </c>
      <c r="AC587" s="21">
        <v>36</v>
      </c>
      <c r="AD587" s="21">
        <v>0</v>
      </c>
      <c r="AE587" s="21">
        <v>0</v>
      </c>
      <c r="AF587" s="21">
        <v>0</v>
      </c>
      <c r="AG587" s="21">
        <v>0</v>
      </c>
      <c r="AH587" s="21">
        <v>0</v>
      </c>
      <c r="AI587" s="21">
        <v>0</v>
      </c>
      <c r="AJ587" s="21">
        <v>0</v>
      </c>
      <c r="AK587" s="21">
        <v>0</v>
      </c>
      <c r="AL587" s="21">
        <v>0</v>
      </c>
      <c r="AM587" s="21">
        <v>0</v>
      </c>
      <c r="AN587" s="21">
        <v>0</v>
      </c>
      <c r="AO587" s="21">
        <v>0</v>
      </c>
      <c r="AP587" s="21">
        <v>0</v>
      </c>
      <c r="AQ587" s="21">
        <v>0</v>
      </c>
      <c r="AR587" s="21">
        <v>0</v>
      </c>
      <c r="AS587" s="21">
        <v>0</v>
      </c>
      <c r="AT587" s="21">
        <v>0</v>
      </c>
      <c r="AU587" s="21">
        <v>0</v>
      </c>
      <c r="AV587" s="21">
        <v>0</v>
      </c>
      <c r="AW587" s="21">
        <v>0</v>
      </c>
      <c r="AX587" s="21">
        <v>0</v>
      </c>
      <c r="AY587" s="21" t="s">
        <v>167</v>
      </c>
      <c r="AZ5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87" s="22">
        <f>Enrollment[[#This Row],[Refugee Children 3-14]]+Enrollment[[#This Row],[Refugee Children 15-24]]</f>
        <v>105</v>
      </c>
      <c r="BC5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87" s="22">
        <f>Enrollment[[#This Row],[Host Children 3-14]]+Enrollment[[#This Row],[Host Children 15-24]]</f>
        <v>0</v>
      </c>
      <c r="BF587" s="22">
        <f>Enrollment[[#This Row],['# of Boys from refugee community in age group 3-5 enrolled in learning spaces]]+Enrollment[[#This Row],['# of Boys from refugee community in age group 6-14 enrolled in learning spaces]]</f>
        <v>55</v>
      </c>
      <c r="BG587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587" s="22">
        <f>Enrollment[[#This Row],['# of Boys from host community in age group 3-5 enrolled in learning spaces]]+Enrollment[[#This Row],['# of Boys from host community in age group 6-14 enrolled in learning spaces]]</f>
        <v>0</v>
      </c>
      <c r="BI587" s="22">
        <f>Enrollment[[#This Row],['# of Girls from host community in age group 3-5 enrolled in learning spaces]]+Enrollment[[#This Row],['# of Girls from host community in age group 6-14 enrolled in learning spaces]]</f>
        <v>0</v>
      </c>
      <c r="BJ587" s="22">
        <f>Enrollment[[#This Row],[Male Refugee (3-14)]]+Enrollment[[#This Row],[Host Male (3-14)]]</f>
        <v>55</v>
      </c>
      <c r="BK587" s="22">
        <f>Enrollment[[#This Row],[Female Refugee (3-14)]]+Enrollment[[#This Row],[Host Female (3-14)]]</f>
        <v>50</v>
      </c>
      <c r="BL5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87" s="22">
        <f>Enrollment[[#This Row],['# of Boys from host community in age group 15-17 enrolled in learning spaces]]+Enrollment[[#This Row],['# of Boys from host community in age group 18-24 enrolled in learning spaces]]</f>
        <v>0</v>
      </c>
      <c r="BO5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87" s="22">
        <f>Enrollment[[#This Row],[Male Refugee (15-24)]]+Enrollment[[#This Row],[Male Host (15-24)]]</f>
        <v>0</v>
      </c>
      <c r="BQ587" s="22">
        <f>Enrollment[[#This Row],[Female Refugee  (15-24)]]+Enrollment[[#This Row],[Female Host (15-24)]]</f>
        <v>0</v>
      </c>
      <c r="BR587" s="22">
        <f>Enrollment[[#This Row],[Total Male (3-14)]]+Enrollment[[#This Row],[Total Male (15-24)]]</f>
        <v>55</v>
      </c>
      <c r="BS587" s="22">
        <f>Enrollment[[#This Row],[Total Female (3-14)]]+Enrollment[[#This Row],[Total Female (15-24)]]</f>
        <v>50</v>
      </c>
      <c r="BT587" s="22">
        <f>Enrollment[[#This Row],[Refugee Total]]+Enrollment[[#This Row],[Total Host]]</f>
        <v>105</v>
      </c>
      <c r="BU587" s="22">
        <f>Enrollment[[#This Row],['# of Girls from refugee community in age group 3-5 enrolled in learning spaces]]+Enrollment[[#This Row],['# of Girls from host community in age group 3-5 enrolled in learning spaces]]</f>
        <v>16</v>
      </c>
      <c r="BV587" s="22">
        <f>Enrollment[[#This Row],['# of Girls from refugee community in age group 6-14 enrolled in learning spaces]]+Enrollment[[#This Row],['# of Girls from host community in age group 6-14 enrolled in learning spaces]]</f>
        <v>34</v>
      </c>
      <c r="BW5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87" s="22">
        <f>Enrollment[[#This Row],['# of Boys from refugee community in age group 3-5 enrolled in learning spaces]]+Enrollment[[#This Row],['# of Boys from host community in age group 3-5 enrolled in learning spaces]]</f>
        <v>19</v>
      </c>
      <c r="BZ587" s="22">
        <f>Enrollment[[#This Row],['# of Boys from refugee community in age group 6-14 enrolled in learning spaces]]+Enrollment[[#This Row],['# of Boys from host community in age group 6-14 enrolled in learning spaces]]</f>
        <v>36</v>
      </c>
      <c r="CA5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5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88" spans="1:80">
      <c r="A588" s="21" t="s">
        <v>54</v>
      </c>
      <c r="B588" s="21" t="s">
        <v>83</v>
      </c>
      <c r="E588" s="21" t="s">
        <v>800</v>
      </c>
      <c r="F588" s="21" t="s">
        <v>801</v>
      </c>
      <c r="G588" s="21">
        <v>31013493</v>
      </c>
      <c r="H588" s="21" t="s">
        <v>166</v>
      </c>
      <c r="I588" s="21" t="s">
        <v>167</v>
      </c>
      <c r="J588" s="21" t="s">
        <v>168</v>
      </c>
      <c r="K588" s="21">
        <v>21.180205000000001</v>
      </c>
      <c r="L588" s="21">
        <v>92.152692900000005</v>
      </c>
      <c r="M588" s="21">
        <v>-32.586609496599998</v>
      </c>
      <c r="N588" s="21" t="s">
        <v>261</v>
      </c>
      <c r="P588" s="21" t="s">
        <v>99</v>
      </c>
      <c r="Q588" s="21" t="s">
        <v>109</v>
      </c>
      <c r="S588" s="21">
        <v>18</v>
      </c>
      <c r="T588" s="21">
        <v>0</v>
      </c>
      <c r="U588" s="21">
        <v>21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28</v>
      </c>
      <c r="AB588" s="21">
        <v>0</v>
      </c>
      <c r="AC588" s="21">
        <v>38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  <c r="AI588" s="21">
        <v>0</v>
      </c>
      <c r="AJ588" s="21">
        <v>0</v>
      </c>
      <c r="AK588" s="21">
        <v>0</v>
      </c>
      <c r="AL588" s="21">
        <v>0</v>
      </c>
      <c r="AM588" s="21">
        <v>0</v>
      </c>
      <c r="AN588" s="21">
        <v>0</v>
      </c>
      <c r="AO588" s="21">
        <v>0</v>
      </c>
      <c r="AP588" s="21">
        <v>0</v>
      </c>
      <c r="AQ588" s="21">
        <v>0</v>
      </c>
      <c r="AR588" s="21">
        <v>0</v>
      </c>
      <c r="AS588" s="21">
        <v>0</v>
      </c>
      <c r="AT588" s="21">
        <v>0</v>
      </c>
      <c r="AU588" s="21">
        <v>0</v>
      </c>
      <c r="AV588" s="21">
        <v>0</v>
      </c>
      <c r="AW588" s="21">
        <v>0</v>
      </c>
      <c r="AX588" s="21">
        <v>0</v>
      </c>
      <c r="AY588" s="21" t="s">
        <v>167</v>
      </c>
      <c r="AZ5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88" s="22">
        <f>Enrollment[[#This Row],[Refugee Children 3-14]]+Enrollment[[#This Row],[Refugee Children 15-24]]</f>
        <v>105</v>
      </c>
      <c r="BC5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88" s="22">
        <f>Enrollment[[#This Row],[Host Children 3-14]]+Enrollment[[#This Row],[Host Children 15-24]]</f>
        <v>0</v>
      </c>
      <c r="BF588" s="22">
        <f>Enrollment[[#This Row],['# of Boys from refugee community in age group 3-5 enrolled in learning spaces]]+Enrollment[[#This Row],['# of Boys from refugee community in age group 6-14 enrolled in learning spaces]]</f>
        <v>59</v>
      </c>
      <c r="BG588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588" s="22">
        <f>Enrollment[[#This Row],['# of Boys from host community in age group 3-5 enrolled in learning spaces]]+Enrollment[[#This Row],['# of Boys from host community in age group 6-14 enrolled in learning spaces]]</f>
        <v>0</v>
      </c>
      <c r="BI588" s="22">
        <f>Enrollment[[#This Row],['# of Girls from host community in age group 3-5 enrolled in learning spaces]]+Enrollment[[#This Row],['# of Girls from host community in age group 6-14 enrolled in learning spaces]]</f>
        <v>0</v>
      </c>
      <c r="BJ588" s="22">
        <f>Enrollment[[#This Row],[Male Refugee (3-14)]]+Enrollment[[#This Row],[Host Male (3-14)]]</f>
        <v>59</v>
      </c>
      <c r="BK588" s="22">
        <f>Enrollment[[#This Row],[Female Refugee (3-14)]]+Enrollment[[#This Row],[Host Female (3-14)]]</f>
        <v>46</v>
      </c>
      <c r="BL5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88" s="22">
        <f>Enrollment[[#This Row],['# of Boys from host community in age group 15-17 enrolled in learning spaces]]+Enrollment[[#This Row],['# of Boys from host community in age group 18-24 enrolled in learning spaces]]</f>
        <v>0</v>
      </c>
      <c r="BO5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88" s="22">
        <f>Enrollment[[#This Row],[Male Refugee (15-24)]]+Enrollment[[#This Row],[Male Host (15-24)]]</f>
        <v>0</v>
      </c>
      <c r="BQ588" s="22">
        <f>Enrollment[[#This Row],[Female Refugee  (15-24)]]+Enrollment[[#This Row],[Female Host (15-24)]]</f>
        <v>0</v>
      </c>
      <c r="BR588" s="22">
        <f>Enrollment[[#This Row],[Total Male (3-14)]]+Enrollment[[#This Row],[Total Male (15-24)]]</f>
        <v>59</v>
      </c>
      <c r="BS588" s="22">
        <f>Enrollment[[#This Row],[Total Female (3-14)]]+Enrollment[[#This Row],[Total Female (15-24)]]</f>
        <v>46</v>
      </c>
      <c r="BT588" s="22">
        <f>Enrollment[[#This Row],[Refugee Total]]+Enrollment[[#This Row],[Total Host]]</f>
        <v>105</v>
      </c>
      <c r="BU588" s="22">
        <f>Enrollment[[#This Row],['# of Girls from refugee community in age group 3-5 enrolled in learning spaces]]+Enrollment[[#This Row],['# of Girls from host community in age group 3-5 enrolled in learning spaces]]</f>
        <v>18</v>
      </c>
      <c r="BV588" s="22">
        <f>Enrollment[[#This Row],['# of Girls from refugee community in age group 6-14 enrolled in learning spaces]]+Enrollment[[#This Row],['# of Girls from host community in age group 6-14 enrolled in learning spaces]]</f>
        <v>28</v>
      </c>
      <c r="BW5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88" s="22">
        <f>Enrollment[[#This Row],['# of Boys from refugee community in age group 3-5 enrolled in learning spaces]]+Enrollment[[#This Row],['# of Boys from host community in age group 3-5 enrolled in learning spaces]]</f>
        <v>21</v>
      </c>
      <c r="BZ588" s="22">
        <f>Enrollment[[#This Row],['# of Boys from refugee community in age group 6-14 enrolled in learning spaces]]+Enrollment[[#This Row],['# of Boys from host community in age group 6-14 enrolled in learning spaces]]</f>
        <v>38</v>
      </c>
      <c r="CA5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5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89" spans="1:80">
      <c r="A589" s="21" t="s">
        <v>54</v>
      </c>
      <c r="B589" s="21" t="s">
        <v>83</v>
      </c>
      <c r="E589" s="21" t="s">
        <v>802</v>
      </c>
      <c r="F589" s="21" t="s">
        <v>803</v>
      </c>
      <c r="G589" s="21">
        <v>31013494</v>
      </c>
      <c r="H589" s="21" t="s">
        <v>166</v>
      </c>
      <c r="I589" s="21" t="s">
        <v>167</v>
      </c>
      <c r="J589" s="21" t="s">
        <v>168</v>
      </c>
      <c r="K589" s="21">
        <v>21.1791052912994</v>
      </c>
      <c r="L589" s="21">
        <v>92.152336625466702</v>
      </c>
      <c r="M589" s="21">
        <v>-47.709786551861598</v>
      </c>
      <c r="N589" s="21">
        <v>4</v>
      </c>
      <c r="P589" s="21" t="s">
        <v>99</v>
      </c>
      <c r="Q589" s="21" t="s">
        <v>109</v>
      </c>
      <c r="S589" s="21">
        <v>18</v>
      </c>
      <c r="T589" s="21">
        <v>0</v>
      </c>
      <c r="U589" s="21">
        <v>20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30</v>
      </c>
      <c r="AB589" s="21">
        <v>0</v>
      </c>
      <c r="AC589" s="21">
        <v>38</v>
      </c>
      <c r="AD589" s="21">
        <v>0</v>
      </c>
      <c r="AE589" s="21">
        <v>0</v>
      </c>
      <c r="AF589" s="21">
        <v>0</v>
      </c>
      <c r="AG589" s="21">
        <v>0</v>
      </c>
      <c r="AH589" s="21">
        <v>0</v>
      </c>
      <c r="AI589" s="21">
        <v>0</v>
      </c>
      <c r="AJ589" s="21">
        <v>0</v>
      </c>
      <c r="AK589" s="21">
        <v>0</v>
      </c>
      <c r="AL589" s="21">
        <v>0</v>
      </c>
      <c r="AM589" s="21">
        <v>0</v>
      </c>
      <c r="AN589" s="21">
        <v>0</v>
      </c>
      <c r="AO589" s="21">
        <v>0</v>
      </c>
      <c r="AP589" s="21">
        <v>0</v>
      </c>
      <c r="AQ589" s="21">
        <v>0</v>
      </c>
      <c r="AR589" s="21">
        <v>0</v>
      </c>
      <c r="AS589" s="21">
        <v>0</v>
      </c>
      <c r="AT589" s="21">
        <v>0</v>
      </c>
      <c r="AU589" s="21">
        <v>0</v>
      </c>
      <c r="AV589" s="21">
        <v>0</v>
      </c>
      <c r="AW589" s="21">
        <v>0</v>
      </c>
      <c r="AX589" s="21">
        <v>0</v>
      </c>
      <c r="AY589" s="21" t="s">
        <v>167</v>
      </c>
      <c r="AZ5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5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89" s="22">
        <f>Enrollment[[#This Row],[Refugee Children 3-14]]+Enrollment[[#This Row],[Refugee Children 15-24]]</f>
        <v>106</v>
      </c>
      <c r="BC5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89" s="22">
        <f>Enrollment[[#This Row],[Host Children 3-14]]+Enrollment[[#This Row],[Host Children 15-24]]</f>
        <v>0</v>
      </c>
      <c r="BF589" s="22">
        <f>Enrollment[[#This Row],['# of Boys from refugee community in age group 3-5 enrolled in learning spaces]]+Enrollment[[#This Row],['# of Boys from refugee community in age group 6-14 enrolled in learning spaces]]</f>
        <v>58</v>
      </c>
      <c r="BG589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589" s="22">
        <f>Enrollment[[#This Row],['# of Boys from host community in age group 3-5 enrolled in learning spaces]]+Enrollment[[#This Row],['# of Boys from host community in age group 6-14 enrolled in learning spaces]]</f>
        <v>0</v>
      </c>
      <c r="BI589" s="22">
        <f>Enrollment[[#This Row],['# of Girls from host community in age group 3-5 enrolled in learning spaces]]+Enrollment[[#This Row],['# of Girls from host community in age group 6-14 enrolled in learning spaces]]</f>
        <v>0</v>
      </c>
      <c r="BJ589" s="22">
        <f>Enrollment[[#This Row],[Male Refugee (3-14)]]+Enrollment[[#This Row],[Host Male (3-14)]]</f>
        <v>58</v>
      </c>
      <c r="BK589" s="22">
        <f>Enrollment[[#This Row],[Female Refugee (3-14)]]+Enrollment[[#This Row],[Host Female (3-14)]]</f>
        <v>48</v>
      </c>
      <c r="BL5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89" s="22">
        <f>Enrollment[[#This Row],['# of Boys from host community in age group 15-17 enrolled in learning spaces]]+Enrollment[[#This Row],['# of Boys from host community in age group 18-24 enrolled in learning spaces]]</f>
        <v>0</v>
      </c>
      <c r="BO5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89" s="22">
        <f>Enrollment[[#This Row],[Male Refugee (15-24)]]+Enrollment[[#This Row],[Male Host (15-24)]]</f>
        <v>0</v>
      </c>
      <c r="BQ589" s="22">
        <f>Enrollment[[#This Row],[Female Refugee  (15-24)]]+Enrollment[[#This Row],[Female Host (15-24)]]</f>
        <v>0</v>
      </c>
      <c r="BR589" s="22">
        <f>Enrollment[[#This Row],[Total Male (3-14)]]+Enrollment[[#This Row],[Total Male (15-24)]]</f>
        <v>58</v>
      </c>
      <c r="BS589" s="22">
        <f>Enrollment[[#This Row],[Total Female (3-14)]]+Enrollment[[#This Row],[Total Female (15-24)]]</f>
        <v>48</v>
      </c>
      <c r="BT589" s="22">
        <f>Enrollment[[#This Row],[Refugee Total]]+Enrollment[[#This Row],[Total Host]]</f>
        <v>106</v>
      </c>
      <c r="BU589" s="22">
        <f>Enrollment[[#This Row],['# of Girls from refugee community in age group 3-5 enrolled in learning spaces]]+Enrollment[[#This Row],['# of Girls from host community in age group 3-5 enrolled in learning spaces]]</f>
        <v>18</v>
      </c>
      <c r="BV589" s="22">
        <f>Enrollment[[#This Row],['# of Girls from refugee community in age group 6-14 enrolled in learning spaces]]+Enrollment[[#This Row],['# of Girls from host community in age group 6-14 enrolled in learning spaces]]</f>
        <v>30</v>
      </c>
      <c r="BW5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89" s="22">
        <f>Enrollment[[#This Row],['# of Boys from refugee community in age group 3-5 enrolled in learning spaces]]+Enrollment[[#This Row],['# of Boys from host community in age group 3-5 enrolled in learning spaces]]</f>
        <v>20</v>
      </c>
      <c r="BZ589" s="22">
        <f>Enrollment[[#This Row],['# of Boys from refugee community in age group 6-14 enrolled in learning spaces]]+Enrollment[[#This Row],['# of Boys from host community in age group 6-14 enrolled in learning spaces]]</f>
        <v>38</v>
      </c>
      <c r="CA5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5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90" spans="1:80">
      <c r="A590" s="21" t="s">
        <v>54</v>
      </c>
      <c r="B590" s="21" t="s">
        <v>83</v>
      </c>
      <c r="E590" s="21" t="s">
        <v>804</v>
      </c>
      <c r="F590" s="21" t="s">
        <v>805</v>
      </c>
      <c r="G590" s="21">
        <v>31013462</v>
      </c>
      <c r="H590" s="21" t="s">
        <v>166</v>
      </c>
      <c r="I590" s="21" t="s">
        <v>259</v>
      </c>
      <c r="J590" s="21" t="s">
        <v>168</v>
      </c>
      <c r="K590" s="21">
        <v>21.181298371092801</v>
      </c>
      <c r="L590" s="21">
        <v>92.150969228667705</v>
      </c>
      <c r="M590" s="21">
        <v>-32.319618701773798</v>
      </c>
      <c r="N590" s="21">
        <v>4</v>
      </c>
      <c r="P590" s="21" t="s">
        <v>99</v>
      </c>
      <c r="Q590" s="21" t="s">
        <v>109</v>
      </c>
      <c r="S590" s="21">
        <v>12</v>
      </c>
      <c r="T590" s="21">
        <v>0</v>
      </c>
      <c r="U590" s="21">
        <v>23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37</v>
      </c>
      <c r="AB590" s="21">
        <v>0</v>
      </c>
      <c r="AC590" s="21">
        <v>33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  <c r="AI590" s="21">
        <v>0</v>
      </c>
      <c r="AJ590" s="21">
        <v>0</v>
      </c>
      <c r="AK590" s="21">
        <v>0</v>
      </c>
      <c r="AL590" s="21">
        <v>0</v>
      </c>
      <c r="AM590" s="21">
        <v>0</v>
      </c>
      <c r="AN590" s="21">
        <v>0</v>
      </c>
      <c r="AO590" s="21">
        <v>0</v>
      </c>
      <c r="AP590" s="21">
        <v>0</v>
      </c>
      <c r="AQ590" s="21">
        <v>0</v>
      </c>
      <c r="AR590" s="21">
        <v>0</v>
      </c>
      <c r="AS590" s="21">
        <v>0</v>
      </c>
      <c r="AT590" s="21">
        <v>0</v>
      </c>
      <c r="AU590" s="21">
        <v>0</v>
      </c>
      <c r="AV590" s="21">
        <v>0</v>
      </c>
      <c r="AW590" s="21">
        <v>0</v>
      </c>
      <c r="AX590" s="21">
        <v>0</v>
      </c>
      <c r="AY590" s="21" t="s">
        <v>259</v>
      </c>
      <c r="AZ5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90" s="22">
        <f>Enrollment[[#This Row],[Refugee Children 3-14]]+Enrollment[[#This Row],[Refugee Children 15-24]]</f>
        <v>105</v>
      </c>
      <c r="BC5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90" s="22">
        <f>Enrollment[[#This Row],[Host Children 3-14]]+Enrollment[[#This Row],[Host Children 15-24]]</f>
        <v>0</v>
      </c>
      <c r="BF590" s="22">
        <f>Enrollment[[#This Row],['# of Boys from refugee community in age group 3-5 enrolled in learning spaces]]+Enrollment[[#This Row],['# of Boys from refugee community in age group 6-14 enrolled in learning spaces]]</f>
        <v>56</v>
      </c>
      <c r="BG590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590" s="22">
        <f>Enrollment[[#This Row],['# of Boys from host community in age group 3-5 enrolled in learning spaces]]+Enrollment[[#This Row],['# of Boys from host community in age group 6-14 enrolled in learning spaces]]</f>
        <v>0</v>
      </c>
      <c r="BI590" s="22">
        <f>Enrollment[[#This Row],['# of Girls from host community in age group 3-5 enrolled in learning spaces]]+Enrollment[[#This Row],['# of Girls from host community in age group 6-14 enrolled in learning spaces]]</f>
        <v>0</v>
      </c>
      <c r="BJ590" s="22">
        <f>Enrollment[[#This Row],[Male Refugee (3-14)]]+Enrollment[[#This Row],[Host Male (3-14)]]</f>
        <v>56</v>
      </c>
      <c r="BK590" s="22">
        <f>Enrollment[[#This Row],[Female Refugee (3-14)]]+Enrollment[[#This Row],[Host Female (3-14)]]</f>
        <v>49</v>
      </c>
      <c r="BL59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9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90" s="22">
        <f>Enrollment[[#This Row],['# of Boys from host community in age group 15-17 enrolled in learning spaces]]+Enrollment[[#This Row],['# of Boys from host community in age group 18-24 enrolled in learning spaces]]</f>
        <v>0</v>
      </c>
      <c r="BO5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90" s="22">
        <f>Enrollment[[#This Row],[Male Refugee (15-24)]]+Enrollment[[#This Row],[Male Host (15-24)]]</f>
        <v>0</v>
      </c>
      <c r="BQ590" s="22">
        <f>Enrollment[[#This Row],[Female Refugee  (15-24)]]+Enrollment[[#This Row],[Female Host (15-24)]]</f>
        <v>0</v>
      </c>
      <c r="BR590" s="22">
        <f>Enrollment[[#This Row],[Total Male (3-14)]]+Enrollment[[#This Row],[Total Male (15-24)]]</f>
        <v>56</v>
      </c>
      <c r="BS590" s="22">
        <f>Enrollment[[#This Row],[Total Female (3-14)]]+Enrollment[[#This Row],[Total Female (15-24)]]</f>
        <v>49</v>
      </c>
      <c r="BT590" s="22">
        <f>Enrollment[[#This Row],[Refugee Total]]+Enrollment[[#This Row],[Total Host]]</f>
        <v>105</v>
      </c>
      <c r="BU590" s="22">
        <f>Enrollment[[#This Row],['# of Girls from refugee community in age group 3-5 enrolled in learning spaces]]+Enrollment[[#This Row],['# of Girls from host community in age group 3-5 enrolled in learning spaces]]</f>
        <v>12</v>
      </c>
      <c r="BV59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59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9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90" s="22">
        <f>Enrollment[[#This Row],['# of Boys from refugee community in age group 3-5 enrolled in learning spaces]]+Enrollment[[#This Row],['# of Boys from host community in age group 3-5 enrolled in learning spaces]]</f>
        <v>23</v>
      </c>
      <c r="BZ590" s="22">
        <f>Enrollment[[#This Row],['# of Boys from refugee community in age group 6-14 enrolled in learning spaces]]+Enrollment[[#This Row],['# of Boys from host community in age group 6-14 enrolled in learning spaces]]</f>
        <v>33</v>
      </c>
      <c r="CA590" s="22">
        <f>Enrollment[[#This Row],['# of Boys from refugee community in age group 15-17 enrolled in learning spaces]]+Enrollment[[#This Row],['# of Boys from host community in age group 15-17 enrolled in learning spaces]]</f>
        <v>0</v>
      </c>
      <c r="CB59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91" spans="1:80">
      <c r="A591" s="21" t="s">
        <v>54</v>
      </c>
      <c r="B591" s="21" t="s">
        <v>83</v>
      </c>
      <c r="E591" s="21" t="s">
        <v>806</v>
      </c>
      <c r="F591" s="21" t="s">
        <v>807</v>
      </c>
      <c r="G591" s="21">
        <v>31013442</v>
      </c>
      <c r="H591" s="21" t="s">
        <v>166</v>
      </c>
      <c r="I591" s="21" t="s">
        <v>167</v>
      </c>
      <c r="J591" s="21" t="s">
        <v>168</v>
      </c>
      <c r="K591" s="21">
        <v>21.1832282946046</v>
      </c>
      <c r="L591" s="21">
        <v>92.1484781737134</v>
      </c>
      <c r="M591" s="21">
        <v>-32.676411432461201</v>
      </c>
      <c r="N591" s="21">
        <v>4</v>
      </c>
      <c r="P591" s="21" t="s">
        <v>99</v>
      </c>
      <c r="Q591" s="21" t="s">
        <v>109</v>
      </c>
      <c r="S591" s="21">
        <v>20</v>
      </c>
      <c r="T591" s="21">
        <v>0</v>
      </c>
      <c r="U591" s="21">
        <v>12</v>
      </c>
      <c r="V591" s="21">
        <v>0</v>
      </c>
      <c r="W591" s="21">
        <v>0</v>
      </c>
      <c r="X591" s="21">
        <v>0</v>
      </c>
      <c r="Y591" s="21">
        <v>0</v>
      </c>
      <c r="Z591" s="21">
        <v>0</v>
      </c>
      <c r="AA591" s="21">
        <v>39</v>
      </c>
      <c r="AB591" s="21">
        <v>0</v>
      </c>
      <c r="AC591" s="21">
        <v>34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  <c r="AI591" s="21">
        <v>0</v>
      </c>
      <c r="AJ591" s="21">
        <v>0</v>
      </c>
      <c r="AK591" s="21">
        <v>0</v>
      </c>
      <c r="AL591" s="21">
        <v>0</v>
      </c>
      <c r="AM591" s="21">
        <v>0</v>
      </c>
      <c r="AN591" s="21">
        <v>0</v>
      </c>
      <c r="AO591" s="21">
        <v>0</v>
      </c>
      <c r="AP591" s="21">
        <v>0</v>
      </c>
      <c r="AQ591" s="21">
        <v>0</v>
      </c>
      <c r="AR591" s="21">
        <v>0</v>
      </c>
      <c r="AS591" s="21">
        <v>0</v>
      </c>
      <c r="AT591" s="21">
        <v>0</v>
      </c>
      <c r="AU591" s="21">
        <v>0</v>
      </c>
      <c r="AV591" s="21">
        <v>0</v>
      </c>
      <c r="AW591" s="21">
        <v>0</v>
      </c>
      <c r="AX591" s="21">
        <v>0</v>
      </c>
      <c r="AY591" s="21" t="s">
        <v>167</v>
      </c>
      <c r="AZ5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91" s="22">
        <f>Enrollment[[#This Row],[Refugee Children 3-14]]+Enrollment[[#This Row],[Refugee Children 15-24]]</f>
        <v>105</v>
      </c>
      <c r="BC5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91" s="22">
        <f>Enrollment[[#This Row],[Host Children 3-14]]+Enrollment[[#This Row],[Host Children 15-24]]</f>
        <v>0</v>
      </c>
      <c r="BF591" s="22">
        <f>Enrollment[[#This Row],['# of Boys from refugee community in age group 3-5 enrolled in learning spaces]]+Enrollment[[#This Row],['# of Boys from refugee community in age group 6-14 enrolled in learning spaces]]</f>
        <v>46</v>
      </c>
      <c r="BG591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591" s="22">
        <f>Enrollment[[#This Row],['# of Boys from host community in age group 3-5 enrolled in learning spaces]]+Enrollment[[#This Row],['# of Boys from host community in age group 6-14 enrolled in learning spaces]]</f>
        <v>0</v>
      </c>
      <c r="BI591" s="22">
        <f>Enrollment[[#This Row],['# of Girls from host community in age group 3-5 enrolled in learning spaces]]+Enrollment[[#This Row],['# of Girls from host community in age group 6-14 enrolled in learning spaces]]</f>
        <v>0</v>
      </c>
      <c r="BJ591" s="22">
        <f>Enrollment[[#This Row],[Male Refugee (3-14)]]+Enrollment[[#This Row],[Host Male (3-14)]]</f>
        <v>46</v>
      </c>
      <c r="BK591" s="22">
        <f>Enrollment[[#This Row],[Female Refugee (3-14)]]+Enrollment[[#This Row],[Host Female (3-14)]]</f>
        <v>59</v>
      </c>
      <c r="BL5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91" s="22">
        <f>Enrollment[[#This Row],['# of Boys from host community in age group 15-17 enrolled in learning spaces]]+Enrollment[[#This Row],['# of Boys from host community in age group 18-24 enrolled in learning spaces]]</f>
        <v>0</v>
      </c>
      <c r="BO5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91" s="22">
        <f>Enrollment[[#This Row],[Male Refugee (15-24)]]+Enrollment[[#This Row],[Male Host (15-24)]]</f>
        <v>0</v>
      </c>
      <c r="BQ591" s="22">
        <f>Enrollment[[#This Row],[Female Refugee  (15-24)]]+Enrollment[[#This Row],[Female Host (15-24)]]</f>
        <v>0</v>
      </c>
      <c r="BR591" s="22">
        <f>Enrollment[[#This Row],[Total Male (3-14)]]+Enrollment[[#This Row],[Total Male (15-24)]]</f>
        <v>46</v>
      </c>
      <c r="BS591" s="22">
        <f>Enrollment[[#This Row],[Total Female (3-14)]]+Enrollment[[#This Row],[Total Female (15-24)]]</f>
        <v>59</v>
      </c>
      <c r="BT591" s="22">
        <f>Enrollment[[#This Row],[Refugee Total]]+Enrollment[[#This Row],[Total Host]]</f>
        <v>105</v>
      </c>
      <c r="BU591" s="22">
        <f>Enrollment[[#This Row],['# of Girls from refugee community in age group 3-5 enrolled in learning spaces]]+Enrollment[[#This Row],['# of Girls from host community in age group 3-5 enrolled in learning spaces]]</f>
        <v>20</v>
      </c>
      <c r="BV591" s="22">
        <f>Enrollment[[#This Row],['# of Girls from refugee community in age group 6-14 enrolled in learning spaces]]+Enrollment[[#This Row],['# of Girls from host community in age group 6-14 enrolled in learning spaces]]</f>
        <v>39</v>
      </c>
      <c r="BW5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91" s="22">
        <f>Enrollment[[#This Row],['# of Boys from refugee community in age group 3-5 enrolled in learning spaces]]+Enrollment[[#This Row],['# of Boys from host community in age group 3-5 enrolled in learning spaces]]</f>
        <v>12</v>
      </c>
      <c r="BZ591" s="22">
        <f>Enrollment[[#This Row],['# of Boys from refugee community in age group 6-14 enrolled in learning spaces]]+Enrollment[[#This Row],['# of Boys from host community in age group 6-14 enrolled in learning spaces]]</f>
        <v>34</v>
      </c>
      <c r="CA5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5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92" spans="1:80">
      <c r="A592" s="21" t="s">
        <v>54</v>
      </c>
      <c r="B592" s="21" t="s">
        <v>83</v>
      </c>
      <c r="E592" s="21" t="s">
        <v>808</v>
      </c>
      <c r="F592" s="21" t="s">
        <v>809</v>
      </c>
      <c r="G592" s="21">
        <v>31013386</v>
      </c>
      <c r="H592" s="21" t="s">
        <v>166</v>
      </c>
      <c r="I592" s="21" t="s">
        <v>259</v>
      </c>
      <c r="J592" s="21" t="s">
        <v>168</v>
      </c>
      <c r="K592" s="21">
        <v>21.183994803338301</v>
      </c>
      <c r="L592" s="21">
        <v>92.148885568882704</v>
      </c>
      <c r="M592" s="21">
        <v>-49.234990668338199</v>
      </c>
      <c r="N592" s="21">
        <v>4</v>
      </c>
      <c r="P592" s="21" t="s">
        <v>99</v>
      </c>
      <c r="Q592" s="21" t="s">
        <v>109</v>
      </c>
      <c r="S592" s="21">
        <v>20</v>
      </c>
      <c r="T592" s="21">
        <v>0</v>
      </c>
      <c r="U592" s="21">
        <v>15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37</v>
      </c>
      <c r="AB592" s="21">
        <v>0</v>
      </c>
      <c r="AC592" s="21">
        <v>33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  <c r="AI592" s="21">
        <v>0</v>
      </c>
      <c r="AJ592" s="21">
        <v>0</v>
      </c>
      <c r="AK592" s="21">
        <v>0</v>
      </c>
      <c r="AL592" s="21">
        <v>0</v>
      </c>
      <c r="AM592" s="21">
        <v>0</v>
      </c>
      <c r="AN592" s="21">
        <v>0</v>
      </c>
      <c r="AO592" s="21">
        <v>0</v>
      </c>
      <c r="AP592" s="21">
        <v>0</v>
      </c>
      <c r="AQ592" s="21">
        <v>0</v>
      </c>
      <c r="AR592" s="21">
        <v>0</v>
      </c>
      <c r="AS592" s="21">
        <v>0</v>
      </c>
      <c r="AT592" s="21">
        <v>0</v>
      </c>
      <c r="AU592" s="21">
        <v>0</v>
      </c>
      <c r="AV592" s="21">
        <v>0</v>
      </c>
      <c r="AW592" s="21">
        <v>0</v>
      </c>
      <c r="AX592" s="21">
        <v>0</v>
      </c>
      <c r="AY592" s="21" t="s">
        <v>259</v>
      </c>
      <c r="AZ5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92" s="22">
        <f>Enrollment[[#This Row],[Refugee Children 3-14]]+Enrollment[[#This Row],[Refugee Children 15-24]]</f>
        <v>105</v>
      </c>
      <c r="BC5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92" s="22">
        <f>Enrollment[[#This Row],[Host Children 3-14]]+Enrollment[[#This Row],[Host Children 15-24]]</f>
        <v>0</v>
      </c>
      <c r="BF592" s="22">
        <f>Enrollment[[#This Row],['# of Boys from refugee community in age group 3-5 enrolled in learning spaces]]+Enrollment[[#This Row],['# of Boys from refugee community in age group 6-14 enrolled in learning spaces]]</f>
        <v>48</v>
      </c>
      <c r="BG592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592" s="22">
        <f>Enrollment[[#This Row],['# of Boys from host community in age group 3-5 enrolled in learning spaces]]+Enrollment[[#This Row],['# of Boys from host community in age group 6-14 enrolled in learning spaces]]</f>
        <v>0</v>
      </c>
      <c r="BI592" s="22">
        <f>Enrollment[[#This Row],['# of Girls from host community in age group 3-5 enrolled in learning spaces]]+Enrollment[[#This Row],['# of Girls from host community in age group 6-14 enrolled in learning spaces]]</f>
        <v>0</v>
      </c>
      <c r="BJ592" s="22">
        <f>Enrollment[[#This Row],[Male Refugee (3-14)]]+Enrollment[[#This Row],[Host Male (3-14)]]</f>
        <v>48</v>
      </c>
      <c r="BK592" s="22">
        <f>Enrollment[[#This Row],[Female Refugee (3-14)]]+Enrollment[[#This Row],[Host Female (3-14)]]</f>
        <v>57</v>
      </c>
      <c r="BL5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92" s="22">
        <f>Enrollment[[#This Row],['# of Boys from host community in age group 15-17 enrolled in learning spaces]]+Enrollment[[#This Row],['# of Boys from host community in age group 18-24 enrolled in learning spaces]]</f>
        <v>0</v>
      </c>
      <c r="BO5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92" s="22">
        <f>Enrollment[[#This Row],[Male Refugee (15-24)]]+Enrollment[[#This Row],[Male Host (15-24)]]</f>
        <v>0</v>
      </c>
      <c r="BQ592" s="22">
        <f>Enrollment[[#This Row],[Female Refugee  (15-24)]]+Enrollment[[#This Row],[Female Host (15-24)]]</f>
        <v>0</v>
      </c>
      <c r="BR592" s="22">
        <f>Enrollment[[#This Row],[Total Male (3-14)]]+Enrollment[[#This Row],[Total Male (15-24)]]</f>
        <v>48</v>
      </c>
      <c r="BS592" s="22">
        <f>Enrollment[[#This Row],[Total Female (3-14)]]+Enrollment[[#This Row],[Total Female (15-24)]]</f>
        <v>57</v>
      </c>
      <c r="BT592" s="22">
        <f>Enrollment[[#This Row],[Refugee Total]]+Enrollment[[#This Row],[Total Host]]</f>
        <v>105</v>
      </c>
      <c r="BU592" s="22">
        <f>Enrollment[[#This Row],['# of Girls from refugee community in age group 3-5 enrolled in learning spaces]]+Enrollment[[#This Row],['# of Girls from host community in age group 3-5 enrolled in learning spaces]]</f>
        <v>20</v>
      </c>
      <c r="BV592" s="22">
        <f>Enrollment[[#This Row],['# of Girls from refugee community in age group 6-14 enrolled in learning spaces]]+Enrollment[[#This Row],['# of Girls from host community in age group 6-14 enrolled in learning spaces]]</f>
        <v>37</v>
      </c>
      <c r="BW5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92" s="22">
        <f>Enrollment[[#This Row],['# of Boys from refugee community in age group 3-5 enrolled in learning spaces]]+Enrollment[[#This Row],['# of Boys from host community in age group 3-5 enrolled in learning spaces]]</f>
        <v>15</v>
      </c>
      <c r="BZ592" s="22">
        <f>Enrollment[[#This Row],['# of Boys from refugee community in age group 6-14 enrolled in learning spaces]]+Enrollment[[#This Row],['# of Boys from host community in age group 6-14 enrolled in learning spaces]]</f>
        <v>33</v>
      </c>
      <c r="CA5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5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93" spans="1:80">
      <c r="A593" s="21" t="s">
        <v>54</v>
      </c>
      <c r="B593" s="21" t="s">
        <v>83</v>
      </c>
      <c r="E593" s="21" t="s">
        <v>810</v>
      </c>
      <c r="F593" s="21" t="s">
        <v>811</v>
      </c>
      <c r="G593" s="21">
        <v>31013446</v>
      </c>
      <c r="H593" s="21" t="s">
        <v>166</v>
      </c>
      <c r="I593" s="21" t="s">
        <v>167</v>
      </c>
      <c r="J593" s="21" t="s">
        <v>168</v>
      </c>
      <c r="K593" s="21">
        <v>21.1820509</v>
      </c>
      <c r="L593" s="21">
        <v>92.153132499999998</v>
      </c>
      <c r="M593" s="21">
        <v>-38.552547798900001</v>
      </c>
      <c r="N593" s="21" t="s">
        <v>261</v>
      </c>
      <c r="P593" s="21" t="s">
        <v>99</v>
      </c>
      <c r="Q593" s="21" t="s">
        <v>109</v>
      </c>
      <c r="S593" s="21">
        <v>23</v>
      </c>
      <c r="T593" s="21">
        <v>0</v>
      </c>
      <c r="U593" s="21">
        <v>10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37</v>
      </c>
      <c r="AB593" s="21">
        <v>0</v>
      </c>
      <c r="AC593" s="21">
        <v>37</v>
      </c>
      <c r="AD593" s="21">
        <v>0</v>
      </c>
      <c r="AE593" s="21">
        <v>0</v>
      </c>
      <c r="AF593" s="21">
        <v>0</v>
      </c>
      <c r="AG593" s="21">
        <v>0</v>
      </c>
      <c r="AH593" s="21">
        <v>0</v>
      </c>
      <c r="AI593" s="21">
        <v>0</v>
      </c>
      <c r="AJ593" s="21">
        <v>0</v>
      </c>
      <c r="AK593" s="21">
        <v>0</v>
      </c>
      <c r="AL593" s="21">
        <v>0</v>
      </c>
      <c r="AM593" s="21">
        <v>0</v>
      </c>
      <c r="AN593" s="21">
        <v>0</v>
      </c>
      <c r="AO593" s="21">
        <v>0</v>
      </c>
      <c r="AP593" s="21">
        <v>0</v>
      </c>
      <c r="AQ593" s="21">
        <v>0</v>
      </c>
      <c r="AR593" s="21">
        <v>0</v>
      </c>
      <c r="AS593" s="21">
        <v>0</v>
      </c>
      <c r="AT593" s="21">
        <v>0</v>
      </c>
      <c r="AU593" s="21">
        <v>0</v>
      </c>
      <c r="AV593" s="21">
        <v>0</v>
      </c>
      <c r="AW593" s="21">
        <v>0</v>
      </c>
      <c r="AX593" s="21">
        <v>0</v>
      </c>
      <c r="AY593" s="21" t="s">
        <v>167</v>
      </c>
      <c r="AZ5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5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93" s="22">
        <f>Enrollment[[#This Row],[Refugee Children 3-14]]+Enrollment[[#This Row],[Refugee Children 15-24]]</f>
        <v>107</v>
      </c>
      <c r="BC5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93" s="22">
        <f>Enrollment[[#This Row],[Host Children 3-14]]+Enrollment[[#This Row],[Host Children 15-24]]</f>
        <v>0</v>
      </c>
      <c r="BF593" s="22">
        <f>Enrollment[[#This Row],['# of Boys from refugee community in age group 3-5 enrolled in learning spaces]]+Enrollment[[#This Row],['# of Boys from refugee community in age group 6-14 enrolled in learning spaces]]</f>
        <v>47</v>
      </c>
      <c r="BG593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593" s="22">
        <f>Enrollment[[#This Row],['# of Boys from host community in age group 3-5 enrolled in learning spaces]]+Enrollment[[#This Row],['# of Boys from host community in age group 6-14 enrolled in learning spaces]]</f>
        <v>0</v>
      </c>
      <c r="BI593" s="22">
        <f>Enrollment[[#This Row],['# of Girls from host community in age group 3-5 enrolled in learning spaces]]+Enrollment[[#This Row],['# of Girls from host community in age group 6-14 enrolled in learning spaces]]</f>
        <v>0</v>
      </c>
      <c r="BJ593" s="22">
        <f>Enrollment[[#This Row],[Male Refugee (3-14)]]+Enrollment[[#This Row],[Host Male (3-14)]]</f>
        <v>47</v>
      </c>
      <c r="BK593" s="22">
        <f>Enrollment[[#This Row],[Female Refugee (3-14)]]+Enrollment[[#This Row],[Host Female (3-14)]]</f>
        <v>60</v>
      </c>
      <c r="BL5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93" s="22">
        <f>Enrollment[[#This Row],['# of Boys from host community in age group 15-17 enrolled in learning spaces]]+Enrollment[[#This Row],['# of Boys from host community in age group 18-24 enrolled in learning spaces]]</f>
        <v>0</v>
      </c>
      <c r="BO5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93" s="22">
        <f>Enrollment[[#This Row],[Male Refugee (15-24)]]+Enrollment[[#This Row],[Male Host (15-24)]]</f>
        <v>0</v>
      </c>
      <c r="BQ593" s="22">
        <f>Enrollment[[#This Row],[Female Refugee  (15-24)]]+Enrollment[[#This Row],[Female Host (15-24)]]</f>
        <v>0</v>
      </c>
      <c r="BR593" s="22">
        <f>Enrollment[[#This Row],[Total Male (3-14)]]+Enrollment[[#This Row],[Total Male (15-24)]]</f>
        <v>47</v>
      </c>
      <c r="BS593" s="22">
        <f>Enrollment[[#This Row],[Total Female (3-14)]]+Enrollment[[#This Row],[Total Female (15-24)]]</f>
        <v>60</v>
      </c>
      <c r="BT593" s="22">
        <f>Enrollment[[#This Row],[Refugee Total]]+Enrollment[[#This Row],[Total Host]]</f>
        <v>107</v>
      </c>
      <c r="BU593" s="22">
        <f>Enrollment[[#This Row],['# of Girls from refugee community in age group 3-5 enrolled in learning spaces]]+Enrollment[[#This Row],['# of Girls from host community in age group 3-5 enrolled in learning spaces]]</f>
        <v>23</v>
      </c>
      <c r="BV593" s="22">
        <f>Enrollment[[#This Row],['# of Girls from refugee community in age group 6-14 enrolled in learning spaces]]+Enrollment[[#This Row],['# of Girls from host community in age group 6-14 enrolled in learning spaces]]</f>
        <v>37</v>
      </c>
      <c r="BW5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93" s="22">
        <f>Enrollment[[#This Row],['# of Boys from refugee community in age group 3-5 enrolled in learning spaces]]+Enrollment[[#This Row],['# of Boys from host community in age group 3-5 enrolled in learning spaces]]</f>
        <v>10</v>
      </c>
      <c r="BZ593" s="22">
        <f>Enrollment[[#This Row],['# of Boys from refugee community in age group 6-14 enrolled in learning spaces]]+Enrollment[[#This Row],['# of Boys from host community in age group 6-14 enrolled in learning spaces]]</f>
        <v>37</v>
      </c>
      <c r="CA5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5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94" spans="1:80">
      <c r="A594" s="21" t="s">
        <v>54</v>
      </c>
      <c r="B594" s="21" t="s">
        <v>83</v>
      </c>
      <c r="E594" s="21" t="s">
        <v>812</v>
      </c>
      <c r="F594" s="21" t="s">
        <v>813</v>
      </c>
      <c r="G594" s="21">
        <v>31013366</v>
      </c>
      <c r="H594" s="21" t="s">
        <v>166</v>
      </c>
      <c r="I594" s="21" t="s">
        <v>167</v>
      </c>
      <c r="J594" s="21" t="s">
        <v>168</v>
      </c>
      <c r="K594" s="21">
        <v>21.183189746892801</v>
      </c>
      <c r="L594" s="21">
        <v>92.151776014636795</v>
      </c>
      <c r="M594" s="21">
        <v>-37.412811960193402</v>
      </c>
      <c r="N594" s="21">
        <v>4</v>
      </c>
      <c r="P594" s="21" t="s">
        <v>99</v>
      </c>
      <c r="Q594" s="21" t="s">
        <v>109</v>
      </c>
      <c r="S594" s="21">
        <v>14</v>
      </c>
      <c r="T594" s="21">
        <v>0</v>
      </c>
      <c r="U594" s="21">
        <v>21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30</v>
      </c>
      <c r="AB594" s="21">
        <v>0</v>
      </c>
      <c r="AC594" s="21">
        <v>40</v>
      </c>
      <c r="AD594" s="21">
        <v>0</v>
      </c>
      <c r="AE594" s="21">
        <v>0</v>
      </c>
      <c r="AF594" s="21">
        <v>0</v>
      </c>
      <c r="AG594" s="21">
        <v>0</v>
      </c>
      <c r="AH594" s="21">
        <v>0</v>
      </c>
      <c r="AI594" s="21">
        <v>0</v>
      </c>
      <c r="AJ594" s="21">
        <v>0</v>
      </c>
      <c r="AK594" s="21">
        <v>0</v>
      </c>
      <c r="AL594" s="21">
        <v>0</v>
      </c>
      <c r="AM594" s="21">
        <v>0</v>
      </c>
      <c r="AN594" s="21">
        <v>0</v>
      </c>
      <c r="AO594" s="21">
        <v>0</v>
      </c>
      <c r="AP594" s="21">
        <v>0</v>
      </c>
      <c r="AQ594" s="21">
        <v>0</v>
      </c>
      <c r="AR594" s="21">
        <v>0</v>
      </c>
      <c r="AS594" s="21">
        <v>0</v>
      </c>
      <c r="AT594" s="21">
        <v>0</v>
      </c>
      <c r="AU594" s="21">
        <v>0</v>
      </c>
      <c r="AV594" s="21">
        <v>0</v>
      </c>
      <c r="AW594" s="21">
        <v>0</v>
      </c>
      <c r="AX594" s="21">
        <v>0</v>
      </c>
      <c r="AY594" s="21" t="s">
        <v>167</v>
      </c>
      <c r="AZ5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94" s="22">
        <f>Enrollment[[#This Row],[Refugee Children 3-14]]+Enrollment[[#This Row],[Refugee Children 15-24]]</f>
        <v>105</v>
      </c>
      <c r="BC5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94" s="22">
        <f>Enrollment[[#This Row],[Host Children 3-14]]+Enrollment[[#This Row],[Host Children 15-24]]</f>
        <v>0</v>
      </c>
      <c r="BF594" s="22">
        <f>Enrollment[[#This Row],['# of Boys from refugee community in age group 3-5 enrolled in learning spaces]]+Enrollment[[#This Row],['# of Boys from refugee community in age group 6-14 enrolled in learning spaces]]</f>
        <v>61</v>
      </c>
      <c r="BG594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594" s="22">
        <f>Enrollment[[#This Row],['# of Boys from host community in age group 3-5 enrolled in learning spaces]]+Enrollment[[#This Row],['# of Boys from host community in age group 6-14 enrolled in learning spaces]]</f>
        <v>0</v>
      </c>
      <c r="BI594" s="22">
        <f>Enrollment[[#This Row],['# of Girls from host community in age group 3-5 enrolled in learning spaces]]+Enrollment[[#This Row],['# of Girls from host community in age group 6-14 enrolled in learning spaces]]</f>
        <v>0</v>
      </c>
      <c r="BJ594" s="22">
        <f>Enrollment[[#This Row],[Male Refugee (3-14)]]+Enrollment[[#This Row],[Host Male (3-14)]]</f>
        <v>61</v>
      </c>
      <c r="BK594" s="22">
        <f>Enrollment[[#This Row],[Female Refugee (3-14)]]+Enrollment[[#This Row],[Host Female (3-14)]]</f>
        <v>44</v>
      </c>
      <c r="BL5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94" s="22">
        <f>Enrollment[[#This Row],['# of Boys from host community in age group 15-17 enrolled in learning spaces]]+Enrollment[[#This Row],['# of Boys from host community in age group 18-24 enrolled in learning spaces]]</f>
        <v>0</v>
      </c>
      <c r="BO5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94" s="22">
        <f>Enrollment[[#This Row],[Male Refugee (15-24)]]+Enrollment[[#This Row],[Male Host (15-24)]]</f>
        <v>0</v>
      </c>
      <c r="BQ594" s="22">
        <f>Enrollment[[#This Row],[Female Refugee  (15-24)]]+Enrollment[[#This Row],[Female Host (15-24)]]</f>
        <v>0</v>
      </c>
      <c r="BR594" s="22">
        <f>Enrollment[[#This Row],[Total Male (3-14)]]+Enrollment[[#This Row],[Total Male (15-24)]]</f>
        <v>61</v>
      </c>
      <c r="BS594" s="22">
        <f>Enrollment[[#This Row],[Total Female (3-14)]]+Enrollment[[#This Row],[Total Female (15-24)]]</f>
        <v>44</v>
      </c>
      <c r="BT594" s="22">
        <f>Enrollment[[#This Row],[Refugee Total]]+Enrollment[[#This Row],[Total Host]]</f>
        <v>105</v>
      </c>
      <c r="BU594" s="22">
        <f>Enrollment[[#This Row],['# of Girls from refugee community in age group 3-5 enrolled in learning spaces]]+Enrollment[[#This Row],['# of Girls from host community in age group 3-5 enrolled in learning spaces]]</f>
        <v>14</v>
      </c>
      <c r="BV594" s="22">
        <f>Enrollment[[#This Row],['# of Girls from refugee community in age group 6-14 enrolled in learning spaces]]+Enrollment[[#This Row],['# of Girls from host community in age group 6-14 enrolled in learning spaces]]</f>
        <v>30</v>
      </c>
      <c r="BW5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94" s="22">
        <f>Enrollment[[#This Row],['# of Boys from refugee community in age group 3-5 enrolled in learning spaces]]+Enrollment[[#This Row],['# of Boys from host community in age group 3-5 enrolled in learning spaces]]</f>
        <v>21</v>
      </c>
      <c r="BZ594" s="22">
        <f>Enrollment[[#This Row],['# of Boys from refugee community in age group 6-14 enrolled in learning spaces]]+Enrollment[[#This Row],['# of Boys from host community in age group 6-14 enrolled in learning spaces]]</f>
        <v>40</v>
      </c>
      <c r="CA5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5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95" spans="1:80">
      <c r="A595" s="21" t="s">
        <v>54</v>
      </c>
      <c r="B595" s="21" t="s">
        <v>83</v>
      </c>
      <c r="E595" s="21" t="s">
        <v>814</v>
      </c>
      <c r="F595" s="21" t="s">
        <v>815</v>
      </c>
      <c r="G595" s="21">
        <v>31013381</v>
      </c>
      <c r="H595" s="21" t="s">
        <v>166</v>
      </c>
      <c r="I595" s="21" t="s">
        <v>167</v>
      </c>
      <c r="J595" s="21" t="s">
        <v>168</v>
      </c>
      <c r="K595" s="21">
        <v>21.182989677297801</v>
      </c>
      <c r="L595" s="21">
        <v>92.152328918660999</v>
      </c>
      <c r="M595" s="21">
        <v>-39.663960993667096</v>
      </c>
      <c r="N595" s="21">
        <v>4</v>
      </c>
      <c r="P595" s="21" t="s">
        <v>99</v>
      </c>
      <c r="Q595" s="21" t="s">
        <v>109</v>
      </c>
      <c r="S595" s="21">
        <v>24</v>
      </c>
      <c r="T595" s="21">
        <v>0</v>
      </c>
      <c r="U595" s="21">
        <v>11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29</v>
      </c>
      <c r="AB595" s="21">
        <v>0</v>
      </c>
      <c r="AC595" s="21">
        <v>41</v>
      </c>
      <c r="AD595" s="21">
        <v>0</v>
      </c>
      <c r="AE595" s="21">
        <v>0</v>
      </c>
      <c r="AF595" s="21">
        <v>0</v>
      </c>
      <c r="AG595" s="21">
        <v>0</v>
      </c>
      <c r="AH595" s="21">
        <v>0</v>
      </c>
      <c r="AI595" s="21">
        <v>0</v>
      </c>
      <c r="AJ595" s="21">
        <v>0</v>
      </c>
      <c r="AK595" s="21">
        <v>0</v>
      </c>
      <c r="AL595" s="21">
        <v>0</v>
      </c>
      <c r="AM595" s="21">
        <v>0</v>
      </c>
      <c r="AN595" s="21">
        <v>0</v>
      </c>
      <c r="AO595" s="21">
        <v>0</v>
      </c>
      <c r="AP595" s="21">
        <v>0</v>
      </c>
      <c r="AQ595" s="21">
        <v>0</v>
      </c>
      <c r="AR595" s="21">
        <v>0</v>
      </c>
      <c r="AS595" s="21">
        <v>0</v>
      </c>
      <c r="AT595" s="21">
        <v>0</v>
      </c>
      <c r="AU595" s="21">
        <v>0</v>
      </c>
      <c r="AV595" s="21">
        <v>0</v>
      </c>
      <c r="AW595" s="21">
        <v>0</v>
      </c>
      <c r="AX595" s="21">
        <v>0</v>
      </c>
      <c r="AY595" s="21" t="s">
        <v>167</v>
      </c>
      <c r="AZ5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95" s="22">
        <f>Enrollment[[#This Row],[Refugee Children 3-14]]+Enrollment[[#This Row],[Refugee Children 15-24]]</f>
        <v>105</v>
      </c>
      <c r="BC5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95" s="22">
        <f>Enrollment[[#This Row],[Host Children 3-14]]+Enrollment[[#This Row],[Host Children 15-24]]</f>
        <v>0</v>
      </c>
      <c r="BF595" s="22">
        <f>Enrollment[[#This Row],['# of Boys from refugee community in age group 3-5 enrolled in learning spaces]]+Enrollment[[#This Row],['# of Boys from refugee community in age group 6-14 enrolled in learning spaces]]</f>
        <v>52</v>
      </c>
      <c r="BG595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595" s="22">
        <f>Enrollment[[#This Row],['# of Boys from host community in age group 3-5 enrolled in learning spaces]]+Enrollment[[#This Row],['# of Boys from host community in age group 6-14 enrolled in learning spaces]]</f>
        <v>0</v>
      </c>
      <c r="BI595" s="22">
        <f>Enrollment[[#This Row],['# of Girls from host community in age group 3-5 enrolled in learning spaces]]+Enrollment[[#This Row],['# of Girls from host community in age group 6-14 enrolled in learning spaces]]</f>
        <v>0</v>
      </c>
      <c r="BJ595" s="22">
        <f>Enrollment[[#This Row],[Male Refugee (3-14)]]+Enrollment[[#This Row],[Host Male (3-14)]]</f>
        <v>52</v>
      </c>
      <c r="BK595" s="22">
        <f>Enrollment[[#This Row],[Female Refugee (3-14)]]+Enrollment[[#This Row],[Host Female (3-14)]]</f>
        <v>53</v>
      </c>
      <c r="BL5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95" s="22">
        <f>Enrollment[[#This Row],['# of Boys from host community in age group 15-17 enrolled in learning spaces]]+Enrollment[[#This Row],['# of Boys from host community in age group 18-24 enrolled in learning spaces]]</f>
        <v>0</v>
      </c>
      <c r="BO5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95" s="22">
        <f>Enrollment[[#This Row],[Male Refugee (15-24)]]+Enrollment[[#This Row],[Male Host (15-24)]]</f>
        <v>0</v>
      </c>
      <c r="BQ595" s="22">
        <f>Enrollment[[#This Row],[Female Refugee  (15-24)]]+Enrollment[[#This Row],[Female Host (15-24)]]</f>
        <v>0</v>
      </c>
      <c r="BR595" s="22">
        <f>Enrollment[[#This Row],[Total Male (3-14)]]+Enrollment[[#This Row],[Total Male (15-24)]]</f>
        <v>52</v>
      </c>
      <c r="BS595" s="22">
        <f>Enrollment[[#This Row],[Total Female (3-14)]]+Enrollment[[#This Row],[Total Female (15-24)]]</f>
        <v>53</v>
      </c>
      <c r="BT595" s="22">
        <f>Enrollment[[#This Row],[Refugee Total]]+Enrollment[[#This Row],[Total Host]]</f>
        <v>105</v>
      </c>
      <c r="BU595" s="22">
        <f>Enrollment[[#This Row],['# of Girls from refugee community in age group 3-5 enrolled in learning spaces]]+Enrollment[[#This Row],['# of Girls from host community in age group 3-5 enrolled in learning spaces]]</f>
        <v>24</v>
      </c>
      <c r="BV595" s="22">
        <f>Enrollment[[#This Row],['# of Girls from refugee community in age group 6-14 enrolled in learning spaces]]+Enrollment[[#This Row],['# of Girls from host community in age group 6-14 enrolled in learning spaces]]</f>
        <v>29</v>
      </c>
      <c r="BW5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95" s="22">
        <f>Enrollment[[#This Row],['# of Boys from refugee community in age group 3-5 enrolled in learning spaces]]+Enrollment[[#This Row],['# of Boys from host community in age group 3-5 enrolled in learning spaces]]</f>
        <v>11</v>
      </c>
      <c r="BZ595" s="22">
        <f>Enrollment[[#This Row],['# of Boys from refugee community in age group 6-14 enrolled in learning spaces]]+Enrollment[[#This Row],['# of Boys from host community in age group 6-14 enrolled in learning spaces]]</f>
        <v>41</v>
      </c>
      <c r="CA5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5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96" spans="1:80">
      <c r="A596" s="21" t="s">
        <v>54</v>
      </c>
      <c r="B596" s="21" t="s">
        <v>83</v>
      </c>
      <c r="E596" s="21" t="s">
        <v>816</v>
      </c>
      <c r="F596" s="21" t="s">
        <v>817</v>
      </c>
      <c r="G596" s="21">
        <v>31013385</v>
      </c>
      <c r="H596" s="21" t="s">
        <v>166</v>
      </c>
      <c r="I596" s="21" t="s">
        <v>167</v>
      </c>
      <c r="J596" s="21" t="s">
        <v>168</v>
      </c>
      <c r="K596" s="21">
        <v>21.183510704876198</v>
      </c>
      <c r="L596" s="21">
        <v>92.150332186018503</v>
      </c>
      <c r="M596" s="21">
        <v>-41.468430511522598</v>
      </c>
      <c r="N596" s="21">
        <v>4</v>
      </c>
      <c r="P596" s="21" t="s">
        <v>99</v>
      </c>
      <c r="Q596" s="21" t="s">
        <v>109</v>
      </c>
      <c r="S596" s="21">
        <v>23</v>
      </c>
      <c r="T596" s="21">
        <v>0</v>
      </c>
      <c r="U596" s="21">
        <v>12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33</v>
      </c>
      <c r="AB596" s="21">
        <v>0</v>
      </c>
      <c r="AC596" s="21">
        <v>37</v>
      </c>
      <c r="AD596" s="21">
        <v>0</v>
      </c>
      <c r="AE596" s="21">
        <v>0</v>
      </c>
      <c r="AF596" s="21">
        <v>0</v>
      </c>
      <c r="AG596" s="21">
        <v>0</v>
      </c>
      <c r="AH596" s="21">
        <v>0</v>
      </c>
      <c r="AI596" s="21">
        <v>0</v>
      </c>
      <c r="AJ596" s="21">
        <v>0</v>
      </c>
      <c r="AK596" s="21">
        <v>0</v>
      </c>
      <c r="AL596" s="21">
        <v>0</v>
      </c>
      <c r="AM596" s="21">
        <v>0</v>
      </c>
      <c r="AN596" s="21">
        <v>0</v>
      </c>
      <c r="AO596" s="21">
        <v>0</v>
      </c>
      <c r="AP596" s="21">
        <v>0</v>
      </c>
      <c r="AQ596" s="21">
        <v>0</v>
      </c>
      <c r="AR596" s="21">
        <v>0</v>
      </c>
      <c r="AS596" s="21">
        <v>0</v>
      </c>
      <c r="AT596" s="21">
        <v>0</v>
      </c>
      <c r="AU596" s="21">
        <v>0</v>
      </c>
      <c r="AV596" s="21">
        <v>0</v>
      </c>
      <c r="AW596" s="21">
        <v>0</v>
      </c>
      <c r="AX596" s="21">
        <v>0</v>
      </c>
      <c r="AY596" s="21" t="s">
        <v>167</v>
      </c>
      <c r="AZ5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96" s="22">
        <f>Enrollment[[#This Row],[Refugee Children 3-14]]+Enrollment[[#This Row],[Refugee Children 15-24]]</f>
        <v>105</v>
      </c>
      <c r="BC5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96" s="22">
        <f>Enrollment[[#This Row],[Host Children 3-14]]+Enrollment[[#This Row],[Host Children 15-24]]</f>
        <v>0</v>
      </c>
      <c r="BF596" s="22">
        <f>Enrollment[[#This Row],['# of Boys from refugee community in age group 3-5 enrolled in learning spaces]]+Enrollment[[#This Row],['# of Boys from refugee community in age group 6-14 enrolled in learning spaces]]</f>
        <v>49</v>
      </c>
      <c r="BG596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596" s="22">
        <f>Enrollment[[#This Row],['# of Boys from host community in age group 3-5 enrolled in learning spaces]]+Enrollment[[#This Row],['# of Boys from host community in age group 6-14 enrolled in learning spaces]]</f>
        <v>0</v>
      </c>
      <c r="BI596" s="22">
        <f>Enrollment[[#This Row],['# of Girls from host community in age group 3-5 enrolled in learning spaces]]+Enrollment[[#This Row],['# of Girls from host community in age group 6-14 enrolled in learning spaces]]</f>
        <v>0</v>
      </c>
      <c r="BJ596" s="22">
        <f>Enrollment[[#This Row],[Male Refugee (3-14)]]+Enrollment[[#This Row],[Host Male (3-14)]]</f>
        <v>49</v>
      </c>
      <c r="BK596" s="22">
        <f>Enrollment[[#This Row],[Female Refugee (3-14)]]+Enrollment[[#This Row],[Host Female (3-14)]]</f>
        <v>56</v>
      </c>
      <c r="BL5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96" s="22">
        <f>Enrollment[[#This Row],['# of Boys from host community in age group 15-17 enrolled in learning spaces]]+Enrollment[[#This Row],['# of Boys from host community in age group 18-24 enrolled in learning spaces]]</f>
        <v>0</v>
      </c>
      <c r="BO5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96" s="22">
        <f>Enrollment[[#This Row],[Male Refugee (15-24)]]+Enrollment[[#This Row],[Male Host (15-24)]]</f>
        <v>0</v>
      </c>
      <c r="BQ596" s="22">
        <f>Enrollment[[#This Row],[Female Refugee  (15-24)]]+Enrollment[[#This Row],[Female Host (15-24)]]</f>
        <v>0</v>
      </c>
      <c r="BR596" s="22">
        <f>Enrollment[[#This Row],[Total Male (3-14)]]+Enrollment[[#This Row],[Total Male (15-24)]]</f>
        <v>49</v>
      </c>
      <c r="BS596" s="22">
        <f>Enrollment[[#This Row],[Total Female (3-14)]]+Enrollment[[#This Row],[Total Female (15-24)]]</f>
        <v>56</v>
      </c>
      <c r="BT596" s="22">
        <f>Enrollment[[#This Row],[Refugee Total]]+Enrollment[[#This Row],[Total Host]]</f>
        <v>105</v>
      </c>
      <c r="BU596" s="22">
        <f>Enrollment[[#This Row],['# of Girls from refugee community in age group 3-5 enrolled in learning spaces]]+Enrollment[[#This Row],['# of Girls from host community in age group 3-5 enrolled in learning spaces]]</f>
        <v>23</v>
      </c>
      <c r="BV596" s="22">
        <f>Enrollment[[#This Row],['# of Girls from refugee community in age group 6-14 enrolled in learning spaces]]+Enrollment[[#This Row],['# of Girls from host community in age group 6-14 enrolled in learning spaces]]</f>
        <v>33</v>
      </c>
      <c r="BW5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96" s="22">
        <f>Enrollment[[#This Row],['# of Boys from refugee community in age group 3-5 enrolled in learning spaces]]+Enrollment[[#This Row],['# of Boys from host community in age group 3-5 enrolled in learning spaces]]</f>
        <v>12</v>
      </c>
      <c r="BZ596" s="22">
        <f>Enrollment[[#This Row],['# of Boys from refugee community in age group 6-14 enrolled in learning spaces]]+Enrollment[[#This Row],['# of Boys from host community in age group 6-14 enrolled in learning spaces]]</f>
        <v>37</v>
      </c>
      <c r="CA5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59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97" spans="1:80">
      <c r="A597" s="21" t="s">
        <v>54</v>
      </c>
      <c r="B597" s="21" t="s">
        <v>83</v>
      </c>
      <c r="E597" s="21" t="s">
        <v>818</v>
      </c>
      <c r="F597" s="21" t="s">
        <v>819</v>
      </c>
      <c r="G597" s="21">
        <v>31013367</v>
      </c>
      <c r="H597" s="21" t="s">
        <v>166</v>
      </c>
      <c r="I597" s="21" t="s">
        <v>167</v>
      </c>
      <c r="J597" s="21" t="s">
        <v>168</v>
      </c>
      <c r="K597" s="21">
        <v>21.182886147144501</v>
      </c>
      <c r="L597" s="21">
        <v>92.1504094546885</v>
      </c>
      <c r="M597" s="21">
        <v>-48.104386550129298</v>
      </c>
      <c r="N597" s="21">
        <v>4</v>
      </c>
      <c r="P597" s="21" t="s">
        <v>99</v>
      </c>
      <c r="Q597" s="21" t="s">
        <v>109</v>
      </c>
      <c r="S597" s="21">
        <v>13</v>
      </c>
      <c r="T597" s="21">
        <v>0</v>
      </c>
      <c r="U597" s="21">
        <v>22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34</v>
      </c>
      <c r="AB597" s="21">
        <v>0</v>
      </c>
      <c r="AC597" s="21">
        <v>36</v>
      </c>
      <c r="AD597" s="21">
        <v>0</v>
      </c>
      <c r="AE597" s="21">
        <v>0</v>
      </c>
      <c r="AF597" s="21">
        <v>0</v>
      </c>
      <c r="AG597" s="21">
        <v>0</v>
      </c>
      <c r="AH597" s="21">
        <v>0</v>
      </c>
      <c r="AI597" s="21">
        <v>0</v>
      </c>
      <c r="AJ597" s="21">
        <v>0</v>
      </c>
      <c r="AK597" s="21">
        <v>0</v>
      </c>
      <c r="AL597" s="21">
        <v>0</v>
      </c>
      <c r="AM597" s="21">
        <v>0</v>
      </c>
      <c r="AN597" s="21">
        <v>0</v>
      </c>
      <c r="AO597" s="21">
        <v>0</v>
      </c>
      <c r="AP597" s="21">
        <v>0</v>
      </c>
      <c r="AQ597" s="21">
        <v>0</v>
      </c>
      <c r="AR597" s="21">
        <v>0</v>
      </c>
      <c r="AS597" s="21">
        <v>0</v>
      </c>
      <c r="AT597" s="21">
        <v>0</v>
      </c>
      <c r="AU597" s="21">
        <v>0</v>
      </c>
      <c r="AV597" s="21">
        <v>0</v>
      </c>
      <c r="AW597" s="21">
        <v>0</v>
      </c>
      <c r="AX597" s="21">
        <v>0</v>
      </c>
      <c r="AY597" s="21" t="s">
        <v>167</v>
      </c>
      <c r="AZ59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9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97" s="22">
        <f>Enrollment[[#This Row],[Refugee Children 3-14]]+Enrollment[[#This Row],[Refugee Children 15-24]]</f>
        <v>105</v>
      </c>
      <c r="BC59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9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97" s="22">
        <f>Enrollment[[#This Row],[Host Children 3-14]]+Enrollment[[#This Row],[Host Children 15-24]]</f>
        <v>0</v>
      </c>
      <c r="BF597" s="22">
        <f>Enrollment[[#This Row],['# of Boys from refugee community in age group 3-5 enrolled in learning spaces]]+Enrollment[[#This Row],['# of Boys from refugee community in age group 6-14 enrolled in learning spaces]]</f>
        <v>58</v>
      </c>
      <c r="BG597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597" s="22">
        <f>Enrollment[[#This Row],['# of Boys from host community in age group 3-5 enrolled in learning spaces]]+Enrollment[[#This Row],['# of Boys from host community in age group 6-14 enrolled in learning spaces]]</f>
        <v>0</v>
      </c>
      <c r="BI597" s="22">
        <f>Enrollment[[#This Row],['# of Girls from host community in age group 3-5 enrolled in learning spaces]]+Enrollment[[#This Row],['# of Girls from host community in age group 6-14 enrolled in learning spaces]]</f>
        <v>0</v>
      </c>
      <c r="BJ597" s="22">
        <f>Enrollment[[#This Row],[Male Refugee (3-14)]]+Enrollment[[#This Row],[Host Male (3-14)]]</f>
        <v>58</v>
      </c>
      <c r="BK597" s="22">
        <f>Enrollment[[#This Row],[Female Refugee (3-14)]]+Enrollment[[#This Row],[Host Female (3-14)]]</f>
        <v>47</v>
      </c>
      <c r="BL59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9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97" s="22">
        <f>Enrollment[[#This Row],['# of Boys from host community in age group 15-17 enrolled in learning spaces]]+Enrollment[[#This Row],['# of Boys from host community in age group 18-24 enrolled in learning spaces]]</f>
        <v>0</v>
      </c>
      <c r="BO59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97" s="22">
        <f>Enrollment[[#This Row],[Male Refugee (15-24)]]+Enrollment[[#This Row],[Male Host (15-24)]]</f>
        <v>0</v>
      </c>
      <c r="BQ597" s="22">
        <f>Enrollment[[#This Row],[Female Refugee  (15-24)]]+Enrollment[[#This Row],[Female Host (15-24)]]</f>
        <v>0</v>
      </c>
      <c r="BR597" s="22">
        <f>Enrollment[[#This Row],[Total Male (3-14)]]+Enrollment[[#This Row],[Total Male (15-24)]]</f>
        <v>58</v>
      </c>
      <c r="BS597" s="22">
        <f>Enrollment[[#This Row],[Total Female (3-14)]]+Enrollment[[#This Row],[Total Female (15-24)]]</f>
        <v>47</v>
      </c>
      <c r="BT597" s="22">
        <f>Enrollment[[#This Row],[Refugee Total]]+Enrollment[[#This Row],[Total Host]]</f>
        <v>105</v>
      </c>
      <c r="BU597" s="22">
        <f>Enrollment[[#This Row],['# of Girls from refugee community in age group 3-5 enrolled in learning spaces]]+Enrollment[[#This Row],['# of Girls from host community in age group 3-5 enrolled in learning spaces]]</f>
        <v>13</v>
      </c>
      <c r="BV597" s="22">
        <f>Enrollment[[#This Row],['# of Girls from refugee community in age group 6-14 enrolled in learning spaces]]+Enrollment[[#This Row],['# of Girls from host community in age group 6-14 enrolled in learning spaces]]</f>
        <v>34</v>
      </c>
      <c r="BW59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9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97" s="22">
        <f>Enrollment[[#This Row],['# of Boys from refugee community in age group 3-5 enrolled in learning spaces]]+Enrollment[[#This Row],['# of Boys from host community in age group 3-5 enrolled in learning spaces]]</f>
        <v>22</v>
      </c>
      <c r="BZ597" s="22">
        <f>Enrollment[[#This Row],['# of Boys from refugee community in age group 6-14 enrolled in learning spaces]]+Enrollment[[#This Row],['# of Boys from host community in age group 6-14 enrolled in learning spaces]]</f>
        <v>36</v>
      </c>
      <c r="CA597" s="22">
        <f>Enrollment[[#This Row],['# of Boys from refugee community in age group 15-17 enrolled in learning spaces]]+Enrollment[[#This Row],['# of Boys from host community in age group 15-17 enrolled in learning spaces]]</f>
        <v>0</v>
      </c>
      <c r="CB59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98" spans="1:80">
      <c r="A598" s="21" t="s">
        <v>56</v>
      </c>
      <c r="B598" s="21" t="s">
        <v>85</v>
      </c>
      <c r="E598" s="21" t="s">
        <v>820</v>
      </c>
      <c r="F598" s="21" t="s">
        <v>821</v>
      </c>
      <c r="G598" s="21">
        <v>31013330</v>
      </c>
      <c r="H598" s="21" t="s">
        <v>166</v>
      </c>
      <c r="I598" s="21" t="s">
        <v>259</v>
      </c>
      <c r="J598" s="21" t="s">
        <v>168</v>
      </c>
      <c r="K598" s="21">
        <v>21.1917944484108</v>
      </c>
      <c r="L598" s="21">
        <v>92.150004808752797</v>
      </c>
      <c r="M598" s="21">
        <v>-21.1744435960047</v>
      </c>
      <c r="N598" s="21">
        <v>4</v>
      </c>
      <c r="P598" s="21" t="s">
        <v>99</v>
      </c>
      <c r="Q598" s="21" t="s">
        <v>109</v>
      </c>
      <c r="S598" s="21">
        <v>23</v>
      </c>
      <c r="T598" s="21">
        <v>0</v>
      </c>
      <c r="U598" s="21">
        <v>12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44</v>
      </c>
      <c r="AB598" s="21">
        <v>0</v>
      </c>
      <c r="AC598" s="21">
        <v>24</v>
      </c>
      <c r="AD598" s="21">
        <v>0</v>
      </c>
      <c r="AE598" s="21">
        <v>0</v>
      </c>
      <c r="AF598" s="21">
        <v>0</v>
      </c>
      <c r="AG598" s="21">
        <v>0</v>
      </c>
      <c r="AH598" s="21">
        <v>0</v>
      </c>
      <c r="AI598" s="21">
        <v>0</v>
      </c>
      <c r="AJ598" s="21">
        <v>0</v>
      </c>
      <c r="AK598" s="21">
        <v>0</v>
      </c>
      <c r="AL598" s="21">
        <v>0</v>
      </c>
      <c r="AM598" s="21">
        <v>0</v>
      </c>
      <c r="AN598" s="21">
        <v>0</v>
      </c>
      <c r="AO598" s="21">
        <v>0</v>
      </c>
      <c r="AP598" s="21">
        <v>0</v>
      </c>
      <c r="AQ598" s="21">
        <v>0</v>
      </c>
      <c r="AR598" s="21">
        <v>0</v>
      </c>
      <c r="AS598" s="21">
        <v>0</v>
      </c>
      <c r="AT598" s="21">
        <v>0</v>
      </c>
      <c r="AU598" s="21">
        <v>0</v>
      </c>
      <c r="AV598" s="21">
        <v>0</v>
      </c>
      <c r="AW598" s="21">
        <v>0</v>
      </c>
      <c r="AX598" s="21">
        <v>0</v>
      </c>
      <c r="AY598" s="21" t="s">
        <v>259</v>
      </c>
      <c r="AZ59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59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98" s="22">
        <f>Enrollment[[#This Row],[Refugee Children 3-14]]+Enrollment[[#This Row],[Refugee Children 15-24]]</f>
        <v>103</v>
      </c>
      <c r="BC59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9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98" s="22">
        <f>Enrollment[[#This Row],[Host Children 3-14]]+Enrollment[[#This Row],[Host Children 15-24]]</f>
        <v>0</v>
      </c>
      <c r="BF598" s="22">
        <f>Enrollment[[#This Row],['# of Boys from refugee community in age group 3-5 enrolled in learning spaces]]+Enrollment[[#This Row],['# of Boys from refugee community in age group 6-14 enrolled in learning spaces]]</f>
        <v>36</v>
      </c>
      <c r="BG598" s="22">
        <f>Enrollment[[#This Row],['# of Girls from refugee community in age group 3-5 enrolled in learning spaces]]+Enrollment[[#This Row],['# of Girls from refugee community in age group 6-14 enrolled in learning spaces]]</f>
        <v>67</v>
      </c>
      <c r="BH598" s="22">
        <f>Enrollment[[#This Row],['# of Boys from host community in age group 3-5 enrolled in learning spaces]]+Enrollment[[#This Row],['# of Boys from host community in age group 6-14 enrolled in learning spaces]]</f>
        <v>0</v>
      </c>
      <c r="BI598" s="22">
        <f>Enrollment[[#This Row],['# of Girls from host community in age group 3-5 enrolled in learning spaces]]+Enrollment[[#This Row],['# of Girls from host community in age group 6-14 enrolled in learning spaces]]</f>
        <v>0</v>
      </c>
      <c r="BJ598" s="22">
        <f>Enrollment[[#This Row],[Male Refugee (3-14)]]+Enrollment[[#This Row],[Host Male (3-14)]]</f>
        <v>36</v>
      </c>
      <c r="BK598" s="22">
        <f>Enrollment[[#This Row],[Female Refugee (3-14)]]+Enrollment[[#This Row],[Host Female (3-14)]]</f>
        <v>67</v>
      </c>
      <c r="BL59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9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98" s="22">
        <f>Enrollment[[#This Row],['# of Boys from host community in age group 15-17 enrolled in learning spaces]]+Enrollment[[#This Row],['# of Boys from host community in age group 18-24 enrolled in learning spaces]]</f>
        <v>0</v>
      </c>
      <c r="BO59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98" s="22">
        <f>Enrollment[[#This Row],[Male Refugee (15-24)]]+Enrollment[[#This Row],[Male Host (15-24)]]</f>
        <v>0</v>
      </c>
      <c r="BQ598" s="22">
        <f>Enrollment[[#This Row],[Female Refugee  (15-24)]]+Enrollment[[#This Row],[Female Host (15-24)]]</f>
        <v>0</v>
      </c>
      <c r="BR598" s="22">
        <f>Enrollment[[#This Row],[Total Male (3-14)]]+Enrollment[[#This Row],[Total Male (15-24)]]</f>
        <v>36</v>
      </c>
      <c r="BS598" s="22">
        <f>Enrollment[[#This Row],[Total Female (3-14)]]+Enrollment[[#This Row],[Total Female (15-24)]]</f>
        <v>67</v>
      </c>
      <c r="BT598" s="22">
        <f>Enrollment[[#This Row],[Refugee Total]]+Enrollment[[#This Row],[Total Host]]</f>
        <v>103</v>
      </c>
      <c r="BU598" s="22">
        <f>Enrollment[[#This Row],['# of Girls from refugee community in age group 3-5 enrolled in learning spaces]]+Enrollment[[#This Row],['# of Girls from host community in age group 3-5 enrolled in learning spaces]]</f>
        <v>23</v>
      </c>
      <c r="BV598" s="22">
        <f>Enrollment[[#This Row],['# of Girls from refugee community in age group 6-14 enrolled in learning spaces]]+Enrollment[[#This Row],['# of Girls from host community in age group 6-14 enrolled in learning spaces]]</f>
        <v>44</v>
      </c>
      <c r="BW59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9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98" s="22">
        <f>Enrollment[[#This Row],['# of Boys from refugee community in age group 3-5 enrolled in learning spaces]]+Enrollment[[#This Row],['# of Boys from host community in age group 3-5 enrolled in learning spaces]]</f>
        <v>12</v>
      </c>
      <c r="BZ598" s="22">
        <f>Enrollment[[#This Row],['# of Boys from refugee community in age group 6-14 enrolled in learning spaces]]+Enrollment[[#This Row],['# of Boys from host community in age group 6-14 enrolled in learning spaces]]</f>
        <v>24</v>
      </c>
      <c r="CA598" s="22">
        <f>Enrollment[[#This Row],['# of Boys from refugee community in age group 15-17 enrolled in learning spaces]]+Enrollment[[#This Row],['# of Boys from host community in age group 15-17 enrolled in learning spaces]]</f>
        <v>0</v>
      </c>
      <c r="CB59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599" spans="1:80">
      <c r="A599" s="21" t="s">
        <v>56</v>
      </c>
      <c r="B599" s="21" t="s">
        <v>85</v>
      </c>
      <c r="E599" s="21" t="s">
        <v>822</v>
      </c>
      <c r="F599" s="21" t="s">
        <v>823</v>
      </c>
      <c r="G599" s="21">
        <v>31013377</v>
      </c>
      <c r="H599" s="21" t="s">
        <v>166</v>
      </c>
      <c r="I599" s="21" t="s">
        <v>167</v>
      </c>
      <c r="J599" s="21" t="s">
        <v>168</v>
      </c>
      <c r="K599" s="21">
        <v>21.188393234124401</v>
      </c>
      <c r="L599" s="21">
        <v>92.150796057141704</v>
      </c>
      <c r="M599" s="21">
        <v>-42.533770839485001</v>
      </c>
      <c r="N599" s="21">
        <v>4</v>
      </c>
      <c r="P599" s="21" t="s">
        <v>99</v>
      </c>
      <c r="Q599" s="21" t="s">
        <v>109</v>
      </c>
      <c r="S599" s="21">
        <v>10</v>
      </c>
      <c r="T599" s="21">
        <v>0</v>
      </c>
      <c r="U599" s="21">
        <v>25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34</v>
      </c>
      <c r="AB599" s="21">
        <v>0</v>
      </c>
      <c r="AC599" s="21">
        <v>36</v>
      </c>
      <c r="AD599" s="21">
        <v>0</v>
      </c>
      <c r="AE599" s="21">
        <v>0</v>
      </c>
      <c r="AF599" s="21">
        <v>0</v>
      </c>
      <c r="AG599" s="21">
        <v>0</v>
      </c>
      <c r="AH599" s="21">
        <v>0</v>
      </c>
      <c r="AI599" s="21">
        <v>0</v>
      </c>
      <c r="AJ599" s="21">
        <v>0</v>
      </c>
      <c r="AK599" s="21">
        <v>0</v>
      </c>
      <c r="AL599" s="21">
        <v>0</v>
      </c>
      <c r="AM599" s="21">
        <v>0</v>
      </c>
      <c r="AN599" s="21">
        <v>0</v>
      </c>
      <c r="AO599" s="21">
        <v>0</v>
      </c>
      <c r="AP599" s="21">
        <v>0</v>
      </c>
      <c r="AQ599" s="21">
        <v>0</v>
      </c>
      <c r="AR599" s="21">
        <v>0</v>
      </c>
      <c r="AS599" s="21">
        <v>0</v>
      </c>
      <c r="AT599" s="21">
        <v>0</v>
      </c>
      <c r="AU599" s="21">
        <v>0</v>
      </c>
      <c r="AV599" s="21">
        <v>0</v>
      </c>
      <c r="AW599" s="21">
        <v>0</v>
      </c>
      <c r="AX599" s="21">
        <v>0</v>
      </c>
      <c r="AY599" s="21" t="s">
        <v>167</v>
      </c>
      <c r="AZ59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59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599" s="22">
        <f>Enrollment[[#This Row],[Refugee Children 3-14]]+Enrollment[[#This Row],[Refugee Children 15-24]]</f>
        <v>105</v>
      </c>
      <c r="BC59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59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599" s="22">
        <f>Enrollment[[#This Row],[Host Children 3-14]]+Enrollment[[#This Row],[Host Children 15-24]]</f>
        <v>0</v>
      </c>
      <c r="BF599" s="22">
        <f>Enrollment[[#This Row],['# of Boys from refugee community in age group 3-5 enrolled in learning spaces]]+Enrollment[[#This Row],['# of Boys from refugee community in age group 6-14 enrolled in learning spaces]]</f>
        <v>61</v>
      </c>
      <c r="BG599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599" s="22">
        <f>Enrollment[[#This Row],['# of Boys from host community in age group 3-5 enrolled in learning spaces]]+Enrollment[[#This Row],['# of Boys from host community in age group 6-14 enrolled in learning spaces]]</f>
        <v>0</v>
      </c>
      <c r="BI599" s="22">
        <f>Enrollment[[#This Row],['# of Girls from host community in age group 3-5 enrolled in learning spaces]]+Enrollment[[#This Row],['# of Girls from host community in age group 6-14 enrolled in learning spaces]]</f>
        <v>0</v>
      </c>
      <c r="BJ599" s="22">
        <f>Enrollment[[#This Row],[Male Refugee (3-14)]]+Enrollment[[#This Row],[Host Male (3-14)]]</f>
        <v>61</v>
      </c>
      <c r="BK599" s="22">
        <f>Enrollment[[#This Row],[Female Refugee (3-14)]]+Enrollment[[#This Row],[Host Female (3-14)]]</f>
        <v>44</v>
      </c>
      <c r="BL59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59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599" s="22">
        <f>Enrollment[[#This Row],['# of Boys from host community in age group 15-17 enrolled in learning spaces]]+Enrollment[[#This Row],['# of Boys from host community in age group 18-24 enrolled in learning spaces]]</f>
        <v>0</v>
      </c>
      <c r="BO59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599" s="22">
        <f>Enrollment[[#This Row],[Male Refugee (15-24)]]+Enrollment[[#This Row],[Male Host (15-24)]]</f>
        <v>0</v>
      </c>
      <c r="BQ599" s="22">
        <f>Enrollment[[#This Row],[Female Refugee  (15-24)]]+Enrollment[[#This Row],[Female Host (15-24)]]</f>
        <v>0</v>
      </c>
      <c r="BR599" s="22">
        <f>Enrollment[[#This Row],[Total Male (3-14)]]+Enrollment[[#This Row],[Total Male (15-24)]]</f>
        <v>61</v>
      </c>
      <c r="BS599" s="22">
        <f>Enrollment[[#This Row],[Total Female (3-14)]]+Enrollment[[#This Row],[Total Female (15-24)]]</f>
        <v>44</v>
      </c>
      <c r="BT599" s="22">
        <f>Enrollment[[#This Row],[Refugee Total]]+Enrollment[[#This Row],[Total Host]]</f>
        <v>105</v>
      </c>
      <c r="BU599" s="22">
        <f>Enrollment[[#This Row],['# of Girls from refugee community in age group 3-5 enrolled in learning spaces]]+Enrollment[[#This Row],['# of Girls from host community in age group 3-5 enrolled in learning spaces]]</f>
        <v>10</v>
      </c>
      <c r="BV599" s="22">
        <f>Enrollment[[#This Row],['# of Girls from refugee community in age group 6-14 enrolled in learning spaces]]+Enrollment[[#This Row],['# of Girls from host community in age group 6-14 enrolled in learning spaces]]</f>
        <v>34</v>
      </c>
      <c r="BW59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59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599" s="22">
        <f>Enrollment[[#This Row],['# of Boys from refugee community in age group 3-5 enrolled in learning spaces]]+Enrollment[[#This Row],['# of Boys from host community in age group 3-5 enrolled in learning spaces]]</f>
        <v>25</v>
      </c>
      <c r="BZ599" s="22">
        <f>Enrollment[[#This Row],['# of Boys from refugee community in age group 6-14 enrolled in learning spaces]]+Enrollment[[#This Row],['# of Boys from host community in age group 6-14 enrolled in learning spaces]]</f>
        <v>36</v>
      </c>
      <c r="CA599" s="22">
        <f>Enrollment[[#This Row],['# of Boys from refugee community in age group 15-17 enrolled in learning spaces]]+Enrollment[[#This Row],['# of Boys from host community in age group 15-17 enrolled in learning spaces]]</f>
        <v>0</v>
      </c>
      <c r="CB59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00" spans="1:80">
      <c r="A600" s="21" t="s">
        <v>56</v>
      </c>
      <c r="B600" s="21" t="s">
        <v>85</v>
      </c>
      <c r="E600" s="21" t="s">
        <v>824</v>
      </c>
      <c r="F600" s="21" t="s">
        <v>825</v>
      </c>
      <c r="G600" s="21">
        <v>31013408</v>
      </c>
      <c r="H600" s="21" t="s">
        <v>166</v>
      </c>
      <c r="I600" s="21" t="s">
        <v>167</v>
      </c>
      <c r="J600" s="21" t="s">
        <v>168</v>
      </c>
      <c r="K600" s="21">
        <v>21.188503437647899</v>
      </c>
      <c r="L600" s="21">
        <v>92.149871418467001</v>
      </c>
      <c r="M600" s="21">
        <v>-30.4699729186718</v>
      </c>
      <c r="N600" s="21">
        <v>4</v>
      </c>
      <c r="P600" s="21" t="s">
        <v>99</v>
      </c>
      <c r="Q600" s="21" t="s">
        <v>109</v>
      </c>
      <c r="S600" s="21">
        <v>42</v>
      </c>
      <c r="T600" s="21">
        <v>0</v>
      </c>
      <c r="U600" s="21">
        <v>35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17</v>
      </c>
      <c r="AB600" s="21">
        <v>0</v>
      </c>
      <c r="AC600" s="21">
        <v>18</v>
      </c>
      <c r="AD600" s="21">
        <v>0</v>
      </c>
      <c r="AE600" s="21">
        <v>0</v>
      </c>
      <c r="AF600" s="21">
        <v>0</v>
      </c>
      <c r="AG600" s="21">
        <v>0</v>
      </c>
      <c r="AH600" s="21">
        <v>0</v>
      </c>
      <c r="AI600" s="21">
        <v>0</v>
      </c>
      <c r="AJ600" s="21">
        <v>0</v>
      </c>
      <c r="AK600" s="21">
        <v>0</v>
      </c>
      <c r="AL600" s="21">
        <v>0</v>
      </c>
      <c r="AM600" s="21">
        <v>0</v>
      </c>
      <c r="AN600" s="21">
        <v>0</v>
      </c>
      <c r="AO600" s="21">
        <v>0</v>
      </c>
      <c r="AP600" s="21">
        <v>0</v>
      </c>
      <c r="AQ600" s="21">
        <v>0</v>
      </c>
      <c r="AR600" s="21">
        <v>0</v>
      </c>
      <c r="AS600" s="21">
        <v>0</v>
      </c>
      <c r="AT600" s="21">
        <v>0</v>
      </c>
      <c r="AU600" s="21">
        <v>0</v>
      </c>
      <c r="AV600" s="21">
        <v>0</v>
      </c>
      <c r="AW600" s="21">
        <v>0</v>
      </c>
      <c r="AX600" s="21">
        <v>0</v>
      </c>
      <c r="AY600" s="21" t="s">
        <v>167</v>
      </c>
      <c r="AZ60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112</v>
      </c>
      <c r="BA60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00" s="22">
        <f>Enrollment[[#This Row],[Refugee Children 3-14]]+Enrollment[[#This Row],[Refugee Children 15-24]]</f>
        <v>112</v>
      </c>
      <c r="BC60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0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00" s="22">
        <f>Enrollment[[#This Row],[Host Children 3-14]]+Enrollment[[#This Row],[Host Children 15-24]]</f>
        <v>0</v>
      </c>
      <c r="BF600" s="22">
        <f>Enrollment[[#This Row],['# of Boys from refugee community in age group 3-5 enrolled in learning spaces]]+Enrollment[[#This Row],['# of Boys from refugee community in age group 6-14 enrolled in learning spaces]]</f>
        <v>53</v>
      </c>
      <c r="BG600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600" s="22">
        <f>Enrollment[[#This Row],['# of Boys from host community in age group 3-5 enrolled in learning spaces]]+Enrollment[[#This Row],['# of Boys from host community in age group 6-14 enrolled in learning spaces]]</f>
        <v>0</v>
      </c>
      <c r="BI600" s="22">
        <f>Enrollment[[#This Row],['# of Girls from host community in age group 3-5 enrolled in learning spaces]]+Enrollment[[#This Row],['# of Girls from host community in age group 6-14 enrolled in learning spaces]]</f>
        <v>0</v>
      </c>
      <c r="BJ600" s="22">
        <f>Enrollment[[#This Row],[Male Refugee (3-14)]]+Enrollment[[#This Row],[Host Male (3-14)]]</f>
        <v>53</v>
      </c>
      <c r="BK600" s="22">
        <f>Enrollment[[#This Row],[Female Refugee (3-14)]]+Enrollment[[#This Row],[Host Female (3-14)]]</f>
        <v>59</v>
      </c>
      <c r="BL60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0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00" s="22">
        <f>Enrollment[[#This Row],['# of Boys from host community in age group 15-17 enrolled in learning spaces]]+Enrollment[[#This Row],['# of Boys from host community in age group 18-24 enrolled in learning spaces]]</f>
        <v>0</v>
      </c>
      <c r="BO60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00" s="22">
        <f>Enrollment[[#This Row],[Male Refugee (15-24)]]+Enrollment[[#This Row],[Male Host (15-24)]]</f>
        <v>0</v>
      </c>
      <c r="BQ600" s="22">
        <f>Enrollment[[#This Row],[Female Refugee  (15-24)]]+Enrollment[[#This Row],[Female Host (15-24)]]</f>
        <v>0</v>
      </c>
      <c r="BR600" s="22">
        <f>Enrollment[[#This Row],[Total Male (3-14)]]+Enrollment[[#This Row],[Total Male (15-24)]]</f>
        <v>53</v>
      </c>
      <c r="BS600" s="22">
        <f>Enrollment[[#This Row],[Total Female (3-14)]]+Enrollment[[#This Row],[Total Female (15-24)]]</f>
        <v>59</v>
      </c>
      <c r="BT600" s="22">
        <f>Enrollment[[#This Row],[Refugee Total]]+Enrollment[[#This Row],[Total Host]]</f>
        <v>112</v>
      </c>
      <c r="BU600" s="22">
        <f>Enrollment[[#This Row],['# of Girls from refugee community in age group 3-5 enrolled in learning spaces]]+Enrollment[[#This Row],['# of Girls from host community in age group 3-5 enrolled in learning spaces]]</f>
        <v>42</v>
      </c>
      <c r="BV600" s="22">
        <f>Enrollment[[#This Row],['# of Girls from refugee community in age group 6-14 enrolled in learning spaces]]+Enrollment[[#This Row],['# of Girls from host community in age group 6-14 enrolled in learning spaces]]</f>
        <v>17</v>
      </c>
      <c r="BW60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0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00" s="22">
        <f>Enrollment[[#This Row],['# of Boys from refugee community in age group 3-5 enrolled in learning spaces]]+Enrollment[[#This Row],['# of Boys from host community in age group 3-5 enrolled in learning spaces]]</f>
        <v>35</v>
      </c>
      <c r="BZ600" s="22">
        <f>Enrollment[[#This Row],['# of Boys from refugee community in age group 6-14 enrolled in learning spaces]]+Enrollment[[#This Row],['# of Boys from host community in age group 6-14 enrolled in learning spaces]]</f>
        <v>18</v>
      </c>
      <c r="CA600" s="22">
        <f>Enrollment[[#This Row],['# of Boys from refugee community in age group 15-17 enrolled in learning spaces]]+Enrollment[[#This Row],['# of Boys from host community in age group 15-17 enrolled in learning spaces]]</f>
        <v>0</v>
      </c>
      <c r="CB60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01" spans="1:80">
      <c r="A601" s="21" t="s">
        <v>56</v>
      </c>
      <c r="B601" s="21" t="s">
        <v>85</v>
      </c>
      <c r="E601" s="21" t="s">
        <v>421</v>
      </c>
      <c r="F601" s="21" t="s">
        <v>826</v>
      </c>
      <c r="G601" s="21">
        <v>31013404</v>
      </c>
      <c r="H601" s="21" t="s">
        <v>166</v>
      </c>
      <c r="I601" s="21" t="s">
        <v>167</v>
      </c>
      <c r="J601" s="21" t="s">
        <v>168</v>
      </c>
      <c r="K601" s="21">
        <v>21.1882205469716</v>
      </c>
      <c r="L601" s="21">
        <v>92.149043761701193</v>
      </c>
      <c r="M601" s="21">
        <v>-33.6188387256759</v>
      </c>
      <c r="N601" s="21">
        <v>4</v>
      </c>
      <c r="P601" s="21" t="s">
        <v>99</v>
      </c>
      <c r="Q601" s="21" t="s">
        <v>109</v>
      </c>
      <c r="S601" s="21">
        <v>16</v>
      </c>
      <c r="T601" s="21">
        <v>0</v>
      </c>
      <c r="U601" s="21">
        <v>20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46</v>
      </c>
      <c r="AB601" s="21">
        <v>0</v>
      </c>
      <c r="AC601" s="21">
        <v>24</v>
      </c>
      <c r="AD601" s="21">
        <v>0</v>
      </c>
      <c r="AE601" s="21">
        <v>0</v>
      </c>
      <c r="AF601" s="21">
        <v>0</v>
      </c>
      <c r="AG601" s="21">
        <v>0</v>
      </c>
      <c r="AH601" s="21">
        <v>0</v>
      </c>
      <c r="AI601" s="21">
        <v>0</v>
      </c>
      <c r="AJ601" s="21">
        <v>0</v>
      </c>
      <c r="AK601" s="21">
        <v>0</v>
      </c>
      <c r="AL601" s="21">
        <v>0</v>
      </c>
      <c r="AM601" s="21">
        <v>0</v>
      </c>
      <c r="AN601" s="21">
        <v>0</v>
      </c>
      <c r="AO601" s="21">
        <v>0</v>
      </c>
      <c r="AP601" s="21">
        <v>0</v>
      </c>
      <c r="AQ601" s="21">
        <v>0</v>
      </c>
      <c r="AR601" s="21">
        <v>0</v>
      </c>
      <c r="AS601" s="21">
        <v>0</v>
      </c>
      <c r="AT601" s="21">
        <v>0</v>
      </c>
      <c r="AU601" s="21">
        <v>0</v>
      </c>
      <c r="AV601" s="21">
        <v>0</v>
      </c>
      <c r="AW601" s="21">
        <v>0</v>
      </c>
      <c r="AX601" s="21">
        <v>0</v>
      </c>
      <c r="AY601" s="21" t="s">
        <v>167</v>
      </c>
      <c r="AZ60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60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01" s="22">
        <f>Enrollment[[#This Row],[Refugee Children 3-14]]+Enrollment[[#This Row],[Refugee Children 15-24]]</f>
        <v>106</v>
      </c>
      <c r="BC60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0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01" s="22">
        <f>Enrollment[[#This Row],[Host Children 3-14]]+Enrollment[[#This Row],[Host Children 15-24]]</f>
        <v>0</v>
      </c>
      <c r="BF601" s="22">
        <f>Enrollment[[#This Row],['# of Boys from refugee community in age group 3-5 enrolled in learning spaces]]+Enrollment[[#This Row],['# of Boys from refugee community in age group 6-14 enrolled in learning spaces]]</f>
        <v>44</v>
      </c>
      <c r="BG601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601" s="22">
        <f>Enrollment[[#This Row],['# of Boys from host community in age group 3-5 enrolled in learning spaces]]+Enrollment[[#This Row],['# of Boys from host community in age group 6-14 enrolled in learning spaces]]</f>
        <v>0</v>
      </c>
      <c r="BI601" s="22">
        <f>Enrollment[[#This Row],['# of Girls from host community in age group 3-5 enrolled in learning spaces]]+Enrollment[[#This Row],['# of Girls from host community in age group 6-14 enrolled in learning spaces]]</f>
        <v>0</v>
      </c>
      <c r="BJ601" s="22">
        <f>Enrollment[[#This Row],[Male Refugee (3-14)]]+Enrollment[[#This Row],[Host Male (3-14)]]</f>
        <v>44</v>
      </c>
      <c r="BK601" s="22">
        <f>Enrollment[[#This Row],[Female Refugee (3-14)]]+Enrollment[[#This Row],[Host Female (3-14)]]</f>
        <v>62</v>
      </c>
      <c r="BL60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0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01" s="22">
        <f>Enrollment[[#This Row],['# of Boys from host community in age group 15-17 enrolled in learning spaces]]+Enrollment[[#This Row],['# of Boys from host community in age group 18-24 enrolled in learning spaces]]</f>
        <v>0</v>
      </c>
      <c r="BO60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01" s="22">
        <f>Enrollment[[#This Row],[Male Refugee (15-24)]]+Enrollment[[#This Row],[Male Host (15-24)]]</f>
        <v>0</v>
      </c>
      <c r="BQ601" s="22">
        <f>Enrollment[[#This Row],[Female Refugee  (15-24)]]+Enrollment[[#This Row],[Female Host (15-24)]]</f>
        <v>0</v>
      </c>
      <c r="BR601" s="22">
        <f>Enrollment[[#This Row],[Total Male (3-14)]]+Enrollment[[#This Row],[Total Male (15-24)]]</f>
        <v>44</v>
      </c>
      <c r="BS601" s="22">
        <f>Enrollment[[#This Row],[Total Female (3-14)]]+Enrollment[[#This Row],[Total Female (15-24)]]</f>
        <v>62</v>
      </c>
      <c r="BT601" s="22">
        <f>Enrollment[[#This Row],[Refugee Total]]+Enrollment[[#This Row],[Total Host]]</f>
        <v>106</v>
      </c>
      <c r="BU601" s="22">
        <f>Enrollment[[#This Row],['# of Girls from refugee community in age group 3-5 enrolled in learning spaces]]+Enrollment[[#This Row],['# of Girls from host community in age group 3-5 enrolled in learning spaces]]</f>
        <v>16</v>
      </c>
      <c r="BV601" s="22">
        <f>Enrollment[[#This Row],['# of Girls from refugee community in age group 6-14 enrolled in learning spaces]]+Enrollment[[#This Row],['# of Girls from host community in age group 6-14 enrolled in learning spaces]]</f>
        <v>46</v>
      </c>
      <c r="BW60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0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01" s="22">
        <f>Enrollment[[#This Row],['# of Boys from refugee community in age group 3-5 enrolled in learning spaces]]+Enrollment[[#This Row],['# of Boys from host community in age group 3-5 enrolled in learning spaces]]</f>
        <v>20</v>
      </c>
      <c r="BZ601" s="22">
        <f>Enrollment[[#This Row],['# of Boys from refugee community in age group 6-14 enrolled in learning spaces]]+Enrollment[[#This Row],['# of Boys from host community in age group 6-14 enrolled in learning spaces]]</f>
        <v>24</v>
      </c>
      <c r="CA601" s="22">
        <f>Enrollment[[#This Row],['# of Boys from refugee community in age group 15-17 enrolled in learning spaces]]+Enrollment[[#This Row],['# of Boys from host community in age group 15-17 enrolled in learning spaces]]</f>
        <v>0</v>
      </c>
      <c r="CB60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02" spans="1:80">
      <c r="A602" s="21" t="s">
        <v>56</v>
      </c>
      <c r="B602" s="21" t="s">
        <v>85</v>
      </c>
      <c r="E602" s="21" t="s">
        <v>827</v>
      </c>
      <c r="F602" s="21" t="s">
        <v>828</v>
      </c>
      <c r="G602" s="21">
        <v>31013378</v>
      </c>
      <c r="H602" s="21" t="s">
        <v>166</v>
      </c>
      <c r="I602" s="21" t="s">
        <v>167</v>
      </c>
      <c r="J602" s="21" t="s">
        <v>168</v>
      </c>
      <c r="K602" s="21">
        <v>21.1872783474406</v>
      </c>
      <c r="L602" s="21">
        <v>92.149875500528395</v>
      </c>
      <c r="M602" s="21">
        <v>-33.162324754227001</v>
      </c>
      <c r="N602" s="21">
        <v>4</v>
      </c>
      <c r="P602" s="21" t="s">
        <v>99</v>
      </c>
      <c r="Q602" s="21" t="s">
        <v>109</v>
      </c>
      <c r="S602" s="21">
        <v>14</v>
      </c>
      <c r="T602" s="21">
        <v>0</v>
      </c>
      <c r="U602" s="21">
        <v>21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41</v>
      </c>
      <c r="AB602" s="21">
        <v>0</v>
      </c>
      <c r="AC602" s="21">
        <v>29</v>
      </c>
      <c r="AD602" s="21">
        <v>0</v>
      </c>
      <c r="AE602" s="21">
        <v>0</v>
      </c>
      <c r="AF602" s="21">
        <v>0</v>
      </c>
      <c r="AG602" s="21">
        <v>0</v>
      </c>
      <c r="AH602" s="21">
        <v>0</v>
      </c>
      <c r="AI602" s="21">
        <v>0</v>
      </c>
      <c r="AJ602" s="21">
        <v>0</v>
      </c>
      <c r="AK602" s="21">
        <v>0</v>
      </c>
      <c r="AL602" s="21">
        <v>0</v>
      </c>
      <c r="AM602" s="21">
        <v>0</v>
      </c>
      <c r="AN602" s="21">
        <v>0</v>
      </c>
      <c r="AO602" s="21">
        <v>0</v>
      </c>
      <c r="AP602" s="21">
        <v>0</v>
      </c>
      <c r="AQ602" s="21">
        <v>0</v>
      </c>
      <c r="AR602" s="21">
        <v>0</v>
      </c>
      <c r="AS602" s="21">
        <v>0</v>
      </c>
      <c r="AT602" s="21">
        <v>0</v>
      </c>
      <c r="AU602" s="21">
        <v>0</v>
      </c>
      <c r="AV602" s="21">
        <v>0</v>
      </c>
      <c r="AW602" s="21">
        <v>0</v>
      </c>
      <c r="AX602" s="21">
        <v>0</v>
      </c>
      <c r="AY602" s="21" t="s">
        <v>167</v>
      </c>
      <c r="AZ60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0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02" s="22">
        <f>Enrollment[[#This Row],[Refugee Children 3-14]]+Enrollment[[#This Row],[Refugee Children 15-24]]</f>
        <v>105</v>
      </c>
      <c r="BC60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0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02" s="22">
        <f>Enrollment[[#This Row],[Host Children 3-14]]+Enrollment[[#This Row],[Host Children 15-24]]</f>
        <v>0</v>
      </c>
      <c r="BF602" s="22">
        <f>Enrollment[[#This Row],['# of Boys from refugee community in age group 3-5 enrolled in learning spaces]]+Enrollment[[#This Row],['# of Boys from refugee community in age group 6-14 enrolled in learning spaces]]</f>
        <v>50</v>
      </c>
      <c r="BG602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602" s="22">
        <f>Enrollment[[#This Row],['# of Boys from host community in age group 3-5 enrolled in learning spaces]]+Enrollment[[#This Row],['# of Boys from host community in age group 6-14 enrolled in learning spaces]]</f>
        <v>0</v>
      </c>
      <c r="BI602" s="22">
        <f>Enrollment[[#This Row],['# of Girls from host community in age group 3-5 enrolled in learning spaces]]+Enrollment[[#This Row],['# of Girls from host community in age group 6-14 enrolled in learning spaces]]</f>
        <v>0</v>
      </c>
      <c r="BJ602" s="22">
        <f>Enrollment[[#This Row],[Male Refugee (3-14)]]+Enrollment[[#This Row],[Host Male (3-14)]]</f>
        <v>50</v>
      </c>
      <c r="BK602" s="22">
        <f>Enrollment[[#This Row],[Female Refugee (3-14)]]+Enrollment[[#This Row],[Host Female (3-14)]]</f>
        <v>55</v>
      </c>
      <c r="BL60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0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02" s="22">
        <f>Enrollment[[#This Row],['# of Boys from host community in age group 15-17 enrolled in learning spaces]]+Enrollment[[#This Row],['# of Boys from host community in age group 18-24 enrolled in learning spaces]]</f>
        <v>0</v>
      </c>
      <c r="BO60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02" s="22">
        <f>Enrollment[[#This Row],[Male Refugee (15-24)]]+Enrollment[[#This Row],[Male Host (15-24)]]</f>
        <v>0</v>
      </c>
      <c r="BQ602" s="22">
        <f>Enrollment[[#This Row],[Female Refugee  (15-24)]]+Enrollment[[#This Row],[Female Host (15-24)]]</f>
        <v>0</v>
      </c>
      <c r="BR602" s="22">
        <f>Enrollment[[#This Row],[Total Male (3-14)]]+Enrollment[[#This Row],[Total Male (15-24)]]</f>
        <v>50</v>
      </c>
      <c r="BS602" s="22">
        <f>Enrollment[[#This Row],[Total Female (3-14)]]+Enrollment[[#This Row],[Total Female (15-24)]]</f>
        <v>55</v>
      </c>
      <c r="BT602" s="22">
        <f>Enrollment[[#This Row],[Refugee Total]]+Enrollment[[#This Row],[Total Host]]</f>
        <v>105</v>
      </c>
      <c r="BU602" s="22">
        <f>Enrollment[[#This Row],['# of Girls from refugee community in age group 3-5 enrolled in learning spaces]]+Enrollment[[#This Row],['# of Girls from host community in age group 3-5 enrolled in learning spaces]]</f>
        <v>14</v>
      </c>
      <c r="BV602" s="22">
        <f>Enrollment[[#This Row],['# of Girls from refugee community in age group 6-14 enrolled in learning spaces]]+Enrollment[[#This Row],['# of Girls from host community in age group 6-14 enrolled in learning spaces]]</f>
        <v>41</v>
      </c>
      <c r="BW60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0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02" s="22">
        <f>Enrollment[[#This Row],['# of Boys from refugee community in age group 3-5 enrolled in learning spaces]]+Enrollment[[#This Row],['# of Boys from host community in age group 3-5 enrolled in learning spaces]]</f>
        <v>21</v>
      </c>
      <c r="BZ602" s="22">
        <f>Enrollment[[#This Row],['# of Boys from refugee community in age group 6-14 enrolled in learning spaces]]+Enrollment[[#This Row],['# of Boys from host community in age group 6-14 enrolled in learning spaces]]</f>
        <v>29</v>
      </c>
      <c r="CA602" s="22">
        <f>Enrollment[[#This Row],['# of Boys from refugee community in age group 15-17 enrolled in learning spaces]]+Enrollment[[#This Row],['# of Boys from host community in age group 15-17 enrolled in learning spaces]]</f>
        <v>0</v>
      </c>
      <c r="CB60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03" spans="1:80">
      <c r="A603" s="21" t="s">
        <v>56</v>
      </c>
      <c r="B603" s="21" t="s">
        <v>85</v>
      </c>
      <c r="E603" s="21" t="s">
        <v>829</v>
      </c>
      <c r="F603" s="21" t="s">
        <v>830</v>
      </c>
      <c r="G603" s="21">
        <v>31013389</v>
      </c>
      <c r="H603" s="21" t="s">
        <v>166</v>
      </c>
      <c r="I603" s="21" t="s">
        <v>167</v>
      </c>
      <c r="J603" s="21" t="s">
        <v>168</v>
      </c>
      <c r="K603" s="21">
        <v>21.187745340017301</v>
      </c>
      <c r="L603" s="21">
        <v>92.149325003010901</v>
      </c>
      <c r="M603" s="21">
        <v>-47.329821425059897</v>
      </c>
      <c r="N603" s="21">
        <v>4</v>
      </c>
      <c r="P603" s="21" t="s">
        <v>99</v>
      </c>
      <c r="Q603" s="21" t="s">
        <v>109</v>
      </c>
      <c r="S603" s="21">
        <v>22</v>
      </c>
      <c r="T603" s="21">
        <v>0</v>
      </c>
      <c r="U603" s="21">
        <v>13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27</v>
      </c>
      <c r="AB603" s="21">
        <v>0</v>
      </c>
      <c r="AC603" s="21">
        <v>43</v>
      </c>
      <c r="AD603" s="21">
        <v>0</v>
      </c>
      <c r="AE603" s="21">
        <v>0</v>
      </c>
      <c r="AF603" s="21">
        <v>0</v>
      </c>
      <c r="AG603" s="21">
        <v>0</v>
      </c>
      <c r="AH603" s="21">
        <v>0</v>
      </c>
      <c r="AI603" s="21">
        <v>0</v>
      </c>
      <c r="AJ603" s="21">
        <v>0</v>
      </c>
      <c r="AK603" s="21">
        <v>0</v>
      </c>
      <c r="AL603" s="21">
        <v>0</v>
      </c>
      <c r="AM603" s="21">
        <v>0</v>
      </c>
      <c r="AN603" s="21">
        <v>0</v>
      </c>
      <c r="AO603" s="21">
        <v>0</v>
      </c>
      <c r="AP603" s="21">
        <v>0</v>
      </c>
      <c r="AQ603" s="21">
        <v>0</v>
      </c>
      <c r="AR603" s="21">
        <v>0</v>
      </c>
      <c r="AS603" s="21">
        <v>0</v>
      </c>
      <c r="AT603" s="21">
        <v>0</v>
      </c>
      <c r="AU603" s="21">
        <v>0</v>
      </c>
      <c r="AV603" s="21">
        <v>0</v>
      </c>
      <c r="AW603" s="21">
        <v>0</v>
      </c>
      <c r="AX603" s="21">
        <v>0</v>
      </c>
      <c r="AY603" s="21" t="s">
        <v>167</v>
      </c>
      <c r="AZ60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0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03" s="22">
        <f>Enrollment[[#This Row],[Refugee Children 3-14]]+Enrollment[[#This Row],[Refugee Children 15-24]]</f>
        <v>105</v>
      </c>
      <c r="BC60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0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03" s="22">
        <f>Enrollment[[#This Row],[Host Children 3-14]]+Enrollment[[#This Row],[Host Children 15-24]]</f>
        <v>0</v>
      </c>
      <c r="BF603" s="22">
        <f>Enrollment[[#This Row],['# of Boys from refugee community in age group 3-5 enrolled in learning spaces]]+Enrollment[[#This Row],['# of Boys from refugee community in age group 6-14 enrolled in learning spaces]]</f>
        <v>56</v>
      </c>
      <c r="BG603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603" s="22">
        <f>Enrollment[[#This Row],['# of Boys from host community in age group 3-5 enrolled in learning spaces]]+Enrollment[[#This Row],['# of Boys from host community in age group 6-14 enrolled in learning spaces]]</f>
        <v>0</v>
      </c>
      <c r="BI603" s="22">
        <f>Enrollment[[#This Row],['# of Girls from host community in age group 3-5 enrolled in learning spaces]]+Enrollment[[#This Row],['# of Girls from host community in age group 6-14 enrolled in learning spaces]]</f>
        <v>0</v>
      </c>
      <c r="BJ603" s="22">
        <f>Enrollment[[#This Row],[Male Refugee (3-14)]]+Enrollment[[#This Row],[Host Male (3-14)]]</f>
        <v>56</v>
      </c>
      <c r="BK603" s="22">
        <f>Enrollment[[#This Row],[Female Refugee (3-14)]]+Enrollment[[#This Row],[Host Female (3-14)]]</f>
        <v>49</v>
      </c>
      <c r="BL60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0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03" s="22">
        <f>Enrollment[[#This Row],['# of Boys from host community in age group 15-17 enrolled in learning spaces]]+Enrollment[[#This Row],['# of Boys from host community in age group 18-24 enrolled in learning spaces]]</f>
        <v>0</v>
      </c>
      <c r="BO60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03" s="22">
        <f>Enrollment[[#This Row],[Male Refugee (15-24)]]+Enrollment[[#This Row],[Male Host (15-24)]]</f>
        <v>0</v>
      </c>
      <c r="BQ603" s="22">
        <f>Enrollment[[#This Row],[Female Refugee  (15-24)]]+Enrollment[[#This Row],[Female Host (15-24)]]</f>
        <v>0</v>
      </c>
      <c r="BR603" s="22">
        <f>Enrollment[[#This Row],[Total Male (3-14)]]+Enrollment[[#This Row],[Total Male (15-24)]]</f>
        <v>56</v>
      </c>
      <c r="BS603" s="22">
        <f>Enrollment[[#This Row],[Total Female (3-14)]]+Enrollment[[#This Row],[Total Female (15-24)]]</f>
        <v>49</v>
      </c>
      <c r="BT603" s="22">
        <f>Enrollment[[#This Row],[Refugee Total]]+Enrollment[[#This Row],[Total Host]]</f>
        <v>105</v>
      </c>
      <c r="BU603" s="22">
        <f>Enrollment[[#This Row],['# of Girls from refugee community in age group 3-5 enrolled in learning spaces]]+Enrollment[[#This Row],['# of Girls from host community in age group 3-5 enrolled in learning spaces]]</f>
        <v>22</v>
      </c>
      <c r="BV603" s="22">
        <f>Enrollment[[#This Row],['# of Girls from refugee community in age group 6-14 enrolled in learning spaces]]+Enrollment[[#This Row],['# of Girls from host community in age group 6-14 enrolled in learning spaces]]</f>
        <v>27</v>
      </c>
      <c r="BW60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0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03" s="22">
        <f>Enrollment[[#This Row],['# of Boys from refugee community in age group 3-5 enrolled in learning spaces]]+Enrollment[[#This Row],['# of Boys from host community in age group 3-5 enrolled in learning spaces]]</f>
        <v>13</v>
      </c>
      <c r="BZ603" s="22">
        <f>Enrollment[[#This Row],['# of Boys from refugee community in age group 6-14 enrolled in learning spaces]]+Enrollment[[#This Row],['# of Boys from host community in age group 6-14 enrolled in learning spaces]]</f>
        <v>43</v>
      </c>
      <c r="CA603" s="22">
        <f>Enrollment[[#This Row],['# of Boys from refugee community in age group 15-17 enrolled in learning spaces]]+Enrollment[[#This Row],['# of Boys from host community in age group 15-17 enrolled in learning spaces]]</f>
        <v>0</v>
      </c>
      <c r="CB60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04" spans="1:80">
      <c r="A604" s="21" t="s">
        <v>56</v>
      </c>
      <c r="B604" s="21" t="s">
        <v>85</v>
      </c>
      <c r="E604" s="21" t="s">
        <v>831</v>
      </c>
      <c r="F604" s="21" t="s">
        <v>832</v>
      </c>
      <c r="G604" s="21">
        <v>31013379</v>
      </c>
      <c r="H604" s="21" t="s">
        <v>166</v>
      </c>
      <c r="I604" s="21" t="s">
        <v>167</v>
      </c>
      <c r="J604" s="21" t="s">
        <v>168</v>
      </c>
      <c r="K604" s="21">
        <v>21.186731518111198</v>
      </c>
      <c r="L604" s="21">
        <v>92.149683603927102</v>
      </c>
      <c r="M604" s="21">
        <v>-45.699601613966003</v>
      </c>
      <c r="N604" s="21">
        <v>4</v>
      </c>
      <c r="P604" s="21" t="s">
        <v>99</v>
      </c>
      <c r="Q604" s="21" t="s">
        <v>109</v>
      </c>
      <c r="S604" s="21">
        <v>20</v>
      </c>
      <c r="T604" s="21">
        <v>0</v>
      </c>
      <c r="U604" s="21">
        <v>15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36</v>
      </c>
      <c r="AB604" s="21">
        <v>0</v>
      </c>
      <c r="AC604" s="21">
        <v>34</v>
      </c>
      <c r="AD604" s="21">
        <v>0</v>
      </c>
      <c r="AE604" s="21">
        <v>0</v>
      </c>
      <c r="AF604" s="21">
        <v>0</v>
      </c>
      <c r="AG604" s="21">
        <v>0</v>
      </c>
      <c r="AH604" s="21">
        <v>0</v>
      </c>
      <c r="AI604" s="21">
        <v>0</v>
      </c>
      <c r="AJ604" s="21">
        <v>0</v>
      </c>
      <c r="AK604" s="21">
        <v>0</v>
      </c>
      <c r="AL604" s="21">
        <v>0</v>
      </c>
      <c r="AM604" s="21">
        <v>0</v>
      </c>
      <c r="AN604" s="21">
        <v>0</v>
      </c>
      <c r="AO604" s="21">
        <v>0</v>
      </c>
      <c r="AP604" s="21">
        <v>0</v>
      </c>
      <c r="AQ604" s="21">
        <v>0</v>
      </c>
      <c r="AR604" s="21">
        <v>0</v>
      </c>
      <c r="AS604" s="21">
        <v>0</v>
      </c>
      <c r="AT604" s="21">
        <v>0</v>
      </c>
      <c r="AU604" s="21">
        <v>0</v>
      </c>
      <c r="AV604" s="21">
        <v>0</v>
      </c>
      <c r="AW604" s="21">
        <v>0</v>
      </c>
      <c r="AX604" s="21">
        <v>0</v>
      </c>
      <c r="AY604" s="21" t="s">
        <v>167</v>
      </c>
      <c r="AZ60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0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04" s="22">
        <f>Enrollment[[#This Row],[Refugee Children 3-14]]+Enrollment[[#This Row],[Refugee Children 15-24]]</f>
        <v>105</v>
      </c>
      <c r="BC60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0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04" s="22">
        <f>Enrollment[[#This Row],[Host Children 3-14]]+Enrollment[[#This Row],[Host Children 15-24]]</f>
        <v>0</v>
      </c>
      <c r="BF604" s="22">
        <f>Enrollment[[#This Row],['# of Boys from refugee community in age group 3-5 enrolled in learning spaces]]+Enrollment[[#This Row],['# of Boys from refugee community in age group 6-14 enrolled in learning spaces]]</f>
        <v>49</v>
      </c>
      <c r="BG604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604" s="22">
        <f>Enrollment[[#This Row],['# of Boys from host community in age group 3-5 enrolled in learning spaces]]+Enrollment[[#This Row],['# of Boys from host community in age group 6-14 enrolled in learning spaces]]</f>
        <v>0</v>
      </c>
      <c r="BI604" s="22">
        <f>Enrollment[[#This Row],['# of Girls from host community in age group 3-5 enrolled in learning spaces]]+Enrollment[[#This Row],['# of Girls from host community in age group 6-14 enrolled in learning spaces]]</f>
        <v>0</v>
      </c>
      <c r="BJ604" s="22">
        <f>Enrollment[[#This Row],[Male Refugee (3-14)]]+Enrollment[[#This Row],[Host Male (3-14)]]</f>
        <v>49</v>
      </c>
      <c r="BK604" s="22">
        <f>Enrollment[[#This Row],[Female Refugee (3-14)]]+Enrollment[[#This Row],[Host Female (3-14)]]</f>
        <v>56</v>
      </c>
      <c r="BL60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0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04" s="22">
        <f>Enrollment[[#This Row],['# of Boys from host community in age group 15-17 enrolled in learning spaces]]+Enrollment[[#This Row],['# of Boys from host community in age group 18-24 enrolled in learning spaces]]</f>
        <v>0</v>
      </c>
      <c r="BO60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04" s="22">
        <f>Enrollment[[#This Row],[Male Refugee (15-24)]]+Enrollment[[#This Row],[Male Host (15-24)]]</f>
        <v>0</v>
      </c>
      <c r="BQ604" s="22">
        <f>Enrollment[[#This Row],[Female Refugee  (15-24)]]+Enrollment[[#This Row],[Female Host (15-24)]]</f>
        <v>0</v>
      </c>
      <c r="BR604" s="22">
        <f>Enrollment[[#This Row],[Total Male (3-14)]]+Enrollment[[#This Row],[Total Male (15-24)]]</f>
        <v>49</v>
      </c>
      <c r="BS604" s="22">
        <f>Enrollment[[#This Row],[Total Female (3-14)]]+Enrollment[[#This Row],[Total Female (15-24)]]</f>
        <v>56</v>
      </c>
      <c r="BT604" s="22">
        <f>Enrollment[[#This Row],[Refugee Total]]+Enrollment[[#This Row],[Total Host]]</f>
        <v>105</v>
      </c>
      <c r="BU604" s="22">
        <f>Enrollment[[#This Row],['# of Girls from refugee community in age group 3-5 enrolled in learning spaces]]+Enrollment[[#This Row],['# of Girls from host community in age group 3-5 enrolled in learning spaces]]</f>
        <v>20</v>
      </c>
      <c r="BV60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60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0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04" s="22">
        <f>Enrollment[[#This Row],['# of Boys from refugee community in age group 3-5 enrolled in learning spaces]]+Enrollment[[#This Row],['# of Boys from host community in age group 3-5 enrolled in learning spaces]]</f>
        <v>15</v>
      </c>
      <c r="BZ604" s="22">
        <f>Enrollment[[#This Row],['# of Boys from refugee community in age group 6-14 enrolled in learning spaces]]+Enrollment[[#This Row],['# of Boys from host community in age group 6-14 enrolled in learning spaces]]</f>
        <v>34</v>
      </c>
      <c r="CA604" s="22">
        <f>Enrollment[[#This Row],['# of Boys from refugee community in age group 15-17 enrolled in learning spaces]]+Enrollment[[#This Row],['# of Boys from host community in age group 15-17 enrolled in learning spaces]]</f>
        <v>0</v>
      </c>
      <c r="CB60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05" spans="1:80">
      <c r="A605" s="21" t="s">
        <v>56</v>
      </c>
      <c r="B605" s="21" t="s">
        <v>85</v>
      </c>
      <c r="E605" s="21" t="s">
        <v>833</v>
      </c>
      <c r="F605" s="21" t="s">
        <v>834</v>
      </c>
      <c r="G605" s="21">
        <v>31013402</v>
      </c>
      <c r="H605" s="21" t="s">
        <v>166</v>
      </c>
      <c r="I605" s="21" t="s">
        <v>167</v>
      </c>
      <c r="J605" s="21" t="s">
        <v>168</v>
      </c>
      <c r="K605" s="21">
        <v>21.185705674678498</v>
      </c>
      <c r="L605" s="21">
        <v>92.150784836437197</v>
      </c>
      <c r="M605" s="21">
        <v>-57.884280103908701</v>
      </c>
      <c r="N605" s="21">
        <v>4</v>
      </c>
      <c r="P605" s="21" t="s">
        <v>99</v>
      </c>
      <c r="Q605" s="21" t="s">
        <v>109</v>
      </c>
      <c r="S605" s="21">
        <v>17</v>
      </c>
      <c r="T605" s="21">
        <v>0</v>
      </c>
      <c r="U605" s="21">
        <v>18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32</v>
      </c>
      <c r="AB605" s="21">
        <v>0</v>
      </c>
      <c r="AC605" s="21">
        <v>33</v>
      </c>
      <c r="AD605" s="21">
        <v>0</v>
      </c>
      <c r="AE605" s="21">
        <v>0</v>
      </c>
      <c r="AF605" s="21">
        <v>0</v>
      </c>
      <c r="AG605" s="21">
        <v>0</v>
      </c>
      <c r="AH605" s="21">
        <v>0</v>
      </c>
      <c r="AI605" s="21">
        <v>0</v>
      </c>
      <c r="AJ605" s="21">
        <v>0</v>
      </c>
      <c r="AK605" s="21">
        <v>0</v>
      </c>
      <c r="AL605" s="21">
        <v>0</v>
      </c>
      <c r="AM605" s="21">
        <v>0</v>
      </c>
      <c r="AN605" s="21">
        <v>0</v>
      </c>
      <c r="AO605" s="21">
        <v>0</v>
      </c>
      <c r="AP605" s="21">
        <v>0</v>
      </c>
      <c r="AQ605" s="21">
        <v>0</v>
      </c>
      <c r="AR605" s="21">
        <v>0</v>
      </c>
      <c r="AS605" s="21">
        <v>0</v>
      </c>
      <c r="AT605" s="21">
        <v>0</v>
      </c>
      <c r="AU605" s="21">
        <v>0</v>
      </c>
      <c r="AV605" s="21">
        <v>0</v>
      </c>
      <c r="AW605" s="21">
        <v>0</v>
      </c>
      <c r="AX605" s="21">
        <v>0</v>
      </c>
      <c r="AY605" s="21" t="s">
        <v>167</v>
      </c>
      <c r="AZ60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100</v>
      </c>
      <c r="BA60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05" s="22">
        <f>Enrollment[[#This Row],[Refugee Children 3-14]]+Enrollment[[#This Row],[Refugee Children 15-24]]</f>
        <v>100</v>
      </c>
      <c r="BC60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0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05" s="22">
        <f>Enrollment[[#This Row],[Host Children 3-14]]+Enrollment[[#This Row],[Host Children 15-24]]</f>
        <v>0</v>
      </c>
      <c r="BF605" s="22">
        <f>Enrollment[[#This Row],['# of Boys from refugee community in age group 3-5 enrolled in learning spaces]]+Enrollment[[#This Row],['# of Boys from refugee community in age group 6-14 enrolled in learning spaces]]</f>
        <v>51</v>
      </c>
      <c r="BG605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605" s="22">
        <f>Enrollment[[#This Row],['# of Boys from host community in age group 3-5 enrolled in learning spaces]]+Enrollment[[#This Row],['# of Boys from host community in age group 6-14 enrolled in learning spaces]]</f>
        <v>0</v>
      </c>
      <c r="BI605" s="22">
        <f>Enrollment[[#This Row],['# of Girls from host community in age group 3-5 enrolled in learning spaces]]+Enrollment[[#This Row],['# of Girls from host community in age group 6-14 enrolled in learning spaces]]</f>
        <v>0</v>
      </c>
      <c r="BJ605" s="22">
        <f>Enrollment[[#This Row],[Male Refugee (3-14)]]+Enrollment[[#This Row],[Host Male (3-14)]]</f>
        <v>51</v>
      </c>
      <c r="BK605" s="22">
        <f>Enrollment[[#This Row],[Female Refugee (3-14)]]+Enrollment[[#This Row],[Host Female (3-14)]]</f>
        <v>49</v>
      </c>
      <c r="BL60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0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05" s="22">
        <f>Enrollment[[#This Row],['# of Boys from host community in age group 15-17 enrolled in learning spaces]]+Enrollment[[#This Row],['# of Boys from host community in age group 18-24 enrolled in learning spaces]]</f>
        <v>0</v>
      </c>
      <c r="BO60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05" s="22">
        <f>Enrollment[[#This Row],[Male Refugee (15-24)]]+Enrollment[[#This Row],[Male Host (15-24)]]</f>
        <v>0</v>
      </c>
      <c r="BQ605" s="22">
        <f>Enrollment[[#This Row],[Female Refugee  (15-24)]]+Enrollment[[#This Row],[Female Host (15-24)]]</f>
        <v>0</v>
      </c>
      <c r="BR605" s="22">
        <f>Enrollment[[#This Row],[Total Male (3-14)]]+Enrollment[[#This Row],[Total Male (15-24)]]</f>
        <v>51</v>
      </c>
      <c r="BS605" s="22">
        <f>Enrollment[[#This Row],[Total Female (3-14)]]+Enrollment[[#This Row],[Total Female (15-24)]]</f>
        <v>49</v>
      </c>
      <c r="BT605" s="22">
        <f>Enrollment[[#This Row],[Refugee Total]]+Enrollment[[#This Row],[Total Host]]</f>
        <v>100</v>
      </c>
      <c r="BU605" s="22">
        <f>Enrollment[[#This Row],['# of Girls from refugee community in age group 3-5 enrolled in learning spaces]]+Enrollment[[#This Row],['# of Girls from host community in age group 3-5 enrolled in learning spaces]]</f>
        <v>17</v>
      </c>
      <c r="BV605" s="22">
        <f>Enrollment[[#This Row],['# of Girls from refugee community in age group 6-14 enrolled in learning spaces]]+Enrollment[[#This Row],['# of Girls from host community in age group 6-14 enrolled in learning spaces]]</f>
        <v>32</v>
      </c>
      <c r="BW60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0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05" s="22">
        <f>Enrollment[[#This Row],['# of Boys from refugee community in age group 3-5 enrolled in learning spaces]]+Enrollment[[#This Row],['# of Boys from host community in age group 3-5 enrolled in learning spaces]]</f>
        <v>18</v>
      </c>
      <c r="BZ605" s="22">
        <f>Enrollment[[#This Row],['# of Boys from refugee community in age group 6-14 enrolled in learning spaces]]+Enrollment[[#This Row],['# of Boys from host community in age group 6-14 enrolled in learning spaces]]</f>
        <v>33</v>
      </c>
      <c r="CA605" s="22">
        <f>Enrollment[[#This Row],['# of Boys from refugee community in age group 15-17 enrolled in learning spaces]]+Enrollment[[#This Row],['# of Boys from host community in age group 15-17 enrolled in learning spaces]]</f>
        <v>0</v>
      </c>
      <c r="CB60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06" spans="1:80">
      <c r="A606" s="21" t="s">
        <v>56</v>
      </c>
      <c r="B606" s="21" t="s">
        <v>85</v>
      </c>
      <c r="E606" s="21" t="s">
        <v>835</v>
      </c>
      <c r="F606" s="21" t="s">
        <v>836</v>
      </c>
      <c r="G606" s="21">
        <v>31013403</v>
      </c>
      <c r="H606" s="21" t="s">
        <v>166</v>
      </c>
      <c r="I606" s="21" t="s">
        <v>167</v>
      </c>
      <c r="J606" s="21" t="s">
        <v>168</v>
      </c>
      <c r="K606" s="21">
        <v>21.185756542376101</v>
      </c>
      <c r="L606" s="21">
        <v>92.150748999753702</v>
      </c>
      <c r="M606" s="21">
        <v>-34.280152570153497</v>
      </c>
      <c r="N606" s="21">
        <v>4</v>
      </c>
      <c r="P606" s="21" t="s">
        <v>99</v>
      </c>
      <c r="Q606" s="21" t="s">
        <v>109</v>
      </c>
      <c r="S606" s="21">
        <v>19</v>
      </c>
      <c r="T606" s="21">
        <v>0</v>
      </c>
      <c r="U606" s="21">
        <v>17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42</v>
      </c>
      <c r="AB606" s="21">
        <v>0</v>
      </c>
      <c r="AC606" s="21">
        <v>28</v>
      </c>
      <c r="AD606" s="21">
        <v>1</v>
      </c>
      <c r="AE606" s="21">
        <v>0</v>
      </c>
      <c r="AF606" s="21">
        <v>0</v>
      </c>
      <c r="AG606" s="21">
        <v>0</v>
      </c>
      <c r="AH606" s="21">
        <v>0</v>
      </c>
      <c r="AI606" s="21">
        <v>0</v>
      </c>
      <c r="AJ606" s="21">
        <v>0</v>
      </c>
      <c r="AK606" s="21">
        <v>0</v>
      </c>
      <c r="AL606" s="21">
        <v>0</v>
      </c>
      <c r="AM606" s="21">
        <v>0</v>
      </c>
      <c r="AN606" s="21">
        <v>0</v>
      </c>
      <c r="AO606" s="21">
        <v>0</v>
      </c>
      <c r="AP606" s="21">
        <v>0</v>
      </c>
      <c r="AQ606" s="21">
        <v>0</v>
      </c>
      <c r="AR606" s="21">
        <v>0</v>
      </c>
      <c r="AS606" s="21">
        <v>0</v>
      </c>
      <c r="AT606" s="21">
        <v>0</v>
      </c>
      <c r="AU606" s="21">
        <v>0</v>
      </c>
      <c r="AV606" s="21">
        <v>0</v>
      </c>
      <c r="AW606" s="21">
        <v>0</v>
      </c>
      <c r="AX606" s="21">
        <v>0</v>
      </c>
      <c r="AY606" s="21" t="s">
        <v>167</v>
      </c>
      <c r="AZ60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60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06" s="22">
        <f>Enrollment[[#This Row],[Refugee Children 3-14]]+Enrollment[[#This Row],[Refugee Children 15-24]]</f>
        <v>106</v>
      </c>
      <c r="BC60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0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06" s="22">
        <f>Enrollment[[#This Row],[Host Children 3-14]]+Enrollment[[#This Row],[Host Children 15-24]]</f>
        <v>0</v>
      </c>
      <c r="BF606" s="22">
        <f>Enrollment[[#This Row],['# of Boys from refugee community in age group 3-5 enrolled in learning spaces]]+Enrollment[[#This Row],['# of Boys from refugee community in age group 6-14 enrolled in learning spaces]]</f>
        <v>45</v>
      </c>
      <c r="BG606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606" s="22">
        <f>Enrollment[[#This Row],['# of Boys from host community in age group 3-5 enrolled in learning spaces]]+Enrollment[[#This Row],['# of Boys from host community in age group 6-14 enrolled in learning spaces]]</f>
        <v>0</v>
      </c>
      <c r="BI606" s="22">
        <f>Enrollment[[#This Row],['# of Girls from host community in age group 3-5 enrolled in learning spaces]]+Enrollment[[#This Row],['# of Girls from host community in age group 6-14 enrolled in learning spaces]]</f>
        <v>0</v>
      </c>
      <c r="BJ606" s="22">
        <f>Enrollment[[#This Row],[Male Refugee (3-14)]]+Enrollment[[#This Row],[Host Male (3-14)]]</f>
        <v>45</v>
      </c>
      <c r="BK606" s="22">
        <f>Enrollment[[#This Row],[Female Refugee (3-14)]]+Enrollment[[#This Row],[Host Female (3-14)]]</f>
        <v>61</v>
      </c>
      <c r="BL60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0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06" s="22">
        <f>Enrollment[[#This Row],['# of Boys from host community in age group 15-17 enrolled in learning spaces]]+Enrollment[[#This Row],['# of Boys from host community in age group 18-24 enrolled in learning spaces]]</f>
        <v>0</v>
      </c>
      <c r="BO60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06" s="22">
        <f>Enrollment[[#This Row],[Male Refugee (15-24)]]+Enrollment[[#This Row],[Male Host (15-24)]]</f>
        <v>0</v>
      </c>
      <c r="BQ606" s="22">
        <f>Enrollment[[#This Row],[Female Refugee  (15-24)]]+Enrollment[[#This Row],[Female Host (15-24)]]</f>
        <v>0</v>
      </c>
      <c r="BR606" s="22">
        <f>Enrollment[[#This Row],[Total Male (3-14)]]+Enrollment[[#This Row],[Total Male (15-24)]]</f>
        <v>45</v>
      </c>
      <c r="BS606" s="22">
        <f>Enrollment[[#This Row],[Total Female (3-14)]]+Enrollment[[#This Row],[Total Female (15-24)]]</f>
        <v>61</v>
      </c>
      <c r="BT606" s="22">
        <f>Enrollment[[#This Row],[Refugee Total]]+Enrollment[[#This Row],[Total Host]]</f>
        <v>106</v>
      </c>
      <c r="BU606" s="22">
        <f>Enrollment[[#This Row],['# of Girls from refugee community in age group 3-5 enrolled in learning spaces]]+Enrollment[[#This Row],['# of Girls from host community in age group 3-5 enrolled in learning spaces]]</f>
        <v>19</v>
      </c>
      <c r="BV606" s="22">
        <f>Enrollment[[#This Row],['# of Girls from refugee community in age group 6-14 enrolled in learning spaces]]+Enrollment[[#This Row],['# of Girls from host community in age group 6-14 enrolled in learning spaces]]</f>
        <v>42</v>
      </c>
      <c r="BW60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0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06" s="22">
        <f>Enrollment[[#This Row],['# of Boys from refugee community in age group 3-5 enrolled in learning spaces]]+Enrollment[[#This Row],['# of Boys from host community in age group 3-5 enrolled in learning spaces]]</f>
        <v>17</v>
      </c>
      <c r="BZ606" s="22">
        <f>Enrollment[[#This Row],['# of Boys from refugee community in age group 6-14 enrolled in learning spaces]]+Enrollment[[#This Row],['# of Boys from host community in age group 6-14 enrolled in learning spaces]]</f>
        <v>28</v>
      </c>
      <c r="CA60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0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07" spans="1:80">
      <c r="A607" s="21" t="s">
        <v>56</v>
      </c>
      <c r="B607" s="21" t="s">
        <v>85</v>
      </c>
      <c r="E607" s="21" t="s">
        <v>837</v>
      </c>
      <c r="F607" s="21" t="s">
        <v>838</v>
      </c>
      <c r="G607" s="21">
        <v>31013413</v>
      </c>
      <c r="H607" s="21" t="s">
        <v>166</v>
      </c>
      <c r="I607" s="21" t="s">
        <v>167</v>
      </c>
      <c r="J607" s="21" t="s">
        <v>168</v>
      </c>
      <c r="K607" s="21">
        <v>21.186605738992501</v>
      </c>
      <c r="L607" s="21">
        <v>92.150325874447105</v>
      </c>
      <c r="M607" s="21">
        <v>-22.532010148317401</v>
      </c>
      <c r="N607" s="21">
        <v>4</v>
      </c>
      <c r="P607" s="21" t="s">
        <v>99</v>
      </c>
      <c r="Q607" s="21" t="s">
        <v>109</v>
      </c>
      <c r="S607" s="21">
        <v>19</v>
      </c>
      <c r="T607" s="21">
        <v>0</v>
      </c>
      <c r="U607" s="21">
        <v>18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30</v>
      </c>
      <c r="AB607" s="21">
        <v>0</v>
      </c>
      <c r="AC607" s="21">
        <v>38</v>
      </c>
      <c r="AD607" s="21">
        <v>0</v>
      </c>
      <c r="AE607" s="21">
        <v>0</v>
      </c>
      <c r="AF607" s="21">
        <v>0</v>
      </c>
      <c r="AG607" s="21">
        <v>0</v>
      </c>
      <c r="AH607" s="21">
        <v>0</v>
      </c>
      <c r="AI607" s="21">
        <v>0</v>
      </c>
      <c r="AJ607" s="21">
        <v>0</v>
      </c>
      <c r="AK607" s="21">
        <v>0</v>
      </c>
      <c r="AL607" s="21">
        <v>0</v>
      </c>
      <c r="AM607" s="21">
        <v>0</v>
      </c>
      <c r="AN607" s="21">
        <v>0</v>
      </c>
      <c r="AO607" s="21">
        <v>0</v>
      </c>
      <c r="AP607" s="21">
        <v>0</v>
      </c>
      <c r="AQ607" s="21">
        <v>0</v>
      </c>
      <c r="AR607" s="21">
        <v>0</v>
      </c>
      <c r="AS607" s="21">
        <v>0</v>
      </c>
      <c r="AT607" s="21">
        <v>0</v>
      </c>
      <c r="AU607" s="21">
        <v>0</v>
      </c>
      <c r="AV607" s="21">
        <v>0</v>
      </c>
      <c r="AW607" s="21">
        <v>0</v>
      </c>
      <c r="AX607" s="21">
        <v>0</v>
      </c>
      <c r="AY607" s="21" t="s">
        <v>167</v>
      </c>
      <c r="AZ60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0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07" s="22">
        <f>Enrollment[[#This Row],[Refugee Children 3-14]]+Enrollment[[#This Row],[Refugee Children 15-24]]</f>
        <v>105</v>
      </c>
      <c r="BC60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0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07" s="22">
        <f>Enrollment[[#This Row],[Host Children 3-14]]+Enrollment[[#This Row],[Host Children 15-24]]</f>
        <v>0</v>
      </c>
      <c r="BF607" s="22">
        <f>Enrollment[[#This Row],['# of Boys from refugee community in age group 3-5 enrolled in learning spaces]]+Enrollment[[#This Row],['# of Boys from refugee community in age group 6-14 enrolled in learning spaces]]</f>
        <v>56</v>
      </c>
      <c r="BG607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607" s="22">
        <f>Enrollment[[#This Row],['# of Boys from host community in age group 3-5 enrolled in learning spaces]]+Enrollment[[#This Row],['# of Boys from host community in age group 6-14 enrolled in learning spaces]]</f>
        <v>0</v>
      </c>
      <c r="BI607" s="22">
        <f>Enrollment[[#This Row],['# of Girls from host community in age group 3-5 enrolled in learning spaces]]+Enrollment[[#This Row],['# of Girls from host community in age group 6-14 enrolled in learning spaces]]</f>
        <v>0</v>
      </c>
      <c r="BJ607" s="22">
        <f>Enrollment[[#This Row],[Male Refugee (3-14)]]+Enrollment[[#This Row],[Host Male (3-14)]]</f>
        <v>56</v>
      </c>
      <c r="BK607" s="22">
        <f>Enrollment[[#This Row],[Female Refugee (3-14)]]+Enrollment[[#This Row],[Host Female (3-14)]]</f>
        <v>49</v>
      </c>
      <c r="BL60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0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07" s="22">
        <f>Enrollment[[#This Row],['# of Boys from host community in age group 15-17 enrolled in learning spaces]]+Enrollment[[#This Row],['# of Boys from host community in age group 18-24 enrolled in learning spaces]]</f>
        <v>0</v>
      </c>
      <c r="BO60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07" s="22">
        <f>Enrollment[[#This Row],[Male Refugee (15-24)]]+Enrollment[[#This Row],[Male Host (15-24)]]</f>
        <v>0</v>
      </c>
      <c r="BQ607" s="22">
        <f>Enrollment[[#This Row],[Female Refugee  (15-24)]]+Enrollment[[#This Row],[Female Host (15-24)]]</f>
        <v>0</v>
      </c>
      <c r="BR607" s="22">
        <f>Enrollment[[#This Row],[Total Male (3-14)]]+Enrollment[[#This Row],[Total Male (15-24)]]</f>
        <v>56</v>
      </c>
      <c r="BS607" s="22">
        <f>Enrollment[[#This Row],[Total Female (3-14)]]+Enrollment[[#This Row],[Total Female (15-24)]]</f>
        <v>49</v>
      </c>
      <c r="BT607" s="22">
        <f>Enrollment[[#This Row],[Refugee Total]]+Enrollment[[#This Row],[Total Host]]</f>
        <v>105</v>
      </c>
      <c r="BU607" s="22">
        <f>Enrollment[[#This Row],['# of Girls from refugee community in age group 3-5 enrolled in learning spaces]]+Enrollment[[#This Row],['# of Girls from host community in age group 3-5 enrolled in learning spaces]]</f>
        <v>19</v>
      </c>
      <c r="BV607" s="22">
        <f>Enrollment[[#This Row],['# of Girls from refugee community in age group 6-14 enrolled in learning spaces]]+Enrollment[[#This Row],['# of Girls from host community in age group 6-14 enrolled in learning spaces]]</f>
        <v>30</v>
      </c>
      <c r="BW60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0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07" s="22">
        <f>Enrollment[[#This Row],['# of Boys from refugee community in age group 3-5 enrolled in learning spaces]]+Enrollment[[#This Row],['# of Boys from host community in age group 3-5 enrolled in learning spaces]]</f>
        <v>18</v>
      </c>
      <c r="BZ607" s="22">
        <f>Enrollment[[#This Row],['# of Boys from refugee community in age group 6-14 enrolled in learning spaces]]+Enrollment[[#This Row],['# of Boys from host community in age group 6-14 enrolled in learning spaces]]</f>
        <v>38</v>
      </c>
      <c r="CA607" s="22">
        <f>Enrollment[[#This Row],['# of Boys from refugee community in age group 15-17 enrolled in learning spaces]]+Enrollment[[#This Row],['# of Boys from host community in age group 15-17 enrolled in learning spaces]]</f>
        <v>0</v>
      </c>
      <c r="CB60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08" spans="1:80">
      <c r="A608" s="21" t="s">
        <v>56</v>
      </c>
      <c r="B608" s="21" t="s">
        <v>85</v>
      </c>
      <c r="E608" s="21" t="s">
        <v>839</v>
      </c>
      <c r="F608" s="21" t="s">
        <v>840</v>
      </c>
      <c r="G608" s="21">
        <v>31013384</v>
      </c>
      <c r="H608" s="21" t="s">
        <v>166</v>
      </c>
      <c r="I608" s="21" t="s">
        <v>167</v>
      </c>
      <c r="J608" s="21" t="s">
        <v>168</v>
      </c>
      <c r="K608" s="21">
        <v>21.1865843294391</v>
      </c>
      <c r="L608" s="21">
        <v>92.150203387972397</v>
      </c>
      <c r="M608" s="21">
        <v>-25.9828078796535</v>
      </c>
      <c r="N608" s="21">
        <v>4</v>
      </c>
      <c r="P608" s="21" t="s">
        <v>99</v>
      </c>
      <c r="Q608" s="21" t="s">
        <v>109</v>
      </c>
      <c r="S608" s="21">
        <v>14</v>
      </c>
      <c r="T608" s="21">
        <v>0</v>
      </c>
      <c r="U608" s="21">
        <v>21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38</v>
      </c>
      <c r="AB608" s="21">
        <v>0</v>
      </c>
      <c r="AC608" s="21">
        <v>32</v>
      </c>
      <c r="AD608" s="21">
        <v>0</v>
      </c>
      <c r="AE608" s="21">
        <v>0</v>
      </c>
      <c r="AF608" s="21">
        <v>0</v>
      </c>
      <c r="AG608" s="21">
        <v>0</v>
      </c>
      <c r="AH608" s="21">
        <v>0</v>
      </c>
      <c r="AI608" s="21">
        <v>0</v>
      </c>
      <c r="AJ608" s="21">
        <v>0</v>
      </c>
      <c r="AK608" s="21">
        <v>0</v>
      </c>
      <c r="AL608" s="21">
        <v>0</v>
      </c>
      <c r="AM608" s="21">
        <v>0</v>
      </c>
      <c r="AN608" s="21">
        <v>0</v>
      </c>
      <c r="AO608" s="21">
        <v>0</v>
      </c>
      <c r="AP608" s="21">
        <v>0</v>
      </c>
      <c r="AQ608" s="21">
        <v>0</v>
      </c>
      <c r="AR608" s="21">
        <v>0</v>
      </c>
      <c r="AS608" s="21">
        <v>0</v>
      </c>
      <c r="AT608" s="21">
        <v>0</v>
      </c>
      <c r="AU608" s="21">
        <v>0</v>
      </c>
      <c r="AV608" s="21">
        <v>0</v>
      </c>
      <c r="AW608" s="21">
        <v>0</v>
      </c>
      <c r="AX608" s="21">
        <v>0</v>
      </c>
      <c r="AY608" s="21" t="s">
        <v>167</v>
      </c>
      <c r="AZ60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0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08" s="22">
        <f>Enrollment[[#This Row],[Refugee Children 3-14]]+Enrollment[[#This Row],[Refugee Children 15-24]]</f>
        <v>105</v>
      </c>
      <c r="BC60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0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08" s="22">
        <f>Enrollment[[#This Row],[Host Children 3-14]]+Enrollment[[#This Row],[Host Children 15-24]]</f>
        <v>0</v>
      </c>
      <c r="BF608" s="22">
        <f>Enrollment[[#This Row],['# of Boys from refugee community in age group 3-5 enrolled in learning spaces]]+Enrollment[[#This Row],['# of Boys from refugee community in age group 6-14 enrolled in learning spaces]]</f>
        <v>53</v>
      </c>
      <c r="BG608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608" s="22">
        <f>Enrollment[[#This Row],['# of Boys from host community in age group 3-5 enrolled in learning spaces]]+Enrollment[[#This Row],['# of Boys from host community in age group 6-14 enrolled in learning spaces]]</f>
        <v>0</v>
      </c>
      <c r="BI608" s="22">
        <f>Enrollment[[#This Row],['# of Girls from host community in age group 3-5 enrolled in learning spaces]]+Enrollment[[#This Row],['# of Girls from host community in age group 6-14 enrolled in learning spaces]]</f>
        <v>0</v>
      </c>
      <c r="BJ608" s="22">
        <f>Enrollment[[#This Row],[Male Refugee (3-14)]]+Enrollment[[#This Row],[Host Male (3-14)]]</f>
        <v>53</v>
      </c>
      <c r="BK608" s="22">
        <f>Enrollment[[#This Row],[Female Refugee (3-14)]]+Enrollment[[#This Row],[Host Female (3-14)]]</f>
        <v>52</v>
      </c>
      <c r="BL60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0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08" s="22">
        <f>Enrollment[[#This Row],['# of Boys from host community in age group 15-17 enrolled in learning spaces]]+Enrollment[[#This Row],['# of Boys from host community in age group 18-24 enrolled in learning spaces]]</f>
        <v>0</v>
      </c>
      <c r="BO60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08" s="22">
        <f>Enrollment[[#This Row],[Male Refugee (15-24)]]+Enrollment[[#This Row],[Male Host (15-24)]]</f>
        <v>0</v>
      </c>
      <c r="BQ608" s="22">
        <f>Enrollment[[#This Row],[Female Refugee  (15-24)]]+Enrollment[[#This Row],[Female Host (15-24)]]</f>
        <v>0</v>
      </c>
      <c r="BR608" s="22">
        <f>Enrollment[[#This Row],[Total Male (3-14)]]+Enrollment[[#This Row],[Total Male (15-24)]]</f>
        <v>53</v>
      </c>
      <c r="BS608" s="22">
        <f>Enrollment[[#This Row],[Total Female (3-14)]]+Enrollment[[#This Row],[Total Female (15-24)]]</f>
        <v>52</v>
      </c>
      <c r="BT608" s="22">
        <f>Enrollment[[#This Row],[Refugee Total]]+Enrollment[[#This Row],[Total Host]]</f>
        <v>105</v>
      </c>
      <c r="BU608" s="22">
        <f>Enrollment[[#This Row],['# of Girls from refugee community in age group 3-5 enrolled in learning spaces]]+Enrollment[[#This Row],['# of Girls from host community in age group 3-5 enrolled in learning spaces]]</f>
        <v>14</v>
      </c>
      <c r="BV608" s="22">
        <f>Enrollment[[#This Row],['# of Girls from refugee community in age group 6-14 enrolled in learning spaces]]+Enrollment[[#This Row],['# of Girls from host community in age group 6-14 enrolled in learning spaces]]</f>
        <v>38</v>
      </c>
      <c r="BW60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0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08" s="22">
        <f>Enrollment[[#This Row],['# of Boys from refugee community in age group 3-5 enrolled in learning spaces]]+Enrollment[[#This Row],['# of Boys from host community in age group 3-5 enrolled in learning spaces]]</f>
        <v>21</v>
      </c>
      <c r="BZ608" s="22">
        <f>Enrollment[[#This Row],['# of Boys from refugee community in age group 6-14 enrolled in learning spaces]]+Enrollment[[#This Row],['# of Boys from host community in age group 6-14 enrolled in learning spaces]]</f>
        <v>32</v>
      </c>
      <c r="CA608" s="22">
        <f>Enrollment[[#This Row],['# of Boys from refugee community in age group 15-17 enrolled in learning spaces]]+Enrollment[[#This Row],['# of Boys from host community in age group 15-17 enrolled in learning spaces]]</f>
        <v>0</v>
      </c>
      <c r="CB60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09" spans="1:80">
      <c r="A609" s="21" t="s">
        <v>56</v>
      </c>
      <c r="B609" s="21" t="s">
        <v>85</v>
      </c>
      <c r="E609" s="21" t="s">
        <v>841</v>
      </c>
      <c r="F609" s="21" t="s">
        <v>842</v>
      </c>
      <c r="G609" s="21">
        <v>31013418</v>
      </c>
      <c r="H609" s="21" t="s">
        <v>166</v>
      </c>
      <c r="I609" s="21" t="s">
        <v>167</v>
      </c>
      <c r="J609" s="21" t="s">
        <v>168</v>
      </c>
      <c r="K609" s="21">
        <v>21.187258179910501</v>
      </c>
      <c r="L609" s="21">
        <v>92.150414345156605</v>
      </c>
      <c r="M609" s="21">
        <v>-40.467034681465996</v>
      </c>
      <c r="N609" s="21">
        <v>4</v>
      </c>
      <c r="P609" s="21" t="s">
        <v>99</v>
      </c>
      <c r="Q609" s="21" t="s">
        <v>109</v>
      </c>
      <c r="S609" s="21">
        <v>17</v>
      </c>
      <c r="T609" s="21">
        <v>0</v>
      </c>
      <c r="U609" s="21">
        <v>19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30</v>
      </c>
      <c r="AB609" s="21">
        <v>0</v>
      </c>
      <c r="AC609" s="21">
        <v>38</v>
      </c>
      <c r="AD609" s="21">
        <v>0</v>
      </c>
      <c r="AE609" s="21">
        <v>0</v>
      </c>
      <c r="AF609" s="21">
        <v>0</v>
      </c>
      <c r="AG609" s="21">
        <v>0</v>
      </c>
      <c r="AH609" s="21">
        <v>0</v>
      </c>
      <c r="AI609" s="21">
        <v>0</v>
      </c>
      <c r="AJ609" s="21">
        <v>0</v>
      </c>
      <c r="AK609" s="21">
        <v>0</v>
      </c>
      <c r="AL609" s="21">
        <v>0</v>
      </c>
      <c r="AM609" s="21">
        <v>0</v>
      </c>
      <c r="AN609" s="21">
        <v>0</v>
      </c>
      <c r="AO609" s="21">
        <v>0</v>
      </c>
      <c r="AP609" s="21">
        <v>0</v>
      </c>
      <c r="AQ609" s="21">
        <v>0</v>
      </c>
      <c r="AR609" s="21">
        <v>0</v>
      </c>
      <c r="AS609" s="21">
        <v>0</v>
      </c>
      <c r="AT609" s="21">
        <v>0</v>
      </c>
      <c r="AU609" s="21">
        <v>0</v>
      </c>
      <c r="AV609" s="21">
        <v>0</v>
      </c>
      <c r="AW609" s="21">
        <v>0</v>
      </c>
      <c r="AX609" s="21">
        <v>0</v>
      </c>
      <c r="AY609" s="21" t="s">
        <v>167</v>
      </c>
      <c r="AZ60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60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09" s="22">
        <f>Enrollment[[#This Row],[Refugee Children 3-14]]+Enrollment[[#This Row],[Refugee Children 15-24]]</f>
        <v>104</v>
      </c>
      <c r="BC60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0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09" s="22">
        <f>Enrollment[[#This Row],[Host Children 3-14]]+Enrollment[[#This Row],[Host Children 15-24]]</f>
        <v>0</v>
      </c>
      <c r="BF609" s="22">
        <f>Enrollment[[#This Row],['# of Boys from refugee community in age group 3-5 enrolled in learning spaces]]+Enrollment[[#This Row],['# of Boys from refugee community in age group 6-14 enrolled in learning spaces]]</f>
        <v>57</v>
      </c>
      <c r="BG609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609" s="22">
        <f>Enrollment[[#This Row],['# of Boys from host community in age group 3-5 enrolled in learning spaces]]+Enrollment[[#This Row],['# of Boys from host community in age group 6-14 enrolled in learning spaces]]</f>
        <v>0</v>
      </c>
      <c r="BI609" s="22">
        <f>Enrollment[[#This Row],['# of Girls from host community in age group 3-5 enrolled in learning spaces]]+Enrollment[[#This Row],['# of Girls from host community in age group 6-14 enrolled in learning spaces]]</f>
        <v>0</v>
      </c>
      <c r="BJ609" s="22">
        <f>Enrollment[[#This Row],[Male Refugee (3-14)]]+Enrollment[[#This Row],[Host Male (3-14)]]</f>
        <v>57</v>
      </c>
      <c r="BK609" s="22">
        <f>Enrollment[[#This Row],[Female Refugee (3-14)]]+Enrollment[[#This Row],[Host Female (3-14)]]</f>
        <v>47</v>
      </c>
      <c r="BL60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0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09" s="22">
        <f>Enrollment[[#This Row],['# of Boys from host community in age group 15-17 enrolled in learning spaces]]+Enrollment[[#This Row],['# of Boys from host community in age group 18-24 enrolled in learning spaces]]</f>
        <v>0</v>
      </c>
      <c r="BO60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09" s="22">
        <f>Enrollment[[#This Row],[Male Refugee (15-24)]]+Enrollment[[#This Row],[Male Host (15-24)]]</f>
        <v>0</v>
      </c>
      <c r="BQ609" s="22">
        <f>Enrollment[[#This Row],[Female Refugee  (15-24)]]+Enrollment[[#This Row],[Female Host (15-24)]]</f>
        <v>0</v>
      </c>
      <c r="BR609" s="22">
        <f>Enrollment[[#This Row],[Total Male (3-14)]]+Enrollment[[#This Row],[Total Male (15-24)]]</f>
        <v>57</v>
      </c>
      <c r="BS609" s="22">
        <f>Enrollment[[#This Row],[Total Female (3-14)]]+Enrollment[[#This Row],[Total Female (15-24)]]</f>
        <v>47</v>
      </c>
      <c r="BT609" s="22">
        <f>Enrollment[[#This Row],[Refugee Total]]+Enrollment[[#This Row],[Total Host]]</f>
        <v>104</v>
      </c>
      <c r="BU609" s="22">
        <f>Enrollment[[#This Row],['# of Girls from refugee community in age group 3-5 enrolled in learning spaces]]+Enrollment[[#This Row],['# of Girls from host community in age group 3-5 enrolled in learning spaces]]</f>
        <v>17</v>
      </c>
      <c r="BV609" s="22">
        <f>Enrollment[[#This Row],['# of Girls from refugee community in age group 6-14 enrolled in learning spaces]]+Enrollment[[#This Row],['# of Girls from host community in age group 6-14 enrolled in learning spaces]]</f>
        <v>30</v>
      </c>
      <c r="BW60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0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09" s="22">
        <f>Enrollment[[#This Row],['# of Boys from refugee community in age group 3-5 enrolled in learning spaces]]+Enrollment[[#This Row],['# of Boys from host community in age group 3-5 enrolled in learning spaces]]</f>
        <v>19</v>
      </c>
      <c r="BZ609" s="22">
        <f>Enrollment[[#This Row],['# of Boys from refugee community in age group 6-14 enrolled in learning spaces]]+Enrollment[[#This Row],['# of Boys from host community in age group 6-14 enrolled in learning spaces]]</f>
        <v>38</v>
      </c>
      <c r="CA609" s="22">
        <f>Enrollment[[#This Row],['# of Boys from refugee community in age group 15-17 enrolled in learning spaces]]+Enrollment[[#This Row],['# of Boys from host community in age group 15-17 enrolled in learning spaces]]</f>
        <v>0</v>
      </c>
      <c r="CB60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10" spans="1:80">
      <c r="A610" s="21" t="s">
        <v>56</v>
      </c>
      <c r="B610" s="21" t="s">
        <v>85</v>
      </c>
      <c r="E610" s="21" t="s">
        <v>843</v>
      </c>
      <c r="F610" s="21" t="s">
        <v>844</v>
      </c>
      <c r="G610" s="21">
        <v>31013361</v>
      </c>
      <c r="H610" s="21" t="s">
        <v>166</v>
      </c>
      <c r="I610" s="21" t="s">
        <v>259</v>
      </c>
      <c r="J610" s="21" t="s">
        <v>168</v>
      </c>
      <c r="K610" s="21">
        <v>21.183899135197802</v>
      </c>
      <c r="L610" s="21">
        <v>92.145536859581696</v>
      </c>
      <c r="M610" s="21">
        <v>-48.514509363568799</v>
      </c>
      <c r="N610" s="21">
        <v>4</v>
      </c>
      <c r="P610" s="21" t="s">
        <v>99</v>
      </c>
      <c r="Q610" s="21" t="s">
        <v>109</v>
      </c>
      <c r="S610" s="21">
        <v>16</v>
      </c>
      <c r="T610" s="21">
        <v>0</v>
      </c>
      <c r="U610" s="21">
        <v>19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37</v>
      </c>
      <c r="AB610" s="21">
        <v>0</v>
      </c>
      <c r="AC610" s="21">
        <v>33</v>
      </c>
      <c r="AD610" s="21">
        <v>0</v>
      </c>
      <c r="AE610" s="21">
        <v>0</v>
      </c>
      <c r="AF610" s="21">
        <v>0</v>
      </c>
      <c r="AG610" s="21">
        <v>0</v>
      </c>
      <c r="AH610" s="21">
        <v>0</v>
      </c>
      <c r="AI610" s="21">
        <v>0</v>
      </c>
      <c r="AJ610" s="21">
        <v>0</v>
      </c>
      <c r="AK610" s="21">
        <v>0</v>
      </c>
      <c r="AL610" s="21">
        <v>0</v>
      </c>
      <c r="AM610" s="21">
        <v>0</v>
      </c>
      <c r="AN610" s="21">
        <v>0</v>
      </c>
      <c r="AO610" s="21">
        <v>0</v>
      </c>
      <c r="AP610" s="21">
        <v>0</v>
      </c>
      <c r="AQ610" s="21">
        <v>0</v>
      </c>
      <c r="AR610" s="21">
        <v>0</v>
      </c>
      <c r="AS610" s="21">
        <v>0</v>
      </c>
      <c r="AT610" s="21">
        <v>0</v>
      </c>
      <c r="AU610" s="21">
        <v>0</v>
      </c>
      <c r="AV610" s="21">
        <v>0</v>
      </c>
      <c r="AW610" s="21">
        <v>0</v>
      </c>
      <c r="AX610" s="21">
        <v>0</v>
      </c>
      <c r="AY610" s="21" t="s">
        <v>259</v>
      </c>
      <c r="AZ6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10" s="22">
        <f>Enrollment[[#This Row],[Refugee Children 3-14]]+Enrollment[[#This Row],[Refugee Children 15-24]]</f>
        <v>105</v>
      </c>
      <c r="BC6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10" s="22">
        <f>Enrollment[[#This Row],[Host Children 3-14]]+Enrollment[[#This Row],[Host Children 15-24]]</f>
        <v>0</v>
      </c>
      <c r="BF61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61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610" s="22">
        <f>Enrollment[[#This Row],['# of Boys from host community in age group 3-5 enrolled in learning spaces]]+Enrollment[[#This Row],['# of Boys from host community in age group 6-14 enrolled in learning spaces]]</f>
        <v>0</v>
      </c>
      <c r="BI610" s="22">
        <f>Enrollment[[#This Row],['# of Girls from host community in age group 3-5 enrolled in learning spaces]]+Enrollment[[#This Row],['# of Girls from host community in age group 6-14 enrolled in learning spaces]]</f>
        <v>0</v>
      </c>
      <c r="BJ610" s="22">
        <f>Enrollment[[#This Row],[Male Refugee (3-14)]]+Enrollment[[#This Row],[Host Male (3-14)]]</f>
        <v>52</v>
      </c>
      <c r="BK610" s="22">
        <f>Enrollment[[#This Row],[Female Refugee (3-14)]]+Enrollment[[#This Row],[Host Female (3-14)]]</f>
        <v>53</v>
      </c>
      <c r="BL6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10" s="22">
        <f>Enrollment[[#This Row],['# of Boys from host community in age group 15-17 enrolled in learning spaces]]+Enrollment[[#This Row],['# of Boys from host community in age group 18-24 enrolled in learning spaces]]</f>
        <v>0</v>
      </c>
      <c r="BO6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10" s="22">
        <f>Enrollment[[#This Row],[Male Refugee (15-24)]]+Enrollment[[#This Row],[Male Host (15-24)]]</f>
        <v>0</v>
      </c>
      <c r="BQ610" s="22">
        <f>Enrollment[[#This Row],[Female Refugee  (15-24)]]+Enrollment[[#This Row],[Female Host (15-24)]]</f>
        <v>0</v>
      </c>
      <c r="BR610" s="22">
        <f>Enrollment[[#This Row],[Total Male (3-14)]]+Enrollment[[#This Row],[Total Male (15-24)]]</f>
        <v>52</v>
      </c>
      <c r="BS610" s="22">
        <f>Enrollment[[#This Row],[Total Female (3-14)]]+Enrollment[[#This Row],[Total Female (15-24)]]</f>
        <v>53</v>
      </c>
      <c r="BT610" s="22">
        <f>Enrollment[[#This Row],[Refugee Total]]+Enrollment[[#This Row],[Total Host]]</f>
        <v>105</v>
      </c>
      <c r="BU610" s="22">
        <f>Enrollment[[#This Row],['# of Girls from refugee community in age group 3-5 enrolled in learning spaces]]+Enrollment[[#This Row],['# of Girls from host community in age group 3-5 enrolled in learning spaces]]</f>
        <v>16</v>
      </c>
      <c r="BV61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6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10" s="22">
        <f>Enrollment[[#This Row],['# of Boys from refugee community in age group 3-5 enrolled in learning spaces]]+Enrollment[[#This Row],['# of Boys from host community in age group 3-5 enrolled in learning spaces]]</f>
        <v>19</v>
      </c>
      <c r="BZ610" s="22">
        <f>Enrollment[[#This Row],['# of Boys from refugee community in age group 6-14 enrolled in learning spaces]]+Enrollment[[#This Row],['# of Boys from host community in age group 6-14 enrolled in learning spaces]]</f>
        <v>33</v>
      </c>
      <c r="CA6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6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11" spans="1:80">
      <c r="A611" s="21" t="s">
        <v>56</v>
      </c>
      <c r="B611" s="21" t="s">
        <v>85</v>
      </c>
      <c r="E611" s="21" t="s">
        <v>845</v>
      </c>
      <c r="F611" s="21" t="s">
        <v>846</v>
      </c>
      <c r="G611" s="21">
        <v>31013362</v>
      </c>
      <c r="H611" s="21" t="s">
        <v>166</v>
      </c>
      <c r="I611" s="21" t="s">
        <v>259</v>
      </c>
      <c r="J611" s="21" t="s">
        <v>168</v>
      </c>
      <c r="K611" s="21">
        <v>21.1877212490886</v>
      </c>
      <c r="L611" s="21">
        <v>92.148043534393594</v>
      </c>
      <c r="M611" s="21">
        <v>-44.595226439574098</v>
      </c>
      <c r="N611" s="21">
        <v>4</v>
      </c>
      <c r="P611" s="21" t="s">
        <v>99</v>
      </c>
      <c r="Q611" s="21" t="s">
        <v>109</v>
      </c>
      <c r="S611" s="21">
        <v>22</v>
      </c>
      <c r="T611" s="21">
        <v>0</v>
      </c>
      <c r="U611" s="21">
        <v>16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23</v>
      </c>
      <c r="AB611" s="21">
        <v>0</v>
      </c>
      <c r="AC611" s="21">
        <v>47</v>
      </c>
      <c r="AD611" s="21">
        <v>0</v>
      </c>
      <c r="AE611" s="21">
        <v>0</v>
      </c>
      <c r="AF611" s="21">
        <v>0</v>
      </c>
      <c r="AG611" s="21">
        <v>0</v>
      </c>
      <c r="AH611" s="21">
        <v>0</v>
      </c>
      <c r="AI611" s="21">
        <v>0</v>
      </c>
      <c r="AJ611" s="21">
        <v>0</v>
      </c>
      <c r="AK611" s="21">
        <v>0</v>
      </c>
      <c r="AL611" s="21">
        <v>0</v>
      </c>
      <c r="AM611" s="21">
        <v>0</v>
      </c>
      <c r="AN611" s="21">
        <v>0</v>
      </c>
      <c r="AO611" s="21">
        <v>0</v>
      </c>
      <c r="AP611" s="21">
        <v>0</v>
      </c>
      <c r="AQ611" s="21">
        <v>0</v>
      </c>
      <c r="AR611" s="21">
        <v>0</v>
      </c>
      <c r="AS611" s="21">
        <v>0</v>
      </c>
      <c r="AT611" s="21">
        <v>0</v>
      </c>
      <c r="AU611" s="21">
        <v>0</v>
      </c>
      <c r="AV611" s="21">
        <v>0</v>
      </c>
      <c r="AW611" s="21">
        <v>0</v>
      </c>
      <c r="AX611" s="21">
        <v>0</v>
      </c>
      <c r="AY611" s="21" t="s">
        <v>259</v>
      </c>
      <c r="AZ6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6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11" s="22">
        <f>Enrollment[[#This Row],[Refugee Children 3-14]]+Enrollment[[#This Row],[Refugee Children 15-24]]</f>
        <v>108</v>
      </c>
      <c r="BC6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11" s="22">
        <f>Enrollment[[#This Row],[Host Children 3-14]]+Enrollment[[#This Row],[Host Children 15-24]]</f>
        <v>0</v>
      </c>
      <c r="BF611" s="22">
        <f>Enrollment[[#This Row],['# of Boys from refugee community in age group 3-5 enrolled in learning spaces]]+Enrollment[[#This Row],['# of Boys from refugee community in age group 6-14 enrolled in learning spaces]]</f>
        <v>63</v>
      </c>
      <c r="BG611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611" s="22">
        <f>Enrollment[[#This Row],['# of Boys from host community in age group 3-5 enrolled in learning spaces]]+Enrollment[[#This Row],['# of Boys from host community in age group 6-14 enrolled in learning spaces]]</f>
        <v>0</v>
      </c>
      <c r="BI611" s="22">
        <f>Enrollment[[#This Row],['# of Girls from host community in age group 3-5 enrolled in learning spaces]]+Enrollment[[#This Row],['# of Girls from host community in age group 6-14 enrolled in learning spaces]]</f>
        <v>0</v>
      </c>
      <c r="BJ611" s="22">
        <f>Enrollment[[#This Row],[Male Refugee (3-14)]]+Enrollment[[#This Row],[Host Male (3-14)]]</f>
        <v>63</v>
      </c>
      <c r="BK611" s="22">
        <f>Enrollment[[#This Row],[Female Refugee (3-14)]]+Enrollment[[#This Row],[Host Female (3-14)]]</f>
        <v>45</v>
      </c>
      <c r="BL6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11" s="22">
        <f>Enrollment[[#This Row],['# of Boys from host community in age group 15-17 enrolled in learning spaces]]+Enrollment[[#This Row],['# of Boys from host community in age group 18-24 enrolled in learning spaces]]</f>
        <v>0</v>
      </c>
      <c r="BO6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11" s="22">
        <f>Enrollment[[#This Row],[Male Refugee (15-24)]]+Enrollment[[#This Row],[Male Host (15-24)]]</f>
        <v>0</v>
      </c>
      <c r="BQ611" s="22">
        <f>Enrollment[[#This Row],[Female Refugee  (15-24)]]+Enrollment[[#This Row],[Female Host (15-24)]]</f>
        <v>0</v>
      </c>
      <c r="BR611" s="22">
        <f>Enrollment[[#This Row],[Total Male (3-14)]]+Enrollment[[#This Row],[Total Male (15-24)]]</f>
        <v>63</v>
      </c>
      <c r="BS611" s="22">
        <f>Enrollment[[#This Row],[Total Female (3-14)]]+Enrollment[[#This Row],[Total Female (15-24)]]</f>
        <v>45</v>
      </c>
      <c r="BT611" s="22">
        <f>Enrollment[[#This Row],[Refugee Total]]+Enrollment[[#This Row],[Total Host]]</f>
        <v>108</v>
      </c>
      <c r="BU611" s="22">
        <f>Enrollment[[#This Row],['# of Girls from refugee community in age group 3-5 enrolled in learning spaces]]+Enrollment[[#This Row],['# of Girls from host community in age group 3-5 enrolled in learning spaces]]</f>
        <v>22</v>
      </c>
      <c r="BV611" s="22">
        <f>Enrollment[[#This Row],['# of Girls from refugee community in age group 6-14 enrolled in learning spaces]]+Enrollment[[#This Row],['# of Girls from host community in age group 6-14 enrolled in learning spaces]]</f>
        <v>23</v>
      </c>
      <c r="BW6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11" s="22">
        <f>Enrollment[[#This Row],['# of Boys from refugee community in age group 3-5 enrolled in learning spaces]]+Enrollment[[#This Row],['# of Boys from host community in age group 3-5 enrolled in learning spaces]]</f>
        <v>16</v>
      </c>
      <c r="BZ611" s="22">
        <f>Enrollment[[#This Row],['# of Boys from refugee community in age group 6-14 enrolled in learning spaces]]+Enrollment[[#This Row],['# of Boys from host community in age group 6-14 enrolled in learning spaces]]</f>
        <v>47</v>
      </c>
      <c r="CA6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6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12" spans="1:80">
      <c r="A612" s="21" t="s">
        <v>56</v>
      </c>
      <c r="B612" s="21" t="s">
        <v>85</v>
      </c>
      <c r="E612" s="21" t="s">
        <v>847</v>
      </c>
      <c r="F612" s="21" t="s">
        <v>848</v>
      </c>
      <c r="G612" s="21">
        <v>31013363</v>
      </c>
      <c r="H612" s="21" t="s">
        <v>166</v>
      </c>
      <c r="I612" s="21" t="s">
        <v>167</v>
      </c>
      <c r="J612" s="21" t="s">
        <v>168</v>
      </c>
      <c r="K612" s="21">
        <v>21.187165293215202</v>
      </c>
      <c r="L612" s="21">
        <v>92.147530770894406</v>
      </c>
      <c r="M612" s="21">
        <v>-39.540971415740202</v>
      </c>
      <c r="N612" s="21">
        <v>4</v>
      </c>
      <c r="P612" s="21" t="s">
        <v>99</v>
      </c>
      <c r="Q612" s="21" t="s">
        <v>109</v>
      </c>
      <c r="S612" s="21">
        <v>18</v>
      </c>
      <c r="T612" s="21">
        <v>0</v>
      </c>
      <c r="U612" s="21">
        <v>20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38</v>
      </c>
      <c r="AB612" s="21">
        <v>0</v>
      </c>
      <c r="AC612" s="21">
        <v>26</v>
      </c>
      <c r="AD612" s="21">
        <v>0</v>
      </c>
      <c r="AE612" s="21">
        <v>0</v>
      </c>
      <c r="AF612" s="21">
        <v>0</v>
      </c>
      <c r="AG612" s="21">
        <v>0</v>
      </c>
      <c r="AH612" s="21">
        <v>0</v>
      </c>
      <c r="AI612" s="21">
        <v>0</v>
      </c>
      <c r="AJ612" s="21">
        <v>0</v>
      </c>
      <c r="AK612" s="21">
        <v>0</v>
      </c>
      <c r="AL612" s="21">
        <v>0</v>
      </c>
      <c r="AM612" s="21">
        <v>0</v>
      </c>
      <c r="AN612" s="21">
        <v>0</v>
      </c>
      <c r="AO612" s="21">
        <v>0</v>
      </c>
      <c r="AP612" s="21">
        <v>0</v>
      </c>
      <c r="AQ612" s="21">
        <v>0</v>
      </c>
      <c r="AR612" s="21">
        <v>0</v>
      </c>
      <c r="AS612" s="21">
        <v>0</v>
      </c>
      <c r="AT612" s="21">
        <v>0</v>
      </c>
      <c r="AU612" s="21">
        <v>0</v>
      </c>
      <c r="AV612" s="21">
        <v>0</v>
      </c>
      <c r="AW612" s="21">
        <v>0</v>
      </c>
      <c r="AX612" s="21">
        <v>0</v>
      </c>
      <c r="AY612" s="21" t="s">
        <v>167</v>
      </c>
      <c r="AZ6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102</v>
      </c>
      <c r="BA6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12" s="22">
        <f>Enrollment[[#This Row],[Refugee Children 3-14]]+Enrollment[[#This Row],[Refugee Children 15-24]]</f>
        <v>102</v>
      </c>
      <c r="BC6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12" s="22">
        <f>Enrollment[[#This Row],[Host Children 3-14]]+Enrollment[[#This Row],[Host Children 15-24]]</f>
        <v>0</v>
      </c>
      <c r="BF612" s="22">
        <f>Enrollment[[#This Row],['# of Boys from refugee community in age group 3-5 enrolled in learning spaces]]+Enrollment[[#This Row],['# of Boys from refugee community in age group 6-14 enrolled in learning spaces]]</f>
        <v>46</v>
      </c>
      <c r="BG612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612" s="22">
        <f>Enrollment[[#This Row],['# of Boys from host community in age group 3-5 enrolled in learning spaces]]+Enrollment[[#This Row],['# of Boys from host community in age group 6-14 enrolled in learning spaces]]</f>
        <v>0</v>
      </c>
      <c r="BI612" s="22">
        <f>Enrollment[[#This Row],['# of Girls from host community in age group 3-5 enrolled in learning spaces]]+Enrollment[[#This Row],['# of Girls from host community in age group 6-14 enrolled in learning spaces]]</f>
        <v>0</v>
      </c>
      <c r="BJ612" s="22">
        <f>Enrollment[[#This Row],[Male Refugee (3-14)]]+Enrollment[[#This Row],[Host Male (3-14)]]</f>
        <v>46</v>
      </c>
      <c r="BK612" s="22">
        <f>Enrollment[[#This Row],[Female Refugee (3-14)]]+Enrollment[[#This Row],[Host Female (3-14)]]</f>
        <v>56</v>
      </c>
      <c r="BL6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12" s="22">
        <f>Enrollment[[#This Row],['# of Boys from host community in age group 15-17 enrolled in learning spaces]]+Enrollment[[#This Row],['# of Boys from host community in age group 18-24 enrolled in learning spaces]]</f>
        <v>0</v>
      </c>
      <c r="BO6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12" s="22">
        <f>Enrollment[[#This Row],[Male Refugee (15-24)]]+Enrollment[[#This Row],[Male Host (15-24)]]</f>
        <v>0</v>
      </c>
      <c r="BQ612" s="22">
        <f>Enrollment[[#This Row],[Female Refugee  (15-24)]]+Enrollment[[#This Row],[Female Host (15-24)]]</f>
        <v>0</v>
      </c>
      <c r="BR612" s="22">
        <f>Enrollment[[#This Row],[Total Male (3-14)]]+Enrollment[[#This Row],[Total Male (15-24)]]</f>
        <v>46</v>
      </c>
      <c r="BS612" s="22">
        <f>Enrollment[[#This Row],[Total Female (3-14)]]+Enrollment[[#This Row],[Total Female (15-24)]]</f>
        <v>56</v>
      </c>
      <c r="BT612" s="22">
        <f>Enrollment[[#This Row],[Refugee Total]]+Enrollment[[#This Row],[Total Host]]</f>
        <v>102</v>
      </c>
      <c r="BU612" s="22">
        <f>Enrollment[[#This Row],['# of Girls from refugee community in age group 3-5 enrolled in learning spaces]]+Enrollment[[#This Row],['# of Girls from host community in age group 3-5 enrolled in learning spaces]]</f>
        <v>18</v>
      </c>
      <c r="BV612" s="22">
        <f>Enrollment[[#This Row],['# of Girls from refugee community in age group 6-14 enrolled in learning spaces]]+Enrollment[[#This Row],['# of Girls from host community in age group 6-14 enrolled in learning spaces]]</f>
        <v>38</v>
      </c>
      <c r="BW6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12" s="22">
        <f>Enrollment[[#This Row],['# of Boys from refugee community in age group 3-5 enrolled in learning spaces]]+Enrollment[[#This Row],['# of Boys from host community in age group 3-5 enrolled in learning spaces]]</f>
        <v>20</v>
      </c>
      <c r="BZ612" s="22">
        <f>Enrollment[[#This Row],['# of Boys from refugee community in age group 6-14 enrolled in learning spaces]]+Enrollment[[#This Row],['# of Boys from host community in age group 6-14 enrolled in learning spaces]]</f>
        <v>26</v>
      </c>
      <c r="CA6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6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13" spans="1:80">
      <c r="A613" s="21" t="s">
        <v>56</v>
      </c>
      <c r="B613" s="21" t="s">
        <v>85</v>
      </c>
      <c r="E613" s="21" t="s">
        <v>849</v>
      </c>
      <c r="F613" s="21" t="s">
        <v>850</v>
      </c>
      <c r="G613" s="21">
        <v>31013411</v>
      </c>
      <c r="H613" s="21" t="s">
        <v>166</v>
      </c>
      <c r="I613" s="21" t="s">
        <v>259</v>
      </c>
      <c r="J613" s="21" t="s">
        <v>168</v>
      </c>
      <c r="K613" s="21">
        <v>21.1880497065093</v>
      </c>
      <c r="L613" s="21">
        <v>92.147028185467306</v>
      </c>
      <c r="M613" s="21">
        <v>-68.085055135779001</v>
      </c>
      <c r="N613" s="21">
        <v>4</v>
      </c>
      <c r="P613" s="21" t="s">
        <v>99</v>
      </c>
      <c r="Q613" s="21" t="s">
        <v>109</v>
      </c>
      <c r="S613" s="21">
        <v>19</v>
      </c>
      <c r="T613" s="21">
        <v>0</v>
      </c>
      <c r="U613" s="21">
        <v>17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30</v>
      </c>
      <c r="AB613" s="21">
        <v>0</v>
      </c>
      <c r="AC613" s="21">
        <v>30</v>
      </c>
      <c r="AD613" s="21">
        <v>0</v>
      </c>
      <c r="AE613" s="21">
        <v>0</v>
      </c>
      <c r="AF613" s="21">
        <v>0</v>
      </c>
      <c r="AG613" s="21">
        <v>0</v>
      </c>
      <c r="AH613" s="21">
        <v>0</v>
      </c>
      <c r="AI613" s="21">
        <v>0</v>
      </c>
      <c r="AJ613" s="21">
        <v>0</v>
      </c>
      <c r="AK613" s="21">
        <v>0</v>
      </c>
      <c r="AL613" s="21">
        <v>0</v>
      </c>
      <c r="AM613" s="21">
        <v>0</v>
      </c>
      <c r="AN613" s="21">
        <v>0</v>
      </c>
      <c r="AO613" s="21">
        <v>0</v>
      </c>
      <c r="AP613" s="21">
        <v>0</v>
      </c>
      <c r="AQ613" s="21">
        <v>0</v>
      </c>
      <c r="AR613" s="21">
        <v>0</v>
      </c>
      <c r="AS613" s="21">
        <v>0</v>
      </c>
      <c r="AT613" s="21">
        <v>0</v>
      </c>
      <c r="AU613" s="21">
        <v>0</v>
      </c>
      <c r="AV613" s="21">
        <v>0</v>
      </c>
      <c r="AW613" s="21">
        <v>0</v>
      </c>
      <c r="AX613" s="21">
        <v>0</v>
      </c>
      <c r="AY613" s="21" t="s">
        <v>259</v>
      </c>
      <c r="AZ6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96</v>
      </c>
      <c r="BA6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13" s="22">
        <f>Enrollment[[#This Row],[Refugee Children 3-14]]+Enrollment[[#This Row],[Refugee Children 15-24]]</f>
        <v>96</v>
      </c>
      <c r="BC6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13" s="22">
        <f>Enrollment[[#This Row],[Host Children 3-14]]+Enrollment[[#This Row],[Host Children 15-24]]</f>
        <v>0</v>
      </c>
      <c r="BF613" s="22">
        <f>Enrollment[[#This Row],['# of Boys from refugee community in age group 3-5 enrolled in learning spaces]]+Enrollment[[#This Row],['# of Boys from refugee community in age group 6-14 enrolled in learning spaces]]</f>
        <v>47</v>
      </c>
      <c r="BG613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613" s="22">
        <f>Enrollment[[#This Row],['# of Boys from host community in age group 3-5 enrolled in learning spaces]]+Enrollment[[#This Row],['# of Boys from host community in age group 6-14 enrolled in learning spaces]]</f>
        <v>0</v>
      </c>
      <c r="BI613" s="22">
        <f>Enrollment[[#This Row],['# of Girls from host community in age group 3-5 enrolled in learning spaces]]+Enrollment[[#This Row],['# of Girls from host community in age group 6-14 enrolled in learning spaces]]</f>
        <v>0</v>
      </c>
      <c r="BJ613" s="22">
        <f>Enrollment[[#This Row],[Male Refugee (3-14)]]+Enrollment[[#This Row],[Host Male (3-14)]]</f>
        <v>47</v>
      </c>
      <c r="BK613" s="22">
        <f>Enrollment[[#This Row],[Female Refugee (3-14)]]+Enrollment[[#This Row],[Host Female (3-14)]]</f>
        <v>49</v>
      </c>
      <c r="BL6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13" s="22">
        <f>Enrollment[[#This Row],['# of Boys from host community in age group 15-17 enrolled in learning spaces]]+Enrollment[[#This Row],['# of Boys from host community in age group 18-24 enrolled in learning spaces]]</f>
        <v>0</v>
      </c>
      <c r="BO6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13" s="22">
        <f>Enrollment[[#This Row],[Male Refugee (15-24)]]+Enrollment[[#This Row],[Male Host (15-24)]]</f>
        <v>0</v>
      </c>
      <c r="BQ613" s="22">
        <f>Enrollment[[#This Row],[Female Refugee  (15-24)]]+Enrollment[[#This Row],[Female Host (15-24)]]</f>
        <v>0</v>
      </c>
      <c r="BR613" s="22">
        <f>Enrollment[[#This Row],[Total Male (3-14)]]+Enrollment[[#This Row],[Total Male (15-24)]]</f>
        <v>47</v>
      </c>
      <c r="BS613" s="22">
        <f>Enrollment[[#This Row],[Total Female (3-14)]]+Enrollment[[#This Row],[Total Female (15-24)]]</f>
        <v>49</v>
      </c>
      <c r="BT613" s="22">
        <f>Enrollment[[#This Row],[Refugee Total]]+Enrollment[[#This Row],[Total Host]]</f>
        <v>96</v>
      </c>
      <c r="BU613" s="22">
        <f>Enrollment[[#This Row],['# of Girls from refugee community in age group 3-5 enrolled in learning spaces]]+Enrollment[[#This Row],['# of Girls from host community in age group 3-5 enrolled in learning spaces]]</f>
        <v>19</v>
      </c>
      <c r="BV613" s="22">
        <f>Enrollment[[#This Row],['# of Girls from refugee community in age group 6-14 enrolled in learning spaces]]+Enrollment[[#This Row],['# of Girls from host community in age group 6-14 enrolled in learning spaces]]</f>
        <v>30</v>
      </c>
      <c r="BW6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13" s="22">
        <f>Enrollment[[#This Row],['# of Boys from refugee community in age group 3-5 enrolled in learning spaces]]+Enrollment[[#This Row],['# of Boys from host community in age group 3-5 enrolled in learning spaces]]</f>
        <v>17</v>
      </c>
      <c r="BZ613" s="22">
        <f>Enrollment[[#This Row],['# of Boys from refugee community in age group 6-14 enrolled in learning spaces]]+Enrollment[[#This Row],['# of Boys from host community in age group 6-14 enrolled in learning spaces]]</f>
        <v>30</v>
      </c>
      <c r="CA6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6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14" spans="1:80">
      <c r="A614" s="21" t="s">
        <v>56</v>
      </c>
      <c r="B614" s="21" t="s">
        <v>85</v>
      </c>
      <c r="E614" s="21" t="s">
        <v>851</v>
      </c>
      <c r="F614" s="21" t="s">
        <v>852</v>
      </c>
      <c r="G614" s="21">
        <v>31013373</v>
      </c>
      <c r="H614" s="21" t="s">
        <v>166</v>
      </c>
      <c r="I614" s="21" t="s">
        <v>167</v>
      </c>
      <c r="J614" s="21" t="s">
        <v>168</v>
      </c>
      <c r="K614" s="21">
        <v>21.185893925468001</v>
      </c>
      <c r="L614" s="21">
        <v>92.147235943130298</v>
      </c>
      <c r="M614" s="21">
        <v>-12.841525768150101</v>
      </c>
      <c r="N614" s="21">
        <v>4</v>
      </c>
      <c r="P614" s="21" t="s">
        <v>99</v>
      </c>
      <c r="Q614" s="21" t="s">
        <v>109</v>
      </c>
      <c r="S614" s="21">
        <v>16</v>
      </c>
      <c r="T614" s="21">
        <v>0</v>
      </c>
      <c r="U614" s="21">
        <v>19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32</v>
      </c>
      <c r="AB614" s="21">
        <v>0</v>
      </c>
      <c r="AC614" s="21">
        <v>38</v>
      </c>
      <c r="AD614" s="21">
        <v>0</v>
      </c>
      <c r="AE614" s="21">
        <v>0</v>
      </c>
      <c r="AF614" s="21">
        <v>0</v>
      </c>
      <c r="AG614" s="21">
        <v>0</v>
      </c>
      <c r="AH614" s="21">
        <v>0</v>
      </c>
      <c r="AI614" s="21">
        <v>0</v>
      </c>
      <c r="AJ614" s="21">
        <v>0</v>
      </c>
      <c r="AK614" s="21">
        <v>0</v>
      </c>
      <c r="AL614" s="21">
        <v>0</v>
      </c>
      <c r="AM614" s="21">
        <v>0</v>
      </c>
      <c r="AN614" s="21">
        <v>0</v>
      </c>
      <c r="AO614" s="21">
        <v>0</v>
      </c>
      <c r="AP614" s="21">
        <v>0</v>
      </c>
      <c r="AQ614" s="21">
        <v>0</v>
      </c>
      <c r="AR614" s="21">
        <v>0</v>
      </c>
      <c r="AS614" s="21">
        <v>0</v>
      </c>
      <c r="AT614" s="21">
        <v>0</v>
      </c>
      <c r="AU614" s="21">
        <v>0</v>
      </c>
      <c r="AV614" s="21">
        <v>0</v>
      </c>
      <c r="AW614" s="21">
        <v>0</v>
      </c>
      <c r="AX614" s="21">
        <v>0</v>
      </c>
      <c r="AY614" s="21" t="s">
        <v>167</v>
      </c>
      <c r="AZ6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14" s="22">
        <f>Enrollment[[#This Row],[Refugee Children 3-14]]+Enrollment[[#This Row],[Refugee Children 15-24]]</f>
        <v>105</v>
      </c>
      <c r="BC6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14" s="22">
        <f>Enrollment[[#This Row],[Host Children 3-14]]+Enrollment[[#This Row],[Host Children 15-24]]</f>
        <v>0</v>
      </c>
      <c r="BF614" s="22">
        <f>Enrollment[[#This Row],['# of Boys from refugee community in age group 3-5 enrolled in learning spaces]]+Enrollment[[#This Row],['# of Boys from refugee community in age group 6-14 enrolled in learning spaces]]</f>
        <v>57</v>
      </c>
      <c r="BG614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614" s="22">
        <f>Enrollment[[#This Row],['# of Boys from host community in age group 3-5 enrolled in learning spaces]]+Enrollment[[#This Row],['# of Boys from host community in age group 6-14 enrolled in learning spaces]]</f>
        <v>0</v>
      </c>
      <c r="BI614" s="22">
        <f>Enrollment[[#This Row],['# of Girls from host community in age group 3-5 enrolled in learning spaces]]+Enrollment[[#This Row],['# of Girls from host community in age group 6-14 enrolled in learning spaces]]</f>
        <v>0</v>
      </c>
      <c r="BJ614" s="22">
        <f>Enrollment[[#This Row],[Male Refugee (3-14)]]+Enrollment[[#This Row],[Host Male (3-14)]]</f>
        <v>57</v>
      </c>
      <c r="BK614" s="22">
        <f>Enrollment[[#This Row],[Female Refugee (3-14)]]+Enrollment[[#This Row],[Host Female (3-14)]]</f>
        <v>48</v>
      </c>
      <c r="BL6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14" s="22">
        <f>Enrollment[[#This Row],['# of Boys from host community in age group 15-17 enrolled in learning spaces]]+Enrollment[[#This Row],['# of Boys from host community in age group 18-24 enrolled in learning spaces]]</f>
        <v>0</v>
      </c>
      <c r="BO6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14" s="22">
        <f>Enrollment[[#This Row],[Male Refugee (15-24)]]+Enrollment[[#This Row],[Male Host (15-24)]]</f>
        <v>0</v>
      </c>
      <c r="BQ614" s="22">
        <f>Enrollment[[#This Row],[Female Refugee  (15-24)]]+Enrollment[[#This Row],[Female Host (15-24)]]</f>
        <v>0</v>
      </c>
      <c r="BR614" s="22">
        <f>Enrollment[[#This Row],[Total Male (3-14)]]+Enrollment[[#This Row],[Total Male (15-24)]]</f>
        <v>57</v>
      </c>
      <c r="BS614" s="22">
        <f>Enrollment[[#This Row],[Total Female (3-14)]]+Enrollment[[#This Row],[Total Female (15-24)]]</f>
        <v>48</v>
      </c>
      <c r="BT614" s="22">
        <f>Enrollment[[#This Row],[Refugee Total]]+Enrollment[[#This Row],[Total Host]]</f>
        <v>105</v>
      </c>
      <c r="BU614" s="22">
        <f>Enrollment[[#This Row],['# of Girls from refugee community in age group 3-5 enrolled in learning spaces]]+Enrollment[[#This Row],['# of Girls from host community in age group 3-5 enrolled in learning spaces]]</f>
        <v>16</v>
      </c>
      <c r="BV614" s="22">
        <f>Enrollment[[#This Row],['# of Girls from refugee community in age group 6-14 enrolled in learning spaces]]+Enrollment[[#This Row],['# of Girls from host community in age group 6-14 enrolled in learning spaces]]</f>
        <v>32</v>
      </c>
      <c r="BW6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14" s="22">
        <f>Enrollment[[#This Row],['# of Boys from refugee community in age group 3-5 enrolled in learning spaces]]+Enrollment[[#This Row],['# of Boys from host community in age group 3-5 enrolled in learning spaces]]</f>
        <v>19</v>
      </c>
      <c r="BZ614" s="22">
        <f>Enrollment[[#This Row],['# of Boys from refugee community in age group 6-14 enrolled in learning spaces]]+Enrollment[[#This Row],['# of Boys from host community in age group 6-14 enrolled in learning spaces]]</f>
        <v>38</v>
      </c>
      <c r="CA6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6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15" spans="1:80">
      <c r="A615" s="21" t="s">
        <v>56</v>
      </c>
      <c r="B615" s="21" t="s">
        <v>85</v>
      </c>
      <c r="E615" s="21" t="s">
        <v>853</v>
      </c>
      <c r="F615" s="21" t="s">
        <v>854</v>
      </c>
      <c r="G615" s="21">
        <v>31013391</v>
      </c>
      <c r="H615" s="21" t="s">
        <v>166</v>
      </c>
      <c r="I615" s="21" t="s">
        <v>167</v>
      </c>
      <c r="J615" s="21" t="s">
        <v>168</v>
      </c>
      <c r="K615" s="21">
        <v>21.185383348812898</v>
      </c>
      <c r="L615" s="21">
        <v>92.1486603289557</v>
      </c>
      <c r="M615" s="21">
        <v>-28.280920881029601</v>
      </c>
      <c r="N615" s="21">
        <v>4</v>
      </c>
      <c r="P615" s="21" t="s">
        <v>99</v>
      </c>
      <c r="Q615" s="21" t="s">
        <v>109</v>
      </c>
      <c r="S615" s="21">
        <v>20</v>
      </c>
      <c r="T615" s="21">
        <v>0</v>
      </c>
      <c r="U615" s="21">
        <v>15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42</v>
      </c>
      <c r="AB615" s="21">
        <v>0</v>
      </c>
      <c r="AC615" s="21">
        <v>28</v>
      </c>
      <c r="AD615" s="21">
        <v>1</v>
      </c>
      <c r="AE615" s="21">
        <v>0</v>
      </c>
      <c r="AF615" s="21">
        <v>0</v>
      </c>
      <c r="AG615" s="21">
        <v>0</v>
      </c>
      <c r="AH615" s="21">
        <v>0</v>
      </c>
      <c r="AI615" s="21">
        <v>0</v>
      </c>
      <c r="AJ615" s="21">
        <v>0</v>
      </c>
      <c r="AK615" s="21">
        <v>0</v>
      </c>
      <c r="AL615" s="21">
        <v>0</v>
      </c>
      <c r="AM615" s="21">
        <v>0</v>
      </c>
      <c r="AN615" s="21">
        <v>0</v>
      </c>
      <c r="AO615" s="21">
        <v>0</v>
      </c>
      <c r="AP615" s="21">
        <v>0</v>
      </c>
      <c r="AQ615" s="21">
        <v>0</v>
      </c>
      <c r="AR615" s="21">
        <v>0</v>
      </c>
      <c r="AS615" s="21">
        <v>0</v>
      </c>
      <c r="AT615" s="21">
        <v>0</v>
      </c>
      <c r="AU615" s="21">
        <v>0</v>
      </c>
      <c r="AV615" s="21">
        <v>0</v>
      </c>
      <c r="AW615" s="21">
        <v>0</v>
      </c>
      <c r="AX615" s="21">
        <v>0</v>
      </c>
      <c r="AY615" s="21" t="s">
        <v>167</v>
      </c>
      <c r="AZ6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15" s="22">
        <f>Enrollment[[#This Row],[Refugee Children 3-14]]+Enrollment[[#This Row],[Refugee Children 15-24]]</f>
        <v>105</v>
      </c>
      <c r="BC6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15" s="22">
        <f>Enrollment[[#This Row],[Host Children 3-14]]+Enrollment[[#This Row],[Host Children 15-24]]</f>
        <v>0</v>
      </c>
      <c r="BF615" s="22">
        <f>Enrollment[[#This Row],['# of Boys from refugee community in age group 3-5 enrolled in learning spaces]]+Enrollment[[#This Row],['# of Boys from refugee community in age group 6-14 enrolled in learning spaces]]</f>
        <v>43</v>
      </c>
      <c r="BG615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615" s="22">
        <f>Enrollment[[#This Row],['# of Boys from host community in age group 3-5 enrolled in learning spaces]]+Enrollment[[#This Row],['# of Boys from host community in age group 6-14 enrolled in learning spaces]]</f>
        <v>0</v>
      </c>
      <c r="BI615" s="22">
        <f>Enrollment[[#This Row],['# of Girls from host community in age group 3-5 enrolled in learning spaces]]+Enrollment[[#This Row],['# of Girls from host community in age group 6-14 enrolled in learning spaces]]</f>
        <v>0</v>
      </c>
      <c r="BJ615" s="22">
        <f>Enrollment[[#This Row],[Male Refugee (3-14)]]+Enrollment[[#This Row],[Host Male (3-14)]]</f>
        <v>43</v>
      </c>
      <c r="BK615" s="22">
        <f>Enrollment[[#This Row],[Female Refugee (3-14)]]+Enrollment[[#This Row],[Host Female (3-14)]]</f>
        <v>62</v>
      </c>
      <c r="BL6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15" s="22">
        <f>Enrollment[[#This Row],['# of Boys from host community in age group 15-17 enrolled in learning spaces]]+Enrollment[[#This Row],['# of Boys from host community in age group 18-24 enrolled in learning spaces]]</f>
        <v>0</v>
      </c>
      <c r="BO6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15" s="22">
        <f>Enrollment[[#This Row],[Male Refugee (15-24)]]+Enrollment[[#This Row],[Male Host (15-24)]]</f>
        <v>0</v>
      </c>
      <c r="BQ615" s="22">
        <f>Enrollment[[#This Row],[Female Refugee  (15-24)]]+Enrollment[[#This Row],[Female Host (15-24)]]</f>
        <v>0</v>
      </c>
      <c r="BR615" s="22">
        <f>Enrollment[[#This Row],[Total Male (3-14)]]+Enrollment[[#This Row],[Total Male (15-24)]]</f>
        <v>43</v>
      </c>
      <c r="BS615" s="22">
        <f>Enrollment[[#This Row],[Total Female (3-14)]]+Enrollment[[#This Row],[Total Female (15-24)]]</f>
        <v>62</v>
      </c>
      <c r="BT615" s="22">
        <f>Enrollment[[#This Row],[Refugee Total]]+Enrollment[[#This Row],[Total Host]]</f>
        <v>105</v>
      </c>
      <c r="BU615" s="22">
        <f>Enrollment[[#This Row],['# of Girls from refugee community in age group 3-5 enrolled in learning spaces]]+Enrollment[[#This Row],['# of Girls from host community in age group 3-5 enrolled in learning spaces]]</f>
        <v>20</v>
      </c>
      <c r="BV615" s="22">
        <f>Enrollment[[#This Row],['# of Girls from refugee community in age group 6-14 enrolled in learning spaces]]+Enrollment[[#This Row],['# of Girls from host community in age group 6-14 enrolled in learning spaces]]</f>
        <v>42</v>
      </c>
      <c r="BW6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15" s="22">
        <f>Enrollment[[#This Row],['# of Boys from refugee community in age group 3-5 enrolled in learning spaces]]+Enrollment[[#This Row],['# of Boys from host community in age group 3-5 enrolled in learning spaces]]</f>
        <v>15</v>
      </c>
      <c r="BZ615" s="22">
        <f>Enrollment[[#This Row],['# of Boys from refugee community in age group 6-14 enrolled in learning spaces]]+Enrollment[[#This Row],['# of Boys from host community in age group 6-14 enrolled in learning spaces]]</f>
        <v>28</v>
      </c>
      <c r="CA6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6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16" spans="1:80">
      <c r="A616" s="21" t="s">
        <v>56</v>
      </c>
      <c r="B616" s="21" t="s">
        <v>85</v>
      </c>
      <c r="E616" s="21" t="s">
        <v>855</v>
      </c>
      <c r="F616" s="21" t="s">
        <v>856</v>
      </c>
      <c r="G616" s="21">
        <v>31013412</v>
      </c>
      <c r="H616" s="21" t="s">
        <v>166</v>
      </c>
      <c r="I616" s="21" t="s">
        <v>167</v>
      </c>
      <c r="J616" s="21" t="s">
        <v>168</v>
      </c>
      <c r="K616" s="21">
        <v>21.184660600442498</v>
      </c>
      <c r="L616" s="21">
        <v>92.147385082309896</v>
      </c>
      <c r="M616" s="21">
        <v>-43.941530617579502</v>
      </c>
      <c r="N616" s="21">
        <v>4</v>
      </c>
      <c r="P616" s="21" t="s">
        <v>99</v>
      </c>
      <c r="Q616" s="21" t="s">
        <v>109</v>
      </c>
      <c r="S616" s="21">
        <v>18</v>
      </c>
      <c r="T616" s="21">
        <v>0</v>
      </c>
      <c r="U616" s="21">
        <v>18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30</v>
      </c>
      <c r="AB616" s="21">
        <v>0</v>
      </c>
      <c r="AC616" s="21">
        <v>37</v>
      </c>
      <c r="AD616" s="21">
        <v>0</v>
      </c>
      <c r="AE616" s="21">
        <v>0</v>
      </c>
      <c r="AF616" s="21">
        <v>0</v>
      </c>
      <c r="AG616" s="21">
        <v>0</v>
      </c>
      <c r="AH616" s="21">
        <v>0</v>
      </c>
      <c r="AI616" s="21">
        <v>0</v>
      </c>
      <c r="AJ616" s="21">
        <v>0</v>
      </c>
      <c r="AK616" s="21">
        <v>0</v>
      </c>
      <c r="AL616" s="21">
        <v>0</v>
      </c>
      <c r="AM616" s="21">
        <v>0</v>
      </c>
      <c r="AN616" s="21">
        <v>0</v>
      </c>
      <c r="AO616" s="21">
        <v>0</v>
      </c>
      <c r="AP616" s="21">
        <v>0</v>
      </c>
      <c r="AQ616" s="21">
        <v>0</v>
      </c>
      <c r="AR616" s="21">
        <v>0</v>
      </c>
      <c r="AS616" s="21">
        <v>0</v>
      </c>
      <c r="AT616" s="21">
        <v>0</v>
      </c>
      <c r="AU616" s="21">
        <v>0</v>
      </c>
      <c r="AV616" s="21">
        <v>0</v>
      </c>
      <c r="AW616" s="21">
        <v>0</v>
      </c>
      <c r="AX616" s="21">
        <v>0</v>
      </c>
      <c r="AY616" s="21" t="s">
        <v>167</v>
      </c>
      <c r="AZ6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6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16" s="22">
        <f>Enrollment[[#This Row],[Refugee Children 3-14]]+Enrollment[[#This Row],[Refugee Children 15-24]]</f>
        <v>103</v>
      </c>
      <c r="BC6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16" s="22">
        <f>Enrollment[[#This Row],[Host Children 3-14]]+Enrollment[[#This Row],[Host Children 15-24]]</f>
        <v>0</v>
      </c>
      <c r="BF616" s="22">
        <f>Enrollment[[#This Row],['# of Boys from refugee community in age group 3-5 enrolled in learning spaces]]+Enrollment[[#This Row],['# of Boys from refugee community in age group 6-14 enrolled in learning spaces]]</f>
        <v>55</v>
      </c>
      <c r="BG616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616" s="22">
        <f>Enrollment[[#This Row],['# of Boys from host community in age group 3-5 enrolled in learning spaces]]+Enrollment[[#This Row],['# of Boys from host community in age group 6-14 enrolled in learning spaces]]</f>
        <v>0</v>
      </c>
      <c r="BI616" s="22">
        <f>Enrollment[[#This Row],['# of Girls from host community in age group 3-5 enrolled in learning spaces]]+Enrollment[[#This Row],['# of Girls from host community in age group 6-14 enrolled in learning spaces]]</f>
        <v>0</v>
      </c>
      <c r="BJ616" s="22">
        <f>Enrollment[[#This Row],[Male Refugee (3-14)]]+Enrollment[[#This Row],[Host Male (3-14)]]</f>
        <v>55</v>
      </c>
      <c r="BK616" s="22">
        <f>Enrollment[[#This Row],[Female Refugee (3-14)]]+Enrollment[[#This Row],[Host Female (3-14)]]</f>
        <v>48</v>
      </c>
      <c r="BL6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16" s="22">
        <f>Enrollment[[#This Row],['# of Boys from host community in age group 15-17 enrolled in learning spaces]]+Enrollment[[#This Row],['# of Boys from host community in age group 18-24 enrolled in learning spaces]]</f>
        <v>0</v>
      </c>
      <c r="BO6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16" s="22">
        <f>Enrollment[[#This Row],[Male Refugee (15-24)]]+Enrollment[[#This Row],[Male Host (15-24)]]</f>
        <v>0</v>
      </c>
      <c r="BQ616" s="22">
        <f>Enrollment[[#This Row],[Female Refugee  (15-24)]]+Enrollment[[#This Row],[Female Host (15-24)]]</f>
        <v>0</v>
      </c>
      <c r="BR616" s="22">
        <f>Enrollment[[#This Row],[Total Male (3-14)]]+Enrollment[[#This Row],[Total Male (15-24)]]</f>
        <v>55</v>
      </c>
      <c r="BS616" s="22">
        <f>Enrollment[[#This Row],[Total Female (3-14)]]+Enrollment[[#This Row],[Total Female (15-24)]]</f>
        <v>48</v>
      </c>
      <c r="BT616" s="22">
        <f>Enrollment[[#This Row],[Refugee Total]]+Enrollment[[#This Row],[Total Host]]</f>
        <v>103</v>
      </c>
      <c r="BU616" s="22">
        <f>Enrollment[[#This Row],['# of Girls from refugee community in age group 3-5 enrolled in learning spaces]]+Enrollment[[#This Row],['# of Girls from host community in age group 3-5 enrolled in learning spaces]]</f>
        <v>18</v>
      </c>
      <c r="BV616" s="22">
        <f>Enrollment[[#This Row],['# of Girls from refugee community in age group 6-14 enrolled in learning spaces]]+Enrollment[[#This Row],['# of Girls from host community in age group 6-14 enrolled in learning spaces]]</f>
        <v>30</v>
      </c>
      <c r="BW6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16" s="22">
        <f>Enrollment[[#This Row],['# of Boys from refugee community in age group 3-5 enrolled in learning spaces]]+Enrollment[[#This Row],['# of Boys from host community in age group 3-5 enrolled in learning spaces]]</f>
        <v>18</v>
      </c>
      <c r="BZ616" s="22">
        <f>Enrollment[[#This Row],['# of Boys from refugee community in age group 6-14 enrolled in learning spaces]]+Enrollment[[#This Row],['# of Boys from host community in age group 6-14 enrolled in learning spaces]]</f>
        <v>37</v>
      </c>
      <c r="CA6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17" spans="1:80">
      <c r="A617" s="21" t="s">
        <v>56</v>
      </c>
      <c r="B617" s="21" t="s">
        <v>85</v>
      </c>
      <c r="E617" s="21" t="s">
        <v>857</v>
      </c>
      <c r="F617" s="21" t="s">
        <v>858</v>
      </c>
      <c r="G617" s="21">
        <v>31013374</v>
      </c>
      <c r="H617" s="21" t="s">
        <v>166</v>
      </c>
      <c r="I617" s="21" t="s">
        <v>259</v>
      </c>
      <c r="J617" s="21" t="s">
        <v>168</v>
      </c>
      <c r="K617" s="21">
        <v>21.186124447622099</v>
      </c>
      <c r="L617" s="21">
        <v>92.148002531459994</v>
      </c>
      <c r="M617" s="21">
        <v>-43.898876376438501</v>
      </c>
      <c r="N617" s="21">
        <v>4</v>
      </c>
      <c r="P617" s="21" t="s">
        <v>99</v>
      </c>
      <c r="Q617" s="21" t="s">
        <v>109</v>
      </c>
      <c r="S617" s="21">
        <v>21</v>
      </c>
      <c r="T617" s="21">
        <v>0</v>
      </c>
      <c r="U617" s="21">
        <v>14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30</v>
      </c>
      <c r="AB617" s="21">
        <v>0</v>
      </c>
      <c r="AC617" s="21">
        <v>40</v>
      </c>
      <c r="AD617" s="21">
        <v>0</v>
      </c>
      <c r="AE617" s="21">
        <v>0</v>
      </c>
      <c r="AF617" s="21">
        <v>0</v>
      </c>
      <c r="AG617" s="21">
        <v>0</v>
      </c>
      <c r="AH617" s="21">
        <v>0</v>
      </c>
      <c r="AI617" s="21">
        <v>0</v>
      </c>
      <c r="AJ617" s="21">
        <v>0</v>
      </c>
      <c r="AK617" s="21">
        <v>0</v>
      </c>
      <c r="AL617" s="21">
        <v>0</v>
      </c>
      <c r="AM617" s="21">
        <v>0</v>
      </c>
      <c r="AN617" s="21">
        <v>0</v>
      </c>
      <c r="AO617" s="21">
        <v>0</v>
      </c>
      <c r="AP617" s="21">
        <v>0</v>
      </c>
      <c r="AQ617" s="21">
        <v>0</v>
      </c>
      <c r="AR617" s="21">
        <v>0</v>
      </c>
      <c r="AS617" s="21">
        <v>0</v>
      </c>
      <c r="AT617" s="21">
        <v>0</v>
      </c>
      <c r="AU617" s="21">
        <v>0</v>
      </c>
      <c r="AV617" s="21">
        <v>0</v>
      </c>
      <c r="AW617" s="21">
        <v>0</v>
      </c>
      <c r="AX617" s="21">
        <v>0</v>
      </c>
      <c r="AY617" s="21" t="s">
        <v>259</v>
      </c>
      <c r="AZ6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17" s="22">
        <f>Enrollment[[#This Row],[Refugee Children 3-14]]+Enrollment[[#This Row],[Refugee Children 15-24]]</f>
        <v>105</v>
      </c>
      <c r="BC6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17" s="22">
        <f>Enrollment[[#This Row],[Host Children 3-14]]+Enrollment[[#This Row],[Host Children 15-24]]</f>
        <v>0</v>
      </c>
      <c r="BF617" s="22">
        <f>Enrollment[[#This Row],['# of Boys from refugee community in age group 3-5 enrolled in learning spaces]]+Enrollment[[#This Row],['# of Boys from refugee community in age group 6-14 enrolled in learning spaces]]</f>
        <v>54</v>
      </c>
      <c r="BG617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617" s="22">
        <f>Enrollment[[#This Row],['# of Boys from host community in age group 3-5 enrolled in learning spaces]]+Enrollment[[#This Row],['# of Boys from host community in age group 6-14 enrolled in learning spaces]]</f>
        <v>0</v>
      </c>
      <c r="BI617" s="22">
        <f>Enrollment[[#This Row],['# of Girls from host community in age group 3-5 enrolled in learning spaces]]+Enrollment[[#This Row],['# of Girls from host community in age group 6-14 enrolled in learning spaces]]</f>
        <v>0</v>
      </c>
      <c r="BJ617" s="22">
        <f>Enrollment[[#This Row],[Male Refugee (3-14)]]+Enrollment[[#This Row],[Host Male (3-14)]]</f>
        <v>54</v>
      </c>
      <c r="BK617" s="22">
        <f>Enrollment[[#This Row],[Female Refugee (3-14)]]+Enrollment[[#This Row],[Host Female (3-14)]]</f>
        <v>51</v>
      </c>
      <c r="BL6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17" s="22">
        <f>Enrollment[[#This Row],['# of Boys from host community in age group 15-17 enrolled in learning spaces]]+Enrollment[[#This Row],['# of Boys from host community in age group 18-24 enrolled in learning spaces]]</f>
        <v>0</v>
      </c>
      <c r="BO6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17" s="22">
        <f>Enrollment[[#This Row],[Male Refugee (15-24)]]+Enrollment[[#This Row],[Male Host (15-24)]]</f>
        <v>0</v>
      </c>
      <c r="BQ617" s="22">
        <f>Enrollment[[#This Row],[Female Refugee  (15-24)]]+Enrollment[[#This Row],[Female Host (15-24)]]</f>
        <v>0</v>
      </c>
      <c r="BR617" s="22">
        <f>Enrollment[[#This Row],[Total Male (3-14)]]+Enrollment[[#This Row],[Total Male (15-24)]]</f>
        <v>54</v>
      </c>
      <c r="BS617" s="22">
        <f>Enrollment[[#This Row],[Total Female (3-14)]]+Enrollment[[#This Row],[Total Female (15-24)]]</f>
        <v>51</v>
      </c>
      <c r="BT617" s="22">
        <f>Enrollment[[#This Row],[Refugee Total]]+Enrollment[[#This Row],[Total Host]]</f>
        <v>105</v>
      </c>
      <c r="BU617" s="22">
        <f>Enrollment[[#This Row],['# of Girls from refugee community in age group 3-5 enrolled in learning spaces]]+Enrollment[[#This Row],['# of Girls from host community in age group 3-5 enrolled in learning spaces]]</f>
        <v>21</v>
      </c>
      <c r="BV617" s="22">
        <f>Enrollment[[#This Row],['# of Girls from refugee community in age group 6-14 enrolled in learning spaces]]+Enrollment[[#This Row],['# of Girls from host community in age group 6-14 enrolled in learning spaces]]</f>
        <v>30</v>
      </c>
      <c r="BW6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17" s="22">
        <f>Enrollment[[#This Row],['# of Boys from refugee community in age group 3-5 enrolled in learning spaces]]+Enrollment[[#This Row],['# of Boys from host community in age group 3-5 enrolled in learning spaces]]</f>
        <v>14</v>
      </c>
      <c r="BZ617" s="22">
        <f>Enrollment[[#This Row],['# of Boys from refugee community in age group 6-14 enrolled in learning spaces]]+Enrollment[[#This Row],['# of Boys from host community in age group 6-14 enrolled in learning spaces]]</f>
        <v>40</v>
      </c>
      <c r="CA6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6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18" spans="1:80">
      <c r="A618" s="21" t="s">
        <v>56</v>
      </c>
      <c r="B618" s="21" t="s">
        <v>85</v>
      </c>
      <c r="E618" s="21" t="s">
        <v>859</v>
      </c>
      <c r="F618" s="21" t="s">
        <v>860</v>
      </c>
      <c r="G618" s="21">
        <v>31013409</v>
      </c>
      <c r="H618" s="21" t="s">
        <v>166</v>
      </c>
      <c r="I618" s="21" t="s">
        <v>259</v>
      </c>
      <c r="J618" s="21" t="s">
        <v>168</v>
      </c>
      <c r="K618" s="21">
        <v>21.186059008075901</v>
      </c>
      <c r="L618" s="21">
        <v>92.148293352743707</v>
      </c>
      <c r="M618" s="21">
        <v>-45.441412369069297</v>
      </c>
      <c r="N618" s="21">
        <v>4</v>
      </c>
      <c r="P618" s="21" t="s">
        <v>99</v>
      </c>
      <c r="Q618" s="21" t="s">
        <v>109</v>
      </c>
      <c r="S618" s="21">
        <v>18</v>
      </c>
      <c r="T618" s="21">
        <v>0</v>
      </c>
      <c r="U618" s="21">
        <v>18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30</v>
      </c>
      <c r="AB618" s="21">
        <v>0</v>
      </c>
      <c r="AC618" s="21">
        <v>38</v>
      </c>
      <c r="AD618" s="21">
        <v>0</v>
      </c>
      <c r="AE618" s="21">
        <v>0</v>
      </c>
      <c r="AF618" s="21">
        <v>0</v>
      </c>
      <c r="AG618" s="21">
        <v>0</v>
      </c>
      <c r="AH618" s="21">
        <v>0</v>
      </c>
      <c r="AI618" s="21">
        <v>0</v>
      </c>
      <c r="AJ618" s="21">
        <v>0</v>
      </c>
      <c r="AK618" s="21">
        <v>0</v>
      </c>
      <c r="AL618" s="21">
        <v>0</v>
      </c>
      <c r="AM618" s="21">
        <v>0</v>
      </c>
      <c r="AN618" s="21">
        <v>0</v>
      </c>
      <c r="AO618" s="21">
        <v>0</v>
      </c>
      <c r="AP618" s="21">
        <v>0</v>
      </c>
      <c r="AQ618" s="21">
        <v>0</v>
      </c>
      <c r="AR618" s="21">
        <v>0</v>
      </c>
      <c r="AS618" s="21">
        <v>0</v>
      </c>
      <c r="AT618" s="21">
        <v>0</v>
      </c>
      <c r="AU618" s="21">
        <v>0</v>
      </c>
      <c r="AV618" s="21">
        <v>0</v>
      </c>
      <c r="AW618" s="21">
        <v>0</v>
      </c>
      <c r="AX618" s="21">
        <v>0</v>
      </c>
      <c r="AY618" s="21" t="s">
        <v>259</v>
      </c>
      <c r="AZ6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6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18" s="22">
        <f>Enrollment[[#This Row],[Refugee Children 3-14]]+Enrollment[[#This Row],[Refugee Children 15-24]]</f>
        <v>104</v>
      </c>
      <c r="BC6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18" s="22">
        <f>Enrollment[[#This Row],[Host Children 3-14]]+Enrollment[[#This Row],[Host Children 15-24]]</f>
        <v>0</v>
      </c>
      <c r="BF618" s="22">
        <f>Enrollment[[#This Row],['# of Boys from refugee community in age group 3-5 enrolled in learning spaces]]+Enrollment[[#This Row],['# of Boys from refugee community in age group 6-14 enrolled in learning spaces]]</f>
        <v>56</v>
      </c>
      <c r="BG618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618" s="22">
        <f>Enrollment[[#This Row],['# of Boys from host community in age group 3-5 enrolled in learning spaces]]+Enrollment[[#This Row],['# of Boys from host community in age group 6-14 enrolled in learning spaces]]</f>
        <v>0</v>
      </c>
      <c r="BI618" s="22">
        <f>Enrollment[[#This Row],['# of Girls from host community in age group 3-5 enrolled in learning spaces]]+Enrollment[[#This Row],['# of Girls from host community in age group 6-14 enrolled in learning spaces]]</f>
        <v>0</v>
      </c>
      <c r="BJ618" s="22">
        <f>Enrollment[[#This Row],[Male Refugee (3-14)]]+Enrollment[[#This Row],[Host Male (3-14)]]</f>
        <v>56</v>
      </c>
      <c r="BK618" s="22">
        <f>Enrollment[[#This Row],[Female Refugee (3-14)]]+Enrollment[[#This Row],[Host Female (3-14)]]</f>
        <v>48</v>
      </c>
      <c r="BL6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18" s="22">
        <f>Enrollment[[#This Row],['# of Boys from host community in age group 15-17 enrolled in learning spaces]]+Enrollment[[#This Row],['# of Boys from host community in age group 18-24 enrolled in learning spaces]]</f>
        <v>0</v>
      </c>
      <c r="BO6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18" s="22">
        <f>Enrollment[[#This Row],[Male Refugee (15-24)]]+Enrollment[[#This Row],[Male Host (15-24)]]</f>
        <v>0</v>
      </c>
      <c r="BQ618" s="22">
        <f>Enrollment[[#This Row],[Female Refugee  (15-24)]]+Enrollment[[#This Row],[Female Host (15-24)]]</f>
        <v>0</v>
      </c>
      <c r="BR618" s="22">
        <f>Enrollment[[#This Row],[Total Male (3-14)]]+Enrollment[[#This Row],[Total Male (15-24)]]</f>
        <v>56</v>
      </c>
      <c r="BS618" s="22">
        <f>Enrollment[[#This Row],[Total Female (3-14)]]+Enrollment[[#This Row],[Total Female (15-24)]]</f>
        <v>48</v>
      </c>
      <c r="BT618" s="22">
        <f>Enrollment[[#This Row],[Refugee Total]]+Enrollment[[#This Row],[Total Host]]</f>
        <v>104</v>
      </c>
      <c r="BU618" s="22">
        <f>Enrollment[[#This Row],['# of Girls from refugee community in age group 3-5 enrolled in learning spaces]]+Enrollment[[#This Row],['# of Girls from host community in age group 3-5 enrolled in learning spaces]]</f>
        <v>18</v>
      </c>
      <c r="BV618" s="22">
        <f>Enrollment[[#This Row],['# of Girls from refugee community in age group 6-14 enrolled in learning spaces]]+Enrollment[[#This Row],['# of Girls from host community in age group 6-14 enrolled in learning spaces]]</f>
        <v>30</v>
      </c>
      <c r="BW6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18" s="22">
        <f>Enrollment[[#This Row],['# of Boys from refugee community in age group 3-5 enrolled in learning spaces]]+Enrollment[[#This Row],['# of Boys from host community in age group 3-5 enrolled in learning spaces]]</f>
        <v>18</v>
      </c>
      <c r="BZ618" s="22">
        <f>Enrollment[[#This Row],['# of Boys from refugee community in age group 6-14 enrolled in learning spaces]]+Enrollment[[#This Row],['# of Boys from host community in age group 6-14 enrolled in learning spaces]]</f>
        <v>38</v>
      </c>
      <c r="CA6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6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19" spans="1:80">
      <c r="A619" s="21" t="s">
        <v>56</v>
      </c>
      <c r="B619" s="21" t="s">
        <v>85</v>
      </c>
      <c r="E619" s="21" t="s">
        <v>861</v>
      </c>
      <c r="F619" s="21" t="s">
        <v>862</v>
      </c>
      <c r="G619" s="21">
        <v>31013504</v>
      </c>
      <c r="H619" s="21" t="s">
        <v>166</v>
      </c>
      <c r="I619" s="21" t="s">
        <v>167</v>
      </c>
      <c r="J619" s="21" t="s">
        <v>168</v>
      </c>
      <c r="K619" s="21">
        <v>21.184332300000001</v>
      </c>
      <c r="L619" s="21">
        <v>92.147557800000001</v>
      </c>
      <c r="M619" s="21">
        <v>-51.781986662000001</v>
      </c>
      <c r="N619" s="21" t="s">
        <v>261</v>
      </c>
      <c r="P619" s="21" t="s">
        <v>99</v>
      </c>
      <c r="Q619" s="21" t="s">
        <v>109</v>
      </c>
      <c r="S619" s="21">
        <v>18</v>
      </c>
      <c r="T619" s="21">
        <v>0</v>
      </c>
      <c r="U619" s="21">
        <v>20</v>
      </c>
      <c r="V619" s="21">
        <v>0</v>
      </c>
      <c r="W619" s="21">
        <v>0</v>
      </c>
      <c r="X619" s="21">
        <v>0</v>
      </c>
      <c r="Y619" s="21">
        <v>0</v>
      </c>
      <c r="Z619" s="21">
        <v>0</v>
      </c>
      <c r="AA619" s="21">
        <v>27</v>
      </c>
      <c r="AB619" s="21">
        <v>0</v>
      </c>
      <c r="AC619" s="21">
        <v>40</v>
      </c>
      <c r="AD619" s="21">
        <v>0</v>
      </c>
      <c r="AE619" s="21">
        <v>0</v>
      </c>
      <c r="AF619" s="21">
        <v>0</v>
      </c>
      <c r="AG619" s="21">
        <v>0</v>
      </c>
      <c r="AH619" s="21">
        <v>0</v>
      </c>
      <c r="AI619" s="21">
        <v>0</v>
      </c>
      <c r="AJ619" s="21">
        <v>0</v>
      </c>
      <c r="AK619" s="21">
        <v>0</v>
      </c>
      <c r="AL619" s="21">
        <v>0</v>
      </c>
      <c r="AM619" s="21">
        <v>0</v>
      </c>
      <c r="AN619" s="21">
        <v>0</v>
      </c>
      <c r="AO619" s="21">
        <v>0</v>
      </c>
      <c r="AP619" s="21">
        <v>0</v>
      </c>
      <c r="AQ619" s="21">
        <v>0</v>
      </c>
      <c r="AR619" s="21">
        <v>0</v>
      </c>
      <c r="AS619" s="21">
        <v>0</v>
      </c>
      <c r="AT619" s="21">
        <v>0</v>
      </c>
      <c r="AU619" s="21">
        <v>0</v>
      </c>
      <c r="AV619" s="21">
        <v>0</v>
      </c>
      <c r="AW619" s="21">
        <v>0</v>
      </c>
      <c r="AX619" s="21">
        <v>0</v>
      </c>
      <c r="AY619" s="21" t="s">
        <v>167</v>
      </c>
      <c r="AZ6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19" s="22">
        <f>Enrollment[[#This Row],[Refugee Children 3-14]]+Enrollment[[#This Row],[Refugee Children 15-24]]</f>
        <v>105</v>
      </c>
      <c r="BC6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19" s="22">
        <f>Enrollment[[#This Row],[Host Children 3-14]]+Enrollment[[#This Row],[Host Children 15-24]]</f>
        <v>0</v>
      </c>
      <c r="BF619" s="22">
        <f>Enrollment[[#This Row],['# of Boys from refugee community in age group 3-5 enrolled in learning spaces]]+Enrollment[[#This Row],['# of Boys from refugee community in age group 6-14 enrolled in learning spaces]]</f>
        <v>60</v>
      </c>
      <c r="BG619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619" s="22">
        <f>Enrollment[[#This Row],['# of Boys from host community in age group 3-5 enrolled in learning spaces]]+Enrollment[[#This Row],['# of Boys from host community in age group 6-14 enrolled in learning spaces]]</f>
        <v>0</v>
      </c>
      <c r="BI619" s="22">
        <f>Enrollment[[#This Row],['# of Girls from host community in age group 3-5 enrolled in learning spaces]]+Enrollment[[#This Row],['# of Girls from host community in age group 6-14 enrolled in learning spaces]]</f>
        <v>0</v>
      </c>
      <c r="BJ619" s="22">
        <f>Enrollment[[#This Row],[Male Refugee (3-14)]]+Enrollment[[#This Row],[Host Male (3-14)]]</f>
        <v>60</v>
      </c>
      <c r="BK619" s="22">
        <f>Enrollment[[#This Row],[Female Refugee (3-14)]]+Enrollment[[#This Row],[Host Female (3-14)]]</f>
        <v>45</v>
      </c>
      <c r="BL61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1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19" s="22">
        <f>Enrollment[[#This Row],['# of Boys from host community in age group 15-17 enrolled in learning spaces]]+Enrollment[[#This Row],['# of Boys from host community in age group 18-24 enrolled in learning spaces]]</f>
        <v>0</v>
      </c>
      <c r="BO6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19" s="22">
        <f>Enrollment[[#This Row],[Male Refugee (15-24)]]+Enrollment[[#This Row],[Male Host (15-24)]]</f>
        <v>0</v>
      </c>
      <c r="BQ619" s="22">
        <f>Enrollment[[#This Row],[Female Refugee  (15-24)]]+Enrollment[[#This Row],[Female Host (15-24)]]</f>
        <v>0</v>
      </c>
      <c r="BR619" s="22">
        <f>Enrollment[[#This Row],[Total Male (3-14)]]+Enrollment[[#This Row],[Total Male (15-24)]]</f>
        <v>60</v>
      </c>
      <c r="BS619" s="22">
        <f>Enrollment[[#This Row],[Total Female (3-14)]]+Enrollment[[#This Row],[Total Female (15-24)]]</f>
        <v>45</v>
      </c>
      <c r="BT619" s="22">
        <f>Enrollment[[#This Row],[Refugee Total]]+Enrollment[[#This Row],[Total Host]]</f>
        <v>105</v>
      </c>
      <c r="BU619" s="22">
        <f>Enrollment[[#This Row],['# of Girls from refugee community in age group 3-5 enrolled in learning spaces]]+Enrollment[[#This Row],['# of Girls from host community in age group 3-5 enrolled in learning spaces]]</f>
        <v>18</v>
      </c>
      <c r="BV619" s="22">
        <f>Enrollment[[#This Row],['# of Girls from refugee community in age group 6-14 enrolled in learning spaces]]+Enrollment[[#This Row],['# of Girls from host community in age group 6-14 enrolled in learning spaces]]</f>
        <v>27</v>
      </c>
      <c r="BW61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1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19" s="22">
        <f>Enrollment[[#This Row],['# of Boys from refugee community in age group 3-5 enrolled in learning spaces]]+Enrollment[[#This Row],['# of Boys from host community in age group 3-5 enrolled in learning spaces]]</f>
        <v>20</v>
      </c>
      <c r="BZ619" s="22">
        <f>Enrollment[[#This Row],['# of Boys from refugee community in age group 6-14 enrolled in learning spaces]]+Enrollment[[#This Row],['# of Boys from host community in age group 6-14 enrolled in learning spaces]]</f>
        <v>40</v>
      </c>
      <c r="CA619" s="22">
        <f>Enrollment[[#This Row],['# of Boys from refugee community in age group 15-17 enrolled in learning spaces]]+Enrollment[[#This Row],['# of Boys from host community in age group 15-17 enrolled in learning spaces]]</f>
        <v>0</v>
      </c>
      <c r="CB61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20" spans="1:80">
      <c r="A620" s="21" t="s">
        <v>56</v>
      </c>
      <c r="B620" s="21" t="s">
        <v>85</v>
      </c>
      <c r="E620" s="21" t="s">
        <v>863</v>
      </c>
      <c r="F620" s="21" t="s">
        <v>864</v>
      </c>
      <c r="G620" s="21">
        <v>31013410</v>
      </c>
      <c r="H620" s="21" t="s">
        <v>166</v>
      </c>
      <c r="I620" s="21" t="s">
        <v>167</v>
      </c>
      <c r="J620" s="21" t="s">
        <v>168</v>
      </c>
      <c r="K620" s="21">
        <v>21.184920681988</v>
      </c>
      <c r="L620" s="21">
        <v>92.147251602445095</v>
      </c>
      <c r="M620" s="21">
        <v>-22.8473245894128</v>
      </c>
      <c r="N620" s="21">
        <v>4</v>
      </c>
      <c r="P620" s="21" t="s">
        <v>99</v>
      </c>
      <c r="Q620" s="21" t="s">
        <v>109</v>
      </c>
      <c r="S620" s="21">
        <v>18</v>
      </c>
      <c r="T620" s="21">
        <v>0</v>
      </c>
      <c r="U620" s="21">
        <v>18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32</v>
      </c>
      <c r="AB620" s="21">
        <v>0</v>
      </c>
      <c r="AC620" s="21">
        <v>36</v>
      </c>
      <c r="AD620" s="21">
        <v>0</v>
      </c>
      <c r="AE620" s="21">
        <v>0</v>
      </c>
      <c r="AF620" s="21">
        <v>0</v>
      </c>
      <c r="AG620" s="21">
        <v>0</v>
      </c>
      <c r="AH620" s="21">
        <v>0</v>
      </c>
      <c r="AI620" s="21">
        <v>0</v>
      </c>
      <c r="AJ620" s="21">
        <v>0</v>
      </c>
      <c r="AK620" s="21">
        <v>0</v>
      </c>
      <c r="AL620" s="21">
        <v>0</v>
      </c>
      <c r="AM620" s="21">
        <v>0</v>
      </c>
      <c r="AN620" s="21">
        <v>0</v>
      </c>
      <c r="AO620" s="21">
        <v>0</v>
      </c>
      <c r="AP620" s="21">
        <v>0</v>
      </c>
      <c r="AQ620" s="21">
        <v>0</v>
      </c>
      <c r="AR620" s="21">
        <v>0</v>
      </c>
      <c r="AS620" s="21">
        <v>0</v>
      </c>
      <c r="AT620" s="21">
        <v>0</v>
      </c>
      <c r="AU620" s="21">
        <v>0</v>
      </c>
      <c r="AV620" s="21">
        <v>0</v>
      </c>
      <c r="AW620" s="21">
        <v>0</v>
      </c>
      <c r="AX620" s="21">
        <v>0</v>
      </c>
      <c r="AY620" s="21" t="s">
        <v>167</v>
      </c>
      <c r="AZ6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6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20" s="22">
        <f>Enrollment[[#This Row],[Refugee Children 3-14]]+Enrollment[[#This Row],[Refugee Children 15-24]]</f>
        <v>104</v>
      </c>
      <c r="BC6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20" s="22">
        <f>Enrollment[[#This Row],[Host Children 3-14]]+Enrollment[[#This Row],[Host Children 15-24]]</f>
        <v>0</v>
      </c>
      <c r="BF620" s="22">
        <f>Enrollment[[#This Row],['# of Boys from refugee community in age group 3-5 enrolled in learning spaces]]+Enrollment[[#This Row],['# of Boys from refugee community in age group 6-14 enrolled in learning spaces]]</f>
        <v>54</v>
      </c>
      <c r="BG620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620" s="22">
        <f>Enrollment[[#This Row],['# of Boys from host community in age group 3-5 enrolled in learning spaces]]+Enrollment[[#This Row],['# of Boys from host community in age group 6-14 enrolled in learning spaces]]</f>
        <v>0</v>
      </c>
      <c r="BI620" s="22">
        <f>Enrollment[[#This Row],['# of Girls from host community in age group 3-5 enrolled in learning spaces]]+Enrollment[[#This Row],['# of Girls from host community in age group 6-14 enrolled in learning spaces]]</f>
        <v>0</v>
      </c>
      <c r="BJ620" s="22">
        <f>Enrollment[[#This Row],[Male Refugee (3-14)]]+Enrollment[[#This Row],[Host Male (3-14)]]</f>
        <v>54</v>
      </c>
      <c r="BK620" s="22">
        <f>Enrollment[[#This Row],[Female Refugee (3-14)]]+Enrollment[[#This Row],[Host Female (3-14)]]</f>
        <v>50</v>
      </c>
      <c r="BL6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20" s="22">
        <f>Enrollment[[#This Row],['# of Boys from host community in age group 15-17 enrolled in learning spaces]]+Enrollment[[#This Row],['# of Boys from host community in age group 18-24 enrolled in learning spaces]]</f>
        <v>0</v>
      </c>
      <c r="BO6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20" s="22">
        <f>Enrollment[[#This Row],[Male Refugee (15-24)]]+Enrollment[[#This Row],[Male Host (15-24)]]</f>
        <v>0</v>
      </c>
      <c r="BQ620" s="22">
        <f>Enrollment[[#This Row],[Female Refugee  (15-24)]]+Enrollment[[#This Row],[Female Host (15-24)]]</f>
        <v>0</v>
      </c>
      <c r="BR620" s="22">
        <f>Enrollment[[#This Row],[Total Male (3-14)]]+Enrollment[[#This Row],[Total Male (15-24)]]</f>
        <v>54</v>
      </c>
      <c r="BS620" s="22">
        <f>Enrollment[[#This Row],[Total Female (3-14)]]+Enrollment[[#This Row],[Total Female (15-24)]]</f>
        <v>50</v>
      </c>
      <c r="BT620" s="22">
        <f>Enrollment[[#This Row],[Refugee Total]]+Enrollment[[#This Row],[Total Host]]</f>
        <v>104</v>
      </c>
      <c r="BU620" s="22">
        <f>Enrollment[[#This Row],['# of Girls from refugee community in age group 3-5 enrolled in learning spaces]]+Enrollment[[#This Row],['# of Girls from host community in age group 3-5 enrolled in learning spaces]]</f>
        <v>18</v>
      </c>
      <c r="BV620" s="22">
        <f>Enrollment[[#This Row],['# of Girls from refugee community in age group 6-14 enrolled in learning spaces]]+Enrollment[[#This Row],['# of Girls from host community in age group 6-14 enrolled in learning spaces]]</f>
        <v>32</v>
      </c>
      <c r="BW6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20" s="22">
        <f>Enrollment[[#This Row],['# of Boys from refugee community in age group 3-5 enrolled in learning spaces]]+Enrollment[[#This Row],['# of Boys from host community in age group 3-5 enrolled in learning spaces]]</f>
        <v>18</v>
      </c>
      <c r="BZ620" s="22">
        <f>Enrollment[[#This Row],['# of Boys from refugee community in age group 6-14 enrolled in learning spaces]]+Enrollment[[#This Row],['# of Boys from host community in age group 6-14 enrolled in learning spaces]]</f>
        <v>36</v>
      </c>
      <c r="CA6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6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21" spans="1:80">
      <c r="A621" s="21" t="s">
        <v>56</v>
      </c>
      <c r="B621" s="21" t="s">
        <v>85</v>
      </c>
      <c r="E621" s="21" t="s">
        <v>865</v>
      </c>
      <c r="F621" s="21" t="s">
        <v>866</v>
      </c>
      <c r="G621" s="21">
        <v>31013505</v>
      </c>
      <c r="H621" s="21" t="s">
        <v>166</v>
      </c>
      <c r="I621" s="21" t="s">
        <v>167</v>
      </c>
      <c r="J621" s="21" t="s">
        <v>168</v>
      </c>
      <c r="K621" s="21">
        <v>21.185349411141601</v>
      </c>
      <c r="L621" s="21">
        <v>92.146503866592596</v>
      </c>
      <c r="M621" s="21">
        <v>-36.607158526383103</v>
      </c>
      <c r="N621" s="21">
        <v>4</v>
      </c>
      <c r="P621" s="21" t="s">
        <v>99</v>
      </c>
      <c r="Q621" s="21" t="s">
        <v>109</v>
      </c>
      <c r="S621" s="21">
        <v>40</v>
      </c>
      <c r="T621" s="21">
        <v>0</v>
      </c>
      <c r="U621" s="21">
        <v>30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16</v>
      </c>
      <c r="AB621" s="21">
        <v>0</v>
      </c>
      <c r="AC621" s="21">
        <v>19</v>
      </c>
      <c r="AD621" s="21">
        <v>2</v>
      </c>
      <c r="AE621" s="21">
        <v>0</v>
      </c>
      <c r="AF621" s="21">
        <v>0</v>
      </c>
      <c r="AG621" s="21">
        <v>0</v>
      </c>
      <c r="AH621" s="21">
        <v>0</v>
      </c>
      <c r="AI621" s="21">
        <v>0</v>
      </c>
      <c r="AJ621" s="21">
        <v>0</v>
      </c>
      <c r="AK621" s="21">
        <v>0</v>
      </c>
      <c r="AL621" s="21">
        <v>0</v>
      </c>
      <c r="AM621" s="21">
        <v>0</v>
      </c>
      <c r="AN621" s="21">
        <v>0</v>
      </c>
      <c r="AO621" s="21">
        <v>0</v>
      </c>
      <c r="AP621" s="21">
        <v>0</v>
      </c>
      <c r="AQ621" s="21">
        <v>0</v>
      </c>
      <c r="AR621" s="21">
        <v>0</v>
      </c>
      <c r="AS621" s="21">
        <v>0</v>
      </c>
      <c r="AT621" s="21">
        <v>0</v>
      </c>
      <c r="AU621" s="21">
        <v>0</v>
      </c>
      <c r="AV621" s="21">
        <v>0</v>
      </c>
      <c r="AW621" s="21">
        <v>0</v>
      </c>
      <c r="AX621" s="21">
        <v>0</v>
      </c>
      <c r="AY621" s="21" t="s">
        <v>167</v>
      </c>
      <c r="AZ6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21" s="22">
        <f>Enrollment[[#This Row],[Refugee Children 3-14]]+Enrollment[[#This Row],[Refugee Children 15-24]]</f>
        <v>105</v>
      </c>
      <c r="BC6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21" s="22">
        <f>Enrollment[[#This Row],[Host Children 3-14]]+Enrollment[[#This Row],[Host Children 15-24]]</f>
        <v>0</v>
      </c>
      <c r="BF621" s="22">
        <f>Enrollment[[#This Row],['# of Boys from refugee community in age group 3-5 enrolled in learning spaces]]+Enrollment[[#This Row],['# of Boys from refugee community in age group 6-14 enrolled in learning spaces]]</f>
        <v>49</v>
      </c>
      <c r="BG621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621" s="22">
        <f>Enrollment[[#This Row],['# of Boys from host community in age group 3-5 enrolled in learning spaces]]+Enrollment[[#This Row],['# of Boys from host community in age group 6-14 enrolled in learning spaces]]</f>
        <v>0</v>
      </c>
      <c r="BI621" s="22">
        <f>Enrollment[[#This Row],['# of Girls from host community in age group 3-5 enrolled in learning spaces]]+Enrollment[[#This Row],['# of Girls from host community in age group 6-14 enrolled in learning spaces]]</f>
        <v>0</v>
      </c>
      <c r="BJ621" s="22">
        <f>Enrollment[[#This Row],[Male Refugee (3-14)]]+Enrollment[[#This Row],[Host Male (3-14)]]</f>
        <v>49</v>
      </c>
      <c r="BK621" s="22">
        <f>Enrollment[[#This Row],[Female Refugee (3-14)]]+Enrollment[[#This Row],[Host Female (3-14)]]</f>
        <v>56</v>
      </c>
      <c r="BL6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21" s="22">
        <f>Enrollment[[#This Row],['# of Boys from host community in age group 15-17 enrolled in learning spaces]]+Enrollment[[#This Row],['# of Boys from host community in age group 18-24 enrolled in learning spaces]]</f>
        <v>0</v>
      </c>
      <c r="BO6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21" s="22">
        <f>Enrollment[[#This Row],[Male Refugee (15-24)]]+Enrollment[[#This Row],[Male Host (15-24)]]</f>
        <v>0</v>
      </c>
      <c r="BQ621" s="22">
        <f>Enrollment[[#This Row],[Female Refugee  (15-24)]]+Enrollment[[#This Row],[Female Host (15-24)]]</f>
        <v>0</v>
      </c>
      <c r="BR621" s="22">
        <f>Enrollment[[#This Row],[Total Male (3-14)]]+Enrollment[[#This Row],[Total Male (15-24)]]</f>
        <v>49</v>
      </c>
      <c r="BS621" s="22">
        <f>Enrollment[[#This Row],[Total Female (3-14)]]+Enrollment[[#This Row],[Total Female (15-24)]]</f>
        <v>56</v>
      </c>
      <c r="BT621" s="22">
        <f>Enrollment[[#This Row],[Refugee Total]]+Enrollment[[#This Row],[Total Host]]</f>
        <v>105</v>
      </c>
      <c r="BU621" s="22">
        <f>Enrollment[[#This Row],['# of Girls from refugee community in age group 3-5 enrolled in learning spaces]]+Enrollment[[#This Row],['# of Girls from host community in age group 3-5 enrolled in learning spaces]]</f>
        <v>40</v>
      </c>
      <c r="BV621" s="22">
        <f>Enrollment[[#This Row],['# of Girls from refugee community in age group 6-14 enrolled in learning spaces]]+Enrollment[[#This Row],['# of Girls from host community in age group 6-14 enrolled in learning spaces]]</f>
        <v>16</v>
      </c>
      <c r="BW6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21" s="22">
        <f>Enrollment[[#This Row],['# of Boys from refugee community in age group 3-5 enrolled in learning spaces]]+Enrollment[[#This Row],['# of Boys from host community in age group 3-5 enrolled in learning spaces]]</f>
        <v>30</v>
      </c>
      <c r="BZ621" s="22">
        <f>Enrollment[[#This Row],['# of Boys from refugee community in age group 6-14 enrolled in learning spaces]]+Enrollment[[#This Row],['# of Boys from host community in age group 6-14 enrolled in learning spaces]]</f>
        <v>19</v>
      </c>
      <c r="CA6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6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22" spans="1:80">
      <c r="A622" s="21" t="s">
        <v>56</v>
      </c>
      <c r="B622" s="21" t="s">
        <v>85</v>
      </c>
      <c r="E622" s="21" t="s">
        <v>867</v>
      </c>
      <c r="F622" s="21" t="s">
        <v>868</v>
      </c>
      <c r="G622" s="21">
        <v>31013368</v>
      </c>
      <c r="H622" s="21" t="s">
        <v>166</v>
      </c>
      <c r="I622" s="21" t="s">
        <v>259</v>
      </c>
      <c r="J622" s="21" t="s">
        <v>168</v>
      </c>
      <c r="K622" s="21">
        <v>21.1839888506716</v>
      </c>
      <c r="L622" s="21">
        <v>92.1456097001643</v>
      </c>
      <c r="M622" s="21">
        <v>-36.923942776547399</v>
      </c>
      <c r="N622" s="21">
        <v>4</v>
      </c>
      <c r="P622" s="21" t="s">
        <v>99</v>
      </c>
      <c r="Q622" s="21" t="s">
        <v>109</v>
      </c>
      <c r="S622" s="21">
        <v>16</v>
      </c>
      <c r="T622" s="21">
        <v>0</v>
      </c>
      <c r="U622" s="21">
        <v>19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27</v>
      </c>
      <c r="AB622" s="21">
        <v>0</v>
      </c>
      <c r="AC622" s="21">
        <v>43</v>
      </c>
      <c r="AD622" s="21">
        <v>0</v>
      </c>
      <c r="AE622" s="21">
        <v>0</v>
      </c>
      <c r="AF622" s="21">
        <v>0</v>
      </c>
      <c r="AG622" s="21">
        <v>0</v>
      </c>
      <c r="AH622" s="21">
        <v>0</v>
      </c>
      <c r="AI622" s="21">
        <v>0</v>
      </c>
      <c r="AJ622" s="21">
        <v>0</v>
      </c>
      <c r="AK622" s="21">
        <v>0</v>
      </c>
      <c r="AL622" s="21">
        <v>0</v>
      </c>
      <c r="AM622" s="21">
        <v>0</v>
      </c>
      <c r="AN622" s="21">
        <v>0</v>
      </c>
      <c r="AO622" s="21">
        <v>0</v>
      </c>
      <c r="AP622" s="21">
        <v>0</v>
      </c>
      <c r="AQ622" s="21">
        <v>0</v>
      </c>
      <c r="AR622" s="21">
        <v>0</v>
      </c>
      <c r="AS622" s="21">
        <v>0</v>
      </c>
      <c r="AT622" s="21">
        <v>0</v>
      </c>
      <c r="AU622" s="21">
        <v>0</v>
      </c>
      <c r="AV622" s="21">
        <v>0</v>
      </c>
      <c r="AW622" s="21">
        <v>0</v>
      </c>
      <c r="AX622" s="21">
        <v>0</v>
      </c>
      <c r="AY622" s="21" t="s">
        <v>259</v>
      </c>
      <c r="AZ6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22" s="22">
        <f>Enrollment[[#This Row],[Refugee Children 3-14]]+Enrollment[[#This Row],[Refugee Children 15-24]]</f>
        <v>105</v>
      </c>
      <c r="BC6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22" s="22">
        <f>Enrollment[[#This Row],[Host Children 3-14]]+Enrollment[[#This Row],[Host Children 15-24]]</f>
        <v>0</v>
      </c>
      <c r="BF622" s="22">
        <f>Enrollment[[#This Row],['# of Boys from refugee community in age group 3-5 enrolled in learning spaces]]+Enrollment[[#This Row],['# of Boys from refugee community in age group 6-14 enrolled in learning spaces]]</f>
        <v>62</v>
      </c>
      <c r="BG622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622" s="22">
        <f>Enrollment[[#This Row],['# of Boys from host community in age group 3-5 enrolled in learning spaces]]+Enrollment[[#This Row],['# of Boys from host community in age group 6-14 enrolled in learning spaces]]</f>
        <v>0</v>
      </c>
      <c r="BI622" s="22">
        <f>Enrollment[[#This Row],['# of Girls from host community in age group 3-5 enrolled in learning spaces]]+Enrollment[[#This Row],['# of Girls from host community in age group 6-14 enrolled in learning spaces]]</f>
        <v>0</v>
      </c>
      <c r="BJ622" s="22">
        <f>Enrollment[[#This Row],[Male Refugee (3-14)]]+Enrollment[[#This Row],[Host Male (3-14)]]</f>
        <v>62</v>
      </c>
      <c r="BK622" s="22">
        <f>Enrollment[[#This Row],[Female Refugee (3-14)]]+Enrollment[[#This Row],[Host Female (3-14)]]</f>
        <v>43</v>
      </c>
      <c r="BL6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22" s="22">
        <f>Enrollment[[#This Row],['# of Boys from host community in age group 15-17 enrolled in learning spaces]]+Enrollment[[#This Row],['# of Boys from host community in age group 18-24 enrolled in learning spaces]]</f>
        <v>0</v>
      </c>
      <c r="BO6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22" s="22">
        <f>Enrollment[[#This Row],[Male Refugee (15-24)]]+Enrollment[[#This Row],[Male Host (15-24)]]</f>
        <v>0</v>
      </c>
      <c r="BQ622" s="22">
        <f>Enrollment[[#This Row],[Female Refugee  (15-24)]]+Enrollment[[#This Row],[Female Host (15-24)]]</f>
        <v>0</v>
      </c>
      <c r="BR622" s="22">
        <f>Enrollment[[#This Row],[Total Male (3-14)]]+Enrollment[[#This Row],[Total Male (15-24)]]</f>
        <v>62</v>
      </c>
      <c r="BS622" s="22">
        <f>Enrollment[[#This Row],[Total Female (3-14)]]+Enrollment[[#This Row],[Total Female (15-24)]]</f>
        <v>43</v>
      </c>
      <c r="BT622" s="22">
        <f>Enrollment[[#This Row],[Refugee Total]]+Enrollment[[#This Row],[Total Host]]</f>
        <v>105</v>
      </c>
      <c r="BU622" s="22">
        <f>Enrollment[[#This Row],['# of Girls from refugee community in age group 3-5 enrolled in learning spaces]]+Enrollment[[#This Row],['# of Girls from host community in age group 3-5 enrolled in learning spaces]]</f>
        <v>16</v>
      </c>
      <c r="BV622" s="22">
        <f>Enrollment[[#This Row],['# of Girls from refugee community in age group 6-14 enrolled in learning spaces]]+Enrollment[[#This Row],['# of Girls from host community in age group 6-14 enrolled in learning spaces]]</f>
        <v>27</v>
      </c>
      <c r="BW6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22" s="22">
        <f>Enrollment[[#This Row],['# of Boys from refugee community in age group 3-5 enrolled in learning spaces]]+Enrollment[[#This Row],['# of Boys from host community in age group 3-5 enrolled in learning spaces]]</f>
        <v>19</v>
      </c>
      <c r="BZ622" s="22">
        <f>Enrollment[[#This Row],['# of Boys from refugee community in age group 6-14 enrolled in learning spaces]]+Enrollment[[#This Row],['# of Boys from host community in age group 6-14 enrolled in learning spaces]]</f>
        <v>43</v>
      </c>
      <c r="CA6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6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23" spans="1:80">
      <c r="A623" s="21" t="s">
        <v>56</v>
      </c>
      <c r="B623" s="21" t="s">
        <v>85</v>
      </c>
      <c r="E623" s="21" t="s">
        <v>869</v>
      </c>
      <c r="F623" s="21" t="s">
        <v>870</v>
      </c>
      <c r="G623" s="21">
        <v>31013398</v>
      </c>
      <c r="H623" s="21" t="s">
        <v>166</v>
      </c>
      <c r="I623" s="21" t="s">
        <v>259</v>
      </c>
      <c r="J623" s="21" t="s">
        <v>168</v>
      </c>
      <c r="K623" s="21">
        <v>21.187071851833799</v>
      </c>
      <c r="L623" s="21">
        <v>92.145083975539904</v>
      </c>
      <c r="M623" s="21">
        <v>-55.635902376315201</v>
      </c>
      <c r="N623" s="21">
        <v>4</v>
      </c>
      <c r="P623" s="21" t="s">
        <v>99</v>
      </c>
      <c r="Q623" s="21" t="s">
        <v>109</v>
      </c>
      <c r="S623" s="21">
        <v>13</v>
      </c>
      <c r="T623" s="21">
        <v>0</v>
      </c>
      <c r="U623" s="21">
        <v>22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38</v>
      </c>
      <c r="AB623" s="21">
        <v>0</v>
      </c>
      <c r="AC623" s="21">
        <v>32</v>
      </c>
      <c r="AD623" s="21">
        <v>0</v>
      </c>
      <c r="AE623" s="21">
        <v>0</v>
      </c>
      <c r="AF623" s="21">
        <v>0</v>
      </c>
      <c r="AG623" s="21">
        <v>0</v>
      </c>
      <c r="AH623" s="21">
        <v>0</v>
      </c>
      <c r="AI623" s="21">
        <v>0</v>
      </c>
      <c r="AJ623" s="21">
        <v>0</v>
      </c>
      <c r="AK623" s="21">
        <v>0</v>
      </c>
      <c r="AL623" s="21">
        <v>0</v>
      </c>
      <c r="AM623" s="21">
        <v>0</v>
      </c>
      <c r="AN623" s="21">
        <v>0</v>
      </c>
      <c r="AO623" s="21">
        <v>0</v>
      </c>
      <c r="AP623" s="21">
        <v>0</v>
      </c>
      <c r="AQ623" s="21">
        <v>0</v>
      </c>
      <c r="AR623" s="21">
        <v>0</v>
      </c>
      <c r="AS623" s="21">
        <v>0</v>
      </c>
      <c r="AT623" s="21">
        <v>0</v>
      </c>
      <c r="AU623" s="21">
        <v>0</v>
      </c>
      <c r="AV623" s="21">
        <v>0</v>
      </c>
      <c r="AW623" s="21">
        <v>0</v>
      </c>
      <c r="AX623" s="21">
        <v>0</v>
      </c>
      <c r="AY623" s="21" t="s">
        <v>259</v>
      </c>
      <c r="AZ6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23" s="22">
        <f>Enrollment[[#This Row],[Refugee Children 3-14]]+Enrollment[[#This Row],[Refugee Children 15-24]]</f>
        <v>105</v>
      </c>
      <c r="BC6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23" s="22">
        <f>Enrollment[[#This Row],[Host Children 3-14]]+Enrollment[[#This Row],[Host Children 15-24]]</f>
        <v>0</v>
      </c>
      <c r="BF623" s="22">
        <f>Enrollment[[#This Row],['# of Boys from refugee community in age group 3-5 enrolled in learning spaces]]+Enrollment[[#This Row],['# of Boys from refugee community in age group 6-14 enrolled in learning spaces]]</f>
        <v>54</v>
      </c>
      <c r="BG623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623" s="22">
        <f>Enrollment[[#This Row],['# of Boys from host community in age group 3-5 enrolled in learning spaces]]+Enrollment[[#This Row],['# of Boys from host community in age group 6-14 enrolled in learning spaces]]</f>
        <v>0</v>
      </c>
      <c r="BI623" s="22">
        <f>Enrollment[[#This Row],['# of Girls from host community in age group 3-5 enrolled in learning spaces]]+Enrollment[[#This Row],['# of Girls from host community in age group 6-14 enrolled in learning spaces]]</f>
        <v>0</v>
      </c>
      <c r="BJ623" s="22">
        <f>Enrollment[[#This Row],[Male Refugee (3-14)]]+Enrollment[[#This Row],[Host Male (3-14)]]</f>
        <v>54</v>
      </c>
      <c r="BK623" s="22">
        <f>Enrollment[[#This Row],[Female Refugee (3-14)]]+Enrollment[[#This Row],[Host Female (3-14)]]</f>
        <v>51</v>
      </c>
      <c r="BL6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23" s="22">
        <f>Enrollment[[#This Row],['# of Boys from host community in age group 15-17 enrolled in learning spaces]]+Enrollment[[#This Row],['# of Boys from host community in age group 18-24 enrolled in learning spaces]]</f>
        <v>0</v>
      </c>
      <c r="BO6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23" s="22">
        <f>Enrollment[[#This Row],[Male Refugee (15-24)]]+Enrollment[[#This Row],[Male Host (15-24)]]</f>
        <v>0</v>
      </c>
      <c r="BQ623" s="22">
        <f>Enrollment[[#This Row],[Female Refugee  (15-24)]]+Enrollment[[#This Row],[Female Host (15-24)]]</f>
        <v>0</v>
      </c>
      <c r="BR623" s="22">
        <f>Enrollment[[#This Row],[Total Male (3-14)]]+Enrollment[[#This Row],[Total Male (15-24)]]</f>
        <v>54</v>
      </c>
      <c r="BS623" s="22">
        <f>Enrollment[[#This Row],[Total Female (3-14)]]+Enrollment[[#This Row],[Total Female (15-24)]]</f>
        <v>51</v>
      </c>
      <c r="BT623" s="22">
        <f>Enrollment[[#This Row],[Refugee Total]]+Enrollment[[#This Row],[Total Host]]</f>
        <v>105</v>
      </c>
      <c r="BU623" s="22">
        <f>Enrollment[[#This Row],['# of Girls from refugee community in age group 3-5 enrolled in learning spaces]]+Enrollment[[#This Row],['# of Girls from host community in age group 3-5 enrolled in learning spaces]]</f>
        <v>13</v>
      </c>
      <c r="BV623" s="22">
        <f>Enrollment[[#This Row],['# of Girls from refugee community in age group 6-14 enrolled in learning spaces]]+Enrollment[[#This Row],['# of Girls from host community in age group 6-14 enrolled in learning spaces]]</f>
        <v>38</v>
      </c>
      <c r="BW6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23" s="22">
        <f>Enrollment[[#This Row],['# of Boys from refugee community in age group 3-5 enrolled in learning spaces]]+Enrollment[[#This Row],['# of Boys from host community in age group 3-5 enrolled in learning spaces]]</f>
        <v>22</v>
      </c>
      <c r="BZ623" s="22">
        <f>Enrollment[[#This Row],['# of Boys from refugee community in age group 6-14 enrolled in learning spaces]]+Enrollment[[#This Row],['# of Boys from host community in age group 6-14 enrolled in learning spaces]]</f>
        <v>32</v>
      </c>
      <c r="CA6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6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24" spans="1:80">
      <c r="A624" s="21" t="s">
        <v>56</v>
      </c>
      <c r="B624" s="21" t="s">
        <v>85</v>
      </c>
      <c r="E624" s="21" t="s">
        <v>871</v>
      </c>
      <c r="F624" s="21" t="s">
        <v>872</v>
      </c>
      <c r="G624" s="21">
        <v>31013359</v>
      </c>
      <c r="H624" s="21" t="s">
        <v>166</v>
      </c>
      <c r="I624" s="21" t="s">
        <v>167</v>
      </c>
      <c r="J624" s="21" t="s">
        <v>168</v>
      </c>
      <c r="K624" s="21">
        <v>21.186446148201298</v>
      </c>
      <c r="L624" s="21">
        <v>92.146104076324804</v>
      </c>
      <c r="M624" s="21">
        <v>-25.852295588770399</v>
      </c>
      <c r="N624" s="21">
        <v>4</v>
      </c>
      <c r="P624" s="21" t="s">
        <v>99</v>
      </c>
      <c r="Q624" s="21" t="s">
        <v>109</v>
      </c>
      <c r="S624" s="21">
        <v>18</v>
      </c>
      <c r="T624" s="21">
        <v>0</v>
      </c>
      <c r="U624" s="21">
        <v>19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24</v>
      </c>
      <c r="AB624" s="21">
        <v>0</v>
      </c>
      <c r="AC624" s="21">
        <v>40</v>
      </c>
      <c r="AD624" s="21">
        <v>0</v>
      </c>
      <c r="AE624" s="21">
        <v>0</v>
      </c>
      <c r="AF624" s="21">
        <v>0</v>
      </c>
      <c r="AG624" s="21">
        <v>0</v>
      </c>
      <c r="AH624" s="21">
        <v>0</v>
      </c>
      <c r="AI624" s="21">
        <v>0</v>
      </c>
      <c r="AJ624" s="21">
        <v>0</v>
      </c>
      <c r="AK624" s="21">
        <v>0</v>
      </c>
      <c r="AL624" s="21">
        <v>0</v>
      </c>
      <c r="AM624" s="21">
        <v>0</v>
      </c>
      <c r="AN624" s="21">
        <v>0</v>
      </c>
      <c r="AO624" s="21">
        <v>0</v>
      </c>
      <c r="AP624" s="21">
        <v>0</v>
      </c>
      <c r="AQ624" s="21">
        <v>0</v>
      </c>
      <c r="AR624" s="21">
        <v>0</v>
      </c>
      <c r="AS624" s="21">
        <v>0</v>
      </c>
      <c r="AT624" s="21">
        <v>0</v>
      </c>
      <c r="AU624" s="21">
        <v>0</v>
      </c>
      <c r="AV624" s="21">
        <v>0</v>
      </c>
      <c r="AW624" s="21">
        <v>0</v>
      </c>
      <c r="AX624" s="21">
        <v>0</v>
      </c>
      <c r="AY624" s="21" t="s">
        <v>167</v>
      </c>
      <c r="AZ6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101</v>
      </c>
      <c r="BA6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24" s="22">
        <f>Enrollment[[#This Row],[Refugee Children 3-14]]+Enrollment[[#This Row],[Refugee Children 15-24]]</f>
        <v>101</v>
      </c>
      <c r="BC6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24" s="22">
        <f>Enrollment[[#This Row],[Host Children 3-14]]+Enrollment[[#This Row],[Host Children 15-24]]</f>
        <v>0</v>
      </c>
      <c r="BF624" s="22">
        <f>Enrollment[[#This Row],['# of Boys from refugee community in age group 3-5 enrolled in learning spaces]]+Enrollment[[#This Row],['# of Boys from refugee community in age group 6-14 enrolled in learning spaces]]</f>
        <v>59</v>
      </c>
      <c r="BG624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624" s="22">
        <f>Enrollment[[#This Row],['# of Boys from host community in age group 3-5 enrolled in learning spaces]]+Enrollment[[#This Row],['# of Boys from host community in age group 6-14 enrolled in learning spaces]]</f>
        <v>0</v>
      </c>
      <c r="BI624" s="22">
        <f>Enrollment[[#This Row],['# of Girls from host community in age group 3-5 enrolled in learning spaces]]+Enrollment[[#This Row],['# of Girls from host community in age group 6-14 enrolled in learning spaces]]</f>
        <v>0</v>
      </c>
      <c r="BJ624" s="22">
        <f>Enrollment[[#This Row],[Male Refugee (3-14)]]+Enrollment[[#This Row],[Host Male (3-14)]]</f>
        <v>59</v>
      </c>
      <c r="BK624" s="22">
        <f>Enrollment[[#This Row],[Female Refugee (3-14)]]+Enrollment[[#This Row],[Host Female (3-14)]]</f>
        <v>42</v>
      </c>
      <c r="BL6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24" s="22">
        <f>Enrollment[[#This Row],['# of Boys from host community in age group 15-17 enrolled in learning spaces]]+Enrollment[[#This Row],['# of Boys from host community in age group 18-24 enrolled in learning spaces]]</f>
        <v>0</v>
      </c>
      <c r="BO6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24" s="22">
        <f>Enrollment[[#This Row],[Male Refugee (15-24)]]+Enrollment[[#This Row],[Male Host (15-24)]]</f>
        <v>0</v>
      </c>
      <c r="BQ624" s="22">
        <f>Enrollment[[#This Row],[Female Refugee  (15-24)]]+Enrollment[[#This Row],[Female Host (15-24)]]</f>
        <v>0</v>
      </c>
      <c r="BR624" s="22">
        <f>Enrollment[[#This Row],[Total Male (3-14)]]+Enrollment[[#This Row],[Total Male (15-24)]]</f>
        <v>59</v>
      </c>
      <c r="BS624" s="22">
        <f>Enrollment[[#This Row],[Total Female (3-14)]]+Enrollment[[#This Row],[Total Female (15-24)]]</f>
        <v>42</v>
      </c>
      <c r="BT624" s="22">
        <f>Enrollment[[#This Row],[Refugee Total]]+Enrollment[[#This Row],[Total Host]]</f>
        <v>101</v>
      </c>
      <c r="BU624" s="22">
        <f>Enrollment[[#This Row],['# of Girls from refugee community in age group 3-5 enrolled in learning spaces]]+Enrollment[[#This Row],['# of Girls from host community in age group 3-5 enrolled in learning spaces]]</f>
        <v>18</v>
      </c>
      <c r="BV624" s="22">
        <f>Enrollment[[#This Row],['# of Girls from refugee community in age group 6-14 enrolled in learning spaces]]+Enrollment[[#This Row],['# of Girls from host community in age group 6-14 enrolled in learning spaces]]</f>
        <v>24</v>
      </c>
      <c r="BW6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24" s="22">
        <f>Enrollment[[#This Row],['# of Boys from refugee community in age group 3-5 enrolled in learning spaces]]+Enrollment[[#This Row],['# of Boys from host community in age group 3-5 enrolled in learning spaces]]</f>
        <v>19</v>
      </c>
      <c r="BZ624" s="22">
        <f>Enrollment[[#This Row],['# of Boys from refugee community in age group 6-14 enrolled in learning spaces]]+Enrollment[[#This Row],['# of Boys from host community in age group 6-14 enrolled in learning spaces]]</f>
        <v>40</v>
      </c>
      <c r="CA6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6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25" spans="1:80">
      <c r="A625" s="21" t="s">
        <v>56</v>
      </c>
      <c r="B625" s="21" t="s">
        <v>85</v>
      </c>
      <c r="E625" s="21" t="s">
        <v>871</v>
      </c>
      <c r="F625" s="21" t="s">
        <v>873</v>
      </c>
      <c r="G625" s="21">
        <v>31013360</v>
      </c>
      <c r="H625" s="21" t="s">
        <v>166</v>
      </c>
      <c r="I625" s="21" t="s">
        <v>167</v>
      </c>
      <c r="J625" s="21" t="s">
        <v>168</v>
      </c>
      <c r="K625" s="21">
        <v>21.1864122665148</v>
      </c>
      <c r="L625" s="21">
        <v>92.146133929354306</v>
      </c>
      <c r="M625" s="21">
        <v>-39.237362983173298</v>
      </c>
      <c r="N625" s="21">
        <v>4</v>
      </c>
      <c r="P625" s="21" t="s">
        <v>99</v>
      </c>
      <c r="Q625" s="21" t="s">
        <v>109</v>
      </c>
      <c r="S625" s="21">
        <v>19</v>
      </c>
      <c r="T625" s="21">
        <v>0</v>
      </c>
      <c r="U625" s="21">
        <v>16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34</v>
      </c>
      <c r="AB625" s="21">
        <v>0</v>
      </c>
      <c r="AC625" s="21">
        <v>35</v>
      </c>
      <c r="AD625" s="21">
        <v>0</v>
      </c>
      <c r="AE625" s="21">
        <v>0</v>
      </c>
      <c r="AF625" s="21">
        <v>0</v>
      </c>
      <c r="AG625" s="21">
        <v>0</v>
      </c>
      <c r="AH625" s="21">
        <v>0</v>
      </c>
      <c r="AI625" s="21">
        <v>0</v>
      </c>
      <c r="AJ625" s="21">
        <v>0</v>
      </c>
      <c r="AK625" s="21">
        <v>0</v>
      </c>
      <c r="AL625" s="21">
        <v>0</v>
      </c>
      <c r="AM625" s="21">
        <v>0</v>
      </c>
      <c r="AN625" s="21">
        <v>0</v>
      </c>
      <c r="AO625" s="21">
        <v>0</v>
      </c>
      <c r="AP625" s="21">
        <v>0</v>
      </c>
      <c r="AQ625" s="21">
        <v>0</v>
      </c>
      <c r="AR625" s="21">
        <v>0</v>
      </c>
      <c r="AS625" s="21">
        <v>0</v>
      </c>
      <c r="AT625" s="21">
        <v>0</v>
      </c>
      <c r="AU625" s="21">
        <v>0</v>
      </c>
      <c r="AV625" s="21">
        <v>0</v>
      </c>
      <c r="AW625" s="21">
        <v>0</v>
      </c>
      <c r="AX625" s="21">
        <v>0</v>
      </c>
      <c r="AY625" s="21" t="s">
        <v>167</v>
      </c>
      <c r="AZ6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6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25" s="22">
        <f>Enrollment[[#This Row],[Refugee Children 3-14]]+Enrollment[[#This Row],[Refugee Children 15-24]]</f>
        <v>104</v>
      </c>
      <c r="BC6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25" s="22">
        <f>Enrollment[[#This Row],[Host Children 3-14]]+Enrollment[[#This Row],[Host Children 15-24]]</f>
        <v>0</v>
      </c>
      <c r="BF625" s="22">
        <f>Enrollment[[#This Row],['# of Boys from refugee community in age group 3-5 enrolled in learning spaces]]+Enrollment[[#This Row],['# of Boys from refugee community in age group 6-14 enrolled in learning spaces]]</f>
        <v>51</v>
      </c>
      <c r="BG625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625" s="22">
        <f>Enrollment[[#This Row],['# of Boys from host community in age group 3-5 enrolled in learning spaces]]+Enrollment[[#This Row],['# of Boys from host community in age group 6-14 enrolled in learning spaces]]</f>
        <v>0</v>
      </c>
      <c r="BI625" s="22">
        <f>Enrollment[[#This Row],['# of Girls from host community in age group 3-5 enrolled in learning spaces]]+Enrollment[[#This Row],['# of Girls from host community in age group 6-14 enrolled in learning spaces]]</f>
        <v>0</v>
      </c>
      <c r="BJ625" s="22">
        <f>Enrollment[[#This Row],[Male Refugee (3-14)]]+Enrollment[[#This Row],[Host Male (3-14)]]</f>
        <v>51</v>
      </c>
      <c r="BK625" s="22">
        <f>Enrollment[[#This Row],[Female Refugee (3-14)]]+Enrollment[[#This Row],[Host Female (3-14)]]</f>
        <v>53</v>
      </c>
      <c r="BL6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25" s="22">
        <f>Enrollment[[#This Row],['# of Boys from host community in age group 15-17 enrolled in learning spaces]]+Enrollment[[#This Row],['# of Boys from host community in age group 18-24 enrolled in learning spaces]]</f>
        <v>0</v>
      </c>
      <c r="BO6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25" s="22">
        <f>Enrollment[[#This Row],[Male Refugee (15-24)]]+Enrollment[[#This Row],[Male Host (15-24)]]</f>
        <v>0</v>
      </c>
      <c r="BQ625" s="22">
        <f>Enrollment[[#This Row],[Female Refugee  (15-24)]]+Enrollment[[#This Row],[Female Host (15-24)]]</f>
        <v>0</v>
      </c>
      <c r="BR625" s="22">
        <f>Enrollment[[#This Row],[Total Male (3-14)]]+Enrollment[[#This Row],[Total Male (15-24)]]</f>
        <v>51</v>
      </c>
      <c r="BS625" s="22">
        <f>Enrollment[[#This Row],[Total Female (3-14)]]+Enrollment[[#This Row],[Total Female (15-24)]]</f>
        <v>53</v>
      </c>
      <c r="BT625" s="22">
        <f>Enrollment[[#This Row],[Refugee Total]]+Enrollment[[#This Row],[Total Host]]</f>
        <v>104</v>
      </c>
      <c r="BU625" s="22">
        <f>Enrollment[[#This Row],['# of Girls from refugee community in age group 3-5 enrolled in learning spaces]]+Enrollment[[#This Row],['# of Girls from host community in age group 3-5 enrolled in learning spaces]]</f>
        <v>19</v>
      </c>
      <c r="BV625" s="22">
        <f>Enrollment[[#This Row],['# of Girls from refugee community in age group 6-14 enrolled in learning spaces]]+Enrollment[[#This Row],['# of Girls from host community in age group 6-14 enrolled in learning spaces]]</f>
        <v>34</v>
      </c>
      <c r="BW6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25" s="22">
        <f>Enrollment[[#This Row],['# of Boys from refugee community in age group 3-5 enrolled in learning spaces]]+Enrollment[[#This Row],['# of Boys from host community in age group 3-5 enrolled in learning spaces]]</f>
        <v>16</v>
      </c>
      <c r="BZ625" s="22">
        <f>Enrollment[[#This Row],['# of Boys from refugee community in age group 6-14 enrolled in learning spaces]]+Enrollment[[#This Row],['# of Boys from host community in age group 6-14 enrolled in learning spaces]]</f>
        <v>35</v>
      </c>
      <c r="CA6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6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26" spans="1:80">
      <c r="A626" s="21" t="s">
        <v>56</v>
      </c>
      <c r="B626" s="21" t="s">
        <v>85</v>
      </c>
      <c r="E626" s="21" t="s">
        <v>874</v>
      </c>
      <c r="F626" s="21" t="s">
        <v>875</v>
      </c>
      <c r="G626" s="21">
        <v>31013399</v>
      </c>
      <c r="H626" s="21" t="s">
        <v>166</v>
      </c>
      <c r="I626" s="21" t="s">
        <v>167</v>
      </c>
      <c r="J626" s="21" t="s">
        <v>168</v>
      </c>
      <c r="K626" s="21">
        <v>21.1872385481538</v>
      </c>
      <c r="L626" s="21">
        <v>92.145787583209597</v>
      </c>
      <c r="M626" s="21">
        <v>-37.398546591337997</v>
      </c>
      <c r="N626" s="21">
        <v>4</v>
      </c>
      <c r="P626" s="21" t="s">
        <v>99</v>
      </c>
      <c r="Q626" s="21" t="s">
        <v>109</v>
      </c>
      <c r="S626" s="21">
        <v>17</v>
      </c>
      <c r="T626" s="21">
        <v>0</v>
      </c>
      <c r="U626" s="21">
        <v>20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32</v>
      </c>
      <c r="AB626" s="21">
        <v>0</v>
      </c>
      <c r="AC626" s="21">
        <v>36</v>
      </c>
      <c r="AD626" s="21">
        <v>0</v>
      </c>
      <c r="AE626" s="21">
        <v>0</v>
      </c>
      <c r="AF626" s="21">
        <v>0</v>
      </c>
      <c r="AG626" s="21">
        <v>0</v>
      </c>
      <c r="AH626" s="21">
        <v>0</v>
      </c>
      <c r="AI626" s="21">
        <v>0</v>
      </c>
      <c r="AJ626" s="21">
        <v>0</v>
      </c>
      <c r="AK626" s="21">
        <v>0</v>
      </c>
      <c r="AL626" s="21">
        <v>0</v>
      </c>
      <c r="AM626" s="21">
        <v>0</v>
      </c>
      <c r="AN626" s="21">
        <v>0</v>
      </c>
      <c r="AO626" s="21">
        <v>0</v>
      </c>
      <c r="AP626" s="21">
        <v>0</v>
      </c>
      <c r="AQ626" s="21">
        <v>0</v>
      </c>
      <c r="AR626" s="21">
        <v>0</v>
      </c>
      <c r="AS626" s="21">
        <v>0</v>
      </c>
      <c r="AT626" s="21">
        <v>0</v>
      </c>
      <c r="AU626" s="21">
        <v>0</v>
      </c>
      <c r="AV626" s="21">
        <v>0</v>
      </c>
      <c r="AW626" s="21">
        <v>0</v>
      </c>
      <c r="AX626" s="21">
        <v>0</v>
      </c>
      <c r="AY626" s="21" t="s">
        <v>167</v>
      </c>
      <c r="AZ6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26" s="22">
        <f>Enrollment[[#This Row],[Refugee Children 3-14]]+Enrollment[[#This Row],[Refugee Children 15-24]]</f>
        <v>105</v>
      </c>
      <c r="BC6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26" s="22">
        <f>Enrollment[[#This Row],[Host Children 3-14]]+Enrollment[[#This Row],[Host Children 15-24]]</f>
        <v>0</v>
      </c>
      <c r="BF626" s="22">
        <f>Enrollment[[#This Row],['# of Boys from refugee community in age group 3-5 enrolled in learning spaces]]+Enrollment[[#This Row],['# of Boys from refugee community in age group 6-14 enrolled in learning spaces]]</f>
        <v>56</v>
      </c>
      <c r="BG626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626" s="22">
        <f>Enrollment[[#This Row],['# of Boys from host community in age group 3-5 enrolled in learning spaces]]+Enrollment[[#This Row],['# of Boys from host community in age group 6-14 enrolled in learning spaces]]</f>
        <v>0</v>
      </c>
      <c r="BI626" s="22">
        <f>Enrollment[[#This Row],['# of Girls from host community in age group 3-5 enrolled in learning spaces]]+Enrollment[[#This Row],['# of Girls from host community in age group 6-14 enrolled in learning spaces]]</f>
        <v>0</v>
      </c>
      <c r="BJ626" s="22">
        <f>Enrollment[[#This Row],[Male Refugee (3-14)]]+Enrollment[[#This Row],[Host Male (3-14)]]</f>
        <v>56</v>
      </c>
      <c r="BK626" s="22">
        <f>Enrollment[[#This Row],[Female Refugee (3-14)]]+Enrollment[[#This Row],[Host Female (3-14)]]</f>
        <v>49</v>
      </c>
      <c r="BL6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26" s="22">
        <f>Enrollment[[#This Row],['# of Boys from host community in age group 15-17 enrolled in learning spaces]]+Enrollment[[#This Row],['# of Boys from host community in age group 18-24 enrolled in learning spaces]]</f>
        <v>0</v>
      </c>
      <c r="BO6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26" s="22">
        <f>Enrollment[[#This Row],[Male Refugee (15-24)]]+Enrollment[[#This Row],[Male Host (15-24)]]</f>
        <v>0</v>
      </c>
      <c r="BQ626" s="22">
        <f>Enrollment[[#This Row],[Female Refugee  (15-24)]]+Enrollment[[#This Row],[Female Host (15-24)]]</f>
        <v>0</v>
      </c>
      <c r="BR626" s="22">
        <f>Enrollment[[#This Row],[Total Male (3-14)]]+Enrollment[[#This Row],[Total Male (15-24)]]</f>
        <v>56</v>
      </c>
      <c r="BS626" s="22">
        <f>Enrollment[[#This Row],[Total Female (3-14)]]+Enrollment[[#This Row],[Total Female (15-24)]]</f>
        <v>49</v>
      </c>
      <c r="BT626" s="22">
        <f>Enrollment[[#This Row],[Refugee Total]]+Enrollment[[#This Row],[Total Host]]</f>
        <v>105</v>
      </c>
      <c r="BU626" s="22">
        <f>Enrollment[[#This Row],['# of Girls from refugee community in age group 3-5 enrolled in learning spaces]]+Enrollment[[#This Row],['# of Girls from host community in age group 3-5 enrolled in learning spaces]]</f>
        <v>17</v>
      </c>
      <c r="BV626" s="22">
        <f>Enrollment[[#This Row],['# of Girls from refugee community in age group 6-14 enrolled in learning spaces]]+Enrollment[[#This Row],['# of Girls from host community in age group 6-14 enrolled in learning spaces]]</f>
        <v>32</v>
      </c>
      <c r="BW6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26" s="22">
        <f>Enrollment[[#This Row],['# of Boys from refugee community in age group 3-5 enrolled in learning spaces]]+Enrollment[[#This Row],['# of Boys from host community in age group 3-5 enrolled in learning spaces]]</f>
        <v>20</v>
      </c>
      <c r="BZ626" s="22">
        <f>Enrollment[[#This Row],['# of Boys from refugee community in age group 6-14 enrolled in learning spaces]]+Enrollment[[#This Row],['# of Boys from host community in age group 6-14 enrolled in learning spaces]]</f>
        <v>36</v>
      </c>
      <c r="CA6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27" spans="1:80">
      <c r="A627" s="21" t="s">
        <v>56</v>
      </c>
      <c r="B627" s="21" t="s">
        <v>85</v>
      </c>
      <c r="E627" s="21" t="s">
        <v>876</v>
      </c>
      <c r="F627" s="21" t="s">
        <v>877</v>
      </c>
      <c r="G627" s="21">
        <v>31013405</v>
      </c>
      <c r="H627" s="21" t="s">
        <v>166</v>
      </c>
      <c r="I627" s="21" t="s">
        <v>167</v>
      </c>
      <c r="J627" s="21" t="s">
        <v>168</v>
      </c>
      <c r="K627" s="21">
        <v>21.188106329333799</v>
      </c>
      <c r="L627" s="21">
        <v>92.145912006146105</v>
      </c>
      <c r="M627" s="21">
        <v>-49.381120964148302</v>
      </c>
      <c r="N627" s="21">
        <v>4</v>
      </c>
      <c r="P627" s="21" t="s">
        <v>99</v>
      </c>
      <c r="Q627" s="21" t="s">
        <v>109</v>
      </c>
      <c r="S627" s="21">
        <v>18</v>
      </c>
      <c r="T627" s="21">
        <v>0</v>
      </c>
      <c r="U627" s="21">
        <v>18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35</v>
      </c>
      <c r="AB627" s="21">
        <v>0</v>
      </c>
      <c r="AC627" s="21">
        <v>35</v>
      </c>
      <c r="AD627" s="21">
        <v>0</v>
      </c>
      <c r="AE627" s="21">
        <v>0</v>
      </c>
      <c r="AF627" s="21">
        <v>0</v>
      </c>
      <c r="AG627" s="21">
        <v>0</v>
      </c>
      <c r="AH627" s="21">
        <v>0</v>
      </c>
      <c r="AI627" s="21">
        <v>0</v>
      </c>
      <c r="AJ627" s="21">
        <v>0</v>
      </c>
      <c r="AK627" s="21">
        <v>0</v>
      </c>
      <c r="AL627" s="21">
        <v>0</v>
      </c>
      <c r="AM627" s="21">
        <v>0</v>
      </c>
      <c r="AN627" s="21">
        <v>0</v>
      </c>
      <c r="AO627" s="21">
        <v>0</v>
      </c>
      <c r="AP627" s="21">
        <v>0</v>
      </c>
      <c r="AQ627" s="21">
        <v>0</v>
      </c>
      <c r="AR627" s="21">
        <v>0</v>
      </c>
      <c r="AS627" s="21">
        <v>0</v>
      </c>
      <c r="AT627" s="21">
        <v>0</v>
      </c>
      <c r="AU627" s="21">
        <v>0</v>
      </c>
      <c r="AV627" s="21">
        <v>0</v>
      </c>
      <c r="AW627" s="21">
        <v>0</v>
      </c>
      <c r="AX627" s="21">
        <v>0</v>
      </c>
      <c r="AY627" s="21" t="s">
        <v>167</v>
      </c>
      <c r="AZ6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6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27" s="22">
        <f>Enrollment[[#This Row],[Refugee Children 3-14]]+Enrollment[[#This Row],[Refugee Children 15-24]]</f>
        <v>106</v>
      </c>
      <c r="BC6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27" s="22">
        <f>Enrollment[[#This Row],[Host Children 3-14]]+Enrollment[[#This Row],[Host Children 15-24]]</f>
        <v>0</v>
      </c>
      <c r="BF627" s="22">
        <f>Enrollment[[#This Row],['# of Boys from refugee community in age group 3-5 enrolled in learning spaces]]+Enrollment[[#This Row],['# of Boys from refugee community in age group 6-14 enrolled in learning spaces]]</f>
        <v>53</v>
      </c>
      <c r="BG627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627" s="22">
        <f>Enrollment[[#This Row],['# of Boys from host community in age group 3-5 enrolled in learning spaces]]+Enrollment[[#This Row],['# of Boys from host community in age group 6-14 enrolled in learning spaces]]</f>
        <v>0</v>
      </c>
      <c r="BI627" s="22">
        <f>Enrollment[[#This Row],['# of Girls from host community in age group 3-5 enrolled in learning spaces]]+Enrollment[[#This Row],['# of Girls from host community in age group 6-14 enrolled in learning spaces]]</f>
        <v>0</v>
      </c>
      <c r="BJ627" s="22">
        <f>Enrollment[[#This Row],[Male Refugee (3-14)]]+Enrollment[[#This Row],[Host Male (3-14)]]</f>
        <v>53</v>
      </c>
      <c r="BK627" s="22">
        <f>Enrollment[[#This Row],[Female Refugee (3-14)]]+Enrollment[[#This Row],[Host Female (3-14)]]</f>
        <v>53</v>
      </c>
      <c r="BL6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27" s="22">
        <f>Enrollment[[#This Row],['# of Boys from host community in age group 15-17 enrolled in learning spaces]]+Enrollment[[#This Row],['# of Boys from host community in age group 18-24 enrolled in learning spaces]]</f>
        <v>0</v>
      </c>
      <c r="BO6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27" s="22">
        <f>Enrollment[[#This Row],[Male Refugee (15-24)]]+Enrollment[[#This Row],[Male Host (15-24)]]</f>
        <v>0</v>
      </c>
      <c r="BQ627" s="22">
        <f>Enrollment[[#This Row],[Female Refugee  (15-24)]]+Enrollment[[#This Row],[Female Host (15-24)]]</f>
        <v>0</v>
      </c>
      <c r="BR627" s="22">
        <f>Enrollment[[#This Row],[Total Male (3-14)]]+Enrollment[[#This Row],[Total Male (15-24)]]</f>
        <v>53</v>
      </c>
      <c r="BS627" s="22">
        <f>Enrollment[[#This Row],[Total Female (3-14)]]+Enrollment[[#This Row],[Total Female (15-24)]]</f>
        <v>53</v>
      </c>
      <c r="BT627" s="22">
        <f>Enrollment[[#This Row],[Refugee Total]]+Enrollment[[#This Row],[Total Host]]</f>
        <v>106</v>
      </c>
      <c r="BU627" s="22">
        <f>Enrollment[[#This Row],['# of Girls from refugee community in age group 3-5 enrolled in learning spaces]]+Enrollment[[#This Row],['# of Girls from host community in age group 3-5 enrolled in learning spaces]]</f>
        <v>18</v>
      </c>
      <c r="BV627" s="22">
        <f>Enrollment[[#This Row],['# of Girls from refugee community in age group 6-14 enrolled in learning spaces]]+Enrollment[[#This Row],['# of Girls from host community in age group 6-14 enrolled in learning spaces]]</f>
        <v>35</v>
      </c>
      <c r="BW6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27" s="22">
        <f>Enrollment[[#This Row],['# of Boys from refugee community in age group 3-5 enrolled in learning spaces]]+Enrollment[[#This Row],['# of Boys from host community in age group 3-5 enrolled in learning spaces]]</f>
        <v>18</v>
      </c>
      <c r="BZ627" s="22">
        <f>Enrollment[[#This Row],['# of Boys from refugee community in age group 6-14 enrolled in learning spaces]]+Enrollment[[#This Row],['# of Boys from host community in age group 6-14 enrolled in learning spaces]]</f>
        <v>35</v>
      </c>
      <c r="CA6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6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28" spans="1:80">
      <c r="A628" s="21" t="s">
        <v>56</v>
      </c>
      <c r="B628" s="21" t="s">
        <v>85</v>
      </c>
      <c r="E628" s="21" t="s">
        <v>878</v>
      </c>
      <c r="F628" s="21" t="s">
        <v>879</v>
      </c>
      <c r="G628" s="21">
        <v>31013396</v>
      </c>
      <c r="H628" s="21" t="s">
        <v>166</v>
      </c>
      <c r="I628" s="21" t="s">
        <v>167</v>
      </c>
      <c r="J628" s="21" t="s">
        <v>168</v>
      </c>
      <c r="K628" s="21">
        <v>21.188797584634901</v>
      </c>
      <c r="L628" s="21">
        <v>92.145753726546999</v>
      </c>
      <c r="M628" s="21">
        <v>-32.371278999707698</v>
      </c>
      <c r="N628" s="21">
        <v>4</v>
      </c>
      <c r="P628" s="21" t="s">
        <v>99</v>
      </c>
      <c r="Q628" s="21" t="s">
        <v>109</v>
      </c>
      <c r="S628" s="21">
        <v>18</v>
      </c>
      <c r="T628" s="21">
        <v>0</v>
      </c>
      <c r="U628" s="21">
        <v>17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34</v>
      </c>
      <c r="AB628" s="21">
        <v>0</v>
      </c>
      <c r="AC628" s="21">
        <v>36</v>
      </c>
      <c r="AD628" s="21">
        <v>0</v>
      </c>
      <c r="AE628" s="21">
        <v>0</v>
      </c>
      <c r="AF628" s="21">
        <v>0</v>
      </c>
      <c r="AG628" s="21">
        <v>0</v>
      </c>
      <c r="AH628" s="21">
        <v>0</v>
      </c>
      <c r="AI628" s="21">
        <v>0</v>
      </c>
      <c r="AJ628" s="21">
        <v>0</v>
      </c>
      <c r="AK628" s="21">
        <v>0</v>
      </c>
      <c r="AL628" s="21">
        <v>0</v>
      </c>
      <c r="AM628" s="21">
        <v>0</v>
      </c>
      <c r="AN628" s="21">
        <v>0</v>
      </c>
      <c r="AO628" s="21">
        <v>0</v>
      </c>
      <c r="AP628" s="21">
        <v>0</v>
      </c>
      <c r="AQ628" s="21">
        <v>0</v>
      </c>
      <c r="AR628" s="21">
        <v>0</v>
      </c>
      <c r="AS628" s="21">
        <v>0</v>
      </c>
      <c r="AT628" s="21">
        <v>0</v>
      </c>
      <c r="AU628" s="21">
        <v>0</v>
      </c>
      <c r="AV628" s="21">
        <v>0</v>
      </c>
      <c r="AW628" s="21">
        <v>0</v>
      </c>
      <c r="AX628" s="21">
        <v>0</v>
      </c>
      <c r="AY628" s="21" t="s">
        <v>167</v>
      </c>
      <c r="AZ6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28" s="22">
        <f>Enrollment[[#This Row],[Refugee Children 3-14]]+Enrollment[[#This Row],[Refugee Children 15-24]]</f>
        <v>105</v>
      </c>
      <c r="BC6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28" s="22">
        <f>Enrollment[[#This Row],[Host Children 3-14]]+Enrollment[[#This Row],[Host Children 15-24]]</f>
        <v>0</v>
      </c>
      <c r="BF628" s="22">
        <f>Enrollment[[#This Row],['# of Boys from refugee community in age group 3-5 enrolled in learning spaces]]+Enrollment[[#This Row],['# of Boys from refugee community in age group 6-14 enrolled in learning spaces]]</f>
        <v>53</v>
      </c>
      <c r="BG628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628" s="22">
        <f>Enrollment[[#This Row],['# of Boys from host community in age group 3-5 enrolled in learning spaces]]+Enrollment[[#This Row],['# of Boys from host community in age group 6-14 enrolled in learning spaces]]</f>
        <v>0</v>
      </c>
      <c r="BI628" s="22">
        <f>Enrollment[[#This Row],['# of Girls from host community in age group 3-5 enrolled in learning spaces]]+Enrollment[[#This Row],['# of Girls from host community in age group 6-14 enrolled in learning spaces]]</f>
        <v>0</v>
      </c>
      <c r="BJ628" s="22">
        <f>Enrollment[[#This Row],[Male Refugee (3-14)]]+Enrollment[[#This Row],[Host Male (3-14)]]</f>
        <v>53</v>
      </c>
      <c r="BK628" s="22">
        <f>Enrollment[[#This Row],[Female Refugee (3-14)]]+Enrollment[[#This Row],[Host Female (3-14)]]</f>
        <v>52</v>
      </c>
      <c r="BL6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28" s="22">
        <f>Enrollment[[#This Row],['# of Boys from host community in age group 15-17 enrolled in learning spaces]]+Enrollment[[#This Row],['# of Boys from host community in age group 18-24 enrolled in learning spaces]]</f>
        <v>0</v>
      </c>
      <c r="BO6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28" s="22">
        <f>Enrollment[[#This Row],[Male Refugee (15-24)]]+Enrollment[[#This Row],[Male Host (15-24)]]</f>
        <v>0</v>
      </c>
      <c r="BQ628" s="22">
        <f>Enrollment[[#This Row],[Female Refugee  (15-24)]]+Enrollment[[#This Row],[Female Host (15-24)]]</f>
        <v>0</v>
      </c>
      <c r="BR628" s="22">
        <f>Enrollment[[#This Row],[Total Male (3-14)]]+Enrollment[[#This Row],[Total Male (15-24)]]</f>
        <v>53</v>
      </c>
      <c r="BS628" s="22">
        <f>Enrollment[[#This Row],[Total Female (3-14)]]+Enrollment[[#This Row],[Total Female (15-24)]]</f>
        <v>52</v>
      </c>
      <c r="BT628" s="22">
        <f>Enrollment[[#This Row],[Refugee Total]]+Enrollment[[#This Row],[Total Host]]</f>
        <v>105</v>
      </c>
      <c r="BU628" s="22">
        <f>Enrollment[[#This Row],['# of Girls from refugee community in age group 3-5 enrolled in learning spaces]]+Enrollment[[#This Row],['# of Girls from host community in age group 3-5 enrolled in learning spaces]]</f>
        <v>18</v>
      </c>
      <c r="BV628" s="22">
        <f>Enrollment[[#This Row],['# of Girls from refugee community in age group 6-14 enrolled in learning spaces]]+Enrollment[[#This Row],['# of Girls from host community in age group 6-14 enrolled in learning spaces]]</f>
        <v>34</v>
      </c>
      <c r="BW6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28" s="22">
        <f>Enrollment[[#This Row],['# of Boys from refugee community in age group 3-5 enrolled in learning spaces]]+Enrollment[[#This Row],['# of Boys from host community in age group 3-5 enrolled in learning spaces]]</f>
        <v>17</v>
      </c>
      <c r="BZ628" s="22">
        <f>Enrollment[[#This Row],['# of Boys from refugee community in age group 6-14 enrolled in learning spaces]]+Enrollment[[#This Row],['# of Boys from host community in age group 6-14 enrolled in learning spaces]]</f>
        <v>36</v>
      </c>
      <c r="CA6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6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29" spans="1:80">
      <c r="A629" s="21" t="s">
        <v>56</v>
      </c>
      <c r="B629" s="21" t="s">
        <v>85</v>
      </c>
      <c r="E629" s="21" t="s">
        <v>880</v>
      </c>
      <c r="F629" s="21" t="s">
        <v>881</v>
      </c>
      <c r="G629" s="21">
        <v>31013397</v>
      </c>
      <c r="H629" s="21" t="s">
        <v>166</v>
      </c>
      <c r="I629" s="21" t="s">
        <v>167</v>
      </c>
      <c r="J629" s="21" t="s">
        <v>168</v>
      </c>
      <c r="K629" s="21">
        <v>21.1891214585652</v>
      </c>
      <c r="L629" s="21">
        <v>92.145317201208996</v>
      </c>
      <c r="M629" s="21">
        <v>-34.033589106262703</v>
      </c>
      <c r="N629" s="21">
        <v>4</v>
      </c>
      <c r="P629" s="21" t="s">
        <v>99</v>
      </c>
      <c r="Q629" s="21" t="s">
        <v>109</v>
      </c>
      <c r="S629" s="21">
        <v>16</v>
      </c>
      <c r="T629" s="21">
        <v>0</v>
      </c>
      <c r="U629" s="21">
        <v>19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35</v>
      </c>
      <c r="AB629" s="21">
        <v>0</v>
      </c>
      <c r="AC629" s="21">
        <v>35</v>
      </c>
      <c r="AD629" s="21">
        <v>0</v>
      </c>
      <c r="AE629" s="21">
        <v>0</v>
      </c>
      <c r="AF629" s="21">
        <v>0</v>
      </c>
      <c r="AG629" s="21">
        <v>0</v>
      </c>
      <c r="AH629" s="21">
        <v>0</v>
      </c>
      <c r="AI629" s="21">
        <v>0</v>
      </c>
      <c r="AJ629" s="21">
        <v>0</v>
      </c>
      <c r="AK629" s="21">
        <v>0</v>
      </c>
      <c r="AL629" s="21">
        <v>0</v>
      </c>
      <c r="AM629" s="21">
        <v>0</v>
      </c>
      <c r="AN629" s="21">
        <v>0</v>
      </c>
      <c r="AO629" s="21">
        <v>0</v>
      </c>
      <c r="AP629" s="21">
        <v>0</v>
      </c>
      <c r="AQ629" s="21">
        <v>0</v>
      </c>
      <c r="AR629" s="21">
        <v>0</v>
      </c>
      <c r="AS629" s="21">
        <v>0</v>
      </c>
      <c r="AT629" s="21">
        <v>0</v>
      </c>
      <c r="AU629" s="21">
        <v>0</v>
      </c>
      <c r="AV629" s="21">
        <v>0</v>
      </c>
      <c r="AW629" s="21">
        <v>0</v>
      </c>
      <c r="AX629" s="21">
        <v>0</v>
      </c>
      <c r="AY629" s="21" t="s">
        <v>167</v>
      </c>
      <c r="AZ6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29" s="22">
        <f>Enrollment[[#This Row],[Refugee Children 3-14]]+Enrollment[[#This Row],[Refugee Children 15-24]]</f>
        <v>105</v>
      </c>
      <c r="BC6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29" s="22">
        <f>Enrollment[[#This Row],[Host Children 3-14]]+Enrollment[[#This Row],[Host Children 15-24]]</f>
        <v>0</v>
      </c>
      <c r="BF629" s="22">
        <f>Enrollment[[#This Row],['# of Boys from refugee community in age group 3-5 enrolled in learning spaces]]+Enrollment[[#This Row],['# of Boys from refugee community in age group 6-14 enrolled in learning spaces]]</f>
        <v>54</v>
      </c>
      <c r="BG629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629" s="22">
        <f>Enrollment[[#This Row],['# of Boys from host community in age group 3-5 enrolled in learning spaces]]+Enrollment[[#This Row],['# of Boys from host community in age group 6-14 enrolled in learning spaces]]</f>
        <v>0</v>
      </c>
      <c r="BI629" s="22">
        <f>Enrollment[[#This Row],['# of Girls from host community in age group 3-5 enrolled in learning spaces]]+Enrollment[[#This Row],['# of Girls from host community in age group 6-14 enrolled in learning spaces]]</f>
        <v>0</v>
      </c>
      <c r="BJ629" s="22">
        <f>Enrollment[[#This Row],[Male Refugee (3-14)]]+Enrollment[[#This Row],[Host Male (3-14)]]</f>
        <v>54</v>
      </c>
      <c r="BK629" s="22">
        <f>Enrollment[[#This Row],[Female Refugee (3-14)]]+Enrollment[[#This Row],[Host Female (3-14)]]</f>
        <v>51</v>
      </c>
      <c r="BL6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29" s="22">
        <f>Enrollment[[#This Row],['# of Boys from host community in age group 15-17 enrolled in learning spaces]]+Enrollment[[#This Row],['# of Boys from host community in age group 18-24 enrolled in learning spaces]]</f>
        <v>0</v>
      </c>
      <c r="BO6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29" s="22">
        <f>Enrollment[[#This Row],[Male Refugee (15-24)]]+Enrollment[[#This Row],[Male Host (15-24)]]</f>
        <v>0</v>
      </c>
      <c r="BQ629" s="22">
        <f>Enrollment[[#This Row],[Female Refugee  (15-24)]]+Enrollment[[#This Row],[Female Host (15-24)]]</f>
        <v>0</v>
      </c>
      <c r="BR629" s="22">
        <f>Enrollment[[#This Row],[Total Male (3-14)]]+Enrollment[[#This Row],[Total Male (15-24)]]</f>
        <v>54</v>
      </c>
      <c r="BS629" s="22">
        <f>Enrollment[[#This Row],[Total Female (3-14)]]+Enrollment[[#This Row],[Total Female (15-24)]]</f>
        <v>51</v>
      </c>
      <c r="BT629" s="22">
        <f>Enrollment[[#This Row],[Refugee Total]]+Enrollment[[#This Row],[Total Host]]</f>
        <v>105</v>
      </c>
      <c r="BU629" s="22">
        <f>Enrollment[[#This Row],['# of Girls from refugee community in age group 3-5 enrolled in learning spaces]]+Enrollment[[#This Row],['# of Girls from host community in age group 3-5 enrolled in learning spaces]]</f>
        <v>16</v>
      </c>
      <c r="BV629" s="22">
        <f>Enrollment[[#This Row],['# of Girls from refugee community in age group 6-14 enrolled in learning spaces]]+Enrollment[[#This Row],['# of Girls from host community in age group 6-14 enrolled in learning spaces]]</f>
        <v>35</v>
      </c>
      <c r="BW6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29" s="22">
        <f>Enrollment[[#This Row],['# of Boys from refugee community in age group 3-5 enrolled in learning spaces]]+Enrollment[[#This Row],['# of Boys from host community in age group 3-5 enrolled in learning spaces]]</f>
        <v>19</v>
      </c>
      <c r="BZ629" s="22">
        <f>Enrollment[[#This Row],['# of Boys from refugee community in age group 6-14 enrolled in learning spaces]]+Enrollment[[#This Row],['# of Boys from host community in age group 6-14 enrolled in learning spaces]]</f>
        <v>35</v>
      </c>
      <c r="CA6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6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30" spans="1:80">
      <c r="A630" s="21" t="s">
        <v>56</v>
      </c>
      <c r="B630" s="21" t="s">
        <v>85</v>
      </c>
      <c r="E630" s="21" t="s">
        <v>882</v>
      </c>
      <c r="F630" s="21" t="s">
        <v>883</v>
      </c>
      <c r="G630" s="21">
        <v>31013406</v>
      </c>
      <c r="H630" s="21" t="s">
        <v>166</v>
      </c>
      <c r="I630" s="21" t="s">
        <v>259</v>
      </c>
      <c r="J630" s="21" t="s">
        <v>168</v>
      </c>
      <c r="K630" s="21">
        <v>21.189486354272098</v>
      </c>
      <c r="L630" s="21">
        <v>92.144659713690899</v>
      </c>
      <c r="M630" s="21">
        <v>-42.701025579102499</v>
      </c>
      <c r="N630" s="21">
        <v>4</v>
      </c>
      <c r="P630" s="21" t="s">
        <v>99</v>
      </c>
      <c r="Q630" s="21" t="s">
        <v>109</v>
      </c>
      <c r="S630" s="21">
        <v>15</v>
      </c>
      <c r="T630" s="21">
        <v>0</v>
      </c>
      <c r="U630" s="21">
        <v>20</v>
      </c>
      <c r="V630" s="21">
        <v>0</v>
      </c>
      <c r="W630" s="21">
        <v>0</v>
      </c>
      <c r="X630" s="21">
        <v>0</v>
      </c>
      <c r="Y630" s="21">
        <v>0</v>
      </c>
      <c r="Z630" s="21">
        <v>0</v>
      </c>
      <c r="AA630" s="21">
        <v>30</v>
      </c>
      <c r="AB630" s="21">
        <v>0</v>
      </c>
      <c r="AC630" s="21">
        <v>39</v>
      </c>
      <c r="AD630" s="21">
        <v>0</v>
      </c>
      <c r="AE630" s="21">
        <v>0</v>
      </c>
      <c r="AF630" s="21">
        <v>0</v>
      </c>
      <c r="AG630" s="21">
        <v>0</v>
      </c>
      <c r="AH630" s="21">
        <v>0</v>
      </c>
      <c r="AI630" s="21">
        <v>0</v>
      </c>
      <c r="AJ630" s="21">
        <v>0</v>
      </c>
      <c r="AK630" s="21">
        <v>0</v>
      </c>
      <c r="AL630" s="21">
        <v>0</v>
      </c>
      <c r="AM630" s="21">
        <v>0</v>
      </c>
      <c r="AN630" s="21">
        <v>0</v>
      </c>
      <c r="AO630" s="21">
        <v>0</v>
      </c>
      <c r="AP630" s="21">
        <v>0</v>
      </c>
      <c r="AQ630" s="21">
        <v>0</v>
      </c>
      <c r="AR630" s="21">
        <v>0</v>
      </c>
      <c r="AS630" s="21">
        <v>0</v>
      </c>
      <c r="AT630" s="21">
        <v>0</v>
      </c>
      <c r="AU630" s="21">
        <v>0</v>
      </c>
      <c r="AV630" s="21">
        <v>0</v>
      </c>
      <c r="AW630" s="21">
        <v>0</v>
      </c>
      <c r="AX630" s="21">
        <v>0</v>
      </c>
      <c r="AY630" s="21" t="s">
        <v>259</v>
      </c>
      <c r="AZ6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6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30" s="22">
        <f>Enrollment[[#This Row],[Refugee Children 3-14]]+Enrollment[[#This Row],[Refugee Children 15-24]]</f>
        <v>104</v>
      </c>
      <c r="BC6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30" s="22">
        <f>Enrollment[[#This Row],[Host Children 3-14]]+Enrollment[[#This Row],[Host Children 15-24]]</f>
        <v>0</v>
      </c>
      <c r="BF630" s="22">
        <f>Enrollment[[#This Row],['# of Boys from refugee community in age group 3-5 enrolled in learning spaces]]+Enrollment[[#This Row],['# of Boys from refugee community in age group 6-14 enrolled in learning spaces]]</f>
        <v>59</v>
      </c>
      <c r="BG630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630" s="22">
        <f>Enrollment[[#This Row],['# of Boys from host community in age group 3-5 enrolled in learning spaces]]+Enrollment[[#This Row],['# of Boys from host community in age group 6-14 enrolled in learning spaces]]</f>
        <v>0</v>
      </c>
      <c r="BI630" s="22">
        <f>Enrollment[[#This Row],['# of Girls from host community in age group 3-5 enrolled in learning spaces]]+Enrollment[[#This Row],['# of Girls from host community in age group 6-14 enrolled in learning spaces]]</f>
        <v>0</v>
      </c>
      <c r="BJ630" s="22">
        <f>Enrollment[[#This Row],[Male Refugee (3-14)]]+Enrollment[[#This Row],[Host Male (3-14)]]</f>
        <v>59</v>
      </c>
      <c r="BK630" s="22">
        <f>Enrollment[[#This Row],[Female Refugee (3-14)]]+Enrollment[[#This Row],[Host Female (3-14)]]</f>
        <v>45</v>
      </c>
      <c r="BL6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30" s="22">
        <f>Enrollment[[#This Row],['# of Boys from host community in age group 15-17 enrolled in learning spaces]]+Enrollment[[#This Row],['# of Boys from host community in age group 18-24 enrolled in learning spaces]]</f>
        <v>0</v>
      </c>
      <c r="BO6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30" s="22">
        <f>Enrollment[[#This Row],[Male Refugee (15-24)]]+Enrollment[[#This Row],[Male Host (15-24)]]</f>
        <v>0</v>
      </c>
      <c r="BQ630" s="22">
        <f>Enrollment[[#This Row],[Female Refugee  (15-24)]]+Enrollment[[#This Row],[Female Host (15-24)]]</f>
        <v>0</v>
      </c>
      <c r="BR630" s="22">
        <f>Enrollment[[#This Row],[Total Male (3-14)]]+Enrollment[[#This Row],[Total Male (15-24)]]</f>
        <v>59</v>
      </c>
      <c r="BS630" s="22">
        <f>Enrollment[[#This Row],[Total Female (3-14)]]+Enrollment[[#This Row],[Total Female (15-24)]]</f>
        <v>45</v>
      </c>
      <c r="BT630" s="22">
        <f>Enrollment[[#This Row],[Refugee Total]]+Enrollment[[#This Row],[Total Host]]</f>
        <v>104</v>
      </c>
      <c r="BU630" s="22">
        <f>Enrollment[[#This Row],['# of Girls from refugee community in age group 3-5 enrolled in learning spaces]]+Enrollment[[#This Row],['# of Girls from host community in age group 3-5 enrolled in learning spaces]]</f>
        <v>15</v>
      </c>
      <c r="BV630" s="22">
        <f>Enrollment[[#This Row],['# of Girls from refugee community in age group 6-14 enrolled in learning spaces]]+Enrollment[[#This Row],['# of Girls from host community in age group 6-14 enrolled in learning spaces]]</f>
        <v>30</v>
      </c>
      <c r="BW6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30" s="22">
        <f>Enrollment[[#This Row],['# of Boys from refugee community in age group 3-5 enrolled in learning spaces]]+Enrollment[[#This Row],['# of Boys from host community in age group 3-5 enrolled in learning spaces]]</f>
        <v>20</v>
      </c>
      <c r="BZ630" s="22">
        <f>Enrollment[[#This Row],['# of Boys from refugee community in age group 6-14 enrolled in learning spaces]]+Enrollment[[#This Row],['# of Boys from host community in age group 6-14 enrolled in learning spaces]]</f>
        <v>39</v>
      </c>
      <c r="CA6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6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31" spans="1:80">
      <c r="A631" s="21" t="s">
        <v>56</v>
      </c>
      <c r="B631" s="21" t="s">
        <v>85</v>
      </c>
      <c r="E631" s="21" t="s">
        <v>884</v>
      </c>
      <c r="F631" s="21" t="s">
        <v>885</v>
      </c>
      <c r="G631" s="21">
        <v>31013387</v>
      </c>
      <c r="H631" s="21" t="s">
        <v>166</v>
      </c>
      <c r="I631" s="21" t="s">
        <v>167</v>
      </c>
      <c r="J631" s="21" t="s">
        <v>168</v>
      </c>
      <c r="K631" s="21">
        <v>21.187033772906101</v>
      </c>
      <c r="L631" s="21">
        <v>92.147209525467005</v>
      </c>
      <c r="M631" s="21">
        <v>-51.712445418035998</v>
      </c>
      <c r="N631" s="21">
        <v>4</v>
      </c>
      <c r="P631" s="21" t="s">
        <v>99</v>
      </c>
      <c r="Q631" s="21" t="s">
        <v>109</v>
      </c>
      <c r="S631" s="21">
        <v>14</v>
      </c>
      <c r="T631" s="21">
        <v>0</v>
      </c>
      <c r="U631" s="21">
        <v>21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37</v>
      </c>
      <c r="AB631" s="21">
        <v>0</v>
      </c>
      <c r="AC631" s="21">
        <v>33</v>
      </c>
      <c r="AD631" s="21">
        <v>0</v>
      </c>
      <c r="AE631" s="21">
        <v>0</v>
      </c>
      <c r="AF631" s="21">
        <v>0</v>
      </c>
      <c r="AG631" s="21">
        <v>0</v>
      </c>
      <c r="AH631" s="21">
        <v>0</v>
      </c>
      <c r="AI631" s="21">
        <v>0</v>
      </c>
      <c r="AJ631" s="21">
        <v>0</v>
      </c>
      <c r="AK631" s="21">
        <v>0</v>
      </c>
      <c r="AL631" s="21">
        <v>0</v>
      </c>
      <c r="AM631" s="21">
        <v>0</v>
      </c>
      <c r="AN631" s="21">
        <v>0</v>
      </c>
      <c r="AO631" s="21">
        <v>0</v>
      </c>
      <c r="AP631" s="21">
        <v>0</v>
      </c>
      <c r="AQ631" s="21">
        <v>0</v>
      </c>
      <c r="AR631" s="21">
        <v>0</v>
      </c>
      <c r="AS631" s="21">
        <v>0</v>
      </c>
      <c r="AT631" s="21">
        <v>0</v>
      </c>
      <c r="AU631" s="21">
        <v>0</v>
      </c>
      <c r="AV631" s="21">
        <v>0</v>
      </c>
      <c r="AW631" s="21">
        <v>0</v>
      </c>
      <c r="AX631" s="21">
        <v>0</v>
      </c>
      <c r="AY631" s="21" t="s">
        <v>167</v>
      </c>
      <c r="AZ6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31" s="22">
        <f>Enrollment[[#This Row],[Refugee Children 3-14]]+Enrollment[[#This Row],[Refugee Children 15-24]]</f>
        <v>105</v>
      </c>
      <c r="BC6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31" s="22">
        <f>Enrollment[[#This Row],[Host Children 3-14]]+Enrollment[[#This Row],[Host Children 15-24]]</f>
        <v>0</v>
      </c>
      <c r="BF631" s="22">
        <f>Enrollment[[#This Row],['# of Boys from refugee community in age group 3-5 enrolled in learning spaces]]+Enrollment[[#This Row],['# of Boys from refugee community in age group 6-14 enrolled in learning spaces]]</f>
        <v>54</v>
      </c>
      <c r="BG631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631" s="22">
        <f>Enrollment[[#This Row],['# of Boys from host community in age group 3-5 enrolled in learning spaces]]+Enrollment[[#This Row],['# of Boys from host community in age group 6-14 enrolled in learning spaces]]</f>
        <v>0</v>
      </c>
      <c r="BI631" s="22">
        <f>Enrollment[[#This Row],['# of Girls from host community in age group 3-5 enrolled in learning spaces]]+Enrollment[[#This Row],['# of Girls from host community in age group 6-14 enrolled in learning spaces]]</f>
        <v>0</v>
      </c>
      <c r="BJ631" s="22">
        <f>Enrollment[[#This Row],[Male Refugee (3-14)]]+Enrollment[[#This Row],[Host Male (3-14)]]</f>
        <v>54</v>
      </c>
      <c r="BK631" s="22">
        <f>Enrollment[[#This Row],[Female Refugee (3-14)]]+Enrollment[[#This Row],[Host Female (3-14)]]</f>
        <v>51</v>
      </c>
      <c r="BL6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31" s="22">
        <f>Enrollment[[#This Row],['# of Boys from host community in age group 15-17 enrolled in learning spaces]]+Enrollment[[#This Row],['# of Boys from host community in age group 18-24 enrolled in learning spaces]]</f>
        <v>0</v>
      </c>
      <c r="BO6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31" s="22">
        <f>Enrollment[[#This Row],[Male Refugee (15-24)]]+Enrollment[[#This Row],[Male Host (15-24)]]</f>
        <v>0</v>
      </c>
      <c r="BQ631" s="22">
        <f>Enrollment[[#This Row],[Female Refugee  (15-24)]]+Enrollment[[#This Row],[Female Host (15-24)]]</f>
        <v>0</v>
      </c>
      <c r="BR631" s="22">
        <f>Enrollment[[#This Row],[Total Male (3-14)]]+Enrollment[[#This Row],[Total Male (15-24)]]</f>
        <v>54</v>
      </c>
      <c r="BS631" s="22">
        <f>Enrollment[[#This Row],[Total Female (3-14)]]+Enrollment[[#This Row],[Total Female (15-24)]]</f>
        <v>51</v>
      </c>
      <c r="BT631" s="22">
        <f>Enrollment[[#This Row],[Refugee Total]]+Enrollment[[#This Row],[Total Host]]</f>
        <v>105</v>
      </c>
      <c r="BU631" s="22">
        <f>Enrollment[[#This Row],['# of Girls from refugee community in age group 3-5 enrolled in learning spaces]]+Enrollment[[#This Row],['# of Girls from host community in age group 3-5 enrolled in learning spaces]]</f>
        <v>14</v>
      </c>
      <c r="BV631" s="22">
        <f>Enrollment[[#This Row],['# of Girls from refugee community in age group 6-14 enrolled in learning spaces]]+Enrollment[[#This Row],['# of Girls from host community in age group 6-14 enrolled in learning spaces]]</f>
        <v>37</v>
      </c>
      <c r="BW6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31" s="22">
        <f>Enrollment[[#This Row],['# of Boys from refugee community in age group 3-5 enrolled in learning spaces]]+Enrollment[[#This Row],['# of Boys from host community in age group 3-5 enrolled in learning spaces]]</f>
        <v>21</v>
      </c>
      <c r="BZ631" s="22">
        <f>Enrollment[[#This Row],['# of Boys from refugee community in age group 6-14 enrolled in learning spaces]]+Enrollment[[#This Row],['# of Boys from host community in age group 6-14 enrolled in learning spaces]]</f>
        <v>33</v>
      </c>
      <c r="CA6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6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32" spans="1:80">
      <c r="A632" s="21" t="s">
        <v>56</v>
      </c>
      <c r="B632" s="21" t="s">
        <v>85</v>
      </c>
      <c r="E632" s="21" t="s">
        <v>886</v>
      </c>
      <c r="F632" s="21" t="s">
        <v>887</v>
      </c>
      <c r="G632" s="21">
        <v>31013414</v>
      </c>
      <c r="H632" s="21" t="s">
        <v>166</v>
      </c>
      <c r="I632" s="21" t="s">
        <v>167</v>
      </c>
      <c r="J632" s="21" t="s">
        <v>168</v>
      </c>
      <c r="K632" s="21">
        <v>21.187725525333001</v>
      </c>
      <c r="L632" s="21">
        <v>92.145189691045601</v>
      </c>
      <c r="M632" s="21">
        <v>-32.877109463263203</v>
      </c>
      <c r="N632" s="21">
        <v>4</v>
      </c>
      <c r="P632" s="21" t="s">
        <v>99</v>
      </c>
      <c r="Q632" s="21" t="s">
        <v>109</v>
      </c>
      <c r="S632" s="21">
        <v>18</v>
      </c>
      <c r="T632" s="21">
        <v>0</v>
      </c>
      <c r="U632" s="21">
        <v>18</v>
      </c>
      <c r="V632" s="21">
        <v>0</v>
      </c>
      <c r="W632" s="21">
        <v>0</v>
      </c>
      <c r="X632" s="21">
        <v>0</v>
      </c>
      <c r="Y632" s="21">
        <v>0</v>
      </c>
      <c r="Z632" s="21">
        <v>0</v>
      </c>
      <c r="AA632" s="21">
        <v>29</v>
      </c>
      <c r="AB632" s="21">
        <v>0</v>
      </c>
      <c r="AC632" s="21">
        <v>38</v>
      </c>
      <c r="AD632" s="21">
        <v>0</v>
      </c>
      <c r="AE632" s="21">
        <v>0</v>
      </c>
      <c r="AF632" s="21">
        <v>0</v>
      </c>
      <c r="AG632" s="21">
        <v>0</v>
      </c>
      <c r="AH632" s="21">
        <v>0</v>
      </c>
      <c r="AI632" s="21">
        <v>0</v>
      </c>
      <c r="AJ632" s="21">
        <v>0</v>
      </c>
      <c r="AK632" s="21">
        <v>0</v>
      </c>
      <c r="AL632" s="21">
        <v>0</v>
      </c>
      <c r="AM632" s="21">
        <v>0</v>
      </c>
      <c r="AN632" s="21">
        <v>0</v>
      </c>
      <c r="AO632" s="21">
        <v>0</v>
      </c>
      <c r="AP632" s="21">
        <v>0</v>
      </c>
      <c r="AQ632" s="21">
        <v>0</v>
      </c>
      <c r="AR632" s="21">
        <v>0</v>
      </c>
      <c r="AS632" s="21">
        <v>0</v>
      </c>
      <c r="AT632" s="21">
        <v>0</v>
      </c>
      <c r="AU632" s="21">
        <v>0</v>
      </c>
      <c r="AV632" s="21">
        <v>0</v>
      </c>
      <c r="AW632" s="21">
        <v>0</v>
      </c>
      <c r="AX632" s="21">
        <v>0</v>
      </c>
      <c r="AY632" s="21" t="s">
        <v>167</v>
      </c>
      <c r="AZ6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6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32" s="22">
        <f>Enrollment[[#This Row],[Refugee Children 3-14]]+Enrollment[[#This Row],[Refugee Children 15-24]]</f>
        <v>103</v>
      </c>
      <c r="BC6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32" s="22">
        <f>Enrollment[[#This Row],[Host Children 3-14]]+Enrollment[[#This Row],[Host Children 15-24]]</f>
        <v>0</v>
      </c>
      <c r="BF632" s="22">
        <f>Enrollment[[#This Row],['# of Boys from refugee community in age group 3-5 enrolled in learning spaces]]+Enrollment[[#This Row],['# of Boys from refugee community in age group 6-14 enrolled in learning spaces]]</f>
        <v>56</v>
      </c>
      <c r="BG632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632" s="22">
        <f>Enrollment[[#This Row],['# of Boys from host community in age group 3-5 enrolled in learning spaces]]+Enrollment[[#This Row],['# of Boys from host community in age group 6-14 enrolled in learning spaces]]</f>
        <v>0</v>
      </c>
      <c r="BI632" s="22">
        <f>Enrollment[[#This Row],['# of Girls from host community in age group 3-5 enrolled in learning spaces]]+Enrollment[[#This Row],['# of Girls from host community in age group 6-14 enrolled in learning spaces]]</f>
        <v>0</v>
      </c>
      <c r="BJ632" s="22">
        <f>Enrollment[[#This Row],[Male Refugee (3-14)]]+Enrollment[[#This Row],[Host Male (3-14)]]</f>
        <v>56</v>
      </c>
      <c r="BK632" s="22">
        <f>Enrollment[[#This Row],[Female Refugee (3-14)]]+Enrollment[[#This Row],[Host Female (3-14)]]</f>
        <v>47</v>
      </c>
      <c r="BL6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32" s="22">
        <f>Enrollment[[#This Row],['# of Boys from host community in age group 15-17 enrolled in learning spaces]]+Enrollment[[#This Row],['# of Boys from host community in age group 18-24 enrolled in learning spaces]]</f>
        <v>0</v>
      </c>
      <c r="BO6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32" s="22">
        <f>Enrollment[[#This Row],[Male Refugee (15-24)]]+Enrollment[[#This Row],[Male Host (15-24)]]</f>
        <v>0</v>
      </c>
      <c r="BQ632" s="22">
        <f>Enrollment[[#This Row],[Female Refugee  (15-24)]]+Enrollment[[#This Row],[Female Host (15-24)]]</f>
        <v>0</v>
      </c>
      <c r="BR632" s="22">
        <f>Enrollment[[#This Row],[Total Male (3-14)]]+Enrollment[[#This Row],[Total Male (15-24)]]</f>
        <v>56</v>
      </c>
      <c r="BS632" s="22">
        <f>Enrollment[[#This Row],[Total Female (3-14)]]+Enrollment[[#This Row],[Total Female (15-24)]]</f>
        <v>47</v>
      </c>
      <c r="BT632" s="22">
        <f>Enrollment[[#This Row],[Refugee Total]]+Enrollment[[#This Row],[Total Host]]</f>
        <v>103</v>
      </c>
      <c r="BU632" s="22">
        <f>Enrollment[[#This Row],['# of Girls from refugee community in age group 3-5 enrolled in learning spaces]]+Enrollment[[#This Row],['# of Girls from host community in age group 3-5 enrolled in learning spaces]]</f>
        <v>18</v>
      </c>
      <c r="BV632" s="22">
        <f>Enrollment[[#This Row],['# of Girls from refugee community in age group 6-14 enrolled in learning spaces]]+Enrollment[[#This Row],['# of Girls from host community in age group 6-14 enrolled in learning spaces]]</f>
        <v>29</v>
      </c>
      <c r="BW6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32" s="22">
        <f>Enrollment[[#This Row],['# of Boys from refugee community in age group 3-5 enrolled in learning spaces]]+Enrollment[[#This Row],['# of Boys from host community in age group 3-5 enrolled in learning spaces]]</f>
        <v>18</v>
      </c>
      <c r="BZ632" s="22">
        <f>Enrollment[[#This Row],['# of Boys from refugee community in age group 6-14 enrolled in learning spaces]]+Enrollment[[#This Row],['# of Boys from host community in age group 6-14 enrolled in learning spaces]]</f>
        <v>38</v>
      </c>
      <c r="CA6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6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33" spans="1:80">
      <c r="A633" s="21" t="s">
        <v>56</v>
      </c>
      <c r="B633" s="21" t="s">
        <v>85</v>
      </c>
      <c r="E633" s="21" t="s">
        <v>888</v>
      </c>
      <c r="F633" s="21" t="s">
        <v>889</v>
      </c>
      <c r="G633" s="21">
        <v>31013392</v>
      </c>
      <c r="H633" s="21" t="s">
        <v>166</v>
      </c>
      <c r="I633" s="21" t="s">
        <v>167</v>
      </c>
      <c r="J633" s="21" t="s">
        <v>168</v>
      </c>
      <c r="K633" s="21">
        <v>21.183688370412</v>
      </c>
      <c r="L633" s="21">
        <v>92.145109806261104</v>
      </c>
      <c r="M633" s="21">
        <v>-61.966972922347097</v>
      </c>
      <c r="N633" s="21">
        <v>4</v>
      </c>
      <c r="P633" s="21" t="s">
        <v>99</v>
      </c>
      <c r="Q633" s="21" t="s">
        <v>109</v>
      </c>
      <c r="S633" s="21">
        <v>17</v>
      </c>
      <c r="T633" s="21">
        <v>0</v>
      </c>
      <c r="U633" s="21">
        <v>18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34</v>
      </c>
      <c r="AB633" s="21">
        <v>1</v>
      </c>
      <c r="AC633" s="21">
        <v>36</v>
      </c>
      <c r="AD633" s="21">
        <v>0</v>
      </c>
      <c r="AE633" s="21">
        <v>0</v>
      </c>
      <c r="AF633" s="21">
        <v>0</v>
      </c>
      <c r="AG633" s="21">
        <v>0</v>
      </c>
      <c r="AH633" s="21">
        <v>0</v>
      </c>
      <c r="AI633" s="21">
        <v>0</v>
      </c>
      <c r="AJ633" s="21">
        <v>0</v>
      </c>
      <c r="AK633" s="21">
        <v>0</v>
      </c>
      <c r="AL633" s="21">
        <v>0</v>
      </c>
      <c r="AM633" s="21">
        <v>0</v>
      </c>
      <c r="AN633" s="21">
        <v>0</v>
      </c>
      <c r="AO633" s="21">
        <v>0</v>
      </c>
      <c r="AP633" s="21">
        <v>0</v>
      </c>
      <c r="AQ633" s="21">
        <v>0</v>
      </c>
      <c r="AR633" s="21">
        <v>0</v>
      </c>
      <c r="AS633" s="21">
        <v>0</v>
      </c>
      <c r="AT633" s="21">
        <v>0</v>
      </c>
      <c r="AU633" s="21">
        <v>0</v>
      </c>
      <c r="AV633" s="21">
        <v>0</v>
      </c>
      <c r="AW633" s="21">
        <v>0</v>
      </c>
      <c r="AX633" s="21">
        <v>0</v>
      </c>
      <c r="AY633" s="21" t="s">
        <v>167</v>
      </c>
      <c r="AZ6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33" s="22">
        <f>Enrollment[[#This Row],[Refugee Children 3-14]]+Enrollment[[#This Row],[Refugee Children 15-24]]</f>
        <v>105</v>
      </c>
      <c r="BC6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33" s="22">
        <f>Enrollment[[#This Row],[Host Children 3-14]]+Enrollment[[#This Row],[Host Children 15-24]]</f>
        <v>0</v>
      </c>
      <c r="BF633" s="22">
        <f>Enrollment[[#This Row],['# of Boys from refugee community in age group 3-5 enrolled in learning spaces]]+Enrollment[[#This Row],['# of Boys from refugee community in age group 6-14 enrolled in learning spaces]]</f>
        <v>54</v>
      </c>
      <c r="BG633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633" s="22">
        <f>Enrollment[[#This Row],['# of Boys from host community in age group 3-5 enrolled in learning spaces]]+Enrollment[[#This Row],['# of Boys from host community in age group 6-14 enrolled in learning spaces]]</f>
        <v>0</v>
      </c>
      <c r="BI633" s="22">
        <f>Enrollment[[#This Row],['# of Girls from host community in age group 3-5 enrolled in learning spaces]]+Enrollment[[#This Row],['# of Girls from host community in age group 6-14 enrolled in learning spaces]]</f>
        <v>0</v>
      </c>
      <c r="BJ633" s="22">
        <f>Enrollment[[#This Row],[Male Refugee (3-14)]]+Enrollment[[#This Row],[Host Male (3-14)]]</f>
        <v>54</v>
      </c>
      <c r="BK633" s="22">
        <f>Enrollment[[#This Row],[Female Refugee (3-14)]]+Enrollment[[#This Row],[Host Female (3-14)]]</f>
        <v>51</v>
      </c>
      <c r="BL6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33" s="22">
        <f>Enrollment[[#This Row],['# of Boys from host community in age group 15-17 enrolled in learning spaces]]+Enrollment[[#This Row],['# of Boys from host community in age group 18-24 enrolled in learning spaces]]</f>
        <v>0</v>
      </c>
      <c r="BO6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33" s="22">
        <f>Enrollment[[#This Row],[Male Refugee (15-24)]]+Enrollment[[#This Row],[Male Host (15-24)]]</f>
        <v>0</v>
      </c>
      <c r="BQ633" s="22">
        <f>Enrollment[[#This Row],[Female Refugee  (15-24)]]+Enrollment[[#This Row],[Female Host (15-24)]]</f>
        <v>0</v>
      </c>
      <c r="BR633" s="22">
        <f>Enrollment[[#This Row],[Total Male (3-14)]]+Enrollment[[#This Row],[Total Male (15-24)]]</f>
        <v>54</v>
      </c>
      <c r="BS633" s="22">
        <f>Enrollment[[#This Row],[Total Female (3-14)]]+Enrollment[[#This Row],[Total Female (15-24)]]</f>
        <v>51</v>
      </c>
      <c r="BT633" s="22">
        <f>Enrollment[[#This Row],[Refugee Total]]+Enrollment[[#This Row],[Total Host]]</f>
        <v>105</v>
      </c>
      <c r="BU633" s="22">
        <f>Enrollment[[#This Row],['# of Girls from refugee community in age group 3-5 enrolled in learning spaces]]+Enrollment[[#This Row],['# of Girls from host community in age group 3-5 enrolled in learning spaces]]</f>
        <v>17</v>
      </c>
      <c r="BV633" s="22">
        <f>Enrollment[[#This Row],['# of Girls from refugee community in age group 6-14 enrolled in learning spaces]]+Enrollment[[#This Row],['# of Girls from host community in age group 6-14 enrolled in learning spaces]]</f>
        <v>34</v>
      </c>
      <c r="BW6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33" s="22">
        <f>Enrollment[[#This Row],['# of Boys from refugee community in age group 3-5 enrolled in learning spaces]]+Enrollment[[#This Row],['# of Boys from host community in age group 3-5 enrolled in learning spaces]]</f>
        <v>18</v>
      </c>
      <c r="BZ633" s="22">
        <f>Enrollment[[#This Row],['# of Boys from refugee community in age group 6-14 enrolled in learning spaces]]+Enrollment[[#This Row],['# of Boys from host community in age group 6-14 enrolled in learning spaces]]</f>
        <v>36</v>
      </c>
      <c r="CA6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6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34" spans="1:80">
      <c r="A634" s="21" t="s">
        <v>56</v>
      </c>
      <c r="B634" s="21" t="s">
        <v>85</v>
      </c>
      <c r="E634" s="21" t="s">
        <v>890</v>
      </c>
      <c r="F634" s="21" t="s">
        <v>891</v>
      </c>
      <c r="G634" s="21">
        <v>31013417</v>
      </c>
      <c r="H634" s="21" t="s">
        <v>166</v>
      </c>
      <c r="I634" s="21" t="s">
        <v>167</v>
      </c>
      <c r="J634" s="21" t="s">
        <v>168</v>
      </c>
      <c r="K634" s="21">
        <v>21.190729609026899</v>
      </c>
      <c r="L634" s="21">
        <v>92.144640568012804</v>
      </c>
      <c r="M634" s="21">
        <v>-22.1263269957239</v>
      </c>
      <c r="N634" s="21">
        <v>4</v>
      </c>
      <c r="P634" s="21" t="s">
        <v>99</v>
      </c>
      <c r="Q634" s="21" t="s">
        <v>109</v>
      </c>
      <c r="S634" s="21">
        <v>18</v>
      </c>
      <c r="T634" s="21">
        <v>0</v>
      </c>
      <c r="U634" s="21">
        <v>18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31</v>
      </c>
      <c r="AB634" s="21">
        <v>0</v>
      </c>
      <c r="AC634" s="21">
        <v>37</v>
      </c>
      <c r="AD634" s="21">
        <v>0</v>
      </c>
      <c r="AE634" s="21">
        <v>0</v>
      </c>
      <c r="AF634" s="21">
        <v>0</v>
      </c>
      <c r="AG634" s="21">
        <v>0</v>
      </c>
      <c r="AH634" s="21">
        <v>0</v>
      </c>
      <c r="AI634" s="21">
        <v>0</v>
      </c>
      <c r="AJ634" s="21">
        <v>0</v>
      </c>
      <c r="AK634" s="21">
        <v>0</v>
      </c>
      <c r="AL634" s="21">
        <v>0</v>
      </c>
      <c r="AM634" s="21">
        <v>0</v>
      </c>
      <c r="AN634" s="21">
        <v>0</v>
      </c>
      <c r="AO634" s="21">
        <v>0</v>
      </c>
      <c r="AP634" s="21">
        <v>0</v>
      </c>
      <c r="AQ634" s="21">
        <v>0</v>
      </c>
      <c r="AR634" s="21">
        <v>0</v>
      </c>
      <c r="AS634" s="21">
        <v>0</v>
      </c>
      <c r="AT634" s="21">
        <v>0</v>
      </c>
      <c r="AU634" s="21">
        <v>0</v>
      </c>
      <c r="AV634" s="21">
        <v>0</v>
      </c>
      <c r="AW634" s="21">
        <v>0</v>
      </c>
      <c r="AX634" s="21">
        <v>0</v>
      </c>
      <c r="AY634" s="21" t="s">
        <v>167</v>
      </c>
      <c r="AZ6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6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34" s="22">
        <f>Enrollment[[#This Row],[Refugee Children 3-14]]+Enrollment[[#This Row],[Refugee Children 15-24]]</f>
        <v>104</v>
      </c>
      <c r="BC6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34" s="22">
        <f>Enrollment[[#This Row],[Host Children 3-14]]+Enrollment[[#This Row],[Host Children 15-24]]</f>
        <v>0</v>
      </c>
      <c r="BF634" s="22">
        <f>Enrollment[[#This Row],['# of Boys from refugee community in age group 3-5 enrolled in learning spaces]]+Enrollment[[#This Row],['# of Boys from refugee community in age group 6-14 enrolled in learning spaces]]</f>
        <v>55</v>
      </c>
      <c r="BG634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634" s="22">
        <f>Enrollment[[#This Row],['# of Boys from host community in age group 3-5 enrolled in learning spaces]]+Enrollment[[#This Row],['# of Boys from host community in age group 6-14 enrolled in learning spaces]]</f>
        <v>0</v>
      </c>
      <c r="BI634" s="22">
        <f>Enrollment[[#This Row],['# of Girls from host community in age group 3-5 enrolled in learning spaces]]+Enrollment[[#This Row],['# of Girls from host community in age group 6-14 enrolled in learning spaces]]</f>
        <v>0</v>
      </c>
      <c r="BJ634" s="22">
        <f>Enrollment[[#This Row],[Male Refugee (3-14)]]+Enrollment[[#This Row],[Host Male (3-14)]]</f>
        <v>55</v>
      </c>
      <c r="BK634" s="22">
        <f>Enrollment[[#This Row],[Female Refugee (3-14)]]+Enrollment[[#This Row],[Host Female (3-14)]]</f>
        <v>49</v>
      </c>
      <c r="BL6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34" s="22">
        <f>Enrollment[[#This Row],['# of Boys from host community in age group 15-17 enrolled in learning spaces]]+Enrollment[[#This Row],['# of Boys from host community in age group 18-24 enrolled in learning spaces]]</f>
        <v>0</v>
      </c>
      <c r="BO6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34" s="22">
        <f>Enrollment[[#This Row],[Male Refugee (15-24)]]+Enrollment[[#This Row],[Male Host (15-24)]]</f>
        <v>0</v>
      </c>
      <c r="BQ634" s="22">
        <f>Enrollment[[#This Row],[Female Refugee  (15-24)]]+Enrollment[[#This Row],[Female Host (15-24)]]</f>
        <v>0</v>
      </c>
      <c r="BR634" s="22">
        <f>Enrollment[[#This Row],[Total Male (3-14)]]+Enrollment[[#This Row],[Total Male (15-24)]]</f>
        <v>55</v>
      </c>
      <c r="BS634" s="22">
        <f>Enrollment[[#This Row],[Total Female (3-14)]]+Enrollment[[#This Row],[Total Female (15-24)]]</f>
        <v>49</v>
      </c>
      <c r="BT634" s="22">
        <f>Enrollment[[#This Row],[Refugee Total]]+Enrollment[[#This Row],[Total Host]]</f>
        <v>104</v>
      </c>
      <c r="BU634" s="22">
        <f>Enrollment[[#This Row],['# of Girls from refugee community in age group 3-5 enrolled in learning spaces]]+Enrollment[[#This Row],['# of Girls from host community in age group 3-5 enrolled in learning spaces]]</f>
        <v>18</v>
      </c>
      <c r="BV634" s="22">
        <f>Enrollment[[#This Row],['# of Girls from refugee community in age group 6-14 enrolled in learning spaces]]+Enrollment[[#This Row],['# of Girls from host community in age group 6-14 enrolled in learning spaces]]</f>
        <v>31</v>
      </c>
      <c r="BW6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34" s="22">
        <f>Enrollment[[#This Row],['# of Boys from refugee community in age group 3-5 enrolled in learning spaces]]+Enrollment[[#This Row],['# of Boys from host community in age group 3-5 enrolled in learning spaces]]</f>
        <v>18</v>
      </c>
      <c r="BZ634" s="22">
        <f>Enrollment[[#This Row],['# of Boys from refugee community in age group 6-14 enrolled in learning spaces]]+Enrollment[[#This Row],['# of Boys from host community in age group 6-14 enrolled in learning spaces]]</f>
        <v>37</v>
      </c>
      <c r="CA6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6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35" spans="1:80">
      <c r="A635" s="21" t="s">
        <v>56</v>
      </c>
      <c r="B635" s="21" t="s">
        <v>85</v>
      </c>
      <c r="E635" s="21" t="s">
        <v>892</v>
      </c>
      <c r="F635" s="21" t="s">
        <v>893</v>
      </c>
      <c r="G635" s="21">
        <v>31013401</v>
      </c>
      <c r="H635" s="21" t="s">
        <v>166</v>
      </c>
      <c r="I635" s="21" t="s">
        <v>259</v>
      </c>
      <c r="J635" s="21" t="s">
        <v>168</v>
      </c>
      <c r="K635" s="21">
        <v>21.1855843893645</v>
      </c>
      <c r="L635" s="21">
        <v>92.145039546157506</v>
      </c>
      <c r="M635" s="21">
        <v>-38.629442031718902</v>
      </c>
      <c r="N635" s="21">
        <v>4</v>
      </c>
      <c r="P635" s="21" t="s">
        <v>99</v>
      </c>
      <c r="Q635" s="21" t="s">
        <v>109</v>
      </c>
      <c r="S635" s="21">
        <v>18</v>
      </c>
      <c r="T635" s="21">
        <v>0</v>
      </c>
      <c r="U635" s="21">
        <v>18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36</v>
      </c>
      <c r="AB635" s="21">
        <v>0</v>
      </c>
      <c r="AC635" s="21">
        <v>34</v>
      </c>
      <c r="AD635" s="21">
        <v>0</v>
      </c>
      <c r="AE635" s="21">
        <v>0</v>
      </c>
      <c r="AF635" s="21">
        <v>0</v>
      </c>
      <c r="AG635" s="21">
        <v>0</v>
      </c>
      <c r="AH635" s="21">
        <v>0</v>
      </c>
      <c r="AI635" s="21">
        <v>0</v>
      </c>
      <c r="AJ635" s="21">
        <v>0</v>
      </c>
      <c r="AK635" s="21">
        <v>0</v>
      </c>
      <c r="AL635" s="21">
        <v>0</v>
      </c>
      <c r="AM635" s="21">
        <v>0</v>
      </c>
      <c r="AN635" s="21">
        <v>0</v>
      </c>
      <c r="AO635" s="21">
        <v>0</v>
      </c>
      <c r="AP635" s="21">
        <v>0</v>
      </c>
      <c r="AQ635" s="21">
        <v>0</v>
      </c>
      <c r="AR635" s="21">
        <v>0</v>
      </c>
      <c r="AS635" s="21">
        <v>0</v>
      </c>
      <c r="AT635" s="21">
        <v>0</v>
      </c>
      <c r="AU635" s="21">
        <v>0</v>
      </c>
      <c r="AV635" s="21">
        <v>0</v>
      </c>
      <c r="AW635" s="21">
        <v>0</v>
      </c>
      <c r="AX635" s="21">
        <v>0</v>
      </c>
      <c r="AY635" s="21" t="s">
        <v>259</v>
      </c>
      <c r="AZ6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6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35" s="22">
        <f>Enrollment[[#This Row],[Refugee Children 3-14]]+Enrollment[[#This Row],[Refugee Children 15-24]]</f>
        <v>106</v>
      </c>
      <c r="BC6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35" s="22">
        <f>Enrollment[[#This Row],[Host Children 3-14]]+Enrollment[[#This Row],[Host Children 15-24]]</f>
        <v>0</v>
      </c>
      <c r="BF635" s="22">
        <f>Enrollment[[#This Row],['# of Boys from refugee community in age group 3-5 enrolled in learning spaces]]+Enrollment[[#This Row],['# of Boys from refugee community in age group 6-14 enrolled in learning spaces]]</f>
        <v>52</v>
      </c>
      <c r="BG635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635" s="22">
        <f>Enrollment[[#This Row],['# of Boys from host community in age group 3-5 enrolled in learning spaces]]+Enrollment[[#This Row],['# of Boys from host community in age group 6-14 enrolled in learning spaces]]</f>
        <v>0</v>
      </c>
      <c r="BI635" s="22">
        <f>Enrollment[[#This Row],['# of Girls from host community in age group 3-5 enrolled in learning spaces]]+Enrollment[[#This Row],['# of Girls from host community in age group 6-14 enrolled in learning spaces]]</f>
        <v>0</v>
      </c>
      <c r="BJ635" s="22">
        <f>Enrollment[[#This Row],[Male Refugee (3-14)]]+Enrollment[[#This Row],[Host Male (3-14)]]</f>
        <v>52</v>
      </c>
      <c r="BK635" s="22">
        <f>Enrollment[[#This Row],[Female Refugee (3-14)]]+Enrollment[[#This Row],[Host Female (3-14)]]</f>
        <v>54</v>
      </c>
      <c r="BL6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35" s="22">
        <f>Enrollment[[#This Row],['# of Boys from host community in age group 15-17 enrolled in learning spaces]]+Enrollment[[#This Row],['# of Boys from host community in age group 18-24 enrolled in learning spaces]]</f>
        <v>0</v>
      </c>
      <c r="BO6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35" s="22">
        <f>Enrollment[[#This Row],[Male Refugee (15-24)]]+Enrollment[[#This Row],[Male Host (15-24)]]</f>
        <v>0</v>
      </c>
      <c r="BQ635" s="22">
        <f>Enrollment[[#This Row],[Female Refugee  (15-24)]]+Enrollment[[#This Row],[Female Host (15-24)]]</f>
        <v>0</v>
      </c>
      <c r="BR635" s="22">
        <f>Enrollment[[#This Row],[Total Male (3-14)]]+Enrollment[[#This Row],[Total Male (15-24)]]</f>
        <v>52</v>
      </c>
      <c r="BS635" s="22">
        <f>Enrollment[[#This Row],[Total Female (3-14)]]+Enrollment[[#This Row],[Total Female (15-24)]]</f>
        <v>54</v>
      </c>
      <c r="BT635" s="22">
        <f>Enrollment[[#This Row],[Refugee Total]]+Enrollment[[#This Row],[Total Host]]</f>
        <v>106</v>
      </c>
      <c r="BU635" s="22">
        <f>Enrollment[[#This Row],['# of Girls from refugee community in age group 3-5 enrolled in learning spaces]]+Enrollment[[#This Row],['# of Girls from host community in age group 3-5 enrolled in learning spaces]]</f>
        <v>18</v>
      </c>
      <c r="BV635" s="22">
        <f>Enrollment[[#This Row],['# of Girls from refugee community in age group 6-14 enrolled in learning spaces]]+Enrollment[[#This Row],['# of Girls from host community in age group 6-14 enrolled in learning spaces]]</f>
        <v>36</v>
      </c>
      <c r="BW6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35" s="22">
        <f>Enrollment[[#This Row],['# of Boys from refugee community in age group 3-5 enrolled in learning spaces]]+Enrollment[[#This Row],['# of Boys from host community in age group 3-5 enrolled in learning spaces]]</f>
        <v>18</v>
      </c>
      <c r="BZ635" s="22">
        <f>Enrollment[[#This Row],['# of Boys from refugee community in age group 6-14 enrolled in learning spaces]]+Enrollment[[#This Row],['# of Boys from host community in age group 6-14 enrolled in learning spaces]]</f>
        <v>34</v>
      </c>
      <c r="CA6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6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36" spans="1:80">
      <c r="A636" s="21" t="s">
        <v>56</v>
      </c>
      <c r="B636" s="21" t="s">
        <v>85</v>
      </c>
      <c r="E636" s="21" t="s">
        <v>894</v>
      </c>
      <c r="F636" s="21" t="s">
        <v>895</v>
      </c>
      <c r="G636" s="21">
        <v>31013365</v>
      </c>
      <c r="H636" s="21" t="s">
        <v>166</v>
      </c>
      <c r="I636" s="21" t="s">
        <v>259</v>
      </c>
      <c r="J636" s="21" t="s">
        <v>168</v>
      </c>
      <c r="K636" s="21">
        <v>21.186100096816499</v>
      </c>
      <c r="L636" s="21">
        <v>92.146133369332503</v>
      </c>
      <c r="M636" s="21">
        <v>-25.192530391535499</v>
      </c>
      <c r="N636" s="21">
        <v>4</v>
      </c>
      <c r="P636" s="21" t="s">
        <v>99</v>
      </c>
      <c r="Q636" s="21" t="s">
        <v>109</v>
      </c>
      <c r="S636" s="21">
        <v>15</v>
      </c>
      <c r="T636" s="21">
        <v>0</v>
      </c>
      <c r="U636" s="21">
        <v>20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31</v>
      </c>
      <c r="AB636" s="21">
        <v>0</v>
      </c>
      <c r="AC636" s="21">
        <v>36</v>
      </c>
      <c r="AD636" s="21">
        <v>0</v>
      </c>
      <c r="AE636" s="21">
        <v>0</v>
      </c>
      <c r="AF636" s="21">
        <v>0</v>
      </c>
      <c r="AG636" s="21">
        <v>0</v>
      </c>
      <c r="AH636" s="21">
        <v>0</v>
      </c>
      <c r="AI636" s="21">
        <v>0</v>
      </c>
      <c r="AJ636" s="21">
        <v>0</v>
      </c>
      <c r="AK636" s="21">
        <v>0</v>
      </c>
      <c r="AL636" s="21">
        <v>0</v>
      </c>
      <c r="AM636" s="21">
        <v>0</v>
      </c>
      <c r="AN636" s="21">
        <v>0</v>
      </c>
      <c r="AO636" s="21">
        <v>0</v>
      </c>
      <c r="AP636" s="21">
        <v>0</v>
      </c>
      <c r="AQ636" s="21">
        <v>0</v>
      </c>
      <c r="AR636" s="21">
        <v>0</v>
      </c>
      <c r="AS636" s="21">
        <v>0</v>
      </c>
      <c r="AT636" s="21">
        <v>0</v>
      </c>
      <c r="AU636" s="21">
        <v>0</v>
      </c>
      <c r="AV636" s="21">
        <v>0</v>
      </c>
      <c r="AW636" s="21">
        <v>0</v>
      </c>
      <c r="AX636" s="21">
        <v>0</v>
      </c>
      <c r="AY636" s="21" t="s">
        <v>259</v>
      </c>
      <c r="AZ6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102</v>
      </c>
      <c r="BA6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36" s="22">
        <f>Enrollment[[#This Row],[Refugee Children 3-14]]+Enrollment[[#This Row],[Refugee Children 15-24]]</f>
        <v>102</v>
      </c>
      <c r="BC6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36" s="22">
        <f>Enrollment[[#This Row],[Host Children 3-14]]+Enrollment[[#This Row],[Host Children 15-24]]</f>
        <v>0</v>
      </c>
      <c r="BF636" s="22">
        <f>Enrollment[[#This Row],['# of Boys from refugee community in age group 3-5 enrolled in learning spaces]]+Enrollment[[#This Row],['# of Boys from refugee community in age group 6-14 enrolled in learning spaces]]</f>
        <v>56</v>
      </c>
      <c r="BG636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636" s="22">
        <f>Enrollment[[#This Row],['# of Boys from host community in age group 3-5 enrolled in learning spaces]]+Enrollment[[#This Row],['# of Boys from host community in age group 6-14 enrolled in learning spaces]]</f>
        <v>0</v>
      </c>
      <c r="BI636" s="22">
        <f>Enrollment[[#This Row],['# of Girls from host community in age group 3-5 enrolled in learning spaces]]+Enrollment[[#This Row],['# of Girls from host community in age group 6-14 enrolled in learning spaces]]</f>
        <v>0</v>
      </c>
      <c r="BJ636" s="22">
        <f>Enrollment[[#This Row],[Male Refugee (3-14)]]+Enrollment[[#This Row],[Host Male (3-14)]]</f>
        <v>56</v>
      </c>
      <c r="BK636" s="22">
        <f>Enrollment[[#This Row],[Female Refugee (3-14)]]+Enrollment[[#This Row],[Host Female (3-14)]]</f>
        <v>46</v>
      </c>
      <c r="BL6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36" s="22">
        <f>Enrollment[[#This Row],['# of Boys from host community in age group 15-17 enrolled in learning spaces]]+Enrollment[[#This Row],['# of Boys from host community in age group 18-24 enrolled in learning spaces]]</f>
        <v>0</v>
      </c>
      <c r="BO6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36" s="22">
        <f>Enrollment[[#This Row],[Male Refugee (15-24)]]+Enrollment[[#This Row],[Male Host (15-24)]]</f>
        <v>0</v>
      </c>
      <c r="BQ636" s="22">
        <f>Enrollment[[#This Row],[Female Refugee  (15-24)]]+Enrollment[[#This Row],[Female Host (15-24)]]</f>
        <v>0</v>
      </c>
      <c r="BR636" s="22">
        <f>Enrollment[[#This Row],[Total Male (3-14)]]+Enrollment[[#This Row],[Total Male (15-24)]]</f>
        <v>56</v>
      </c>
      <c r="BS636" s="22">
        <f>Enrollment[[#This Row],[Total Female (3-14)]]+Enrollment[[#This Row],[Total Female (15-24)]]</f>
        <v>46</v>
      </c>
      <c r="BT636" s="22">
        <f>Enrollment[[#This Row],[Refugee Total]]+Enrollment[[#This Row],[Total Host]]</f>
        <v>102</v>
      </c>
      <c r="BU636" s="22">
        <f>Enrollment[[#This Row],['# of Girls from refugee community in age group 3-5 enrolled in learning spaces]]+Enrollment[[#This Row],['# of Girls from host community in age group 3-5 enrolled in learning spaces]]</f>
        <v>15</v>
      </c>
      <c r="BV636" s="22">
        <f>Enrollment[[#This Row],['# of Girls from refugee community in age group 6-14 enrolled in learning spaces]]+Enrollment[[#This Row],['# of Girls from host community in age group 6-14 enrolled in learning spaces]]</f>
        <v>31</v>
      </c>
      <c r="BW6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36" s="22">
        <f>Enrollment[[#This Row],['# of Boys from refugee community in age group 3-5 enrolled in learning spaces]]+Enrollment[[#This Row],['# of Boys from host community in age group 3-5 enrolled in learning spaces]]</f>
        <v>20</v>
      </c>
      <c r="BZ636" s="22">
        <f>Enrollment[[#This Row],['# of Boys from refugee community in age group 6-14 enrolled in learning spaces]]+Enrollment[[#This Row],['# of Boys from host community in age group 6-14 enrolled in learning spaces]]</f>
        <v>36</v>
      </c>
      <c r="CA6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37" spans="1:80">
      <c r="A637" s="21" t="s">
        <v>56</v>
      </c>
      <c r="B637" s="21" t="s">
        <v>85</v>
      </c>
      <c r="E637" s="21" t="s">
        <v>896</v>
      </c>
      <c r="F637" s="21" t="s">
        <v>897</v>
      </c>
      <c r="G637" s="21">
        <v>31013369</v>
      </c>
      <c r="H637" s="21" t="s">
        <v>166</v>
      </c>
      <c r="I637" s="21" t="s">
        <v>259</v>
      </c>
      <c r="J637" s="21" t="s">
        <v>168</v>
      </c>
      <c r="K637" s="21">
        <v>21.185919221399999</v>
      </c>
      <c r="L637" s="21">
        <v>92.145173026099997</v>
      </c>
      <c r="M637" s="21">
        <v>-52.933610289699999</v>
      </c>
      <c r="N637" s="21" t="s">
        <v>261</v>
      </c>
      <c r="P637" s="21" t="s">
        <v>99</v>
      </c>
      <c r="Q637" s="21" t="s">
        <v>109</v>
      </c>
      <c r="S637" s="21">
        <v>17</v>
      </c>
      <c r="T637" s="21">
        <v>0</v>
      </c>
      <c r="U637" s="21">
        <v>18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29</v>
      </c>
      <c r="AB637" s="21">
        <v>0</v>
      </c>
      <c r="AC637" s="21">
        <v>41</v>
      </c>
      <c r="AD637" s="21">
        <v>0</v>
      </c>
      <c r="AE637" s="21">
        <v>0</v>
      </c>
      <c r="AF637" s="21">
        <v>0</v>
      </c>
      <c r="AG637" s="21">
        <v>0</v>
      </c>
      <c r="AH637" s="21">
        <v>0</v>
      </c>
      <c r="AI637" s="21">
        <v>0</v>
      </c>
      <c r="AJ637" s="21">
        <v>0</v>
      </c>
      <c r="AK637" s="21">
        <v>0</v>
      </c>
      <c r="AL637" s="21">
        <v>0</v>
      </c>
      <c r="AM637" s="21">
        <v>0</v>
      </c>
      <c r="AN637" s="21">
        <v>0</v>
      </c>
      <c r="AO637" s="21">
        <v>0</v>
      </c>
      <c r="AP637" s="21">
        <v>0</v>
      </c>
      <c r="AQ637" s="21">
        <v>0</v>
      </c>
      <c r="AR637" s="21">
        <v>0</v>
      </c>
      <c r="AS637" s="21">
        <v>0</v>
      </c>
      <c r="AT637" s="21">
        <v>0</v>
      </c>
      <c r="AU637" s="21">
        <v>0</v>
      </c>
      <c r="AV637" s="21">
        <v>0</v>
      </c>
      <c r="AW637" s="21">
        <v>0</v>
      </c>
      <c r="AX637" s="21">
        <v>0</v>
      </c>
      <c r="AY637" s="21" t="s">
        <v>259</v>
      </c>
      <c r="AZ6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37" s="22">
        <f>Enrollment[[#This Row],[Refugee Children 3-14]]+Enrollment[[#This Row],[Refugee Children 15-24]]</f>
        <v>105</v>
      </c>
      <c r="BC6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37" s="22">
        <f>Enrollment[[#This Row],[Host Children 3-14]]+Enrollment[[#This Row],[Host Children 15-24]]</f>
        <v>0</v>
      </c>
      <c r="BF637" s="22">
        <f>Enrollment[[#This Row],['# of Boys from refugee community in age group 3-5 enrolled in learning spaces]]+Enrollment[[#This Row],['# of Boys from refugee community in age group 6-14 enrolled in learning spaces]]</f>
        <v>59</v>
      </c>
      <c r="BG637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637" s="22">
        <f>Enrollment[[#This Row],['# of Boys from host community in age group 3-5 enrolled in learning spaces]]+Enrollment[[#This Row],['# of Boys from host community in age group 6-14 enrolled in learning spaces]]</f>
        <v>0</v>
      </c>
      <c r="BI637" s="22">
        <f>Enrollment[[#This Row],['# of Girls from host community in age group 3-5 enrolled in learning spaces]]+Enrollment[[#This Row],['# of Girls from host community in age group 6-14 enrolled in learning spaces]]</f>
        <v>0</v>
      </c>
      <c r="BJ637" s="22">
        <f>Enrollment[[#This Row],[Male Refugee (3-14)]]+Enrollment[[#This Row],[Host Male (3-14)]]</f>
        <v>59</v>
      </c>
      <c r="BK637" s="22">
        <f>Enrollment[[#This Row],[Female Refugee (3-14)]]+Enrollment[[#This Row],[Host Female (3-14)]]</f>
        <v>46</v>
      </c>
      <c r="BL6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37" s="22">
        <f>Enrollment[[#This Row],['# of Boys from host community in age group 15-17 enrolled in learning spaces]]+Enrollment[[#This Row],['# of Boys from host community in age group 18-24 enrolled in learning spaces]]</f>
        <v>0</v>
      </c>
      <c r="BO6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37" s="22">
        <f>Enrollment[[#This Row],[Male Refugee (15-24)]]+Enrollment[[#This Row],[Male Host (15-24)]]</f>
        <v>0</v>
      </c>
      <c r="BQ637" s="22">
        <f>Enrollment[[#This Row],[Female Refugee  (15-24)]]+Enrollment[[#This Row],[Female Host (15-24)]]</f>
        <v>0</v>
      </c>
      <c r="BR637" s="22">
        <f>Enrollment[[#This Row],[Total Male (3-14)]]+Enrollment[[#This Row],[Total Male (15-24)]]</f>
        <v>59</v>
      </c>
      <c r="BS637" s="22">
        <f>Enrollment[[#This Row],[Total Female (3-14)]]+Enrollment[[#This Row],[Total Female (15-24)]]</f>
        <v>46</v>
      </c>
      <c r="BT637" s="22">
        <f>Enrollment[[#This Row],[Refugee Total]]+Enrollment[[#This Row],[Total Host]]</f>
        <v>105</v>
      </c>
      <c r="BU637" s="22">
        <f>Enrollment[[#This Row],['# of Girls from refugee community in age group 3-5 enrolled in learning spaces]]+Enrollment[[#This Row],['# of Girls from host community in age group 3-5 enrolled in learning spaces]]</f>
        <v>17</v>
      </c>
      <c r="BV637" s="22">
        <f>Enrollment[[#This Row],['# of Girls from refugee community in age group 6-14 enrolled in learning spaces]]+Enrollment[[#This Row],['# of Girls from host community in age group 6-14 enrolled in learning spaces]]</f>
        <v>29</v>
      </c>
      <c r="BW6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37" s="22">
        <f>Enrollment[[#This Row],['# of Boys from refugee community in age group 3-5 enrolled in learning spaces]]+Enrollment[[#This Row],['# of Boys from host community in age group 3-5 enrolled in learning spaces]]</f>
        <v>18</v>
      </c>
      <c r="BZ637" s="22">
        <f>Enrollment[[#This Row],['# of Boys from refugee community in age group 6-14 enrolled in learning spaces]]+Enrollment[[#This Row],['# of Boys from host community in age group 6-14 enrolled in learning spaces]]</f>
        <v>41</v>
      </c>
      <c r="CA6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6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38" spans="1:80">
      <c r="A638" s="21" t="s">
        <v>56</v>
      </c>
      <c r="B638" s="21" t="s">
        <v>85</v>
      </c>
      <c r="E638" s="21" t="s">
        <v>898</v>
      </c>
      <c r="F638" s="21" t="s">
        <v>899</v>
      </c>
      <c r="G638" s="21">
        <v>31013372</v>
      </c>
      <c r="H638" s="21" t="s">
        <v>166</v>
      </c>
      <c r="I638" s="21" t="s">
        <v>259</v>
      </c>
      <c r="J638" s="21" t="s">
        <v>168</v>
      </c>
      <c r="K638" s="21">
        <v>21.185803425700001</v>
      </c>
      <c r="L638" s="21">
        <v>92.144806986099994</v>
      </c>
      <c r="M638" s="21">
        <v>-41.609936120599997</v>
      </c>
      <c r="N638" s="21" t="s">
        <v>261</v>
      </c>
      <c r="P638" s="21" t="s">
        <v>99</v>
      </c>
      <c r="Q638" s="21" t="s">
        <v>109</v>
      </c>
      <c r="S638" s="21">
        <v>18</v>
      </c>
      <c r="T638" s="21">
        <v>0</v>
      </c>
      <c r="U638" s="21">
        <v>17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26</v>
      </c>
      <c r="AB638" s="21">
        <v>0</v>
      </c>
      <c r="AC638" s="21">
        <v>44</v>
      </c>
      <c r="AD638" s="21">
        <v>0</v>
      </c>
      <c r="AE638" s="21">
        <v>0</v>
      </c>
      <c r="AF638" s="21">
        <v>0</v>
      </c>
      <c r="AG638" s="21">
        <v>0</v>
      </c>
      <c r="AH638" s="21">
        <v>0</v>
      </c>
      <c r="AI638" s="21">
        <v>0</v>
      </c>
      <c r="AJ638" s="21">
        <v>0</v>
      </c>
      <c r="AK638" s="21">
        <v>0</v>
      </c>
      <c r="AL638" s="21">
        <v>0</v>
      </c>
      <c r="AM638" s="21">
        <v>0</v>
      </c>
      <c r="AN638" s="21">
        <v>0</v>
      </c>
      <c r="AO638" s="21">
        <v>0</v>
      </c>
      <c r="AP638" s="21">
        <v>0</v>
      </c>
      <c r="AQ638" s="21">
        <v>0</v>
      </c>
      <c r="AR638" s="21">
        <v>0</v>
      </c>
      <c r="AS638" s="21">
        <v>0</v>
      </c>
      <c r="AT638" s="21">
        <v>0</v>
      </c>
      <c r="AU638" s="21">
        <v>0</v>
      </c>
      <c r="AV638" s="21">
        <v>0</v>
      </c>
      <c r="AW638" s="21">
        <v>0</v>
      </c>
      <c r="AX638" s="21">
        <v>0</v>
      </c>
      <c r="AY638" s="21" t="s">
        <v>259</v>
      </c>
      <c r="AZ6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38" s="22">
        <f>Enrollment[[#This Row],[Refugee Children 3-14]]+Enrollment[[#This Row],[Refugee Children 15-24]]</f>
        <v>105</v>
      </c>
      <c r="BC6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38" s="22">
        <f>Enrollment[[#This Row],[Host Children 3-14]]+Enrollment[[#This Row],[Host Children 15-24]]</f>
        <v>0</v>
      </c>
      <c r="BF638" s="22">
        <f>Enrollment[[#This Row],['# of Boys from refugee community in age group 3-5 enrolled in learning spaces]]+Enrollment[[#This Row],['# of Boys from refugee community in age group 6-14 enrolled in learning spaces]]</f>
        <v>61</v>
      </c>
      <c r="BG638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638" s="22">
        <f>Enrollment[[#This Row],['# of Boys from host community in age group 3-5 enrolled in learning spaces]]+Enrollment[[#This Row],['# of Boys from host community in age group 6-14 enrolled in learning spaces]]</f>
        <v>0</v>
      </c>
      <c r="BI638" s="22">
        <f>Enrollment[[#This Row],['# of Girls from host community in age group 3-5 enrolled in learning spaces]]+Enrollment[[#This Row],['# of Girls from host community in age group 6-14 enrolled in learning spaces]]</f>
        <v>0</v>
      </c>
      <c r="BJ638" s="22">
        <f>Enrollment[[#This Row],[Male Refugee (3-14)]]+Enrollment[[#This Row],[Host Male (3-14)]]</f>
        <v>61</v>
      </c>
      <c r="BK638" s="22">
        <f>Enrollment[[#This Row],[Female Refugee (3-14)]]+Enrollment[[#This Row],[Host Female (3-14)]]</f>
        <v>44</v>
      </c>
      <c r="BL6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38" s="22">
        <f>Enrollment[[#This Row],['# of Boys from host community in age group 15-17 enrolled in learning spaces]]+Enrollment[[#This Row],['# of Boys from host community in age group 18-24 enrolled in learning spaces]]</f>
        <v>0</v>
      </c>
      <c r="BO6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38" s="22">
        <f>Enrollment[[#This Row],[Male Refugee (15-24)]]+Enrollment[[#This Row],[Male Host (15-24)]]</f>
        <v>0</v>
      </c>
      <c r="BQ638" s="22">
        <f>Enrollment[[#This Row],[Female Refugee  (15-24)]]+Enrollment[[#This Row],[Female Host (15-24)]]</f>
        <v>0</v>
      </c>
      <c r="BR638" s="22">
        <f>Enrollment[[#This Row],[Total Male (3-14)]]+Enrollment[[#This Row],[Total Male (15-24)]]</f>
        <v>61</v>
      </c>
      <c r="BS638" s="22">
        <f>Enrollment[[#This Row],[Total Female (3-14)]]+Enrollment[[#This Row],[Total Female (15-24)]]</f>
        <v>44</v>
      </c>
      <c r="BT638" s="22">
        <f>Enrollment[[#This Row],[Refugee Total]]+Enrollment[[#This Row],[Total Host]]</f>
        <v>105</v>
      </c>
      <c r="BU638" s="22">
        <f>Enrollment[[#This Row],['# of Girls from refugee community in age group 3-5 enrolled in learning spaces]]+Enrollment[[#This Row],['# of Girls from host community in age group 3-5 enrolled in learning spaces]]</f>
        <v>18</v>
      </c>
      <c r="BV638" s="22">
        <f>Enrollment[[#This Row],['# of Girls from refugee community in age group 6-14 enrolled in learning spaces]]+Enrollment[[#This Row],['# of Girls from host community in age group 6-14 enrolled in learning spaces]]</f>
        <v>26</v>
      </c>
      <c r="BW6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38" s="22">
        <f>Enrollment[[#This Row],['# of Boys from refugee community in age group 3-5 enrolled in learning spaces]]+Enrollment[[#This Row],['# of Boys from host community in age group 3-5 enrolled in learning spaces]]</f>
        <v>17</v>
      </c>
      <c r="BZ638" s="22">
        <f>Enrollment[[#This Row],['# of Boys from refugee community in age group 6-14 enrolled in learning spaces]]+Enrollment[[#This Row],['# of Boys from host community in age group 6-14 enrolled in learning spaces]]</f>
        <v>44</v>
      </c>
      <c r="CA6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6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39" spans="1:80">
      <c r="A639" s="21" t="s">
        <v>57</v>
      </c>
      <c r="B639" s="21" t="s">
        <v>86</v>
      </c>
      <c r="E639" s="21" t="s">
        <v>384</v>
      </c>
      <c r="F639" s="21" t="s">
        <v>900</v>
      </c>
      <c r="G639" s="21">
        <v>31013434</v>
      </c>
      <c r="H639" s="21" t="s">
        <v>166</v>
      </c>
      <c r="I639" s="21" t="s">
        <v>167</v>
      </c>
      <c r="J639" s="21" t="s">
        <v>168</v>
      </c>
      <c r="K639" s="21">
        <v>21.178540913877299</v>
      </c>
      <c r="L639" s="21">
        <v>92.145345553718499</v>
      </c>
      <c r="M639" s="21">
        <v>-69.756945130344903</v>
      </c>
      <c r="N639" s="21">
        <v>4</v>
      </c>
      <c r="P639" s="21" t="s">
        <v>99</v>
      </c>
      <c r="Q639" s="21" t="s">
        <v>109</v>
      </c>
      <c r="S639" s="21">
        <v>20</v>
      </c>
      <c r="T639" s="21">
        <v>0</v>
      </c>
      <c r="U639" s="21">
        <v>15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32</v>
      </c>
      <c r="AB639" s="21">
        <v>0</v>
      </c>
      <c r="AC639" s="21">
        <v>38</v>
      </c>
      <c r="AD639" s="21">
        <v>0</v>
      </c>
      <c r="AE639" s="21">
        <v>0</v>
      </c>
      <c r="AF639" s="21">
        <v>0</v>
      </c>
      <c r="AG639" s="21">
        <v>0</v>
      </c>
      <c r="AH639" s="21">
        <v>0</v>
      </c>
      <c r="AI639" s="21">
        <v>0</v>
      </c>
      <c r="AJ639" s="21">
        <v>0</v>
      </c>
      <c r="AK639" s="21">
        <v>0</v>
      </c>
      <c r="AL639" s="21">
        <v>0</v>
      </c>
      <c r="AM639" s="21">
        <v>0</v>
      </c>
      <c r="AN639" s="21">
        <v>0</v>
      </c>
      <c r="AO639" s="21">
        <v>0</v>
      </c>
      <c r="AP639" s="21">
        <v>0</v>
      </c>
      <c r="AQ639" s="21">
        <v>0</v>
      </c>
      <c r="AR639" s="21">
        <v>0</v>
      </c>
      <c r="AS639" s="21">
        <v>0</v>
      </c>
      <c r="AT639" s="21">
        <v>0</v>
      </c>
      <c r="AU639" s="21">
        <v>0</v>
      </c>
      <c r="AV639" s="21">
        <v>0</v>
      </c>
      <c r="AW639" s="21">
        <v>0</v>
      </c>
      <c r="AX639" s="21">
        <v>0</v>
      </c>
      <c r="AY639" s="21" t="s">
        <v>167</v>
      </c>
      <c r="AZ6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39" s="22">
        <f>Enrollment[[#This Row],[Refugee Children 3-14]]+Enrollment[[#This Row],[Refugee Children 15-24]]</f>
        <v>105</v>
      </c>
      <c r="BC6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39" s="22">
        <f>Enrollment[[#This Row],[Host Children 3-14]]+Enrollment[[#This Row],[Host Children 15-24]]</f>
        <v>0</v>
      </c>
      <c r="BF639" s="22">
        <f>Enrollment[[#This Row],['# of Boys from refugee community in age group 3-5 enrolled in learning spaces]]+Enrollment[[#This Row],['# of Boys from refugee community in age group 6-14 enrolled in learning spaces]]</f>
        <v>53</v>
      </c>
      <c r="BG639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639" s="22">
        <f>Enrollment[[#This Row],['# of Boys from host community in age group 3-5 enrolled in learning spaces]]+Enrollment[[#This Row],['# of Boys from host community in age group 6-14 enrolled in learning spaces]]</f>
        <v>0</v>
      </c>
      <c r="BI639" s="22">
        <f>Enrollment[[#This Row],['# of Girls from host community in age group 3-5 enrolled in learning spaces]]+Enrollment[[#This Row],['# of Girls from host community in age group 6-14 enrolled in learning spaces]]</f>
        <v>0</v>
      </c>
      <c r="BJ639" s="22">
        <f>Enrollment[[#This Row],[Male Refugee (3-14)]]+Enrollment[[#This Row],[Host Male (3-14)]]</f>
        <v>53</v>
      </c>
      <c r="BK639" s="22">
        <f>Enrollment[[#This Row],[Female Refugee (3-14)]]+Enrollment[[#This Row],[Host Female (3-14)]]</f>
        <v>52</v>
      </c>
      <c r="BL6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39" s="22">
        <f>Enrollment[[#This Row],['# of Boys from host community in age group 15-17 enrolled in learning spaces]]+Enrollment[[#This Row],['# of Boys from host community in age group 18-24 enrolled in learning spaces]]</f>
        <v>0</v>
      </c>
      <c r="BO6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39" s="22">
        <f>Enrollment[[#This Row],[Male Refugee (15-24)]]+Enrollment[[#This Row],[Male Host (15-24)]]</f>
        <v>0</v>
      </c>
      <c r="BQ639" s="22">
        <f>Enrollment[[#This Row],[Female Refugee  (15-24)]]+Enrollment[[#This Row],[Female Host (15-24)]]</f>
        <v>0</v>
      </c>
      <c r="BR639" s="22">
        <f>Enrollment[[#This Row],[Total Male (3-14)]]+Enrollment[[#This Row],[Total Male (15-24)]]</f>
        <v>53</v>
      </c>
      <c r="BS639" s="22">
        <f>Enrollment[[#This Row],[Total Female (3-14)]]+Enrollment[[#This Row],[Total Female (15-24)]]</f>
        <v>52</v>
      </c>
      <c r="BT639" s="22">
        <f>Enrollment[[#This Row],[Refugee Total]]+Enrollment[[#This Row],[Total Host]]</f>
        <v>105</v>
      </c>
      <c r="BU639" s="22">
        <f>Enrollment[[#This Row],['# of Girls from refugee community in age group 3-5 enrolled in learning spaces]]+Enrollment[[#This Row],['# of Girls from host community in age group 3-5 enrolled in learning spaces]]</f>
        <v>20</v>
      </c>
      <c r="BV639" s="22">
        <f>Enrollment[[#This Row],['# of Girls from refugee community in age group 6-14 enrolled in learning spaces]]+Enrollment[[#This Row],['# of Girls from host community in age group 6-14 enrolled in learning spaces]]</f>
        <v>32</v>
      </c>
      <c r="BW6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39" s="22">
        <f>Enrollment[[#This Row],['# of Boys from refugee community in age group 3-5 enrolled in learning spaces]]+Enrollment[[#This Row],['# of Boys from host community in age group 3-5 enrolled in learning spaces]]</f>
        <v>15</v>
      </c>
      <c r="BZ639" s="22">
        <f>Enrollment[[#This Row],['# of Boys from refugee community in age group 6-14 enrolled in learning spaces]]+Enrollment[[#This Row],['# of Boys from host community in age group 6-14 enrolled in learning spaces]]</f>
        <v>38</v>
      </c>
      <c r="CA6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6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40" spans="1:80">
      <c r="A640" s="21" t="s">
        <v>57</v>
      </c>
      <c r="B640" s="21" t="s">
        <v>86</v>
      </c>
      <c r="E640" s="21" t="s">
        <v>901</v>
      </c>
      <c r="F640" s="21" t="s">
        <v>902</v>
      </c>
      <c r="G640" s="21">
        <v>31013435</v>
      </c>
      <c r="H640" s="21" t="s">
        <v>166</v>
      </c>
      <c r="I640" s="21" t="s">
        <v>259</v>
      </c>
      <c r="J640" s="21" t="s">
        <v>168</v>
      </c>
      <c r="K640" s="21">
        <v>21.182316331839601</v>
      </c>
      <c r="L640" s="21">
        <v>92.143433409420993</v>
      </c>
      <c r="M640" s="21">
        <v>-49.778637163713299</v>
      </c>
      <c r="N640" s="21">
        <v>4</v>
      </c>
      <c r="P640" s="21" t="s">
        <v>99</v>
      </c>
      <c r="Q640" s="21" t="s">
        <v>109</v>
      </c>
      <c r="S640" s="21">
        <v>16</v>
      </c>
      <c r="T640" s="21">
        <v>0</v>
      </c>
      <c r="U640" s="21">
        <v>19</v>
      </c>
      <c r="V640" s="21">
        <v>0</v>
      </c>
      <c r="W640" s="21">
        <v>0</v>
      </c>
      <c r="X640" s="21">
        <v>0</v>
      </c>
      <c r="Y640" s="21">
        <v>0</v>
      </c>
      <c r="Z640" s="21">
        <v>0</v>
      </c>
      <c r="AA640" s="21">
        <v>34</v>
      </c>
      <c r="AB640" s="21">
        <v>0</v>
      </c>
      <c r="AC640" s="21">
        <v>36</v>
      </c>
      <c r="AD640" s="21">
        <v>0</v>
      </c>
      <c r="AE640" s="21">
        <v>0</v>
      </c>
      <c r="AF640" s="21">
        <v>0</v>
      </c>
      <c r="AG640" s="21">
        <v>0</v>
      </c>
      <c r="AH640" s="21">
        <v>0</v>
      </c>
      <c r="AI640" s="21">
        <v>0</v>
      </c>
      <c r="AJ640" s="21">
        <v>0</v>
      </c>
      <c r="AK640" s="21">
        <v>0</v>
      </c>
      <c r="AL640" s="21">
        <v>0</v>
      </c>
      <c r="AM640" s="21">
        <v>0</v>
      </c>
      <c r="AN640" s="21">
        <v>0</v>
      </c>
      <c r="AO640" s="21">
        <v>0</v>
      </c>
      <c r="AP640" s="21">
        <v>0</v>
      </c>
      <c r="AQ640" s="21">
        <v>0</v>
      </c>
      <c r="AR640" s="21">
        <v>0</v>
      </c>
      <c r="AS640" s="21">
        <v>0</v>
      </c>
      <c r="AT640" s="21">
        <v>0</v>
      </c>
      <c r="AU640" s="21">
        <v>0</v>
      </c>
      <c r="AV640" s="21">
        <v>0</v>
      </c>
      <c r="AW640" s="21">
        <v>0</v>
      </c>
      <c r="AX640" s="21">
        <v>0</v>
      </c>
      <c r="AY640" s="21" t="s">
        <v>259</v>
      </c>
      <c r="AZ6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40" s="22">
        <f>Enrollment[[#This Row],[Refugee Children 3-14]]+Enrollment[[#This Row],[Refugee Children 15-24]]</f>
        <v>105</v>
      </c>
      <c r="BC6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40" s="22">
        <f>Enrollment[[#This Row],[Host Children 3-14]]+Enrollment[[#This Row],[Host Children 15-24]]</f>
        <v>0</v>
      </c>
      <c r="BF640" s="22">
        <f>Enrollment[[#This Row],['# of Boys from refugee community in age group 3-5 enrolled in learning spaces]]+Enrollment[[#This Row],['# of Boys from refugee community in age group 6-14 enrolled in learning spaces]]</f>
        <v>55</v>
      </c>
      <c r="BG640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640" s="22">
        <f>Enrollment[[#This Row],['# of Boys from host community in age group 3-5 enrolled in learning spaces]]+Enrollment[[#This Row],['# of Boys from host community in age group 6-14 enrolled in learning spaces]]</f>
        <v>0</v>
      </c>
      <c r="BI640" s="22">
        <f>Enrollment[[#This Row],['# of Girls from host community in age group 3-5 enrolled in learning spaces]]+Enrollment[[#This Row],['# of Girls from host community in age group 6-14 enrolled in learning spaces]]</f>
        <v>0</v>
      </c>
      <c r="BJ640" s="22">
        <f>Enrollment[[#This Row],[Male Refugee (3-14)]]+Enrollment[[#This Row],[Host Male (3-14)]]</f>
        <v>55</v>
      </c>
      <c r="BK640" s="22">
        <f>Enrollment[[#This Row],[Female Refugee (3-14)]]+Enrollment[[#This Row],[Host Female (3-14)]]</f>
        <v>50</v>
      </c>
      <c r="BL6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40" s="22">
        <f>Enrollment[[#This Row],['# of Boys from host community in age group 15-17 enrolled in learning spaces]]+Enrollment[[#This Row],['# of Boys from host community in age group 18-24 enrolled in learning spaces]]</f>
        <v>0</v>
      </c>
      <c r="BO6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40" s="22">
        <f>Enrollment[[#This Row],[Male Refugee (15-24)]]+Enrollment[[#This Row],[Male Host (15-24)]]</f>
        <v>0</v>
      </c>
      <c r="BQ640" s="22">
        <f>Enrollment[[#This Row],[Female Refugee  (15-24)]]+Enrollment[[#This Row],[Female Host (15-24)]]</f>
        <v>0</v>
      </c>
      <c r="BR640" s="22">
        <f>Enrollment[[#This Row],[Total Male (3-14)]]+Enrollment[[#This Row],[Total Male (15-24)]]</f>
        <v>55</v>
      </c>
      <c r="BS640" s="22">
        <f>Enrollment[[#This Row],[Total Female (3-14)]]+Enrollment[[#This Row],[Total Female (15-24)]]</f>
        <v>50</v>
      </c>
      <c r="BT640" s="22">
        <f>Enrollment[[#This Row],[Refugee Total]]+Enrollment[[#This Row],[Total Host]]</f>
        <v>105</v>
      </c>
      <c r="BU640" s="22">
        <f>Enrollment[[#This Row],['# of Girls from refugee community in age group 3-5 enrolled in learning spaces]]+Enrollment[[#This Row],['# of Girls from host community in age group 3-5 enrolled in learning spaces]]</f>
        <v>16</v>
      </c>
      <c r="BV640" s="22">
        <f>Enrollment[[#This Row],['# of Girls from refugee community in age group 6-14 enrolled in learning spaces]]+Enrollment[[#This Row],['# of Girls from host community in age group 6-14 enrolled in learning spaces]]</f>
        <v>34</v>
      </c>
      <c r="BW6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40" s="22">
        <f>Enrollment[[#This Row],['# of Boys from refugee community in age group 3-5 enrolled in learning spaces]]+Enrollment[[#This Row],['# of Boys from host community in age group 3-5 enrolled in learning spaces]]</f>
        <v>19</v>
      </c>
      <c r="BZ640" s="22">
        <f>Enrollment[[#This Row],['# of Boys from refugee community in age group 6-14 enrolled in learning spaces]]+Enrollment[[#This Row],['# of Boys from host community in age group 6-14 enrolled in learning spaces]]</f>
        <v>36</v>
      </c>
      <c r="CA6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6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41" spans="1:80">
      <c r="A641" s="21" t="s">
        <v>57</v>
      </c>
      <c r="B641" s="21" t="s">
        <v>86</v>
      </c>
      <c r="E641" s="21" t="s">
        <v>903</v>
      </c>
      <c r="F641" s="21" t="s">
        <v>904</v>
      </c>
      <c r="G641" s="21">
        <v>31013458</v>
      </c>
      <c r="H641" s="21" t="s">
        <v>166</v>
      </c>
      <c r="I641" s="21" t="s">
        <v>259</v>
      </c>
      <c r="J641" s="21" t="s">
        <v>168</v>
      </c>
      <c r="K641" s="21">
        <v>21.182333433378201</v>
      </c>
      <c r="L641" s="21">
        <v>92.143455878145502</v>
      </c>
      <c r="M641" s="21">
        <v>-39.4177891192573</v>
      </c>
      <c r="N641" s="21">
        <v>4</v>
      </c>
      <c r="P641" s="21" t="s">
        <v>99</v>
      </c>
      <c r="Q641" s="21" t="s">
        <v>109</v>
      </c>
      <c r="S641" s="21">
        <v>21</v>
      </c>
      <c r="T641" s="21">
        <v>0</v>
      </c>
      <c r="U641" s="21">
        <v>14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40</v>
      </c>
      <c r="AB641" s="21">
        <v>0</v>
      </c>
      <c r="AC641" s="21">
        <v>29</v>
      </c>
      <c r="AD641" s="21">
        <v>0</v>
      </c>
      <c r="AE641" s="21">
        <v>0</v>
      </c>
      <c r="AF641" s="21">
        <v>0</v>
      </c>
      <c r="AG641" s="21">
        <v>0</v>
      </c>
      <c r="AH641" s="21">
        <v>0</v>
      </c>
      <c r="AI641" s="21">
        <v>0</v>
      </c>
      <c r="AJ641" s="21">
        <v>0</v>
      </c>
      <c r="AK641" s="21">
        <v>0</v>
      </c>
      <c r="AL641" s="21">
        <v>0</v>
      </c>
      <c r="AM641" s="21">
        <v>0</v>
      </c>
      <c r="AN641" s="21">
        <v>0</v>
      </c>
      <c r="AO641" s="21">
        <v>0</v>
      </c>
      <c r="AP641" s="21">
        <v>0</v>
      </c>
      <c r="AQ641" s="21">
        <v>0</v>
      </c>
      <c r="AR641" s="21">
        <v>0</v>
      </c>
      <c r="AS641" s="21">
        <v>0</v>
      </c>
      <c r="AT641" s="21">
        <v>0</v>
      </c>
      <c r="AU641" s="21">
        <v>0</v>
      </c>
      <c r="AV641" s="21">
        <v>0</v>
      </c>
      <c r="AW641" s="21">
        <v>0</v>
      </c>
      <c r="AX641" s="21">
        <v>0</v>
      </c>
      <c r="AY641" s="21" t="s">
        <v>259</v>
      </c>
      <c r="AZ6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6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41" s="22">
        <f>Enrollment[[#This Row],[Refugee Children 3-14]]+Enrollment[[#This Row],[Refugee Children 15-24]]</f>
        <v>104</v>
      </c>
      <c r="BC6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41" s="22">
        <f>Enrollment[[#This Row],[Host Children 3-14]]+Enrollment[[#This Row],[Host Children 15-24]]</f>
        <v>0</v>
      </c>
      <c r="BF641" s="22">
        <f>Enrollment[[#This Row],['# of Boys from refugee community in age group 3-5 enrolled in learning spaces]]+Enrollment[[#This Row],['# of Boys from refugee community in age group 6-14 enrolled in learning spaces]]</f>
        <v>43</v>
      </c>
      <c r="BG641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641" s="22">
        <f>Enrollment[[#This Row],['# of Boys from host community in age group 3-5 enrolled in learning spaces]]+Enrollment[[#This Row],['# of Boys from host community in age group 6-14 enrolled in learning spaces]]</f>
        <v>0</v>
      </c>
      <c r="BI641" s="22">
        <f>Enrollment[[#This Row],['# of Girls from host community in age group 3-5 enrolled in learning spaces]]+Enrollment[[#This Row],['# of Girls from host community in age group 6-14 enrolled in learning spaces]]</f>
        <v>0</v>
      </c>
      <c r="BJ641" s="22">
        <f>Enrollment[[#This Row],[Male Refugee (3-14)]]+Enrollment[[#This Row],[Host Male (3-14)]]</f>
        <v>43</v>
      </c>
      <c r="BK641" s="22">
        <f>Enrollment[[#This Row],[Female Refugee (3-14)]]+Enrollment[[#This Row],[Host Female (3-14)]]</f>
        <v>61</v>
      </c>
      <c r="BL6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41" s="22">
        <f>Enrollment[[#This Row],['# of Boys from host community in age group 15-17 enrolled in learning spaces]]+Enrollment[[#This Row],['# of Boys from host community in age group 18-24 enrolled in learning spaces]]</f>
        <v>0</v>
      </c>
      <c r="BO6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41" s="22">
        <f>Enrollment[[#This Row],[Male Refugee (15-24)]]+Enrollment[[#This Row],[Male Host (15-24)]]</f>
        <v>0</v>
      </c>
      <c r="BQ641" s="22">
        <f>Enrollment[[#This Row],[Female Refugee  (15-24)]]+Enrollment[[#This Row],[Female Host (15-24)]]</f>
        <v>0</v>
      </c>
      <c r="BR641" s="22">
        <f>Enrollment[[#This Row],[Total Male (3-14)]]+Enrollment[[#This Row],[Total Male (15-24)]]</f>
        <v>43</v>
      </c>
      <c r="BS641" s="22">
        <f>Enrollment[[#This Row],[Total Female (3-14)]]+Enrollment[[#This Row],[Total Female (15-24)]]</f>
        <v>61</v>
      </c>
      <c r="BT641" s="22">
        <f>Enrollment[[#This Row],[Refugee Total]]+Enrollment[[#This Row],[Total Host]]</f>
        <v>104</v>
      </c>
      <c r="BU641" s="22">
        <f>Enrollment[[#This Row],['# of Girls from refugee community in age group 3-5 enrolled in learning spaces]]+Enrollment[[#This Row],['# of Girls from host community in age group 3-5 enrolled in learning spaces]]</f>
        <v>21</v>
      </c>
      <c r="BV641" s="22">
        <f>Enrollment[[#This Row],['# of Girls from refugee community in age group 6-14 enrolled in learning spaces]]+Enrollment[[#This Row],['# of Girls from host community in age group 6-14 enrolled in learning spaces]]</f>
        <v>40</v>
      </c>
      <c r="BW6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41" s="22">
        <f>Enrollment[[#This Row],['# of Boys from refugee community in age group 3-5 enrolled in learning spaces]]+Enrollment[[#This Row],['# of Boys from host community in age group 3-5 enrolled in learning spaces]]</f>
        <v>14</v>
      </c>
      <c r="BZ641" s="22">
        <f>Enrollment[[#This Row],['# of Boys from refugee community in age group 6-14 enrolled in learning spaces]]+Enrollment[[#This Row],['# of Boys from host community in age group 6-14 enrolled in learning spaces]]</f>
        <v>29</v>
      </c>
      <c r="CA6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6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42" spans="1:80">
      <c r="A642" s="21" t="s">
        <v>57</v>
      </c>
      <c r="B642" s="21" t="s">
        <v>86</v>
      </c>
      <c r="E642" s="21" t="s">
        <v>905</v>
      </c>
      <c r="F642" s="21" t="s">
        <v>906</v>
      </c>
      <c r="G642" s="21">
        <v>31013484</v>
      </c>
      <c r="H642" s="21" t="s">
        <v>166</v>
      </c>
      <c r="I642" s="21" t="s">
        <v>167</v>
      </c>
      <c r="J642" s="21" t="s">
        <v>168</v>
      </c>
      <c r="K642" s="21">
        <v>21.182115598460602</v>
      </c>
      <c r="L642" s="21">
        <v>92.143886151459995</v>
      </c>
      <c r="M642" s="21">
        <v>-36.535575450063597</v>
      </c>
      <c r="N642" s="21">
        <v>4</v>
      </c>
      <c r="P642" s="21" t="s">
        <v>99</v>
      </c>
      <c r="Q642" s="21" t="s">
        <v>109</v>
      </c>
      <c r="S642" s="21">
        <v>20</v>
      </c>
      <c r="T642" s="21">
        <v>0</v>
      </c>
      <c r="U642" s="21">
        <v>15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26</v>
      </c>
      <c r="AB642" s="21">
        <v>0</v>
      </c>
      <c r="AC642" s="21">
        <v>44</v>
      </c>
      <c r="AD642" s="21">
        <v>0</v>
      </c>
      <c r="AE642" s="21">
        <v>0</v>
      </c>
      <c r="AF642" s="21">
        <v>0</v>
      </c>
      <c r="AG642" s="21">
        <v>0</v>
      </c>
      <c r="AH642" s="21">
        <v>0</v>
      </c>
      <c r="AI642" s="21">
        <v>0</v>
      </c>
      <c r="AJ642" s="21">
        <v>0</v>
      </c>
      <c r="AK642" s="21">
        <v>0</v>
      </c>
      <c r="AL642" s="21">
        <v>0</v>
      </c>
      <c r="AM642" s="21">
        <v>0</v>
      </c>
      <c r="AN642" s="21">
        <v>0</v>
      </c>
      <c r="AO642" s="21">
        <v>0</v>
      </c>
      <c r="AP642" s="21">
        <v>0</v>
      </c>
      <c r="AQ642" s="21">
        <v>0</v>
      </c>
      <c r="AR642" s="21">
        <v>0</v>
      </c>
      <c r="AS642" s="21">
        <v>0</v>
      </c>
      <c r="AT642" s="21">
        <v>0</v>
      </c>
      <c r="AU642" s="21">
        <v>0</v>
      </c>
      <c r="AV642" s="21">
        <v>0</v>
      </c>
      <c r="AW642" s="21">
        <v>0</v>
      </c>
      <c r="AX642" s="21">
        <v>0</v>
      </c>
      <c r="AY642" s="21" t="s">
        <v>167</v>
      </c>
      <c r="AZ6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42" s="22">
        <f>Enrollment[[#This Row],[Refugee Children 3-14]]+Enrollment[[#This Row],[Refugee Children 15-24]]</f>
        <v>105</v>
      </c>
      <c r="BC6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42" s="22">
        <f>Enrollment[[#This Row],[Host Children 3-14]]+Enrollment[[#This Row],[Host Children 15-24]]</f>
        <v>0</v>
      </c>
      <c r="BF642" s="22">
        <f>Enrollment[[#This Row],['# of Boys from refugee community in age group 3-5 enrolled in learning spaces]]+Enrollment[[#This Row],['# of Boys from refugee community in age group 6-14 enrolled in learning spaces]]</f>
        <v>59</v>
      </c>
      <c r="BG642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642" s="22">
        <f>Enrollment[[#This Row],['# of Boys from host community in age group 3-5 enrolled in learning spaces]]+Enrollment[[#This Row],['# of Boys from host community in age group 6-14 enrolled in learning spaces]]</f>
        <v>0</v>
      </c>
      <c r="BI642" s="22">
        <f>Enrollment[[#This Row],['# of Girls from host community in age group 3-5 enrolled in learning spaces]]+Enrollment[[#This Row],['# of Girls from host community in age group 6-14 enrolled in learning spaces]]</f>
        <v>0</v>
      </c>
      <c r="BJ642" s="22">
        <f>Enrollment[[#This Row],[Male Refugee (3-14)]]+Enrollment[[#This Row],[Host Male (3-14)]]</f>
        <v>59</v>
      </c>
      <c r="BK642" s="22">
        <f>Enrollment[[#This Row],[Female Refugee (3-14)]]+Enrollment[[#This Row],[Host Female (3-14)]]</f>
        <v>46</v>
      </c>
      <c r="BL6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42" s="22">
        <f>Enrollment[[#This Row],['# of Boys from host community in age group 15-17 enrolled in learning spaces]]+Enrollment[[#This Row],['# of Boys from host community in age group 18-24 enrolled in learning spaces]]</f>
        <v>0</v>
      </c>
      <c r="BO6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42" s="22">
        <f>Enrollment[[#This Row],[Male Refugee (15-24)]]+Enrollment[[#This Row],[Male Host (15-24)]]</f>
        <v>0</v>
      </c>
      <c r="BQ642" s="22">
        <f>Enrollment[[#This Row],[Female Refugee  (15-24)]]+Enrollment[[#This Row],[Female Host (15-24)]]</f>
        <v>0</v>
      </c>
      <c r="BR642" s="22">
        <f>Enrollment[[#This Row],[Total Male (3-14)]]+Enrollment[[#This Row],[Total Male (15-24)]]</f>
        <v>59</v>
      </c>
      <c r="BS642" s="22">
        <f>Enrollment[[#This Row],[Total Female (3-14)]]+Enrollment[[#This Row],[Total Female (15-24)]]</f>
        <v>46</v>
      </c>
      <c r="BT642" s="22">
        <f>Enrollment[[#This Row],[Refugee Total]]+Enrollment[[#This Row],[Total Host]]</f>
        <v>105</v>
      </c>
      <c r="BU642" s="22">
        <f>Enrollment[[#This Row],['# of Girls from refugee community in age group 3-5 enrolled in learning spaces]]+Enrollment[[#This Row],['# of Girls from host community in age group 3-5 enrolled in learning spaces]]</f>
        <v>20</v>
      </c>
      <c r="BV642" s="22">
        <f>Enrollment[[#This Row],['# of Girls from refugee community in age group 6-14 enrolled in learning spaces]]+Enrollment[[#This Row],['# of Girls from host community in age group 6-14 enrolled in learning spaces]]</f>
        <v>26</v>
      </c>
      <c r="BW6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42" s="22">
        <f>Enrollment[[#This Row],['# of Boys from refugee community in age group 3-5 enrolled in learning spaces]]+Enrollment[[#This Row],['# of Boys from host community in age group 3-5 enrolled in learning spaces]]</f>
        <v>15</v>
      </c>
      <c r="BZ642" s="22">
        <f>Enrollment[[#This Row],['# of Boys from refugee community in age group 6-14 enrolled in learning spaces]]+Enrollment[[#This Row],['# of Boys from host community in age group 6-14 enrolled in learning spaces]]</f>
        <v>44</v>
      </c>
      <c r="CA6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6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43" spans="1:80">
      <c r="A643" s="21" t="s">
        <v>57</v>
      </c>
      <c r="B643" s="21" t="s">
        <v>86</v>
      </c>
      <c r="E643" s="21" t="s">
        <v>907</v>
      </c>
      <c r="F643" s="21" t="s">
        <v>908</v>
      </c>
      <c r="G643" s="21">
        <v>31013487</v>
      </c>
      <c r="H643" s="21" t="s">
        <v>166</v>
      </c>
      <c r="I643" s="21" t="s">
        <v>167</v>
      </c>
      <c r="J643" s="21" t="s">
        <v>168</v>
      </c>
      <c r="K643" s="21">
        <v>21.182171033290999</v>
      </c>
      <c r="L643" s="21">
        <v>92.143837870772799</v>
      </c>
      <c r="M643" s="21">
        <v>-43.491282657384403</v>
      </c>
      <c r="N643" s="21">
        <v>4</v>
      </c>
      <c r="P643" s="21" t="s">
        <v>99</v>
      </c>
      <c r="Q643" s="21" t="s">
        <v>109</v>
      </c>
      <c r="S643" s="21">
        <v>19</v>
      </c>
      <c r="T643" s="21">
        <v>0</v>
      </c>
      <c r="U643" s="21">
        <v>16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38</v>
      </c>
      <c r="AB643" s="21">
        <v>0</v>
      </c>
      <c r="AC643" s="21">
        <v>32</v>
      </c>
      <c r="AD643" s="21">
        <v>0</v>
      </c>
      <c r="AE643" s="21">
        <v>0</v>
      </c>
      <c r="AF643" s="21">
        <v>0</v>
      </c>
      <c r="AG643" s="21">
        <v>0</v>
      </c>
      <c r="AH643" s="21">
        <v>0</v>
      </c>
      <c r="AI643" s="21">
        <v>0</v>
      </c>
      <c r="AJ643" s="21">
        <v>0</v>
      </c>
      <c r="AK643" s="21">
        <v>0</v>
      </c>
      <c r="AL643" s="21">
        <v>0</v>
      </c>
      <c r="AM643" s="21">
        <v>0</v>
      </c>
      <c r="AN643" s="21">
        <v>0</v>
      </c>
      <c r="AO643" s="21">
        <v>0</v>
      </c>
      <c r="AP643" s="21">
        <v>0</v>
      </c>
      <c r="AQ643" s="21">
        <v>0</v>
      </c>
      <c r="AR643" s="21">
        <v>0</v>
      </c>
      <c r="AS643" s="21">
        <v>0</v>
      </c>
      <c r="AT643" s="21">
        <v>0</v>
      </c>
      <c r="AU643" s="21">
        <v>0</v>
      </c>
      <c r="AV643" s="21">
        <v>0</v>
      </c>
      <c r="AW643" s="21">
        <v>0</v>
      </c>
      <c r="AX643" s="21">
        <v>0</v>
      </c>
      <c r="AY643" s="21" t="s">
        <v>167</v>
      </c>
      <c r="AZ6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43" s="22">
        <f>Enrollment[[#This Row],[Refugee Children 3-14]]+Enrollment[[#This Row],[Refugee Children 15-24]]</f>
        <v>105</v>
      </c>
      <c r="BC6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43" s="22">
        <f>Enrollment[[#This Row],[Host Children 3-14]]+Enrollment[[#This Row],[Host Children 15-24]]</f>
        <v>0</v>
      </c>
      <c r="BF643" s="22">
        <f>Enrollment[[#This Row],['# of Boys from refugee community in age group 3-5 enrolled in learning spaces]]+Enrollment[[#This Row],['# of Boys from refugee community in age group 6-14 enrolled in learning spaces]]</f>
        <v>48</v>
      </c>
      <c r="BG643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643" s="22">
        <f>Enrollment[[#This Row],['# of Boys from host community in age group 3-5 enrolled in learning spaces]]+Enrollment[[#This Row],['# of Boys from host community in age group 6-14 enrolled in learning spaces]]</f>
        <v>0</v>
      </c>
      <c r="BI643" s="22">
        <f>Enrollment[[#This Row],['# of Girls from host community in age group 3-5 enrolled in learning spaces]]+Enrollment[[#This Row],['# of Girls from host community in age group 6-14 enrolled in learning spaces]]</f>
        <v>0</v>
      </c>
      <c r="BJ643" s="22">
        <f>Enrollment[[#This Row],[Male Refugee (3-14)]]+Enrollment[[#This Row],[Host Male (3-14)]]</f>
        <v>48</v>
      </c>
      <c r="BK643" s="22">
        <f>Enrollment[[#This Row],[Female Refugee (3-14)]]+Enrollment[[#This Row],[Host Female (3-14)]]</f>
        <v>57</v>
      </c>
      <c r="BL6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43" s="22">
        <f>Enrollment[[#This Row],['# of Boys from host community in age group 15-17 enrolled in learning spaces]]+Enrollment[[#This Row],['# of Boys from host community in age group 18-24 enrolled in learning spaces]]</f>
        <v>0</v>
      </c>
      <c r="BO6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43" s="22">
        <f>Enrollment[[#This Row],[Male Refugee (15-24)]]+Enrollment[[#This Row],[Male Host (15-24)]]</f>
        <v>0</v>
      </c>
      <c r="BQ643" s="22">
        <f>Enrollment[[#This Row],[Female Refugee  (15-24)]]+Enrollment[[#This Row],[Female Host (15-24)]]</f>
        <v>0</v>
      </c>
      <c r="BR643" s="22">
        <f>Enrollment[[#This Row],[Total Male (3-14)]]+Enrollment[[#This Row],[Total Male (15-24)]]</f>
        <v>48</v>
      </c>
      <c r="BS643" s="22">
        <f>Enrollment[[#This Row],[Total Female (3-14)]]+Enrollment[[#This Row],[Total Female (15-24)]]</f>
        <v>57</v>
      </c>
      <c r="BT643" s="22">
        <f>Enrollment[[#This Row],[Refugee Total]]+Enrollment[[#This Row],[Total Host]]</f>
        <v>105</v>
      </c>
      <c r="BU643" s="22">
        <f>Enrollment[[#This Row],['# of Girls from refugee community in age group 3-5 enrolled in learning spaces]]+Enrollment[[#This Row],['# of Girls from host community in age group 3-5 enrolled in learning spaces]]</f>
        <v>19</v>
      </c>
      <c r="BV643" s="22">
        <f>Enrollment[[#This Row],['# of Girls from refugee community in age group 6-14 enrolled in learning spaces]]+Enrollment[[#This Row],['# of Girls from host community in age group 6-14 enrolled in learning spaces]]</f>
        <v>38</v>
      </c>
      <c r="BW6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43" s="22">
        <f>Enrollment[[#This Row],['# of Boys from refugee community in age group 3-5 enrolled in learning spaces]]+Enrollment[[#This Row],['# of Boys from host community in age group 3-5 enrolled in learning spaces]]</f>
        <v>16</v>
      </c>
      <c r="BZ643" s="22">
        <f>Enrollment[[#This Row],['# of Boys from refugee community in age group 6-14 enrolled in learning spaces]]+Enrollment[[#This Row],['# of Boys from host community in age group 6-14 enrolled in learning spaces]]</f>
        <v>32</v>
      </c>
      <c r="CA6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6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44" spans="1:80">
      <c r="A644" s="21" t="s">
        <v>57</v>
      </c>
      <c r="B644" s="21" t="s">
        <v>86</v>
      </c>
      <c r="E644" s="21" t="s">
        <v>909</v>
      </c>
      <c r="F644" s="21" t="s">
        <v>910</v>
      </c>
      <c r="G644" s="21">
        <v>31013431</v>
      </c>
      <c r="H644" s="21" t="s">
        <v>166</v>
      </c>
      <c r="I644" s="21" t="s">
        <v>259</v>
      </c>
      <c r="J644" s="21" t="s">
        <v>168</v>
      </c>
      <c r="K644" s="21">
        <v>21.1823026807571</v>
      </c>
      <c r="L644" s="21">
        <v>92.142941856304702</v>
      </c>
      <c r="M644" s="21">
        <v>-40.104161296347797</v>
      </c>
      <c r="N644" s="21">
        <v>4</v>
      </c>
      <c r="P644" s="21" t="s">
        <v>99</v>
      </c>
      <c r="Q644" s="21" t="s">
        <v>109</v>
      </c>
      <c r="S644" s="21">
        <v>13</v>
      </c>
      <c r="T644" s="21">
        <v>0</v>
      </c>
      <c r="U644" s="21">
        <v>22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30</v>
      </c>
      <c r="AB644" s="21">
        <v>0</v>
      </c>
      <c r="AC644" s="21">
        <v>40</v>
      </c>
      <c r="AD644" s="21">
        <v>0</v>
      </c>
      <c r="AE644" s="21">
        <v>0</v>
      </c>
      <c r="AF644" s="21">
        <v>0</v>
      </c>
      <c r="AG644" s="21">
        <v>0</v>
      </c>
      <c r="AH644" s="21">
        <v>0</v>
      </c>
      <c r="AI644" s="21">
        <v>0</v>
      </c>
      <c r="AJ644" s="21">
        <v>0</v>
      </c>
      <c r="AK644" s="21">
        <v>0</v>
      </c>
      <c r="AL644" s="21">
        <v>0</v>
      </c>
      <c r="AM644" s="21">
        <v>0</v>
      </c>
      <c r="AN644" s="21">
        <v>0</v>
      </c>
      <c r="AO644" s="21">
        <v>0</v>
      </c>
      <c r="AP644" s="21">
        <v>0</v>
      </c>
      <c r="AQ644" s="21">
        <v>0</v>
      </c>
      <c r="AR644" s="21">
        <v>0</v>
      </c>
      <c r="AS644" s="21">
        <v>0</v>
      </c>
      <c r="AT644" s="21">
        <v>0</v>
      </c>
      <c r="AU644" s="21">
        <v>0</v>
      </c>
      <c r="AV644" s="21">
        <v>0</v>
      </c>
      <c r="AW644" s="21">
        <v>0</v>
      </c>
      <c r="AX644" s="21">
        <v>0</v>
      </c>
      <c r="AY644" s="21" t="s">
        <v>259</v>
      </c>
      <c r="AZ6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44" s="22">
        <f>Enrollment[[#This Row],[Refugee Children 3-14]]+Enrollment[[#This Row],[Refugee Children 15-24]]</f>
        <v>105</v>
      </c>
      <c r="BC6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44" s="22">
        <f>Enrollment[[#This Row],[Host Children 3-14]]+Enrollment[[#This Row],[Host Children 15-24]]</f>
        <v>0</v>
      </c>
      <c r="BF644" s="22">
        <f>Enrollment[[#This Row],['# of Boys from refugee community in age group 3-5 enrolled in learning spaces]]+Enrollment[[#This Row],['# of Boys from refugee community in age group 6-14 enrolled in learning spaces]]</f>
        <v>62</v>
      </c>
      <c r="BG644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644" s="22">
        <f>Enrollment[[#This Row],['# of Boys from host community in age group 3-5 enrolled in learning spaces]]+Enrollment[[#This Row],['# of Boys from host community in age group 6-14 enrolled in learning spaces]]</f>
        <v>0</v>
      </c>
      <c r="BI644" s="22">
        <f>Enrollment[[#This Row],['# of Girls from host community in age group 3-5 enrolled in learning spaces]]+Enrollment[[#This Row],['# of Girls from host community in age group 6-14 enrolled in learning spaces]]</f>
        <v>0</v>
      </c>
      <c r="BJ644" s="22">
        <f>Enrollment[[#This Row],[Male Refugee (3-14)]]+Enrollment[[#This Row],[Host Male (3-14)]]</f>
        <v>62</v>
      </c>
      <c r="BK644" s="22">
        <f>Enrollment[[#This Row],[Female Refugee (3-14)]]+Enrollment[[#This Row],[Host Female (3-14)]]</f>
        <v>43</v>
      </c>
      <c r="BL6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44" s="22">
        <f>Enrollment[[#This Row],['# of Boys from host community in age group 15-17 enrolled in learning spaces]]+Enrollment[[#This Row],['# of Boys from host community in age group 18-24 enrolled in learning spaces]]</f>
        <v>0</v>
      </c>
      <c r="BO6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44" s="22">
        <f>Enrollment[[#This Row],[Male Refugee (15-24)]]+Enrollment[[#This Row],[Male Host (15-24)]]</f>
        <v>0</v>
      </c>
      <c r="BQ644" s="22">
        <f>Enrollment[[#This Row],[Female Refugee  (15-24)]]+Enrollment[[#This Row],[Female Host (15-24)]]</f>
        <v>0</v>
      </c>
      <c r="BR644" s="22">
        <f>Enrollment[[#This Row],[Total Male (3-14)]]+Enrollment[[#This Row],[Total Male (15-24)]]</f>
        <v>62</v>
      </c>
      <c r="BS644" s="22">
        <f>Enrollment[[#This Row],[Total Female (3-14)]]+Enrollment[[#This Row],[Total Female (15-24)]]</f>
        <v>43</v>
      </c>
      <c r="BT644" s="22">
        <f>Enrollment[[#This Row],[Refugee Total]]+Enrollment[[#This Row],[Total Host]]</f>
        <v>105</v>
      </c>
      <c r="BU644" s="22">
        <f>Enrollment[[#This Row],['# of Girls from refugee community in age group 3-5 enrolled in learning spaces]]+Enrollment[[#This Row],['# of Girls from host community in age group 3-5 enrolled in learning spaces]]</f>
        <v>13</v>
      </c>
      <c r="BV644" s="22">
        <f>Enrollment[[#This Row],['# of Girls from refugee community in age group 6-14 enrolled in learning spaces]]+Enrollment[[#This Row],['# of Girls from host community in age group 6-14 enrolled in learning spaces]]</f>
        <v>30</v>
      </c>
      <c r="BW6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44" s="22">
        <f>Enrollment[[#This Row],['# of Boys from refugee community in age group 3-5 enrolled in learning spaces]]+Enrollment[[#This Row],['# of Boys from host community in age group 3-5 enrolled in learning spaces]]</f>
        <v>22</v>
      </c>
      <c r="BZ644" s="22">
        <f>Enrollment[[#This Row],['# of Boys from refugee community in age group 6-14 enrolled in learning spaces]]+Enrollment[[#This Row],['# of Boys from host community in age group 6-14 enrolled in learning spaces]]</f>
        <v>40</v>
      </c>
      <c r="CA6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6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45" spans="1:80">
      <c r="A645" s="21" t="s">
        <v>57</v>
      </c>
      <c r="B645" s="21" t="s">
        <v>86</v>
      </c>
      <c r="E645" s="21" t="s">
        <v>911</v>
      </c>
      <c r="F645" s="21" t="s">
        <v>912</v>
      </c>
      <c r="G645" s="21">
        <v>31013481</v>
      </c>
      <c r="H645" s="21" t="s">
        <v>166</v>
      </c>
      <c r="I645" s="21" t="s">
        <v>259</v>
      </c>
      <c r="J645" s="21" t="s">
        <v>168</v>
      </c>
      <c r="K645" s="21">
        <v>21.182303399999999</v>
      </c>
      <c r="L645" s="21">
        <v>92.142462699999996</v>
      </c>
      <c r="M645" s="21">
        <v>-38.202558471099998</v>
      </c>
      <c r="N645" s="21" t="s">
        <v>261</v>
      </c>
      <c r="P645" s="21" t="s">
        <v>99</v>
      </c>
      <c r="Q645" s="21" t="s">
        <v>109</v>
      </c>
      <c r="S645" s="21">
        <v>15</v>
      </c>
      <c r="T645" s="21">
        <v>0</v>
      </c>
      <c r="U645" s="21">
        <v>20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33</v>
      </c>
      <c r="AB645" s="21">
        <v>0</v>
      </c>
      <c r="AC645" s="21">
        <v>37</v>
      </c>
      <c r="AD645" s="21">
        <v>0</v>
      </c>
      <c r="AE645" s="21">
        <v>0</v>
      </c>
      <c r="AF645" s="21">
        <v>0</v>
      </c>
      <c r="AG645" s="21">
        <v>0</v>
      </c>
      <c r="AH645" s="21">
        <v>0</v>
      </c>
      <c r="AI645" s="21">
        <v>0</v>
      </c>
      <c r="AJ645" s="21">
        <v>0</v>
      </c>
      <c r="AK645" s="21">
        <v>0</v>
      </c>
      <c r="AL645" s="21">
        <v>0</v>
      </c>
      <c r="AM645" s="21">
        <v>0</v>
      </c>
      <c r="AN645" s="21">
        <v>0</v>
      </c>
      <c r="AO645" s="21">
        <v>0</v>
      </c>
      <c r="AP645" s="21">
        <v>0</v>
      </c>
      <c r="AQ645" s="21">
        <v>0</v>
      </c>
      <c r="AR645" s="21">
        <v>0</v>
      </c>
      <c r="AS645" s="21">
        <v>0</v>
      </c>
      <c r="AT645" s="21">
        <v>0</v>
      </c>
      <c r="AU645" s="21">
        <v>0</v>
      </c>
      <c r="AV645" s="21">
        <v>0</v>
      </c>
      <c r="AW645" s="21">
        <v>0</v>
      </c>
      <c r="AX645" s="21">
        <v>0</v>
      </c>
      <c r="AY645" s="21" t="s">
        <v>259</v>
      </c>
      <c r="AZ6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45" s="22">
        <f>Enrollment[[#This Row],[Refugee Children 3-14]]+Enrollment[[#This Row],[Refugee Children 15-24]]</f>
        <v>105</v>
      </c>
      <c r="BC6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45" s="22">
        <f>Enrollment[[#This Row],[Host Children 3-14]]+Enrollment[[#This Row],[Host Children 15-24]]</f>
        <v>0</v>
      </c>
      <c r="BF645" s="22">
        <f>Enrollment[[#This Row],['# of Boys from refugee community in age group 3-5 enrolled in learning spaces]]+Enrollment[[#This Row],['# of Boys from refugee community in age group 6-14 enrolled in learning spaces]]</f>
        <v>57</v>
      </c>
      <c r="BG645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645" s="22">
        <f>Enrollment[[#This Row],['# of Boys from host community in age group 3-5 enrolled in learning spaces]]+Enrollment[[#This Row],['# of Boys from host community in age group 6-14 enrolled in learning spaces]]</f>
        <v>0</v>
      </c>
      <c r="BI645" s="22">
        <f>Enrollment[[#This Row],['# of Girls from host community in age group 3-5 enrolled in learning spaces]]+Enrollment[[#This Row],['# of Girls from host community in age group 6-14 enrolled in learning spaces]]</f>
        <v>0</v>
      </c>
      <c r="BJ645" s="22">
        <f>Enrollment[[#This Row],[Male Refugee (3-14)]]+Enrollment[[#This Row],[Host Male (3-14)]]</f>
        <v>57</v>
      </c>
      <c r="BK645" s="22">
        <f>Enrollment[[#This Row],[Female Refugee (3-14)]]+Enrollment[[#This Row],[Host Female (3-14)]]</f>
        <v>48</v>
      </c>
      <c r="BL6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45" s="22">
        <f>Enrollment[[#This Row],['# of Boys from host community in age group 15-17 enrolled in learning spaces]]+Enrollment[[#This Row],['# of Boys from host community in age group 18-24 enrolled in learning spaces]]</f>
        <v>0</v>
      </c>
      <c r="BO6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45" s="22">
        <f>Enrollment[[#This Row],[Male Refugee (15-24)]]+Enrollment[[#This Row],[Male Host (15-24)]]</f>
        <v>0</v>
      </c>
      <c r="BQ645" s="22">
        <f>Enrollment[[#This Row],[Female Refugee  (15-24)]]+Enrollment[[#This Row],[Female Host (15-24)]]</f>
        <v>0</v>
      </c>
      <c r="BR645" s="22">
        <f>Enrollment[[#This Row],[Total Male (3-14)]]+Enrollment[[#This Row],[Total Male (15-24)]]</f>
        <v>57</v>
      </c>
      <c r="BS645" s="22">
        <f>Enrollment[[#This Row],[Total Female (3-14)]]+Enrollment[[#This Row],[Total Female (15-24)]]</f>
        <v>48</v>
      </c>
      <c r="BT645" s="22">
        <f>Enrollment[[#This Row],[Refugee Total]]+Enrollment[[#This Row],[Total Host]]</f>
        <v>105</v>
      </c>
      <c r="BU645" s="22">
        <f>Enrollment[[#This Row],['# of Girls from refugee community in age group 3-5 enrolled in learning spaces]]+Enrollment[[#This Row],['# of Girls from host community in age group 3-5 enrolled in learning spaces]]</f>
        <v>15</v>
      </c>
      <c r="BV645" s="22">
        <f>Enrollment[[#This Row],['# of Girls from refugee community in age group 6-14 enrolled in learning spaces]]+Enrollment[[#This Row],['# of Girls from host community in age group 6-14 enrolled in learning spaces]]</f>
        <v>33</v>
      </c>
      <c r="BW6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45" s="22">
        <f>Enrollment[[#This Row],['# of Boys from refugee community in age group 3-5 enrolled in learning spaces]]+Enrollment[[#This Row],['# of Boys from host community in age group 3-5 enrolled in learning spaces]]</f>
        <v>20</v>
      </c>
      <c r="BZ645" s="22">
        <f>Enrollment[[#This Row],['# of Boys from refugee community in age group 6-14 enrolled in learning spaces]]+Enrollment[[#This Row],['# of Boys from host community in age group 6-14 enrolled in learning spaces]]</f>
        <v>37</v>
      </c>
      <c r="CA6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6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46" spans="1:80">
      <c r="A646" s="21" t="s">
        <v>57</v>
      </c>
      <c r="B646" s="21" t="s">
        <v>86</v>
      </c>
      <c r="E646" s="21" t="s">
        <v>913</v>
      </c>
      <c r="F646" s="21" t="s">
        <v>914</v>
      </c>
      <c r="G646" s="21">
        <v>31013460</v>
      </c>
      <c r="H646" s="21" t="s">
        <v>166</v>
      </c>
      <c r="I646" s="21" t="s">
        <v>167</v>
      </c>
      <c r="J646" s="21" t="s">
        <v>168</v>
      </c>
      <c r="K646" s="21">
        <v>21.1826319563826</v>
      </c>
      <c r="L646" s="21">
        <v>92.143477169052503</v>
      </c>
      <c r="M646" s="21">
        <v>-44.652689227920199</v>
      </c>
      <c r="N646" s="21">
        <v>4</v>
      </c>
      <c r="P646" s="21" t="s">
        <v>99</v>
      </c>
      <c r="Q646" s="21" t="s">
        <v>109</v>
      </c>
      <c r="S646" s="21">
        <v>16</v>
      </c>
      <c r="T646" s="21">
        <v>0</v>
      </c>
      <c r="U646" s="21">
        <v>19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38</v>
      </c>
      <c r="AB646" s="21">
        <v>0</v>
      </c>
      <c r="AC646" s="21">
        <v>32</v>
      </c>
      <c r="AD646" s="21">
        <v>0</v>
      </c>
      <c r="AE646" s="21">
        <v>0</v>
      </c>
      <c r="AF646" s="21">
        <v>0</v>
      </c>
      <c r="AG646" s="21">
        <v>0</v>
      </c>
      <c r="AH646" s="21">
        <v>0</v>
      </c>
      <c r="AI646" s="21">
        <v>0</v>
      </c>
      <c r="AJ646" s="21">
        <v>0</v>
      </c>
      <c r="AK646" s="21">
        <v>0</v>
      </c>
      <c r="AL646" s="21">
        <v>0</v>
      </c>
      <c r="AM646" s="21">
        <v>0</v>
      </c>
      <c r="AN646" s="21">
        <v>0</v>
      </c>
      <c r="AO646" s="21">
        <v>0</v>
      </c>
      <c r="AP646" s="21">
        <v>0</v>
      </c>
      <c r="AQ646" s="21">
        <v>0</v>
      </c>
      <c r="AR646" s="21">
        <v>0</v>
      </c>
      <c r="AS646" s="21">
        <v>0</v>
      </c>
      <c r="AT646" s="21">
        <v>0</v>
      </c>
      <c r="AU646" s="21">
        <v>0</v>
      </c>
      <c r="AV646" s="21">
        <v>0</v>
      </c>
      <c r="AW646" s="21">
        <v>0</v>
      </c>
      <c r="AX646" s="21">
        <v>0</v>
      </c>
      <c r="AY646" s="21" t="s">
        <v>167</v>
      </c>
      <c r="AZ6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46" s="22">
        <f>Enrollment[[#This Row],[Refugee Children 3-14]]+Enrollment[[#This Row],[Refugee Children 15-24]]</f>
        <v>105</v>
      </c>
      <c r="BC6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46" s="22">
        <f>Enrollment[[#This Row],[Host Children 3-14]]+Enrollment[[#This Row],[Host Children 15-24]]</f>
        <v>0</v>
      </c>
      <c r="BF646" s="22">
        <f>Enrollment[[#This Row],['# of Boys from refugee community in age group 3-5 enrolled in learning spaces]]+Enrollment[[#This Row],['# of Boys from refugee community in age group 6-14 enrolled in learning spaces]]</f>
        <v>51</v>
      </c>
      <c r="BG646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646" s="22">
        <f>Enrollment[[#This Row],['# of Boys from host community in age group 3-5 enrolled in learning spaces]]+Enrollment[[#This Row],['# of Boys from host community in age group 6-14 enrolled in learning spaces]]</f>
        <v>0</v>
      </c>
      <c r="BI646" s="22">
        <f>Enrollment[[#This Row],['# of Girls from host community in age group 3-5 enrolled in learning spaces]]+Enrollment[[#This Row],['# of Girls from host community in age group 6-14 enrolled in learning spaces]]</f>
        <v>0</v>
      </c>
      <c r="BJ646" s="22">
        <f>Enrollment[[#This Row],[Male Refugee (3-14)]]+Enrollment[[#This Row],[Host Male (3-14)]]</f>
        <v>51</v>
      </c>
      <c r="BK646" s="22">
        <f>Enrollment[[#This Row],[Female Refugee (3-14)]]+Enrollment[[#This Row],[Host Female (3-14)]]</f>
        <v>54</v>
      </c>
      <c r="BL6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46" s="22">
        <f>Enrollment[[#This Row],['# of Boys from host community in age group 15-17 enrolled in learning spaces]]+Enrollment[[#This Row],['# of Boys from host community in age group 18-24 enrolled in learning spaces]]</f>
        <v>0</v>
      </c>
      <c r="BO6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46" s="22">
        <f>Enrollment[[#This Row],[Male Refugee (15-24)]]+Enrollment[[#This Row],[Male Host (15-24)]]</f>
        <v>0</v>
      </c>
      <c r="BQ646" s="22">
        <f>Enrollment[[#This Row],[Female Refugee  (15-24)]]+Enrollment[[#This Row],[Female Host (15-24)]]</f>
        <v>0</v>
      </c>
      <c r="BR646" s="22">
        <f>Enrollment[[#This Row],[Total Male (3-14)]]+Enrollment[[#This Row],[Total Male (15-24)]]</f>
        <v>51</v>
      </c>
      <c r="BS646" s="22">
        <f>Enrollment[[#This Row],[Total Female (3-14)]]+Enrollment[[#This Row],[Total Female (15-24)]]</f>
        <v>54</v>
      </c>
      <c r="BT646" s="22">
        <f>Enrollment[[#This Row],[Refugee Total]]+Enrollment[[#This Row],[Total Host]]</f>
        <v>105</v>
      </c>
      <c r="BU646" s="22">
        <f>Enrollment[[#This Row],['# of Girls from refugee community in age group 3-5 enrolled in learning spaces]]+Enrollment[[#This Row],['# of Girls from host community in age group 3-5 enrolled in learning spaces]]</f>
        <v>16</v>
      </c>
      <c r="BV646" s="22">
        <f>Enrollment[[#This Row],['# of Girls from refugee community in age group 6-14 enrolled in learning spaces]]+Enrollment[[#This Row],['# of Girls from host community in age group 6-14 enrolled in learning spaces]]</f>
        <v>38</v>
      </c>
      <c r="BW6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46" s="22">
        <f>Enrollment[[#This Row],['# of Boys from refugee community in age group 3-5 enrolled in learning spaces]]+Enrollment[[#This Row],['# of Boys from host community in age group 3-5 enrolled in learning spaces]]</f>
        <v>19</v>
      </c>
      <c r="BZ646" s="22">
        <f>Enrollment[[#This Row],['# of Boys from refugee community in age group 6-14 enrolled in learning spaces]]+Enrollment[[#This Row],['# of Boys from host community in age group 6-14 enrolled in learning spaces]]</f>
        <v>32</v>
      </c>
      <c r="CA6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47" spans="1:80">
      <c r="A647" s="21" t="s">
        <v>57</v>
      </c>
      <c r="B647" s="21" t="s">
        <v>86</v>
      </c>
      <c r="E647" s="21" t="s">
        <v>915</v>
      </c>
      <c r="F647" s="21" t="s">
        <v>916</v>
      </c>
      <c r="G647" s="21">
        <v>31013432</v>
      </c>
      <c r="H647" s="21" t="s">
        <v>166</v>
      </c>
      <c r="I647" s="21" t="s">
        <v>259</v>
      </c>
      <c r="J647" s="21" t="s">
        <v>168</v>
      </c>
      <c r="K647" s="21">
        <v>21.182120663936502</v>
      </c>
      <c r="L647" s="21">
        <v>92.146351733396401</v>
      </c>
      <c r="M647" s="21">
        <v>-54.738758875840396</v>
      </c>
      <c r="N647" s="21">
        <v>4</v>
      </c>
      <c r="P647" s="21" t="s">
        <v>99</v>
      </c>
      <c r="Q647" s="21" t="s">
        <v>109</v>
      </c>
      <c r="S647" s="21">
        <v>15</v>
      </c>
      <c r="T647" s="21">
        <v>0</v>
      </c>
      <c r="U647" s="21">
        <v>20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28</v>
      </c>
      <c r="AB647" s="21">
        <v>0</v>
      </c>
      <c r="AC647" s="21">
        <v>42</v>
      </c>
      <c r="AD647" s="21">
        <v>0</v>
      </c>
      <c r="AE647" s="21">
        <v>0</v>
      </c>
      <c r="AF647" s="21">
        <v>0</v>
      </c>
      <c r="AG647" s="21">
        <v>0</v>
      </c>
      <c r="AH647" s="21">
        <v>0</v>
      </c>
      <c r="AI647" s="21">
        <v>0</v>
      </c>
      <c r="AJ647" s="21">
        <v>0</v>
      </c>
      <c r="AK647" s="21">
        <v>0</v>
      </c>
      <c r="AL647" s="21">
        <v>0</v>
      </c>
      <c r="AM647" s="21">
        <v>0</v>
      </c>
      <c r="AN647" s="21">
        <v>0</v>
      </c>
      <c r="AO647" s="21">
        <v>0</v>
      </c>
      <c r="AP647" s="21">
        <v>0</v>
      </c>
      <c r="AQ647" s="21">
        <v>0</v>
      </c>
      <c r="AR647" s="21">
        <v>0</v>
      </c>
      <c r="AS647" s="21">
        <v>0</v>
      </c>
      <c r="AT647" s="21">
        <v>0</v>
      </c>
      <c r="AU647" s="21">
        <v>0</v>
      </c>
      <c r="AV647" s="21">
        <v>0</v>
      </c>
      <c r="AW647" s="21">
        <v>0</v>
      </c>
      <c r="AX647" s="21">
        <v>0</v>
      </c>
      <c r="AY647" s="21" t="s">
        <v>259</v>
      </c>
      <c r="AZ6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47" s="22">
        <f>Enrollment[[#This Row],[Refugee Children 3-14]]+Enrollment[[#This Row],[Refugee Children 15-24]]</f>
        <v>105</v>
      </c>
      <c r="BC6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47" s="22">
        <f>Enrollment[[#This Row],[Host Children 3-14]]+Enrollment[[#This Row],[Host Children 15-24]]</f>
        <v>0</v>
      </c>
      <c r="BF647" s="22">
        <f>Enrollment[[#This Row],['# of Boys from refugee community in age group 3-5 enrolled in learning spaces]]+Enrollment[[#This Row],['# of Boys from refugee community in age group 6-14 enrolled in learning spaces]]</f>
        <v>62</v>
      </c>
      <c r="BG647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647" s="22">
        <f>Enrollment[[#This Row],['# of Boys from host community in age group 3-5 enrolled in learning spaces]]+Enrollment[[#This Row],['# of Boys from host community in age group 6-14 enrolled in learning spaces]]</f>
        <v>0</v>
      </c>
      <c r="BI647" s="22">
        <f>Enrollment[[#This Row],['# of Girls from host community in age group 3-5 enrolled in learning spaces]]+Enrollment[[#This Row],['# of Girls from host community in age group 6-14 enrolled in learning spaces]]</f>
        <v>0</v>
      </c>
      <c r="BJ647" s="22">
        <f>Enrollment[[#This Row],[Male Refugee (3-14)]]+Enrollment[[#This Row],[Host Male (3-14)]]</f>
        <v>62</v>
      </c>
      <c r="BK647" s="22">
        <f>Enrollment[[#This Row],[Female Refugee (3-14)]]+Enrollment[[#This Row],[Host Female (3-14)]]</f>
        <v>43</v>
      </c>
      <c r="BL6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47" s="22">
        <f>Enrollment[[#This Row],['# of Boys from host community in age group 15-17 enrolled in learning spaces]]+Enrollment[[#This Row],['# of Boys from host community in age group 18-24 enrolled in learning spaces]]</f>
        <v>0</v>
      </c>
      <c r="BO6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47" s="22">
        <f>Enrollment[[#This Row],[Male Refugee (15-24)]]+Enrollment[[#This Row],[Male Host (15-24)]]</f>
        <v>0</v>
      </c>
      <c r="BQ647" s="22">
        <f>Enrollment[[#This Row],[Female Refugee  (15-24)]]+Enrollment[[#This Row],[Female Host (15-24)]]</f>
        <v>0</v>
      </c>
      <c r="BR647" s="22">
        <f>Enrollment[[#This Row],[Total Male (3-14)]]+Enrollment[[#This Row],[Total Male (15-24)]]</f>
        <v>62</v>
      </c>
      <c r="BS647" s="22">
        <f>Enrollment[[#This Row],[Total Female (3-14)]]+Enrollment[[#This Row],[Total Female (15-24)]]</f>
        <v>43</v>
      </c>
      <c r="BT647" s="22">
        <f>Enrollment[[#This Row],[Refugee Total]]+Enrollment[[#This Row],[Total Host]]</f>
        <v>105</v>
      </c>
      <c r="BU647" s="22">
        <f>Enrollment[[#This Row],['# of Girls from refugee community in age group 3-5 enrolled in learning spaces]]+Enrollment[[#This Row],['# of Girls from host community in age group 3-5 enrolled in learning spaces]]</f>
        <v>15</v>
      </c>
      <c r="BV647" s="22">
        <f>Enrollment[[#This Row],['# of Girls from refugee community in age group 6-14 enrolled in learning spaces]]+Enrollment[[#This Row],['# of Girls from host community in age group 6-14 enrolled in learning spaces]]</f>
        <v>28</v>
      </c>
      <c r="BW6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47" s="22">
        <f>Enrollment[[#This Row],['# of Boys from refugee community in age group 3-5 enrolled in learning spaces]]+Enrollment[[#This Row],['# of Boys from host community in age group 3-5 enrolled in learning spaces]]</f>
        <v>20</v>
      </c>
      <c r="BZ647" s="22">
        <f>Enrollment[[#This Row],['# of Boys from refugee community in age group 6-14 enrolled in learning spaces]]+Enrollment[[#This Row],['# of Boys from host community in age group 6-14 enrolled in learning spaces]]</f>
        <v>42</v>
      </c>
      <c r="CA6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6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48" spans="1:80">
      <c r="A648" s="21" t="s">
        <v>57</v>
      </c>
      <c r="B648" s="21" t="s">
        <v>86</v>
      </c>
      <c r="E648" s="21" t="s">
        <v>917</v>
      </c>
      <c r="F648" s="21" t="s">
        <v>918</v>
      </c>
      <c r="G648" s="21">
        <v>31013450</v>
      </c>
      <c r="H648" s="21" t="s">
        <v>166</v>
      </c>
      <c r="I648" s="21" t="s">
        <v>167</v>
      </c>
      <c r="J648" s="21" t="s">
        <v>168</v>
      </c>
      <c r="K648" s="21">
        <v>21.180204983414502</v>
      </c>
      <c r="L648" s="21">
        <v>92.145954038262801</v>
      </c>
      <c r="M648" s="21">
        <v>-38.404256548331603</v>
      </c>
      <c r="N648" s="21">
        <v>4</v>
      </c>
      <c r="P648" s="21" t="s">
        <v>99</v>
      </c>
      <c r="Q648" s="21" t="s">
        <v>109</v>
      </c>
      <c r="S648" s="21">
        <v>16</v>
      </c>
      <c r="T648" s="21">
        <v>0</v>
      </c>
      <c r="U648" s="21">
        <v>20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28</v>
      </c>
      <c r="AB648" s="21">
        <v>0</v>
      </c>
      <c r="AC648" s="21">
        <v>42</v>
      </c>
      <c r="AD648" s="21">
        <v>0</v>
      </c>
      <c r="AE648" s="21">
        <v>0</v>
      </c>
      <c r="AF648" s="21">
        <v>0</v>
      </c>
      <c r="AG648" s="21">
        <v>0</v>
      </c>
      <c r="AH648" s="21">
        <v>0</v>
      </c>
      <c r="AI648" s="21">
        <v>0</v>
      </c>
      <c r="AJ648" s="21">
        <v>0</v>
      </c>
      <c r="AK648" s="21">
        <v>0</v>
      </c>
      <c r="AL648" s="21">
        <v>0</v>
      </c>
      <c r="AM648" s="21">
        <v>0</v>
      </c>
      <c r="AN648" s="21">
        <v>0</v>
      </c>
      <c r="AO648" s="21">
        <v>0</v>
      </c>
      <c r="AP648" s="21">
        <v>0</v>
      </c>
      <c r="AQ648" s="21">
        <v>0</v>
      </c>
      <c r="AR648" s="21">
        <v>0</v>
      </c>
      <c r="AS648" s="21">
        <v>0</v>
      </c>
      <c r="AT648" s="21">
        <v>0</v>
      </c>
      <c r="AU648" s="21">
        <v>0</v>
      </c>
      <c r="AV648" s="21">
        <v>0</v>
      </c>
      <c r="AW648" s="21">
        <v>0</v>
      </c>
      <c r="AX648" s="21">
        <v>0</v>
      </c>
      <c r="AY648" s="21" t="s">
        <v>167</v>
      </c>
      <c r="AZ6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6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48" s="22">
        <f>Enrollment[[#This Row],[Refugee Children 3-14]]+Enrollment[[#This Row],[Refugee Children 15-24]]</f>
        <v>106</v>
      </c>
      <c r="BC6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48" s="22">
        <f>Enrollment[[#This Row],[Host Children 3-14]]+Enrollment[[#This Row],[Host Children 15-24]]</f>
        <v>0</v>
      </c>
      <c r="BF648" s="22">
        <f>Enrollment[[#This Row],['# of Boys from refugee community in age group 3-5 enrolled in learning spaces]]+Enrollment[[#This Row],['# of Boys from refugee community in age group 6-14 enrolled in learning spaces]]</f>
        <v>62</v>
      </c>
      <c r="BG648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648" s="22">
        <f>Enrollment[[#This Row],['# of Boys from host community in age group 3-5 enrolled in learning spaces]]+Enrollment[[#This Row],['# of Boys from host community in age group 6-14 enrolled in learning spaces]]</f>
        <v>0</v>
      </c>
      <c r="BI648" s="22">
        <f>Enrollment[[#This Row],['# of Girls from host community in age group 3-5 enrolled in learning spaces]]+Enrollment[[#This Row],['# of Girls from host community in age group 6-14 enrolled in learning spaces]]</f>
        <v>0</v>
      </c>
      <c r="BJ648" s="22">
        <f>Enrollment[[#This Row],[Male Refugee (3-14)]]+Enrollment[[#This Row],[Host Male (3-14)]]</f>
        <v>62</v>
      </c>
      <c r="BK648" s="22">
        <f>Enrollment[[#This Row],[Female Refugee (3-14)]]+Enrollment[[#This Row],[Host Female (3-14)]]</f>
        <v>44</v>
      </c>
      <c r="BL6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48" s="22">
        <f>Enrollment[[#This Row],['# of Boys from host community in age group 15-17 enrolled in learning spaces]]+Enrollment[[#This Row],['# of Boys from host community in age group 18-24 enrolled in learning spaces]]</f>
        <v>0</v>
      </c>
      <c r="BO6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48" s="22">
        <f>Enrollment[[#This Row],[Male Refugee (15-24)]]+Enrollment[[#This Row],[Male Host (15-24)]]</f>
        <v>0</v>
      </c>
      <c r="BQ648" s="22">
        <f>Enrollment[[#This Row],[Female Refugee  (15-24)]]+Enrollment[[#This Row],[Female Host (15-24)]]</f>
        <v>0</v>
      </c>
      <c r="BR648" s="22">
        <f>Enrollment[[#This Row],[Total Male (3-14)]]+Enrollment[[#This Row],[Total Male (15-24)]]</f>
        <v>62</v>
      </c>
      <c r="BS648" s="22">
        <f>Enrollment[[#This Row],[Total Female (3-14)]]+Enrollment[[#This Row],[Total Female (15-24)]]</f>
        <v>44</v>
      </c>
      <c r="BT648" s="22">
        <f>Enrollment[[#This Row],[Refugee Total]]+Enrollment[[#This Row],[Total Host]]</f>
        <v>106</v>
      </c>
      <c r="BU648" s="22">
        <f>Enrollment[[#This Row],['# of Girls from refugee community in age group 3-5 enrolled in learning spaces]]+Enrollment[[#This Row],['# of Girls from host community in age group 3-5 enrolled in learning spaces]]</f>
        <v>16</v>
      </c>
      <c r="BV648" s="22">
        <f>Enrollment[[#This Row],['# of Girls from refugee community in age group 6-14 enrolled in learning spaces]]+Enrollment[[#This Row],['# of Girls from host community in age group 6-14 enrolled in learning spaces]]</f>
        <v>28</v>
      </c>
      <c r="BW6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48" s="22">
        <f>Enrollment[[#This Row],['# of Boys from refugee community in age group 3-5 enrolled in learning spaces]]+Enrollment[[#This Row],['# of Boys from host community in age group 3-5 enrolled in learning spaces]]</f>
        <v>20</v>
      </c>
      <c r="BZ648" s="22">
        <f>Enrollment[[#This Row],['# of Boys from refugee community in age group 6-14 enrolled in learning spaces]]+Enrollment[[#This Row],['# of Boys from host community in age group 6-14 enrolled in learning spaces]]</f>
        <v>42</v>
      </c>
      <c r="CA6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6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49" spans="1:80">
      <c r="A649" s="21" t="s">
        <v>57</v>
      </c>
      <c r="B649" s="21" t="s">
        <v>86</v>
      </c>
      <c r="E649" s="21" t="s">
        <v>283</v>
      </c>
      <c r="F649" s="21" t="s">
        <v>919</v>
      </c>
      <c r="G649" s="21">
        <v>31013438</v>
      </c>
      <c r="H649" s="21" t="s">
        <v>166</v>
      </c>
      <c r="I649" s="21" t="s">
        <v>259</v>
      </c>
      <c r="J649" s="21" t="s">
        <v>168</v>
      </c>
      <c r="K649" s="21">
        <v>21.1816004347789</v>
      </c>
      <c r="L649" s="21">
        <v>92.144594870998503</v>
      </c>
      <c r="M649" s="21">
        <v>-39.396973403574698</v>
      </c>
      <c r="N649" s="21">
        <v>4</v>
      </c>
      <c r="P649" s="21" t="s">
        <v>99</v>
      </c>
      <c r="Q649" s="21" t="s">
        <v>109</v>
      </c>
      <c r="S649" s="21">
        <v>14</v>
      </c>
      <c r="T649" s="21">
        <v>0</v>
      </c>
      <c r="U649" s="21">
        <v>21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44</v>
      </c>
      <c r="AB649" s="21">
        <v>0</v>
      </c>
      <c r="AC649" s="21">
        <v>26</v>
      </c>
      <c r="AD649" s="21">
        <v>0</v>
      </c>
      <c r="AE649" s="21">
        <v>0</v>
      </c>
      <c r="AF649" s="21">
        <v>0</v>
      </c>
      <c r="AG649" s="21">
        <v>0</v>
      </c>
      <c r="AH649" s="21">
        <v>0</v>
      </c>
      <c r="AI649" s="21">
        <v>0</v>
      </c>
      <c r="AJ649" s="21">
        <v>0</v>
      </c>
      <c r="AK649" s="21">
        <v>0</v>
      </c>
      <c r="AL649" s="21">
        <v>0</v>
      </c>
      <c r="AM649" s="21">
        <v>0</v>
      </c>
      <c r="AN649" s="21">
        <v>0</v>
      </c>
      <c r="AO649" s="21">
        <v>0</v>
      </c>
      <c r="AP649" s="21">
        <v>0</v>
      </c>
      <c r="AQ649" s="21">
        <v>0</v>
      </c>
      <c r="AR649" s="21">
        <v>0</v>
      </c>
      <c r="AS649" s="21">
        <v>0</v>
      </c>
      <c r="AT649" s="21">
        <v>0</v>
      </c>
      <c r="AU649" s="21">
        <v>0</v>
      </c>
      <c r="AV649" s="21">
        <v>0</v>
      </c>
      <c r="AW649" s="21">
        <v>0</v>
      </c>
      <c r="AX649" s="21">
        <v>0</v>
      </c>
      <c r="AY649" s="21" t="s">
        <v>259</v>
      </c>
      <c r="AZ6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49" s="22">
        <f>Enrollment[[#This Row],[Refugee Children 3-14]]+Enrollment[[#This Row],[Refugee Children 15-24]]</f>
        <v>105</v>
      </c>
      <c r="BC6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49" s="22">
        <f>Enrollment[[#This Row],[Host Children 3-14]]+Enrollment[[#This Row],[Host Children 15-24]]</f>
        <v>0</v>
      </c>
      <c r="BF649" s="22">
        <f>Enrollment[[#This Row],['# of Boys from refugee community in age group 3-5 enrolled in learning spaces]]+Enrollment[[#This Row],['# of Boys from refugee community in age group 6-14 enrolled in learning spaces]]</f>
        <v>47</v>
      </c>
      <c r="BG649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649" s="22">
        <f>Enrollment[[#This Row],['# of Boys from host community in age group 3-5 enrolled in learning spaces]]+Enrollment[[#This Row],['# of Boys from host community in age group 6-14 enrolled in learning spaces]]</f>
        <v>0</v>
      </c>
      <c r="BI649" s="22">
        <f>Enrollment[[#This Row],['# of Girls from host community in age group 3-5 enrolled in learning spaces]]+Enrollment[[#This Row],['# of Girls from host community in age group 6-14 enrolled in learning spaces]]</f>
        <v>0</v>
      </c>
      <c r="BJ649" s="22">
        <f>Enrollment[[#This Row],[Male Refugee (3-14)]]+Enrollment[[#This Row],[Host Male (3-14)]]</f>
        <v>47</v>
      </c>
      <c r="BK649" s="22">
        <f>Enrollment[[#This Row],[Female Refugee (3-14)]]+Enrollment[[#This Row],[Host Female (3-14)]]</f>
        <v>58</v>
      </c>
      <c r="BL6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49" s="22">
        <f>Enrollment[[#This Row],['# of Boys from host community in age group 15-17 enrolled in learning spaces]]+Enrollment[[#This Row],['# of Boys from host community in age group 18-24 enrolled in learning spaces]]</f>
        <v>0</v>
      </c>
      <c r="BO6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49" s="22">
        <f>Enrollment[[#This Row],[Male Refugee (15-24)]]+Enrollment[[#This Row],[Male Host (15-24)]]</f>
        <v>0</v>
      </c>
      <c r="BQ649" s="22">
        <f>Enrollment[[#This Row],[Female Refugee  (15-24)]]+Enrollment[[#This Row],[Female Host (15-24)]]</f>
        <v>0</v>
      </c>
      <c r="BR649" s="22">
        <f>Enrollment[[#This Row],[Total Male (3-14)]]+Enrollment[[#This Row],[Total Male (15-24)]]</f>
        <v>47</v>
      </c>
      <c r="BS649" s="22">
        <f>Enrollment[[#This Row],[Total Female (3-14)]]+Enrollment[[#This Row],[Total Female (15-24)]]</f>
        <v>58</v>
      </c>
      <c r="BT649" s="22">
        <f>Enrollment[[#This Row],[Refugee Total]]+Enrollment[[#This Row],[Total Host]]</f>
        <v>105</v>
      </c>
      <c r="BU649" s="22">
        <f>Enrollment[[#This Row],['# of Girls from refugee community in age group 3-5 enrolled in learning spaces]]+Enrollment[[#This Row],['# of Girls from host community in age group 3-5 enrolled in learning spaces]]</f>
        <v>14</v>
      </c>
      <c r="BV649" s="22">
        <f>Enrollment[[#This Row],['# of Girls from refugee community in age group 6-14 enrolled in learning spaces]]+Enrollment[[#This Row],['# of Girls from host community in age group 6-14 enrolled in learning spaces]]</f>
        <v>44</v>
      </c>
      <c r="BW6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49" s="22">
        <f>Enrollment[[#This Row],['# of Boys from refugee community in age group 3-5 enrolled in learning spaces]]+Enrollment[[#This Row],['# of Boys from host community in age group 3-5 enrolled in learning spaces]]</f>
        <v>21</v>
      </c>
      <c r="BZ649" s="22">
        <f>Enrollment[[#This Row],['# of Boys from refugee community in age group 6-14 enrolled in learning spaces]]+Enrollment[[#This Row],['# of Boys from host community in age group 6-14 enrolled in learning spaces]]</f>
        <v>26</v>
      </c>
      <c r="CA6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6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50" spans="1:80">
      <c r="A650" s="21" t="s">
        <v>57</v>
      </c>
      <c r="B650" s="21" t="s">
        <v>86</v>
      </c>
      <c r="E650" s="21" t="s">
        <v>920</v>
      </c>
      <c r="F650" s="21" t="s">
        <v>921</v>
      </c>
      <c r="G650" s="21">
        <v>31013424</v>
      </c>
      <c r="H650" s="21" t="s">
        <v>166</v>
      </c>
      <c r="I650" s="21" t="s">
        <v>259</v>
      </c>
      <c r="J650" s="21" t="s">
        <v>168</v>
      </c>
      <c r="K650" s="21">
        <v>21.178891124012001</v>
      </c>
      <c r="L650" s="21">
        <v>92.147509844497804</v>
      </c>
      <c r="M650" s="21">
        <v>-44.053199787427999</v>
      </c>
      <c r="N650" s="21">
        <v>4</v>
      </c>
      <c r="P650" s="21" t="s">
        <v>99</v>
      </c>
      <c r="Q650" s="21" t="s">
        <v>109</v>
      </c>
      <c r="S650" s="21">
        <v>35</v>
      </c>
      <c r="T650" s="21">
        <v>0</v>
      </c>
      <c r="U650" s="21">
        <v>35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18</v>
      </c>
      <c r="AB650" s="21">
        <v>0</v>
      </c>
      <c r="AC650" s="21">
        <v>17</v>
      </c>
      <c r="AD650" s="21">
        <v>0</v>
      </c>
      <c r="AE650" s="21">
        <v>0</v>
      </c>
      <c r="AF650" s="21">
        <v>0</v>
      </c>
      <c r="AG650" s="21">
        <v>0</v>
      </c>
      <c r="AH650" s="21">
        <v>0</v>
      </c>
      <c r="AI650" s="21">
        <v>0</v>
      </c>
      <c r="AJ650" s="21">
        <v>0</v>
      </c>
      <c r="AK650" s="21">
        <v>0</v>
      </c>
      <c r="AL650" s="21">
        <v>0</v>
      </c>
      <c r="AM650" s="21">
        <v>0</v>
      </c>
      <c r="AN650" s="21">
        <v>0</v>
      </c>
      <c r="AO650" s="21">
        <v>0</v>
      </c>
      <c r="AP650" s="21">
        <v>0</v>
      </c>
      <c r="AQ650" s="21">
        <v>0</v>
      </c>
      <c r="AR650" s="21">
        <v>0</v>
      </c>
      <c r="AS650" s="21">
        <v>0</v>
      </c>
      <c r="AT650" s="21">
        <v>0</v>
      </c>
      <c r="AU650" s="21">
        <v>0</v>
      </c>
      <c r="AV650" s="21">
        <v>0</v>
      </c>
      <c r="AW650" s="21">
        <v>0</v>
      </c>
      <c r="AX650" s="21">
        <v>0</v>
      </c>
      <c r="AY650" s="21" t="s">
        <v>259</v>
      </c>
      <c r="AZ6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50" s="22">
        <f>Enrollment[[#This Row],[Refugee Children 3-14]]+Enrollment[[#This Row],[Refugee Children 15-24]]</f>
        <v>105</v>
      </c>
      <c r="BC6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50" s="22">
        <f>Enrollment[[#This Row],[Host Children 3-14]]+Enrollment[[#This Row],[Host Children 15-24]]</f>
        <v>0</v>
      </c>
      <c r="BF65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65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650" s="22">
        <f>Enrollment[[#This Row],['# of Boys from host community in age group 3-5 enrolled in learning spaces]]+Enrollment[[#This Row],['# of Boys from host community in age group 6-14 enrolled in learning spaces]]</f>
        <v>0</v>
      </c>
      <c r="BI650" s="22">
        <f>Enrollment[[#This Row],['# of Girls from host community in age group 3-5 enrolled in learning spaces]]+Enrollment[[#This Row],['# of Girls from host community in age group 6-14 enrolled in learning spaces]]</f>
        <v>0</v>
      </c>
      <c r="BJ650" s="22">
        <f>Enrollment[[#This Row],[Male Refugee (3-14)]]+Enrollment[[#This Row],[Host Male (3-14)]]</f>
        <v>52</v>
      </c>
      <c r="BK650" s="22">
        <f>Enrollment[[#This Row],[Female Refugee (3-14)]]+Enrollment[[#This Row],[Host Female (3-14)]]</f>
        <v>53</v>
      </c>
      <c r="BL6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50" s="22">
        <f>Enrollment[[#This Row],['# of Boys from host community in age group 15-17 enrolled in learning spaces]]+Enrollment[[#This Row],['# of Boys from host community in age group 18-24 enrolled in learning spaces]]</f>
        <v>0</v>
      </c>
      <c r="BO6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50" s="22">
        <f>Enrollment[[#This Row],[Male Refugee (15-24)]]+Enrollment[[#This Row],[Male Host (15-24)]]</f>
        <v>0</v>
      </c>
      <c r="BQ650" s="22">
        <f>Enrollment[[#This Row],[Female Refugee  (15-24)]]+Enrollment[[#This Row],[Female Host (15-24)]]</f>
        <v>0</v>
      </c>
      <c r="BR650" s="22">
        <f>Enrollment[[#This Row],[Total Male (3-14)]]+Enrollment[[#This Row],[Total Male (15-24)]]</f>
        <v>52</v>
      </c>
      <c r="BS650" s="22">
        <f>Enrollment[[#This Row],[Total Female (3-14)]]+Enrollment[[#This Row],[Total Female (15-24)]]</f>
        <v>53</v>
      </c>
      <c r="BT650" s="22">
        <f>Enrollment[[#This Row],[Refugee Total]]+Enrollment[[#This Row],[Total Host]]</f>
        <v>105</v>
      </c>
      <c r="BU650" s="22">
        <f>Enrollment[[#This Row],['# of Girls from refugee community in age group 3-5 enrolled in learning spaces]]+Enrollment[[#This Row],['# of Girls from host community in age group 3-5 enrolled in learning spaces]]</f>
        <v>35</v>
      </c>
      <c r="BV650" s="22">
        <f>Enrollment[[#This Row],['# of Girls from refugee community in age group 6-14 enrolled in learning spaces]]+Enrollment[[#This Row],['# of Girls from host community in age group 6-14 enrolled in learning spaces]]</f>
        <v>18</v>
      </c>
      <c r="BW6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50" s="22">
        <f>Enrollment[[#This Row],['# of Boys from refugee community in age group 3-5 enrolled in learning spaces]]+Enrollment[[#This Row],['# of Boys from host community in age group 3-5 enrolled in learning spaces]]</f>
        <v>35</v>
      </c>
      <c r="BZ650" s="22">
        <f>Enrollment[[#This Row],['# of Boys from refugee community in age group 6-14 enrolled in learning spaces]]+Enrollment[[#This Row],['# of Boys from host community in age group 6-14 enrolled in learning spaces]]</f>
        <v>17</v>
      </c>
      <c r="CA6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6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51" spans="1:80">
      <c r="A651" s="21" t="s">
        <v>57</v>
      </c>
      <c r="B651" s="21" t="s">
        <v>86</v>
      </c>
      <c r="E651" s="21" t="s">
        <v>922</v>
      </c>
      <c r="F651" s="21" t="s">
        <v>923</v>
      </c>
      <c r="G651" s="21">
        <v>31013436</v>
      </c>
      <c r="H651" s="21" t="s">
        <v>166</v>
      </c>
      <c r="I651" s="21" t="s">
        <v>259</v>
      </c>
      <c r="J651" s="21" t="s">
        <v>168</v>
      </c>
      <c r="K651" s="21">
        <v>21.180622365029301</v>
      </c>
      <c r="L651" s="21">
        <v>92.145573685301002</v>
      </c>
      <c r="M651" s="21">
        <v>-46.547506537788699</v>
      </c>
      <c r="N651" s="21">
        <v>4</v>
      </c>
      <c r="P651" s="21" t="s">
        <v>99</v>
      </c>
      <c r="Q651" s="21" t="s">
        <v>109</v>
      </c>
      <c r="S651" s="21">
        <v>19</v>
      </c>
      <c r="T651" s="21">
        <v>0</v>
      </c>
      <c r="U651" s="21">
        <v>16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36</v>
      </c>
      <c r="AB651" s="21">
        <v>0</v>
      </c>
      <c r="AC651" s="21">
        <v>34</v>
      </c>
      <c r="AD651" s="21">
        <v>0</v>
      </c>
      <c r="AE651" s="21">
        <v>0</v>
      </c>
      <c r="AF651" s="21">
        <v>0</v>
      </c>
      <c r="AG651" s="21">
        <v>0</v>
      </c>
      <c r="AH651" s="21">
        <v>0</v>
      </c>
      <c r="AI651" s="21">
        <v>0</v>
      </c>
      <c r="AJ651" s="21">
        <v>0</v>
      </c>
      <c r="AK651" s="21">
        <v>0</v>
      </c>
      <c r="AL651" s="21">
        <v>0</v>
      </c>
      <c r="AM651" s="21">
        <v>0</v>
      </c>
      <c r="AN651" s="21">
        <v>0</v>
      </c>
      <c r="AO651" s="21">
        <v>0</v>
      </c>
      <c r="AP651" s="21">
        <v>0</v>
      </c>
      <c r="AQ651" s="21">
        <v>0</v>
      </c>
      <c r="AR651" s="21">
        <v>0</v>
      </c>
      <c r="AS651" s="21">
        <v>0</v>
      </c>
      <c r="AT651" s="21">
        <v>0</v>
      </c>
      <c r="AU651" s="21">
        <v>0</v>
      </c>
      <c r="AV651" s="21">
        <v>0</v>
      </c>
      <c r="AW651" s="21">
        <v>0</v>
      </c>
      <c r="AX651" s="21">
        <v>0</v>
      </c>
      <c r="AY651" s="21" t="s">
        <v>259</v>
      </c>
      <c r="AZ6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51" s="22">
        <f>Enrollment[[#This Row],[Refugee Children 3-14]]+Enrollment[[#This Row],[Refugee Children 15-24]]</f>
        <v>105</v>
      </c>
      <c r="BC6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51" s="22">
        <f>Enrollment[[#This Row],[Host Children 3-14]]+Enrollment[[#This Row],[Host Children 15-24]]</f>
        <v>0</v>
      </c>
      <c r="BF651" s="22">
        <f>Enrollment[[#This Row],['# of Boys from refugee community in age group 3-5 enrolled in learning spaces]]+Enrollment[[#This Row],['# of Boys from refugee community in age group 6-14 enrolled in learning spaces]]</f>
        <v>50</v>
      </c>
      <c r="BG651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651" s="22">
        <f>Enrollment[[#This Row],['# of Boys from host community in age group 3-5 enrolled in learning spaces]]+Enrollment[[#This Row],['# of Boys from host community in age group 6-14 enrolled in learning spaces]]</f>
        <v>0</v>
      </c>
      <c r="BI651" s="22">
        <f>Enrollment[[#This Row],['# of Girls from host community in age group 3-5 enrolled in learning spaces]]+Enrollment[[#This Row],['# of Girls from host community in age group 6-14 enrolled in learning spaces]]</f>
        <v>0</v>
      </c>
      <c r="BJ651" s="22">
        <f>Enrollment[[#This Row],[Male Refugee (3-14)]]+Enrollment[[#This Row],[Host Male (3-14)]]</f>
        <v>50</v>
      </c>
      <c r="BK651" s="22">
        <f>Enrollment[[#This Row],[Female Refugee (3-14)]]+Enrollment[[#This Row],[Host Female (3-14)]]</f>
        <v>55</v>
      </c>
      <c r="BL6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51" s="22">
        <f>Enrollment[[#This Row],['# of Boys from host community in age group 15-17 enrolled in learning spaces]]+Enrollment[[#This Row],['# of Boys from host community in age group 18-24 enrolled in learning spaces]]</f>
        <v>0</v>
      </c>
      <c r="BO6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51" s="22">
        <f>Enrollment[[#This Row],[Male Refugee (15-24)]]+Enrollment[[#This Row],[Male Host (15-24)]]</f>
        <v>0</v>
      </c>
      <c r="BQ651" s="22">
        <f>Enrollment[[#This Row],[Female Refugee  (15-24)]]+Enrollment[[#This Row],[Female Host (15-24)]]</f>
        <v>0</v>
      </c>
      <c r="BR651" s="22">
        <f>Enrollment[[#This Row],[Total Male (3-14)]]+Enrollment[[#This Row],[Total Male (15-24)]]</f>
        <v>50</v>
      </c>
      <c r="BS651" s="22">
        <f>Enrollment[[#This Row],[Total Female (3-14)]]+Enrollment[[#This Row],[Total Female (15-24)]]</f>
        <v>55</v>
      </c>
      <c r="BT651" s="22">
        <f>Enrollment[[#This Row],[Refugee Total]]+Enrollment[[#This Row],[Total Host]]</f>
        <v>105</v>
      </c>
      <c r="BU651" s="22">
        <f>Enrollment[[#This Row],['# of Girls from refugee community in age group 3-5 enrolled in learning spaces]]+Enrollment[[#This Row],['# of Girls from host community in age group 3-5 enrolled in learning spaces]]</f>
        <v>19</v>
      </c>
      <c r="BV651" s="22">
        <f>Enrollment[[#This Row],['# of Girls from refugee community in age group 6-14 enrolled in learning spaces]]+Enrollment[[#This Row],['# of Girls from host community in age group 6-14 enrolled in learning spaces]]</f>
        <v>36</v>
      </c>
      <c r="BW6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51" s="22">
        <f>Enrollment[[#This Row],['# of Boys from refugee community in age group 3-5 enrolled in learning spaces]]+Enrollment[[#This Row],['# of Boys from host community in age group 3-5 enrolled in learning spaces]]</f>
        <v>16</v>
      </c>
      <c r="BZ651" s="22">
        <f>Enrollment[[#This Row],['# of Boys from refugee community in age group 6-14 enrolled in learning spaces]]+Enrollment[[#This Row],['# of Boys from host community in age group 6-14 enrolled in learning spaces]]</f>
        <v>34</v>
      </c>
      <c r="CA6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6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52" spans="1:80">
      <c r="A652" s="21" t="s">
        <v>57</v>
      </c>
      <c r="B652" s="21" t="s">
        <v>86</v>
      </c>
      <c r="E652" s="21" t="s">
        <v>924</v>
      </c>
      <c r="F652" s="21" t="s">
        <v>925</v>
      </c>
      <c r="G652" s="21">
        <v>31013440</v>
      </c>
      <c r="H652" s="21" t="s">
        <v>166</v>
      </c>
      <c r="I652" s="21" t="s">
        <v>259</v>
      </c>
      <c r="J652" s="21" t="s">
        <v>168</v>
      </c>
      <c r="K652" s="21">
        <v>21.180072717347201</v>
      </c>
      <c r="L652" s="21">
        <v>92.144722054157896</v>
      </c>
      <c r="M652" s="21">
        <v>-51.644669421264602</v>
      </c>
      <c r="N652" s="21">
        <v>4</v>
      </c>
      <c r="P652" s="21" t="s">
        <v>99</v>
      </c>
      <c r="Q652" s="21" t="s">
        <v>109</v>
      </c>
      <c r="S652" s="21">
        <v>17</v>
      </c>
      <c r="T652" s="21">
        <v>0</v>
      </c>
      <c r="U652" s="21">
        <v>18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29</v>
      </c>
      <c r="AB652" s="21">
        <v>0</v>
      </c>
      <c r="AC652" s="21">
        <v>41</v>
      </c>
      <c r="AD652" s="21">
        <v>0</v>
      </c>
      <c r="AE652" s="21">
        <v>0</v>
      </c>
      <c r="AF652" s="21">
        <v>0</v>
      </c>
      <c r="AG652" s="21">
        <v>0</v>
      </c>
      <c r="AH652" s="21">
        <v>0</v>
      </c>
      <c r="AI652" s="21">
        <v>0</v>
      </c>
      <c r="AJ652" s="21">
        <v>0</v>
      </c>
      <c r="AK652" s="21">
        <v>0</v>
      </c>
      <c r="AL652" s="21">
        <v>0</v>
      </c>
      <c r="AM652" s="21">
        <v>0</v>
      </c>
      <c r="AN652" s="21">
        <v>0</v>
      </c>
      <c r="AO652" s="21">
        <v>0</v>
      </c>
      <c r="AP652" s="21">
        <v>0</v>
      </c>
      <c r="AQ652" s="21">
        <v>0</v>
      </c>
      <c r="AR652" s="21">
        <v>0</v>
      </c>
      <c r="AS652" s="21">
        <v>0</v>
      </c>
      <c r="AT652" s="21">
        <v>0</v>
      </c>
      <c r="AU652" s="21">
        <v>0</v>
      </c>
      <c r="AV652" s="21">
        <v>0</v>
      </c>
      <c r="AW652" s="21">
        <v>0</v>
      </c>
      <c r="AX652" s="21">
        <v>0</v>
      </c>
      <c r="AY652" s="21" t="s">
        <v>259</v>
      </c>
      <c r="AZ6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52" s="22">
        <f>Enrollment[[#This Row],[Refugee Children 3-14]]+Enrollment[[#This Row],[Refugee Children 15-24]]</f>
        <v>105</v>
      </c>
      <c r="BC6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52" s="22">
        <f>Enrollment[[#This Row],[Host Children 3-14]]+Enrollment[[#This Row],[Host Children 15-24]]</f>
        <v>0</v>
      </c>
      <c r="BF652" s="22">
        <f>Enrollment[[#This Row],['# of Boys from refugee community in age group 3-5 enrolled in learning spaces]]+Enrollment[[#This Row],['# of Boys from refugee community in age group 6-14 enrolled in learning spaces]]</f>
        <v>59</v>
      </c>
      <c r="BG652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652" s="22">
        <f>Enrollment[[#This Row],['# of Boys from host community in age group 3-5 enrolled in learning spaces]]+Enrollment[[#This Row],['# of Boys from host community in age group 6-14 enrolled in learning spaces]]</f>
        <v>0</v>
      </c>
      <c r="BI652" s="22">
        <f>Enrollment[[#This Row],['# of Girls from host community in age group 3-5 enrolled in learning spaces]]+Enrollment[[#This Row],['# of Girls from host community in age group 6-14 enrolled in learning spaces]]</f>
        <v>0</v>
      </c>
      <c r="BJ652" s="22">
        <f>Enrollment[[#This Row],[Male Refugee (3-14)]]+Enrollment[[#This Row],[Host Male (3-14)]]</f>
        <v>59</v>
      </c>
      <c r="BK652" s="22">
        <f>Enrollment[[#This Row],[Female Refugee (3-14)]]+Enrollment[[#This Row],[Host Female (3-14)]]</f>
        <v>46</v>
      </c>
      <c r="BL6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52" s="22">
        <f>Enrollment[[#This Row],['# of Boys from host community in age group 15-17 enrolled in learning spaces]]+Enrollment[[#This Row],['# of Boys from host community in age group 18-24 enrolled in learning spaces]]</f>
        <v>0</v>
      </c>
      <c r="BO6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52" s="22">
        <f>Enrollment[[#This Row],[Male Refugee (15-24)]]+Enrollment[[#This Row],[Male Host (15-24)]]</f>
        <v>0</v>
      </c>
      <c r="BQ652" s="22">
        <f>Enrollment[[#This Row],[Female Refugee  (15-24)]]+Enrollment[[#This Row],[Female Host (15-24)]]</f>
        <v>0</v>
      </c>
      <c r="BR652" s="22">
        <f>Enrollment[[#This Row],[Total Male (3-14)]]+Enrollment[[#This Row],[Total Male (15-24)]]</f>
        <v>59</v>
      </c>
      <c r="BS652" s="22">
        <f>Enrollment[[#This Row],[Total Female (3-14)]]+Enrollment[[#This Row],[Total Female (15-24)]]</f>
        <v>46</v>
      </c>
      <c r="BT652" s="22">
        <f>Enrollment[[#This Row],[Refugee Total]]+Enrollment[[#This Row],[Total Host]]</f>
        <v>105</v>
      </c>
      <c r="BU652" s="22">
        <f>Enrollment[[#This Row],['# of Girls from refugee community in age group 3-5 enrolled in learning spaces]]+Enrollment[[#This Row],['# of Girls from host community in age group 3-5 enrolled in learning spaces]]</f>
        <v>17</v>
      </c>
      <c r="BV652" s="22">
        <f>Enrollment[[#This Row],['# of Girls from refugee community in age group 6-14 enrolled in learning spaces]]+Enrollment[[#This Row],['# of Girls from host community in age group 6-14 enrolled in learning spaces]]</f>
        <v>29</v>
      </c>
      <c r="BW6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52" s="22">
        <f>Enrollment[[#This Row],['# of Boys from refugee community in age group 3-5 enrolled in learning spaces]]+Enrollment[[#This Row],['# of Boys from host community in age group 3-5 enrolled in learning spaces]]</f>
        <v>18</v>
      </c>
      <c r="BZ652" s="22">
        <f>Enrollment[[#This Row],['# of Boys from refugee community in age group 6-14 enrolled in learning spaces]]+Enrollment[[#This Row],['# of Boys from host community in age group 6-14 enrolled in learning spaces]]</f>
        <v>41</v>
      </c>
      <c r="CA6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6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53" spans="1:80">
      <c r="A653" s="21" t="s">
        <v>57</v>
      </c>
      <c r="B653" s="21" t="s">
        <v>86</v>
      </c>
      <c r="E653" s="21" t="s">
        <v>329</v>
      </c>
      <c r="F653" s="21" t="s">
        <v>926</v>
      </c>
      <c r="G653" s="21">
        <v>31013456</v>
      </c>
      <c r="H653" s="21" t="s">
        <v>166</v>
      </c>
      <c r="I653" s="21" t="s">
        <v>259</v>
      </c>
      <c r="J653" s="21" t="s">
        <v>168</v>
      </c>
      <c r="K653" s="21">
        <v>21.181443936665701</v>
      </c>
      <c r="L653" s="21">
        <v>92.146403996971699</v>
      </c>
      <c r="M653" s="21">
        <v>-42.860181350447398</v>
      </c>
      <c r="N653" s="21">
        <v>4</v>
      </c>
      <c r="P653" s="21" t="s">
        <v>99</v>
      </c>
      <c r="Q653" s="21" t="s">
        <v>109</v>
      </c>
      <c r="S653" s="21">
        <v>15</v>
      </c>
      <c r="T653" s="21">
        <v>0</v>
      </c>
      <c r="U653" s="21">
        <v>20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26</v>
      </c>
      <c r="AB653" s="21">
        <v>0</v>
      </c>
      <c r="AC653" s="21">
        <v>44</v>
      </c>
      <c r="AD653" s="21">
        <v>0</v>
      </c>
      <c r="AE653" s="21">
        <v>0</v>
      </c>
      <c r="AF653" s="21">
        <v>0</v>
      </c>
      <c r="AG653" s="21">
        <v>0</v>
      </c>
      <c r="AH653" s="21">
        <v>0</v>
      </c>
      <c r="AI653" s="21">
        <v>0</v>
      </c>
      <c r="AJ653" s="21">
        <v>0</v>
      </c>
      <c r="AK653" s="21">
        <v>0</v>
      </c>
      <c r="AL653" s="21">
        <v>0</v>
      </c>
      <c r="AM653" s="21">
        <v>0</v>
      </c>
      <c r="AN653" s="21">
        <v>0</v>
      </c>
      <c r="AO653" s="21">
        <v>0</v>
      </c>
      <c r="AP653" s="21">
        <v>0</v>
      </c>
      <c r="AQ653" s="21">
        <v>0</v>
      </c>
      <c r="AR653" s="21">
        <v>0</v>
      </c>
      <c r="AS653" s="21">
        <v>0</v>
      </c>
      <c r="AT653" s="21">
        <v>0</v>
      </c>
      <c r="AU653" s="21">
        <v>0</v>
      </c>
      <c r="AV653" s="21">
        <v>0</v>
      </c>
      <c r="AW653" s="21">
        <v>0</v>
      </c>
      <c r="AX653" s="21">
        <v>0</v>
      </c>
      <c r="AY653" s="21" t="s">
        <v>259</v>
      </c>
      <c r="AZ6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53" s="22">
        <f>Enrollment[[#This Row],[Refugee Children 3-14]]+Enrollment[[#This Row],[Refugee Children 15-24]]</f>
        <v>105</v>
      </c>
      <c r="BC6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53" s="22">
        <f>Enrollment[[#This Row],[Host Children 3-14]]+Enrollment[[#This Row],[Host Children 15-24]]</f>
        <v>0</v>
      </c>
      <c r="BF653" s="22">
        <f>Enrollment[[#This Row],['# of Boys from refugee community in age group 3-5 enrolled in learning spaces]]+Enrollment[[#This Row],['# of Boys from refugee community in age group 6-14 enrolled in learning spaces]]</f>
        <v>64</v>
      </c>
      <c r="BG653" s="22">
        <f>Enrollment[[#This Row],['# of Girls from refugee community in age group 3-5 enrolled in learning spaces]]+Enrollment[[#This Row],['# of Girls from refugee community in age group 6-14 enrolled in learning spaces]]</f>
        <v>41</v>
      </c>
      <c r="BH653" s="22">
        <f>Enrollment[[#This Row],['# of Boys from host community in age group 3-5 enrolled in learning spaces]]+Enrollment[[#This Row],['# of Boys from host community in age group 6-14 enrolled in learning spaces]]</f>
        <v>0</v>
      </c>
      <c r="BI653" s="22">
        <f>Enrollment[[#This Row],['# of Girls from host community in age group 3-5 enrolled in learning spaces]]+Enrollment[[#This Row],['# of Girls from host community in age group 6-14 enrolled in learning spaces]]</f>
        <v>0</v>
      </c>
      <c r="BJ653" s="22">
        <f>Enrollment[[#This Row],[Male Refugee (3-14)]]+Enrollment[[#This Row],[Host Male (3-14)]]</f>
        <v>64</v>
      </c>
      <c r="BK653" s="22">
        <f>Enrollment[[#This Row],[Female Refugee (3-14)]]+Enrollment[[#This Row],[Host Female (3-14)]]</f>
        <v>41</v>
      </c>
      <c r="BL65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5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53" s="22">
        <f>Enrollment[[#This Row],['# of Boys from host community in age group 15-17 enrolled in learning spaces]]+Enrollment[[#This Row],['# of Boys from host community in age group 18-24 enrolled in learning spaces]]</f>
        <v>0</v>
      </c>
      <c r="BO6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53" s="22">
        <f>Enrollment[[#This Row],[Male Refugee (15-24)]]+Enrollment[[#This Row],[Male Host (15-24)]]</f>
        <v>0</v>
      </c>
      <c r="BQ653" s="22">
        <f>Enrollment[[#This Row],[Female Refugee  (15-24)]]+Enrollment[[#This Row],[Female Host (15-24)]]</f>
        <v>0</v>
      </c>
      <c r="BR653" s="22">
        <f>Enrollment[[#This Row],[Total Male (3-14)]]+Enrollment[[#This Row],[Total Male (15-24)]]</f>
        <v>64</v>
      </c>
      <c r="BS653" s="22">
        <f>Enrollment[[#This Row],[Total Female (3-14)]]+Enrollment[[#This Row],[Total Female (15-24)]]</f>
        <v>41</v>
      </c>
      <c r="BT653" s="22">
        <f>Enrollment[[#This Row],[Refugee Total]]+Enrollment[[#This Row],[Total Host]]</f>
        <v>105</v>
      </c>
      <c r="BU653" s="22">
        <f>Enrollment[[#This Row],['# of Girls from refugee community in age group 3-5 enrolled in learning spaces]]+Enrollment[[#This Row],['# of Girls from host community in age group 3-5 enrolled in learning spaces]]</f>
        <v>15</v>
      </c>
      <c r="BV653" s="22">
        <f>Enrollment[[#This Row],['# of Girls from refugee community in age group 6-14 enrolled in learning spaces]]+Enrollment[[#This Row],['# of Girls from host community in age group 6-14 enrolled in learning spaces]]</f>
        <v>26</v>
      </c>
      <c r="BW65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5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53" s="22">
        <f>Enrollment[[#This Row],['# of Boys from refugee community in age group 3-5 enrolled in learning spaces]]+Enrollment[[#This Row],['# of Boys from host community in age group 3-5 enrolled in learning spaces]]</f>
        <v>20</v>
      </c>
      <c r="BZ653" s="22">
        <f>Enrollment[[#This Row],['# of Boys from refugee community in age group 6-14 enrolled in learning spaces]]+Enrollment[[#This Row],['# of Boys from host community in age group 6-14 enrolled in learning spaces]]</f>
        <v>44</v>
      </c>
      <c r="CA653" s="22">
        <f>Enrollment[[#This Row],['# of Boys from refugee community in age group 15-17 enrolled in learning spaces]]+Enrollment[[#This Row],['# of Boys from host community in age group 15-17 enrolled in learning spaces]]</f>
        <v>0</v>
      </c>
      <c r="CB65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54" spans="1:80">
      <c r="A654" s="21" t="s">
        <v>57</v>
      </c>
      <c r="B654" s="21" t="s">
        <v>86</v>
      </c>
      <c r="E654" s="21" t="s">
        <v>927</v>
      </c>
      <c r="F654" s="21" t="s">
        <v>928</v>
      </c>
      <c r="G654" s="21">
        <v>31013429</v>
      </c>
      <c r="H654" s="21" t="s">
        <v>166</v>
      </c>
      <c r="I654" s="21" t="s">
        <v>259</v>
      </c>
      <c r="J654" s="21" t="s">
        <v>168</v>
      </c>
      <c r="K654" s="21">
        <v>21.181695506295799</v>
      </c>
      <c r="L654" s="21">
        <v>92.145915838512096</v>
      </c>
      <c r="M654" s="21">
        <v>-39.216407125149303</v>
      </c>
      <c r="N654" s="21">
        <v>6</v>
      </c>
      <c r="P654" s="21" t="s">
        <v>99</v>
      </c>
      <c r="Q654" s="21" t="s">
        <v>109</v>
      </c>
      <c r="S654" s="21">
        <v>13</v>
      </c>
      <c r="T654" s="21">
        <v>0</v>
      </c>
      <c r="U654" s="21">
        <v>22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37</v>
      </c>
      <c r="AB654" s="21">
        <v>0</v>
      </c>
      <c r="AC654" s="21">
        <v>33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  <c r="AI654" s="21">
        <v>0</v>
      </c>
      <c r="AJ654" s="21">
        <v>0</v>
      </c>
      <c r="AK654" s="21">
        <v>0</v>
      </c>
      <c r="AL654" s="21">
        <v>0</v>
      </c>
      <c r="AM654" s="21">
        <v>0</v>
      </c>
      <c r="AN654" s="21">
        <v>0</v>
      </c>
      <c r="AO654" s="21">
        <v>0</v>
      </c>
      <c r="AP654" s="21">
        <v>0</v>
      </c>
      <c r="AQ654" s="21">
        <v>0</v>
      </c>
      <c r="AR654" s="21">
        <v>0</v>
      </c>
      <c r="AS654" s="21">
        <v>0</v>
      </c>
      <c r="AT654" s="21">
        <v>0</v>
      </c>
      <c r="AU654" s="21">
        <v>0</v>
      </c>
      <c r="AV654" s="21">
        <v>0</v>
      </c>
      <c r="AW654" s="21">
        <v>0</v>
      </c>
      <c r="AX654" s="21">
        <v>0</v>
      </c>
      <c r="AY654" s="21" t="s">
        <v>259</v>
      </c>
      <c r="AZ6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54" s="22">
        <f>Enrollment[[#This Row],[Refugee Children 3-14]]+Enrollment[[#This Row],[Refugee Children 15-24]]</f>
        <v>105</v>
      </c>
      <c r="BC6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54" s="22">
        <f>Enrollment[[#This Row],[Host Children 3-14]]+Enrollment[[#This Row],[Host Children 15-24]]</f>
        <v>0</v>
      </c>
      <c r="BF654" s="22">
        <f>Enrollment[[#This Row],['# of Boys from refugee community in age group 3-5 enrolled in learning spaces]]+Enrollment[[#This Row],['# of Boys from refugee community in age group 6-14 enrolled in learning spaces]]</f>
        <v>55</v>
      </c>
      <c r="BG654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654" s="22">
        <f>Enrollment[[#This Row],['# of Boys from host community in age group 3-5 enrolled in learning spaces]]+Enrollment[[#This Row],['# of Boys from host community in age group 6-14 enrolled in learning spaces]]</f>
        <v>0</v>
      </c>
      <c r="BI654" s="22">
        <f>Enrollment[[#This Row],['# of Girls from host community in age group 3-5 enrolled in learning spaces]]+Enrollment[[#This Row],['# of Girls from host community in age group 6-14 enrolled in learning spaces]]</f>
        <v>0</v>
      </c>
      <c r="BJ654" s="22">
        <f>Enrollment[[#This Row],[Male Refugee (3-14)]]+Enrollment[[#This Row],[Host Male (3-14)]]</f>
        <v>55</v>
      </c>
      <c r="BK654" s="22">
        <f>Enrollment[[#This Row],[Female Refugee (3-14)]]+Enrollment[[#This Row],[Host Female (3-14)]]</f>
        <v>50</v>
      </c>
      <c r="BL6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54" s="22">
        <f>Enrollment[[#This Row],['# of Boys from host community in age group 15-17 enrolled in learning spaces]]+Enrollment[[#This Row],['# of Boys from host community in age group 18-24 enrolled in learning spaces]]</f>
        <v>0</v>
      </c>
      <c r="BO6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54" s="22">
        <f>Enrollment[[#This Row],[Male Refugee (15-24)]]+Enrollment[[#This Row],[Male Host (15-24)]]</f>
        <v>0</v>
      </c>
      <c r="BQ654" s="22">
        <f>Enrollment[[#This Row],[Female Refugee  (15-24)]]+Enrollment[[#This Row],[Female Host (15-24)]]</f>
        <v>0</v>
      </c>
      <c r="BR654" s="22">
        <f>Enrollment[[#This Row],[Total Male (3-14)]]+Enrollment[[#This Row],[Total Male (15-24)]]</f>
        <v>55</v>
      </c>
      <c r="BS654" s="22">
        <f>Enrollment[[#This Row],[Total Female (3-14)]]+Enrollment[[#This Row],[Total Female (15-24)]]</f>
        <v>50</v>
      </c>
      <c r="BT654" s="22">
        <f>Enrollment[[#This Row],[Refugee Total]]+Enrollment[[#This Row],[Total Host]]</f>
        <v>105</v>
      </c>
      <c r="BU654" s="22">
        <f>Enrollment[[#This Row],['# of Girls from refugee community in age group 3-5 enrolled in learning spaces]]+Enrollment[[#This Row],['# of Girls from host community in age group 3-5 enrolled in learning spaces]]</f>
        <v>13</v>
      </c>
      <c r="BV654" s="22">
        <f>Enrollment[[#This Row],['# of Girls from refugee community in age group 6-14 enrolled in learning spaces]]+Enrollment[[#This Row],['# of Girls from host community in age group 6-14 enrolled in learning spaces]]</f>
        <v>37</v>
      </c>
      <c r="BW6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54" s="22">
        <f>Enrollment[[#This Row],['# of Boys from refugee community in age group 3-5 enrolled in learning spaces]]+Enrollment[[#This Row],['# of Boys from host community in age group 3-5 enrolled in learning spaces]]</f>
        <v>22</v>
      </c>
      <c r="BZ654" s="22">
        <f>Enrollment[[#This Row],['# of Boys from refugee community in age group 6-14 enrolled in learning spaces]]+Enrollment[[#This Row],['# of Boys from host community in age group 6-14 enrolled in learning spaces]]</f>
        <v>33</v>
      </c>
      <c r="CA6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6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55" spans="1:80">
      <c r="A655" s="21" t="s">
        <v>57</v>
      </c>
      <c r="B655" s="21" t="s">
        <v>86</v>
      </c>
      <c r="E655" s="21" t="s">
        <v>929</v>
      </c>
      <c r="F655" s="21" t="s">
        <v>930</v>
      </c>
      <c r="G655" s="21">
        <v>31013453</v>
      </c>
      <c r="H655" s="21" t="s">
        <v>166</v>
      </c>
      <c r="I655" s="21" t="s">
        <v>167</v>
      </c>
      <c r="J655" s="21" t="s">
        <v>168</v>
      </c>
      <c r="K655" s="21">
        <v>21.1820235959134</v>
      </c>
      <c r="L655" s="21">
        <v>92.145665117829907</v>
      </c>
      <c r="M655" s="21">
        <v>-30.910659588123998</v>
      </c>
      <c r="N655" s="21">
        <v>4</v>
      </c>
      <c r="P655" s="21" t="s">
        <v>99</v>
      </c>
      <c r="Q655" s="21" t="s">
        <v>109</v>
      </c>
      <c r="S655" s="21">
        <v>19</v>
      </c>
      <c r="T655" s="21">
        <v>0</v>
      </c>
      <c r="U655" s="21">
        <v>16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34</v>
      </c>
      <c r="AB655" s="21">
        <v>0</v>
      </c>
      <c r="AC655" s="21">
        <v>36</v>
      </c>
      <c r="AD655" s="21">
        <v>0</v>
      </c>
      <c r="AE655" s="21">
        <v>0</v>
      </c>
      <c r="AF655" s="21">
        <v>0</v>
      </c>
      <c r="AG655" s="21">
        <v>0</v>
      </c>
      <c r="AH655" s="21">
        <v>0</v>
      </c>
      <c r="AI655" s="21">
        <v>0</v>
      </c>
      <c r="AJ655" s="21">
        <v>0</v>
      </c>
      <c r="AK655" s="21">
        <v>0</v>
      </c>
      <c r="AL655" s="21">
        <v>0</v>
      </c>
      <c r="AM655" s="21">
        <v>0</v>
      </c>
      <c r="AN655" s="21">
        <v>0</v>
      </c>
      <c r="AO655" s="21">
        <v>0</v>
      </c>
      <c r="AP655" s="21">
        <v>0</v>
      </c>
      <c r="AQ655" s="21">
        <v>0</v>
      </c>
      <c r="AR655" s="21">
        <v>0</v>
      </c>
      <c r="AS655" s="21">
        <v>0</v>
      </c>
      <c r="AT655" s="21">
        <v>0</v>
      </c>
      <c r="AU655" s="21">
        <v>0</v>
      </c>
      <c r="AV655" s="21">
        <v>0</v>
      </c>
      <c r="AW655" s="21">
        <v>0</v>
      </c>
      <c r="AX655" s="21">
        <v>0</v>
      </c>
      <c r="AY655" s="21" t="s">
        <v>167</v>
      </c>
      <c r="AZ6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55" s="22">
        <f>Enrollment[[#This Row],[Refugee Children 3-14]]+Enrollment[[#This Row],[Refugee Children 15-24]]</f>
        <v>105</v>
      </c>
      <c r="BC6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55" s="22">
        <f>Enrollment[[#This Row],[Host Children 3-14]]+Enrollment[[#This Row],[Host Children 15-24]]</f>
        <v>0</v>
      </c>
      <c r="BF655" s="22">
        <f>Enrollment[[#This Row],['# of Boys from refugee community in age group 3-5 enrolled in learning spaces]]+Enrollment[[#This Row],['# of Boys from refugee community in age group 6-14 enrolled in learning spaces]]</f>
        <v>52</v>
      </c>
      <c r="BG655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655" s="22">
        <f>Enrollment[[#This Row],['# of Boys from host community in age group 3-5 enrolled in learning spaces]]+Enrollment[[#This Row],['# of Boys from host community in age group 6-14 enrolled in learning spaces]]</f>
        <v>0</v>
      </c>
      <c r="BI655" s="22">
        <f>Enrollment[[#This Row],['# of Girls from host community in age group 3-5 enrolled in learning spaces]]+Enrollment[[#This Row],['# of Girls from host community in age group 6-14 enrolled in learning spaces]]</f>
        <v>0</v>
      </c>
      <c r="BJ655" s="22">
        <f>Enrollment[[#This Row],[Male Refugee (3-14)]]+Enrollment[[#This Row],[Host Male (3-14)]]</f>
        <v>52</v>
      </c>
      <c r="BK655" s="22">
        <f>Enrollment[[#This Row],[Female Refugee (3-14)]]+Enrollment[[#This Row],[Host Female (3-14)]]</f>
        <v>53</v>
      </c>
      <c r="BL6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55" s="22">
        <f>Enrollment[[#This Row],['# of Boys from host community in age group 15-17 enrolled in learning spaces]]+Enrollment[[#This Row],['# of Boys from host community in age group 18-24 enrolled in learning spaces]]</f>
        <v>0</v>
      </c>
      <c r="BO6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55" s="22">
        <f>Enrollment[[#This Row],[Male Refugee (15-24)]]+Enrollment[[#This Row],[Male Host (15-24)]]</f>
        <v>0</v>
      </c>
      <c r="BQ655" s="22">
        <f>Enrollment[[#This Row],[Female Refugee  (15-24)]]+Enrollment[[#This Row],[Female Host (15-24)]]</f>
        <v>0</v>
      </c>
      <c r="BR655" s="22">
        <f>Enrollment[[#This Row],[Total Male (3-14)]]+Enrollment[[#This Row],[Total Male (15-24)]]</f>
        <v>52</v>
      </c>
      <c r="BS655" s="22">
        <f>Enrollment[[#This Row],[Total Female (3-14)]]+Enrollment[[#This Row],[Total Female (15-24)]]</f>
        <v>53</v>
      </c>
      <c r="BT655" s="22">
        <f>Enrollment[[#This Row],[Refugee Total]]+Enrollment[[#This Row],[Total Host]]</f>
        <v>105</v>
      </c>
      <c r="BU655" s="22">
        <f>Enrollment[[#This Row],['# of Girls from refugee community in age group 3-5 enrolled in learning spaces]]+Enrollment[[#This Row],['# of Girls from host community in age group 3-5 enrolled in learning spaces]]</f>
        <v>19</v>
      </c>
      <c r="BV655" s="22">
        <f>Enrollment[[#This Row],['# of Girls from refugee community in age group 6-14 enrolled in learning spaces]]+Enrollment[[#This Row],['# of Girls from host community in age group 6-14 enrolled in learning spaces]]</f>
        <v>34</v>
      </c>
      <c r="BW6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55" s="22">
        <f>Enrollment[[#This Row],['# of Boys from refugee community in age group 3-5 enrolled in learning spaces]]+Enrollment[[#This Row],['# of Boys from host community in age group 3-5 enrolled in learning spaces]]</f>
        <v>16</v>
      </c>
      <c r="BZ655" s="22">
        <f>Enrollment[[#This Row],['# of Boys from refugee community in age group 6-14 enrolled in learning spaces]]+Enrollment[[#This Row],['# of Boys from host community in age group 6-14 enrolled in learning spaces]]</f>
        <v>36</v>
      </c>
      <c r="CA6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6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56" spans="1:80">
      <c r="A656" s="21" t="s">
        <v>57</v>
      </c>
      <c r="B656" s="21" t="s">
        <v>86</v>
      </c>
      <c r="E656" s="21" t="s">
        <v>272</v>
      </c>
      <c r="F656" s="21" t="s">
        <v>931</v>
      </c>
      <c r="G656" s="21">
        <v>31013430</v>
      </c>
      <c r="H656" s="21" t="s">
        <v>166</v>
      </c>
      <c r="I656" s="21" t="s">
        <v>259</v>
      </c>
      <c r="J656" s="21" t="s">
        <v>168</v>
      </c>
      <c r="K656" s="21">
        <v>21.1832433729519</v>
      </c>
      <c r="L656" s="21">
        <v>92.146192370272303</v>
      </c>
      <c r="M656" s="21">
        <v>-53.611704882436101</v>
      </c>
      <c r="N656" s="21">
        <v>4</v>
      </c>
      <c r="P656" s="21" t="s">
        <v>99</v>
      </c>
      <c r="Q656" s="21" t="s">
        <v>109</v>
      </c>
      <c r="S656" s="21">
        <v>20</v>
      </c>
      <c r="T656" s="21">
        <v>0</v>
      </c>
      <c r="U656" s="21">
        <v>15</v>
      </c>
      <c r="V656" s="21">
        <v>0</v>
      </c>
      <c r="W656" s="21">
        <v>0</v>
      </c>
      <c r="X656" s="21">
        <v>0</v>
      </c>
      <c r="Y656" s="21">
        <v>0</v>
      </c>
      <c r="Z656" s="21">
        <v>0</v>
      </c>
      <c r="AA656" s="21">
        <v>26</v>
      </c>
      <c r="AB656" s="21">
        <v>0</v>
      </c>
      <c r="AC656" s="21">
        <v>44</v>
      </c>
      <c r="AD656" s="21">
        <v>0</v>
      </c>
      <c r="AE656" s="21">
        <v>0</v>
      </c>
      <c r="AF656" s="21">
        <v>0</v>
      </c>
      <c r="AG656" s="21">
        <v>0</v>
      </c>
      <c r="AH656" s="21">
        <v>0</v>
      </c>
      <c r="AI656" s="21">
        <v>0</v>
      </c>
      <c r="AJ656" s="21">
        <v>0</v>
      </c>
      <c r="AK656" s="21">
        <v>0</v>
      </c>
      <c r="AL656" s="21">
        <v>0</v>
      </c>
      <c r="AM656" s="21">
        <v>0</v>
      </c>
      <c r="AN656" s="21">
        <v>0</v>
      </c>
      <c r="AO656" s="21">
        <v>0</v>
      </c>
      <c r="AP656" s="21">
        <v>0</v>
      </c>
      <c r="AQ656" s="21">
        <v>0</v>
      </c>
      <c r="AR656" s="21">
        <v>0</v>
      </c>
      <c r="AS656" s="21">
        <v>0</v>
      </c>
      <c r="AT656" s="21">
        <v>0</v>
      </c>
      <c r="AU656" s="21">
        <v>0</v>
      </c>
      <c r="AV656" s="21">
        <v>0</v>
      </c>
      <c r="AW656" s="21">
        <v>0</v>
      </c>
      <c r="AX656" s="21">
        <v>0</v>
      </c>
      <c r="AY656" s="21" t="s">
        <v>259</v>
      </c>
      <c r="AZ6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56" s="22">
        <f>Enrollment[[#This Row],[Refugee Children 3-14]]+Enrollment[[#This Row],[Refugee Children 15-24]]</f>
        <v>105</v>
      </c>
      <c r="BC6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56" s="22">
        <f>Enrollment[[#This Row],[Host Children 3-14]]+Enrollment[[#This Row],[Host Children 15-24]]</f>
        <v>0</v>
      </c>
      <c r="BF656" s="22">
        <f>Enrollment[[#This Row],['# of Boys from refugee community in age group 3-5 enrolled in learning spaces]]+Enrollment[[#This Row],['# of Boys from refugee community in age group 6-14 enrolled in learning spaces]]</f>
        <v>59</v>
      </c>
      <c r="BG656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656" s="22">
        <f>Enrollment[[#This Row],['# of Boys from host community in age group 3-5 enrolled in learning spaces]]+Enrollment[[#This Row],['# of Boys from host community in age group 6-14 enrolled in learning spaces]]</f>
        <v>0</v>
      </c>
      <c r="BI656" s="22">
        <f>Enrollment[[#This Row],['# of Girls from host community in age group 3-5 enrolled in learning spaces]]+Enrollment[[#This Row],['# of Girls from host community in age group 6-14 enrolled in learning spaces]]</f>
        <v>0</v>
      </c>
      <c r="BJ656" s="22">
        <f>Enrollment[[#This Row],[Male Refugee (3-14)]]+Enrollment[[#This Row],[Host Male (3-14)]]</f>
        <v>59</v>
      </c>
      <c r="BK656" s="22">
        <f>Enrollment[[#This Row],[Female Refugee (3-14)]]+Enrollment[[#This Row],[Host Female (3-14)]]</f>
        <v>46</v>
      </c>
      <c r="BL6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56" s="22">
        <f>Enrollment[[#This Row],['# of Boys from host community in age group 15-17 enrolled in learning spaces]]+Enrollment[[#This Row],['# of Boys from host community in age group 18-24 enrolled in learning spaces]]</f>
        <v>0</v>
      </c>
      <c r="BO6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56" s="22">
        <f>Enrollment[[#This Row],[Male Refugee (15-24)]]+Enrollment[[#This Row],[Male Host (15-24)]]</f>
        <v>0</v>
      </c>
      <c r="BQ656" s="22">
        <f>Enrollment[[#This Row],[Female Refugee  (15-24)]]+Enrollment[[#This Row],[Female Host (15-24)]]</f>
        <v>0</v>
      </c>
      <c r="BR656" s="22">
        <f>Enrollment[[#This Row],[Total Male (3-14)]]+Enrollment[[#This Row],[Total Male (15-24)]]</f>
        <v>59</v>
      </c>
      <c r="BS656" s="22">
        <f>Enrollment[[#This Row],[Total Female (3-14)]]+Enrollment[[#This Row],[Total Female (15-24)]]</f>
        <v>46</v>
      </c>
      <c r="BT656" s="22">
        <f>Enrollment[[#This Row],[Refugee Total]]+Enrollment[[#This Row],[Total Host]]</f>
        <v>105</v>
      </c>
      <c r="BU656" s="22">
        <f>Enrollment[[#This Row],['# of Girls from refugee community in age group 3-5 enrolled in learning spaces]]+Enrollment[[#This Row],['# of Girls from host community in age group 3-5 enrolled in learning spaces]]</f>
        <v>20</v>
      </c>
      <c r="BV656" s="22">
        <f>Enrollment[[#This Row],['# of Girls from refugee community in age group 6-14 enrolled in learning spaces]]+Enrollment[[#This Row],['# of Girls from host community in age group 6-14 enrolled in learning spaces]]</f>
        <v>26</v>
      </c>
      <c r="BW6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56" s="22">
        <f>Enrollment[[#This Row],['# of Boys from refugee community in age group 3-5 enrolled in learning spaces]]+Enrollment[[#This Row],['# of Boys from host community in age group 3-5 enrolled in learning spaces]]</f>
        <v>15</v>
      </c>
      <c r="BZ656" s="22">
        <f>Enrollment[[#This Row],['# of Boys from refugee community in age group 6-14 enrolled in learning spaces]]+Enrollment[[#This Row],['# of Boys from host community in age group 6-14 enrolled in learning spaces]]</f>
        <v>44</v>
      </c>
      <c r="CA6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57" spans="1:80">
      <c r="A657" s="21" t="s">
        <v>57</v>
      </c>
      <c r="B657" s="21" t="s">
        <v>86</v>
      </c>
      <c r="E657" s="21" t="s">
        <v>932</v>
      </c>
      <c r="F657" s="21" t="s">
        <v>933</v>
      </c>
      <c r="G657" s="21">
        <v>31013441</v>
      </c>
      <c r="H657" s="21" t="s">
        <v>166</v>
      </c>
      <c r="I657" s="21" t="s">
        <v>259</v>
      </c>
      <c r="J657" s="21" t="s">
        <v>168</v>
      </c>
      <c r="K657" s="21">
        <v>21.1831629438798</v>
      </c>
      <c r="L657" s="21">
        <v>92.144049783709306</v>
      </c>
      <c r="M657" s="21">
        <v>-41.615147026374899</v>
      </c>
      <c r="N657" s="21">
        <v>4</v>
      </c>
      <c r="P657" s="21" t="s">
        <v>99</v>
      </c>
      <c r="Q657" s="21" t="s">
        <v>109</v>
      </c>
      <c r="S657" s="21">
        <v>19</v>
      </c>
      <c r="T657" s="21">
        <v>0</v>
      </c>
      <c r="U657" s="21">
        <v>16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29</v>
      </c>
      <c r="AB657" s="21">
        <v>0</v>
      </c>
      <c r="AC657" s="21">
        <v>41</v>
      </c>
      <c r="AD657" s="21">
        <v>0</v>
      </c>
      <c r="AE657" s="21">
        <v>0</v>
      </c>
      <c r="AF657" s="21">
        <v>0</v>
      </c>
      <c r="AG657" s="21">
        <v>0</v>
      </c>
      <c r="AH657" s="21">
        <v>0</v>
      </c>
      <c r="AI657" s="21">
        <v>0</v>
      </c>
      <c r="AJ657" s="21">
        <v>0</v>
      </c>
      <c r="AK657" s="21">
        <v>0</v>
      </c>
      <c r="AL657" s="21">
        <v>0</v>
      </c>
      <c r="AM657" s="21">
        <v>0</v>
      </c>
      <c r="AN657" s="21">
        <v>0</v>
      </c>
      <c r="AO657" s="21">
        <v>0</v>
      </c>
      <c r="AP657" s="21">
        <v>0</v>
      </c>
      <c r="AQ657" s="21">
        <v>0</v>
      </c>
      <c r="AR657" s="21">
        <v>0</v>
      </c>
      <c r="AS657" s="21">
        <v>0</v>
      </c>
      <c r="AT657" s="21">
        <v>0</v>
      </c>
      <c r="AU657" s="21">
        <v>0</v>
      </c>
      <c r="AV657" s="21">
        <v>0</v>
      </c>
      <c r="AW657" s="21">
        <v>0</v>
      </c>
      <c r="AX657" s="21">
        <v>0</v>
      </c>
      <c r="AY657" s="21" t="s">
        <v>259</v>
      </c>
      <c r="AZ6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57" s="22">
        <f>Enrollment[[#This Row],[Refugee Children 3-14]]+Enrollment[[#This Row],[Refugee Children 15-24]]</f>
        <v>105</v>
      </c>
      <c r="BC6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57" s="22">
        <f>Enrollment[[#This Row],[Host Children 3-14]]+Enrollment[[#This Row],[Host Children 15-24]]</f>
        <v>0</v>
      </c>
      <c r="BF657" s="22">
        <f>Enrollment[[#This Row],['# of Boys from refugee community in age group 3-5 enrolled in learning spaces]]+Enrollment[[#This Row],['# of Boys from refugee community in age group 6-14 enrolled in learning spaces]]</f>
        <v>57</v>
      </c>
      <c r="BG657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657" s="22">
        <f>Enrollment[[#This Row],['# of Boys from host community in age group 3-5 enrolled in learning spaces]]+Enrollment[[#This Row],['# of Boys from host community in age group 6-14 enrolled in learning spaces]]</f>
        <v>0</v>
      </c>
      <c r="BI657" s="22">
        <f>Enrollment[[#This Row],['# of Girls from host community in age group 3-5 enrolled in learning spaces]]+Enrollment[[#This Row],['# of Girls from host community in age group 6-14 enrolled in learning spaces]]</f>
        <v>0</v>
      </c>
      <c r="BJ657" s="22">
        <f>Enrollment[[#This Row],[Male Refugee (3-14)]]+Enrollment[[#This Row],[Host Male (3-14)]]</f>
        <v>57</v>
      </c>
      <c r="BK657" s="22">
        <f>Enrollment[[#This Row],[Female Refugee (3-14)]]+Enrollment[[#This Row],[Host Female (3-14)]]</f>
        <v>48</v>
      </c>
      <c r="BL6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57" s="22">
        <f>Enrollment[[#This Row],['# of Boys from host community in age group 15-17 enrolled in learning spaces]]+Enrollment[[#This Row],['# of Boys from host community in age group 18-24 enrolled in learning spaces]]</f>
        <v>0</v>
      </c>
      <c r="BO6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57" s="22">
        <f>Enrollment[[#This Row],[Male Refugee (15-24)]]+Enrollment[[#This Row],[Male Host (15-24)]]</f>
        <v>0</v>
      </c>
      <c r="BQ657" s="22">
        <f>Enrollment[[#This Row],[Female Refugee  (15-24)]]+Enrollment[[#This Row],[Female Host (15-24)]]</f>
        <v>0</v>
      </c>
      <c r="BR657" s="22">
        <f>Enrollment[[#This Row],[Total Male (3-14)]]+Enrollment[[#This Row],[Total Male (15-24)]]</f>
        <v>57</v>
      </c>
      <c r="BS657" s="22">
        <f>Enrollment[[#This Row],[Total Female (3-14)]]+Enrollment[[#This Row],[Total Female (15-24)]]</f>
        <v>48</v>
      </c>
      <c r="BT657" s="22">
        <f>Enrollment[[#This Row],[Refugee Total]]+Enrollment[[#This Row],[Total Host]]</f>
        <v>105</v>
      </c>
      <c r="BU657" s="22">
        <f>Enrollment[[#This Row],['# of Girls from refugee community in age group 3-5 enrolled in learning spaces]]+Enrollment[[#This Row],['# of Girls from host community in age group 3-5 enrolled in learning spaces]]</f>
        <v>19</v>
      </c>
      <c r="BV657" s="22">
        <f>Enrollment[[#This Row],['# of Girls from refugee community in age group 6-14 enrolled in learning spaces]]+Enrollment[[#This Row],['# of Girls from host community in age group 6-14 enrolled in learning spaces]]</f>
        <v>29</v>
      </c>
      <c r="BW6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57" s="22">
        <f>Enrollment[[#This Row],['# of Boys from refugee community in age group 3-5 enrolled in learning spaces]]+Enrollment[[#This Row],['# of Boys from host community in age group 3-5 enrolled in learning spaces]]</f>
        <v>16</v>
      </c>
      <c r="BZ657" s="22">
        <f>Enrollment[[#This Row],['# of Boys from refugee community in age group 6-14 enrolled in learning spaces]]+Enrollment[[#This Row],['# of Boys from host community in age group 6-14 enrolled in learning spaces]]</f>
        <v>41</v>
      </c>
      <c r="CA6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6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58" spans="1:80">
      <c r="A658" s="21" t="s">
        <v>57</v>
      </c>
      <c r="B658" s="21" t="s">
        <v>86</v>
      </c>
      <c r="E658" s="21" t="s">
        <v>934</v>
      </c>
      <c r="F658" s="21" t="s">
        <v>935</v>
      </c>
      <c r="G658" s="21">
        <v>31013490</v>
      </c>
      <c r="H658" s="21" t="s">
        <v>166</v>
      </c>
      <c r="I658" s="21" t="s">
        <v>167</v>
      </c>
      <c r="J658" s="21" t="s">
        <v>168</v>
      </c>
      <c r="K658" s="21">
        <v>21.182193878986698</v>
      </c>
      <c r="L658" s="21">
        <v>92.1438880283701</v>
      </c>
      <c r="M658" s="21">
        <v>-33.3730758610319</v>
      </c>
      <c r="N658" s="21">
        <v>4</v>
      </c>
      <c r="P658" s="21" t="s">
        <v>99</v>
      </c>
      <c r="Q658" s="21" t="s">
        <v>109</v>
      </c>
      <c r="S658" s="21">
        <v>22</v>
      </c>
      <c r="T658" s="21">
        <v>0</v>
      </c>
      <c r="U658" s="21">
        <v>13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39</v>
      </c>
      <c r="AB658" s="21">
        <v>0</v>
      </c>
      <c r="AC658" s="21">
        <v>31</v>
      </c>
      <c r="AD658" s="21">
        <v>0</v>
      </c>
      <c r="AE658" s="21">
        <v>0</v>
      </c>
      <c r="AF658" s="21">
        <v>0</v>
      </c>
      <c r="AG658" s="21">
        <v>0</v>
      </c>
      <c r="AH658" s="21">
        <v>0</v>
      </c>
      <c r="AI658" s="21">
        <v>0</v>
      </c>
      <c r="AJ658" s="21">
        <v>0</v>
      </c>
      <c r="AK658" s="21">
        <v>0</v>
      </c>
      <c r="AL658" s="21">
        <v>0</v>
      </c>
      <c r="AM658" s="21">
        <v>0</v>
      </c>
      <c r="AN658" s="21">
        <v>0</v>
      </c>
      <c r="AO658" s="21">
        <v>0</v>
      </c>
      <c r="AP658" s="21">
        <v>0</v>
      </c>
      <c r="AQ658" s="21">
        <v>0</v>
      </c>
      <c r="AR658" s="21">
        <v>0</v>
      </c>
      <c r="AS658" s="21">
        <v>0</v>
      </c>
      <c r="AT658" s="21">
        <v>0</v>
      </c>
      <c r="AU658" s="21">
        <v>0</v>
      </c>
      <c r="AV658" s="21">
        <v>0</v>
      </c>
      <c r="AW658" s="21">
        <v>0</v>
      </c>
      <c r="AX658" s="21">
        <v>0</v>
      </c>
      <c r="AY658" s="21" t="s">
        <v>167</v>
      </c>
      <c r="AZ6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58" s="22">
        <f>Enrollment[[#This Row],[Refugee Children 3-14]]+Enrollment[[#This Row],[Refugee Children 15-24]]</f>
        <v>105</v>
      </c>
      <c r="BC6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58" s="22">
        <f>Enrollment[[#This Row],[Host Children 3-14]]+Enrollment[[#This Row],[Host Children 15-24]]</f>
        <v>0</v>
      </c>
      <c r="BF658" s="22">
        <f>Enrollment[[#This Row],['# of Boys from refugee community in age group 3-5 enrolled in learning spaces]]+Enrollment[[#This Row],['# of Boys from refugee community in age group 6-14 enrolled in learning spaces]]</f>
        <v>44</v>
      </c>
      <c r="BG658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658" s="22">
        <f>Enrollment[[#This Row],['# of Boys from host community in age group 3-5 enrolled in learning spaces]]+Enrollment[[#This Row],['# of Boys from host community in age group 6-14 enrolled in learning spaces]]</f>
        <v>0</v>
      </c>
      <c r="BI658" s="22">
        <f>Enrollment[[#This Row],['# of Girls from host community in age group 3-5 enrolled in learning spaces]]+Enrollment[[#This Row],['# of Girls from host community in age group 6-14 enrolled in learning spaces]]</f>
        <v>0</v>
      </c>
      <c r="BJ658" s="22">
        <f>Enrollment[[#This Row],[Male Refugee (3-14)]]+Enrollment[[#This Row],[Host Male (3-14)]]</f>
        <v>44</v>
      </c>
      <c r="BK658" s="22">
        <f>Enrollment[[#This Row],[Female Refugee (3-14)]]+Enrollment[[#This Row],[Host Female (3-14)]]</f>
        <v>61</v>
      </c>
      <c r="BL6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58" s="22">
        <f>Enrollment[[#This Row],['# of Boys from host community in age group 15-17 enrolled in learning spaces]]+Enrollment[[#This Row],['# of Boys from host community in age group 18-24 enrolled in learning spaces]]</f>
        <v>0</v>
      </c>
      <c r="BO6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58" s="22">
        <f>Enrollment[[#This Row],[Male Refugee (15-24)]]+Enrollment[[#This Row],[Male Host (15-24)]]</f>
        <v>0</v>
      </c>
      <c r="BQ658" s="22">
        <f>Enrollment[[#This Row],[Female Refugee  (15-24)]]+Enrollment[[#This Row],[Female Host (15-24)]]</f>
        <v>0</v>
      </c>
      <c r="BR658" s="22">
        <f>Enrollment[[#This Row],[Total Male (3-14)]]+Enrollment[[#This Row],[Total Male (15-24)]]</f>
        <v>44</v>
      </c>
      <c r="BS658" s="22">
        <f>Enrollment[[#This Row],[Total Female (3-14)]]+Enrollment[[#This Row],[Total Female (15-24)]]</f>
        <v>61</v>
      </c>
      <c r="BT658" s="22">
        <f>Enrollment[[#This Row],[Refugee Total]]+Enrollment[[#This Row],[Total Host]]</f>
        <v>105</v>
      </c>
      <c r="BU658" s="22">
        <f>Enrollment[[#This Row],['# of Girls from refugee community in age group 3-5 enrolled in learning spaces]]+Enrollment[[#This Row],['# of Girls from host community in age group 3-5 enrolled in learning spaces]]</f>
        <v>22</v>
      </c>
      <c r="BV658" s="22">
        <f>Enrollment[[#This Row],['# of Girls from refugee community in age group 6-14 enrolled in learning spaces]]+Enrollment[[#This Row],['# of Girls from host community in age group 6-14 enrolled in learning spaces]]</f>
        <v>39</v>
      </c>
      <c r="BW6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58" s="22">
        <f>Enrollment[[#This Row],['# of Boys from refugee community in age group 3-5 enrolled in learning spaces]]+Enrollment[[#This Row],['# of Boys from host community in age group 3-5 enrolled in learning spaces]]</f>
        <v>13</v>
      </c>
      <c r="BZ658" s="22">
        <f>Enrollment[[#This Row],['# of Boys from refugee community in age group 6-14 enrolled in learning spaces]]+Enrollment[[#This Row],['# of Boys from host community in age group 6-14 enrolled in learning spaces]]</f>
        <v>31</v>
      </c>
      <c r="CA6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6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59" spans="1:80">
      <c r="A659" s="21" t="s">
        <v>57</v>
      </c>
      <c r="B659" s="21" t="s">
        <v>86</v>
      </c>
      <c r="E659" s="21" t="s">
        <v>744</v>
      </c>
      <c r="F659" s="21" t="s">
        <v>936</v>
      </c>
      <c r="G659" s="21">
        <v>31013419</v>
      </c>
      <c r="H659" s="21" t="s">
        <v>166</v>
      </c>
      <c r="I659" s="21" t="s">
        <v>259</v>
      </c>
      <c r="J659" s="21" t="s">
        <v>168</v>
      </c>
      <c r="K659" s="21">
        <v>21.181601869567501</v>
      </c>
      <c r="L659" s="21">
        <v>92.147425636572095</v>
      </c>
      <c r="M659" s="21">
        <v>-31.388304129466899</v>
      </c>
      <c r="N659" s="21">
        <v>6</v>
      </c>
      <c r="P659" s="21" t="s">
        <v>99</v>
      </c>
      <c r="Q659" s="21" t="s">
        <v>109</v>
      </c>
      <c r="S659" s="21">
        <v>17</v>
      </c>
      <c r="T659" s="21">
        <v>0</v>
      </c>
      <c r="U659" s="21">
        <v>20</v>
      </c>
      <c r="V659" s="21">
        <v>0</v>
      </c>
      <c r="W659" s="21">
        <v>0</v>
      </c>
      <c r="X659" s="21">
        <v>0</v>
      </c>
      <c r="Y659" s="21">
        <v>0</v>
      </c>
      <c r="Z659" s="21">
        <v>0</v>
      </c>
      <c r="AA659" s="21">
        <v>30</v>
      </c>
      <c r="AB659" s="21">
        <v>0</v>
      </c>
      <c r="AC659" s="21">
        <v>38</v>
      </c>
      <c r="AD659" s="21">
        <v>0</v>
      </c>
      <c r="AE659" s="21">
        <v>0</v>
      </c>
      <c r="AF659" s="21">
        <v>0</v>
      </c>
      <c r="AG659" s="21">
        <v>0</v>
      </c>
      <c r="AH659" s="21">
        <v>0</v>
      </c>
      <c r="AI659" s="21">
        <v>0</v>
      </c>
      <c r="AJ659" s="21">
        <v>0</v>
      </c>
      <c r="AK659" s="21">
        <v>0</v>
      </c>
      <c r="AL659" s="21">
        <v>0</v>
      </c>
      <c r="AM659" s="21">
        <v>0</v>
      </c>
      <c r="AN659" s="21">
        <v>0</v>
      </c>
      <c r="AO659" s="21">
        <v>0</v>
      </c>
      <c r="AP659" s="21">
        <v>0</v>
      </c>
      <c r="AQ659" s="21">
        <v>0</v>
      </c>
      <c r="AR659" s="21">
        <v>0</v>
      </c>
      <c r="AS659" s="21">
        <v>0</v>
      </c>
      <c r="AT659" s="21">
        <v>0</v>
      </c>
      <c r="AU659" s="21">
        <v>0</v>
      </c>
      <c r="AV659" s="21">
        <v>0</v>
      </c>
      <c r="AW659" s="21">
        <v>0</v>
      </c>
      <c r="AX659" s="21">
        <v>0</v>
      </c>
      <c r="AY659" s="21" t="s">
        <v>259</v>
      </c>
      <c r="AZ6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59" s="22">
        <f>Enrollment[[#This Row],[Refugee Children 3-14]]+Enrollment[[#This Row],[Refugee Children 15-24]]</f>
        <v>105</v>
      </c>
      <c r="BC6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59" s="22">
        <f>Enrollment[[#This Row],[Host Children 3-14]]+Enrollment[[#This Row],[Host Children 15-24]]</f>
        <v>0</v>
      </c>
      <c r="BF659" s="22">
        <f>Enrollment[[#This Row],['# of Boys from refugee community in age group 3-5 enrolled in learning spaces]]+Enrollment[[#This Row],['# of Boys from refugee community in age group 6-14 enrolled in learning spaces]]</f>
        <v>58</v>
      </c>
      <c r="BG659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659" s="22">
        <f>Enrollment[[#This Row],['# of Boys from host community in age group 3-5 enrolled in learning spaces]]+Enrollment[[#This Row],['# of Boys from host community in age group 6-14 enrolled in learning spaces]]</f>
        <v>0</v>
      </c>
      <c r="BI659" s="22">
        <f>Enrollment[[#This Row],['# of Girls from host community in age group 3-5 enrolled in learning spaces]]+Enrollment[[#This Row],['# of Girls from host community in age group 6-14 enrolled in learning spaces]]</f>
        <v>0</v>
      </c>
      <c r="BJ659" s="22">
        <f>Enrollment[[#This Row],[Male Refugee (3-14)]]+Enrollment[[#This Row],[Host Male (3-14)]]</f>
        <v>58</v>
      </c>
      <c r="BK659" s="22">
        <f>Enrollment[[#This Row],[Female Refugee (3-14)]]+Enrollment[[#This Row],[Host Female (3-14)]]</f>
        <v>47</v>
      </c>
      <c r="BL6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59" s="22">
        <f>Enrollment[[#This Row],['# of Boys from host community in age group 15-17 enrolled in learning spaces]]+Enrollment[[#This Row],['# of Boys from host community in age group 18-24 enrolled in learning spaces]]</f>
        <v>0</v>
      </c>
      <c r="BO6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59" s="22">
        <f>Enrollment[[#This Row],[Male Refugee (15-24)]]+Enrollment[[#This Row],[Male Host (15-24)]]</f>
        <v>0</v>
      </c>
      <c r="BQ659" s="22">
        <f>Enrollment[[#This Row],[Female Refugee  (15-24)]]+Enrollment[[#This Row],[Female Host (15-24)]]</f>
        <v>0</v>
      </c>
      <c r="BR659" s="22">
        <f>Enrollment[[#This Row],[Total Male (3-14)]]+Enrollment[[#This Row],[Total Male (15-24)]]</f>
        <v>58</v>
      </c>
      <c r="BS659" s="22">
        <f>Enrollment[[#This Row],[Total Female (3-14)]]+Enrollment[[#This Row],[Total Female (15-24)]]</f>
        <v>47</v>
      </c>
      <c r="BT659" s="22">
        <f>Enrollment[[#This Row],[Refugee Total]]+Enrollment[[#This Row],[Total Host]]</f>
        <v>105</v>
      </c>
      <c r="BU659" s="22">
        <f>Enrollment[[#This Row],['# of Girls from refugee community in age group 3-5 enrolled in learning spaces]]+Enrollment[[#This Row],['# of Girls from host community in age group 3-5 enrolled in learning spaces]]</f>
        <v>17</v>
      </c>
      <c r="BV659" s="22">
        <f>Enrollment[[#This Row],['# of Girls from refugee community in age group 6-14 enrolled in learning spaces]]+Enrollment[[#This Row],['# of Girls from host community in age group 6-14 enrolled in learning spaces]]</f>
        <v>30</v>
      </c>
      <c r="BW6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59" s="22">
        <f>Enrollment[[#This Row],['# of Boys from refugee community in age group 3-5 enrolled in learning spaces]]+Enrollment[[#This Row],['# of Boys from host community in age group 3-5 enrolled in learning spaces]]</f>
        <v>20</v>
      </c>
      <c r="BZ659" s="22">
        <f>Enrollment[[#This Row],['# of Boys from refugee community in age group 6-14 enrolled in learning spaces]]+Enrollment[[#This Row],['# of Boys from host community in age group 6-14 enrolled in learning spaces]]</f>
        <v>38</v>
      </c>
      <c r="CA6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6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60" spans="1:80">
      <c r="A660" s="21" t="s">
        <v>57</v>
      </c>
      <c r="B660" s="21" t="s">
        <v>86</v>
      </c>
      <c r="E660" s="21" t="s">
        <v>937</v>
      </c>
      <c r="F660" s="21" t="s">
        <v>938</v>
      </c>
      <c r="G660" s="21">
        <v>31013371</v>
      </c>
      <c r="H660" s="21" t="s">
        <v>166</v>
      </c>
      <c r="I660" s="21" t="s">
        <v>259</v>
      </c>
      <c r="J660" s="21" t="s">
        <v>168</v>
      </c>
      <c r="K660" s="21">
        <v>21.185054546698201</v>
      </c>
      <c r="L660" s="21">
        <v>92.143672312777596</v>
      </c>
      <c r="M660" s="21">
        <v>-48.954643111017603</v>
      </c>
      <c r="N660" s="21">
        <v>4</v>
      </c>
      <c r="P660" s="21" t="s">
        <v>99</v>
      </c>
      <c r="Q660" s="21" t="s">
        <v>109</v>
      </c>
      <c r="S660" s="21">
        <v>18</v>
      </c>
      <c r="T660" s="21">
        <v>0</v>
      </c>
      <c r="U660" s="21">
        <v>18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32</v>
      </c>
      <c r="AB660" s="21">
        <v>0</v>
      </c>
      <c r="AC660" s="21">
        <v>36</v>
      </c>
      <c r="AD660" s="21">
        <v>0</v>
      </c>
      <c r="AE660" s="21">
        <v>0</v>
      </c>
      <c r="AF660" s="21">
        <v>0</v>
      </c>
      <c r="AG660" s="21">
        <v>0</v>
      </c>
      <c r="AH660" s="21">
        <v>0</v>
      </c>
      <c r="AI660" s="21">
        <v>0</v>
      </c>
      <c r="AJ660" s="21">
        <v>0</v>
      </c>
      <c r="AK660" s="21">
        <v>0</v>
      </c>
      <c r="AL660" s="21">
        <v>0</v>
      </c>
      <c r="AM660" s="21">
        <v>0</v>
      </c>
      <c r="AN660" s="21">
        <v>0</v>
      </c>
      <c r="AO660" s="21">
        <v>0</v>
      </c>
      <c r="AP660" s="21">
        <v>0</v>
      </c>
      <c r="AQ660" s="21">
        <v>0</v>
      </c>
      <c r="AR660" s="21">
        <v>0</v>
      </c>
      <c r="AS660" s="21">
        <v>0</v>
      </c>
      <c r="AT660" s="21">
        <v>0</v>
      </c>
      <c r="AU660" s="21">
        <v>0</v>
      </c>
      <c r="AV660" s="21">
        <v>0</v>
      </c>
      <c r="AW660" s="21">
        <v>0</v>
      </c>
      <c r="AX660" s="21">
        <v>0</v>
      </c>
      <c r="AY660" s="21" t="s">
        <v>259</v>
      </c>
      <c r="AZ6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6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60" s="22">
        <f>Enrollment[[#This Row],[Refugee Children 3-14]]+Enrollment[[#This Row],[Refugee Children 15-24]]</f>
        <v>104</v>
      </c>
      <c r="BC6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60" s="22">
        <f>Enrollment[[#This Row],[Host Children 3-14]]+Enrollment[[#This Row],[Host Children 15-24]]</f>
        <v>0</v>
      </c>
      <c r="BF660" s="22">
        <f>Enrollment[[#This Row],['# of Boys from refugee community in age group 3-5 enrolled in learning spaces]]+Enrollment[[#This Row],['# of Boys from refugee community in age group 6-14 enrolled in learning spaces]]</f>
        <v>54</v>
      </c>
      <c r="BG660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660" s="22">
        <f>Enrollment[[#This Row],['# of Boys from host community in age group 3-5 enrolled in learning spaces]]+Enrollment[[#This Row],['# of Boys from host community in age group 6-14 enrolled in learning spaces]]</f>
        <v>0</v>
      </c>
      <c r="BI660" s="22">
        <f>Enrollment[[#This Row],['# of Girls from host community in age group 3-5 enrolled in learning spaces]]+Enrollment[[#This Row],['# of Girls from host community in age group 6-14 enrolled in learning spaces]]</f>
        <v>0</v>
      </c>
      <c r="BJ660" s="22">
        <f>Enrollment[[#This Row],[Male Refugee (3-14)]]+Enrollment[[#This Row],[Host Male (3-14)]]</f>
        <v>54</v>
      </c>
      <c r="BK660" s="22">
        <f>Enrollment[[#This Row],[Female Refugee (3-14)]]+Enrollment[[#This Row],[Host Female (3-14)]]</f>
        <v>50</v>
      </c>
      <c r="BL6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60" s="22">
        <f>Enrollment[[#This Row],['# of Boys from host community in age group 15-17 enrolled in learning spaces]]+Enrollment[[#This Row],['# of Boys from host community in age group 18-24 enrolled in learning spaces]]</f>
        <v>0</v>
      </c>
      <c r="BO6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60" s="22">
        <f>Enrollment[[#This Row],[Male Refugee (15-24)]]+Enrollment[[#This Row],[Male Host (15-24)]]</f>
        <v>0</v>
      </c>
      <c r="BQ660" s="22">
        <f>Enrollment[[#This Row],[Female Refugee  (15-24)]]+Enrollment[[#This Row],[Female Host (15-24)]]</f>
        <v>0</v>
      </c>
      <c r="BR660" s="22">
        <f>Enrollment[[#This Row],[Total Male (3-14)]]+Enrollment[[#This Row],[Total Male (15-24)]]</f>
        <v>54</v>
      </c>
      <c r="BS660" s="22">
        <f>Enrollment[[#This Row],[Total Female (3-14)]]+Enrollment[[#This Row],[Total Female (15-24)]]</f>
        <v>50</v>
      </c>
      <c r="BT660" s="22">
        <f>Enrollment[[#This Row],[Refugee Total]]+Enrollment[[#This Row],[Total Host]]</f>
        <v>104</v>
      </c>
      <c r="BU660" s="22">
        <f>Enrollment[[#This Row],['# of Girls from refugee community in age group 3-5 enrolled in learning spaces]]+Enrollment[[#This Row],['# of Girls from host community in age group 3-5 enrolled in learning spaces]]</f>
        <v>18</v>
      </c>
      <c r="BV660" s="22">
        <f>Enrollment[[#This Row],['# of Girls from refugee community in age group 6-14 enrolled in learning spaces]]+Enrollment[[#This Row],['# of Girls from host community in age group 6-14 enrolled in learning spaces]]</f>
        <v>32</v>
      </c>
      <c r="BW6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60" s="22">
        <f>Enrollment[[#This Row],['# of Boys from refugee community in age group 3-5 enrolled in learning spaces]]+Enrollment[[#This Row],['# of Boys from host community in age group 3-5 enrolled in learning spaces]]</f>
        <v>18</v>
      </c>
      <c r="BZ660" s="22">
        <f>Enrollment[[#This Row],['# of Boys from refugee community in age group 6-14 enrolled in learning spaces]]+Enrollment[[#This Row],['# of Boys from host community in age group 6-14 enrolled in learning spaces]]</f>
        <v>36</v>
      </c>
      <c r="CA6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6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61" spans="1:80">
      <c r="A661" s="21" t="s">
        <v>57</v>
      </c>
      <c r="B661" s="21" t="s">
        <v>86</v>
      </c>
      <c r="E661" s="21" t="s">
        <v>939</v>
      </c>
      <c r="F661" s="21" t="s">
        <v>940</v>
      </c>
      <c r="G661" s="21">
        <v>31013370</v>
      </c>
      <c r="H661" s="21" t="s">
        <v>166</v>
      </c>
      <c r="I661" s="21" t="s">
        <v>259</v>
      </c>
      <c r="J661" s="21" t="s">
        <v>168</v>
      </c>
      <c r="K661" s="21">
        <v>21.1855943511041</v>
      </c>
      <c r="L661" s="21">
        <v>92.143361603623006</v>
      </c>
      <c r="M661" s="21">
        <v>-54.351956726462198</v>
      </c>
      <c r="N661" s="21">
        <v>4</v>
      </c>
      <c r="P661" s="21" t="s">
        <v>99</v>
      </c>
      <c r="Q661" s="21" t="s">
        <v>109</v>
      </c>
      <c r="S661" s="21">
        <v>19</v>
      </c>
      <c r="T661" s="21">
        <v>0</v>
      </c>
      <c r="U661" s="21">
        <v>18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28</v>
      </c>
      <c r="AB661" s="21">
        <v>0</v>
      </c>
      <c r="AC661" s="21">
        <v>38</v>
      </c>
      <c r="AD661" s="21">
        <v>0</v>
      </c>
      <c r="AE661" s="21">
        <v>0</v>
      </c>
      <c r="AF661" s="21">
        <v>0</v>
      </c>
      <c r="AG661" s="21">
        <v>0</v>
      </c>
      <c r="AH661" s="21">
        <v>0</v>
      </c>
      <c r="AI661" s="21">
        <v>0</v>
      </c>
      <c r="AJ661" s="21">
        <v>0</v>
      </c>
      <c r="AK661" s="21">
        <v>0</v>
      </c>
      <c r="AL661" s="21">
        <v>0</v>
      </c>
      <c r="AM661" s="21">
        <v>0</v>
      </c>
      <c r="AN661" s="21">
        <v>0</v>
      </c>
      <c r="AO661" s="21">
        <v>0</v>
      </c>
      <c r="AP661" s="21">
        <v>0</v>
      </c>
      <c r="AQ661" s="21">
        <v>0</v>
      </c>
      <c r="AR661" s="21">
        <v>0</v>
      </c>
      <c r="AS661" s="21">
        <v>0</v>
      </c>
      <c r="AT661" s="21">
        <v>0</v>
      </c>
      <c r="AU661" s="21">
        <v>0</v>
      </c>
      <c r="AV661" s="21">
        <v>0</v>
      </c>
      <c r="AW661" s="21">
        <v>0</v>
      </c>
      <c r="AX661" s="21">
        <v>0</v>
      </c>
      <c r="AY661" s="21" t="s">
        <v>259</v>
      </c>
      <c r="AZ6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6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61" s="22">
        <f>Enrollment[[#This Row],[Refugee Children 3-14]]+Enrollment[[#This Row],[Refugee Children 15-24]]</f>
        <v>103</v>
      </c>
      <c r="BC6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61" s="22">
        <f>Enrollment[[#This Row],[Host Children 3-14]]+Enrollment[[#This Row],[Host Children 15-24]]</f>
        <v>0</v>
      </c>
      <c r="BF661" s="22">
        <f>Enrollment[[#This Row],['# of Boys from refugee community in age group 3-5 enrolled in learning spaces]]+Enrollment[[#This Row],['# of Boys from refugee community in age group 6-14 enrolled in learning spaces]]</f>
        <v>56</v>
      </c>
      <c r="BG661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661" s="22">
        <f>Enrollment[[#This Row],['# of Boys from host community in age group 3-5 enrolled in learning spaces]]+Enrollment[[#This Row],['# of Boys from host community in age group 6-14 enrolled in learning spaces]]</f>
        <v>0</v>
      </c>
      <c r="BI661" s="22">
        <f>Enrollment[[#This Row],['# of Girls from host community in age group 3-5 enrolled in learning spaces]]+Enrollment[[#This Row],['# of Girls from host community in age group 6-14 enrolled in learning spaces]]</f>
        <v>0</v>
      </c>
      <c r="BJ661" s="22">
        <f>Enrollment[[#This Row],[Male Refugee (3-14)]]+Enrollment[[#This Row],[Host Male (3-14)]]</f>
        <v>56</v>
      </c>
      <c r="BK661" s="22">
        <f>Enrollment[[#This Row],[Female Refugee (3-14)]]+Enrollment[[#This Row],[Host Female (3-14)]]</f>
        <v>47</v>
      </c>
      <c r="BL6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61" s="22">
        <f>Enrollment[[#This Row],['# of Boys from host community in age group 15-17 enrolled in learning spaces]]+Enrollment[[#This Row],['# of Boys from host community in age group 18-24 enrolled in learning spaces]]</f>
        <v>0</v>
      </c>
      <c r="BO6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61" s="22">
        <f>Enrollment[[#This Row],[Male Refugee (15-24)]]+Enrollment[[#This Row],[Male Host (15-24)]]</f>
        <v>0</v>
      </c>
      <c r="BQ661" s="22">
        <f>Enrollment[[#This Row],[Female Refugee  (15-24)]]+Enrollment[[#This Row],[Female Host (15-24)]]</f>
        <v>0</v>
      </c>
      <c r="BR661" s="22">
        <f>Enrollment[[#This Row],[Total Male (3-14)]]+Enrollment[[#This Row],[Total Male (15-24)]]</f>
        <v>56</v>
      </c>
      <c r="BS661" s="22">
        <f>Enrollment[[#This Row],[Total Female (3-14)]]+Enrollment[[#This Row],[Total Female (15-24)]]</f>
        <v>47</v>
      </c>
      <c r="BT661" s="22">
        <f>Enrollment[[#This Row],[Refugee Total]]+Enrollment[[#This Row],[Total Host]]</f>
        <v>103</v>
      </c>
      <c r="BU661" s="22">
        <f>Enrollment[[#This Row],['# of Girls from refugee community in age group 3-5 enrolled in learning spaces]]+Enrollment[[#This Row],['# of Girls from host community in age group 3-5 enrolled in learning spaces]]</f>
        <v>19</v>
      </c>
      <c r="BV661" s="22">
        <f>Enrollment[[#This Row],['# of Girls from refugee community in age group 6-14 enrolled in learning spaces]]+Enrollment[[#This Row],['# of Girls from host community in age group 6-14 enrolled in learning spaces]]</f>
        <v>28</v>
      </c>
      <c r="BW6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61" s="22">
        <f>Enrollment[[#This Row],['# of Boys from refugee community in age group 3-5 enrolled in learning spaces]]+Enrollment[[#This Row],['# of Boys from host community in age group 3-5 enrolled in learning spaces]]</f>
        <v>18</v>
      </c>
      <c r="BZ661" s="22">
        <f>Enrollment[[#This Row],['# of Boys from refugee community in age group 6-14 enrolled in learning spaces]]+Enrollment[[#This Row],['# of Boys from host community in age group 6-14 enrolled in learning spaces]]</f>
        <v>38</v>
      </c>
      <c r="CA6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6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62" spans="1:80">
      <c r="A662" s="21" t="s">
        <v>146</v>
      </c>
      <c r="B662" s="21" t="s">
        <v>147</v>
      </c>
      <c r="E662" s="21" t="s">
        <v>941</v>
      </c>
      <c r="F662" s="21" t="s">
        <v>942</v>
      </c>
      <c r="G662" s="21">
        <v>31013394</v>
      </c>
      <c r="H662" s="21" t="s">
        <v>166</v>
      </c>
      <c r="I662" s="21" t="s">
        <v>259</v>
      </c>
      <c r="J662" s="21" t="s">
        <v>168</v>
      </c>
      <c r="K662" s="21">
        <v>21.187018236932499</v>
      </c>
      <c r="L662" s="21">
        <v>92.144204772549799</v>
      </c>
      <c r="M662" s="21">
        <v>-45.162072218933197</v>
      </c>
      <c r="N662" s="21">
        <v>4</v>
      </c>
      <c r="P662" s="21" t="s">
        <v>99</v>
      </c>
      <c r="Q662" s="21" t="s">
        <v>109</v>
      </c>
      <c r="S662" s="21">
        <v>18</v>
      </c>
      <c r="T662" s="21">
        <v>0</v>
      </c>
      <c r="U662" s="21">
        <v>17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42</v>
      </c>
      <c r="AB662" s="21">
        <v>0</v>
      </c>
      <c r="AC662" s="21">
        <v>28</v>
      </c>
      <c r="AD662" s="21">
        <v>0</v>
      </c>
      <c r="AE662" s="21">
        <v>0</v>
      </c>
      <c r="AF662" s="21">
        <v>0</v>
      </c>
      <c r="AG662" s="21">
        <v>0</v>
      </c>
      <c r="AH662" s="21">
        <v>0</v>
      </c>
      <c r="AI662" s="21">
        <v>0</v>
      </c>
      <c r="AJ662" s="21">
        <v>0</v>
      </c>
      <c r="AK662" s="21">
        <v>0</v>
      </c>
      <c r="AL662" s="21">
        <v>0</v>
      </c>
      <c r="AM662" s="21">
        <v>0</v>
      </c>
      <c r="AN662" s="21">
        <v>0</v>
      </c>
      <c r="AO662" s="21">
        <v>0</v>
      </c>
      <c r="AP662" s="21">
        <v>0</v>
      </c>
      <c r="AQ662" s="21">
        <v>0</v>
      </c>
      <c r="AR662" s="21">
        <v>0</v>
      </c>
      <c r="AS662" s="21">
        <v>0</v>
      </c>
      <c r="AT662" s="21">
        <v>0</v>
      </c>
      <c r="AU662" s="21">
        <v>0</v>
      </c>
      <c r="AV662" s="21">
        <v>0</v>
      </c>
      <c r="AW662" s="21">
        <v>0</v>
      </c>
      <c r="AX662" s="21">
        <v>0</v>
      </c>
      <c r="AY662" s="21" t="s">
        <v>259</v>
      </c>
      <c r="AZ6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62" s="22">
        <f>Enrollment[[#This Row],[Refugee Children 3-14]]+Enrollment[[#This Row],[Refugee Children 15-24]]</f>
        <v>105</v>
      </c>
      <c r="BC6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62" s="22">
        <f>Enrollment[[#This Row],[Host Children 3-14]]+Enrollment[[#This Row],[Host Children 15-24]]</f>
        <v>0</v>
      </c>
      <c r="BF662" s="22">
        <f>Enrollment[[#This Row],['# of Boys from refugee community in age group 3-5 enrolled in learning spaces]]+Enrollment[[#This Row],['# of Boys from refugee community in age group 6-14 enrolled in learning spaces]]</f>
        <v>45</v>
      </c>
      <c r="BG662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662" s="22">
        <f>Enrollment[[#This Row],['# of Boys from host community in age group 3-5 enrolled in learning spaces]]+Enrollment[[#This Row],['# of Boys from host community in age group 6-14 enrolled in learning spaces]]</f>
        <v>0</v>
      </c>
      <c r="BI662" s="22">
        <f>Enrollment[[#This Row],['# of Girls from host community in age group 3-5 enrolled in learning spaces]]+Enrollment[[#This Row],['# of Girls from host community in age group 6-14 enrolled in learning spaces]]</f>
        <v>0</v>
      </c>
      <c r="BJ662" s="22">
        <f>Enrollment[[#This Row],[Male Refugee (3-14)]]+Enrollment[[#This Row],[Host Male (3-14)]]</f>
        <v>45</v>
      </c>
      <c r="BK662" s="22">
        <f>Enrollment[[#This Row],[Female Refugee (3-14)]]+Enrollment[[#This Row],[Host Female (3-14)]]</f>
        <v>60</v>
      </c>
      <c r="BL66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6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62" s="22">
        <f>Enrollment[[#This Row],['# of Boys from host community in age group 15-17 enrolled in learning spaces]]+Enrollment[[#This Row],['# of Boys from host community in age group 18-24 enrolled in learning spaces]]</f>
        <v>0</v>
      </c>
      <c r="BO6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62" s="22">
        <f>Enrollment[[#This Row],[Male Refugee (15-24)]]+Enrollment[[#This Row],[Male Host (15-24)]]</f>
        <v>0</v>
      </c>
      <c r="BQ662" s="22">
        <f>Enrollment[[#This Row],[Female Refugee  (15-24)]]+Enrollment[[#This Row],[Female Host (15-24)]]</f>
        <v>0</v>
      </c>
      <c r="BR662" s="22">
        <f>Enrollment[[#This Row],[Total Male (3-14)]]+Enrollment[[#This Row],[Total Male (15-24)]]</f>
        <v>45</v>
      </c>
      <c r="BS662" s="22">
        <f>Enrollment[[#This Row],[Total Female (3-14)]]+Enrollment[[#This Row],[Total Female (15-24)]]</f>
        <v>60</v>
      </c>
      <c r="BT662" s="22">
        <f>Enrollment[[#This Row],[Refugee Total]]+Enrollment[[#This Row],[Total Host]]</f>
        <v>105</v>
      </c>
      <c r="BU662" s="22">
        <f>Enrollment[[#This Row],['# of Girls from refugee community in age group 3-5 enrolled in learning spaces]]+Enrollment[[#This Row],['# of Girls from host community in age group 3-5 enrolled in learning spaces]]</f>
        <v>18</v>
      </c>
      <c r="BV662" s="22">
        <f>Enrollment[[#This Row],['# of Girls from refugee community in age group 6-14 enrolled in learning spaces]]+Enrollment[[#This Row],['# of Girls from host community in age group 6-14 enrolled in learning spaces]]</f>
        <v>42</v>
      </c>
      <c r="BW66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62" s="22">
        <f>Enrollment[[#This Row],['# of Boys from refugee community in age group 3-5 enrolled in learning spaces]]+Enrollment[[#This Row],['# of Boys from host community in age group 3-5 enrolled in learning spaces]]</f>
        <v>17</v>
      </c>
      <c r="BZ662" s="22">
        <f>Enrollment[[#This Row],['# of Boys from refugee community in age group 6-14 enrolled in learning spaces]]+Enrollment[[#This Row],['# of Boys from host community in age group 6-14 enrolled in learning spaces]]</f>
        <v>28</v>
      </c>
      <c r="CA662" s="22">
        <f>Enrollment[[#This Row],['# of Boys from refugee community in age group 15-17 enrolled in learning spaces]]+Enrollment[[#This Row],['# of Boys from host community in age group 15-17 enrolled in learning spaces]]</f>
        <v>0</v>
      </c>
      <c r="CB6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63" spans="1:80">
      <c r="A663" s="21" t="s">
        <v>146</v>
      </c>
      <c r="B663" s="21" t="s">
        <v>147</v>
      </c>
      <c r="E663" s="21" t="s">
        <v>943</v>
      </c>
      <c r="F663" s="21" t="s">
        <v>944</v>
      </c>
      <c r="G663" s="21">
        <v>31013395</v>
      </c>
      <c r="H663" s="21" t="s">
        <v>166</v>
      </c>
      <c r="I663" s="21" t="s">
        <v>167</v>
      </c>
      <c r="J663" s="21" t="s">
        <v>168</v>
      </c>
      <c r="K663" s="21">
        <v>21.187104550134201</v>
      </c>
      <c r="L663" s="21">
        <v>92.142842145606494</v>
      </c>
      <c r="M663" s="21">
        <v>-43.288011056044198</v>
      </c>
      <c r="N663" s="21">
        <v>4</v>
      </c>
      <c r="P663" s="21" t="s">
        <v>99</v>
      </c>
      <c r="Q663" s="21" t="s">
        <v>109</v>
      </c>
      <c r="S663" s="21">
        <v>18</v>
      </c>
      <c r="T663" s="21">
        <v>0</v>
      </c>
      <c r="U663" s="21">
        <v>17</v>
      </c>
      <c r="V663" s="21">
        <v>0</v>
      </c>
      <c r="W663" s="21">
        <v>0</v>
      </c>
      <c r="X663" s="21">
        <v>0</v>
      </c>
      <c r="Y663" s="21">
        <v>0</v>
      </c>
      <c r="Z663" s="21">
        <v>0</v>
      </c>
      <c r="AA663" s="21">
        <v>26</v>
      </c>
      <c r="AB663" s="21">
        <v>0</v>
      </c>
      <c r="AC663" s="21">
        <v>44</v>
      </c>
      <c r="AD663" s="21">
        <v>0</v>
      </c>
      <c r="AE663" s="21">
        <v>0</v>
      </c>
      <c r="AF663" s="21">
        <v>0</v>
      </c>
      <c r="AG663" s="21">
        <v>0</v>
      </c>
      <c r="AH663" s="21">
        <v>0</v>
      </c>
      <c r="AI663" s="21">
        <v>0</v>
      </c>
      <c r="AJ663" s="21">
        <v>0</v>
      </c>
      <c r="AK663" s="21">
        <v>0</v>
      </c>
      <c r="AL663" s="21">
        <v>0</v>
      </c>
      <c r="AM663" s="21">
        <v>0</v>
      </c>
      <c r="AN663" s="21">
        <v>0</v>
      </c>
      <c r="AO663" s="21">
        <v>0</v>
      </c>
      <c r="AP663" s="21">
        <v>0</v>
      </c>
      <c r="AQ663" s="21">
        <v>0</v>
      </c>
      <c r="AR663" s="21">
        <v>0</v>
      </c>
      <c r="AS663" s="21">
        <v>0</v>
      </c>
      <c r="AT663" s="21">
        <v>0</v>
      </c>
      <c r="AU663" s="21">
        <v>0</v>
      </c>
      <c r="AV663" s="21">
        <v>0</v>
      </c>
      <c r="AW663" s="21">
        <v>0</v>
      </c>
      <c r="AX663" s="21">
        <v>0</v>
      </c>
      <c r="AY663" s="21" t="s">
        <v>167</v>
      </c>
      <c r="AZ6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63" s="22">
        <f>Enrollment[[#This Row],[Refugee Children 3-14]]+Enrollment[[#This Row],[Refugee Children 15-24]]</f>
        <v>105</v>
      </c>
      <c r="BC6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63" s="22">
        <f>Enrollment[[#This Row],[Host Children 3-14]]+Enrollment[[#This Row],[Host Children 15-24]]</f>
        <v>0</v>
      </c>
      <c r="BF663" s="22">
        <f>Enrollment[[#This Row],['# of Boys from refugee community in age group 3-5 enrolled in learning spaces]]+Enrollment[[#This Row],['# of Boys from refugee community in age group 6-14 enrolled in learning spaces]]</f>
        <v>61</v>
      </c>
      <c r="BG663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663" s="22">
        <f>Enrollment[[#This Row],['# of Boys from host community in age group 3-5 enrolled in learning spaces]]+Enrollment[[#This Row],['# of Boys from host community in age group 6-14 enrolled in learning spaces]]</f>
        <v>0</v>
      </c>
      <c r="BI663" s="22">
        <f>Enrollment[[#This Row],['# of Girls from host community in age group 3-5 enrolled in learning spaces]]+Enrollment[[#This Row],['# of Girls from host community in age group 6-14 enrolled in learning spaces]]</f>
        <v>0</v>
      </c>
      <c r="BJ663" s="22">
        <f>Enrollment[[#This Row],[Male Refugee (3-14)]]+Enrollment[[#This Row],[Host Male (3-14)]]</f>
        <v>61</v>
      </c>
      <c r="BK663" s="22">
        <f>Enrollment[[#This Row],[Female Refugee (3-14)]]+Enrollment[[#This Row],[Host Female (3-14)]]</f>
        <v>44</v>
      </c>
      <c r="BL66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6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63" s="22">
        <f>Enrollment[[#This Row],['# of Boys from host community in age group 15-17 enrolled in learning spaces]]+Enrollment[[#This Row],['# of Boys from host community in age group 18-24 enrolled in learning spaces]]</f>
        <v>0</v>
      </c>
      <c r="BO6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63" s="22">
        <f>Enrollment[[#This Row],[Male Refugee (15-24)]]+Enrollment[[#This Row],[Male Host (15-24)]]</f>
        <v>0</v>
      </c>
      <c r="BQ663" s="22">
        <f>Enrollment[[#This Row],[Female Refugee  (15-24)]]+Enrollment[[#This Row],[Female Host (15-24)]]</f>
        <v>0</v>
      </c>
      <c r="BR663" s="22">
        <f>Enrollment[[#This Row],[Total Male (3-14)]]+Enrollment[[#This Row],[Total Male (15-24)]]</f>
        <v>61</v>
      </c>
      <c r="BS663" s="22">
        <f>Enrollment[[#This Row],[Total Female (3-14)]]+Enrollment[[#This Row],[Total Female (15-24)]]</f>
        <v>44</v>
      </c>
      <c r="BT663" s="22">
        <f>Enrollment[[#This Row],[Refugee Total]]+Enrollment[[#This Row],[Total Host]]</f>
        <v>105</v>
      </c>
      <c r="BU663" s="22">
        <f>Enrollment[[#This Row],['# of Girls from refugee community in age group 3-5 enrolled in learning spaces]]+Enrollment[[#This Row],['# of Girls from host community in age group 3-5 enrolled in learning spaces]]</f>
        <v>18</v>
      </c>
      <c r="BV663" s="22">
        <f>Enrollment[[#This Row],['# of Girls from refugee community in age group 6-14 enrolled in learning spaces]]+Enrollment[[#This Row],['# of Girls from host community in age group 6-14 enrolled in learning spaces]]</f>
        <v>26</v>
      </c>
      <c r="BW66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63" s="22">
        <f>Enrollment[[#This Row],['# of Boys from refugee community in age group 3-5 enrolled in learning spaces]]+Enrollment[[#This Row],['# of Boys from host community in age group 3-5 enrolled in learning spaces]]</f>
        <v>17</v>
      </c>
      <c r="BZ663" s="22">
        <f>Enrollment[[#This Row],['# of Boys from refugee community in age group 6-14 enrolled in learning spaces]]+Enrollment[[#This Row],['# of Boys from host community in age group 6-14 enrolled in learning spaces]]</f>
        <v>44</v>
      </c>
      <c r="CA663" s="22">
        <f>Enrollment[[#This Row],['# of Boys from refugee community in age group 15-17 enrolled in learning spaces]]+Enrollment[[#This Row],['# of Boys from host community in age group 15-17 enrolled in learning spaces]]</f>
        <v>0</v>
      </c>
      <c r="CB6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64" spans="1:80">
      <c r="A664" s="21" t="s">
        <v>44</v>
      </c>
      <c r="B664" s="21" t="s">
        <v>73</v>
      </c>
      <c r="E664" s="21" t="s">
        <v>314</v>
      </c>
      <c r="F664" s="21" t="s">
        <v>945</v>
      </c>
      <c r="G664" s="21">
        <v>31013676</v>
      </c>
      <c r="H664" s="21" t="s">
        <v>166</v>
      </c>
      <c r="I664" s="21" t="s">
        <v>259</v>
      </c>
      <c r="J664" s="21" t="s">
        <v>168</v>
      </c>
      <c r="K664" s="21">
        <v>21.2125514139017</v>
      </c>
      <c r="L664" s="21">
        <v>92.158554133255706</v>
      </c>
      <c r="M664" s="21">
        <v>-26.0572060136505</v>
      </c>
      <c r="N664" s="21">
        <v>4</v>
      </c>
      <c r="P664" s="21" t="s">
        <v>99</v>
      </c>
      <c r="Q664" s="21" t="s">
        <v>110</v>
      </c>
      <c r="S664" s="21">
        <v>17</v>
      </c>
      <c r="U664" s="21">
        <v>20</v>
      </c>
      <c r="AA664" s="21">
        <v>34</v>
      </c>
      <c r="AC664" s="21">
        <v>38</v>
      </c>
      <c r="AZ6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6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64" s="22">
        <f>Enrollment[[#This Row],[Refugee Children 3-14]]+Enrollment[[#This Row],[Refugee Children 15-24]]</f>
        <v>109</v>
      </c>
      <c r="BC6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64" s="22">
        <f>Enrollment[[#This Row],[Host Children 3-14]]+Enrollment[[#This Row],[Host Children 15-24]]</f>
        <v>0</v>
      </c>
      <c r="BF664" s="22">
        <f>Enrollment[[#This Row],['# of Boys from refugee community in age group 3-5 enrolled in learning spaces]]+Enrollment[[#This Row],['# of Boys from refugee community in age group 6-14 enrolled in learning spaces]]</f>
        <v>58</v>
      </c>
      <c r="BG664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664" s="22">
        <f>Enrollment[[#This Row],['# of Boys from host community in age group 3-5 enrolled in learning spaces]]+Enrollment[[#This Row],['# of Boys from host community in age group 6-14 enrolled in learning spaces]]</f>
        <v>0</v>
      </c>
      <c r="BI664" s="22">
        <f>Enrollment[[#This Row],['# of Girls from host community in age group 3-5 enrolled in learning spaces]]+Enrollment[[#This Row],['# of Girls from host community in age group 6-14 enrolled in learning spaces]]</f>
        <v>0</v>
      </c>
      <c r="BJ664" s="22">
        <f>Enrollment[[#This Row],[Male Refugee (3-14)]]+Enrollment[[#This Row],[Host Male (3-14)]]</f>
        <v>58</v>
      </c>
      <c r="BK664" s="22">
        <f>Enrollment[[#This Row],[Female Refugee (3-14)]]+Enrollment[[#This Row],[Host Female (3-14)]]</f>
        <v>51</v>
      </c>
      <c r="BL6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64" s="22">
        <f>Enrollment[[#This Row],['# of Boys from host community in age group 15-17 enrolled in learning spaces]]+Enrollment[[#This Row],['# of Boys from host community in age group 18-24 enrolled in learning spaces]]</f>
        <v>0</v>
      </c>
      <c r="BO6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64" s="22">
        <f>Enrollment[[#This Row],[Male Refugee (15-24)]]+Enrollment[[#This Row],[Male Host (15-24)]]</f>
        <v>0</v>
      </c>
      <c r="BQ664" s="22">
        <f>Enrollment[[#This Row],[Female Refugee  (15-24)]]+Enrollment[[#This Row],[Female Host (15-24)]]</f>
        <v>0</v>
      </c>
      <c r="BR664" s="22">
        <f>Enrollment[[#This Row],[Total Male (3-14)]]+Enrollment[[#This Row],[Total Male (15-24)]]</f>
        <v>58</v>
      </c>
      <c r="BS664" s="22">
        <f>Enrollment[[#This Row],[Total Female (3-14)]]+Enrollment[[#This Row],[Total Female (15-24)]]</f>
        <v>51</v>
      </c>
      <c r="BT664" s="22">
        <f>Enrollment[[#This Row],[Refugee Total]]+Enrollment[[#This Row],[Total Host]]</f>
        <v>109</v>
      </c>
      <c r="BU664" s="22">
        <f>Enrollment[[#This Row],['# of Girls from refugee community in age group 3-5 enrolled in learning spaces]]+Enrollment[[#This Row],['# of Girls from host community in age group 3-5 enrolled in learning spaces]]</f>
        <v>17</v>
      </c>
      <c r="BV664" s="22">
        <f>Enrollment[[#This Row],['# of Girls from refugee community in age group 6-14 enrolled in learning spaces]]+Enrollment[[#This Row],['# of Girls from host community in age group 6-14 enrolled in learning spaces]]</f>
        <v>34</v>
      </c>
      <c r="BW6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64" s="22">
        <f>Enrollment[[#This Row],['# of Boys from refugee community in age group 3-5 enrolled in learning spaces]]+Enrollment[[#This Row],['# of Boys from host community in age group 3-5 enrolled in learning spaces]]</f>
        <v>20</v>
      </c>
      <c r="BZ664" s="22">
        <f>Enrollment[[#This Row],['# of Boys from refugee community in age group 6-14 enrolled in learning spaces]]+Enrollment[[#This Row],['# of Boys from host community in age group 6-14 enrolled in learning spaces]]</f>
        <v>38</v>
      </c>
      <c r="CA6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6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65" spans="1:80">
      <c r="A665" s="21" t="s">
        <v>44</v>
      </c>
      <c r="B665" s="21" t="s">
        <v>73</v>
      </c>
      <c r="E665" s="21" t="s">
        <v>314</v>
      </c>
      <c r="F665" s="21" t="s">
        <v>946</v>
      </c>
      <c r="G665" s="21">
        <v>31013678</v>
      </c>
      <c r="H665" s="21" t="s">
        <v>166</v>
      </c>
      <c r="I665" s="21" t="s">
        <v>259</v>
      </c>
      <c r="J665" s="21" t="s">
        <v>168</v>
      </c>
      <c r="K665" s="21">
        <v>21.212586048229401</v>
      </c>
      <c r="L665" s="21">
        <v>92.158402885403902</v>
      </c>
      <c r="M665" s="21">
        <v>-21.692232604553499</v>
      </c>
      <c r="N665" s="21">
        <v>4</v>
      </c>
      <c r="P665" s="21" t="s">
        <v>99</v>
      </c>
      <c r="Q665" s="21" t="s">
        <v>110</v>
      </c>
      <c r="S665" s="21">
        <v>30</v>
      </c>
      <c r="U665" s="21">
        <v>37</v>
      </c>
      <c r="AA665" s="21">
        <v>15</v>
      </c>
      <c r="AC665" s="21">
        <v>22</v>
      </c>
      <c r="AZ6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6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65" s="22">
        <f>Enrollment[[#This Row],[Refugee Children 3-14]]+Enrollment[[#This Row],[Refugee Children 15-24]]</f>
        <v>104</v>
      </c>
      <c r="BC6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65" s="22">
        <f>Enrollment[[#This Row],[Host Children 3-14]]+Enrollment[[#This Row],[Host Children 15-24]]</f>
        <v>0</v>
      </c>
      <c r="BF665" s="22">
        <f>Enrollment[[#This Row],['# of Boys from refugee community in age group 3-5 enrolled in learning spaces]]+Enrollment[[#This Row],['# of Boys from refugee community in age group 6-14 enrolled in learning spaces]]</f>
        <v>59</v>
      </c>
      <c r="BG665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665" s="22">
        <f>Enrollment[[#This Row],['# of Boys from host community in age group 3-5 enrolled in learning spaces]]+Enrollment[[#This Row],['# of Boys from host community in age group 6-14 enrolled in learning spaces]]</f>
        <v>0</v>
      </c>
      <c r="BI665" s="22">
        <f>Enrollment[[#This Row],['# of Girls from host community in age group 3-5 enrolled in learning spaces]]+Enrollment[[#This Row],['# of Girls from host community in age group 6-14 enrolled in learning spaces]]</f>
        <v>0</v>
      </c>
      <c r="BJ665" s="22">
        <f>Enrollment[[#This Row],[Male Refugee (3-14)]]+Enrollment[[#This Row],[Host Male (3-14)]]</f>
        <v>59</v>
      </c>
      <c r="BK665" s="22">
        <f>Enrollment[[#This Row],[Female Refugee (3-14)]]+Enrollment[[#This Row],[Host Female (3-14)]]</f>
        <v>45</v>
      </c>
      <c r="BL6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65" s="22">
        <f>Enrollment[[#This Row],['# of Boys from host community in age group 15-17 enrolled in learning spaces]]+Enrollment[[#This Row],['# of Boys from host community in age group 18-24 enrolled in learning spaces]]</f>
        <v>0</v>
      </c>
      <c r="BO6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65" s="22">
        <f>Enrollment[[#This Row],[Male Refugee (15-24)]]+Enrollment[[#This Row],[Male Host (15-24)]]</f>
        <v>0</v>
      </c>
      <c r="BQ665" s="22">
        <f>Enrollment[[#This Row],[Female Refugee  (15-24)]]+Enrollment[[#This Row],[Female Host (15-24)]]</f>
        <v>0</v>
      </c>
      <c r="BR665" s="22">
        <f>Enrollment[[#This Row],[Total Male (3-14)]]+Enrollment[[#This Row],[Total Male (15-24)]]</f>
        <v>59</v>
      </c>
      <c r="BS665" s="22">
        <f>Enrollment[[#This Row],[Total Female (3-14)]]+Enrollment[[#This Row],[Total Female (15-24)]]</f>
        <v>45</v>
      </c>
      <c r="BT665" s="22">
        <f>Enrollment[[#This Row],[Refugee Total]]+Enrollment[[#This Row],[Total Host]]</f>
        <v>104</v>
      </c>
      <c r="BU665" s="22">
        <f>Enrollment[[#This Row],['# of Girls from refugee community in age group 3-5 enrolled in learning spaces]]+Enrollment[[#This Row],['# of Girls from host community in age group 3-5 enrolled in learning spaces]]</f>
        <v>30</v>
      </c>
      <c r="BV665" s="22">
        <f>Enrollment[[#This Row],['# of Girls from refugee community in age group 6-14 enrolled in learning spaces]]+Enrollment[[#This Row],['# of Girls from host community in age group 6-14 enrolled in learning spaces]]</f>
        <v>15</v>
      </c>
      <c r="BW6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65" s="22">
        <f>Enrollment[[#This Row],['# of Boys from refugee community in age group 3-5 enrolled in learning spaces]]+Enrollment[[#This Row],['# of Boys from host community in age group 3-5 enrolled in learning spaces]]</f>
        <v>37</v>
      </c>
      <c r="BZ665" s="22">
        <f>Enrollment[[#This Row],['# of Boys from refugee community in age group 6-14 enrolled in learning spaces]]+Enrollment[[#This Row],['# of Boys from host community in age group 6-14 enrolled in learning spaces]]</f>
        <v>22</v>
      </c>
      <c r="CA6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6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66" spans="1:80">
      <c r="A666" s="21" t="s">
        <v>44</v>
      </c>
      <c r="B666" s="21" t="s">
        <v>73</v>
      </c>
      <c r="E666" s="21" t="s">
        <v>314</v>
      </c>
      <c r="F666" s="21" t="s">
        <v>947</v>
      </c>
      <c r="G666" s="21">
        <v>31013679</v>
      </c>
      <c r="H666" s="21" t="s">
        <v>166</v>
      </c>
      <c r="I666" s="21" t="s">
        <v>259</v>
      </c>
      <c r="J666" s="21" t="s">
        <v>168</v>
      </c>
      <c r="K666" s="21">
        <v>21.212652165943801</v>
      </c>
      <c r="L666" s="21">
        <v>92.158465406367597</v>
      </c>
      <c r="M666" s="21">
        <v>-29.6062690780435</v>
      </c>
      <c r="N666" s="21">
        <v>4</v>
      </c>
      <c r="P666" s="21" t="s">
        <v>99</v>
      </c>
      <c r="Q666" s="21" t="s">
        <v>110</v>
      </c>
      <c r="S666" s="21">
        <v>22</v>
      </c>
      <c r="U666" s="21">
        <v>15</v>
      </c>
      <c r="AA666" s="21">
        <v>35</v>
      </c>
      <c r="AC666" s="21">
        <v>37</v>
      </c>
      <c r="AZ6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6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66" s="22">
        <f>Enrollment[[#This Row],[Refugee Children 3-14]]+Enrollment[[#This Row],[Refugee Children 15-24]]</f>
        <v>109</v>
      </c>
      <c r="BC6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66" s="22">
        <f>Enrollment[[#This Row],[Host Children 3-14]]+Enrollment[[#This Row],[Host Children 15-24]]</f>
        <v>0</v>
      </c>
      <c r="BF666" s="22">
        <f>Enrollment[[#This Row],['# of Boys from refugee community in age group 3-5 enrolled in learning spaces]]+Enrollment[[#This Row],['# of Boys from refugee community in age group 6-14 enrolled in learning spaces]]</f>
        <v>52</v>
      </c>
      <c r="BG666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666" s="22">
        <f>Enrollment[[#This Row],['# of Boys from host community in age group 3-5 enrolled in learning spaces]]+Enrollment[[#This Row],['# of Boys from host community in age group 6-14 enrolled in learning spaces]]</f>
        <v>0</v>
      </c>
      <c r="BI666" s="22">
        <f>Enrollment[[#This Row],['# of Girls from host community in age group 3-5 enrolled in learning spaces]]+Enrollment[[#This Row],['# of Girls from host community in age group 6-14 enrolled in learning spaces]]</f>
        <v>0</v>
      </c>
      <c r="BJ666" s="22">
        <f>Enrollment[[#This Row],[Male Refugee (3-14)]]+Enrollment[[#This Row],[Host Male (3-14)]]</f>
        <v>52</v>
      </c>
      <c r="BK666" s="22">
        <f>Enrollment[[#This Row],[Female Refugee (3-14)]]+Enrollment[[#This Row],[Host Female (3-14)]]</f>
        <v>57</v>
      </c>
      <c r="BL6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66" s="22">
        <f>Enrollment[[#This Row],['# of Boys from host community in age group 15-17 enrolled in learning spaces]]+Enrollment[[#This Row],['# of Boys from host community in age group 18-24 enrolled in learning spaces]]</f>
        <v>0</v>
      </c>
      <c r="BO6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66" s="22">
        <f>Enrollment[[#This Row],[Male Refugee (15-24)]]+Enrollment[[#This Row],[Male Host (15-24)]]</f>
        <v>0</v>
      </c>
      <c r="BQ666" s="22">
        <f>Enrollment[[#This Row],[Female Refugee  (15-24)]]+Enrollment[[#This Row],[Female Host (15-24)]]</f>
        <v>0</v>
      </c>
      <c r="BR666" s="22">
        <f>Enrollment[[#This Row],[Total Male (3-14)]]+Enrollment[[#This Row],[Total Male (15-24)]]</f>
        <v>52</v>
      </c>
      <c r="BS666" s="22">
        <f>Enrollment[[#This Row],[Total Female (3-14)]]+Enrollment[[#This Row],[Total Female (15-24)]]</f>
        <v>57</v>
      </c>
      <c r="BT666" s="22">
        <f>Enrollment[[#This Row],[Refugee Total]]+Enrollment[[#This Row],[Total Host]]</f>
        <v>109</v>
      </c>
      <c r="BU666" s="22">
        <f>Enrollment[[#This Row],['# of Girls from refugee community in age group 3-5 enrolled in learning spaces]]+Enrollment[[#This Row],['# of Girls from host community in age group 3-5 enrolled in learning spaces]]</f>
        <v>22</v>
      </c>
      <c r="BV666" s="22">
        <f>Enrollment[[#This Row],['# of Girls from refugee community in age group 6-14 enrolled in learning spaces]]+Enrollment[[#This Row],['# of Girls from host community in age group 6-14 enrolled in learning spaces]]</f>
        <v>35</v>
      </c>
      <c r="BW6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66" s="22">
        <f>Enrollment[[#This Row],['# of Boys from refugee community in age group 3-5 enrolled in learning spaces]]+Enrollment[[#This Row],['# of Boys from host community in age group 3-5 enrolled in learning spaces]]</f>
        <v>15</v>
      </c>
      <c r="BZ666" s="22">
        <f>Enrollment[[#This Row],['# of Boys from refugee community in age group 6-14 enrolled in learning spaces]]+Enrollment[[#This Row],['# of Boys from host community in age group 6-14 enrolled in learning spaces]]</f>
        <v>37</v>
      </c>
      <c r="CA6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67" spans="1:80">
      <c r="A667" s="21" t="s">
        <v>44</v>
      </c>
      <c r="B667" s="21" t="s">
        <v>73</v>
      </c>
      <c r="E667" s="21" t="s">
        <v>314</v>
      </c>
      <c r="F667" s="21" t="s">
        <v>948</v>
      </c>
      <c r="G667" s="21">
        <v>31013681</v>
      </c>
      <c r="H667" s="21" t="s">
        <v>166</v>
      </c>
      <c r="I667" s="21" t="s">
        <v>259</v>
      </c>
      <c r="J667" s="21" t="s">
        <v>168</v>
      </c>
      <c r="K667" s="21">
        <v>21.212677734239701</v>
      </c>
      <c r="L667" s="21">
        <v>92.158353979741904</v>
      </c>
      <c r="M667" s="21">
        <v>-28.1535167563008</v>
      </c>
      <c r="N667" s="21">
        <v>4</v>
      </c>
      <c r="P667" s="21" t="s">
        <v>99</v>
      </c>
      <c r="Q667" s="21" t="s">
        <v>110</v>
      </c>
      <c r="S667" s="21">
        <v>30</v>
      </c>
      <c r="U667" s="21">
        <v>40</v>
      </c>
      <c r="AA667" s="21">
        <v>17</v>
      </c>
      <c r="AC667" s="21">
        <v>20</v>
      </c>
      <c r="AZ6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6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67" s="22">
        <f>Enrollment[[#This Row],[Refugee Children 3-14]]+Enrollment[[#This Row],[Refugee Children 15-24]]</f>
        <v>107</v>
      </c>
      <c r="BC6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67" s="22">
        <f>Enrollment[[#This Row],[Host Children 3-14]]+Enrollment[[#This Row],[Host Children 15-24]]</f>
        <v>0</v>
      </c>
      <c r="BF667" s="22">
        <f>Enrollment[[#This Row],['# of Boys from refugee community in age group 3-5 enrolled in learning spaces]]+Enrollment[[#This Row],['# of Boys from refugee community in age group 6-14 enrolled in learning spaces]]</f>
        <v>60</v>
      </c>
      <c r="BG667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667" s="22">
        <f>Enrollment[[#This Row],['# of Boys from host community in age group 3-5 enrolled in learning spaces]]+Enrollment[[#This Row],['# of Boys from host community in age group 6-14 enrolled in learning spaces]]</f>
        <v>0</v>
      </c>
      <c r="BI667" s="22">
        <f>Enrollment[[#This Row],['# of Girls from host community in age group 3-5 enrolled in learning spaces]]+Enrollment[[#This Row],['# of Girls from host community in age group 6-14 enrolled in learning spaces]]</f>
        <v>0</v>
      </c>
      <c r="BJ667" s="22">
        <f>Enrollment[[#This Row],[Male Refugee (3-14)]]+Enrollment[[#This Row],[Host Male (3-14)]]</f>
        <v>60</v>
      </c>
      <c r="BK667" s="22">
        <f>Enrollment[[#This Row],[Female Refugee (3-14)]]+Enrollment[[#This Row],[Host Female (3-14)]]</f>
        <v>47</v>
      </c>
      <c r="BL6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67" s="22">
        <f>Enrollment[[#This Row],['# of Boys from host community in age group 15-17 enrolled in learning spaces]]+Enrollment[[#This Row],['# of Boys from host community in age group 18-24 enrolled in learning spaces]]</f>
        <v>0</v>
      </c>
      <c r="BO6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67" s="22">
        <f>Enrollment[[#This Row],[Male Refugee (15-24)]]+Enrollment[[#This Row],[Male Host (15-24)]]</f>
        <v>0</v>
      </c>
      <c r="BQ667" s="22">
        <f>Enrollment[[#This Row],[Female Refugee  (15-24)]]+Enrollment[[#This Row],[Female Host (15-24)]]</f>
        <v>0</v>
      </c>
      <c r="BR667" s="22">
        <f>Enrollment[[#This Row],[Total Male (3-14)]]+Enrollment[[#This Row],[Total Male (15-24)]]</f>
        <v>60</v>
      </c>
      <c r="BS667" s="22">
        <f>Enrollment[[#This Row],[Total Female (3-14)]]+Enrollment[[#This Row],[Total Female (15-24)]]</f>
        <v>47</v>
      </c>
      <c r="BT667" s="22">
        <f>Enrollment[[#This Row],[Refugee Total]]+Enrollment[[#This Row],[Total Host]]</f>
        <v>107</v>
      </c>
      <c r="BU667" s="22">
        <f>Enrollment[[#This Row],['# of Girls from refugee community in age group 3-5 enrolled in learning spaces]]+Enrollment[[#This Row],['# of Girls from host community in age group 3-5 enrolled in learning spaces]]</f>
        <v>30</v>
      </c>
      <c r="BV667" s="22">
        <f>Enrollment[[#This Row],['# of Girls from refugee community in age group 6-14 enrolled in learning spaces]]+Enrollment[[#This Row],['# of Girls from host community in age group 6-14 enrolled in learning spaces]]</f>
        <v>17</v>
      </c>
      <c r="BW6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67" s="22">
        <f>Enrollment[[#This Row],['# of Boys from refugee community in age group 3-5 enrolled in learning spaces]]+Enrollment[[#This Row],['# of Boys from host community in age group 3-5 enrolled in learning spaces]]</f>
        <v>40</v>
      </c>
      <c r="BZ667" s="22">
        <f>Enrollment[[#This Row],['# of Boys from refugee community in age group 6-14 enrolled in learning spaces]]+Enrollment[[#This Row],['# of Boys from host community in age group 6-14 enrolled in learning spaces]]</f>
        <v>20</v>
      </c>
      <c r="CA6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6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68" spans="1:80">
      <c r="A668" s="21" t="s">
        <v>44</v>
      </c>
      <c r="B668" s="21" t="s">
        <v>73</v>
      </c>
      <c r="E668" s="21" t="s">
        <v>316</v>
      </c>
      <c r="F668" s="21" t="s">
        <v>949</v>
      </c>
      <c r="G668" s="21">
        <v>31013694</v>
      </c>
      <c r="H668" s="21" t="s">
        <v>166</v>
      </c>
      <c r="I668" s="21" t="s">
        <v>259</v>
      </c>
      <c r="J668" s="21" t="s">
        <v>168</v>
      </c>
      <c r="K668" s="21">
        <v>21.217702757030501</v>
      </c>
      <c r="L668" s="21">
        <v>92.151491850911896</v>
      </c>
      <c r="M668" s="21">
        <v>-23.070918349179699</v>
      </c>
      <c r="N668" s="21">
        <v>4</v>
      </c>
      <c r="P668" s="21" t="s">
        <v>99</v>
      </c>
      <c r="Q668" s="21" t="s">
        <v>110</v>
      </c>
      <c r="S668" s="21">
        <v>19</v>
      </c>
      <c r="U668" s="21">
        <v>18</v>
      </c>
      <c r="AA668" s="21">
        <v>34</v>
      </c>
      <c r="AC668" s="21">
        <v>35</v>
      </c>
      <c r="AZ6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6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68" s="22">
        <f>Enrollment[[#This Row],[Refugee Children 3-14]]+Enrollment[[#This Row],[Refugee Children 15-24]]</f>
        <v>106</v>
      </c>
      <c r="BC6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68" s="22">
        <f>Enrollment[[#This Row],[Host Children 3-14]]+Enrollment[[#This Row],[Host Children 15-24]]</f>
        <v>0</v>
      </c>
      <c r="BF668" s="22">
        <f>Enrollment[[#This Row],['# of Boys from refugee community in age group 3-5 enrolled in learning spaces]]+Enrollment[[#This Row],['# of Boys from refugee community in age group 6-14 enrolled in learning spaces]]</f>
        <v>53</v>
      </c>
      <c r="BG668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668" s="22">
        <f>Enrollment[[#This Row],['# of Boys from host community in age group 3-5 enrolled in learning spaces]]+Enrollment[[#This Row],['# of Boys from host community in age group 6-14 enrolled in learning spaces]]</f>
        <v>0</v>
      </c>
      <c r="BI668" s="22">
        <f>Enrollment[[#This Row],['# of Girls from host community in age group 3-5 enrolled in learning spaces]]+Enrollment[[#This Row],['# of Girls from host community in age group 6-14 enrolled in learning spaces]]</f>
        <v>0</v>
      </c>
      <c r="BJ668" s="22">
        <f>Enrollment[[#This Row],[Male Refugee (3-14)]]+Enrollment[[#This Row],[Host Male (3-14)]]</f>
        <v>53</v>
      </c>
      <c r="BK668" s="22">
        <f>Enrollment[[#This Row],[Female Refugee (3-14)]]+Enrollment[[#This Row],[Host Female (3-14)]]</f>
        <v>53</v>
      </c>
      <c r="BL6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68" s="22">
        <f>Enrollment[[#This Row],['# of Boys from host community in age group 15-17 enrolled in learning spaces]]+Enrollment[[#This Row],['# of Boys from host community in age group 18-24 enrolled in learning spaces]]</f>
        <v>0</v>
      </c>
      <c r="BO6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68" s="22">
        <f>Enrollment[[#This Row],[Male Refugee (15-24)]]+Enrollment[[#This Row],[Male Host (15-24)]]</f>
        <v>0</v>
      </c>
      <c r="BQ668" s="22">
        <f>Enrollment[[#This Row],[Female Refugee  (15-24)]]+Enrollment[[#This Row],[Female Host (15-24)]]</f>
        <v>0</v>
      </c>
      <c r="BR668" s="22">
        <f>Enrollment[[#This Row],[Total Male (3-14)]]+Enrollment[[#This Row],[Total Male (15-24)]]</f>
        <v>53</v>
      </c>
      <c r="BS668" s="22">
        <f>Enrollment[[#This Row],[Total Female (3-14)]]+Enrollment[[#This Row],[Total Female (15-24)]]</f>
        <v>53</v>
      </c>
      <c r="BT668" s="22">
        <f>Enrollment[[#This Row],[Refugee Total]]+Enrollment[[#This Row],[Total Host]]</f>
        <v>106</v>
      </c>
      <c r="BU668" s="22">
        <f>Enrollment[[#This Row],['# of Girls from refugee community in age group 3-5 enrolled in learning spaces]]+Enrollment[[#This Row],['# of Girls from host community in age group 3-5 enrolled in learning spaces]]</f>
        <v>19</v>
      </c>
      <c r="BV668" s="22">
        <f>Enrollment[[#This Row],['# of Girls from refugee community in age group 6-14 enrolled in learning spaces]]+Enrollment[[#This Row],['# of Girls from host community in age group 6-14 enrolled in learning spaces]]</f>
        <v>34</v>
      </c>
      <c r="BW6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68" s="22">
        <f>Enrollment[[#This Row],['# of Boys from refugee community in age group 3-5 enrolled in learning spaces]]+Enrollment[[#This Row],['# of Boys from host community in age group 3-5 enrolled in learning spaces]]</f>
        <v>18</v>
      </c>
      <c r="BZ668" s="22">
        <f>Enrollment[[#This Row],['# of Boys from refugee community in age group 6-14 enrolled in learning spaces]]+Enrollment[[#This Row],['# of Boys from host community in age group 6-14 enrolled in learning spaces]]</f>
        <v>35</v>
      </c>
      <c r="CA6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6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69" spans="1:80">
      <c r="A669" s="21" t="s">
        <v>44</v>
      </c>
      <c r="B669" s="21" t="s">
        <v>73</v>
      </c>
      <c r="E669" s="21" t="s">
        <v>316</v>
      </c>
      <c r="F669" s="21" t="s">
        <v>950</v>
      </c>
      <c r="G669" s="21">
        <v>31013695</v>
      </c>
      <c r="H669" s="21" t="s">
        <v>166</v>
      </c>
      <c r="I669" s="21" t="s">
        <v>259</v>
      </c>
      <c r="J669" s="21" t="s">
        <v>168</v>
      </c>
      <c r="K669" s="21">
        <v>21.2177041019097</v>
      </c>
      <c r="L669" s="21">
        <v>92.1514803565004</v>
      </c>
      <c r="M669" s="21">
        <v>-30.9995554079443</v>
      </c>
      <c r="N669" s="21">
        <v>4</v>
      </c>
      <c r="P669" s="21" t="s">
        <v>99</v>
      </c>
      <c r="Q669" s="21" t="s">
        <v>110</v>
      </c>
      <c r="S669" s="21">
        <v>39</v>
      </c>
      <c r="U669" s="21">
        <v>34</v>
      </c>
      <c r="AA669" s="21">
        <v>20</v>
      </c>
      <c r="AC669" s="21">
        <v>17</v>
      </c>
      <c r="AZ6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6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69" s="22">
        <f>Enrollment[[#This Row],[Refugee Children 3-14]]+Enrollment[[#This Row],[Refugee Children 15-24]]</f>
        <v>110</v>
      </c>
      <c r="BC6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69" s="22">
        <f>Enrollment[[#This Row],[Host Children 3-14]]+Enrollment[[#This Row],[Host Children 15-24]]</f>
        <v>0</v>
      </c>
      <c r="BF669" s="22">
        <f>Enrollment[[#This Row],['# of Boys from refugee community in age group 3-5 enrolled in learning spaces]]+Enrollment[[#This Row],['# of Boys from refugee community in age group 6-14 enrolled in learning spaces]]</f>
        <v>51</v>
      </c>
      <c r="BG669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669" s="22">
        <f>Enrollment[[#This Row],['# of Boys from host community in age group 3-5 enrolled in learning spaces]]+Enrollment[[#This Row],['# of Boys from host community in age group 6-14 enrolled in learning spaces]]</f>
        <v>0</v>
      </c>
      <c r="BI669" s="22">
        <f>Enrollment[[#This Row],['# of Girls from host community in age group 3-5 enrolled in learning spaces]]+Enrollment[[#This Row],['# of Girls from host community in age group 6-14 enrolled in learning spaces]]</f>
        <v>0</v>
      </c>
      <c r="BJ669" s="22">
        <f>Enrollment[[#This Row],[Male Refugee (3-14)]]+Enrollment[[#This Row],[Host Male (3-14)]]</f>
        <v>51</v>
      </c>
      <c r="BK669" s="22">
        <f>Enrollment[[#This Row],[Female Refugee (3-14)]]+Enrollment[[#This Row],[Host Female (3-14)]]</f>
        <v>59</v>
      </c>
      <c r="BL6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69" s="22">
        <f>Enrollment[[#This Row],['# of Boys from host community in age group 15-17 enrolled in learning spaces]]+Enrollment[[#This Row],['# of Boys from host community in age group 18-24 enrolled in learning spaces]]</f>
        <v>0</v>
      </c>
      <c r="BO6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69" s="22">
        <f>Enrollment[[#This Row],[Male Refugee (15-24)]]+Enrollment[[#This Row],[Male Host (15-24)]]</f>
        <v>0</v>
      </c>
      <c r="BQ669" s="22">
        <f>Enrollment[[#This Row],[Female Refugee  (15-24)]]+Enrollment[[#This Row],[Female Host (15-24)]]</f>
        <v>0</v>
      </c>
      <c r="BR669" s="22">
        <f>Enrollment[[#This Row],[Total Male (3-14)]]+Enrollment[[#This Row],[Total Male (15-24)]]</f>
        <v>51</v>
      </c>
      <c r="BS669" s="22">
        <f>Enrollment[[#This Row],[Total Female (3-14)]]+Enrollment[[#This Row],[Total Female (15-24)]]</f>
        <v>59</v>
      </c>
      <c r="BT669" s="22">
        <f>Enrollment[[#This Row],[Refugee Total]]+Enrollment[[#This Row],[Total Host]]</f>
        <v>110</v>
      </c>
      <c r="BU669" s="22">
        <f>Enrollment[[#This Row],['# of Girls from refugee community in age group 3-5 enrolled in learning spaces]]+Enrollment[[#This Row],['# of Girls from host community in age group 3-5 enrolled in learning spaces]]</f>
        <v>39</v>
      </c>
      <c r="BV669" s="22">
        <f>Enrollment[[#This Row],['# of Girls from refugee community in age group 6-14 enrolled in learning spaces]]+Enrollment[[#This Row],['# of Girls from host community in age group 6-14 enrolled in learning spaces]]</f>
        <v>20</v>
      </c>
      <c r="BW6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69" s="22">
        <f>Enrollment[[#This Row],['# of Boys from refugee community in age group 3-5 enrolled in learning spaces]]+Enrollment[[#This Row],['# of Boys from host community in age group 3-5 enrolled in learning spaces]]</f>
        <v>34</v>
      </c>
      <c r="BZ669" s="22">
        <f>Enrollment[[#This Row],['# of Boys from refugee community in age group 6-14 enrolled in learning spaces]]+Enrollment[[#This Row],['# of Boys from host community in age group 6-14 enrolled in learning spaces]]</f>
        <v>17</v>
      </c>
      <c r="CA6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6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70" spans="1:80">
      <c r="A670" s="21" t="s">
        <v>44</v>
      </c>
      <c r="B670" s="21" t="s">
        <v>73</v>
      </c>
      <c r="E670" s="21" t="s">
        <v>316</v>
      </c>
      <c r="F670" s="21" t="s">
        <v>951</v>
      </c>
      <c r="G670" s="21">
        <v>31013697</v>
      </c>
      <c r="H670" s="21" t="s">
        <v>166</v>
      </c>
      <c r="I670" s="21" t="s">
        <v>259</v>
      </c>
      <c r="J670" s="21" t="s">
        <v>168</v>
      </c>
      <c r="P670" s="21" t="s">
        <v>99</v>
      </c>
      <c r="Q670" s="21" t="s">
        <v>110</v>
      </c>
      <c r="S670" s="21">
        <v>19</v>
      </c>
      <c r="U670" s="21">
        <v>18</v>
      </c>
      <c r="AA670" s="21">
        <v>39</v>
      </c>
      <c r="AC670" s="21">
        <v>31</v>
      </c>
      <c r="AZ6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6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70" s="22">
        <f>Enrollment[[#This Row],[Refugee Children 3-14]]+Enrollment[[#This Row],[Refugee Children 15-24]]</f>
        <v>107</v>
      </c>
      <c r="BC6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70" s="22">
        <f>Enrollment[[#This Row],[Host Children 3-14]]+Enrollment[[#This Row],[Host Children 15-24]]</f>
        <v>0</v>
      </c>
      <c r="BF670" s="22">
        <f>Enrollment[[#This Row],['# of Boys from refugee community in age group 3-5 enrolled in learning spaces]]+Enrollment[[#This Row],['# of Boys from refugee community in age group 6-14 enrolled in learning spaces]]</f>
        <v>49</v>
      </c>
      <c r="BG670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670" s="22">
        <f>Enrollment[[#This Row],['# of Boys from host community in age group 3-5 enrolled in learning spaces]]+Enrollment[[#This Row],['# of Boys from host community in age group 6-14 enrolled in learning spaces]]</f>
        <v>0</v>
      </c>
      <c r="BI670" s="22">
        <f>Enrollment[[#This Row],['# of Girls from host community in age group 3-5 enrolled in learning spaces]]+Enrollment[[#This Row],['# of Girls from host community in age group 6-14 enrolled in learning spaces]]</f>
        <v>0</v>
      </c>
      <c r="BJ670" s="22">
        <f>Enrollment[[#This Row],[Male Refugee (3-14)]]+Enrollment[[#This Row],[Host Male (3-14)]]</f>
        <v>49</v>
      </c>
      <c r="BK670" s="22">
        <f>Enrollment[[#This Row],[Female Refugee (3-14)]]+Enrollment[[#This Row],[Host Female (3-14)]]</f>
        <v>58</v>
      </c>
      <c r="BL6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70" s="22">
        <f>Enrollment[[#This Row],['# of Boys from host community in age group 15-17 enrolled in learning spaces]]+Enrollment[[#This Row],['# of Boys from host community in age group 18-24 enrolled in learning spaces]]</f>
        <v>0</v>
      </c>
      <c r="BO6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70" s="22">
        <f>Enrollment[[#This Row],[Male Refugee (15-24)]]+Enrollment[[#This Row],[Male Host (15-24)]]</f>
        <v>0</v>
      </c>
      <c r="BQ670" s="22">
        <f>Enrollment[[#This Row],[Female Refugee  (15-24)]]+Enrollment[[#This Row],[Female Host (15-24)]]</f>
        <v>0</v>
      </c>
      <c r="BR670" s="22">
        <f>Enrollment[[#This Row],[Total Male (3-14)]]+Enrollment[[#This Row],[Total Male (15-24)]]</f>
        <v>49</v>
      </c>
      <c r="BS670" s="22">
        <f>Enrollment[[#This Row],[Total Female (3-14)]]+Enrollment[[#This Row],[Total Female (15-24)]]</f>
        <v>58</v>
      </c>
      <c r="BT670" s="22">
        <f>Enrollment[[#This Row],[Refugee Total]]+Enrollment[[#This Row],[Total Host]]</f>
        <v>107</v>
      </c>
      <c r="BU670" s="22">
        <f>Enrollment[[#This Row],['# of Girls from refugee community in age group 3-5 enrolled in learning spaces]]+Enrollment[[#This Row],['# of Girls from host community in age group 3-5 enrolled in learning spaces]]</f>
        <v>19</v>
      </c>
      <c r="BV670" s="22">
        <f>Enrollment[[#This Row],['# of Girls from refugee community in age group 6-14 enrolled in learning spaces]]+Enrollment[[#This Row],['# of Girls from host community in age group 6-14 enrolled in learning spaces]]</f>
        <v>39</v>
      </c>
      <c r="BW6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70" s="22">
        <f>Enrollment[[#This Row],['# of Boys from refugee community in age group 3-5 enrolled in learning spaces]]+Enrollment[[#This Row],['# of Boys from host community in age group 3-5 enrolled in learning spaces]]</f>
        <v>18</v>
      </c>
      <c r="BZ670" s="22">
        <f>Enrollment[[#This Row],['# of Boys from refugee community in age group 6-14 enrolled in learning spaces]]+Enrollment[[#This Row],['# of Boys from host community in age group 6-14 enrolled in learning spaces]]</f>
        <v>31</v>
      </c>
      <c r="CA6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6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71" spans="1:80">
      <c r="A671" s="21" t="s">
        <v>44</v>
      </c>
      <c r="B671" s="21" t="s">
        <v>73</v>
      </c>
      <c r="E671" s="21" t="s">
        <v>952</v>
      </c>
      <c r="F671" s="21" t="s">
        <v>953</v>
      </c>
      <c r="G671" s="21">
        <v>31013654</v>
      </c>
      <c r="H671" s="21" t="s">
        <v>166</v>
      </c>
      <c r="I671" s="21" t="s">
        <v>259</v>
      </c>
      <c r="J671" s="21" t="s">
        <v>168</v>
      </c>
      <c r="P671" s="21" t="s">
        <v>99</v>
      </c>
      <c r="Q671" s="21" t="s">
        <v>110</v>
      </c>
      <c r="S671" s="21">
        <v>21</v>
      </c>
      <c r="U671" s="21">
        <v>16</v>
      </c>
      <c r="AA671" s="21">
        <v>39</v>
      </c>
      <c r="AC671" s="21">
        <v>33</v>
      </c>
      <c r="AZ6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6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71" s="22">
        <f>Enrollment[[#This Row],[Refugee Children 3-14]]+Enrollment[[#This Row],[Refugee Children 15-24]]</f>
        <v>109</v>
      </c>
      <c r="BC6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71" s="22">
        <f>Enrollment[[#This Row],[Host Children 3-14]]+Enrollment[[#This Row],[Host Children 15-24]]</f>
        <v>0</v>
      </c>
      <c r="BF671" s="22">
        <f>Enrollment[[#This Row],['# of Boys from refugee community in age group 3-5 enrolled in learning spaces]]+Enrollment[[#This Row],['# of Boys from refugee community in age group 6-14 enrolled in learning spaces]]</f>
        <v>49</v>
      </c>
      <c r="BG671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671" s="22">
        <f>Enrollment[[#This Row],['# of Boys from host community in age group 3-5 enrolled in learning spaces]]+Enrollment[[#This Row],['# of Boys from host community in age group 6-14 enrolled in learning spaces]]</f>
        <v>0</v>
      </c>
      <c r="BI671" s="22">
        <f>Enrollment[[#This Row],['# of Girls from host community in age group 3-5 enrolled in learning spaces]]+Enrollment[[#This Row],['# of Girls from host community in age group 6-14 enrolled in learning spaces]]</f>
        <v>0</v>
      </c>
      <c r="BJ671" s="22">
        <f>Enrollment[[#This Row],[Male Refugee (3-14)]]+Enrollment[[#This Row],[Host Male (3-14)]]</f>
        <v>49</v>
      </c>
      <c r="BK671" s="22">
        <f>Enrollment[[#This Row],[Female Refugee (3-14)]]+Enrollment[[#This Row],[Host Female (3-14)]]</f>
        <v>60</v>
      </c>
      <c r="BL6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71" s="22">
        <f>Enrollment[[#This Row],['# of Boys from host community in age group 15-17 enrolled in learning spaces]]+Enrollment[[#This Row],['# of Boys from host community in age group 18-24 enrolled in learning spaces]]</f>
        <v>0</v>
      </c>
      <c r="BO6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71" s="22">
        <f>Enrollment[[#This Row],[Male Refugee (15-24)]]+Enrollment[[#This Row],[Male Host (15-24)]]</f>
        <v>0</v>
      </c>
      <c r="BQ671" s="22">
        <f>Enrollment[[#This Row],[Female Refugee  (15-24)]]+Enrollment[[#This Row],[Female Host (15-24)]]</f>
        <v>0</v>
      </c>
      <c r="BR671" s="22">
        <f>Enrollment[[#This Row],[Total Male (3-14)]]+Enrollment[[#This Row],[Total Male (15-24)]]</f>
        <v>49</v>
      </c>
      <c r="BS671" s="22">
        <f>Enrollment[[#This Row],[Total Female (3-14)]]+Enrollment[[#This Row],[Total Female (15-24)]]</f>
        <v>60</v>
      </c>
      <c r="BT671" s="22">
        <f>Enrollment[[#This Row],[Refugee Total]]+Enrollment[[#This Row],[Total Host]]</f>
        <v>109</v>
      </c>
      <c r="BU671" s="22">
        <f>Enrollment[[#This Row],['# of Girls from refugee community in age group 3-5 enrolled in learning spaces]]+Enrollment[[#This Row],['# of Girls from host community in age group 3-5 enrolled in learning spaces]]</f>
        <v>21</v>
      </c>
      <c r="BV671" s="22">
        <f>Enrollment[[#This Row],['# of Girls from refugee community in age group 6-14 enrolled in learning spaces]]+Enrollment[[#This Row],['# of Girls from host community in age group 6-14 enrolled in learning spaces]]</f>
        <v>39</v>
      </c>
      <c r="BW6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71" s="22">
        <f>Enrollment[[#This Row],['# of Boys from refugee community in age group 3-5 enrolled in learning spaces]]+Enrollment[[#This Row],['# of Boys from host community in age group 3-5 enrolled in learning spaces]]</f>
        <v>16</v>
      </c>
      <c r="BZ671" s="22">
        <f>Enrollment[[#This Row],['# of Boys from refugee community in age group 6-14 enrolled in learning spaces]]+Enrollment[[#This Row],['# of Boys from host community in age group 6-14 enrolled in learning spaces]]</f>
        <v>33</v>
      </c>
      <c r="CA6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6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72" spans="1:80">
      <c r="A672" s="21" t="s">
        <v>44</v>
      </c>
      <c r="B672" s="21" t="s">
        <v>73</v>
      </c>
      <c r="E672" s="21" t="s">
        <v>954</v>
      </c>
      <c r="F672" s="21" t="s">
        <v>955</v>
      </c>
      <c r="G672" s="21">
        <v>31013653</v>
      </c>
      <c r="H672" s="21" t="s">
        <v>166</v>
      </c>
      <c r="I672" s="21" t="s">
        <v>259</v>
      </c>
      <c r="J672" s="21" t="s">
        <v>168</v>
      </c>
      <c r="P672" s="21" t="s">
        <v>99</v>
      </c>
      <c r="Q672" s="21" t="s">
        <v>110</v>
      </c>
      <c r="S672" s="21">
        <v>40</v>
      </c>
      <c r="U672" s="21">
        <v>33</v>
      </c>
      <c r="AA672" s="21">
        <v>22</v>
      </c>
      <c r="AC672" s="21">
        <v>15</v>
      </c>
      <c r="AZ6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6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72" s="22">
        <f>Enrollment[[#This Row],[Refugee Children 3-14]]+Enrollment[[#This Row],[Refugee Children 15-24]]</f>
        <v>110</v>
      </c>
      <c r="BC6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72" s="22">
        <f>Enrollment[[#This Row],[Host Children 3-14]]+Enrollment[[#This Row],[Host Children 15-24]]</f>
        <v>0</v>
      </c>
      <c r="BF672" s="22">
        <f>Enrollment[[#This Row],['# of Boys from refugee community in age group 3-5 enrolled in learning spaces]]+Enrollment[[#This Row],['# of Boys from refugee community in age group 6-14 enrolled in learning spaces]]</f>
        <v>48</v>
      </c>
      <c r="BG672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672" s="22">
        <f>Enrollment[[#This Row],['# of Boys from host community in age group 3-5 enrolled in learning spaces]]+Enrollment[[#This Row],['# of Boys from host community in age group 6-14 enrolled in learning spaces]]</f>
        <v>0</v>
      </c>
      <c r="BI672" s="22">
        <f>Enrollment[[#This Row],['# of Girls from host community in age group 3-5 enrolled in learning spaces]]+Enrollment[[#This Row],['# of Girls from host community in age group 6-14 enrolled in learning spaces]]</f>
        <v>0</v>
      </c>
      <c r="BJ672" s="22">
        <f>Enrollment[[#This Row],[Male Refugee (3-14)]]+Enrollment[[#This Row],[Host Male (3-14)]]</f>
        <v>48</v>
      </c>
      <c r="BK672" s="22">
        <f>Enrollment[[#This Row],[Female Refugee (3-14)]]+Enrollment[[#This Row],[Host Female (3-14)]]</f>
        <v>62</v>
      </c>
      <c r="BL6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72" s="22">
        <f>Enrollment[[#This Row],['# of Boys from host community in age group 15-17 enrolled in learning spaces]]+Enrollment[[#This Row],['# of Boys from host community in age group 18-24 enrolled in learning spaces]]</f>
        <v>0</v>
      </c>
      <c r="BO6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72" s="22">
        <f>Enrollment[[#This Row],[Male Refugee (15-24)]]+Enrollment[[#This Row],[Male Host (15-24)]]</f>
        <v>0</v>
      </c>
      <c r="BQ672" s="22">
        <f>Enrollment[[#This Row],[Female Refugee  (15-24)]]+Enrollment[[#This Row],[Female Host (15-24)]]</f>
        <v>0</v>
      </c>
      <c r="BR672" s="22">
        <f>Enrollment[[#This Row],[Total Male (3-14)]]+Enrollment[[#This Row],[Total Male (15-24)]]</f>
        <v>48</v>
      </c>
      <c r="BS672" s="22">
        <f>Enrollment[[#This Row],[Total Female (3-14)]]+Enrollment[[#This Row],[Total Female (15-24)]]</f>
        <v>62</v>
      </c>
      <c r="BT672" s="22">
        <f>Enrollment[[#This Row],[Refugee Total]]+Enrollment[[#This Row],[Total Host]]</f>
        <v>110</v>
      </c>
      <c r="BU672" s="22">
        <f>Enrollment[[#This Row],['# of Girls from refugee community in age group 3-5 enrolled in learning spaces]]+Enrollment[[#This Row],['# of Girls from host community in age group 3-5 enrolled in learning spaces]]</f>
        <v>40</v>
      </c>
      <c r="BV672" s="22">
        <f>Enrollment[[#This Row],['# of Girls from refugee community in age group 6-14 enrolled in learning spaces]]+Enrollment[[#This Row],['# of Girls from host community in age group 6-14 enrolled in learning spaces]]</f>
        <v>22</v>
      </c>
      <c r="BW6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72" s="22">
        <f>Enrollment[[#This Row],['# of Boys from refugee community in age group 3-5 enrolled in learning spaces]]+Enrollment[[#This Row],['# of Boys from host community in age group 3-5 enrolled in learning spaces]]</f>
        <v>33</v>
      </c>
      <c r="BZ672" s="22">
        <f>Enrollment[[#This Row],['# of Boys from refugee community in age group 6-14 enrolled in learning spaces]]+Enrollment[[#This Row],['# of Boys from host community in age group 6-14 enrolled in learning spaces]]</f>
        <v>15</v>
      </c>
      <c r="CA6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6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73" spans="1:80">
      <c r="A673" s="21" t="s">
        <v>44</v>
      </c>
      <c r="B673" s="21" t="s">
        <v>73</v>
      </c>
      <c r="E673" s="21" t="s">
        <v>956</v>
      </c>
      <c r="F673" s="21" t="s">
        <v>957</v>
      </c>
      <c r="G673" s="21">
        <v>31013651</v>
      </c>
      <c r="H673" s="21" t="s">
        <v>166</v>
      </c>
      <c r="I673" s="21" t="s">
        <v>259</v>
      </c>
      <c r="J673" s="21" t="s">
        <v>168</v>
      </c>
      <c r="P673" s="21" t="s">
        <v>99</v>
      </c>
      <c r="Q673" s="21" t="s">
        <v>110</v>
      </c>
      <c r="S673" s="21">
        <v>20</v>
      </c>
      <c r="U673" s="21">
        <v>17</v>
      </c>
      <c r="AA673" s="21">
        <v>47</v>
      </c>
      <c r="AC673" s="21">
        <v>27</v>
      </c>
      <c r="AZ6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6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73" s="22">
        <f>Enrollment[[#This Row],[Refugee Children 3-14]]+Enrollment[[#This Row],[Refugee Children 15-24]]</f>
        <v>111</v>
      </c>
      <c r="BC6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73" s="22">
        <f>Enrollment[[#This Row],[Host Children 3-14]]+Enrollment[[#This Row],[Host Children 15-24]]</f>
        <v>0</v>
      </c>
      <c r="BF673" s="22">
        <f>Enrollment[[#This Row],['# of Boys from refugee community in age group 3-5 enrolled in learning spaces]]+Enrollment[[#This Row],['# of Boys from refugee community in age group 6-14 enrolled in learning spaces]]</f>
        <v>44</v>
      </c>
      <c r="BG673" s="22">
        <f>Enrollment[[#This Row],['# of Girls from refugee community in age group 3-5 enrolled in learning spaces]]+Enrollment[[#This Row],['# of Girls from refugee community in age group 6-14 enrolled in learning spaces]]</f>
        <v>67</v>
      </c>
      <c r="BH673" s="22">
        <f>Enrollment[[#This Row],['# of Boys from host community in age group 3-5 enrolled in learning spaces]]+Enrollment[[#This Row],['# of Boys from host community in age group 6-14 enrolled in learning spaces]]</f>
        <v>0</v>
      </c>
      <c r="BI673" s="22">
        <f>Enrollment[[#This Row],['# of Girls from host community in age group 3-5 enrolled in learning spaces]]+Enrollment[[#This Row],['# of Girls from host community in age group 6-14 enrolled in learning spaces]]</f>
        <v>0</v>
      </c>
      <c r="BJ673" s="22">
        <f>Enrollment[[#This Row],[Male Refugee (3-14)]]+Enrollment[[#This Row],[Host Male (3-14)]]</f>
        <v>44</v>
      </c>
      <c r="BK673" s="22">
        <f>Enrollment[[#This Row],[Female Refugee (3-14)]]+Enrollment[[#This Row],[Host Female (3-14)]]</f>
        <v>67</v>
      </c>
      <c r="BL6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73" s="22">
        <f>Enrollment[[#This Row],['# of Boys from host community in age group 15-17 enrolled in learning spaces]]+Enrollment[[#This Row],['# of Boys from host community in age group 18-24 enrolled in learning spaces]]</f>
        <v>0</v>
      </c>
      <c r="BO6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73" s="22">
        <f>Enrollment[[#This Row],[Male Refugee (15-24)]]+Enrollment[[#This Row],[Male Host (15-24)]]</f>
        <v>0</v>
      </c>
      <c r="BQ673" s="22">
        <f>Enrollment[[#This Row],[Female Refugee  (15-24)]]+Enrollment[[#This Row],[Female Host (15-24)]]</f>
        <v>0</v>
      </c>
      <c r="BR673" s="22">
        <f>Enrollment[[#This Row],[Total Male (3-14)]]+Enrollment[[#This Row],[Total Male (15-24)]]</f>
        <v>44</v>
      </c>
      <c r="BS673" s="22">
        <f>Enrollment[[#This Row],[Total Female (3-14)]]+Enrollment[[#This Row],[Total Female (15-24)]]</f>
        <v>67</v>
      </c>
      <c r="BT673" s="22">
        <f>Enrollment[[#This Row],[Refugee Total]]+Enrollment[[#This Row],[Total Host]]</f>
        <v>111</v>
      </c>
      <c r="BU673" s="22">
        <f>Enrollment[[#This Row],['# of Girls from refugee community in age group 3-5 enrolled in learning spaces]]+Enrollment[[#This Row],['# of Girls from host community in age group 3-5 enrolled in learning spaces]]</f>
        <v>20</v>
      </c>
      <c r="BV673" s="22">
        <f>Enrollment[[#This Row],['# of Girls from refugee community in age group 6-14 enrolled in learning spaces]]+Enrollment[[#This Row],['# of Girls from host community in age group 6-14 enrolled in learning spaces]]</f>
        <v>47</v>
      </c>
      <c r="BW6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73" s="22">
        <f>Enrollment[[#This Row],['# of Boys from refugee community in age group 3-5 enrolled in learning spaces]]+Enrollment[[#This Row],['# of Boys from host community in age group 3-5 enrolled in learning spaces]]</f>
        <v>17</v>
      </c>
      <c r="BZ673" s="22">
        <f>Enrollment[[#This Row],['# of Boys from refugee community in age group 6-14 enrolled in learning spaces]]+Enrollment[[#This Row],['# of Boys from host community in age group 6-14 enrolled in learning spaces]]</f>
        <v>27</v>
      </c>
      <c r="CA6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6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74" spans="1:80">
      <c r="A674" s="21" t="s">
        <v>44</v>
      </c>
      <c r="B674" s="21" t="s">
        <v>73</v>
      </c>
      <c r="E674" s="21" t="s">
        <v>958</v>
      </c>
      <c r="F674" s="21" t="s">
        <v>959</v>
      </c>
      <c r="G674" s="21">
        <v>31013691</v>
      </c>
      <c r="H674" s="21" t="s">
        <v>166</v>
      </c>
      <c r="I674" s="21" t="s">
        <v>259</v>
      </c>
      <c r="J674" s="21" t="s">
        <v>168</v>
      </c>
      <c r="K674" s="21">
        <v>21.216456859594601</v>
      </c>
      <c r="L674" s="21">
        <v>92.154149497656903</v>
      </c>
      <c r="M674" s="21">
        <v>-33.168851418006199</v>
      </c>
      <c r="N674" s="21">
        <v>4</v>
      </c>
      <c r="P674" s="21" t="s">
        <v>99</v>
      </c>
      <c r="Q674" s="21" t="s">
        <v>110</v>
      </c>
      <c r="S674" s="21">
        <v>40</v>
      </c>
      <c r="U674" s="21">
        <v>34</v>
      </c>
      <c r="AA674" s="21">
        <v>20</v>
      </c>
      <c r="AC674" s="21">
        <v>16</v>
      </c>
      <c r="AZ6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6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74" s="22">
        <f>Enrollment[[#This Row],[Refugee Children 3-14]]+Enrollment[[#This Row],[Refugee Children 15-24]]</f>
        <v>110</v>
      </c>
      <c r="BC6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74" s="22">
        <f>Enrollment[[#This Row],[Host Children 3-14]]+Enrollment[[#This Row],[Host Children 15-24]]</f>
        <v>0</v>
      </c>
      <c r="BF674" s="22">
        <f>Enrollment[[#This Row],['# of Boys from refugee community in age group 3-5 enrolled in learning spaces]]+Enrollment[[#This Row],['# of Boys from refugee community in age group 6-14 enrolled in learning spaces]]</f>
        <v>50</v>
      </c>
      <c r="BG674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674" s="22">
        <f>Enrollment[[#This Row],['# of Boys from host community in age group 3-5 enrolled in learning spaces]]+Enrollment[[#This Row],['# of Boys from host community in age group 6-14 enrolled in learning spaces]]</f>
        <v>0</v>
      </c>
      <c r="BI674" s="22">
        <f>Enrollment[[#This Row],['# of Girls from host community in age group 3-5 enrolled in learning spaces]]+Enrollment[[#This Row],['# of Girls from host community in age group 6-14 enrolled in learning spaces]]</f>
        <v>0</v>
      </c>
      <c r="BJ674" s="22">
        <f>Enrollment[[#This Row],[Male Refugee (3-14)]]+Enrollment[[#This Row],[Host Male (3-14)]]</f>
        <v>50</v>
      </c>
      <c r="BK674" s="22">
        <f>Enrollment[[#This Row],[Female Refugee (3-14)]]+Enrollment[[#This Row],[Host Female (3-14)]]</f>
        <v>60</v>
      </c>
      <c r="BL6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74" s="22">
        <f>Enrollment[[#This Row],['# of Boys from host community in age group 15-17 enrolled in learning spaces]]+Enrollment[[#This Row],['# of Boys from host community in age group 18-24 enrolled in learning spaces]]</f>
        <v>0</v>
      </c>
      <c r="BO6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74" s="22">
        <f>Enrollment[[#This Row],[Male Refugee (15-24)]]+Enrollment[[#This Row],[Male Host (15-24)]]</f>
        <v>0</v>
      </c>
      <c r="BQ674" s="22">
        <f>Enrollment[[#This Row],[Female Refugee  (15-24)]]+Enrollment[[#This Row],[Female Host (15-24)]]</f>
        <v>0</v>
      </c>
      <c r="BR674" s="22">
        <f>Enrollment[[#This Row],[Total Male (3-14)]]+Enrollment[[#This Row],[Total Male (15-24)]]</f>
        <v>50</v>
      </c>
      <c r="BS674" s="22">
        <f>Enrollment[[#This Row],[Total Female (3-14)]]+Enrollment[[#This Row],[Total Female (15-24)]]</f>
        <v>60</v>
      </c>
      <c r="BT674" s="22">
        <f>Enrollment[[#This Row],[Refugee Total]]+Enrollment[[#This Row],[Total Host]]</f>
        <v>110</v>
      </c>
      <c r="BU674" s="22">
        <f>Enrollment[[#This Row],['# of Girls from refugee community in age group 3-5 enrolled in learning spaces]]+Enrollment[[#This Row],['# of Girls from host community in age group 3-5 enrolled in learning spaces]]</f>
        <v>40</v>
      </c>
      <c r="BV674" s="22">
        <f>Enrollment[[#This Row],['# of Girls from refugee community in age group 6-14 enrolled in learning spaces]]+Enrollment[[#This Row],['# of Girls from host community in age group 6-14 enrolled in learning spaces]]</f>
        <v>20</v>
      </c>
      <c r="BW6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74" s="22">
        <f>Enrollment[[#This Row],['# of Boys from refugee community in age group 3-5 enrolled in learning spaces]]+Enrollment[[#This Row],['# of Boys from host community in age group 3-5 enrolled in learning spaces]]</f>
        <v>34</v>
      </c>
      <c r="BZ674" s="22">
        <f>Enrollment[[#This Row],['# of Boys from refugee community in age group 6-14 enrolled in learning spaces]]+Enrollment[[#This Row],['# of Boys from host community in age group 6-14 enrolled in learning spaces]]</f>
        <v>16</v>
      </c>
      <c r="CA6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6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75" spans="1:80">
      <c r="A675" s="21" t="s">
        <v>44</v>
      </c>
      <c r="B675" s="21" t="s">
        <v>73</v>
      </c>
      <c r="E675" s="21" t="s">
        <v>958</v>
      </c>
      <c r="F675" s="21" t="s">
        <v>960</v>
      </c>
      <c r="G675" s="21">
        <v>31013693</v>
      </c>
      <c r="H675" s="21" t="s">
        <v>166</v>
      </c>
      <c r="I675" s="21" t="s">
        <v>259</v>
      </c>
      <c r="J675" s="21" t="s">
        <v>168</v>
      </c>
      <c r="K675" s="21">
        <v>21.217051787829298</v>
      </c>
      <c r="L675" s="21">
        <v>92.154158786961403</v>
      </c>
      <c r="M675" s="21">
        <v>-40.842516189333303</v>
      </c>
      <c r="N675" s="21">
        <v>4</v>
      </c>
      <c r="P675" s="21" t="s">
        <v>99</v>
      </c>
      <c r="Q675" s="21" t="s">
        <v>110</v>
      </c>
      <c r="S675" s="21">
        <v>34</v>
      </c>
      <c r="U675" s="21">
        <v>39</v>
      </c>
      <c r="AA675" s="21">
        <v>17</v>
      </c>
      <c r="AC675" s="21">
        <v>20</v>
      </c>
      <c r="AZ6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6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75" s="22">
        <f>Enrollment[[#This Row],[Refugee Children 3-14]]+Enrollment[[#This Row],[Refugee Children 15-24]]</f>
        <v>110</v>
      </c>
      <c r="BC6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75" s="22">
        <f>Enrollment[[#This Row],[Host Children 3-14]]+Enrollment[[#This Row],[Host Children 15-24]]</f>
        <v>0</v>
      </c>
      <c r="BF675" s="22">
        <f>Enrollment[[#This Row],['# of Boys from refugee community in age group 3-5 enrolled in learning spaces]]+Enrollment[[#This Row],['# of Boys from refugee community in age group 6-14 enrolled in learning spaces]]</f>
        <v>59</v>
      </c>
      <c r="BG675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675" s="22">
        <f>Enrollment[[#This Row],['# of Boys from host community in age group 3-5 enrolled in learning spaces]]+Enrollment[[#This Row],['# of Boys from host community in age group 6-14 enrolled in learning spaces]]</f>
        <v>0</v>
      </c>
      <c r="BI675" s="22">
        <f>Enrollment[[#This Row],['# of Girls from host community in age group 3-5 enrolled in learning spaces]]+Enrollment[[#This Row],['# of Girls from host community in age group 6-14 enrolled in learning spaces]]</f>
        <v>0</v>
      </c>
      <c r="BJ675" s="22">
        <f>Enrollment[[#This Row],[Male Refugee (3-14)]]+Enrollment[[#This Row],[Host Male (3-14)]]</f>
        <v>59</v>
      </c>
      <c r="BK675" s="22">
        <f>Enrollment[[#This Row],[Female Refugee (3-14)]]+Enrollment[[#This Row],[Host Female (3-14)]]</f>
        <v>51</v>
      </c>
      <c r="BL6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75" s="22">
        <f>Enrollment[[#This Row],['# of Boys from host community in age group 15-17 enrolled in learning spaces]]+Enrollment[[#This Row],['# of Boys from host community in age group 18-24 enrolled in learning spaces]]</f>
        <v>0</v>
      </c>
      <c r="BO6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75" s="22">
        <f>Enrollment[[#This Row],[Male Refugee (15-24)]]+Enrollment[[#This Row],[Male Host (15-24)]]</f>
        <v>0</v>
      </c>
      <c r="BQ675" s="22">
        <f>Enrollment[[#This Row],[Female Refugee  (15-24)]]+Enrollment[[#This Row],[Female Host (15-24)]]</f>
        <v>0</v>
      </c>
      <c r="BR675" s="22">
        <f>Enrollment[[#This Row],[Total Male (3-14)]]+Enrollment[[#This Row],[Total Male (15-24)]]</f>
        <v>59</v>
      </c>
      <c r="BS675" s="22">
        <f>Enrollment[[#This Row],[Total Female (3-14)]]+Enrollment[[#This Row],[Total Female (15-24)]]</f>
        <v>51</v>
      </c>
      <c r="BT675" s="22">
        <f>Enrollment[[#This Row],[Refugee Total]]+Enrollment[[#This Row],[Total Host]]</f>
        <v>110</v>
      </c>
      <c r="BU675" s="22">
        <f>Enrollment[[#This Row],['# of Girls from refugee community in age group 3-5 enrolled in learning spaces]]+Enrollment[[#This Row],['# of Girls from host community in age group 3-5 enrolled in learning spaces]]</f>
        <v>34</v>
      </c>
      <c r="BV675" s="22">
        <f>Enrollment[[#This Row],['# of Girls from refugee community in age group 6-14 enrolled in learning spaces]]+Enrollment[[#This Row],['# of Girls from host community in age group 6-14 enrolled in learning spaces]]</f>
        <v>17</v>
      </c>
      <c r="BW6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75" s="22">
        <f>Enrollment[[#This Row],['# of Boys from refugee community in age group 3-5 enrolled in learning spaces]]+Enrollment[[#This Row],['# of Boys from host community in age group 3-5 enrolled in learning spaces]]</f>
        <v>39</v>
      </c>
      <c r="BZ675" s="22">
        <f>Enrollment[[#This Row],['# of Boys from refugee community in age group 6-14 enrolled in learning spaces]]+Enrollment[[#This Row],['# of Boys from host community in age group 6-14 enrolled in learning spaces]]</f>
        <v>20</v>
      </c>
      <c r="CA6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6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76" spans="1:80">
      <c r="A676" s="21" t="s">
        <v>45</v>
      </c>
      <c r="B676" s="21" t="s">
        <v>74</v>
      </c>
      <c r="E676" s="21" t="s">
        <v>961</v>
      </c>
      <c r="F676" s="21" t="s">
        <v>962</v>
      </c>
      <c r="G676" s="21">
        <v>31013688</v>
      </c>
      <c r="H676" s="21" t="s">
        <v>166</v>
      </c>
      <c r="I676" s="21" t="s">
        <v>259</v>
      </c>
      <c r="J676" s="21" t="s">
        <v>168</v>
      </c>
      <c r="K676" s="21">
        <v>21.213807132402</v>
      </c>
      <c r="L676" s="21">
        <v>92.153748066520606</v>
      </c>
      <c r="M676" s="21">
        <v>-38.923838711672197</v>
      </c>
      <c r="N676" s="21">
        <v>4</v>
      </c>
      <c r="P676" s="21" t="s">
        <v>99</v>
      </c>
      <c r="Q676" s="21" t="s">
        <v>110</v>
      </c>
      <c r="S676" s="21">
        <v>19</v>
      </c>
      <c r="U676" s="21">
        <v>18</v>
      </c>
      <c r="AA676" s="21">
        <v>32</v>
      </c>
      <c r="AC676" s="21">
        <v>41</v>
      </c>
      <c r="AZ6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6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76" s="22">
        <f>Enrollment[[#This Row],[Refugee Children 3-14]]+Enrollment[[#This Row],[Refugee Children 15-24]]</f>
        <v>110</v>
      </c>
      <c r="BC6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76" s="22">
        <f>Enrollment[[#This Row],[Host Children 3-14]]+Enrollment[[#This Row],[Host Children 15-24]]</f>
        <v>0</v>
      </c>
      <c r="BF676" s="22">
        <f>Enrollment[[#This Row],['# of Boys from refugee community in age group 3-5 enrolled in learning spaces]]+Enrollment[[#This Row],['# of Boys from refugee community in age group 6-14 enrolled in learning spaces]]</f>
        <v>59</v>
      </c>
      <c r="BG676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676" s="22">
        <f>Enrollment[[#This Row],['# of Boys from host community in age group 3-5 enrolled in learning spaces]]+Enrollment[[#This Row],['# of Boys from host community in age group 6-14 enrolled in learning spaces]]</f>
        <v>0</v>
      </c>
      <c r="BI676" s="22">
        <f>Enrollment[[#This Row],['# of Girls from host community in age group 3-5 enrolled in learning spaces]]+Enrollment[[#This Row],['# of Girls from host community in age group 6-14 enrolled in learning spaces]]</f>
        <v>0</v>
      </c>
      <c r="BJ676" s="22">
        <f>Enrollment[[#This Row],[Male Refugee (3-14)]]+Enrollment[[#This Row],[Host Male (3-14)]]</f>
        <v>59</v>
      </c>
      <c r="BK676" s="22">
        <f>Enrollment[[#This Row],[Female Refugee (3-14)]]+Enrollment[[#This Row],[Host Female (3-14)]]</f>
        <v>51</v>
      </c>
      <c r="BL67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7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76" s="22">
        <f>Enrollment[[#This Row],['# of Boys from host community in age group 15-17 enrolled in learning spaces]]+Enrollment[[#This Row],['# of Boys from host community in age group 18-24 enrolled in learning spaces]]</f>
        <v>0</v>
      </c>
      <c r="BO6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76" s="22">
        <f>Enrollment[[#This Row],[Male Refugee (15-24)]]+Enrollment[[#This Row],[Male Host (15-24)]]</f>
        <v>0</v>
      </c>
      <c r="BQ676" s="22">
        <f>Enrollment[[#This Row],[Female Refugee  (15-24)]]+Enrollment[[#This Row],[Female Host (15-24)]]</f>
        <v>0</v>
      </c>
      <c r="BR676" s="22">
        <f>Enrollment[[#This Row],[Total Male (3-14)]]+Enrollment[[#This Row],[Total Male (15-24)]]</f>
        <v>59</v>
      </c>
      <c r="BS676" s="22">
        <f>Enrollment[[#This Row],[Total Female (3-14)]]+Enrollment[[#This Row],[Total Female (15-24)]]</f>
        <v>51</v>
      </c>
      <c r="BT676" s="22">
        <f>Enrollment[[#This Row],[Refugee Total]]+Enrollment[[#This Row],[Total Host]]</f>
        <v>110</v>
      </c>
      <c r="BU676" s="22">
        <f>Enrollment[[#This Row],['# of Girls from refugee community in age group 3-5 enrolled in learning spaces]]+Enrollment[[#This Row],['# of Girls from host community in age group 3-5 enrolled in learning spaces]]</f>
        <v>19</v>
      </c>
      <c r="BV676" s="22">
        <f>Enrollment[[#This Row],['# of Girls from refugee community in age group 6-14 enrolled in learning spaces]]+Enrollment[[#This Row],['# of Girls from host community in age group 6-14 enrolled in learning spaces]]</f>
        <v>32</v>
      </c>
      <c r="BW67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7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76" s="22">
        <f>Enrollment[[#This Row],['# of Boys from refugee community in age group 3-5 enrolled in learning spaces]]+Enrollment[[#This Row],['# of Boys from host community in age group 3-5 enrolled in learning spaces]]</f>
        <v>18</v>
      </c>
      <c r="BZ676" s="22">
        <f>Enrollment[[#This Row],['# of Boys from refugee community in age group 6-14 enrolled in learning spaces]]+Enrollment[[#This Row],['# of Boys from host community in age group 6-14 enrolled in learning spaces]]</f>
        <v>41</v>
      </c>
      <c r="CA67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7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77" spans="1:80">
      <c r="A677" s="21" t="s">
        <v>45</v>
      </c>
      <c r="B677" s="21" t="s">
        <v>74</v>
      </c>
      <c r="E677" s="21" t="s">
        <v>961</v>
      </c>
      <c r="F677" s="21" t="s">
        <v>963</v>
      </c>
      <c r="G677" s="21">
        <v>31013686</v>
      </c>
      <c r="H677" s="21" t="s">
        <v>166</v>
      </c>
      <c r="I677" s="21" t="s">
        <v>259</v>
      </c>
      <c r="J677" s="21" t="s">
        <v>168</v>
      </c>
      <c r="K677" s="21">
        <v>21.213742378699902</v>
      </c>
      <c r="L677" s="21">
        <v>92.153870734329303</v>
      </c>
      <c r="M677" s="21">
        <v>-46.817385295836701</v>
      </c>
      <c r="N677" s="21">
        <v>4</v>
      </c>
      <c r="P677" s="21" t="s">
        <v>99</v>
      </c>
      <c r="Q677" s="21" t="s">
        <v>110</v>
      </c>
      <c r="S677" s="21">
        <v>12</v>
      </c>
      <c r="U677" s="21">
        <v>25</v>
      </c>
      <c r="AA677" s="21">
        <v>39</v>
      </c>
      <c r="AC677" s="21">
        <v>35</v>
      </c>
      <c r="AZ6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6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77" s="22">
        <f>Enrollment[[#This Row],[Refugee Children 3-14]]+Enrollment[[#This Row],[Refugee Children 15-24]]</f>
        <v>111</v>
      </c>
      <c r="BC6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77" s="22">
        <f>Enrollment[[#This Row],[Host Children 3-14]]+Enrollment[[#This Row],[Host Children 15-24]]</f>
        <v>0</v>
      </c>
      <c r="BF677" s="22">
        <f>Enrollment[[#This Row],['# of Boys from refugee community in age group 3-5 enrolled in learning spaces]]+Enrollment[[#This Row],['# of Boys from refugee community in age group 6-14 enrolled in learning spaces]]</f>
        <v>60</v>
      </c>
      <c r="BG677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677" s="22">
        <f>Enrollment[[#This Row],['# of Boys from host community in age group 3-5 enrolled in learning spaces]]+Enrollment[[#This Row],['# of Boys from host community in age group 6-14 enrolled in learning spaces]]</f>
        <v>0</v>
      </c>
      <c r="BI677" s="22">
        <f>Enrollment[[#This Row],['# of Girls from host community in age group 3-5 enrolled in learning spaces]]+Enrollment[[#This Row],['# of Girls from host community in age group 6-14 enrolled in learning spaces]]</f>
        <v>0</v>
      </c>
      <c r="BJ677" s="22">
        <f>Enrollment[[#This Row],[Male Refugee (3-14)]]+Enrollment[[#This Row],[Host Male (3-14)]]</f>
        <v>60</v>
      </c>
      <c r="BK677" s="22">
        <f>Enrollment[[#This Row],[Female Refugee (3-14)]]+Enrollment[[#This Row],[Host Female (3-14)]]</f>
        <v>51</v>
      </c>
      <c r="BL6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77" s="22">
        <f>Enrollment[[#This Row],['# of Boys from host community in age group 15-17 enrolled in learning spaces]]+Enrollment[[#This Row],['# of Boys from host community in age group 18-24 enrolled in learning spaces]]</f>
        <v>0</v>
      </c>
      <c r="BO6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77" s="22">
        <f>Enrollment[[#This Row],[Male Refugee (15-24)]]+Enrollment[[#This Row],[Male Host (15-24)]]</f>
        <v>0</v>
      </c>
      <c r="BQ677" s="22">
        <f>Enrollment[[#This Row],[Female Refugee  (15-24)]]+Enrollment[[#This Row],[Female Host (15-24)]]</f>
        <v>0</v>
      </c>
      <c r="BR677" s="22">
        <f>Enrollment[[#This Row],[Total Male (3-14)]]+Enrollment[[#This Row],[Total Male (15-24)]]</f>
        <v>60</v>
      </c>
      <c r="BS677" s="22">
        <f>Enrollment[[#This Row],[Total Female (3-14)]]+Enrollment[[#This Row],[Total Female (15-24)]]</f>
        <v>51</v>
      </c>
      <c r="BT677" s="22">
        <f>Enrollment[[#This Row],[Refugee Total]]+Enrollment[[#This Row],[Total Host]]</f>
        <v>111</v>
      </c>
      <c r="BU677" s="22">
        <f>Enrollment[[#This Row],['# of Girls from refugee community in age group 3-5 enrolled in learning spaces]]+Enrollment[[#This Row],['# of Girls from host community in age group 3-5 enrolled in learning spaces]]</f>
        <v>12</v>
      </c>
      <c r="BV677" s="22">
        <f>Enrollment[[#This Row],['# of Girls from refugee community in age group 6-14 enrolled in learning spaces]]+Enrollment[[#This Row],['# of Girls from host community in age group 6-14 enrolled in learning spaces]]</f>
        <v>39</v>
      </c>
      <c r="BW6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77" s="22">
        <f>Enrollment[[#This Row],['# of Boys from refugee community in age group 3-5 enrolled in learning spaces]]+Enrollment[[#This Row],['# of Boys from host community in age group 3-5 enrolled in learning spaces]]</f>
        <v>25</v>
      </c>
      <c r="BZ677" s="22">
        <f>Enrollment[[#This Row],['# of Boys from refugee community in age group 6-14 enrolled in learning spaces]]+Enrollment[[#This Row],['# of Boys from host community in age group 6-14 enrolled in learning spaces]]</f>
        <v>35</v>
      </c>
      <c r="CA6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6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78" spans="1:80">
      <c r="A678" s="21" t="s">
        <v>45</v>
      </c>
      <c r="B678" s="21" t="s">
        <v>74</v>
      </c>
      <c r="E678" s="21" t="s">
        <v>964</v>
      </c>
      <c r="F678" s="21" t="s">
        <v>965</v>
      </c>
      <c r="G678" s="21">
        <v>31013662</v>
      </c>
      <c r="H678" s="21" t="s">
        <v>166</v>
      </c>
      <c r="I678" s="21" t="s">
        <v>259</v>
      </c>
      <c r="J678" s="21" t="s">
        <v>168</v>
      </c>
      <c r="K678" s="21">
        <v>21.211939106475601</v>
      </c>
      <c r="L678" s="21">
        <v>92.149577367681999</v>
      </c>
      <c r="M678" s="21">
        <v>-26.558408659578401</v>
      </c>
      <c r="N678" s="21">
        <v>4</v>
      </c>
      <c r="P678" s="21" t="s">
        <v>99</v>
      </c>
      <c r="Q678" s="21" t="s">
        <v>110</v>
      </c>
      <c r="S678" s="21">
        <v>16</v>
      </c>
      <c r="U678" s="21">
        <v>19</v>
      </c>
      <c r="AA678" s="21">
        <v>36</v>
      </c>
      <c r="AC678" s="21">
        <v>34</v>
      </c>
      <c r="AZ6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78" s="22">
        <f>Enrollment[[#This Row],[Refugee Children 3-14]]+Enrollment[[#This Row],[Refugee Children 15-24]]</f>
        <v>105</v>
      </c>
      <c r="BC6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78" s="22">
        <f>Enrollment[[#This Row],[Host Children 3-14]]+Enrollment[[#This Row],[Host Children 15-24]]</f>
        <v>0</v>
      </c>
      <c r="BF678" s="22">
        <f>Enrollment[[#This Row],['# of Boys from refugee community in age group 3-5 enrolled in learning spaces]]+Enrollment[[#This Row],['# of Boys from refugee community in age group 6-14 enrolled in learning spaces]]</f>
        <v>53</v>
      </c>
      <c r="BG678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678" s="22">
        <f>Enrollment[[#This Row],['# of Boys from host community in age group 3-5 enrolled in learning spaces]]+Enrollment[[#This Row],['# of Boys from host community in age group 6-14 enrolled in learning spaces]]</f>
        <v>0</v>
      </c>
      <c r="BI678" s="22">
        <f>Enrollment[[#This Row],['# of Girls from host community in age group 3-5 enrolled in learning spaces]]+Enrollment[[#This Row],['# of Girls from host community in age group 6-14 enrolled in learning spaces]]</f>
        <v>0</v>
      </c>
      <c r="BJ678" s="22">
        <f>Enrollment[[#This Row],[Male Refugee (3-14)]]+Enrollment[[#This Row],[Host Male (3-14)]]</f>
        <v>53</v>
      </c>
      <c r="BK678" s="22">
        <f>Enrollment[[#This Row],[Female Refugee (3-14)]]+Enrollment[[#This Row],[Host Female (3-14)]]</f>
        <v>52</v>
      </c>
      <c r="BL6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78" s="22">
        <f>Enrollment[[#This Row],['# of Boys from host community in age group 15-17 enrolled in learning spaces]]+Enrollment[[#This Row],['# of Boys from host community in age group 18-24 enrolled in learning spaces]]</f>
        <v>0</v>
      </c>
      <c r="BO6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78" s="22">
        <f>Enrollment[[#This Row],[Male Refugee (15-24)]]+Enrollment[[#This Row],[Male Host (15-24)]]</f>
        <v>0</v>
      </c>
      <c r="BQ678" s="22">
        <f>Enrollment[[#This Row],[Female Refugee  (15-24)]]+Enrollment[[#This Row],[Female Host (15-24)]]</f>
        <v>0</v>
      </c>
      <c r="BR678" s="22">
        <f>Enrollment[[#This Row],[Total Male (3-14)]]+Enrollment[[#This Row],[Total Male (15-24)]]</f>
        <v>53</v>
      </c>
      <c r="BS678" s="22">
        <f>Enrollment[[#This Row],[Total Female (3-14)]]+Enrollment[[#This Row],[Total Female (15-24)]]</f>
        <v>52</v>
      </c>
      <c r="BT678" s="22">
        <f>Enrollment[[#This Row],[Refugee Total]]+Enrollment[[#This Row],[Total Host]]</f>
        <v>105</v>
      </c>
      <c r="BU678" s="22">
        <f>Enrollment[[#This Row],['# of Girls from refugee community in age group 3-5 enrolled in learning spaces]]+Enrollment[[#This Row],['# of Girls from host community in age group 3-5 enrolled in learning spaces]]</f>
        <v>16</v>
      </c>
      <c r="BV678" s="22">
        <f>Enrollment[[#This Row],['# of Girls from refugee community in age group 6-14 enrolled in learning spaces]]+Enrollment[[#This Row],['# of Girls from host community in age group 6-14 enrolled in learning spaces]]</f>
        <v>36</v>
      </c>
      <c r="BW6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78" s="22">
        <f>Enrollment[[#This Row],['# of Boys from refugee community in age group 3-5 enrolled in learning spaces]]+Enrollment[[#This Row],['# of Boys from host community in age group 3-5 enrolled in learning spaces]]</f>
        <v>19</v>
      </c>
      <c r="BZ678" s="22">
        <f>Enrollment[[#This Row],['# of Boys from refugee community in age group 6-14 enrolled in learning spaces]]+Enrollment[[#This Row],['# of Boys from host community in age group 6-14 enrolled in learning spaces]]</f>
        <v>34</v>
      </c>
      <c r="CA6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6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79" spans="1:80">
      <c r="A679" s="21" t="s">
        <v>45</v>
      </c>
      <c r="B679" s="21" t="s">
        <v>74</v>
      </c>
      <c r="E679" s="21" t="s">
        <v>964</v>
      </c>
      <c r="F679" s="21" t="s">
        <v>966</v>
      </c>
      <c r="G679" s="21">
        <v>31013655</v>
      </c>
      <c r="H679" s="21" t="s">
        <v>166</v>
      </c>
      <c r="I679" s="21" t="s">
        <v>259</v>
      </c>
      <c r="J679" s="21" t="s">
        <v>168</v>
      </c>
      <c r="K679" s="21">
        <v>21.211847280308199</v>
      </c>
      <c r="L679" s="21">
        <v>92.149571581479506</v>
      </c>
      <c r="M679" s="21">
        <v>-49.043959144845999</v>
      </c>
      <c r="N679" s="21">
        <v>4</v>
      </c>
      <c r="P679" s="21" t="s">
        <v>99</v>
      </c>
      <c r="Q679" s="21" t="s">
        <v>110</v>
      </c>
      <c r="S679" s="21">
        <v>20</v>
      </c>
      <c r="U679" s="21">
        <v>17</v>
      </c>
      <c r="AA679" s="21">
        <v>32</v>
      </c>
      <c r="AC679" s="21">
        <v>39</v>
      </c>
      <c r="AZ6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6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79" s="22">
        <f>Enrollment[[#This Row],[Refugee Children 3-14]]+Enrollment[[#This Row],[Refugee Children 15-24]]</f>
        <v>108</v>
      </c>
      <c r="BC6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79" s="22">
        <f>Enrollment[[#This Row],[Host Children 3-14]]+Enrollment[[#This Row],[Host Children 15-24]]</f>
        <v>0</v>
      </c>
      <c r="BF679" s="22">
        <f>Enrollment[[#This Row],['# of Boys from refugee community in age group 3-5 enrolled in learning spaces]]+Enrollment[[#This Row],['# of Boys from refugee community in age group 6-14 enrolled in learning spaces]]</f>
        <v>56</v>
      </c>
      <c r="BG679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679" s="22">
        <f>Enrollment[[#This Row],['# of Boys from host community in age group 3-5 enrolled in learning spaces]]+Enrollment[[#This Row],['# of Boys from host community in age group 6-14 enrolled in learning spaces]]</f>
        <v>0</v>
      </c>
      <c r="BI679" s="22">
        <f>Enrollment[[#This Row],['# of Girls from host community in age group 3-5 enrolled in learning spaces]]+Enrollment[[#This Row],['# of Girls from host community in age group 6-14 enrolled in learning spaces]]</f>
        <v>0</v>
      </c>
      <c r="BJ679" s="22">
        <f>Enrollment[[#This Row],[Male Refugee (3-14)]]+Enrollment[[#This Row],[Host Male (3-14)]]</f>
        <v>56</v>
      </c>
      <c r="BK679" s="22">
        <f>Enrollment[[#This Row],[Female Refugee (3-14)]]+Enrollment[[#This Row],[Host Female (3-14)]]</f>
        <v>52</v>
      </c>
      <c r="BL6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79" s="22">
        <f>Enrollment[[#This Row],['# of Boys from host community in age group 15-17 enrolled in learning spaces]]+Enrollment[[#This Row],['# of Boys from host community in age group 18-24 enrolled in learning spaces]]</f>
        <v>0</v>
      </c>
      <c r="BO6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79" s="22">
        <f>Enrollment[[#This Row],[Male Refugee (15-24)]]+Enrollment[[#This Row],[Male Host (15-24)]]</f>
        <v>0</v>
      </c>
      <c r="BQ679" s="22">
        <f>Enrollment[[#This Row],[Female Refugee  (15-24)]]+Enrollment[[#This Row],[Female Host (15-24)]]</f>
        <v>0</v>
      </c>
      <c r="BR679" s="22">
        <f>Enrollment[[#This Row],[Total Male (3-14)]]+Enrollment[[#This Row],[Total Male (15-24)]]</f>
        <v>56</v>
      </c>
      <c r="BS679" s="22">
        <f>Enrollment[[#This Row],[Total Female (3-14)]]+Enrollment[[#This Row],[Total Female (15-24)]]</f>
        <v>52</v>
      </c>
      <c r="BT679" s="22">
        <f>Enrollment[[#This Row],[Refugee Total]]+Enrollment[[#This Row],[Total Host]]</f>
        <v>108</v>
      </c>
      <c r="BU679" s="22">
        <f>Enrollment[[#This Row],['# of Girls from refugee community in age group 3-5 enrolled in learning spaces]]+Enrollment[[#This Row],['# of Girls from host community in age group 3-5 enrolled in learning spaces]]</f>
        <v>20</v>
      </c>
      <c r="BV679" s="22">
        <f>Enrollment[[#This Row],['# of Girls from refugee community in age group 6-14 enrolled in learning spaces]]+Enrollment[[#This Row],['# of Girls from host community in age group 6-14 enrolled in learning spaces]]</f>
        <v>32</v>
      </c>
      <c r="BW6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79" s="22">
        <f>Enrollment[[#This Row],['# of Boys from refugee community in age group 3-5 enrolled in learning spaces]]+Enrollment[[#This Row],['# of Boys from host community in age group 3-5 enrolled in learning spaces]]</f>
        <v>17</v>
      </c>
      <c r="BZ679" s="22">
        <f>Enrollment[[#This Row],['# of Boys from refugee community in age group 6-14 enrolled in learning spaces]]+Enrollment[[#This Row],['# of Boys from host community in age group 6-14 enrolled in learning spaces]]</f>
        <v>39</v>
      </c>
      <c r="CA6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6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80" spans="1:80">
      <c r="A680" s="21" t="s">
        <v>45</v>
      </c>
      <c r="B680" s="21" t="s">
        <v>74</v>
      </c>
      <c r="E680" s="21" t="s">
        <v>967</v>
      </c>
      <c r="F680" s="21" t="s">
        <v>968</v>
      </c>
      <c r="G680" s="21">
        <v>31013648</v>
      </c>
      <c r="H680" s="21" t="s">
        <v>166</v>
      </c>
      <c r="I680" s="21" t="s">
        <v>259</v>
      </c>
      <c r="J680" s="21" t="s">
        <v>168</v>
      </c>
      <c r="K680" s="21">
        <v>21.2117251606109</v>
      </c>
      <c r="L680" s="21">
        <v>92.153474876806897</v>
      </c>
      <c r="M680" s="21">
        <v>-17.504657669725798</v>
      </c>
      <c r="N680" s="21">
        <v>4</v>
      </c>
      <c r="P680" s="21" t="s">
        <v>99</v>
      </c>
      <c r="Q680" s="21" t="s">
        <v>110</v>
      </c>
      <c r="S680" s="21">
        <v>19</v>
      </c>
      <c r="U680" s="21">
        <v>18</v>
      </c>
      <c r="AA680" s="21">
        <v>37</v>
      </c>
      <c r="AC680" s="21">
        <v>35</v>
      </c>
      <c r="AZ6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6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80" s="22">
        <f>Enrollment[[#This Row],[Refugee Children 3-14]]+Enrollment[[#This Row],[Refugee Children 15-24]]</f>
        <v>109</v>
      </c>
      <c r="BC6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80" s="22">
        <f>Enrollment[[#This Row],[Host Children 3-14]]+Enrollment[[#This Row],[Host Children 15-24]]</f>
        <v>0</v>
      </c>
      <c r="BF680" s="22">
        <f>Enrollment[[#This Row],['# of Boys from refugee community in age group 3-5 enrolled in learning spaces]]+Enrollment[[#This Row],['# of Boys from refugee community in age group 6-14 enrolled in learning spaces]]</f>
        <v>53</v>
      </c>
      <c r="BG680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680" s="22">
        <f>Enrollment[[#This Row],['# of Boys from host community in age group 3-5 enrolled in learning spaces]]+Enrollment[[#This Row],['# of Boys from host community in age group 6-14 enrolled in learning spaces]]</f>
        <v>0</v>
      </c>
      <c r="BI680" s="22">
        <f>Enrollment[[#This Row],['# of Girls from host community in age group 3-5 enrolled in learning spaces]]+Enrollment[[#This Row],['# of Girls from host community in age group 6-14 enrolled in learning spaces]]</f>
        <v>0</v>
      </c>
      <c r="BJ680" s="22">
        <f>Enrollment[[#This Row],[Male Refugee (3-14)]]+Enrollment[[#This Row],[Host Male (3-14)]]</f>
        <v>53</v>
      </c>
      <c r="BK680" s="22">
        <f>Enrollment[[#This Row],[Female Refugee (3-14)]]+Enrollment[[#This Row],[Host Female (3-14)]]</f>
        <v>56</v>
      </c>
      <c r="BL6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80" s="22">
        <f>Enrollment[[#This Row],['# of Boys from host community in age group 15-17 enrolled in learning spaces]]+Enrollment[[#This Row],['# of Boys from host community in age group 18-24 enrolled in learning spaces]]</f>
        <v>0</v>
      </c>
      <c r="BO6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80" s="22">
        <f>Enrollment[[#This Row],[Male Refugee (15-24)]]+Enrollment[[#This Row],[Male Host (15-24)]]</f>
        <v>0</v>
      </c>
      <c r="BQ680" s="22">
        <f>Enrollment[[#This Row],[Female Refugee  (15-24)]]+Enrollment[[#This Row],[Female Host (15-24)]]</f>
        <v>0</v>
      </c>
      <c r="BR680" s="22">
        <f>Enrollment[[#This Row],[Total Male (3-14)]]+Enrollment[[#This Row],[Total Male (15-24)]]</f>
        <v>53</v>
      </c>
      <c r="BS680" s="22">
        <f>Enrollment[[#This Row],[Total Female (3-14)]]+Enrollment[[#This Row],[Total Female (15-24)]]</f>
        <v>56</v>
      </c>
      <c r="BT680" s="22">
        <f>Enrollment[[#This Row],[Refugee Total]]+Enrollment[[#This Row],[Total Host]]</f>
        <v>109</v>
      </c>
      <c r="BU680" s="22">
        <f>Enrollment[[#This Row],['# of Girls from refugee community in age group 3-5 enrolled in learning spaces]]+Enrollment[[#This Row],['# of Girls from host community in age group 3-5 enrolled in learning spaces]]</f>
        <v>19</v>
      </c>
      <c r="BV68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6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80" s="22">
        <f>Enrollment[[#This Row],['# of Boys from refugee community in age group 3-5 enrolled in learning spaces]]+Enrollment[[#This Row],['# of Boys from host community in age group 3-5 enrolled in learning spaces]]</f>
        <v>18</v>
      </c>
      <c r="BZ680" s="22">
        <f>Enrollment[[#This Row],['# of Boys from refugee community in age group 6-14 enrolled in learning spaces]]+Enrollment[[#This Row],['# of Boys from host community in age group 6-14 enrolled in learning spaces]]</f>
        <v>35</v>
      </c>
      <c r="CA6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6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81" spans="1:80">
      <c r="A681" s="21" t="s">
        <v>45</v>
      </c>
      <c r="B681" s="21" t="s">
        <v>74</v>
      </c>
      <c r="E681" s="21" t="s">
        <v>969</v>
      </c>
      <c r="F681" s="21" t="s">
        <v>970</v>
      </c>
      <c r="G681" s="21">
        <v>31013646</v>
      </c>
      <c r="H681" s="21" t="s">
        <v>166</v>
      </c>
      <c r="I681" s="21" t="s">
        <v>259</v>
      </c>
      <c r="J681" s="21" t="s">
        <v>168</v>
      </c>
      <c r="K681" s="21">
        <v>21.211681984936199</v>
      </c>
      <c r="L681" s="21">
        <v>92.153876259685305</v>
      </c>
      <c r="M681" s="21">
        <v>-34.8451996116546</v>
      </c>
      <c r="N681" s="21">
        <v>4</v>
      </c>
      <c r="P681" s="21" t="s">
        <v>99</v>
      </c>
      <c r="Q681" s="21" t="s">
        <v>110</v>
      </c>
      <c r="S681" s="21">
        <v>20</v>
      </c>
      <c r="U681" s="21">
        <v>16</v>
      </c>
      <c r="AA681" s="21">
        <v>43</v>
      </c>
      <c r="AC681" s="21">
        <v>29</v>
      </c>
      <c r="AZ6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6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81" s="22">
        <f>Enrollment[[#This Row],[Refugee Children 3-14]]+Enrollment[[#This Row],[Refugee Children 15-24]]</f>
        <v>108</v>
      </c>
      <c r="BC6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81" s="22">
        <f>Enrollment[[#This Row],[Host Children 3-14]]+Enrollment[[#This Row],[Host Children 15-24]]</f>
        <v>0</v>
      </c>
      <c r="BF681" s="22">
        <f>Enrollment[[#This Row],['# of Boys from refugee community in age group 3-5 enrolled in learning spaces]]+Enrollment[[#This Row],['# of Boys from refugee community in age group 6-14 enrolled in learning spaces]]</f>
        <v>45</v>
      </c>
      <c r="BG681" s="22">
        <f>Enrollment[[#This Row],['# of Girls from refugee community in age group 3-5 enrolled in learning spaces]]+Enrollment[[#This Row],['# of Girls from refugee community in age group 6-14 enrolled in learning spaces]]</f>
        <v>63</v>
      </c>
      <c r="BH681" s="22">
        <f>Enrollment[[#This Row],['# of Boys from host community in age group 3-5 enrolled in learning spaces]]+Enrollment[[#This Row],['# of Boys from host community in age group 6-14 enrolled in learning spaces]]</f>
        <v>0</v>
      </c>
      <c r="BI681" s="22">
        <f>Enrollment[[#This Row],['# of Girls from host community in age group 3-5 enrolled in learning spaces]]+Enrollment[[#This Row],['# of Girls from host community in age group 6-14 enrolled in learning spaces]]</f>
        <v>0</v>
      </c>
      <c r="BJ681" s="22">
        <f>Enrollment[[#This Row],[Male Refugee (3-14)]]+Enrollment[[#This Row],[Host Male (3-14)]]</f>
        <v>45</v>
      </c>
      <c r="BK681" s="22">
        <f>Enrollment[[#This Row],[Female Refugee (3-14)]]+Enrollment[[#This Row],[Host Female (3-14)]]</f>
        <v>63</v>
      </c>
      <c r="BL6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81" s="22">
        <f>Enrollment[[#This Row],['# of Boys from host community in age group 15-17 enrolled in learning spaces]]+Enrollment[[#This Row],['# of Boys from host community in age group 18-24 enrolled in learning spaces]]</f>
        <v>0</v>
      </c>
      <c r="BO6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81" s="22">
        <f>Enrollment[[#This Row],[Male Refugee (15-24)]]+Enrollment[[#This Row],[Male Host (15-24)]]</f>
        <v>0</v>
      </c>
      <c r="BQ681" s="22">
        <f>Enrollment[[#This Row],[Female Refugee  (15-24)]]+Enrollment[[#This Row],[Female Host (15-24)]]</f>
        <v>0</v>
      </c>
      <c r="BR681" s="22">
        <f>Enrollment[[#This Row],[Total Male (3-14)]]+Enrollment[[#This Row],[Total Male (15-24)]]</f>
        <v>45</v>
      </c>
      <c r="BS681" s="22">
        <f>Enrollment[[#This Row],[Total Female (3-14)]]+Enrollment[[#This Row],[Total Female (15-24)]]</f>
        <v>63</v>
      </c>
      <c r="BT681" s="22">
        <f>Enrollment[[#This Row],[Refugee Total]]+Enrollment[[#This Row],[Total Host]]</f>
        <v>108</v>
      </c>
      <c r="BU681" s="22">
        <f>Enrollment[[#This Row],['# of Girls from refugee community in age group 3-5 enrolled in learning spaces]]+Enrollment[[#This Row],['# of Girls from host community in age group 3-5 enrolled in learning spaces]]</f>
        <v>20</v>
      </c>
      <c r="BV681" s="22">
        <f>Enrollment[[#This Row],['# of Girls from refugee community in age group 6-14 enrolled in learning spaces]]+Enrollment[[#This Row],['# of Girls from host community in age group 6-14 enrolled in learning spaces]]</f>
        <v>43</v>
      </c>
      <c r="BW6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81" s="22">
        <f>Enrollment[[#This Row],['# of Boys from refugee community in age group 3-5 enrolled in learning spaces]]+Enrollment[[#This Row],['# of Boys from host community in age group 3-5 enrolled in learning spaces]]</f>
        <v>16</v>
      </c>
      <c r="BZ681" s="22">
        <f>Enrollment[[#This Row],['# of Boys from refugee community in age group 6-14 enrolled in learning spaces]]+Enrollment[[#This Row],['# of Boys from host community in age group 6-14 enrolled in learning spaces]]</f>
        <v>29</v>
      </c>
      <c r="CA6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6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82" spans="1:80">
      <c r="A682" s="21" t="s">
        <v>45</v>
      </c>
      <c r="B682" s="21" t="s">
        <v>74</v>
      </c>
      <c r="E682" s="21" t="s">
        <v>971</v>
      </c>
      <c r="F682" s="21" t="s">
        <v>972</v>
      </c>
      <c r="G682" s="21">
        <v>31013666</v>
      </c>
      <c r="H682" s="21" t="s">
        <v>166</v>
      </c>
      <c r="I682" s="21" t="s">
        <v>259</v>
      </c>
      <c r="J682" s="21" t="s">
        <v>168</v>
      </c>
      <c r="K682" s="21">
        <v>21.211980000000001</v>
      </c>
      <c r="L682" s="21">
        <v>92.155328999999995</v>
      </c>
      <c r="M682" s="21">
        <v>0</v>
      </c>
      <c r="N682" s="21">
        <v>0</v>
      </c>
      <c r="P682" s="21" t="s">
        <v>99</v>
      </c>
      <c r="Q682" s="21" t="s">
        <v>110</v>
      </c>
      <c r="S682" s="21">
        <v>19</v>
      </c>
      <c r="U682" s="21">
        <v>16</v>
      </c>
      <c r="AA682" s="21">
        <v>35</v>
      </c>
      <c r="AC682" s="21">
        <v>33</v>
      </c>
      <c r="AZ6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6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82" s="22">
        <f>Enrollment[[#This Row],[Refugee Children 3-14]]+Enrollment[[#This Row],[Refugee Children 15-24]]</f>
        <v>103</v>
      </c>
      <c r="BC6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82" s="22">
        <f>Enrollment[[#This Row],[Host Children 3-14]]+Enrollment[[#This Row],[Host Children 15-24]]</f>
        <v>0</v>
      </c>
      <c r="BF682" s="22">
        <f>Enrollment[[#This Row],['# of Boys from refugee community in age group 3-5 enrolled in learning spaces]]+Enrollment[[#This Row],['# of Boys from refugee community in age group 6-14 enrolled in learning spaces]]</f>
        <v>49</v>
      </c>
      <c r="BG682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682" s="22">
        <f>Enrollment[[#This Row],['# of Boys from host community in age group 3-5 enrolled in learning spaces]]+Enrollment[[#This Row],['# of Boys from host community in age group 6-14 enrolled in learning spaces]]</f>
        <v>0</v>
      </c>
      <c r="BI682" s="22">
        <f>Enrollment[[#This Row],['# of Girls from host community in age group 3-5 enrolled in learning spaces]]+Enrollment[[#This Row],['# of Girls from host community in age group 6-14 enrolled in learning spaces]]</f>
        <v>0</v>
      </c>
      <c r="BJ682" s="22">
        <f>Enrollment[[#This Row],[Male Refugee (3-14)]]+Enrollment[[#This Row],[Host Male (3-14)]]</f>
        <v>49</v>
      </c>
      <c r="BK682" s="22">
        <f>Enrollment[[#This Row],[Female Refugee (3-14)]]+Enrollment[[#This Row],[Host Female (3-14)]]</f>
        <v>54</v>
      </c>
      <c r="BL6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82" s="22">
        <f>Enrollment[[#This Row],['# of Boys from host community in age group 15-17 enrolled in learning spaces]]+Enrollment[[#This Row],['# of Boys from host community in age group 18-24 enrolled in learning spaces]]</f>
        <v>0</v>
      </c>
      <c r="BO6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82" s="22">
        <f>Enrollment[[#This Row],[Male Refugee (15-24)]]+Enrollment[[#This Row],[Male Host (15-24)]]</f>
        <v>0</v>
      </c>
      <c r="BQ682" s="22">
        <f>Enrollment[[#This Row],[Female Refugee  (15-24)]]+Enrollment[[#This Row],[Female Host (15-24)]]</f>
        <v>0</v>
      </c>
      <c r="BR682" s="22">
        <f>Enrollment[[#This Row],[Total Male (3-14)]]+Enrollment[[#This Row],[Total Male (15-24)]]</f>
        <v>49</v>
      </c>
      <c r="BS682" s="22">
        <f>Enrollment[[#This Row],[Total Female (3-14)]]+Enrollment[[#This Row],[Total Female (15-24)]]</f>
        <v>54</v>
      </c>
      <c r="BT682" s="22">
        <f>Enrollment[[#This Row],[Refugee Total]]+Enrollment[[#This Row],[Total Host]]</f>
        <v>103</v>
      </c>
      <c r="BU682" s="22">
        <f>Enrollment[[#This Row],['# of Girls from refugee community in age group 3-5 enrolled in learning spaces]]+Enrollment[[#This Row],['# of Girls from host community in age group 3-5 enrolled in learning spaces]]</f>
        <v>19</v>
      </c>
      <c r="BV682" s="22">
        <f>Enrollment[[#This Row],['# of Girls from refugee community in age group 6-14 enrolled in learning spaces]]+Enrollment[[#This Row],['# of Girls from host community in age group 6-14 enrolled in learning spaces]]</f>
        <v>35</v>
      </c>
      <c r="BW6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82" s="22">
        <f>Enrollment[[#This Row],['# of Boys from refugee community in age group 3-5 enrolled in learning spaces]]+Enrollment[[#This Row],['# of Boys from host community in age group 3-5 enrolled in learning spaces]]</f>
        <v>16</v>
      </c>
      <c r="BZ682" s="22">
        <f>Enrollment[[#This Row],['# of Boys from refugee community in age group 6-14 enrolled in learning spaces]]+Enrollment[[#This Row],['# of Boys from host community in age group 6-14 enrolled in learning spaces]]</f>
        <v>33</v>
      </c>
      <c r="CA6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6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83" spans="1:80">
      <c r="A683" s="21" t="s">
        <v>45</v>
      </c>
      <c r="B683" s="21" t="s">
        <v>74</v>
      </c>
      <c r="E683" s="21" t="s">
        <v>971</v>
      </c>
      <c r="F683" s="21" t="s">
        <v>973</v>
      </c>
      <c r="G683" s="21">
        <v>31013667</v>
      </c>
      <c r="H683" s="21" t="s">
        <v>166</v>
      </c>
      <c r="I683" s="21" t="s">
        <v>259</v>
      </c>
      <c r="J683" s="21" t="s">
        <v>168</v>
      </c>
      <c r="K683" s="21">
        <v>21.211980000000001</v>
      </c>
      <c r="L683" s="21">
        <v>92.155328999999995</v>
      </c>
      <c r="M683" s="21">
        <v>0</v>
      </c>
      <c r="N683" s="21">
        <v>0</v>
      </c>
      <c r="P683" s="21" t="s">
        <v>99</v>
      </c>
      <c r="Q683" s="21" t="s">
        <v>110</v>
      </c>
      <c r="S683" s="21">
        <v>18</v>
      </c>
      <c r="U683" s="21">
        <v>17</v>
      </c>
      <c r="AA683" s="21">
        <v>40</v>
      </c>
      <c r="AC683" s="21">
        <v>28</v>
      </c>
      <c r="AZ6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6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83" s="22">
        <f>Enrollment[[#This Row],[Refugee Children 3-14]]+Enrollment[[#This Row],[Refugee Children 15-24]]</f>
        <v>103</v>
      </c>
      <c r="BC6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83" s="22">
        <f>Enrollment[[#This Row],[Host Children 3-14]]+Enrollment[[#This Row],[Host Children 15-24]]</f>
        <v>0</v>
      </c>
      <c r="BF683" s="22">
        <f>Enrollment[[#This Row],['# of Boys from refugee community in age group 3-5 enrolled in learning spaces]]+Enrollment[[#This Row],['# of Boys from refugee community in age group 6-14 enrolled in learning spaces]]</f>
        <v>45</v>
      </c>
      <c r="BG683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683" s="22">
        <f>Enrollment[[#This Row],['# of Boys from host community in age group 3-5 enrolled in learning spaces]]+Enrollment[[#This Row],['# of Boys from host community in age group 6-14 enrolled in learning spaces]]</f>
        <v>0</v>
      </c>
      <c r="BI683" s="22">
        <f>Enrollment[[#This Row],['# of Girls from host community in age group 3-5 enrolled in learning spaces]]+Enrollment[[#This Row],['# of Girls from host community in age group 6-14 enrolled in learning spaces]]</f>
        <v>0</v>
      </c>
      <c r="BJ683" s="22">
        <f>Enrollment[[#This Row],[Male Refugee (3-14)]]+Enrollment[[#This Row],[Host Male (3-14)]]</f>
        <v>45</v>
      </c>
      <c r="BK683" s="22">
        <f>Enrollment[[#This Row],[Female Refugee (3-14)]]+Enrollment[[#This Row],[Host Female (3-14)]]</f>
        <v>58</v>
      </c>
      <c r="BL6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83" s="22">
        <f>Enrollment[[#This Row],['# of Boys from host community in age group 15-17 enrolled in learning spaces]]+Enrollment[[#This Row],['# of Boys from host community in age group 18-24 enrolled in learning spaces]]</f>
        <v>0</v>
      </c>
      <c r="BO6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83" s="22">
        <f>Enrollment[[#This Row],[Male Refugee (15-24)]]+Enrollment[[#This Row],[Male Host (15-24)]]</f>
        <v>0</v>
      </c>
      <c r="BQ683" s="22">
        <f>Enrollment[[#This Row],[Female Refugee  (15-24)]]+Enrollment[[#This Row],[Female Host (15-24)]]</f>
        <v>0</v>
      </c>
      <c r="BR683" s="22">
        <f>Enrollment[[#This Row],[Total Male (3-14)]]+Enrollment[[#This Row],[Total Male (15-24)]]</f>
        <v>45</v>
      </c>
      <c r="BS683" s="22">
        <f>Enrollment[[#This Row],[Total Female (3-14)]]+Enrollment[[#This Row],[Total Female (15-24)]]</f>
        <v>58</v>
      </c>
      <c r="BT683" s="22">
        <f>Enrollment[[#This Row],[Refugee Total]]+Enrollment[[#This Row],[Total Host]]</f>
        <v>103</v>
      </c>
      <c r="BU683" s="22">
        <f>Enrollment[[#This Row],['# of Girls from refugee community in age group 3-5 enrolled in learning spaces]]+Enrollment[[#This Row],['# of Girls from host community in age group 3-5 enrolled in learning spaces]]</f>
        <v>18</v>
      </c>
      <c r="BV683" s="22">
        <f>Enrollment[[#This Row],['# of Girls from refugee community in age group 6-14 enrolled in learning spaces]]+Enrollment[[#This Row],['# of Girls from host community in age group 6-14 enrolled in learning spaces]]</f>
        <v>40</v>
      </c>
      <c r="BW6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83" s="22">
        <f>Enrollment[[#This Row],['# of Boys from refugee community in age group 3-5 enrolled in learning spaces]]+Enrollment[[#This Row],['# of Boys from host community in age group 3-5 enrolled in learning spaces]]</f>
        <v>17</v>
      </c>
      <c r="BZ683" s="22">
        <f>Enrollment[[#This Row],['# of Boys from refugee community in age group 6-14 enrolled in learning spaces]]+Enrollment[[#This Row],['# of Boys from host community in age group 6-14 enrolled in learning spaces]]</f>
        <v>28</v>
      </c>
      <c r="CA6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6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84" spans="1:80">
      <c r="A684" s="21" t="s">
        <v>45</v>
      </c>
      <c r="B684" s="21" t="s">
        <v>74</v>
      </c>
      <c r="E684" s="21" t="s">
        <v>971</v>
      </c>
      <c r="F684" s="21" t="s">
        <v>974</v>
      </c>
      <c r="G684" s="21">
        <v>31013645</v>
      </c>
      <c r="H684" s="21" t="s">
        <v>166</v>
      </c>
      <c r="I684" s="21" t="s">
        <v>259</v>
      </c>
      <c r="J684" s="21" t="s">
        <v>168</v>
      </c>
      <c r="K684" s="21">
        <v>21.211487586984401</v>
      </c>
      <c r="L684" s="21">
        <v>92.154553923901204</v>
      </c>
      <c r="M684" s="21">
        <v>-44.821765016727198</v>
      </c>
      <c r="N684" s="21">
        <v>4</v>
      </c>
      <c r="P684" s="21" t="s">
        <v>99</v>
      </c>
      <c r="Q684" s="21" t="s">
        <v>110</v>
      </c>
      <c r="S684" s="21">
        <v>23</v>
      </c>
      <c r="U684" s="21">
        <v>13</v>
      </c>
      <c r="AA684" s="21">
        <v>39</v>
      </c>
      <c r="AC684" s="21">
        <v>35</v>
      </c>
      <c r="AZ6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6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84" s="22">
        <f>Enrollment[[#This Row],[Refugee Children 3-14]]+Enrollment[[#This Row],[Refugee Children 15-24]]</f>
        <v>110</v>
      </c>
      <c r="BC6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84" s="22">
        <f>Enrollment[[#This Row],[Host Children 3-14]]+Enrollment[[#This Row],[Host Children 15-24]]</f>
        <v>0</v>
      </c>
      <c r="BF684" s="22">
        <f>Enrollment[[#This Row],['# of Boys from refugee community in age group 3-5 enrolled in learning spaces]]+Enrollment[[#This Row],['# of Boys from refugee community in age group 6-14 enrolled in learning spaces]]</f>
        <v>48</v>
      </c>
      <c r="BG684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684" s="22">
        <f>Enrollment[[#This Row],['# of Boys from host community in age group 3-5 enrolled in learning spaces]]+Enrollment[[#This Row],['# of Boys from host community in age group 6-14 enrolled in learning spaces]]</f>
        <v>0</v>
      </c>
      <c r="BI684" s="22">
        <f>Enrollment[[#This Row],['# of Girls from host community in age group 3-5 enrolled in learning spaces]]+Enrollment[[#This Row],['# of Girls from host community in age group 6-14 enrolled in learning spaces]]</f>
        <v>0</v>
      </c>
      <c r="BJ684" s="22">
        <f>Enrollment[[#This Row],[Male Refugee (3-14)]]+Enrollment[[#This Row],[Host Male (3-14)]]</f>
        <v>48</v>
      </c>
      <c r="BK684" s="22">
        <f>Enrollment[[#This Row],[Female Refugee (3-14)]]+Enrollment[[#This Row],[Host Female (3-14)]]</f>
        <v>62</v>
      </c>
      <c r="BL6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84" s="22">
        <f>Enrollment[[#This Row],['# of Boys from host community in age group 15-17 enrolled in learning spaces]]+Enrollment[[#This Row],['# of Boys from host community in age group 18-24 enrolled in learning spaces]]</f>
        <v>0</v>
      </c>
      <c r="BO6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84" s="22">
        <f>Enrollment[[#This Row],[Male Refugee (15-24)]]+Enrollment[[#This Row],[Male Host (15-24)]]</f>
        <v>0</v>
      </c>
      <c r="BQ684" s="22">
        <f>Enrollment[[#This Row],[Female Refugee  (15-24)]]+Enrollment[[#This Row],[Female Host (15-24)]]</f>
        <v>0</v>
      </c>
      <c r="BR684" s="22">
        <f>Enrollment[[#This Row],[Total Male (3-14)]]+Enrollment[[#This Row],[Total Male (15-24)]]</f>
        <v>48</v>
      </c>
      <c r="BS684" s="22">
        <f>Enrollment[[#This Row],[Total Female (3-14)]]+Enrollment[[#This Row],[Total Female (15-24)]]</f>
        <v>62</v>
      </c>
      <c r="BT684" s="22">
        <f>Enrollment[[#This Row],[Refugee Total]]+Enrollment[[#This Row],[Total Host]]</f>
        <v>110</v>
      </c>
      <c r="BU684" s="22">
        <f>Enrollment[[#This Row],['# of Girls from refugee community in age group 3-5 enrolled in learning spaces]]+Enrollment[[#This Row],['# of Girls from host community in age group 3-5 enrolled in learning spaces]]</f>
        <v>23</v>
      </c>
      <c r="BV684" s="22">
        <f>Enrollment[[#This Row],['# of Girls from refugee community in age group 6-14 enrolled in learning spaces]]+Enrollment[[#This Row],['# of Girls from host community in age group 6-14 enrolled in learning spaces]]</f>
        <v>39</v>
      </c>
      <c r="BW6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84" s="22">
        <f>Enrollment[[#This Row],['# of Boys from refugee community in age group 3-5 enrolled in learning spaces]]+Enrollment[[#This Row],['# of Boys from host community in age group 3-5 enrolled in learning spaces]]</f>
        <v>13</v>
      </c>
      <c r="BZ684" s="22">
        <f>Enrollment[[#This Row],['# of Boys from refugee community in age group 6-14 enrolled in learning spaces]]+Enrollment[[#This Row],['# of Boys from host community in age group 6-14 enrolled in learning spaces]]</f>
        <v>35</v>
      </c>
      <c r="CA6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6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85" spans="1:80">
      <c r="A685" s="21" t="s">
        <v>45</v>
      </c>
      <c r="B685" s="21" t="s">
        <v>74</v>
      </c>
      <c r="E685" s="21" t="s">
        <v>975</v>
      </c>
      <c r="F685" s="21" t="s">
        <v>976</v>
      </c>
      <c r="G685" s="21">
        <v>31013658</v>
      </c>
      <c r="H685" s="21" t="s">
        <v>166</v>
      </c>
      <c r="I685" s="21" t="s">
        <v>259</v>
      </c>
      <c r="J685" s="21" t="s">
        <v>168</v>
      </c>
      <c r="K685" s="21">
        <v>21.2118684199339</v>
      </c>
      <c r="L685" s="21">
        <v>92.150875663016393</v>
      </c>
      <c r="M685" s="21">
        <v>-39.533221260827098</v>
      </c>
      <c r="N685" s="21">
        <v>4</v>
      </c>
      <c r="P685" s="21" t="s">
        <v>99</v>
      </c>
      <c r="Q685" s="21" t="s">
        <v>110</v>
      </c>
      <c r="S685" s="21">
        <v>20</v>
      </c>
      <c r="U685" s="21">
        <v>17</v>
      </c>
      <c r="AA685" s="21">
        <v>39</v>
      </c>
      <c r="AC685" s="21">
        <v>35</v>
      </c>
      <c r="AZ6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6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85" s="22">
        <f>Enrollment[[#This Row],[Refugee Children 3-14]]+Enrollment[[#This Row],[Refugee Children 15-24]]</f>
        <v>111</v>
      </c>
      <c r="BC6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85" s="22">
        <f>Enrollment[[#This Row],[Host Children 3-14]]+Enrollment[[#This Row],[Host Children 15-24]]</f>
        <v>0</v>
      </c>
      <c r="BF685" s="22">
        <f>Enrollment[[#This Row],['# of Boys from refugee community in age group 3-5 enrolled in learning spaces]]+Enrollment[[#This Row],['# of Boys from refugee community in age group 6-14 enrolled in learning spaces]]</f>
        <v>52</v>
      </c>
      <c r="BG685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685" s="22">
        <f>Enrollment[[#This Row],['# of Boys from host community in age group 3-5 enrolled in learning spaces]]+Enrollment[[#This Row],['# of Boys from host community in age group 6-14 enrolled in learning spaces]]</f>
        <v>0</v>
      </c>
      <c r="BI685" s="22">
        <f>Enrollment[[#This Row],['# of Girls from host community in age group 3-5 enrolled in learning spaces]]+Enrollment[[#This Row],['# of Girls from host community in age group 6-14 enrolled in learning spaces]]</f>
        <v>0</v>
      </c>
      <c r="BJ685" s="22">
        <f>Enrollment[[#This Row],[Male Refugee (3-14)]]+Enrollment[[#This Row],[Host Male (3-14)]]</f>
        <v>52</v>
      </c>
      <c r="BK685" s="22">
        <f>Enrollment[[#This Row],[Female Refugee (3-14)]]+Enrollment[[#This Row],[Host Female (3-14)]]</f>
        <v>59</v>
      </c>
      <c r="BL6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85" s="22">
        <f>Enrollment[[#This Row],['# of Boys from host community in age group 15-17 enrolled in learning spaces]]+Enrollment[[#This Row],['# of Boys from host community in age group 18-24 enrolled in learning spaces]]</f>
        <v>0</v>
      </c>
      <c r="BO6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85" s="22">
        <f>Enrollment[[#This Row],[Male Refugee (15-24)]]+Enrollment[[#This Row],[Male Host (15-24)]]</f>
        <v>0</v>
      </c>
      <c r="BQ685" s="22">
        <f>Enrollment[[#This Row],[Female Refugee  (15-24)]]+Enrollment[[#This Row],[Female Host (15-24)]]</f>
        <v>0</v>
      </c>
      <c r="BR685" s="22">
        <f>Enrollment[[#This Row],[Total Male (3-14)]]+Enrollment[[#This Row],[Total Male (15-24)]]</f>
        <v>52</v>
      </c>
      <c r="BS685" s="22">
        <f>Enrollment[[#This Row],[Total Female (3-14)]]+Enrollment[[#This Row],[Total Female (15-24)]]</f>
        <v>59</v>
      </c>
      <c r="BT685" s="22">
        <f>Enrollment[[#This Row],[Refugee Total]]+Enrollment[[#This Row],[Total Host]]</f>
        <v>111</v>
      </c>
      <c r="BU685" s="22">
        <f>Enrollment[[#This Row],['# of Girls from refugee community in age group 3-5 enrolled in learning spaces]]+Enrollment[[#This Row],['# of Girls from host community in age group 3-5 enrolled in learning spaces]]</f>
        <v>20</v>
      </c>
      <c r="BV685" s="22">
        <f>Enrollment[[#This Row],['# of Girls from refugee community in age group 6-14 enrolled in learning spaces]]+Enrollment[[#This Row],['# of Girls from host community in age group 6-14 enrolled in learning spaces]]</f>
        <v>39</v>
      </c>
      <c r="BW6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85" s="22">
        <f>Enrollment[[#This Row],['# of Boys from refugee community in age group 3-5 enrolled in learning spaces]]+Enrollment[[#This Row],['# of Boys from host community in age group 3-5 enrolled in learning spaces]]</f>
        <v>17</v>
      </c>
      <c r="BZ685" s="22">
        <f>Enrollment[[#This Row],['# of Boys from refugee community in age group 6-14 enrolled in learning spaces]]+Enrollment[[#This Row],['# of Boys from host community in age group 6-14 enrolled in learning spaces]]</f>
        <v>35</v>
      </c>
      <c r="CA6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6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86" spans="1:80">
      <c r="A686" s="21" t="s">
        <v>45</v>
      </c>
      <c r="B686" s="21" t="s">
        <v>74</v>
      </c>
      <c r="E686" s="21" t="s">
        <v>977</v>
      </c>
      <c r="F686" s="21" t="s">
        <v>978</v>
      </c>
      <c r="G686" s="21">
        <v>31013671</v>
      </c>
      <c r="H686" s="21" t="s">
        <v>166</v>
      </c>
      <c r="I686" s="21" t="s">
        <v>259</v>
      </c>
      <c r="J686" s="21" t="s">
        <v>168</v>
      </c>
      <c r="K686" s="21">
        <v>21.212093406305801</v>
      </c>
      <c r="L686" s="21">
        <v>92.152287153856804</v>
      </c>
      <c r="M686" s="21">
        <v>-26.565504269165999</v>
      </c>
      <c r="N686" s="21">
        <v>4</v>
      </c>
      <c r="P686" s="21" t="s">
        <v>99</v>
      </c>
      <c r="Q686" s="21" t="s">
        <v>110</v>
      </c>
      <c r="S686" s="21">
        <v>15</v>
      </c>
      <c r="U686" s="21">
        <v>22</v>
      </c>
      <c r="AA686" s="21">
        <v>34</v>
      </c>
      <c r="AC686" s="21">
        <v>35</v>
      </c>
      <c r="AZ6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6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86" s="22">
        <f>Enrollment[[#This Row],[Refugee Children 3-14]]+Enrollment[[#This Row],[Refugee Children 15-24]]</f>
        <v>106</v>
      </c>
      <c r="BC6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86" s="22">
        <f>Enrollment[[#This Row],[Host Children 3-14]]+Enrollment[[#This Row],[Host Children 15-24]]</f>
        <v>0</v>
      </c>
      <c r="BF686" s="22">
        <f>Enrollment[[#This Row],['# of Boys from refugee community in age group 3-5 enrolled in learning spaces]]+Enrollment[[#This Row],['# of Boys from refugee community in age group 6-14 enrolled in learning spaces]]</f>
        <v>57</v>
      </c>
      <c r="BG686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686" s="22">
        <f>Enrollment[[#This Row],['# of Boys from host community in age group 3-5 enrolled in learning spaces]]+Enrollment[[#This Row],['# of Boys from host community in age group 6-14 enrolled in learning spaces]]</f>
        <v>0</v>
      </c>
      <c r="BI686" s="22">
        <f>Enrollment[[#This Row],['# of Girls from host community in age group 3-5 enrolled in learning spaces]]+Enrollment[[#This Row],['# of Girls from host community in age group 6-14 enrolled in learning spaces]]</f>
        <v>0</v>
      </c>
      <c r="BJ686" s="22">
        <f>Enrollment[[#This Row],[Male Refugee (3-14)]]+Enrollment[[#This Row],[Host Male (3-14)]]</f>
        <v>57</v>
      </c>
      <c r="BK686" s="22">
        <f>Enrollment[[#This Row],[Female Refugee (3-14)]]+Enrollment[[#This Row],[Host Female (3-14)]]</f>
        <v>49</v>
      </c>
      <c r="BL6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86" s="22">
        <f>Enrollment[[#This Row],['# of Boys from host community in age group 15-17 enrolled in learning spaces]]+Enrollment[[#This Row],['# of Boys from host community in age group 18-24 enrolled in learning spaces]]</f>
        <v>0</v>
      </c>
      <c r="BO6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86" s="22">
        <f>Enrollment[[#This Row],[Male Refugee (15-24)]]+Enrollment[[#This Row],[Male Host (15-24)]]</f>
        <v>0</v>
      </c>
      <c r="BQ686" s="22">
        <f>Enrollment[[#This Row],[Female Refugee  (15-24)]]+Enrollment[[#This Row],[Female Host (15-24)]]</f>
        <v>0</v>
      </c>
      <c r="BR686" s="22">
        <f>Enrollment[[#This Row],[Total Male (3-14)]]+Enrollment[[#This Row],[Total Male (15-24)]]</f>
        <v>57</v>
      </c>
      <c r="BS686" s="22">
        <f>Enrollment[[#This Row],[Total Female (3-14)]]+Enrollment[[#This Row],[Total Female (15-24)]]</f>
        <v>49</v>
      </c>
      <c r="BT686" s="22">
        <f>Enrollment[[#This Row],[Refugee Total]]+Enrollment[[#This Row],[Total Host]]</f>
        <v>106</v>
      </c>
      <c r="BU686" s="22">
        <f>Enrollment[[#This Row],['# of Girls from refugee community in age group 3-5 enrolled in learning spaces]]+Enrollment[[#This Row],['# of Girls from host community in age group 3-5 enrolled in learning spaces]]</f>
        <v>15</v>
      </c>
      <c r="BV686" s="22">
        <f>Enrollment[[#This Row],['# of Girls from refugee community in age group 6-14 enrolled in learning spaces]]+Enrollment[[#This Row],['# of Girls from host community in age group 6-14 enrolled in learning spaces]]</f>
        <v>34</v>
      </c>
      <c r="BW6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86" s="22">
        <f>Enrollment[[#This Row],['# of Boys from refugee community in age group 3-5 enrolled in learning spaces]]+Enrollment[[#This Row],['# of Boys from host community in age group 3-5 enrolled in learning spaces]]</f>
        <v>22</v>
      </c>
      <c r="BZ686" s="22">
        <f>Enrollment[[#This Row],['# of Boys from refugee community in age group 6-14 enrolled in learning spaces]]+Enrollment[[#This Row],['# of Boys from host community in age group 6-14 enrolled in learning spaces]]</f>
        <v>35</v>
      </c>
      <c r="CA6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87" spans="1:80">
      <c r="A687" s="21" t="s">
        <v>45</v>
      </c>
      <c r="B687" s="21" t="s">
        <v>74</v>
      </c>
      <c r="E687" s="21" t="s">
        <v>979</v>
      </c>
      <c r="F687" s="21" t="s">
        <v>980</v>
      </c>
      <c r="G687" s="21">
        <v>31013675</v>
      </c>
      <c r="H687" s="21" t="s">
        <v>166</v>
      </c>
      <c r="I687" s="21" t="s">
        <v>259</v>
      </c>
      <c r="J687" s="21" t="s">
        <v>168</v>
      </c>
      <c r="K687" s="21">
        <v>21.212480242725398</v>
      </c>
      <c r="L687" s="21">
        <v>92.152691209184198</v>
      </c>
      <c r="M687" s="21">
        <v>-49.407945455668802</v>
      </c>
      <c r="N687" s="21">
        <v>4</v>
      </c>
      <c r="P687" s="21" t="s">
        <v>99</v>
      </c>
      <c r="Q687" s="21" t="s">
        <v>110</v>
      </c>
      <c r="S687" s="21">
        <v>21</v>
      </c>
      <c r="U687" s="21">
        <v>16</v>
      </c>
      <c r="AA687" s="21">
        <v>38</v>
      </c>
      <c r="AC687" s="21">
        <v>35</v>
      </c>
      <c r="AZ6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6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87" s="22">
        <f>Enrollment[[#This Row],[Refugee Children 3-14]]+Enrollment[[#This Row],[Refugee Children 15-24]]</f>
        <v>110</v>
      </c>
      <c r="BC6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87" s="22">
        <f>Enrollment[[#This Row],[Host Children 3-14]]+Enrollment[[#This Row],[Host Children 15-24]]</f>
        <v>0</v>
      </c>
      <c r="BF687" s="22">
        <f>Enrollment[[#This Row],['# of Boys from refugee community in age group 3-5 enrolled in learning spaces]]+Enrollment[[#This Row],['# of Boys from refugee community in age group 6-14 enrolled in learning spaces]]</f>
        <v>51</v>
      </c>
      <c r="BG687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687" s="22">
        <f>Enrollment[[#This Row],['# of Boys from host community in age group 3-5 enrolled in learning spaces]]+Enrollment[[#This Row],['# of Boys from host community in age group 6-14 enrolled in learning spaces]]</f>
        <v>0</v>
      </c>
      <c r="BI687" s="22">
        <f>Enrollment[[#This Row],['# of Girls from host community in age group 3-5 enrolled in learning spaces]]+Enrollment[[#This Row],['# of Girls from host community in age group 6-14 enrolled in learning spaces]]</f>
        <v>0</v>
      </c>
      <c r="BJ687" s="22">
        <f>Enrollment[[#This Row],[Male Refugee (3-14)]]+Enrollment[[#This Row],[Host Male (3-14)]]</f>
        <v>51</v>
      </c>
      <c r="BK687" s="22">
        <f>Enrollment[[#This Row],[Female Refugee (3-14)]]+Enrollment[[#This Row],[Host Female (3-14)]]</f>
        <v>59</v>
      </c>
      <c r="BL6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87" s="22">
        <f>Enrollment[[#This Row],['# of Boys from host community in age group 15-17 enrolled in learning spaces]]+Enrollment[[#This Row],['# of Boys from host community in age group 18-24 enrolled in learning spaces]]</f>
        <v>0</v>
      </c>
      <c r="BO6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87" s="22">
        <f>Enrollment[[#This Row],[Male Refugee (15-24)]]+Enrollment[[#This Row],[Male Host (15-24)]]</f>
        <v>0</v>
      </c>
      <c r="BQ687" s="22">
        <f>Enrollment[[#This Row],[Female Refugee  (15-24)]]+Enrollment[[#This Row],[Female Host (15-24)]]</f>
        <v>0</v>
      </c>
      <c r="BR687" s="22">
        <f>Enrollment[[#This Row],[Total Male (3-14)]]+Enrollment[[#This Row],[Total Male (15-24)]]</f>
        <v>51</v>
      </c>
      <c r="BS687" s="22">
        <f>Enrollment[[#This Row],[Total Female (3-14)]]+Enrollment[[#This Row],[Total Female (15-24)]]</f>
        <v>59</v>
      </c>
      <c r="BT687" s="22">
        <f>Enrollment[[#This Row],[Refugee Total]]+Enrollment[[#This Row],[Total Host]]</f>
        <v>110</v>
      </c>
      <c r="BU687" s="22">
        <f>Enrollment[[#This Row],['# of Girls from refugee community in age group 3-5 enrolled in learning spaces]]+Enrollment[[#This Row],['# of Girls from host community in age group 3-5 enrolled in learning spaces]]</f>
        <v>21</v>
      </c>
      <c r="BV687" s="22">
        <f>Enrollment[[#This Row],['# of Girls from refugee community in age group 6-14 enrolled in learning spaces]]+Enrollment[[#This Row],['# of Girls from host community in age group 6-14 enrolled in learning spaces]]</f>
        <v>38</v>
      </c>
      <c r="BW6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87" s="22">
        <f>Enrollment[[#This Row],['# of Boys from refugee community in age group 3-5 enrolled in learning spaces]]+Enrollment[[#This Row],['# of Boys from host community in age group 3-5 enrolled in learning spaces]]</f>
        <v>16</v>
      </c>
      <c r="BZ687" s="22">
        <f>Enrollment[[#This Row],['# of Boys from refugee community in age group 6-14 enrolled in learning spaces]]+Enrollment[[#This Row],['# of Boys from host community in age group 6-14 enrolled in learning spaces]]</f>
        <v>35</v>
      </c>
      <c r="CA6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6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88" spans="1:80">
      <c r="A688" s="21" t="s">
        <v>45</v>
      </c>
      <c r="B688" s="21" t="s">
        <v>74</v>
      </c>
      <c r="E688" s="21" t="s">
        <v>981</v>
      </c>
      <c r="F688" s="21" t="s">
        <v>982</v>
      </c>
      <c r="G688" s="21">
        <v>31013670</v>
      </c>
      <c r="H688" s="21" t="s">
        <v>166</v>
      </c>
      <c r="I688" s="21" t="s">
        <v>259</v>
      </c>
      <c r="J688" s="21" t="s">
        <v>168</v>
      </c>
      <c r="K688" s="21">
        <v>21.212015668774999</v>
      </c>
      <c r="L688" s="21">
        <v>92.152548721603594</v>
      </c>
      <c r="M688" s="21">
        <v>-28.4962824710347</v>
      </c>
      <c r="N688" s="21">
        <v>4</v>
      </c>
      <c r="P688" s="21" t="s">
        <v>99</v>
      </c>
      <c r="Q688" s="21" t="s">
        <v>110</v>
      </c>
      <c r="S688" s="21">
        <v>21</v>
      </c>
      <c r="U688" s="21">
        <v>14</v>
      </c>
      <c r="AA688" s="21">
        <v>36</v>
      </c>
      <c r="AC688" s="21">
        <v>34</v>
      </c>
      <c r="AZ6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6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88" s="22">
        <f>Enrollment[[#This Row],[Refugee Children 3-14]]+Enrollment[[#This Row],[Refugee Children 15-24]]</f>
        <v>105</v>
      </c>
      <c r="BC6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88" s="22">
        <f>Enrollment[[#This Row],[Host Children 3-14]]+Enrollment[[#This Row],[Host Children 15-24]]</f>
        <v>0</v>
      </c>
      <c r="BF688" s="22">
        <f>Enrollment[[#This Row],['# of Boys from refugee community in age group 3-5 enrolled in learning spaces]]+Enrollment[[#This Row],['# of Boys from refugee community in age group 6-14 enrolled in learning spaces]]</f>
        <v>48</v>
      </c>
      <c r="BG688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688" s="22">
        <f>Enrollment[[#This Row],['# of Boys from host community in age group 3-5 enrolled in learning spaces]]+Enrollment[[#This Row],['# of Boys from host community in age group 6-14 enrolled in learning spaces]]</f>
        <v>0</v>
      </c>
      <c r="BI688" s="22">
        <f>Enrollment[[#This Row],['# of Girls from host community in age group 3-5 enrolled in learning spaces]]+Enrollment[[#This Row],['# of Girls from host community in age group 6-14 enrolled in learning spaces]]</f>
        <v>0</v>
      </c>
      <c r="BJ688" s="22">
        <f>Enrollment[[#This Row],[Male Refugee (3-14)]]+Enrollment[[#This Row],[Host Male (3-14)]]</f>
        <v>48</v>
      </c>
      <c r="BK688" s="22">
        <f>Enrollment[[#This Row],[Female Refugee (3-14)]]+Enrollment[[#This Row],[Host Female (3-14)]]</f>
        <v>57</v>
      </c>
      <c r="BL6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88" s="22">
        <f>Enrollment[[#This Row],['# of Boys from host community in age group 15-17 enrolled in learning spaces]]+Enrollment[[#This Row],['# of Boys from host community in age group 18-24 enrolled in learning spaces]]</f>
        <v>0</v>
      </c>
      <c r="BO6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88" s="22">
        <f>Enrollment[[#This Row],[Male Refugee (15-24)]]+Enrollment[[#This Row],[Male Host (15-24)]]</f>
        <v>0</v>
      </c>
      <c r="BQ688" s="22">
        <f>Enrollment[[#This Row],[Female Refugee  (15-24)]]+Enrollment[[#This Row],[Female Host (15-24)]]</f>
        <v>0</v>
      </c>
      <c r="BR688" s="22">
        <f>Enrollment[[#This Row],[Total Male (3-14)]]+Enrollment[[#This Row],[Total Male (15-24)]]</f>
        <v>48</v>
      </c>
      <c r="BS688" s="22">
        <f>Enrollment[[#This Row],[Total Female (3-14)]]+Enrollment[[#This Row],[Total Female (15-24)]]</f>
        <v>57</v>
      </c>
      <c r="BT688" s="22">
        <f>Enrollment[[#This Row],[Refugee Total]]+Enrollment[[#This Row],[Total Host]]</f>
        <v>105</v>
      </c>
      <c r="BU688" s="22">
        <f>Enrollment[[#This Row],['# of Girls from refugee community in age group 3-5 enrolled in learning spaces]]+Enrollment[[#This Row],['# of Girls from host community in age group 3-5 enrolled in learning spaces]]</f>
        <v>21</v>
      </c>
      <c r="BV688" s="22">
        <f>Enrollment[[#This Row],['# of Girls from refugee community in age group 6-14 enrolled in learning spaces]]+Enrollment[[#This Row],['# of Girls from host community in age group 6-14 enrolled in learning spaces]]</f>
        <v>36</v>
      </c>
      <c r="BW6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88" s="22">
        <f>Enrollment[[#This Row],['# of Boys from refugee community in age group 3-5 enrolled in learning spaces]]+Enrollment[[#This Row],['# of Boys from host community in age group 3-5 enrolled in learning spaces]]</f>
        <v>14</v>
      </c>
      <c r="BZ688" s="22">
        <f>Enrollment[[#This Row],['# of Boys from refugee community in age group 6-14 enrolled in learning spaces]]+Enrollment[[#This Row],['# of Boys from host community in age group 6-14 enrolled in learning spaces]]</f>
        <v>34</v>
      </c>
      <c r="CA6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6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89" spans="1:80">
      <c r="A689" s="21" t="s">
        <v>148</v>
      </c>
      <c r="B689" s="21" t="s">
        <v>149</v>
      </c>
      <c r="E689" s="21" t="s">
        <v>390</v>
      </c>
      <c r="F689" s="21" t="s">
        <v>983</v>
      </c>
      <c r="G689" s="21">
        <v>31013641</v>
      </c>
      <c r="H689" s="21" t="s">
        <v>166</v>
      </c>
      <c r="I689" s="21" t="s">
        <v>259</v>
      </c>
      <c r="J689" s="21" t="s">
        <v>168</v>
      </c>
      <c r="K689" s="21">
        <v>21.210289933454099</v>
      </c>
      <c r="L689" s="21">
        <v>92.167032360417906</v>
      </c>
      <c r="M689" s="21">
        <v>-42.274563324090103</v>
      </c>
      <c r="N689" s="21">
        <v>4</v>
      </c>
      <c r="P689" s="21" t="s">
        <v>99</v>
      </c>
      <c r="Q689" s="21" t="s">
        <v>110</v>
      </c>
      <c r="S689" s="21">
        <v>19</v>
      </c>
      <c r="U689" s="21">
        <v>18</v>
      </c>
      <c r="AA689" s="21">
        <v>39</v>
      </c>
      <c r="AC689" s="21">
        <v>35</v>
      </c>
      <c r="AZ6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6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89" s="22">
        <f>Enrollment[[#This Row],[Refugee Children 3-14]]+Enrollment[[#This Row],[Refugee Children 15-24]]</f>
        <v>111</v>
      </c>
      <c r="BC6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89" s="22">
        <f>Enrollment[[#This Row],[Host Children 3-14]]+Enrollment[[#This Row],[Host Children 15-24]]</f>
        <v>0</v>
      </c>
      <c r="BF689" s="22">
        <f>Enrollment[[#This Row],['# of Boys from refugee community in age group 3-5 enrolled in learning spaces]]+Enrollment[[#This Row],['# of Boys from refugee community in age group 6-14 enrolled in learning spaces]]</f>
        <v>53</v>
      </c>
      <c r="BG689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689" s="22">
        <f>Enrollment[[#This Row],['# of Boys from host community in age group 3-5 enrolled in learning spaces]]+Enrollment[[#This Row],['# of Boys from host community in age group 6-14 enrolled in learning spaces]]</f>
        <v>0</v>
      </c>
      <c r="BI689" s="22">
        <f>Enrollment[[#This Row],['# of Girls from host community in age group 3-5 enrolled in learning spaces]]+Enrollment[[#This Row],['# of Girls from host community in age group 6-14 enrolled in learning spaces]]</f>
        <v>0</v>
      </c>
      <c r="BJ689" s="22">
        <f>Enrollment[[#This Row],[Male Refugee (3-14)]]+Enrollment[[#This Row],[Host Male (3-14)]]</f>
        <v>53</v>
      </c>
      <c r="BK689" s="22">
        <f>Enrollment[[#This Row],[Female Refugee (3-14)]]+Enrollment[[#This Row],[Host Female (3-14)]]</f>
        <v>58</v>
      </c>
      <c r="BL6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89" s="22">
        <f>Enrollment[[#This Row],['# of Boys from host community in age group 15-17 enrolled in learning spaces]]+Enrollment[[#This Row],['# of Boys from host community in age group 18-24 enrolled in learning spaces]]</f>
        <v>0</v>
      </c>
      <c r="BO6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89" s="22">
        <f>Enrollment[[#This Row],[Male Refugee (15-24)]]+Enrollment[[#This Row],[Male Host (15-24)]]</f>
        <v>0</v>
      </c>
      <c r="BQ689" s="22">
        <f>Enrollment[[#This Row],[Female Refugee  (15-24)]]+Enrollment[[#This Row],[Female Host (15-24)]]</f>
        <v>0</v>
      </c>
      <c r="BR689" s="22">
        <f>Enrollment[[#This Row],[Total Male (3-14)]]+Enrollment[[#This Row],[Total Male (15-24)]]</f>
        <v>53</v>
      </c>
      <c r="BS689" s="22">
        <f>Enrollment[[#This Row],[Total Female (3-14)]]+Enrollment[[#This Row],[Total Female (15-24)]]</f>
        <v>58</v>
      </c>
      <c r="BT689" s="22">
        <f>Enrollment[[#This Row],[Refugee Total]]+Enrollment[[#This Row],[Total Host]]</f>
        <v>111</v>
      </c>
      <c r="BU689" s="22">
        <f>Enrollment[[#This Row],['# of Girls from refugee community in age group 3-5 enrolled in learning spaces]]+Enrollment[[#This Row],['# of Girls from host community in age group 3-5 enrolled in learning spaces]]</f>
        <v>19</v>
      </c>
      <c r="BV689" s="22">
        <f>Enrollment[[#This Row],['# of Girls from refugee community in age group 6-14 enrolled in learning spaces]]+Enrollment[[#This Row],['# of Girls from host community in age group 6-14 enrolled in learning spaces]]</f>
        <v>39</v>
      </c>
      <c r="BW6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89" s="22">
        <f>Enrollment[[#This Row],['# of Boys from refugee community in age group 3-5 enrolled in learning spaces]]+Enrollment[[#This Row],['# of Boys from host community in age group 3-5 enrolled in learning spaces]]</f>
        <v>18</v>
      </c>
      <c r="BZ689" s="22">
        <f>Enrollment[[#This Row],['# of Boys from refugee community in age group 6-14 enrolled in learning spaces]]+Enrollment[[#This Row],['# of Boys from host community in age group 6-14 enrolled in learning spaces]]</f>
        <v>35</v>
      </c>
      <c r="CA6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6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90" spans="1:80">
      <c r="A690" s="21" t="s">
        <v>148</v>
      </c>
      <c r="B690" s="21" t="s">
        <v>149</v>
      </c>
      <c r="E690" s="21" t="s">
        <v>390</v>
      </c>
      <c r="F690" s="21" t="s">
        <v>984</v>
      </c>
      <c r="G690" s="21">
        <v>31013638</v>
      </c>
      <c r="H690" s="21" t="s">
        <v>166</v>
      </c>
      <c r="I690" s="21" t="s">
        <v>259</v>
      </c>
      <c r="J690" s="21" t="s">
        <v>168</v>
      </c>
      <c r="K690" s="21">
        <v>21.210193833991202</v>
      </c>
      <c r="L690" s="21">
        <v>92.166966204574905</v>
      </c>
      <c r="M690" s="21">
        <v>-47.706008874082102</v>
      </c>
      <c r="N690" s="21">
        <v>4</v>
      </c>
      <c r="P690" s="21" t="s">
        <v>99</v>
      </c>
      <c r="Q690" s="21" t="s">
        <v>110</v>
      </c>
      <c r="S690" s="21">
        <v>23</v>
      </c>
      <c r="U690" s="21">
        <v>14</v>
      </c>
      <c r="AA690" s="21">
        <v>39</v>
      </c>
      <c r="AC690" s="21">
        <v>35</v>
      </c>
      <c r="AZ6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6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90" s="22">
        <f>Enrollment[[#This Row],[Refugee Children 3-14]]+Enrollment[[#This Row],[Refugee Children 15-24]]</f>
        <v>111</v>
      </c>
      <c r="BC6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90" s="22">
        <f>Enrollment[[#This Row],[Host Children 3-14]]+Enrollment[[#This Row],[Host Children 15-24]]</f>
        <v>0</v>
      </c>
      <c r="BF690" s="22">
        <f>Enrollment[[#This Row],['# of Boys from refugee community in age group 3-5 enrolled in learning spaces]]+Enrollment[[#This Row],['# of Boys from refugee community in age group 6-14 enrolled in learning spaces]]</f>
        <v>49</v>
      </c>
      <c r="BG690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690" s="22">
        <f>Enrollment[[#This Row],['# of Boys from host community in age group 3-5 enrolled in learning spaces]]+Enrollment[[#This Row],['# of Boys from host community in age group 6-14 enrolled in learning spaces]]</f>
        <v>0</v>
      </c>
      <c r="BI690" s="22">
        <f>Enrollment[[#This Row],['# of Girls from host community in age group 3-5 enrolled in learning spaces]]+Enrollment[[#This Row],['# of Girls from host community in age group 6-14 enrolled in learning spaces]]</f>
        <v>0</v>
      </c>
      <c r="BJ690" s="22">
        <f>Enrollment[[#This Row],[Male Refugee (3-14)]]+Enrollment[[#This Row],[Host Male (3-14)]]</f>
        <v>49</v>
      </c>
      <c r="BK690" s="22">
        <f>Enrollment[[#This Row],[Female Refugee (3-14)]]+Enrollment[[#This Row],[Host Female (3-14)]]</f>
        <v>62</v>
      </c>
      <c r="BL69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9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90" s="22">
        <f>Enrollment[[#This Row],['# of Boys from host community in age group 15-17 enrolled in learning spaces]]+Enrollment[[#This Row],['# of Boys from host community in age group 18-24 enrolled in learning spaces]]</f>
        <v>0</v>
      </c>
      <c r="BO6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90" s="22">
        <f>Enrollment[[#This Row],[Male Refugee (15-24)]]+Enrollment[[#This Row],[Male Host (15-24)]]</f>
        <v>0</v>
      </c>
      <c r="BQ690" s="22">
        <f>Enrollment[[#This Row],[Female Refugee  (15-24)]]+Enrollment[[#This Row],[Female Host (15-24)]]</f>
        <v>0</v>
      </c>
      <c r="BR690" s="22">
        <f>Enrollment[[#This Row],[Total Male (3-14)]]+Enrollment[[#This Row],[Total Male (15-24)]]</f>
        <v>49</v>
      </c>
      <c r="BS690" s="22">
        <f>Enrollment[[#This Row],[Total Female (3-14)]]+Enrollment[[#This Row],[Total Female (15-24)]]</f>
        <v>62</v>
      </c>
      <c r="BT690" s="22">
        <f>Enrollment[[#This Row],[Refugee Total]]+Enrollment[[#This Row],[Total Host]]</f>
        <v>111</v>
      </c>
      <c r="BU690" s="22">
        <f>Enrollment[[#This Row],['# of Girls from refugee community in age group 3-5 enrolled in learning spaces]]+Enrollment[[#This Row],['# of Girls from host community in age group 3-5 enrolled in learning spaces]]</f>
        <v>23</v>
      </c>
      <c r="BV690" s="22">
        <f>Enrollment[[#This Row],['# of Girls from refugee community in age group 6-14 enrolled in learning spaces]]+Enrollment[[#This Row],['# of Girls from host community in age group 6-14 enrolled in learning spaces]]</f>
        <v>39</v>
      </c>
      <c r="BW69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9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90" s="22">
        <f>Enrollment[[#This Row],['# of Boys from refugee community in age group 3-5 enrolled in learning spaces]]+Enrollment[[#This Row],['# of Boys from host community in age group 3-5 enrolled in learning spaces]]</f>
        <v>14</v>
      </c>
      <c r="BZ690" s="22">
        <f>Enrollment[[#This Row],['# of Boys from refugee community in age group 6-14 enrolled in learning spaces]]+Enrollment[[#This Row],['# of Boys from host community in age group 6-14 enrolled in learning spaces]]</f>
        <v>35</v>
      </c>
      <c r="CA690" s="22">
        <f>Enrollment[[#This Row],['# of Boys from refugee community in age group 15-17 enrolled in learning spaces]]+Enrollment[[#This Row],['# of Boys from host community in age group 15-17 enrolled in learning spaces]]</f>
        <v>0</v>
      </c>
      <c r="CB69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91" spans="1:80">
      <c r="A691" s="21" t="s">
        <v>148</v>
      </c>
      <c r="B691" s="21" t="s">
        <v>149</v>
      </c>
      <c r="E691" s="21" t="s">
        <v>985</v>
      </c>
      <c r="F691" s="21" t="s">
        <v>986</v>
      </c>
      <c r="G691" s="21">
        <v>31013668</v>
      </c>
      <c r="H691" s="21" t="s">
        <v>166</v>
      </c>
      <c r="I691" s="21" t="s">
        <v>259</v>
      </c>
      <c r="J691" s="21" t="s">
        <v>168</v>
      </c>
      <c r="K691" s="21">
        <v>21.211995771368599</v>
      </c>
      <c r="L691" s="21">
        <v>92.1670765012489</v>
      </c>
      <c r="M691" s="21">
        <v>-46.024146392206902</v>
      </c>
      <c r="N691" s="21">
        <v>4</v>
      </c>
      <c r="P691" s="21" t="s">
        <v>99</v>
      </c>
      <c r="Q691" s="21" t="s">
        <v>110</v>
      </c>
      <c r="S691" s="21">
        <v>39</v>
      </c>
      <c r="U691" s="21">
        <v>35</v>
      </c>
      <c r="AA691" s="21">
        <v>21</v>
      </c>
      <c r="AC691" s="21">
        <v>16</v>
      </c>
      <c r="AZ6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6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91" s="22">
        <f>Enrollment[[#This Row],[Refugee Children 3-14]]+Enrollment[[#This Row],[Refugee Children 15-24]]</f>
        <v>111</v>
      </c>
      <c r="BC6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91" s="22">
        <f>Enrollment[[#This Row],[Host Children 3-14]]+Enrollment[[#This Row],[Host Children 15-24]]</f>
        <v>0</v>
      </c>
      <c r="BF691" s="22">
        <f>Enrollment[[#This Row],['# of Boys from refugee community in age group 3-5 enrolled in learning spaces]]+Enrollment[[#This Row],['# of Boys from refugee community in age group 6-14 enrolled in learning spaces]]</f>
        <v>51</v>
      </c>
      <c r="BG691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691" s="22">
        <f>Enrollment[[#This Row],['# of Boys from host community in age group 3-5 enrolled in learning spaces]]+Enrollment[[#This Row],['# of Boys from host community in age group 6-14 enrolled in learning spaces]]</f>
        <v>0</v>
      </c>
      <c r="BI691" s="22">
        <f>Enrollment[[#This Row],['# of Girls from host community in age group 3-5 enrolled in learning spaces]]+Enrollment[[#This Row],['# of Girls from host community in age group 6-14 enrolled in learning spaces]]</f>
        <v>0</v>
      </c>
      <c r="BJ691" s="22">
        <f>Enrollment[[#This Row],[Male Refugee (3-14)]]+Enrollment[[#This Row],[Host Male (3-14)]]</f>
        <v>51</v>
      </c>
      <c r="BK691" s="22">
        <f>Enrollment[[#This Row],[Female Refugee (3-14)]]+Enrollment[[#This Row],[Host Female (3-14)]]</f>
        <v>60</v>
      </c>
      <c r="BL6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91" s="22">
        <f>Enrollment[[#This Row],['# of Boys from host community in age group 15-17 enrolled in learning spaces]]+Enrollment[[#This Row],['# of Boys from host community in age group 18-24 enrolled in learning spaces]]</f>
        <v>0</v>
      </c>
      <c r="BO6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91" s="22">
        <f>Enrollment[[#This Row],[Male Refugee (15-24)]]+Enrollment[[#This Row],[Male Host (15-24)]]</f>
        <v>0</v>
      </c>
      <c r="BQ691" s="22">
        <f>Enrollment[[#This Row],[Female Refugee  (15-24)]]+Enrollment[[#This Row],[Female Host (15-24)]]</f>
        <v>0</v>
      </c>
      <c r="BR691" s="22">
        <f>Enrollment[[#This Row],[Total Male (3-14)]]+Enrollment[[#This Row],[Total Male (15-24)]]</f>
        <v>51</v>
      </c>
      <c r="BS691" s="22">
        <f>Enrollment[[#This Row],[Total Female (3-14)]]+Enrollment[[#This Row],[Total Female (15-24)]]</f>
        <v>60</v>
      </c>
      <c r="BT691" s="22">
        <f>Enrollment[[#This Row],[Refugee Total]]+Enrollment[[#This Row],[Total Host]]</f>
        <v>111</v>
      </c>
      <c r="BU691" s="22">
        <f>Enrollment[[#This Row],['# of Girls from refugee community in age group 3-5 enrolled in learning spaces]]+Enrollment[[#This Row],['# of Girls from host community in age group 3-5 enrolled in learning spaces]]</f>
        <v>39</v>
      </c>
      <c r="BV691" s="22">
        <f>Enrollment[[#This Row],['# of Girls from refugee community in age group 6-14 enrolled in learning spaces]]+Enrollment[[#This Row],['# of Girls from host community in age group 6-14 enrolled in learning spaces]]</f>
        <v>21</v>
      </c>
      <c r="BW6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91" s="22">
        <f>Enrollment[[#This Row],['# of Boys from refugee community in age group 3-5 enrolled in learning spaces]]+Enrollment[[#This Row],['# of Boys from host community in age group 3-5 enrolled in learning spaces]]</f>
        <v>35</v>
      </c>
      <c r="BZ691" s="22">
        <f>Enrollment[[#This Row],['# of Boys from refugee community in age group 6-14 enrolled in learning spaces]]+Enrollment[[#This Row],['# of Boys from host community in age group 6-14 enrolled in learning spaces]]</f>
        <v>16</v>
      </c>
      <c r="CA6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6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92" spans="1:80">
      <c r="A692" s="21" t="s">
        <v>148</v>
      </c>
      <c r="B692" s="21" t="s">
        <v>149</v>
      </c>
      <c r="E692" s="21" t="s">
        <v>985</v>
      </c>
      <c r="F692" s="21" t="s">
        <v>987</v>
      </c>
      <c r="G692" s="21">
        <v>31013673</v>
      </c>
      <c r="H692" s="21" t="s">
        <v>166</v>
      </c>
      <c r="I692" s="21" t="s">
        <v>259</v>
      </c>
      <c r="J692" s="21" t="s">
        <v>168</v>
      </c>
      <c r="K692" s="21">
        <v>21.212109607159899</v>
      </c>
      <c r="L692" s="21">
        <v>92.167143038333606</v>
      </c>
      <c r="M692" s="21">
        <v>-44.231305044894597</v>
      </c>
      <c r="N692" s="21">
        <v>4</v>
      </c>
      <c r="P692" s="21" t="s">
        <v>99</v>
      </c>
      <c r="Q692" s="21" t="s">
        <v>110</v>
      </c>
      <c r="S692" s="21">
        <v>39</v>
      </c>
      <c r="U692" s="21">
        <v>34</v>
      </c>
      <c r="AA692" s="21">
        <v>20</v>
      </c>
      <c r="AC692" s="21">
        <v>17</v>
      </c>
      <c r="AZ6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6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92" s="22">
        <f>Enrollment[[#This Row],[Refugee Children 3-14]]+Enrollment[[#This Row],[Refugee Children 15-24]]</f>
        <v>110</v>
      </c>
      <c r="BC6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92" s="22">
        <f>Enrollment[[#This Row],[Host Children 3-14]]+Enrollment[[#This Row],[Host Children 15-24]]</f>
        <v>0</v>
      </c>
      <c r="BF692" s="22">
        <f>Enrollment[[#This Row],['# of Boys from refugee community in age group 3-5 enrolled in learning spaces]]+Enrollment[[#This Row],['# of Boys from refugee community in age group 6-14 enrolled in learning spaces]]</f>
        <v>51</v>
      </c>
      <c r="BG692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692" s="22">
        <f>Enrollment[[#This Row],['# of Boys from host community in age group 3-5 enrolled in learning spaces]]+Enrollment[[#This Row],['# of Boys from host community in age group 6-14 enrolled in learning spaces]]</f>
        <v>0</v>
      </c>
      <c r="BI692" s="22">
        <f>Enrollment[[#This Row],['# of Girls from host community in age group 3-5 enrolled in learning spaces]]+Enrollment[[#This Row],['# of Girls from host community in age group 6-14 enrolled in learning spaces]]</f>
        <v>0</v>
      </c>
      <c r="BJ692" s="22">
        <f>Enrollment[[#This Row],[Male Refugee (3-14)]]+Enrollment[[#This Row],[Host Male (3-14)]]</f>
        <v>51</v>
      </c>
      <c r="BK692" s="22">
        <f>Enrollment[[#This Row],[Female Refugee (3-14)]]+Enrollment[[#This Row],[Host Female (3-14)]]</f>
        <v>59</v>
      </c>
      <c r="BL6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92" s="22">
        <f>Enrollment[[#This Row],['# of Boys from host community in age group 15-17 enrolled in learning spaces]]+Enrollment[[#This Row],['# of Boys from host community in age group 18-24 enrolled in learning spaces]]</f>
        <v>0</v>
      </c>
      <c r="BO6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92" s="22">
        <f>Enrollment[[#This Row],[Male Refugee (15-24)]]+Enrollment[[#This Row],[Male Host (15-24)]]</f>
        <v>0</v>
      </c>
      <c r="BQ692" s="22">
        <f>Enrollment[[#This Row],[Female Refugee  (15-24)]]+Enrollment[[#This Row],[Female Host (15-24)]]</f>
        <v>0</v>
      </c>
      <c r="BR692" s="22">
        <f>Enrollment[[#This Row],[Total Male (3-14)]]+Enrollment[[#This Row],[Total Male (15-24)]]</f>
        <v>51</v>
      </c>
      <c r="BS692" s="22">
        <f>Enrollment[[#This Row],[Total Female (3-14)]]+Enrollment[[#This Row],[Total Female (15-24)]]</f>
        <v>59</v>
      </c>
      <c r="BT692" s="22">
        <f>Enrollment[[#This Row],[Refugee Total]]+Enrollment[[#This Row],[Total Host]]</f>
        <v>110</v>
      </c>
      <c r="BU692" s="22">
        <f>Enrollment[[#This Row],['# of Girls from refugee community in age group 3-5 enrolled in learning spaces]]+Enrollment[[#This Row],['# of Girls from host community in age group 3-5 enrolled in learning spaces]]</f>
        <v>39</v>
      </c>
      <c r="BV692" s="22">
        <f>Enrollment[[#This Row],['# of Girls from refugee community in age group 6-14 enrolled in learning spaces]]+Enrollment[[#This Row],['# of Girls from host community in age group 6-14 enrolled in learning spaces]]</f>
        <v>20</v>
      </c>
      <c r="BW6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92" s="22">
        <f>Enrollment[[#This Row],['# of Boys from refugee community in age group 3-5 enrolled in learning spaces]]+Enrollment[[#This Row],['# of Boys from host community in age group 3-5 enrolled in learning spaces]]</f>
        <v>34</v>
      </c>
      <c r="BZ692" s="22">
        <f>Enrollment[[#This Row],['# of Boys from refugee community in age group 6-14 enrolled in learning spaces]]+Enrollment[[#This Row],['# of Boys from host community in age group 6-14 enrolled in learning spaces]]</f>
        <v>17</v>
      </c>
      <c r="CA6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6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93" spans="1:80">
      <c r="A693" s="21" t="s">
        <v>148</v>
      </c>
      <c r="B693" s="21" t="s">
        <v>149</v>
      </c>
      <c r="E693" s="21" t="s">
        <v>988</v>
      </c>
      <c r="F693" s="21" t="s">
        <v>989</v>
      </c>
      <c r="G693" s="21">
        <v>31013685</v>
      </c>
      <c r="H693" s="21" t="s">
        <v>166</v>
      </c>
      <c r="I693" s="21" t="s">
        <v>259</v>
      </c>
      <c r="J693" s="21" t="s">
        <v>168</v>
      </c>
      <c r="K693" s="21">
        <v>21.212950482576598</v>
      </c>
      <c r="L693" s="21">
        <v>92.1669171515708</v>
      </c>
      <c r="M693" s="21">
        <v>-30.502622505986199</v>
      </c>
      <c r="N693" s="21">
        <v>4</v>
      </c>
      <c r="P693" s="21" t="s">
        <v>99</v>
      </c>
      <c r="Q693" s="21" t="s">
        <v>110</v>
      </c>
      <c r="S693" s="21">
        <v>20</v>
      </c>
      <c r="U693" s="21">
        <v>17</v>
      </c>
      <c r="AA693" s="21">
        <v>39</v>
      </c>
      <c r="AC693" s="21">
        <v>34</v>
      </c>
      <c r="AZ6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6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93" s="22">
        <f>Enrollment[[#This Row],[Refugee Children 3-14]]+Enrollment[[#This Row],[Refugee Children 15-24]]</f>
        <v>110</v>
      </c>
      <c r="BC6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93" s="22">
        <f>Enrollment[[#This Row],[Host Children 3-14]]+Enrollment[[#This Row],[Host Children 15-24]]</f>
        <v>0</v>
      </c>
      <c r="BF693" s="22">
        <f>Enrollment[[#This Row],['# of Boys from refugee community in age group 3-5 enrolled in learning spaces]]+Enrollment[[#This Row],['# of Boys from refugee community in age group 6-14 enrolled in learning spaces]]</f>
        <v>51</v>
      </c>
      <c r="BG693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693" s="22">
        <f>Enrollment[[#This Row],['# of Boys from host community in age group 3-5 enrolled in learning spaces]]+Enrollment[[#This Row],['# of Boys from host community in age group 6-14 enrolled in learning spaces]]</f>
        <v>0</v>
      </c>
      <c r="BI693" s="22">
        <f>Enrollment[[#This Row],['# of Girls from host community in age group 3-5 enrolled in learning spaces]]+Enrollment[[#This Row],['# of Girls from host community in age group 6-14 enrolled in learning spaces]]</f>
        <v>0</v>
      </c>
      <c r="BJ693" s="22">
        <f>Enrollment[[#This Row],[Male Refugee (3-14)]]+Enrollment[[#This Row],[Host Male (3-14)]]</f>
        <v>51</v>
      </c>
      <c r="BK693" s="22">
        <f>Enrollment[[#This Row],[Female Refugee (3-14)]]+Enrollment[[#This Row],[Host Female (3-14)]]</f>
        <v>59</v>
      </c>
      <c r="BL6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93" s="22">
        <f>Enrollment[[#This Row],['# of Boys from host community in age group 15-17 enrolled in learning spaces]]+Enrollment[[#This Row],['# of Boys from host community in age group 18-24 enrolled in learning spaces]]</f>
        <v>0</v>
      </c>
      <c r="BO6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93" s="22">
        <f>Enrollment[[#This Row],[Male Refugee (15-24)]]+Enrollment[[#This Row],[Male Host (15-24)]]</f>
        <v>0</v>
      </c>
      <c r="BQ693" s="22">
        <f>Enrollment[[#This Row],[Female Refugee  (15-24)]]+Enrollment[[#This Row],[Female Host (15-24)]]</f>
        <v>0</v>
      </c>
      <c r="BR693" s="22">
        <f>Enrollment[[#This Row],[Total Male (3-14)]]+Enrollment[[#This Row],[Total Male (15-24)]]</f>
        <v>51</v>
      </c>
      <c r="BS693" s="22">
        <f>Enrollment[[#This Row],[Total Female (3-14)]]+Enrollment[[#This Row],[Total Female (15-24)]]</f>
        <v>59</v>
      </c>
      <c r="BT693" s="22">
        <f>Enrollment[[#This Row],[Refugee Total]]+Enrollment[[#This Row],[Total Host]]</f>
        <v>110</v>
      </c>
      <c r="BU693" s="22">
        <f>Enrollment[[#This Row],['# of Girls from refugee community in age group 3-5 enrolled in learning spaces]]+Enrollment[[#This Row],['# of Girls from host community in age group 3-5 enrolled in learning spaces]]</f>
        <v>20</v>
      </c>
      <c r="BV693" s="22">
        <f>Enrollment[[#This Row],['# of Girls from refugee community in age group 6-14 enrolled in learning spaces]]+Enrollment[[#This Row],['# of Girls from host community in age group 6-14 enrolled in learning spaces]]</f>
        <v>39</v>
      </c>
      <c r="BW6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93" s="22">
        <f>Enrollment[[#This Row],['# of Boys from refugee community in age group 3-5 enrolled in learning spaces]]+Enrollment[[#This Row],['# of Boys from host community in age group 3-5 enrolled in learning spaces]]</f>
        <v>17</v>
      </c>
      <c r="BZ693" s="22">
        <f>Enrollment[[#This Row],['# of Boys from refugee community in age group 6-14 enrolled in learning spaces]]+Enrollment[[#This Row],['# of Boys from host community in age group 6-14 enrolled in learning spaces]]</f>
        <v>34</v>
      </c>
      <c r="CA6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6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94" spans="1:80">
      <c r="A694" s="21" t="s">
        <v>148</v>
      </c>
      <c r="B694" s="21" t="s">
        <v>149</v>
      </c>
      <c r="E694" s="21" t="s">
        <v>988</v>
      </c>
      <c r="F694" s="21" t="s">
        <v>990</v>
      </c>
      <c r="G694" s="21">
        <v>31013682</v>
      </c>
      <c r="H694" s="21" t="s">
        <v>166</v>
      </c>
      <c r="I694" s="21" t="s">
        <v>259</v>
      </c>
      <c r="J694" s="21" t="s">
        <v>168</v>
      </c>
      <c r="K694" s="21">
        <v>21.2128040655187</v>
      </c>
      <c r="L694" s="21">
        <v>92.166998943086497</v>
      </c>
      <c r="M694" s="21">
        <v>-47.081467311638697</v>
      </c>
      <c r="N694" s="21">
        <v>4</v>
      </c>
      <c r="P694" s="21" t="s">
        <v>99</v>
      </c>
      <c r="Q694" s="21" t="s">
        <v>110</v>
      </c>
      <c r="S694" s="21">
        <v>39</v>
      </c>
      <c r="U694" s="21">
        <v>34</v>
      </c>
      <c r="AA694" s="21">
        <v>20</v>
      </c>
      <c r="AC694" s="21">
        <v>17</v>
      </c>
      <c r="AZ6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6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94" s="22">
        <f>Enrollment[[#This Row],[Refugee Children 3-14]]+Enrollment[[#This Row],[Refugee Children 15-24]]</f>
        <v>110</v>
      </c>
      <c r="BC6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94" s="22">
        <f>Enrollment[[#This Row],[Host Children 3-14]]+Enrollment[[#This Row],[Host Children 15-24]]</f>
        <v>0</v>
      </c>
      <c r="BF69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694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694" s="22">
        <f>Enrollment[[#This Row],['# of Boys from host community in age group 3-5 enrolled in learning spaces]]+Enrollment[[#This Row],['# of Boys from host community in age group 6-14 enrolled in learning spaces]]</f>
        <v>0</v>
      </c>
      <c r="BI694" s="22">
        <f>Enrollment[[#This Row],['# of Girls from host community in age group 3-5 enrolled in learning spaces]]+Enrollment[[#This Row],['# of Girls from host community in age group 6-14 enrolled in learning spaces]]</f>
        <v>0</v>
      </c>
      <c r="BJ694" s="22">
        <f>Enrollment[[#This Row],[Male Refugee (3-14)]]+Enrollment[[#This Row],[Host Male (3-14)]]</f>
        <v>51</v>
      </c>
      <c r="BK694" s="22">
        <f>Enrollment[[#This Row],[Female Refugee (3-14)]]+Enrollment[[#This Row],[Host Female (3-14)]]</f>
        <v>59</v>
      </c>
      <c r="BL6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94" s="22">
        <f>Enrollment[[#This Row],['# of Boys from host community in age group 15-17 enrolled in learning spaces]]+Enrollment[[#This Row],['# of Boys from host community in age group 18-24 enrolled in learning spaces]]</f>
        <v>0</v>
      </c>
      <c r="BO6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94" s="22">
        <f>Enrollment[[#This Row],[Male Refugee (15-24)]]+Enrollment[[#This Row],[Male Host (15-24)]]</f>
        <v>0</v>
      </c>
      <c r="BQ694" s="22">
        <f>Enrollment[[#This Row],[Female Refugee  (15-24)]]+Enrollment[[#This Row],[Female Host (15-24)]]</f>
        <v>0</v>
      </c>
      <c r="BR694" s="22">
        <f>Enrollment[[#This Row],[Total Male (3-14)]]+Enrollment[[#This Row],[Total Male (15-24)]]</f>
        <v>51</v>
      </c>
      <c r="BS694" s="22">
        <f>Enrollment[[#This Row],[Total Female (3-14)]]+Enrollment[[#This Row],[Total Female (15-24)]]</f>
        <v>59</v>
      </c>
      <c r="BT694" s="22">
        <f>Enrollment[[#This Row],[Refugee Total]]+Enrollment[[#This Row],[Total Host]]</f>
        <v>110</v>
      </c>
      <c r="BU694" s="22">
        <f>Enrollment[[#This Row],['# of Girls from refugee community in age group 3-5 enrolled in learning spaces]]+Enrollment[[#This Row],['# of Girls from host community in age group 3-5 enrolled in learning spaces]]</f>
        <v>39</v>
      </c>
      <c r="BV694" s="22">
        <f>Enrollment[[#This Row],['# of Girls from refugee community in age group 6-14 enrolled in learning spaces]]+Enrollment[[#This Row],['# of Girls from host community in age group 6-14 enrolled in learning spaces]]</f>
        <v>20</v>
      </c>
      <c r="BW6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94" s="22">
        <f>Enrollment[[#This Row],['# of Boys from refugee community in age group 3-5 enrolled in learning spaces]]+Enrollment[[#This Row],['# of Boys from host community in age group 3-5 enrolled in learning spaces]]</f>
        <v>34</v>
      </c>
      <c r="BZ694" s="22">
        <f>Enrollment[[#This Row],['# of Boys from refugee community in age group 6-14 enrolled in learning spaces]]+Enrollment[[#This Row],['# of Boys from host community in age group 6-14 enrolled in learning spaces]]</f>
        <v>17</v>
      </c>
      <c r="CA6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6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95" spans="1:80">
      <c r="A695" s="21" t="s">
        <v>148</v>
      </c>
      <c r="B695" s="21" t="s">
        <v>149</v>
      </c>
      <c r="E695" s="21" t="s">
        <v>991</v>
      </c>
      <c r="F695" s="21" t="s">
        <v>992</v>
      </c>
      <c r="G695" s="21">
        <v>31013593</v>
      </c>
      <c r="H695" s="21" t="s">
        <v>166</v>
      </c>
      <c r="I695" s="21" t="s">
        <v>259</v>
      </c>
      <c r="J695" s="21" t="s">
        <v>168</v>
      </c>
      <c r="K695" s="21">
        <v>21.208182923101401</v>
      </c>
      <c r="L695" s="21">
        <v>92.165746980762606</v>
      </c>
      <c r="M695" s="21">
        <v>-43.734702378767402</v>
      </c>
      <c r="N695" s="21">
        <v>4</v>
      </c>
      <c r="P695" s="21" t="s">
        <v>99</v>
      </c>
      <c r="Q695" s="21" t="s">
        <v>110</v>
      </c>
      <c r="S695" s="21">
        <v>24</v>
      </c>
      <c r="U695" s="21">
        <v>13</v>
      </c>
      <c r="AA695" s="21">
        <v>43</v>
      </c>
      <c r="AC695" s="21">
        <v>31</v>
      </c>
      <c r="AZ6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6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95" s="22">
        <f>Enrollment[[#This Row],[Refugee Children 3-14]]+Enrollment[[#This Row],[Refugee Children 15-24]]</f>
        <v>111</v>
      </c>
      <c r="BC6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95" s="22">
        <f>Enrollment[[#This Row],[Host Children 3-14]]+Enrollment[[#This Row],[Host Children 15-24]]</f>
        <v>0</v>
      </c>
      <c r="BF695" s="22">
        <f>Enrollment[[#This Row],['# of Boys from refugee community in age group 3-5 enrolled in learning spaces]]+Enrollment[[#This Row],['# of Boys from refugee community in age group 6-14 enrolled in learning spaces]]</f>
        <v>44</v>
      </c>
      <c r="BG695" s="22">
        <f>Enrollment[[#This Row],['# of Girls from refugee community in age group 3-5 enrolled in learning spaces]]+Enrollment[[#This Row],['# of Girls from refugee community in age group 6-14 enrolled in learning spaces]]</f>
        <v>67</v>
      </c>
      <c r="BH695" s="22">
        <f>Enrollment[[#This Row],['# of Boys from host community in age group 3-5 enrolled in learning spaces]]+Enrollment[[#This Row],['# of Boys from host community in age group 6-14 enrolled in learning spaces]]</f>
        <v>0</v>
      </c>
      <c r="BI695" s="22">
        <f>Enrollment[[#This Row],['# of Girls from host community in age group 3-5 enrolled in learning spaces]]+Enrollment[[#This Row],['# of Girls from host community in age group 6-14 enrolled in learning spaces]]</f>
        <v>0</v>
      </c>
      <c r="BJ695" s="22">
        <f>Enrollment[[#This Row],[Male Refugee (3-14)]]+Enrollment[[#This Row],[Host Male (3-14)]]</f>
        <v>44</v>
      </c>
      <c r="BK695" s="22">
        <f>Enrollment[[#This Row],[Female Refugee (3-14)]]+Enrollment[[#This Row],[Host Female (3-14)]]</f>
        <v>67</v>
      </c>
      <c r="BL6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95" s="22">
        <f>Enrollment[[#This Row],['# of Boys from host community in age group 15-17 enrolled in learning spaces]]+Enrollment[[#This Row],['# of Boys from host community in age group 18-24 enrolled in learning spaces]]</f>
        <v>0</v>
      </c>
      <c r="BO6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95" s="22">
        <f>Enrollment[[#This Row],[Male Refugee (15-24)]]+Enrollment[[#This Row],[Male Host (15-24)]]</f>
        <v>0</v>
      </c>
      <c r="BQ695" s="22">
        <f>Enrollment[[#This Row],[Female Refugee  (15-24)]]+Enrollment[[#This Row],[Female Host (15-24)]]</f>
        <v>0</v>
      </c>
      <c r="BR695" s="22">
        <f>Enrollment[[#This Row],[Total Male (3-14)]]+Enrollment[[#This Row],[Total Male (15-24)]]</f>
        <v>44</v>
      </c>
      <c r="BS695" s="22">
        <f>Enrollment[[#This Row],[Total Female (3-14)]]+Enrollment[[#This Row],[Total Female (15-24)]]</f>
        <v>67</v>
      </c>
      <c r="BT695" s="22">
        <f>Enrollment[[#This Row],[Refugee Total]]+Enrollment[[#This Row],[Total Host]]</f>
        <v>111</v>
      </c>
      <c r="BU695" s="22">
        <f>Enrollment[[#This Row],['# of Girls from refugee community in age group 3-5 enrolled in learning spaces]]+Enrollment[[#This Row],['# of Girls from host community in age group 3-5 enrolled in learning spaces]]</f>
        <v>24</v>
      </c>
      <c r="BV695" s="22">
        <f>Enrollment[[#This Row],['# of Girls from refugee community in age group 6-14 enrolled in learning spaces]]+Enrollment[[#This Row],['# of Girls from host community in age group 6-14 enrolled in learning spaces]]</f>
        <v>43</v>
      </c>
      <c r="BW6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95" s="22">
        <f>Enrollment[[#This Row],['# of Boys from refugee community in age group 3-5 enrolled in learning spaces]]+Enrollment[[#This Row],['# of Boys from host community in age group 3-5 enrolled in learning spaces]]</f>
        <v>13</v>
      </c>
      <c r="BZ695" s="22">
        <f>Enrollment[[#This Row],['# of Boys from refugee community in age group 6-14 enrolled in learning spaces]]+Enrollment[[#This Row],['# of Boys from host community in age group 6-14 enrolled in learning spaces]]</f>
        <v>31</v>
      </c>
      <c r="CA6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6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96" spans="1:80">
      <c r="A696" s="21" t="s">
        <v>148</v>
      </c>
      <c r="B696" s="21" t="s">
        <v>149</v>
      </c>
      <c r="E696" s="21" t="s">
        <v>991</v>
      </c>
      <c r="F696" s="21" t="s">
        <v>993</v>
      </c>
      <c r="G696" s="21">
        <v>31013594</v>
      </c>
      <c r="H696" s="21" t="s">
        <v>166</v>
      </c>
      <c r="I696" s="21" t="s">
        <v>259</v>
      </c>
      <c r="J696" s="21" t="s">
        <v>168</v>
      </c>
      <c r="K696" s="21">
        <v>21.208226734185999</v>
      </c>
      <c r="L696" s="21">
        <v>92.165654803527403</v>
      </c>
      <c r="M696" s="21">
        <v>-37.249805654282198</v>
      </c>
      <c r="N696" s="21">
        <v>4</v>
      </c>
      <c r="P696" s="21" t="s">
        <v>99</v>
      </c>
      <c r="Q696" s="21" t="s">
        <v>110</v>
      </c>
      <c r="S696" s="21">
        <v>43</v>
      </c>
      <c r="U696" s="21">
        <v>31</v>
      </c>
      <c r="AA696" s="21">
        <v>21</v>
      </c>
      <c r="AC696" s="21">
        <v>16</v>
      </c>
      <c r="AZ6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6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96" s="22">
        <f>Enrollment[[#This Row],[Refugee Children 3-14]]+Enrollment[[#This Row],[Refugee Children 15-24]]</f>
        <v>111</v>
      </c>
      <c r="BC6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96" s="22">
        <f>Enrollment[[#This Row],[Host Children 3-14]]+Enrollment[[#This Row],[Host Children 15-24]]</f>
        <v>0</v>
      </c>
      <c r="BF696" s="22">
        <f>Enrollment[[#This Row],['# of Boys from refugee community in age group 3-5 enrolled in learning spaces]]+Enrollment[[#This Row],['# of Boys from refugee community in age group 6-14 enrolled in learning spaces]]</f>
        <v>47</v>
      </c>
      <c r="BG696" s="22">
        <f>Enrollment[[#This Row],['# of Girls from refugee community in age group 3-5 enrolled in learning spaces]]+Enrollment[[#This Row],['# of Girls from refugee community in age group 6-14 enrolled in learning spaces]]</f>
        <v>64</v>
      </c>
      <c r="BH696" s="22">
        <f>Enrollment[[#This Row],['# of Boys from host community in age group 3-5 enrolled in learning spaces]]+Enrollment[[#This Row],['# of Boys from host community in age group 6-14 enrolled in learning spaces]]</f>
        <v>0</v>
      </c>
      <c r="BI696" s="22">
        <f>Enrollment[[#This Row],['# of Girls from host community in age group 3-5 enrolled in learning spaces]]+Enrollment[[#This Row],['# of Girls from host community in age group 6-14 enrolled in learning spaces]]</f>
        <v>0</v>
      </c>
      <c r="BJ696" s="22">
        <f>Enrollment[[#This Row],[Male Refugee (3-14)]]+Enrollment[[#This Row],[Host Male (3-14)]]</f>
        <v>47</v>
      </c>
      <c r="BK696" s="22">
        <f>Enrollment[[#This Row],[Female Refugee (3-14)]]+Enrollment[[#This Row],[Host Female (3-14)]]</f>
        <v>64</v>
      </c>
      <c r="BL6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96" s="22">
        <f>Enrollment[[#This Row],['# of Boys from host community in age group 15-17 enrolled in learning spaces]]+Enrollment[[#This Row],['# of Boys from host community in age group 18-24 enrolled in learning spaces]]</f>
        <v>0</v>
      </c>
      <c r="BO6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96" s="22">
        <f>Enrollment[[#This Row],[Male Refugee (15-24)]]+Enrollment[[#This Row],[Male Host (15-24)]]</f>
        <v>0</v>
      </c>
      <c r="BQ696" s="22">
        <f>Enrollment[[#This Row],[Female Refugee  (15-24)]]+Enrollment[[#This Row],[Female Host (15-24)]]</f>
        <v>0</v>
      </c>
      <c r="BR696" s="22">
        <f>Enrollment[[#This Row],[Total Male (3-14)]]+Enrollment[[#This Row],[Total Male (15-24)]]</f>
        <v>47</v>
      </c>
      <c r="BS696" s="22">
        <f>Enrollment[[#This Row],[Total Female (3-14)]]+Enrollment[[#This Row],[Total Female (15-24)]]</f>
        <v>64</v>
      </c>
      <c r="BT696" s="22">
        <f>Enrollment[[#This Row],[Refugee Total]]+Enrollment[[#This Row],[Total Host]]</f>
        <v>111</v>
      </c>
      <c r="BU696" s="22">
        <f>Enrollment[[#This Row],['# of Girls from refugee community in age group 3-5 enrolled in learning spaces]]+Enrollment[[#This Row],['# of Girls from host community in age group 3-5 enrolled in learning spaces]]</f>
        <v>43</v>
      </c>
      <c r="BV696" s="22">
        <f>Enrollment[[#This Row],['# of Girls from refugee community in age group 6-14 enrolled in learning spaces]]+Enrollment[[#This Row],['# of Girls from host community in age group 6-14 enrolled in learning spaces]]</f>
        <v>21</v>
      </c>
      <c r="BW6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96" s="22">
        <f>Enrollment[[#This Row],['# of Boys from refugee community in age group 3-5 enrolled in learning spaces]]+Enrollment[[#This Row],['# of Boys from host community in age group 3-5 enrolled in learning spaces]]</f>
        <v>31</v>
      </c>
      <c r="BZ696" s="22">
        <f>Enrollment[[#This Row],['# of Boys from refugee community in age group 6-14 enrolled in learning spaces]]+Enrollment[[#This Row],['# of Boys from host community in age group 6-14 enrolled in learning spaces]]</f>
        <v>16</v>
      </c>
      <c r="CA6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69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97" spans="1:80">
      <c r="A697" s="21" t="s">
        <v>148</v>
      </c>
      <c r="B697" s="21" t="s">
        <v>149</v>
      </c>
      <c r="E697" s="21" t="s">
        <v>994</v>
      </c>
      <c r="F697" s="21" t="s">
        <v>995</v>
      </c>
      <c r="G697" s="21">
        <v>31013610</v>
      </c>
      <c r="H697" s="21" t="s">
        <v>166</v>
      </c>
      <c r="I697" s="21" t="s">
        <v>259</v>
      </c>
      <c r="J697" s="21" t="s">
        <v>168</v>
      </c>
      <c r="P697" s="21" t="s">
        <v>99</v>
      </c>
      <c r="Q697" s="21" t="s">
        <v>110</v>
      </c>
      <c r="S697" s="21">
        <v>22</v>
      </c>
      <c r="U697" s="21">
        <v>15</v>
      </c>
      <c r="AA697" s="21">
        <v>38</v>
      </c>
      <c r="AC697" s="21">
        <v>36</v>
      </c>
      <c r="AZ69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69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97" s="22">
        <f>Enrollment[[#This Row],[Refugee Children 3-14]]+Enrollment[[#This Row],[Refugee Children 15-24]]</f>
        <v>111</v>
      </c>
      <c r="BC69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9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97" s="22">
        <f>Enrollment[[#This Row],[Host Children 3-14]]+Enrollment[[#This Row],[Host Children 15-24]]</f>
        <v>0</v>
      </c>
      <c r="BF697" s="22">
        <f>Enrollment[[#This Row],['# of Boys from refugee community in age group 3-5 enrolled in learning spaces]]+Enrollment[[#This Row],['# of Boys from refugee community in age group 6-14 enrolled in learning spaces]]</f>
        <v>51</v>
      </c>
      <c r="BG697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697" s="22">
        <f>Enrollment[[#This Row],['# of Boys from host community in age group 3-5 enrolled in learning spaces]]+Enrollment[[#This Row],['# of Boys from host community in age group 6-14 enrolled in learning spaces]]</f>
        <v>0</v>
      </c>
      <c r="BI697" s="22">
        <f>Enrollment[[#This Row],['# of Girls from host community in age group 3-5 enrolled in learning spaces]]+Enrollment[[#This Row],['# of Girls from host community in age group 6-14 enrolled in learning spaces]]</f>
        <v>0</v>
      </c>
      <c r="BJ697" s="22">
        <f>Enrollment[[#This Row],[Male Refugee (3-14)]]+Enrollment[[#This Row],[Host Male (3-14)]]</f>
        <v>51</v>
      </c>
      <c r="BK697" s="22">
        <f>Enrollment[[#This Row],[Female Refugee (3-14)]]+Enrollment[[#This Row],[Host Female (3-14)]]</f>
        <v>60</v>
      </c>
      <c r="BL69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9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97" s="22">
        <f>Enrollment[[#This Row],['# of Boys from host community in age group 15-17 enrolled in learning spaces]]+Enrollment[[#This Row],['# of Boys from host community in age group 18-24 enrolled in learning spaces]]</f>
        <v>0</v>
      </c>
      <c r="BO69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97" s="22">
        <f>Enrollment[[#This Row],[Male Refugee (15-24)]]+Enrollment[[#This Row],[Male Host (15-24)]]</f>
        <v>0</v>
      </c>
      <c r="BQ697" s="22">
        <f>Enrollment[[#This Row],[Female Refugee  (15-24)]]+Enrollment[[#This Row],[Female Host (15-24)]]</f>
        <v>0</v>
      </c>
      <c r="BR697" s="22">
        <f>Enrollment[[#This Row],[Total Male (3-14)]]+Enrollment[[#This Row],[Total Male (15-24)]]</f>
        <v>51</v>
      </c>
      <c r="BS697" s="22">
        <f>Enrollment[[#This Row],[Total Female (3-14)]]+Enrollment[[#This Row],[Total Female (15-24)]]</f>
        <v>60</v>
      </c>
      <c r="BT697" s="22">
        <f>Enrollment[[#This Row],[Refugee Total]]+Enrollment[[#This Row],[Total Host]]</f>
        <v>111</v>
      </c>
      <c r="BU697" s="22">
        <f>Enrollment[[#This Row],['# of Girls from refugee community in age group 3-5 enrolled in learning spaces]]+Enrollment[[#This Row],['# of Girls from host community in age group 3-5 enrolled in learning spaces]]</f>
        <v>22</v>
      </c>
      <c r="BV697" s="22">
        <f>Enrollment[[#This Row],['# of Girls from refugee community in age group 6-14 enrolled in learning spaces]]+Enrollment[[#This Row],['# of Girls from host community in age group 6-14 enrolled in learning spaces]]</f>
        <v>38</v>
      </c>
      <c r="BW69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9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97" s="22">
        <f>Enrollment[[#This Row],['# of Boys from refugee community in age group 3-5 enrolled in learning spaces]]+Enrollment[[#This Row],['# of Boys from host community in age group 3-5 enrolled in learning spaces]]</f>
        <v>15</v>
      </c>
      <c r="BZ697" s="22">
        <f>Enrollment[[#This Row],['# of Boys from refugee community in age group 6-14 enrolled in learning spaces]]+Enrollment[[#This Row],['# of Boys from host community in age group 6-14 enrolled in learning spaces]]</f>
        <v>36</v>
      </c>
      <c r="CA697" s="22">
        <f>Enrollment[[#This Row],['# of Boys from refugee community in age group 15-17 enrolled in learning spaces]]+Enrollment[[#This Row],['# of Boys from host community in age group 15-17 enrolled in learning spaces]]</f>
        <v>0</v>
      </c>
      <c r="CB69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98" spans="1:80">
      <c r="A698" s="21" t="s">
        <v>148</v>
      </c>
      <c r="B698" s="21" t="s">
        <v>149</v>
      </c>
      <c r="E698" s="21" t="s">
        <v>994</v>
      </c>
      <c r="F698" s="21" t="s">
        <v>996</v>
      </c>
      <c r="G698" s="21">
        <v>31013609</v>
      </c>
      <c r="H698" s="21" t="s">
        <v>166</v>
      </c>
      <c r="I698" s="21" t="s">
        <v>259</v>
      </c>
      <c r="J698" s="21" t="s">
        <v>168</v>
      </c>
      <c r="P698" s="21" t="s">
        <v>99</v>
      </c>
      <c r="Q698" s="21" t="s">
        <v>110</v>
      </c>
      <c r="S698" s="21">
        <v>43</v>
      </c>
      <c r="U698" s="21">
        <v>28</v>
      </c>
      <c r="AA698" s="21">
        <v>18</v>
      </c>
      <c r="AC698" s="21">
        <v>19</v>
      </c>
      <c r="AZ69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69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98" s="22">
        <f>Enrollment[[#This Row],[Refugee Children 3-14]]+Enrollment[[#This Row],[Refugee Children 15-24]]</f>
        <v>108</v>
      </c>
      <c r="BC69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9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98" s="22">
        <f>Enrollment[[#This Row],[Host Children 3-14]]+Enrollment[[#This Row],[Host Children 15-24]]</f>
        <v>0</v>
      </c>
      <c r="BF698" s="22">
        <f>Enrollment[[#This Row],['# of Boys from refugee community in age group 3-5 enrolled in learning spaces]]+Enrollment[[#This Row],['# of Boys from refugee community in age group 6-14 enrolled in learning spaces]]</f>
        <v>47</v>
      </c>
      <c r="BG698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698" s="22">
        <f>Enrollment[[#This Row],['# of Boys from host community in age group 3-5 enrolled in learning spaces]]+Enrollment[[#This Row],['# of Boys from host community in age group 6-14 enrolled in learning spaces]]</f>
        <v>0</v>
      </c>
      <c r="BI698" s="22">
        <f>Enrollment[[#This Row],['# of Girls from host community in age group 3-5 enrolled in learning spaces]]+Enrollment[[#This Row],['# of Girls from host community in age group 6-14 enrolled in learning spaces]]</f>
        <v>0</v>
      </c>
      <c r="BJ698" s="22">
        <f>Enrollment[[#This Row],[Male Refugee (3-14)]]+Enrollment[[#This Row],[Host Male (3-14)]]</f>
        <v>47</v>
      </c>
      <c r="BK698" s="22">
        <f>Enrollment[[#This Row],[Female Refugee (3-14)]]+Enrollment[[#This Row],[Host Female (3-14)]]</f>
        <v>61</v>
      </c>
      <c r="BL69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9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98" s="22">
        <f>Enrollment[[#This Row],['# of Boys from host community in age group 15-17 enrolled in learning spaces]]+Enrollment[[#This Row],['# of Boys from host community in age group 18-24 enrolled in learning spaces]]</f>
        <v>0</v>
      </c>
      <c r="BO69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98" s="22">
        <f>Enrollment[[#This Row],[Male Refugee (15-24)]]+Enrollment[[#This Row],[Male Host (15-24)]]</f>
        <v>0</v>
      </c>
      <c r="BQ698" s="22">
        <f>Enrollment[[#This Row],[Female Refugee  (15-24)]]+Enrollment[[#This Row],[Female Host (15-24)]]</f>
        <v>0</v>
      </c>
      <c r="BR698" s="22">
        <f>Enrollment[[#This Row],[Total Male (3-14)]]+Enrollment[[#This Row],[Total Male (15-24)]]</f>
        <v>47</v>
      </c>
      <c r="BS698" s="22">
        <f>Enrollment[[#This Row],[Total Female (3-14)]]+Enrollment[[#This Row],[Total Female (15-24)]]</f>
        <v>61</v>
      </c>
      <c r="BT698" s="22">
        <f>Enrollment[[#This Row],[Refugee Total]]+Enrollment[[#This Row],[Total Host]]</f>
        <v>108</v>
      </c>
      <c r="BU698" s="22">
        <f>Enrollment[[#This Row],['# of Girls from refugee community in age group 3-5 enrolled in learning spaces]]+Enrollment[[#This Row],['# of Girls from host community in age group 3-5 enrolled in learning spaces]]</f>
        <v>43</v>
      </c>
      <c r="BV698" s="22">
        <f>Enrollment[[#This Row],['# of Girls from refugee community in age group 6-14 enrolled in learning spaces]]+Enrollment[[#This Row],['# of Girls from host community in age group 6-14 enrolled in learning spaces]]</f>
        <v>18</v>
      </c>
      <c r="BW69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9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98" s="22">
        <f>Enrollment[[#This Row],['# of Boys from refugee community in age group 3-5 enrolled in learning spaces]]+Enrollment[[#This Row],['# of Boys from host community in age group 3-5 enrolled in learning spaces]]</f>
        <v>28</v>
      </c>
      <c r="BZ698" s="22">
        <f>Enrollment[[#This Row],['# of Boys from refugee community in age group 6-14 enrolled in learning spaces]]+Enrollment[[#This Row],['# of Boys from host community in age group 6-14 enrolled in learning spaces]]</f>
        <v>19</v>
      </c>
      <c r="CA698" s="22">
        <f>Enrollment[[#This Row],['# of Boys from refugee community in age group 15-17 enrolled in learning spaces]]+Enrollment[[#This Row],['# of Boys from host community in age group 15-17 enrolled in learning spaces]]</f>
        <v>0</v>
      </c>
      <c r="CB69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699" spans="1:80">
      <c r="A699" s="21" t="s">
        <v>148</v>
      </c>
      <c r="B699" s="21" t="s">
        <v>149</v>
      </c>
      <c r="E699" s="21" t="s">
        <v>994</v>
      </c>
      <c r="F699" s="21" t="s">
        <v>997</v>
      </c>
      <c r="G699" s="21">
        <v>31013605</v>
      </c>
      <c r="H699" s="21" t="s">
        <v>166</v>
      </c>
      <c r="I699" s="21" t="s">
        <v>259</v>
      </c>
      <c r="J699" s="21" t="s">
        <v>168</v>
      </c>
      <c r="P699" s="21" t="s">
        <v>99</v>
      </c>
      <c r="Q699" s="21" t="s">
        <v>110</v>
      </c>
      <c r="S699" s="21">
        <v>37</v>
      </c>
      <c r="U699" s="21">
        <v>35</v>
      </c>
      <c r="AA699" s="21">
        <v>21</v>
      </c>
      <c r="AC699" s="21">
        <v>16</v>
      </c>
      <c r="AZ69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69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699" s="22">
        <f>Enrollment[[#This Row],[Refugee Children 3-14]]+Enrollment[[#This Row],[Refugee Children 15-24]]</f>
        <v>109</v>
      </c>
      <c r="BC69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69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699" s="22">
        <f>Enrollment[[#This Row],[Host Children 3-14]]+Enrollment[[#This Row],[Host Children 15-24]]</f>
        <v>0</v>
      </c>
      <c r="BF699" s="22">
        <f>Enrollment[[#This Row],['# of Boys from refugee community in age group 3-5 enrolled in learning spaces]]+Enrollment[[#This Row],['# of Boys from refugee community in age group 6-14 enrolled in learning spaces]]</f>
        <v>51</v>
      </c>
      <c r="BG699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699" s="22">
        <f>Enrollment[[#This Row],['# of Boys from host community in age group 3-5 enrolled in learning spaces]]+Enrollment[[#This Row],['# of Boys from host community in age group 6-14 enrolled in learning spaces]]</f>
        <v>0</v>
      </c>
      <c r="BI699" s="22">
        <f>Enrollment[[#This Row],['# of Girls from host community in age group 3-5 enrolled in learning spaces]]+Enrollment[[#This Row],['# of Girls from host community in age group 6-14 enrolled in learning spaces]]</f>
        <v>0</v>
      </c>
      <c r="BJ699" s="22">
        <f>Enrollment[[#This Row],[Male Refugee (3-14)]]+Enrollment[[#This Row],[Host Male (3-14)]]</f>
        <v>51</v>
      </c>
      <c r="BK699" s="22">
        <f>Enrollment[[#This Row],[Female Refugee (3-14)]]+Enrollment[[#This Row],[Host Female (3-14)]]</f>
        <v>58</v>
      </c>
      <c r="BL69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69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699" s="22">
        <f>Enrollment[[#This Row],['# of Boys from host community in age group 15-17 enrolled in learning spaces]]+Enrollment[[#This Row],['# of Boys from host community in age group 18-24 enrolled in learning spaces]]</f>
        <v>0</v>
      </c>
      <c r="BO69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699" s="22">
        <f>Enrollment[[#This Row],[Male Refugee (15-24)]]+Enrollment[[#This Row],[Male Host (15-24)]]</f>
        <v>0</v>
      </c>
      <c r="BQ699" s="22">
        <f>Enrollment[[#This Row],[Female Refugee  (15-24)]]+Enrollment[[#This Row],[Female Host (15-24)]]</f>
        <v>0</v>
      </c>
      <c r="BR699" s="22">
        <f>Enrollment[[#This Row],[Total Male (3-14)]]+Enrollment[[#This Row],[Total Male (15-24)]]</f>
        <v>51</v>
      </c>
      <c r="BS699" s="22">
        <f>Enrollment[[#This Row],[Total Female (3-14)]]+Enrollment[[#This Row],[Total Female (15-24)]]</f>
        <v>58</v>
      </c>
      <c r="BT699" s="22">
        <f>Enrollment[[#This Row],[Refugee Total]]+Enrollment[[#This Row],[Total Host]]</f>
        <v>109</v>
      </c>
      <c r="BU699" s="22">
        <f>Enrollment[[#This Row],['# of Girls from refugee community in age group 3-5 enrolled in learning spaces]]+Enrollment[[#This Row],['# of Girls from host community in age group 3-5 enrolled in learning spaces]]</f>
        <v>37</v>
      </c>
      <c r="BV699" s="22">
        <f>Enrollment[[#This Row],['# of Girls from refugee community in age group 6-14 enrolled in learning spaces]]+Enrollment[[#This Row],['# of Girls from host community in age group 6-14 enrolled in learning spaces]]</f>
        <v>21</v>
      </c>
      <c r="BW69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69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699" s="22">
        <f>Enrollment[[#This Row],['# of Boys from refugee community in age group 3-5 enrolled in learning spaces]]+Enrollment[[#This Row],['# of Boys from host community in age group 3-5 enrolled in learning spaces]]</f>
        <v>35</v>
      </c>
      <c r="BZ699" s="22">
        <f>Enrollment[[#This Row],['# of Boys from refugee community in age group 6-14 enrolled in learning spaces]]+Enrollment[[#This Row],['# of Boys from host community in age group 6-14 enrolled in learning spaces]]</f>
        <v>16</v>
      </c>
      <c r="CA699" s="22">
        <f>Enrollment[[#This Row],['# of Boys from refugee community in age group 15-17 enrolled in learning spaces]]+Enrollment[[#This Row],['# of Boys from host community in age group 15-17 enrolled in learning spaces]]</f>
        <v>0</v>
      </c>
      <c r="CB69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00" spans="1:80">
      <c r="A700" s="21" t="s">
        <v>148</v>
      </c>
      <c r="B700" s="21" t="s">
        <v>149</v>
      </c>
      <c r="E700" s="21" t="s">
        <v>994</v>
      </c>
      <c r="F700" s="21" t="s">
        <v>998</v>
      </c>
      <c r="G700" s="21">
        <v>31013615</v>
      </c>
      <c r="H700" s="21" t="s">
        <v>166</v>
      </c>
      <c r="I700" s="21" t="s">
        <v>259</v>
      </c>
      <c r="J700" s="21" t="s">
        <v>168</v>
      </c>
      <c r="P700" s="21" t="s">
        <v>99</v>
      </c>
      <c r="Q700" s="21" t="s">
        <v>110</v>
      </c>
      <c r="S700" s="21">
        <v>19</v>
      </c>
      <c r="U700" s="21">
        <v>18</v>
      </c>
      <c r="AA700" s="21">
        <v>41</v>
      </c>
      <c r="AC700" s="21">
        <v>31</v>
      </c>
      <c r="AZ70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70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00" s="22">
        <f>Enrollment[[#This Row],[Refugee Children 3-14]]+Enrollment[[#This Row],[Refugee Children 15-24]]</f>
        <v>109</v>
      </c>
      <c r="BC70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0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00" s="22">
        <f>Enrollment[[#This Row],[Host Children 3-14]]+Enrollment[[#This Row],[Host Children 15-24]]</f>
        <v>0</v>
      </c>
      <c r="BF700" s="22">
        <f>Enrollment[[#This Row],['# of Boys from refugee community in age group 3-5 enrolled in learning spaces]]+Enrollment[[#This Row],['# of Boys from refugee community in age group 6-14 enrolled in learning spaces]]</f>
        <v>49</v>
      </c>
      <c r="BG700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700" s="22">
        <f>Enrollment[[#This Row],['# of Boys from host community in age group 3-5 enrolled in learning spaces]]+Enrollment[[#This Row],['# of Boys from host community in age group 6-14 enrolled in learning spaces]]</f>
        <v>0</v>
      </c>
      <c r="BI700" s="22">
        <f>Enrollment[[#This Row],['# of Girls from host community in age group 3-5 enrolled in learning spaces]]+Enrollment[[#This Row],['# of Girls from host community in age group 6-14 enrolled in learning spaces]]</f>
        <v>0</v>
      </c>
      <c r="BJ700" s="22">
        <f>Enrollment[[#This Row],[Male Refugee (3-14)]]+Enrollment[[#This Row],[Host Male (3-14)]]</f>
        <v>49</v>
      </c>
      <c r="BK700" s="22">
        <f>Enrollment[[#This Row],[Female Refugee (3-14)]]+Enrollment[[#This Row],[Host Female (3-14)]]</f>
        <v>60</v>
      </c>
      <c r="BL70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0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00" s="22">
        <f>Enrollment[[#This Row],['# of Boys from host community in age group 15-17 enrolled in learning spaces]]+Enrollment[[#This Row],['# of Boys from host community in age group 18-24 enrolled in learning spaces]]</f>
        <v>0</v>
      </c>
      <c r="BO70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00" s="22">
        <f>Enrollment[[#This Row],[Male Refugee (15-24)]]+Enrollment[[#This Row],[Male Host (15-24)]]</f>
        <v>0</v>
      </c>
      <c r="BQ700" s="22">
        <f>Enrollment[[#This Row],[Female Refugee  (15-24)]]+Enrollment[[#This Row],[Female Host (15-24)]]</f>
        <v>0</v>
      </c>
      <c r="BR700" s="22">
        <f>Enrollment[[#This Row],[Total Male (3-14)]]+Enrollment[[#This Row],[Total Male (15-24)]]</f>
        <v>49</v>
      </c>
      <c r="BS700" s="22">
        <f>Enrollment[[#This Row],[Total Female (3-14)]]+Enrollment[[#This Row],[Total Female (15-24)]]</f>
        <v>60</v>
      </c>
      <c r="BT700" s="22">
        <f>Enrollment[[#This Row],[Refugee Total]]+Enrollment[[#This Row],[Total Host]]</f>
        <v>109</v>
      </c>
      <c r="BU700" s="22">
        <f>Enrollment[[#This Row],['# of Girls from refugee community in age group 3-5 enrolled in learning spaces]]+Enrollment[[#This Row],['# of Girls from host community in age group 3-5 enrolled in learning spaces]]</f>
        <v>19</v>
      </c>
      <c r="BV700" s="22">
        <f>Enrollment[[#This Row],['# of Girls from refugee community in age group 6-14 enrolled in learning spaces]]+Enrollment[[#This Row],['# of Girls from host community in age group 6-14 enrolled in learning spaces]]</f>
        <v>41</v>
      </c>
      <c r="BW70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0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00" s="22">
        <f>Enrollment[[#This Row],['# of Boys from refugee community in age group 3-5 enrolled in learning spaces]]+Enrollment[[#This Row],['# of Boys from host community in age group 3-5 enrolled in learning spaces]]</f>
        <v>18</v>
      </c>
      <c r="BZ700" s="22">
        <f>Enrollment[[#This Row],['# of Boys from refugee community in age group 6-14 enrolled in learning spaces]]+Enrollment[[#This Row],['# of Boys from host community in age group 6-14 enrolled in learning spaces]]</f>
        <v>31</v>
      </c>
      <c r="CA700" s="22">
        <f>Enrollment[[#This Row],['# of Boys from refugee community in age group 15-17 enrolled in learning spaces]]+Enrollment[[#This Row],['# of Boys from host community in age group 15-17 enrolled in learning spaces]]</f>
        <v>0</v>
      </c>
      <c r="CB70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01" spans="1:80">
      <c r="A701" s="21" t="s">
        <v>148</v>
      </c>
      <c r="B701" s="21" t="s">
        <v>149</v>
      </c>
      <c r="E701" s="21" t="s">
        <v>994</v>
      </c>
      <c r="F701" s="21" t="s">
        <v>999</v>
      </c>
      <c r="G701" s="21">
        <v>31013611</v>
      </c>
      <c r="H701" s="21" t="s">
        <v>166</v>
      </c>
      <c r="I701" s="21" t="s">
        <v>259</v>
      </c>
      <c r="J701" s="21" t="s">
        <v>168</v>
      </c>
      <c r="P701" s="21" t="s">
        <v>99</v>
      </c>
      <c r="Q701" s="21" t="s">
        <v>110</v>
      </c>
      <c r="S701" s="21">
        <v>42</v>
      </c>
      <c r="U701" s="21">
        <v>28</v>
      </c>
      <c r="AA701" s="21">
        <v>18</v>
      </c>
      <c r="AC701" s="21">
        <v>19</v>
      </c>
      <c r="AZ70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70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01" s="22">
        <f>Enrollment[[#This Row],[Refugee Children 3-14]]+Enrollment[[#This Row],[Refugee Children 15-24]]</f>
        <v>107</v>
      </c>
      <c r="BC70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0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01" s="22">
        <f>Enrollment[[#This Row],[Host Children 3-14]]+Enrollment[[#This Row],[Host Children 15-24]]</f>
        <v>0</v>
      </c>
      <c r="BF701" s="22">
        <f>Enrollment[[#This Row],['# of Boys from refugee community in age group 3-5 enrolled in learning spaces]]+Enrollment[[#This Row],['# of Boys from refugee community in age group 6-14 enrolled in learning spaces]]</f>
        <v>47</v>
      </c>
      <c r="BG701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701" s="22">
        <f>Enrollment[[#This Row],['# of Boys from host community in age group 3-5 enrolled in learning spaces]]+Enrollment[[#This Row],['# of Boys from host community in age group 6-14 enrolled in learning spaces]]</f>
        <v>0</v>
      </c>
      <c r="BI701" s="22">
        <f>Enrollment[[#This Row],['# of Girls from host community in age group 3-5 enrolled in learning spaces]]+Enrollment[[#This Row],['# of Girls from host community in age group 6-14 enrolled in learning spaces]]</f>
        <v>0</v>
      </c>
      <c r="BJ701" s="22">
        <f>Enrollment[[#This Row],[Male Refugee (3-14)]]+Enrollment[[#This Row],[Host Male (3-14)]]</f>
        <v>47</v>
      </c>
      <c r="BK701" s="22">
        <f>Enrollment[[#This Row],[Female Refugee (3-14)]]+Enrollment[[#This Row],[Host Female (3-14)]]</f>
        <v>60</v>
      </c>
      <c r="BL70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0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01" s="22">
        <f>Enrollment[[#This Row],['# of Boys from host community in age group 15-17 enrolled in learning spaces]]+Enrollment[[#This Row],['# of Boys from host community in age group 18-24 enrolled in learning spaces]]</f>
        <v>0</v>
      </c>
      <c r="BO70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01" s="22">
        <f>Enrollment[[#This Row],[Male Refugee (15-24)]]+Enrollment[[#This Row],[Male Host (15-24)]]</f>
        <v>0</v>
      </c>
      <c r="BQ701" s="22">
        <f>Enrollment[[#This Row],[Female Refugee  (15-24)]]+Enrollment[[#This Row],[Female Host (15-24)]]</f>
        <v>0</v>
      </c>
      <c r="BR701" s="22">
        <f>Enrollment[[#This Row],[Total Male (3-14)]]+Enrollment[[#This Row],[Total Male (15-24)]]</f>
        <v>47</v>
      </c>
      <c r="BS701" s="22">
        <f>Enrollment[[#This Row],[Total Female (3-14)]]+Enrollment[[#This Row],[Total Female (15-24)]]</f>
        <v>60</v>
      </c>
      <c r="BT701" s="22">
        <f>Enrollment[[#This Row],[Refugee Total]]+Enrollment[[#This Row],[Total Host]]</f>
        <v>107</v>
      </c>
      <c r="BU701" s="22">
        <f>Enrollment[[#This Row],['# of Girls from refugee community in age group 3-5 enrolled in learning spaces]]+Enrollment[[#This Row],['# of Girls from host community in age group 3-5 enrolled in learning spaces]]</f>
        <v>42</v>
      </c>
      <c r="BV701" s="22">
        <f>Enrollment[[#This Row],['# of Girls from refugee community in age group 6-14 enrolled in learning spaces]]+Enrollment[[#This Row],['# of Girls from host community in age group 6-14 enrolled in learning spaces]]</f>
        <v>18</v>
      </c>
      <c r="BW70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0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01" s="22">
        <f>Enrollment[[#This Row],['# of Boys from refugee community in age group 3-5 enrolled in learning spaces]]+Enrollment[[#This Row],['# of Boys from host community in age group 3-5 enrolled in learning spaces]]</f>
        <v>28</v>
      </c>
      <c r="BZ701" s="22">
        <f>Enrollment[[#This Row],['# of Boys from refugee community in age group 6-14 enrolled in learning spaces]]+Enrollment[[#This Row],['# of Boys from host community in age group 6-14 enrolled in learning spaces]]</f>
        <v>19</v>
      </c>
      <c r="CA701" s="22">
        <f>Enrollment[[#This Row],['# of Boys from refugee community in age group 15-17 enrolled in learning spaces]]+Enrollment[[#This Row],['# of Boys from host community in age group 15-17 enrolled in learning spaces]]</f>
        <v>0</v>
      </c>
      <c r="CB70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02" spans="1:80">
      <c r="A702" s="21" t="s">
        <v>148</v>
      </c>
      <c r="B702" s="21" t="s">
        <v>149</v>
      </c>
      <c r="E702" s="21" t="s">
        <v>994</v>
      </c>
      <c r="F702" s="21" t="s">
        <v>1000</v>
      </c>
      <c r="G702" s="21">
        <v>31013626</v>
      </c>
      <c r="H702" s="21" t="s">
        <v>166</v>
      </c>
      <c r="I702" s="21" t="s">
        <v>259</v>
      </c>
      <c r="J702" s="21" t="s">
        <v>168</v>
      </c>
      <c r="P702" s="21" t="s">
        <v>99</v>
      </c>
      <c r="Q702" s="21" t="s">
        <v>110</v>
      </c>
      <c r="S702" s="21">
        <v>37</v>
      </c>
      <c r="U702" s="21">
        <v>35</v>
      </c>
      <c r="AA702" s="21">
        <v>18</v>
      </c>
      <c r="AC702" s="21">
        <v>19</v>
      </c>
      <c r="AZ70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70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02" s="22">
        <f>Enrollment[[#This Row],[Refugee Children 3-14]]+Enrollment[[#This Row],[Refugee Children 15-24]]</f>
        <v>109</v>
      </c>
      <c r="BC70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0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02" s="22">
        <f>Enrollment[[#This Row],[Host Children 3-14]]+Enrollment[[#This Row],[Host Children 15-24]]</f>
        <v>0</v>
      </c>
      <c r="BF702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02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702" s="22">
        <f>Enrollment[[#This Row],['# of Boys from host community in age group 3-5 enrolled in learning spaces]]+Enrollment[[#This Row],['# of Boys from host community in age group 6-14 enrolled in learning spaces]]</f>
        <v>0</v>
      </c>
      <c r="BI702" s="22">
        <f>Enrollment[[#This Row],['# of Girls from host community in age group 3-5 enrolled in learning spaces]]+Enrollment[[#This Row],['# of Girls from host community in age group 6-14 enrolled in learning spaces]]</f>
        <v>0</v>
      </c>
      <c r="BJ702" s="22">
        <f>Enrollment[[#This Row],[Male Refugee (3-14)]]+Enrollment[[#This Row],[Host Male (3-14)]]</f>
        <v>54</v>
      </c>
      <c r="BK702" s="22">
        <f>Enrollment[[#This Row],[Female Refugee (3-14)]]+Enrollment[[#This Row],[Host Female (3-14)]]</f>
        <v>55</v>
      </c>
      <c r="BL70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0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02" s="22">
        <f>Enrollment[[#This Row],['# of Boys from host community in age group 15-17 enrolled in learning spaces]]+Enrollment[[#This Row],['# of Boys from host community in age group 18-24 enrolled in learning spaces]]</f>
        <v>0</v>
      </c>
      <c r="BO70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02" s="22">
        <f>Enrollment[[#This Row],[Male Refugee (15-24)]]+Enrollment[[#This Row],[Male Host (15-24)]]</f>
        <v>0</v>
      </c>
      <c r="BQ702" s="22">
        <f>Enrollment[[#This Row],[Female Refugee  (15-24)]]+Enrollment[[#This Row],[Female Host (15-24)]]</f>
        <v>0</v>
      </c>
      <c r="BR702" s="22">
        <f>Enrollment[[#This Row],[Total Male (3-14)]]+Enrollment[[#This Row],[Total Male (15-24)]]</f>
        <v>54</v>
      </c>
      <c r="BS702" s="22">
        <f>Enrollment[[#This Row],[Total Female (3-14)]]+Enrollment[[#This Row],[Total Female (15-24)]]</f>
        <v>55</v>
      </c>
      <c r="BT702" s="22">
        <f>Enrollment[[#This Row],[Refugee Total]]+Enrollment[[#This Row],[Total Host]]</f>
        <v>109</v>
      </c>
      <c r="BU702" s="22">
        <f>Enrollment[[#This Row],['# of Girls from refugee community in age group 3-5 enrolled in learning spaces]]+Enrollment[[#This Row],['# of Girls from host community in age group 3-5 enrolled in learning spaces]]</f>
        <v>37</v>
      </c>
      <c r="BV702" s="22">
        <f>Enrollment[[#This Row],['# of Girls from refugee community in age group 6-14 enrolled in learning spaces]]+Enrollment[[#This Row],['# of Girls from host community in age group 6-14 enrolled in learning spaces]]</f>
        <v>18</v>
      </c>
      <c r="BW70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0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02" s="22">
        <f>Enrollment[[#This Row],['# of Boys from refugee community in age group 3-5 enrolled in learning spaces]]+Enrollment[[#This Row],['# of Boys from host community in age group 3-5 enrolled in learning spaces]]</f>
        <v>35</v>
      </c>
      <c r="BZ702" s="22">
        <f>Enrollment[[#This Row],['# of Boys from refugee community in age group 6-14 enrolled in learning spaces]]+Enrollment[[#This Row],['# of Boys from host community in age group 6-14 enrolled in learning spaces]]</f>
        <v>19</v>
      </c>
      <c r="CA702" s="22">
        <f>Enrollment[[#This Row],['# of Boys from refugee community in age group 15-17 enrolled in learning spaces]]+Enrollment[[#This Row],['# of Boys from host community in age group 15-17 enrolled in learning spaces]]</f>
        <v>0</v>
      </c>
      <c r="CB70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03" spans="1:80">
      <c r="A703" s="21" t="s">
        <v>148</v>
      </c>
      <c r="B703" s="21" t="s">
        <v>149</v>
      </c>
      <c r="E703" s="21" t="s">
        <v>994</v>
      </c>
      <c r="F703" s="21" t="s">
        <v>1001</v>
      </c>
      <c r="G703" s="21">
        <v>31013635</v>
      </c>
      <c r="H703" s="21" t="s">
        <v>166</v>
      </c>
      <c r="I703" s="21" t="s">
        <v>259</v>
      </c>
      <c r="J703" s="21" t="s">
        <v>168</v>
      </c>
      <c r="P703" s="21" t="s">
        <v>99</v>
      </c>
      <c r="Q703" s="21" t="s">
        <v>110</v>
      </c>
      <c r="S703" s="21">
        <v>20</v>
      </c>
      <c r="U703" s="21">
        <v>17</v>
      </c>
      <c r="AA703" s="21">
        <v>54</v>
      </c>
      <c r="AC703" s="21">
        <v>18</v>
      </c>
      <c r="AZ70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70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03" s="22">
        <f>Enrollment[[#This Row],[Refugee Children 3-14]]+Enrollment[[#This Row],[Refugee Children 15-24]]</f>
        <v>109</v>
      </c>
      <c r="BC70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0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03" s="22">
        <f>Enrollment[[#This Row],[Host Children 3-14]]+Enrollment[[#This Row],[Host Children 15-24]]</f>
        <v>0</v>
      </c>
      <c r="BF703" s="22">
        <f>Enrollment[[#This Row],['# of Boys from refugee community in age group 3-5 enrolled in learning spaces]]+Enrollment[[#This Row],['# of Boys from refugee community in age group 6-14 enrolled in learning spaces]]</f>
        <v>35</v>
      </c>
      <c r="BG703" s="22">
        <f>Enrollment[[#This Row],['# of Girls from refugee community in age group 3-5 enrolled in learning spaces]]+Enrollment[[#This Row],['# of Girls from refugee community in age group 6-14 enrolled in learning spaces]]</f>
        <v>74</v>
      </c>
      <c r="BH703" s="22">
        <f>Enrollment[[#This Row],['# of Boys from host community in age group 3-5 enrolled in learning spaces]]+Enrollment[[#This Row],['# of Boys from host community in age group 6-14 enrolled in learning spaces]]</f>
        <v>0</v>
      </c>
      <c r="BI703" s="22">
        <f>Enrollment[[#This Row],['# of Girls from host community in age group 3-5 enrolled in learning spaces]]+Enrollment[[#This Row],['# of Girls from host community in age group 6-14 enrolled in learning spaces]]</f>
        <v>0</v>
      </c>
      <c r="BJ703" s="22">
        <f>Enrollment[[#This Row],[Male Refugee (3-14)]]+Enrollment[[#This Row],[Host Male (3-14)]]</f>
        <v>35</v>
      </c>
      <c r="BK703" s="22">
        <f>Enrollment[[#This Row],[Female Refugee (3-14)]]+Enrollment[[#This Row],[Host Female (3-14)]]</f>
        <v>74</v>
      </c>
      <c r="BL70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0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03" s="22">
        <f>Enrollment[[#This Row],['# of Boys from host community in age group 15-17 enrolled in learning spaces]]+Enrollment[[#This Row],['# of Boys from host community in age group 18-24 enrolled in learning spaces]]</f>
        <v>0</v>
      </c>
      <c r="BO70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03" s="22">
        <f>Enrollment[[#This Row],[Male Refugee (15-24)]]+Enrollment[[#This Row],[Male Host (15-24)]]</f>
        <v>0</v>
      </c>
      <c r="BQ703" s="22">
        <f>Enrollment[[#This Row],[Female Refugee  (15-24)]]+Enrollment[[#This Row],[Female Host (15-24)]]</f>
        <v>0</v>
      </c>
      <c r="BR703" s="22">
        <f>Enrollment[[#This Row],[Total Male (3-14)]]+Enrollment[[#This Row],[Total Male (15-24)]]</f>
        <v>35</v>
      </c>
      <c r="BS703" s="22">
        <f>Enrollment[[#This Row],[Total Female (3-14)]]+Enrollment[[#This Row],[Total Female (15-24)]]</f>
        <v>74</v>
      </c>
      <c r="BT703" s="22">
        <f>Enrollment[[#This Row],[Refugee Total]]+Enrollment[[#This Row],[Total Host]]</f>
        <v>109</v>
      </c>
      <c r="BU703" s="22">
        <f>Enrollment[[#This Row],['# of Girls from refugee community in age group 3-5 enrolled in learning spaces]]+Enrollment[[#This Row],['# of Girls from host community in age group 3-5 enrolled in learning spaces]]</f>
        <v>20</v>
      </c>
      <c r="BV703" s="22">
        <f>Enrollment[[#This Row],['# of Girls from refugee community in age group 6-14 enrolled in learning spaces]]+Enrollment[[#This Row],['# of Girls from host community in age group 6-14 enrolled in learning spaces]]</f>
        <v>54</v>
      </c>
      <c r="BW70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0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03" s="22">
        <f>Enrollment[[#This Row],['# of Boys from refugee community in age group 3-5 enrolled in learning spaces]]+Enrollment[[#This Row],['# of Boys from host community in age group 3-5 enrolled in learning spaces]]</f>
        <v>17</v>
      </c>
      <c r="BZ703" s="22">
        <f>Enrollment[[#This Row],['# of Boys from refugee community in age group 6-14 enrolled in learning spaces]]+Enrollment[[#This Row],['# of Boys from host community in age group 6-14 enrolled in learning spaces]]</f>
        <v>18</v>
      </c>
      <c r="CA703" s="22">
        <f>Enrollment[[#This Row],['# of Boys from refugee community in age group 15-17 enrolled in learning spaces]]+Enrollment[[#This Row],['# of Boys from host community in age group 15-17 enrolled in learning spaces]]</f>
        <v>0</v>
      </c>
      <c r="CB70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04" spans="1:80">
      <c r="A704" s="21" t="s">
        <v>148</v>
      </c>
      <c r="B704" s="21" t="s">
        <v>149</v>
      </c>
      <c r="E704" s="21" t="s">
        <v>994</v>
      </c>
      <c r="F704" s="21" t="s">
        <v>1002</v>
      </c>
      <c r="G704" s="21">
        <v>31013636</v>
      </c>
      <c r="H704" s="21" t="s">
        <v>166</v>
      </c>
      <c r="I704" s="21" t="s">
        <v>259</v>
      </c>
      <c r="J704" s="21" t="s">
        <v>168</v>
      </c>
      <c r="P704" s="21" t="s">
        <v>99</v>
      </c>
      <c r="Q704" s="21" t="s">
        <v>110</v>
      </c>
      <c r="S704" s="21">
        <v>17</v>
      </c>
      <c r="U704" s="21">
        <v>20</v>
      </c>
      <c r="AA704" s="21">
        <v>39</v>
      </c>
      <c r="AC704" s="21">
        <v>34</v>
      </c>
      <c r="AZ70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70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04" s="22">
        <f>Enrollment[[#This Row],[Refugee Children 3-14]]+Enrollment[[#This Row],[Refugee Children 15-24]]</f>
        <v>110</v>
      </c>
      <c r="BC70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0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04" s="22">
        <f>Enrollment[[#This Row],[Host Children 3-14]]+Enrollment[[#This Row],[Host Children 15-24]]</f>
        <v>0</v>
      </c>
      <c r="BF704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04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704" s="22">
        <f>Enrollment[[#This Row],['# of Boys from host community in age group 3-5 enrolled in learning spaces]]+Enrollment[[#This Row],['# of Boys from host community in age group 6-14 enrolled in learning spaces]]</f>
        <v>0</v>
      </c>
      <c r="BI704" s="22">
        <f>Enrollment[[#This Row],['# of Girls from host community in age group 3-5 enrolled in learning spaces]]+Enrollment[[#This Row],['# of Girls from host community in age group 6-14 enrolled in learning spaces]]</f>
        <v>0</v>
      </c>
      <c r="BJ704" s="22">
        <f>Enrollment[[#This Row],[Male Refugee (3-14)]]+Enrollment[[#This Row],[Host Male (3-14)]]</f>
        <v>54</v>
      </c>
      <c r="BK704" s="22">
        <f>Enrollment[[#This Row],[Female Refugee (3-14)]]+Enrollment[[#This Row],[Host Female (3-14)]]</f>
        <v>56</v>
      </c>
      <c r="BL70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0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04" s="22">
        <f>Enrollment[[#This Row],['# of Boys from host community in age group 15-17 enrolled in learning spaces]]+Enrollment[[#This Row],['# of Boys from host community in age group 18-24 enrolled in learning spaces]]</f>
        <v>0</v>
      </c>
      <c r="BO70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04" s="22">
        <f>Enrollment[[#This Row],[Male Refugee (15-24)]]+Enrollment[[#This Row],[Male Host (15-24)]]</f>
        <v>0</v>
      </c>
      <c r="BQ704" s="22">
        <f>Enrollment[[#This Row],[Female Refugee  (15-24)]]+Enrollment[[#This Row],[Female Host (15-24)]]</f>
        <v>0</v>
      </c>
      <c r="BR704" s="22">
        <f>Enrollment[[#This Row],[Total Male (3-14)]]+Enrollment[[#This Row],[Total Male (15-24)]]</f>
        <v>54</v>
      </c>
      <c r="BS704" s="22">
        <f>Enrollment[[#This Row],[Total Female (3-14)]]+Enrollment[[#This Row],[Total Female (15-24)]]</f>
        <v>56</v>
      </c>
      <c r="BT704" s="22">
        <f>Enrollment[[#This Row],[Refugee Total]]+Enrollment[[#This Row],[Total Host]]</f>
        <v>110</v>
      </c>
      <c r="BU704" s="22">
        <f>Enrollment[[#This Row],['# of Girls from refugee community in age group 3-5 enrolled in learning spaces]]+Enrollment[[#This Row],['# of Girls from host community in age group 3-5 enrolled in learning spaces]]</f>
        <v>17</v>
      </c>
      <c r="BV704" s="22">
        <f>Enrollment[[#This Row],['# of Girls from refugee community in age group 6-14 enrolled in learning spaces]]+Enrollment[[#This Row],['# of Girls from host community in age group 6-14 enrolled in learning spaces]]</f>
        <v>39</v>
      </c>
      <c r="BW70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0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04" s="22">
        <f>Enrollment[[#This Row],['# of Boys from refugee community in age group 3-5 enrolled in learning spaces]]+Enrollment[[#This Row],['# of Boys from host community in age group 3-5 enrolled in learning spaces]]</f>
        <v>20</v>
      </c>
      <c r="BZ704" s="22">
        <f>Enrollment[[#This Row],['# of Boys from refugee community in age group 6-14 enrolled in learning spaces]]+Enrollment[[#This Row],['# of Boys from host community in age group 6-14 enrolled in learning spaces]]</f>
        <v>34</v>
      </c>
      <c r="CA704" s="22">
        <f>Enrollment[[#This Row],['# of Boys from refugee community in age group 15-17 enrolled in learning spaces]]+Enrollment[[#This Row],['# of Boys from host community in age group 15-17 enrolled in learning spaces]]</f>
        <v>0</v>
      </c>
      <c r="CB70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05" spans="1:80">
      <c r="A705" s="21" t="s">
        <v>148</v>
      </c>
      <c r="B705" s="21" t="s">
        <v>149</v>
      </c>
      <c r="E705" s="21" t="s">
        <v>994</v>
      </c>
      <c r="F705" s="21" t="s">
        <v>1003</v>
      </c>
      <c r="G705" s="21">
        <v>31013630</v>
      </c>
      <c r="H705" s="21" t="s">
        <v>166</v>
      </c>
      <c r="I705" s="21" t="s">
        <v>259</v>
      </c>
      <c r="J705" s="21" t="s">
        <v>168</v>
      </c>
      <c r="P705" s="21" t="s">
        <v>99</v>
      </c>
      <c r="Q705" s="21" t="s">
        <v>110</v>
      </c>
      <c r="S705" s="21">
        <v>38</v>
      </c>
      <c r="U705" s="21">
        <v>36</v>
      </c>
      <c r="AA705" s="21">
        <v>19</v>
      </c>
      <c r="AC705" s="21">
        <v>18</v>
      </c>
      <c r="AZ70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0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05" s="22">
        <f>Enrollment[[#This Row],[Refugee Children 3-14]]+Enrollment[[#This Row],[Refugee Children 15-24]]</f>
        <v>111</v>
      </c>
      <c r="BC70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0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05" s="22">
        <f>Enrollment[[#This Row],[Host Children 3-14]]+Enrollment[[#This Row],[Host Children 15-24]]</f>
        <v>0</v>
      </c>
      <c r="BF705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05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705" s="22">
        <f>Enrollment[[#This Row],['# of Boys from host community in age group 3-5 enrolled in learning spaces]]+Enrollment[[#This Row],['# of Boys from host community in age group 6-14 enrolled in learning spaces]]</f>
        <v>0</v>
      </c>
      <c r="BI705" s="22">
        <f>Enrollment[[#This Row],['# of Girls from host community in age group 3-5 enrolled in learning spaces]]+Enrollment[[#This Row],['# of Girls from host community in age group 6-14 enrolled in learning spaces]]</f>
        <v>0</v>
      </c>
      <c r="BJ705" s="22">
        <f>Enrollment[[#This Row],[Male Refugee (3-14)]]+Enrollment[[#This Row],[Host Male (3-14)]]</f>
        <v>54</v>
      </c>
      <c r="BK705" s="22">
        <f>Enrollment[[#This Row],[Female Refugee (3-14)]]+Enrollment[[#This Row],[Host Female (3-14)]]</f>
        <v>57</v>
      </c>
      <c r="BL70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0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05" s="22">
        <f>Enrollment[[#This Row],['# of Boys from host community in age group 15-17 enrolled in learning spaces]]+Enrollment[[#This Row],['# of Boys from host community in age group 18-24 enrolled in learning spaces]]</f>
        <v>0</v>
      </c>
      <c r="BO70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05" s="22">
        <f>Enrollment[[#This Row],[Male Refugee (15-24)]]+Enrollment[[#This Row],[Male Host (15-24)]]</f>
        <v>0</v>
      </c>
      <c r="BQ705" s="22">
        <f>Enrollment[[#This Row],[Female Refugee  (15-24)]]+Enrollment[[#This Row],[Female Host (15-24)]]</f>
        <v>0</v>
      </c>
      <c r="BR705" s="22">
        <f>Enrollment[[#This Row],[Total Male (3-14)]]+Enrollment[[#This Row],[Total Male (15-24)]]</f>
        <v>54</v>
      </c>
      <c r="BS705" s="22">
        <f>Enrollment[[#This Row],[Total Female (3-14)]]+Enrollment[[#This Row],[Total Female (15-24)]]</f>
        <v>57</v>
      </c>
      <c r="BT705" s="22">
        <f>Enrollment[[#This Row],[Refugee Total]]+Enrollment[[#This Row],[Total Host]]</f>
        <v>111</v>
      </c>
      <c r="BU705" s="22">
        <f>Enrollment[[#This Row],['# of Girls from refugee community in age group 3-5 enrolled in learning spaces]]+Enrollment[[#This Row],['# of Girls from host community in age group 3-5 enrolled in learning spaces]]</f>
        <v>38</v>
      </c>
      <c r="BV705" s="22">
        <f>Enrollment[[#This Row],['# of Girls from refugee community in age group 6-14 enrolled in learning spaces]]+Enrollment[[#This Row],['# of Girls from host community in age group 6-14 enrolled in learning spaces]]</f>
        <v>19</v>
      </c>
      <c r="BW70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0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05" s="22">
        <f>Enrollment[[#This Row],['# of Boys from refugee community in age group 3-5 enrolled in learning spaces]]+Enrollment[[#This Row],['# of Boys from host community in age group 3-5 enrolled in learning spaces]]</f>
        <v>36</v>
      </c>
      <c r="BZ705" s="22">
        <f>Enrollment[[#This Row],['# of Boys from refugee community in age group 6-14 enrolled in learning spaces]]+Enrollment[[#This Row],['# of Boys from host community in age group 6-14 enrolled in learning spaces]]</f>
        <v>18</v>
      </c>
      <c r="CA705" s="22">
        <f>Enrollment[[#This Row],['# of Boys from refugee community in age group 15-17 enrolled in learning spaces]]+Enrollment[[#This Row],['# of Boys from host community in age group 15-17 enrolled in learning spaces]]</f>
        <v>0</v>
      </c>
      <c r="CB70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06" spans="1:80">
      <c r="A706" s="21" t="s">
        <v>148</v>
      </c>
      <c r="B706" s="21" t="s">
        <v>149</v>
      </c>
      <c r="E706" s="21" t="s">
        <v>1004</v>
      </c>
      <c r="F706" s="21" t="s">
        <v>1005</v>
      </c>
      <c r="G706" s="21">
        <v>31013627</v>
      </c>
      <c r="H706" s="21" t="s">
        <v>166</v>
      </c>
      <c r="I706" s="21" t="s">
        <v>259</v>
      </c>
      <c r="J706" s="21" t="s">
        <v>168</v>
      </c>
      <c r="P706" s="21" t="s">
        <v>99</v>
      </c>
      <c r="Q706" s="21" t="s">
        <v>110</v>
      </c>
      <c r="S706" s="21">
        <v>19</v>
      </c>
      <c r="U706" s="21">
        <v>18</v>
      </c>
      <c r="AA706" s="21">
        <v>35</v>
      </c>
      <c r="AC706" s="21">
        <v>37</v>
      </c>
      <c r="AZ70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70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06" s="22">
        <f>Enrollment[[#This Row],[Refugee Children 3-14]]+Enrollment[[#This Row],[Refugee Children 15-24]]</f>
        <v>109</v>
      </c>
      <c r="BC70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0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06" s="22">
        <f>Enrollment[[#This Row],[Host Children 3-14]]+Enrollment[[#This Row],[Host Children 15-24]]</f>
        <v>0</v>
      </c>
      <c r="BF706" s="22">
        <f>Enrollment[[#This Row],['# of Boys from refugee community in age group 3-5 enrolled in learning spaces]]+Enrollment[[#This Row],['# of Boys from refugee community in age group 6-14 enrolled in learning spaces]]</f>
        <v>55</v>
      </c>
      <c r="BG706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06" s="22">
        <f>Enrollment[[#This Row],['# of Boys from host community in age group 3-5 enrolled in learning spaces]]+Enrollment[[#This Row],['# of Boys from host community in age group 6-14 enrolled in learning spaces]]</f>
        <v>0</v>
      </c>
      <c r="BI706" s="22">
        <f>Enrollment[[#This Row],['# of Girls from host community in age group 3-5 enrolled in learning spaces]]+Enrollment[[#This Row],['# of Girls from host community in age group 6-14 enrolled in learning spaces]]</f>
        <v>0</v>
      </c>
      <c r="BJ706" s="22">
        <f>Enrollment[[#This Row],[Male Refugee (3-14)]]+Enrollment[[#This Row],[Host Male (3-14)]]</f>
        <v>55</v>
      </c>
      <c r="BK706" s="22">
        <f>Enrollment[[#This Row],[Female Refugee (3-14)]]+Enrollment[[#This Row],[Host Female (3-14)]]</f>
        <v>54</v>
      </c>
      <c r="BL70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0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06" s="22">
        <f>Enrollment[[#This Row],['# of Boys from host community in age group 15-17 enrolled in learning spaces]]+Enrollment[[#This Row],['# of Boys from host community in age group 18-24 enrolled in learning spaces]]</f>
        <v>0</v>
      </c>
      <c r="BO70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06" s="22">
        <f>Enrollment[[#This Row],[Male Refugee (15-24)]]+Enrollment[[#This Row],[Male Host (15-24)]]</f>
        <v>0</v>
      </c>
      <c r="BQ706" s="22">
        <f>Enrollment[[#This Row],[Female Refugee  (15-24)]]+Enrollment[[#This Row],[Female Host (15-24)]]</f>
        <v>0</v>
      </c>
      <c r="BR706" s="22">
        <f>Enrollment[[#This Row],[Total Male (3-14)]]+Enrollment[[#This Row],[Total Male (15-24)]]</f>
        <v>55</v>
      </c>
      <c r="BS706" s="22">
        <f>Enrollment[[#This Row],[Total Female (3-14)]]+Enrollment[[#This Row],[Total Female (15-24)]]</f>
        <v>54</v>
      </c>
      <c r="BT706" s="22">
        <f>Enrollment[[#This Row],[Refugee Total]]+Enrollment[[#This Row],[Total Host]]</f>
        <v>109</v>
      </c>
      <c r="BU706" s="22">
        <f>Enrollment[[#This Row],['# of Girls from refugee community in age group 3-5 enrolled in learning spaces]]+Enrollment[[#This Row],['# of Girls from host community in age group 3-5 enrolled in learning spaces]]</f>
        <v>19</v>
      </c>
      <c r="BV706" s="22">
        <f>Enrollment[[#This Row],['# of Girls from refugee community in age group 6-14 enrolled in learning spaces]]+Enrollment[[#This Row],['# of Girls from host community in age group 6-14 enrolled in learning spaces]]</f>
        <v>35</v>
      </c>
      <c r="BW70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0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06" s="22">
        <f>Enrollment[[#This Row],['# of Boys from refugee community in age group 3-5 enrolled in learning spaces]]+Enrollment[[#This Row],['# of Boys from host community in age group 3-5 enrolled in learning spaces]]</f>
        <v>18</v>
      </c>
      <c r="BZ706" s="22">
        <f>Enrollment[[#This Row],['# of Boys from refugee community in age group 6-14 enrolled in learning spaces]]+Enrollment[[#This Row],['# of Boys from host community in age group 6-14 enrolled in learning spaces]]</f>
        <v>37</v>
      </c>
      <c r="CA706" s="22">
        <f>Enrollment[[#This Row],['# of Boys from refugee community in age group 15-17 enrolled in learning spaces]]+Enrollment[[#This Row],['# of Boys from host community in age group 15-17 enrolled in learning spaces]]</f>
        <v>0</v>
      </c>
      <c r="CB70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07" spans="1:80">
      <c r="A707" s="21" t="s">
        <v>148</v>
      </c>
      <c r="B707" s="21" t="s">
        <v>149</v>
      </c>
      <c r="E707" s="21" t="s">
        <v>1004</v>
      </c>
      <c r="F707" s="21" t="s">
        <v>1006</v>
      </c>
      <c r="G707" s="21">
        <v>31013625</v>
      </c>
      <c r="H707" s="21" t="s">
        <v>166</v>
      </c>
      <c r="I707" s="21" t="s">
        <v>259</v>
      </c>
      <c r="J707" s="21" t="s">
        <v>168</v>
      </c>
      <c r="P707" s="21" t="s">
        <v>99</v>
      </c>
      <c r="Q707" s="21" t="s">
        <v>110</v>
      </c>
      <c r="S707" s="21">
        <v>21</v>
      </c>
      <c r="U707" s="21">
        <v>16</v>
      </c>
      <c r="AA707" s="21">
        <v>38</v>
      </c>
      <c r="AC707" s="21">
        <v>34</v>
      </c>
      <c r="AZ70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70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07" s="22">
        <f>Enrollment[[#This Row],[Refugee Children 3-14]]+Enrollment[[#This Row],[Refugee Children 15-24]]</f>
        <v>109</v>
      </c>
      <c r="BC70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0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07" s="22">
        <f>Enrollment[[#This Row],[Host Children 3-14]]+Enrollment[[#This Row],[Host Children 15-24]]</f>
        <v>0</v>
      </c>
      <c r="BF707" s="22">
        <f>Enrollment[[#This Row],['# of Boys from refugee community in age group 3-5 enrolled in learning spaces]]+Enrollment[[#This Row],['# of Boys from refugee community in age group 6-14 enrolled in learning spaces]]</f>
        <v>50</v>
      </c>
      <c r="BG707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707" s="22">
        <f>Enrollment[[#This Row],['# of Boys from host community in age group 3-5 enrolled in learning spaces]]+Enrollment[[#This Row],['# of Boys from host community in age group 6-14 enrolled in learning spaces]]</f>
        <v>0</v>
      </c>
      <c r="BI707" s="22">
        <f>Enrollment[[#This Row],['# of Girls from host community in age group 3-5 enrolled in learning spaces]]+Enrollment[[#This Row],['# of Girls from host community in age group 6-14 enrolled in learning spaces]]</f>
        <v>0</v>
      </c>
      <c r="BJ707" s="22">
        <f>Enrollment[[#This Row],[Male Refugee (3-14)]]+Enrollment[[#This Row],[Host Male (3-14)]]</f>
        <v>50</v>
      </c>
      <c r="BK707" s="22">
        <f>Enrollment[[#This Row],[Female Refugee (3-14)]]+Enrollment[[#This Row],[Host Female (3-14)]]</f>
        <v>59</v>
      </c>
      <c r="BL70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0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07" s="22">
        <f>Enrollment[[#This Row],['# of Boys from host community in age group 15-17 enrolled in learning spaces]]+Enrollment[[#This Row],['# of Boys from host community in age group 18-24 enrolled in learning spaces]]</f>
        <v>0</v>
      </c>
      <c r="BO70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07" s="22">
        <f>Enrollment[[#This Row],[Male Refugee (15-24)]]+Enrollment[[#This Row],[Male Host (15-24)]]</f>
        <v>0</v>
      </c>
      <c r="BQ707" s="22">
        <f>Enrollment[[#This Row],[Female Refugee  (15-24)]]+Enrollment[[#This Row],[Female Host (15-24)]]</f>
        <v>0</v>
      </c>
      <c r="BR707" s="22">
        <f>Enrollment[[#This Row],[Total Male (3-14)]]+Enrollment[[#This Row],[Total Male (15-24)]]</f>
        <v>50</v>
      </c>
      <c r="BS707" s="22">
        <f>Enrollment[[#This Row],[Total Female (3-14)]]+Enrollment[[#This Row],[Total Female (15-24)]]</f>
        <v>59</v>
      </c>
      <c r="BT707" s="22">
        <f>Enrollment[[#This Row],[Refugee Total]]+Enrollment[[#This Row],[Total Host]]</f>
        <v>109</v>
      </c>
      <c r="BU707" s="22">
        <f>Enrollment[[#This Row],['# of Girls from refugee community in age group 3-5 enrolled in learning spaces]]+Enrollment[[#This Row],['# of Girls from host community in age group 3-5 enrolled in learning spaces]]</f>
        <v>21</v>
      </c>
      <c r="BV707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0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0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07" s="22">
        <f>Enrollment[[#This Row],['# of Boys from refugee community in age group 3-5 enrolled in learning spaces]]+Enrollment[[#This Row],['# of Boys from host community in age group 3-5 enrolled in learning spaces]]</f>
        <v>16</v>
      </c>
      <c r="BZ707" s="22">
        <f>Enrollment[[#This Row],['# of Boys from refugee community in age group 6-14 enrolled in learning spaces]]+Enrollment[[#This Row],['# of Boys from host community in age group 6-14 enrolled in learning spaces]]</f>
        <v>34</v>
      </c>
      <c r="CA70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0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08" spans="1:80">
      <c r="A708" s="21" t="s">
        <v>148</v>
      </c>
      <c r="B708" s="21" t="s">
        <v>149</v>
      </c>
      <c r="E708" s="21" t="s">
        <v>572</v>
      </c>
      <c r="F708" s="21" t="s">
        <v>1007</v>
      </c>
      <c r="G708" s="21">
        <v>31013564</v>
      </c>
      <c r="H708" s="21" t="s">
        <v>166</v>
      </c>
      <c r="I708" s="21" t="s">
        <v>259</v>
      </c>
      <c r="J708" s="21" t="s">
        <v>168</v>
      </c>
      <c r="K708" s="21">
        <v>21.205921761642202</v>
      </c>
      <c r="L708" s="21">
        <v>92.160066045229399</v>
      </c>
      <c r="M708" s="21">
        <v>-44.320541206918499</v>
      </c>
      <c r="N708" s="21">
        <v>4</v>
      </c>
      <c r="P708" s="21" t="s">
        <v>99</v>
      </c>
      <c r="Q708" s="21" t="s">
        <v>110</v>
      </c>
      <c r="S708" s="21">
        <v>20</v>
      </c>
      <c r="U708" s="21">
        <v>17</v>
      </c>
      <c r="AA708" s="21">
        <v>40</v>
      </c>
      <c r="AC708" s="21">
        <v>34</v>
      </c>
      <c r="AZ70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0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08" s="22">
        <f>Enrollment[[#This Row],[Refugee Children 3-14]]+Enrollment[[#This Row],[Refugee Children 15-24]]</f>
        <v>111</v>
      </c>
      <c r="BC70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0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08" s="22">
        <f>Enrollment[[#This Row],[Host Children 3-14]]+Enrollment[[#This Row],[Host Children 15-24]]</f>
        <v>0</v>
      </c>
      <c r="BF708" s="22">
        <f>Enrollment[[#This Row],['# of Boys from refugee community in age group 3-5 enrolled in learning spaces]]+Enrollment[[#This Row],['# of Boys from refugee community in age group 6-14 enrolled in learning spaces]]</f>
        <v>51</v>
      </c>
      <c r="BG708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708" s="22">
        <f>Enrollment[[#This Row],['# of Boys from host community in age group 3-5 enrolled in learning spaces]]+Enrollment[[#This Row],['# of Boys from host community in age group 6-14 enrolled in learning spaces]]</f>
        <v>0</v>
      </c>
      <c r="BI708" s="22">
        <f>Enrollment[[#This Row],['# of Girls from host community in age group 3-5 enrolled in learning spaces]]+Enrollment[[#This Row],['# of Girls from host community in age group 6-14 enrolled in learning spaces]]</f>
        <v>0</v>
      </c>
      <c r="BJ708" s="22">
        <f>Enrollment[[#This Row],[Male Refugee (3-14)]]+Enrollment[[#This Row],[Host Male (3-14)]]</f>
        <v>51</v>
      </c>
      <c r="BK708" s="22">
        <f>Enrollment[[#This Row],[Female Refugee (3-14)]]+Enrollment[[#This Row],[Host Female (3-14)]]</f>
        <v>60</v>
      </c>
      <c r="BL70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0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08" s="22">
        <f>Enrollment[[#This Row],['# of Boys from host community in age group 15-17 enrolled in learning spaces]]+Enrollment[[#This Row],['# of Boys from host community in age group 18-24 enrolled in learning spaces]]</f>
        <v>0</v>
      </c>
      <c r="BO70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08" s="22">
        <f>Enrollment[[#This Row],[Male Refugee (15-24)]]+Enrollment[[#This Row],[Male Host (15-24)]]</f>
        <v>0</v>
      </c>
      <c r="BQ708" s="22">
        <f>Enrollment[[#This Row],[Female Refugee  (15-24)]]+Enrollment[[#This Row],[Female Host (15-24)]]</f>
        <v>0</v>
      </c>
      <c r="BR708" s="22">
        <f>Enrollment[[#This Row],[Total Male (3-14)]]+Enrollment[[#This Row],[Total Male (15-24)]]</f>
        <v>51</v>
      </c>
      <c r="BS708" s="22">
        <f>Enrollment[[#This Row],[Total Female (3-14)]]+Enrollment[[#This Row],[Total Female (15-24)]]</f>
        <v>60</v>
      </c>
      <c r="BT708" s="22">
        <f>Enrollment[[#This Row],[Refugee Total]]+Enrollment[[#This Row],[Total Host]]</f>
        <v>111</v>
      </c>
      <c r="BU708" s="22">
        <f>Enrollment[[#This Row],['# of Girls from refugee community in age group 3-5 enrolled in learning spaces]]+Enrollment[[#This Row],['# of Girls from host community in age group 3-5 enrolled in learning spaces]]</f>
        <v>20</v>
      </c>
      <c r="BV708" s="22">
        <f>Enrollment[[#This Row],['# of Girls from refugee community in age group 6-14 enrolled in learning spaces]]+Enrollment[[#This Row],['# of Girls from host community in age group 6-14 enrolled in learning spaces]]</f>
        <v>40</v>
      </c>
      <c r="BW70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0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08" s="22">
        <f>Enrollment[[#This Row],['# of Boys from refugee community in age group 3-5 enrolled in learning spaces]]+Enrollment[[#This Row],['# of Boys from host community in age group 3-5 enrolled in learning spaces]]</f>
        <v>17</v>
      </c>
      <c r="BZ708" s="22">
        <f>Enrollment[[#This Row],['# of Boys from refugee community in age group 6-14 enrolled in learning spaces]]+Enrollment[[#This Row],['# of Boys from host community in age group 6-14 enrolled in learning spaces]]</f>
        <v>34</v>
      </c>
      <c r="CA708" s="22">
        <f>Enrollment[[#This Row],['# of Boys from refugee community in age group 15-17 enrolled in learning spaces]]+Enrollment[[#This Row],['# of Boys from host community in age group 15-17 enrolled in learning spaces]]</f>
        <v>0</v>
      </c>
      <c r="CB70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09" spans="1:80">
      <c r="A709" s="21" t="s">
        <v>148</v>
      </c>
      <c r="B709" s="21" t="s">
        <v>149</v>
      </c>
      <c r="E709" s="21" t="s">
        <v>572</v>
      </c>
      <c r="F709" s="21" t="s">
        <v>1008</v>
      </c>
      <c r="G709" s="21">
        <v>31013565</v>
      </c>
      <c r="H709" s="21" t="s">
        <v>166</v>
      </c>
      <c r="I709" s="21" t="s">
        <v>259</v>
      </c>
      <c r="J709" s="21" t="s">
        <v>168</v>
      </c>
      <c r="K709" s="21">
        <v>21.2059472521073</v>
      </c>
      <c r="L709" s="21">
        <v>92.159910165319602</v>
      </c>
      <c r="M709" s="21">
        <v>-41.182340400966197</v>
      </c>
      <c r="N709" s="21">
        <v>4</v>
      </c>
      <c r="P709" s="21" t="s">
        <v>99</v>
      </c>
      <c r="Q709" s="21" t="s">
        <v>110</v>
      </c>
      <c r="S709" s="21">
        <v>17</v>
      </c>
      <c r="U709" s="21">
        <v>20</v>
      </c>
      <c r="AA709" s="21">
        <v>34</v>
      </c>
      <c r="AC709" s="21">
        <v>40</v>
      </c>
      <c r="AZ70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0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09" s="22">
        <f>Enrollment[[#This Row],[Refugee Children 3-14]]+Enrollment[[#This Row],[Refugee Children 15-24]]</f>
        <v>111</v>
      </c>
      <c r="BC70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0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09" s="22">
        <f>Enrollment[[#This Row],[Host Children 3-14]]+Enrollment[[#This Row],[Host Children 15-24]]</f>
        <v>0</v>
      </c>
      <c r="BF709" s="22">
        <f>Enrollment[[#This Row],['# of Boys from refugee community in age group 3-5 enrolled in learning spaces]]+Enrollment[[#This Row],['# of Boys from refugee community in age group 6-14 enrolled in learning spaces]]</f>
        <v>60</v>
      </c>
      <c r="BG709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709" s="22">
        <f>Enrollment[[#This Row],['# of Boys from host community in age group 3-5 enrolled in learning spaces]]+Enrollment[[#This Row],['# of Boys from host community in age group 6-14 enrolled in learning spaces]]</f>
        <v>0</v>
      </c>
      <c r="BI709" s="22">
        <f>Enrollment[[#This Row],['# of Girls from host community in age group 3-5 enrolled in learning spaces]]+Enrollment[[#This Row],['# of Girls from host community in age group 6-14 enrolled in learning spaces]]</f>
        <v>0</v>
      </c>
      <c r="BJ709" s="22">
        <f>Enrollment[[#This Row],[Male Refugee (3-14)]]+Enrollment[[#This Row],[Host Male (3-14)]]</f>
        <v>60</v>
      </c>
      <c r="BK709" s="22">
        <f>Enrollment[[#This Row],[Female Refugee (3-14)]]+Enrollment[[#This Row],[Host Female (3-14)]]</f>
        <v>51</v>
      </c>
      <c r="BL70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0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09" s="22">
        <f>Enrollment[[#This Row],['# of Boys from host community in age group 15-17 enrolled in learning spaces]]+Enrollment[[#This Row],['# of Boys from host community in age group 18-24 enrolled in learning spaces]]</f>
        <v>0</v>
      </c>
      <c r="BO70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09" s="22">
        <f>Enrollment[[#This Row],[Male Refugee (15-24)]]+Enrollment[[#This Row],[Male Host (15-24)]]</f>
        <v>0</v>
      </c>
      <c r="BQ709" s="22">
        <f>Enrollment[[#This Row],[Female Refugee  (15-24)]]+Enrollment[[#This Row],[Female Host (15-24)]]</f>
        <v>0</v>
      </c>
      <c r="BR709" s="22">
        <f>Enrollment[[#This Row],[Total Male (3-14)]]+Enrollment[[#This Row],[Total Male (15-24)]]</f>
        <v>60</v>
      </c>
      <c r="BS709" s="22">
        <f>Enrollment[[#This Row],[Total Female (3-14)]]+Enrollment[[#This Row],[Total Female (15-24)]]</f>
        <v>51</v>
      </c>
      <c r="BT709" s="22">
        <f>Enrollment[[#This Row],[Refugee Total]]+Enrollment[[#This Row],[Total Host]]</f>
        <v>111</v>
      </c>
      <c r="BU709" s="22">
        <f>Enrollment[[#This Row],['# of Girls from refugee community in age group 3-5 enrolled in learning spaces]]+Enrollment[[#This Row],['# of Girls from host community in age group 3-5 enrolled in learning spaces]]</f>
        <v>17</v>
      </c>
      <c r="BV709" s="22">
        <f>Enrollment[[#This Row],['# of Girls from refugee community in age group 6-14 enrolled in learning spaces]]+Enrollment[[#This Row],['# of Girls from host community in age group 6-14 enrolled in learning spaces]]</f>
        <v>34</v>
      </c>
      <c r="BW70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0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09" s="22">
        <f>Enrollment[[#This Row],['# of Boys from refugee community in age group 3-5 enrolled in learning spaces]]+Enrollment[[#This Row],['# of Boys from host community in age group 3-5 enrolled in learning spaces]]</f>
        <v>20</v>
      </c>
      <c r="BZ709" s="22">
        <f>Enrollment[[#This Row],['# of Boys from refugee community in age group 6-14 enrolled in learning spaces]]+Enrollment[[#This Row],['# of Boys from host community in age group 6-14 enrolled in learning spaces]]</f>
        <v>40</v>
      </c>
      <c r="CA709" s="22">
        <f>Enrollment[[#This Row],['# of Boys from refugee community in age group 15-17 enrolled in learning spaces]]+Enrollment[[#This Row],['# of Boys from host community in age group 15-17 enrolled in learning spaces]]</f>
        <v>0</v>
      </c>
      <c r="CB70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10" spans="1:80">
      <c r="A710" s="21" t="s">
        <v>148</v>
      </c>
      <c r="B710" s="21" t="s">
        <v>149</v>
      </c>
      <c r="E710" s="21" t="s">
        <v>572</v>
      </c>
      <c r="F710" s="21" t="s">
        <v>1009</v>
      </c>
      <c r="G710" s="21">
        <v>31013575</v>
      </c>
      <c r="H710" s="21" t="s">
        <v>166</v>
      </c>
      <c r="I710" s="21" t="s">
        <v>259</v>
      </c>
      <c r="J710" s="21" t="s">
        <v>168</v>
      </c>
      <c r="K710" s="21">
        <v>21.206626458364202</v>
      </c>
      <c r="L710" s="21">
        <v>92.160107546862506</v>
      </c>
      <c r="M710" s="21">
        <v>-28.197313509843099</v>
      </c>
      <c r="N710" s="21">
        <v>4</v>
      </c>
      <c r="P710" s="21" t="s">
        <v>99</v>
      </c>
      <c r="Q710" s="21" t="s">
        <v>110</v>
      </c>
      <c r="S710" s="21">
        <v>23</v>
      </c>
      <c r="U710" s="21">
        <v>13</v>
      </c>
      <c r="AA710" s="21">
        <v>41</v>
      </c>
      <c r="AC710" s="21">
        <v>33</v>
      </c>
      <c r="AZ7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7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10" s="22">
        <f>Enrollment[[#This Row],[Refugee Children 3-14]]+Enrollment[[#This Row],[Refugee Children 15-24]]</f>
        <v>110</v>
      </c>
      <c r="BC7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10" s="22">
        <f>Enrollment[[#This Row],[Host Children 3-14]]+Enrollment[[#This Row],[Host Children 15-24]]</f>
        <v>0</v>
      </c>
      <c r="BF710" s="22">
        <f>Enrollment[[#This Row],['# of Boys from refugee community in age group 3-5 enrolled in learning spaces]]+Enrollment[[#This Row],['# of Boys from refugee community in age group 6-14 enrolled in learning spaces]]</f>
        <v>46</v>
      </c>
      <c r="BG710" s="22">
        <f>Enrollment[[#This Row],['# of Girls from refugee community in age group 3-5 enrolled in learning spaces]]+Enrollment[[#This Row],['# of Girls from refugee community in age group 6-14 enrolled in learning spaces]]</f>
        <v>64</v>
      </c>
      <c r="BH710" s="22">
        <f>Enrollment[[#This Row],['# of Boys from host community in age group 3-5 enrolled in learning spaces]]+Enrollment[[#This Row],['# of Boys from host community in age group 6-14 enrolled in learning spaces]]</f>
        <v>0</v>
      </c>
      <c r="BI710" s="22">
        <f>Enrollment[[#This Row],['# of Girls from host community in age group 3-5 enrolled in learning spaces]]+Enrollment[[#This Row],['# of Girls from host community in age group 6-14 enrolled in learning spaces]]</f>
        <v>0</v>
      </c>
      <c r="BJ710" s="22">
        <f>Enrollment[[#This Row],[Male Refugee (3-14)]]+Enrollment[[#This Row],[Host Male (3-14)]]</f>
        <v>46</v>
      </c>
      <c r="BK710" s="22">
        <f>Enrollment[[#This Row],[Female Refugee (3-14)]]+Enrollment[[#This Row],[Host Female (3-14)]]</f>
        <v>64</v>
      </c>
      <c r="BL7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10" s="22">
        <f>Enrollment[[#This Row],['# of Boys from host community in age group 15-17 enrolled in learning spaces]]+Enrollment[[#This Row],['# of Boys from host community in age group 18-24 enrolled in learning spaces]]</f>
        <v>0</v>
      </c>
      <c r="BO7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10" s="22">
        <f>Enrollment[[#This Row],[Male Refugee (15-24)]]+Enrollment[[#This Row],[Male Host (15-24)]]</f>
        <v>0</v>
      </c>
      <c r="BQ710" s="22">
        <f>Enrollment[[#This Row],[Female Refugee  (15-24)]]+Enrollment[[#This Row],[Female Host (15-24)]]</f>
        <v>0</v>
      </c>
      <c r="BR710" s="22">
        <f>Enrollment[[#This Row],[Total Male (3-14)]]+Enrollment[[#This Row],[Total Male (15-24)]]</f>
        <v>46</v>
      </c>
      <c r="BS710" s="22">
        <f>Enrollment[[#This Row],[Total Female (3-14)]]+Enrollment[[#This Row],[Total Female (15-24)]]</f>
        <v>64</v>
      </c>
      <c r="BT710" s="22">
        <f>Enrollment[[#This Row],[Refugee Total]]+Enrollment[[#This Row],[Total Host]]</f>
        <v>110</v>
      </c>
      <c r="BU710" s="22">
        <f>Enrollment[[#This Row],['# of Girls from refugee community in age group 3-5 enrolled in learning spaces]]+Enrollment[[#This Row],['# of Girls from host community in age group 3-5 enrolled in learning spaces]]</f>
        <v>23</v>
      </c>
      <c r="BV710" s="22">
        <f>Enrollment[[#This Row],['# of Girls from refugee community in age group 6-14 enrolled in learning spaces]]+Enrollment[[#This Row],['# of Girls from host community in age group 6-14 enrolled in learning spaces]]</f>
        <v>41</v>
      </c>
      <c r="BW7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10" s="22">
        <f>Enrollment[[#This Row],['# of Boys from refugee community in age group 3-5 enrolled in learning spaces]]+Enrollment[[#This Row],['# of Boys from host community in age group 3-5 enrolled in learning spaces]]</f>
        <v>13</v>
      </c>
      <c r="BZ710" s="22">
        <f>Enrollment[[#This Row],['# of Boys from refugee community in age group 6-14 enrolled in learning spaces]]+Enrollment[[#This Row],['# of Boys from host community in age group 6-14 enrolled in learning spaces]]</f>
        <v>33</v>
      </c>
      <c r="CA7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7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11" spans="1:80">
      <c r="A711" s="21" t="s">
        <v>148</v>
      </c>
      <c r="B711" s="21" t="s">
        <v>149</v>
      </c>
      <c r="E711" s="21" t="s">
        <v>572</v>
      </c>
      <c r="F711" s="21" t="s">
        <v>1010</v>
      </c>
      <c r="G711" s="21">
        <v>31013577</v>
      </c>
      <c r="H711" s="21" t="s">
        <v>166</v>
      </c>
      <c r="I711" s="21" t="s">
        <v>259</v>
      </c>
      <c r="J711" s="21" t="s">
        <v>168</v>
      </c>
      <c r="K711" s="21">
        <v>21.206760250616401</v>
      </c>
      <c r="L711" s="21">
        <v>92.160214296486203</v>
      </c>
      <c r="M711" s="21">
        <v>-40.0113246250896</v>
      </c>
      <c r="N711" s="21">
        <v>4</v>
      </c>
      <c r="P711" s="21" t="s">
        <v>99</v>
      </c>
      <c r="Q711" s="21" t="s">
        <v>110</v>
      </c>
      <c r="S711" s="21">
        <v>17</v>
      </c>
      <c r="U711" s="21">
        <v>19</v>
      </c>
      <c r="AA711" s="21">
        <v>37</v>
      </c>
      <c r="AC711" s="21">
        <v>37</v>
      </c>
      <c r="AZ7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7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11" s="22">
        <f>Enrollment[[#This Row],[Refugee Children 3-14]]+Enrollment[[#This Row],[Refugee Children 15-24]]</f>
        <v>110</v>
      </c>
      <c r="BC7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11" s="22">
        <f>Enrollment[[#This Row],[Host Children 3-14]]+Enrollment[[#This Row],[Host Children 15-24]]</f>
        <v>0</v>
      </c>
      <c r="BF711" s="22">
        <f>Enrollment[[#This Row],['# of Boys from refugee community in age group 3-5 enrolled in learning spaces]]+Enrollment[[#This Row],['# of Boys from refugee community in age group 6-14 enrolled in learning spaces]]</f>
        <v>56</v>
      </c>
      <c r="BG71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11" s="22">
        <f>Enrollment[[#This Row],['# of Boys from host community in age group 3-5 enrolled in learning spaces]]+Enrollment[[#This Row],['# of Boys from host community in age group 6-14 enrolled in learning spaces]]</f>
        <v>0</v>
      </c>
      <c r="BI711" s="22">
        <f>Enrollment[[#This Row],['# of Girls from host community in age group 3-5 enrolled in learning spaces]]+Enrollment[[#This Row],['# of Girls from host community in age group 6-14 enrolled in learning spaces]]</f>
        <v>0</v>
      </c>
      <c r="BJ711" s="22">
        <f>Enrollment[[#This Row],[Male Refugee (3-14)]]+Enrollment[[#This Row],[Host Male (3-14)]]</f>
        <v>56</v>
      </c>
      <c r="BK711" s="22">
        <f>Enrollment[[#This Row],[Female Refugee (3-14)]]+Enrollment[[#This Row],[Host Female (3-14)]]</f>
        <v>54</v>
      </c>
      <c r="BL7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11" s="22">
        <f>Enrollment[[#This Row],['# of Boys from host community in age group 15-17 enrolled in learning spaces]]+Enrollment[[#This Row],['# of Boys from host community in age group 18-24 enrolled in learning spaces]]</f>
        <v>0</v>
      </c>
      <c r="BO7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11" s="22">
        <f>Enrollment[[#This Row],[Male Refugee (15-24)]]+Enrollment[[#This Row],[Male Host (15-24)]]</f>
        <v>0</v>
      </c>
      <c r="BQ711" s="22">
        <f>Enrollment[[#This Row],[Female Refugee  (15-24)]]+Enrollment[[#This Row],[Female Host (15-24)]]</f>
        <v>0</v>
      </c>
      <c r="BR711" s="22">
        <f>Enrollment[[#This Row],[Total Male (3-14)]]+Enrollment[[#This Row],[Total Male (15-24)]]</f>
        <v>56</v>
      </c>
      <c r="BS711" s="22">
        <f>Enrollment[[#This Row],[Total Female (3-14)]]+Enrollment[[#This Row],[Total Female (15-24)]]</f>
        <v>54</v>
      </c>
      <c r="BT711" s="22">
        <f>Enrollment[[#This Row],[Refugee Total]]+Enrollment[[#This Row],[Total Host]]</f>
        <v>110</v>
      </c>
      <c r="BU711" s="22">
        <f>Enrollment[[#This Row],['# of Girls from refugee community in age group 3-5 enrolled in learning spaces]]+Enrollment[[#This Row],['# of Girls from host community in age group 3-5 enrolled in learning spaces]]</f>
        <v>17</v>
      </c>
      <c r="BV711" s="22">
        <f>Enrollment[[#This Row],['# of Girls from refugee community in age group 6-14 enrolled in learning spaces]]+Enrollment[[#This Row],['# of Girls from host community in age group 6-14 enrolled in learning spaces]]</f>
        <v>37</v>
      </c>
      <c r="BW7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11" s="22">
        <f>Enrollment[[#This Row],['# of Boys from refugee community in age group 3-5 enrolled in learning spaces]]+Enrollment[[#This Row],['# of Boys from host community in age group 3-5 enrolled in learning spaces]]</f>
        <v>19</v>
      </c>
      <c r="BZ711" s="22">
        <f>Enrollment[[#This Row],['# of Boys from refugee community in age group 6-14 enrolled in learning spaces]]+Enrollment[[#This Row],['# of Boys from host community in age group 6-14 enrolled in learning spaces]]</f>
        <v>37</v>
      </c>
      <c r="CA7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7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12" spans="1:80">
      <c r="A712" s="21" t="s">
        <v>148</v>
      </c>
      <c r="B712" s="21" t="s">
        <v>149</v>
      </c>
      <c r="E712" s="21" t="s">
        <v>572</v>
      </c>
      <c r="F712" s="21" t="s">
        <v>1011</v>
      </c>
      <c r="G712" s="21">
        <v>31013573</v>
      </c>
      <c r="H712" s="21" t="s">
        <v>166</v>
      </c>
      <c r="I712" s="21" t="s">
        <v>259</v>
      </c>
      <c r="J712" s="21" t="s">
        <v>168</v>
      </c>
      <c r="K712" s="21">
        <v>21.2064630122828</v>
      </c>
      <c r="L712" s="21">
        <v>92.161118819048696</v>
      </c>
      <c r="M712" s="21">
        <v>-42.986192306084803</v>
      </c>
      <c r="N712" s="21">
        <v>4</v>
      </c>
      <c r="P712" s="21" t="s">
        <v>99</v>
      </c>
      <c r="Q712" s="21" t="s">
        <v>110</v>
      </c>
      <c r="S712" s="21">
        <v>17</v>
      </c>
      <c r="U712" s="21">
        <v>20</v>
      </c>
      <c r="AA712" s="21">
        <v>34</v>
      </c>
      <c r="AC712" s="21">
        <v>40</v>
      </c>
      <c r="AZ7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12" s="22">
        <f>Enrollment[[#This Row],[Refugee Children 3-14]]+Enrollment[[#This Row],[Refugee Children 15-24]]</f>
        <v>111</v>
      </c>
      <c r="BC7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12" s="22">
        <f>Enrollment[[#This Row],[Host Children 3-14]]+Enrollment[[#This Row],[Host Children 15-24]]</f>
        <v>0</v>
      </c>
      <c r="BF712" s="22">
        <f>Enrollment[[#This Row],['# of Boys from refugee community in age group 3-5 enrolled in learning spaces]]+Enrollment[[#This Row],['# of Boys from refugee community in age group 6-14 enrolled in learning spaces]]</f>
        <v>60</v>
      </c>
      <c r="BG712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712" s="22">
        <f>Enrollment[[#This Row],['# of Boys from host community in age group 3-5 enrolled in learning spaces]]+Enrollment[[#This Row],['# of Boys from host community in age group 6-14 enrolled in learning spaces]]</f>
        <v>0</v>
      </c>
      <c r="BI712" s="22">
        <f>Enrollment[[#This Row],['# of Girls from host community in age group 3-5 enrolled in learning spaces]]+Enrollment[[#This Row],['# of Girls from host community in age group 6-14 enrolled in learning spaces]]</f>
        <v>0</v>
      </c>
      <c r="BJ712" s="22">
        <f>Enrollment[[#This Row],[Male Refugee (3-14)]]+Enrollment[[#This Row],[Host Male (3-14)]]</f>
        <v>60</v>
      </c>
      <c r="BK712" s="22">
        <f>Enrollment[[#This Row],[Female Refugee (3-14)]]+Enrollment[[#This Row],[Host Female (3-14)]]</f>
        <v>51</v>
      </c>
      <c r="BL7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12" s="22">
        <f>Enrollment[[#This Row],['# of Boys from host community in age group 15-17 enrolled in learning spaces]]+Enrollment[[#This Row],['# of Boys from host community in age group 18-24 enrolled in learning spaces]]</f>
        <v>0</v>
      </c>
      <c r="BO7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12" s="22">
        <f>Enrollment[[#This Row],[Male Refugee (15-24)]]+Enrollment[[#This Row],[Male Host (15-24)]]</f>
        <v>0</v>
      </c>
      <c r="BQ712" s="22">
        <f>Enrollment[[#This Row],[Female Refugee  (15-24)]]+Enrollment[[#This Row],[Female Host (15-24)]]</f>
        <v>0</v>
      </c>
      <c r="BR712" s="22">
        <f>Enrollment[[#This Row],[Total Male (3-14)]]+Enrollment[[#This Row],[Total Male (15-24)]]</f>
        <v>60</v>
      </c>
      <c r="BS712" s="22">
        <f>Enrollment[[#This Row],[Total Female (3-14)]]+Enrollment[[#This Row],[Total Female (15-24)]]</f>
        <v>51</v>
      </c>
      <c r="BT712" s="22">
        <f>Enrollment[[#This Row],[Refugee Total]]+Enrollment[[#This Row],[Total Host]]</f>
        <v>111</v>
      </c>
      <c r="BU712" s="22">
        <f>Enrollment[[#This Row],['# of Girls from refugee community in age group 3-5 enrolled in learning spaces]]+Enrollment[[#This Row],['# of Girls from host community in age group 3-5 enrolled in learning spaces]]</f>
        <v>17</v>
      </c>
      <c r="BV712" s="22">
        <f>Enrollment[[#This Row],['# of Girls from refugee community in age group 6-14 enrolled in learning spaces]]+Enrollment[[#This Row],['# of Girls from host community in age group 6-14 enrolled in learning spaces]]</f>
        <v>34</v>
      </c>
      <c r="BW7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12" s="22">
        <f>Enrollment[[#This Row],['# of Boys from refugee community in age group 3-5 enrolled in learning spaces]]+Enrollment[[#This Row],['# of Boys from host community in age group 3-5 enrolled in learning spaces]]</f>
        <v>20</v>
      </c>
      <c r="BZ712" s="22">
        <f>Enrollment[[#This Row],['# of Boys from refugee community in age group 6-14 enrolled in learning spaces]]+Enrollment[[#This Row],['# of Boys from host community in age group 6-14 enrolled in learning spaces]]</f>
        <v>40</v>
      </c>
      <c r="CA7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7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13" spans="1:80">
      <c r="A713" s="21" t="s">
        <v>148</v>
      </c>
      <c r="B713" s="21" t="s">
        <v>149</v>
      </c>
      <c r="E713" s="21" t="s">
        <v>572</v>
      </c>
      <c r="F713" s="21" t="s">
        <v>1012</v>
      </c>
      <c r="G713" s="21">
        <v>31013569</v>
      </c>
      <c r="H713" s="21" t="s">
        <v>166</v>
      </c>
      <c r="I713" s="21" t="s">
        <v>259</v>
      </c>
      <c r="J713" s="21" t="s">
        <v>168</v>
      </c>
      <c r="K713" s="21">
        <v>21.206277028050799</v>
      </c>
      <c r="L713" s="21">
        <v>92.161130124631995</v>
      </c>
      <c r="M713" s="21">
        <v>-47.371225195545797</v>
      </c>
      <c r="N713" s="21">
        <v>4</v>
      </c>
      <c r="P713" s="21" t="s">
        <v>99</v>
      </c>
      <c r="Q713" s="21" t="s">
        <v>110</v>
      </c>
      <c r="S713" s="21">
        <v>17</v>
      </c>
      <c r="U713" s="21">
        <v>20</v>
      </c>
      <c r="AA713" s="21">
        <v>34</v>
      </c>
      <c r="AC713" s="21">
        <v>40</v>
      </c>
      <c r="AZ7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13" s="22">
        <f>Enrollment[[#This Row],[Refugee Children 3-14]]+Enrollment[[#This Row],[Refugee Children 15-24]]</f>
        <v>111</v>
      </c>
      <c r="BC7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13" s="22">
        <f>Enrollment[[#This Row],[Host Children 3-14]]+Enrollment[[#This Row],[Host Children 15-24]]</f>
        <v>0</v>
      </c>
      <c r="BF713" s="22">
        <f>Enrollment[[#This Row],['# of Boys from refugee community in age group 3-5 enrolled in learning spaces]]+Enrollment[[#This Row],['# of Boys from refugee community in age group 6-14 enrolled in learning spaces]]</f>
        <v>60</v>
      </c>
      <c r="BG713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713" s="22">
        <f>Enrollment[[#This Row],['# of Boys from host community in age group 3-5 enrolled in learning spaces]]+Enrollment[[#This Row],['# of Boys from host community in age group 6-14 enrolled in learning spaces]]</f>
        <v>0</v>
      </c>
      <c r="BI713" s="22">
        <f>Enrollment[[#This Row],['# of Girls from host community in age group 3-5 enrolled in learning spaces]]+Enrollment[[#This Row],['# of Girls from host community in age group 6-14 enrolled in learning spaces]]</f>
        <v>0</v>
      </c>
      <c r="BJ713" s="22">
        <f>Enrollment[[#This Row],[Male Refugee (3-14)]]+Enrollment[[#This Row],[Host Male (3-14)]]</f>
        <v>60</v>
      </c>
      <c r="BK713" s="22">
        <f>Enrollment[[#This Row],[Female Refugee (3-14)]]+Enrollment[[#This Row],[Host Female (3-14)]]</f>
        <v>51</v>
      </c>
      <c r="BL7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13" s="22">
        <f>Enrollment[[#This Row],['# of Boys from host community in age group 15-17 enrolled in learning spaces]]+Enrollment[[#This Row],['# of Boys from host community in age group 18-24 enrolled in learning spaces]]</f>
        <v>0</v>
      </c>
      <c r="BO7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13" s="22">
        <f>Enrollment[[#This Row],[Male Refugee (15-24)]]+Enrollment[[#This Row],[Male Host (15-24)]]</f>
        <v>0</v>
      </c>
      <c r="BQ713" s="22">
        <f>Enrollment[[#This Row],[Female Refugee  (15-24)]]+Enrollment[[#This Row],[Female Host (15-24)]]</f>
        <v>0</v>
      </c>
      <c r="BR713" s="22">
        <f>Enrollment[[#This Row],[Total Male (3-14)]]+Enrollment[[#This Row],[Total Male (15-24)]]</f>
        <v>60</v>
      </c>
      <c r="BS713" s="22">
        <f>Enrollment[[#This Row],[Total Female (3-14)]]+Enrollment[[#This Row],[Total Female (15-24)]]</f>
        <v>51</v>
      </c>
      <c r="BT713" s="22">
        <f>Enrollment[[#This Row],[Refugee Total]]+Enrollment[[#This Row],[Total Host]]</f>
        <v>111</v>
      </c>
      <c r="BU713" s="22">
        <f>Enrollment[[#This Row],['# of Girls from refugee community in age group 3-5 enrolled in learning spaces]]+Enrollment[[#This Row],['# of Girls from host community in age group 3-5 enrolled in learning spaces]]</f>
        <v>17</v>
      </c>
      <c r="BV713" s="22">
        <f>Enrollment[[#This Row],['# of Girls from refugee community in age group 6-14 enrolled in learning spaces]]+Enrollment[[#This Row],['# of Girls from host community in age group 6-14 enrolled in learning spaces]]</f>
        <v>34</v>
      </c>
      <c r="BW7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13" s="22">
        <f>Enrollment[[#This Row],['# of Boys from refugee community in age group 3-5 enrolled in learning spaces]]+Enrollment[[#This Row],['# of Boys from host community in age group 3-5 enrolled in learning spaces]]</f>
        <v>20</v>
      </c>
      <c r="BZ713" s="22">
        <f>Enrollment[[#This Row],['# of Boys from refugee community in age group 6-14 enrolled in learning spaces]]+Enrollment[[#This Row],['# of Boys from host community in age group 6-14 enrolled in learning spaces]]</f>
        <v>40</v>
      </c>
      <c r="CA7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7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14" spans="1:80">
      <c r="A714" s="21" t="s">
        <v>46</v>
      </c>
      <c r="B714" s="21" t="s">
        <v>75</v>
      </c>
      <c r="E714" s="21" t="s">
        <v>314</v>
      </c>
      <c r="F714" s="21" t="s">
        <v>1013</v>
      </c>
      <c r="G714" s="21">
        <v>31013631</v>
      </c>
      <c r="H714" s="21" t="s">
        <v>166</v>
      </c>
      <c r="I714" s="21" t="s">
        <v>259</v>
      </c>
      <c r="J714" s="21" t="s">
        <v>168</v>
      </c>
      <c r="K714" s="21">
        <v>21.210101999999999</v>
      </c>
      <c r="L714" s="21">
        <v>92.157195999999999</v>
      </c>
      <c r="M714" s="21">
        <v>0</v>
      </c>
      <c r="N714" s="21">
        <v>0</v>
      </c>
      <c r="P714" s="21" t="s">
        <v>99</v>
      </c>
      <c r="Q714" s="21" t="s">
        <v>110</v>
      </c>
      <c r="S714" s="21">
        <v>20</v>
      </c>
      <c r="U714" s="21">
        <v>15</v>
      </c>
      <c r="AA714" s="21">
        <v>34</v>
      </c>
      <c r="AC714" s="21">
        <v>36</v>
      </c>
      <c r="AZ7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14" s="22">
        <f>Enrollment[[#This Row],[Refugee Children 3-14]]+Enrollment[[#This Row],[Refugee Children 15-24]]</f>
        <v>105</v>
      </c>
      <c r="BC7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14" s="22">
        <f>Enrollment[[#This Row],[Host Children 3-14]]+Enrollment[[#This Row],[Host Children 15-24]]</f>
        <v>0</v>
      </c>
      <c r="BF71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71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14" s="22">
        <f>Enrollment[[#This Row],['# of Boys from host community in age group 3-5 enrolled in learning spaces]]+Enrollment[[#This Row],['# of Boys from host community in age group 6-14 enrolled in learning spaces]]</f>
        <v>0</v>
      </c>
      <c r="BI714" s="22">
        <f>Enrollment[[#This Row],['# of Girls from host community in age group 3-5 enrolled in learning spaces]]+Enrollment[[#This Row],['# of Girls from host community in age group 6-14 enrolled in learning spaces]]</f>
        <v>0</v>
      </c>
      <c r="BJ714" s="22">
        <f>Enrollment[[#This Row],[Male Refugee (3-14)]]+Enrollment[[#This Row],[Host Male (3-14)]]</f>
        <v>51</v>
      </c>
      <c r="BK714" s="22">
        <f>Enrollment[[#This Row],[Female Refugee (3-14)]]+Enrollment[[#This Row],[Host Female (3-14)]]</f>
        <v>54</v>
      </c>
      <c r="BL7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14" s="22">
        <f>Enrollment[[#This Row],['# of Boys from host community in age group 15-17 enrolled in learning spaces]]+Enrollment[[#This Row],['# of Boys from host community in age group 18-24 enrolled in learning spaces]]</f>
        <v>0</v>
      </c>
      <c r="BO7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14" s="22">
        <f>Enrollment[[#This Row],[Male Refugee (15-24)]]+Enrollment[[#This Row],[Male Host (15-24)]]</f>
        <v>0</v>
      </c>
      <c r="BQ714" s="22">
        <f>Enrollment[[#This Row],[Female Refugee  (15-24)]]+Enrollment[[#This Row],[Female Host (15-24)]]</f>
        <v>0</v>
      </c>
      <c r="BR714" s="22">
        <f>Enrollment[[#This Row],[Total Male (3-14)]]+Enrollment[[#This Row],[Total Male (15-24)]]</f>
        <v>51</v>
      </c>
      <c r="BS714" s="22">
        <f>Enrollment[[#This Row],[Total Female (3-14)]]+Enrollment[[#This Row],[Total Female (15-24)]]</f>
        <v>54</v>
      </c>
      <c r="BT714" s="22">
        <f>Enrollment[[#This Row],[Refugee Total]]+Enrollment[[#This Row],[Total Host]]</f>
        <v>105</v>
      </c>
      <c r="BU714" s="22">
        <f>Enrollment[[#This Row],['# of Girls from refugee community in age group 3-5 enrolled in learning spaces]]+Enrollment[[#This Row],['# of Girls from host community in age group 3-5 enrolled in learning spaces]]</f>
        <v>20</v>
      </c>
      <c r="BV714" s="22">
        <f>Enrollment[[#This Row],['# of Girls from refugee community in age group 6-14 enrolled in learning spaces]]+Enrollment[[#This Row],['# of Girls from host community in age group 6-14 enrolled in learning spaces]]</f>
        <v>34</v>
      </c>
      <c r="BW7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14" s="22">
        <f>Enrollment[[#This Row],['# of Boys from refugee community in age group 3-5 enrolled in learning spaces]]+Enrollment[[#This Row],['# of Boys from host community in age group 3-5 enrolled in learning spaces]]</f>
        <v>15</v>
      </c>
      <c r="BZ714" s="22">
        <f>Enrollment[[#This Row],['# of Boys from refugee community in age group 6-14 enrolled in learning spaces]]+Enrollment[[#This Row],['# of Boys from host community in age group 6-14 enrolled in learning spaces]]</f>
        <v>36</v>
      </c>
      <c r="CA7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7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15" spans="1:80">
      <c r="A715" s="21" t="s">
        <v>46</v>
      </c>
      <c r="B715" s="21" t="s">
        <v>75</v>
      </c>
      <c r="E715" s="21" t="s">
        <v>314</v>
      </c>
      <c r="F715" s="21" t="s">
        <v>1014</v>
      </c>
      <c r="G715" s="21">
        <v>31013632</v>
      </c>
      <c r="H715" s="21" t="s">
        <v>166</v>
      </c>
      <c r="I715" s="21" t="s">
        <v>259</v>
      </c>
      <c r="J715" s="21" t="s">
        <v>168</v>
      </c>
      <c r="K715" s="21">
        <v>21.210101999999999</v>
      </c>
      <c r="L715" s="21">
        <v>92.157195999999999</v>
      </c>
      <c r="M715" s="21">
        <v>0</v>
      </c>
      <c r="N715" s="21">
        <v>0</v>
      </c>
      <c r="P715" s="21" t="s">
        <v>99</v>
      </c>
      <c r="Q715" s="21" t="s">
        <v>110</v>
      </c>
      <c r="S715" s="21">
        <v>34</v>
      </c>
      <c r="U715" s="21">
        <v>35</v>
      </c>
      <c r="AA715" s="21">
        <v>17</v>
      </c>
      <c r="AC715" s="21">
        <v>18</v>
      </c>
      <c r="AZ7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7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15" s="22">
        <f>Enrollment[[#This Row],[Refugee Children 3-14]]+Enrollment[[#This Row],[Refugee Children 15-24]]</f>
        <v>104</v>
      </c>
      <c r="BC7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15" s="22">
        <f>Enrollment[[#This Row],[Host Children 3-14]]+Enrollment[[#This Row],[Host Children 15-24]]</f>
        <v>0</v>
      </c>
      <c r="BF715" s="22">
        <f>Enrollment[[#This Row],['# of Boys from refugee community in age group 3-5 enrolled in learning spaces]]+Enrollment[[#This Row],['# of Boys from refugee community in age group 6-14 enrolled in learning spaces]]</f>
        <v>53</v>
      </c>
      <c r="BG715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715" s="22">
        <f>Enrollment[[#This Row],['# of Boys from host community in age group 3-5 enrolled in learning spaces]]+Enrollment[[#This Row],['# of Boys from host community in age group 6-14 enrolled in learning spaces]]</f>
        <v>0</v>
      </c>
      <c r="BI715" s="22">
        <f>Enrollment[[#This Row],['# of Girls from host community in age group 3-5 enrolled in learning spaces]]+Enrollment[[#This Row],['# of Girls from host community in age group 6-14 enrolled in learning spaces]]</f>
        <v>0</v>
      </c>
      <c r="BJ715" s="22">
        <f>Enrollment[[#This Row],[Male Refugee (3-14)]]+Enrollment[[#This Row],[Host Male (3-14)]]</f>
        <v>53</v>
      </c>
      <c r="BK715" s="22">
        <f>Enrollment[[#This Row],[Female Refugee (3-14)]]+Enrollment[[#This Row],[Host Female (3-14)]]</f>
        <v>51</v>
      </c>
      <c r="BL7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15" s="22">
        <f>Enrollment[[#This Row],['# of Boys from host community in age group 15-17 enrolled in learning spaces]]+Enrollment[[#This Row],['# of Boys from host community in age group 18-24 enrolled in learning spaces]]</f>
        <v>0</v>
      </c>
      <c r="BO7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15" s="22">
        <f>Enrollment[[#This Row],[Male Refugee (15-24)]]+Enrollment[[#This Row],[Male Host (15-24)]]</f>
        <v>0</v>
      </c>
      <c r="BQ715" s="22">
        <f>Enrollment[[#This Row],[Female Refugee  (15-24)]]+Enrollment[[#This Row],[Female Host (15-24)]]</f>
        <v>0</v>
      </c>
      <c r="BR715" s="22">
        <f>Enrollment[[#This Row],[Total Male (3-14)]]+Enrollment[[#This Row],[Total Male (15-24)]]</f>
        <v>53</v>
      </c>
      <c r="BS715" s="22">
        <f>Enrollment[[#This Row],[Total Female (3-14)]]+Enrollment[[#This Row],[Total Female (15-24)]]</f>
        <v>51</v>
      </c>
      <c r="BT715" s="22">
        <f>Enrollment[[#This Row],[Refugee Total]]+Enrollment[[#This Row],[Total Host]]</f>
        <v>104</v>
      </c>
      <c r="BU715" s="22">
        <f>Enrollment[[#This Row],['# of Girls from refugee community in age group 3-5 enrolled in learning spaces]]+Enrollment[[#This Row],['# of Girls from host community in age group 3-5 enrolled in learning spaces]]</f>
        <v>34</v>
      </c>
      <c r="BV715" s="22">
        <f>Enrollment[[#This Row],['# of Girls from refugee community in age group 6-14 enrolled in learning spaces]]+Enrollment[[#This Row],['# of Girls from host community in age group 6-14 enrolled in learning spaces]]</f>
        <v>17</v>
      </c>
      <c r="BW7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15" s="22">
        <f>Enrollment[[#This Row],['# of Boys from refugee community in age group 3-5 enrolled in learning spaces]]+Enrollment[[#This Row],['# of Boys from host community in age group 3-5 enrolled in learning spaces]]</f>
        <v>35</v>
      </c>
      <c r="BZ715" s="22">
        <f>Enrollment[[#This Row],['# of Boys from refugee community in age group 6-14 enrolled in learning spaces]]+Enrollment[[#This Row],['# of Boys from host community in age group 6-14 enrolled in learning spaces]]</f>
        <v>18</v>
      </c>
      <c r="CA7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7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16" spans="1:80">
      <c r="A716" s="21" t="s">
        <v>46</v>
      </c>
      <c r="B716" s="21" t="s">
        <v>75</v>
      </c>
      <c r="E716" s="21" t="s">
        <v>384</v>
      </c>
      <c r="F716" s="21" t="s">
        <v>1015</v>
      </c>
      <c r="G716" s="21">
        <v>31013581</v>
      </c>
      <c r="H716" s="21" t="s">
        <v>166</v>
      </c>
      <c r="I716" s="21" t="s">
        <v>259</v>
      </c>
      <c r="J716" s="21" t="s">
        <v>168</v>
      </c>
      <c r="P716" s="21" t="s">
        <v>99</v>
      </c>
      <c r="Q716" s="21" t="s">
        <v>110</v>
      </c>
      <c r="S716" s="21">
        <v>23</v>
      </c>
      <c r="U716" s="21">
        <v>14</v>
      </c>
      <c r="AA716" s="21">
        <v>23</v>
      </c>
      <c r="AC716" s="21">
        <v>14</v>
      </c>
      <c r="AZ7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74</v>
      </c>
      <c r="BA7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16" s="22">
        <f>Enrollment[[#This Row],[Refugee Children 3-14]]+Enrollment[[#This Row],[Refugee Children 15-24]]</f>
        <v>74</v>
      </c>
      <c r="BC7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16" s="22">
        <f>Enrollment[[#This Row],[Host Children 3-14]]+Enrollment[[#This Row],[Host Children 15-24]]</f>
        <v>0</v>
      </c>
      <c r="BF716" s="22">
        <f>Enrollment[[#This Row],['# of Boys from refugee community in age group 3-5 enrolled in learning spaces]]+Enrollment[[#This Row],['# of Boys from refugee community in age group 6-14 enrolled in learning spaces]]</f>
        <v>28</v>
      </c>
      <c r="BG716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716" s="22">
        <f>Enrollment[[#This Row],['# of Boys from host community in age group 3-5 enrolled in learning spaces]]+Enrollment[[#This Row],['# of Boys from host community in age group 6-14 enrolled in learning spaces]]</f>
        <v>0</v>
      </c>
      <c r="BI716" s="22">
        <f>Enrollment[[#This Row],['# of Girls from host community in age group 3-5 enrolled in learning spaces]]+Enrollment[[#This Row],['# of Girls from host community in age group 6-14 enrolled in learning spaces]]</f>
        <v>0</v>
      </c>
      <c r="BJ716" s="22">
        <f>Enrollment[[#This Row],[Male Refugee (3-14)]]+Enrollment[[#This Row],[Host Male (3-14)]]</f>
        <v>28</v>
      </c>
      <c r="BK716" s="22">
        <f>Enrollment[[#This Row],[Female Refugee (3-14)]]+Enrollment[[#This Row],[Host Female (3-14)]]</f>
        <v>46</v>
      </c>
      <c r="BL7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16" s="22">
        <f>Enrollment[[#This Row],['# of Boys from host community in age group 15-17 enrolled in learning spaces]]+Enrollment[[#This Row],['# of Boys from host community in age group 18-24 enrolled in learning spaces]]</f>
        <v>0</v>
      </c>
      <c r="BO7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16" s="22">
        <f>Enrollment[[#This Row],[Male Refugee (15-24)]]+Enrollment[[#This Row],[Male Host (15-24)]]</f>
        <v>0</v>
      </c>
      <c r="BQ716" s="22">
        <f>Enrollment[[#This Row],[Female Refugee  (15-24)]]+Enrollment[[#This Row],[Female Host (15-24)]]</f>
        <v>0</v>
      </c>
      <c r="BR716" s="22">
        <f>Enrollment[[#This Row],[Total Male (3-14)]]+Enrollment[[#This Row],[Total Male (15-24)]]</f>
        <v>28</v>
      </c>
      <c r="BS716" s="22">
        <f>Enrollment[[#This Row],[Total Female (3-14)]]+Enrollment[[#This Row],[Total Female (15-24)]]</f>
        <v>46</v>
      </c>
      <c r="BT716" s="22">
        <f>Enrollment[[#This Row],[Refugee Total]]+Enrollment[[#This Row],[Total Host]]</f>
        <v>74</v>
      </c>
      <c r="BU716" s="22">
        <f>Enrollment[[#This Row],['# of Girls from refugee community in age group 3-5 enrolled in learning spaces]]+Enrollment[[#This Row],['# of Girls from host community in age group 3-5 enrolled in learning spaces]]</f>
        <v>23</v>
      </c>
      <c r="BV716" s="22">
        <f>Enrollment[[#This Row],['# of Girls from refugee community in age group 6-14 enrolled in learning spaces]]+Enrollment[[#This Row],['# of Girls from host community in age group 6-14 enrolled in learning spaces]]</f>
        <v>23</v>
      </c>
      <c r="BW7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16" s="22">
        <f>Enrollment[[#This Row],['# of Boys from refugee community in age group 3-5 enrolled in learning spaces]]+Enrollment[[#This Row],['# of Boys from host community in age group 3-5 enrolled in learning spaces]]</f>
        <v>14</v>
      </c>
      <c r="BZ716" s="22">
        <f>Enrollment[[#This Row],['# of Boys from refugee community in age group 6-14 enrolled in learning spaces]]+Enrollment[[#This Row],['# of Boys from host community in age group 6-14 enrolled in learning spaces]]</f>
        <v>14</v>
      </c>
      <c r="CA7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7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17" spans="1:80">
      <c r="A717" s="21" t="s">
        <v>46</v>
      </c>
      <c r="B717" s="21" t="s">
        <v>75</v>
      </c>
      <c r="E717" s="21" t="s">
        <v>384</v>
      </c>
      <c r="F717" s="21" t="s">
        <v>1016</v>
      </c>
      <c r="G717" s="21">
        <v>31013582</v>
      </c>
      <c r="H717" s="21" t="s">
        <v>166</v>
      </c>
      <c r="I717" s="21" t="s">
        <v>259</v>
      </c>
      <c r="J717" s="21" t="s">
        <v>168</v>
      </c>
      <c r="P717" s="21" t="s">
        <v>99</v>
      </c>
      <c r="Q717" s="21" t="s">
        <v>110</v>
      </c>
      <c r="S717" s="21">
        <v>18</v>
      </c>
      <c r="U717" s="21">
        <v>19</v>
      </c>
      <c r="AA717" s="21">
        <v>17</v>
      </c>
      <c r="AC717" s="21">
        <v>20</v>
      </c>
      <c r="AZ7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74</v>
      </c>
      <c r="BA7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17" s="22">
        <f>Enrollment[[#This Row],[Refugee Children 3-14]]+Enrollment[[#This Row],[Refugee Children 15-24]]</f>
        <v>74</v>
      </c>
      <c r="BC7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17" s="22">
        <f>Enrollment[[#This Row],[Host Children 3-14]]+Enrollment[[#This Row],[Host Children 15-24]]</f>
        <v>0</v>
      </c>
      <c r="BF717" s="22">
        <f>Enrollment[[#This Row],['# of Boys from refugee community in age group 3-5 enrolled in learning spaces]]+Enrollment[[#This Row],['# of Boys from refugee community in age group 6-14 enrolled in learning spaces]]</f>
        <v>39</v>
      </c>
      <c r="BG717" s="22">
        <f>Enrollment[[#This Row],['# of Girls from refugee community in age group 3-5 enrolled in learning spaces]]+Enrollment[[#This Row],['# of Girls from refugee community in age group 6-14 enrolled in learning spaces]]</f>
        <v>35</v>
      </c>
      <c r="BH717" s="22">
        <f>Enrollment[[#This Row],['# of Boys from host community in age group 3-5 enrolled in learning spaces]]+Enrollment[[#This Row],['# of Boys from host community in age group 6-14 enrolled in learning spaces]]</f>
        <v>0</v>
      </c>
      <c r="BI717" s="22">
        <f>Enrollment[[#This Row],['# of Girls from host community in age group 3-5 enrolled in learning spaces]]+Enrollment[[#This Row],['# of Girls from host community in age group 6-14 enrolled in learning spaces]]</f>
        <v>0</v>
      </c>
      <c r="BJ717" s="22">
        <f>Enrollment[[#This Row],[Male Refugee (3-14)]]+Enrollment[[#This Row],[Host Male (3-14)]]</f>
        <v>39</v>
      </c>
      <c r="BK717" s="22">
        <f>Enrollment[[#This Row],[Female Refugee (3-14)]]+Enrollment[[#This Row],[Host Female (3-14)]]</f>
        <v>35</v>
      </c>
      <c r="BL7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17" s="22">
        <f>Enrollment[[#This Row],['# of Boys from host community in age group 15-17 enrolled in learning spaces]]+Enrollment[[#This Row],['# of Boys from host community in age group 18-24 enrolled in learning spaces]]</f>
        <v>0</v>
      </c>
      <c r="BO7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17" s="22">
        <f>Enrollment[[#This Row],[Male Refugee (15-24)]]+Enrollment[[#This Row],[Male Host (15-24)]]</f>
        <v>0</v>
      </c>
      <c r="BQ717" s="22">
        <f>Enrollment[[#This Row],[Female Refugee  (15-24)]]+Enrollment[[#This Row],[Female Host (15-24)]]</f>
        <v>0</v>
      </c>
      <c r="BR717" s="22">
        <f>Enrollment[[#This Row],[Total Male (3-14)]]+Enrollment[[#This Row],[Total Male (15-24)]]</f>
        <v>39</v>
      </c>
      <c r="BS717" s="22">
        <f>Enrollment[[#This Row],[Total Female (3-14)]]+Enrollment[[#This Row],[Total Female (15-24)]]</f>
        <v>35</v>
      </c>
      <c r="BT717" s="22">
        <f>Enrollment[[#This Row],[Refugee Total]]+Enrollment[[#This Row],[Total Host]]</f>
        <v>74</v>
      </c>
      <c r="BU717" s="22">
        <f>Enrollment[[#This Row],['# of Girls from refugee community in age group 3-5 enrolled in learning spaces]]+Enrollment[[#This Row],['# of Girls from host community in age group 3-5 enrolled in learning spaces]]</f>
        <v>18</v>
      </c>
      <c r="BV717" s="22">
        <f>Enrollment[[#This Row],['# of Girls from refugee community in age group 6-14 enrolled in learning spaces]]+Enrollment[[#This Row],['# of Girls from host community in age group 6-14 enrolled in learning spaces]]</f>
        <v>17</v>
      </c>
      <c r="BW7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17" s="22">
        <f>Enrollment[[#This Row],['# of Boys from refugee community in age group 3-5 enrolled in learning spaces]]+Enrollment[[#This Row],['# of Boys from host community in age group 3-5 enrolled in learning spaces]]</f>
        <v>19</v>
      </c>
      <c r="BZ717" s="22">
        <f>Enrollment[[#This Row],['# of Boys from refugee community in age group 6-14 enrolled in learning spaces]]+Enrollment[[#This Row],['# of Boys from host community in age group 6-14 enrolled in learning spaces]]</f>
        <v>20</v>
      </c>
      <c r="CA7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18" spans="1:80">
      <c r="A718" s="21" t="s">
        <v>46</v>
      </c>
      <c r="B718" s="21" t="s">
        <v>75</v>
      </c>
      <c r="E718" s="21" t="s">
        <v>329</v>
      </c>
      <c r="F718" s="21" t="s">
        <v>1017</v>
      </c>
      <c r="G718" s="21">
        <v>31013554</v>
      </c>
      <c r="H718" s="21" t="s">
        <v>166</v>
      </c>
      <c r="I718" s="21" t="s">
        <v>259</v>
      </c>
      <c r="J718" s="21" t="s">
        <v>168</v>
      </c>
      <c r="P718" s="21" t="s">
        <v>99</v>
      </c>
      <c r="Q718" s="21" t="s">
        <v>110</v>
      </c>
      <c r="S718" s="21">
        <v>18</v>
      </c>
      <c r="U718" s="21">
        <v>15</v>
      </c>
      <c r="AA718" s="21">
        <v>35</v>
      </c>
      <c r="AC718" s="21">
        <v>31</v>
      </c>
      <c r="AZ7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7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18" s="22">
        <f>Enrollment[[#This Row],[Refugee Children 3-14]]+Enrollment[[#This Row],[Refugee Children 15-24]]</f>
        <v>99</v>
      </c>
      <c r="BC7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18" s="22">
        <f>Enrollment[[#This Row],[Host Children 3-14]]+Enrollment[[#This Row],[Host Children 15-24]]</f>
        <v>0</v>
      </c>
      <c r="BF718" s="22">
        <f>Enrollment[[#This Row],['# of Boys from refugee community in age group 3-5 enrolled in learning spaces]]+Enrollment[[#This Row],['# of Boys from refugee community in age group 6-14 enrolled in learning spaces]]</f>
        <v>46</v>
      </c>
      <c r="BG718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718" s="22">
        <f>Enrollment[[#This Row],['# of Boys from host community in age group 3-5 enrolled in learning spaces]]+Enrollment[[#This Row],['# of Boys from host community in age group 6-14 enrolled in learning spaces]]</f>
        <v>0</v>
      </c>
      <c r="BI718" s="22">
        <f>Enrollment[[#This Row],['# of Girls from host community in age group 3-5 enrolled in learning spaces]]+Enrollment[[#This Row],['# of Girls from host community in age group 6-14 enrolled in learning spaces]]</f>
        <v>0</v>
      </c>
      <c r="BJ718" s="22">
        <f>Enrollment[[#This Row],[Male Refugee (3-14)]]+Enrollment[[#This Row],[Host Male (3-14)]]</f>
        <v>46</v>
      </c>
      <c r="BK718" s="22">
        <f>Enrollment[[#This Row],[Female Refugee (3-14)]]+Enrollment[[#This Row],[Host Female (3-14)]]</f>
        <v>53</v>
      </c>
      <c r="BL7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18" s="22">
        <f>Enrollment[[#This Row],['# of Boys from host community in age group 15-17 enrolled in learning spaces]]+Enrollment[[#This Row],['# of Boys from host community in age group 18-24 enrolled in learning spaces]]</f>
        <v>0</v>
      </c>
      <c r="BO7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18" s="22">
        <f>Enrollment[[#This Row],[Male Refugee (15-24)]]+Enrollment[[#This Row],[Male Host (15-24)]]</f>
        <v>0</v>
      </c>
      <c r="BQ718" s="22">
        <f>Enrollment[[#This Row],[Female Refugee  (15-24)]]+Enrollment[[#This Row],[Female Host (15-24)]]</f>
        <v>0</v>
      </c>
      <c r="BR718" s="22">
        <f>Enrollment[[#This Row],[Total Male (3-14)]]+Enrollment[[#This Row],[Total Male (15-24)]]</f>
        <v>46</v>
      </c>
      <c r="BS718" s="22">
        <f>Enrollment[[#This Row],[Total Female (3-14)]]+Enrollment[[#This Row],[Total Female (15-24)]]</f>
        <v>53</v>
      </c>
      <c r="BT718" s="22">
        <f>Enrollment[[#This Row],[Refugee Total]]+Enrollment[[#This Row],[Total Host]]</f>
        <v>99</v>
      </c>
      <c r="BU718" s="22">
        <f>Enrollment[[#This Row],['# of Girls from refugee community in age group 3-5 enrolled in learning spaces]]+Enrollment[[#This Row],['# of Girls from host community in age group 3-5 enrolled in learning spaces]]</f>
        <v>18</v>
      </c>
      <c r="BV718" s="22">
        <f>Enrollment[[#This Row],['# of Girls from refugee community in age group 6-14 enrolled in learning spaces]]+Enrollment[[#This Row],['# of Girls from host community in age group 6-14 enrolled in learning spaces]]</f>
        <v>35</v>
      </c>
      <c r="BW7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18" s="22">
        <f>Enrollment[[#This Row],['# of Boys from refugee community in age group 3-5 enrolled in learning spaces]]+Enrollment[[#This Row],['# of Boys from host community in age group 3-5 enrolled in learning spaces]]</f>
        <v>15</v>
      </c>
      <c r="BZ718" s="22">
        <f>Enrollment[[#This Row],['# of Boys from refugee community in age group 6-14 enrolled in learning spaces]]+Enrollment[[#This Row],['# of Boys from host community in age group 6-14 enrolled in learning spaces]]</f>
        <v>31</v>
      </c>
      <c r="CA7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7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19" spans="1:80">
      <c r="A719" s="21" t="s">
        <v>46</v>
      </c>
      <c r="B719" s="21" t="s">
        <v>75</v>
      </c>
      <c r="E719" s="21" t="s">
        <v>329</v>
      </c>
      <c r="F719" s="21" t="s">
        <v>1018</v>
      </c>
      <c r="G719" s="21">
        <v>31013606</v>
      </c>
      <c r="H719" s="21" t="s">
        <v>166</v>
      </c>
      <c r="I719" s="21" t="s">
        <v>259</v>
      </c>
      <c r="J719" s="21" t="s">
        <v>168</v>
      </c>
      <c r="K719" s="21">
        <v>21.209139</v>
      </c>
      <c r="L719" s="21">
        <v>92.155285000000006</v>
      </c>
      <c r="M719" s="21">
        <v>0</v>
      </c>
      <c r="N719" s="21">
        <v>0</v>
      </c>
      <c r="P719" s="21" t="s">
        <v>99</v>
      </c>
      <c r="Q719" s="21" t="s">
        <v>110</v>
      </c>
      <c r="S719" s="21">
        <v>17</v>
      </c>
      <c r="U719" s="21">
        <v>16</v>
      </c>
      <c r="AA719" s="21">
        <v>35</v>
      </c>
      <c r="AC719" s="21">
        <v>31</v>
      </c>
      <c r="AZ7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7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19" s="22">
        <f>Enrollment[[#This Row],[Refugee Children 3-14]]+Enrollment[[#This Row],[Refugee Children 15-24]]</f>
        <v>99</v>
      </c>
      <c r="BC7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19" s="22">
        <f>Enrollment[[#This Row],[Host Children 3-14]]+Enrollment[[#This Row],[Host Children 15-24]]</f>
        <v>0</v>
      </c>
      <c r="BF719" s="22">
        <f>Enrollment[[#This Row],['# of Boys from refugee community in age group 3-5 enrolled in learning spaces]]+Enrollment[[#This Row],['# of Boys from refugee community in age group 6-14 enrolled in learning spaces]]</f>
        <v>47</v>
      </c>
      <c r="BG719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719" s="22">
        <f>Enrollment[[#This Row],['# of Boys from host community in age group 3-5 enrolled in learning spaces]]+Enrollment[[#This Row],['# of Boys from host community in age group 6-14 enrolled in learning spaces]]</f>
        <v>0</v>
      </c>
      <c r="BI719" s="22">
        <f>Enrollment[[#This Row],['# of Girls from host community in age group 3-5 enrolled in learning spaces]]+Enrollment[[#This Row],['# of Girls from host community in age group 6-14 enrolled in learning spaces]]</f>
        <v>0</v>
      </c>
      <c r="BJ719" s="22">
        <f>Enrollment[[#This Row],[Male Refugee (3-14)]]+Enrollment[[#This Row],[Host Male (3-14)]]</f>
        <v>47</v>
      </c>
      <c r="BK719" s="22">
        <f>Enrollment[[#This Row],[Female Refugee (3-14)]]+Enrollment[[#This Row],[Host Female (3-14)]]</f>
        <v>52</v>
      </c>
      <c r="BL71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1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19" s="22">
        <f>Enrollment[[#This Row],['# of Boys from host community in age group 15-17 enrolled in learning spaces]]+Enrollment[[#This Row],['# of Boys from host community in age group 18-24 enrolled in learning spaces]]</f>
        <v>0</v>
      </c>
      <c r="BO7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19" s="22">
        <f>Enrollment[[#This Row],[Male Refugee (15-24)]]+Enrollment[[#This Row],[Male Host (15-24)]]</f>
        <v>0</v>
      </c>
      <c r="BQ719" s="22">
        <f>Enrollment[[#This Row],[Female Refugee  (15-24)]]+Enrollment[[#This Row],[Female Host (15-24)]]</f>
        <v>0</v>
      </c>
      <c r="BR719" s="22">
        <f>Enrollment[[#This Row],[Total Male (3-14)]]+Enrollment[[#This Row],[Total Male (15-24)]]</f>
        <v>47</v>
      </c>
      <c r="BS719" s="22">
        <f>Enrollment[[#This Row],[Total Female (3-14)]]+Enrollment[[#This Row],[Total Female (15-24)]]</f>
        <v>52</v>
      </c>
      <c r="BT719" s="22">
        <f>Enrollment[[#This Row],[Refugee Total]]+Enrollment[[#This Row],[Total Host]]</f>
        <v>99</v>
      </c>
      <c r="BU719" s="22">
        <f>Enrollment[[#This Row],['# of Girls from refugee community in age group 3-5 enrolled in learning spaces]]+Enrollment[[#This Row],['# of Girls from host community in age group 3-5 enrolled in learning spaces]]</f>
        <v>17</v>
      </c>
      <c r="BV719" s="22">
        <f>Enrollment[[#This Row],['# of Girls from refugee community in age group 6-14 enrolled in learning spaces]]+Enrollment[[#This Row],['# of Girls from host community in age group 6-14 enrolled in learning spaces]]</f>
        <v>35</v>
      </c>
      <c r="BW71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1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19" s="22">
        <f>Enrollment[[#This Row],['# of Boys from refugee community in age group 3-5 enrolled in learning spaces]]+Enrollment[[#This Row],['# of Boys from host community in age group 3-5 enrolled in learning spaces]]</f>
        <v>16</v>
      </c>
      <c r="BZ719" s="22">
        <f>Enrollment[[#This Row],['# of Boys from refugee community in age group 6-14 enrolled in learning spaces]]+Enrollment[[#This Row],['# of Boys from host community in age group 6-14 enrolled in learning spaces]]</f>
        <v>31</v>
      </c>
      <c r="CA719" s="22">
        <f>Enrollment[[#This Row],['# of Boys from refugee community in age group 15-17 enrolled in learning spaces]]+Enrollment[[#This Row],['# of Boys from host community in age group 15-17 enrolled in learning spaces]]</f>
        <v>0</v>
      </c>
      <c r="CB71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20" spans="1:80">
      <c r="A720" s="21" t="s">
        <v>46</v>
      </c>
      <c r="B720" s="21" t="s">
        <v>75</v>
      </c>
      <c r="E720" s="21" t="s">
        <v>329</v>
      </c>
      <c r="F720" s="21" t="s">
        <v>1019</v>
      </c>
      <c r="G720" s="21">
        <v>31013608</v>
      </c>
      <c r="H720" s="21" t="s">
        <v>166</v>
      </c>
      <c r="I720" s="21" t="s">
        <v>259</v>
      </c>
      <c r="J720" s="21" t="s">
        <v>168</v>
      </c>
      <c r="K720" s="21">
        <v>21.209139</v>
      </c>
      <c r="L720" s="21">
        <v>92.155285000000006</v>
      </c>
      <c r="M720" s="21">
        <v>0</v>
      </c>
      <c r="N720" s="21">
        <v>0</v>
      </c>
      <c r="P720" s="21" t="s">
        <v>99</v>
      </c>
      <c r="Q720" s="21" t="s">
        <v>110</v>
      </c>
      <c r="S720" s="21">
        <v>17</v>
      </c>
      <c r="U720" s="21">
        <v>16</v>
      </c>
      <c r="AA720" s="21">
        <v>32</v>
      </c>
      <c r="AC720" s="21">
        <v>34</v>
      </c>
      <c r="AZ7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7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20" s="22">
        <f>Enrollment[[#This Row],[Refugee Children 3-14]]+Enrollment[[#This Row],[Refugee Children 15-24]]</f>
        <v>99</v>
      </c>
      <c r="BC7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20" s="22">
        <f>Enrollment[[#This Row],[Host Children 3-14]]+Enrollment[[#This Row],[Host Children 15-24]]</f>
        <v>0</v>
      </c>
      <c r="BF720" s="22">
        <f>Enrollment[[#This Row],['# of Boys from refugee community in age group 3-5 enrolled in learning spaces]]+Enrollment[[#This Row],['# of Boys from refugee community in age group 6-14 enrolled in learning spaces]]</f>
        <v>50</v>
      </c>
      <c r="BG720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720" s="22">
        <f>Enrollment[[#This Row],['# of Boys from host community in age group 3-5 enrolled in learning spaces]]+Enrollment[[#This Row],['# of Boys from host community in age group 6-14 enrolled in learning spaces]]</f>
        <v>0</v>
      </c>
      <c r="BI720" s="22">
        <f>Enrollment[[#This Row],['# of Girls from host community in age group 3-5 enrolled in learning spaces]]+Enrollment[[#This Row],['# of Girls from host community in age group 6-14 enrolled in learning spaces]]</f>
        <v>0</v>
      </c>
      <c r="BJ720" s="22">
        <f>Enrollment[[#This Row],[Male Refugee (3-14)]]+Enrollment[[#This Row],[Host Male (3-14)]]</f>
        <v>50</v>
      </c>
      <c r="BK720" s="22">
        <f>Enrollment[[#This Row],[Female Refugee (3-14)]]+Enrollment[[#This Row],[Host Female (3-14)]]</f>
        <v>49</v>
      </c>
      <c r="BL7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20" s="22">
        <f>Enrollment[[#This Row],['# of Boys from host community in age group 15-17 enrolled in learning spaces]]+Enrollment[[#This Row],['# of Boys from host community in age group 18-24 enrolled in learning spaces]]</f>
        <v>0</v>
      </c>
      <c r="BO7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20" s="22">
        <f>Enrollment[[#This Row],[Male Refugee (15-24)]]+Enrollment[[#This Row],[Male Host (15-24)]]</f>
        <v>0</v>
      </c>
      <c r="BQ720" s="22">
        <f>Enrollment[[#This Row],[Female Refugee  (15-24)]]+Enrollment[[#This Row],[Female Host (15-24)]]</f>
        <v>0</v>
      </c>
      <c r="BR720" s="22">
        <f>Enrollment[[#This Row],[Total Male (3-14)]]+Enrollment[[#This Row],[Total Male (15-24)]]</f>
        <v>50</v>
      </c>
      <c r="BS720" s="22">
        <f>Enrollment[[#This Row],[Total Female (3-14)]]+Enrollment[[#This Row],[Total Female (15-24)]]</f>
        <v>49</v>
      </c>
      <c r="BT720" s="22">
        <f>Enrollment[[#This Row],[Refugee Total]]+Enrollment[[#This Row],[Total Host]]</f>
        <v>99</v>
      </c>
      <c r="BU720" s="22">
        <f>Enrollment[[#This Row],['# of Girls from refugee community in age group 3-5 enrolled in learning spaces]]+Enrollment[[#This Row],['# of Girls from host community in age group 3-5 enrolled in learning spaces]]</f>
        <v>17</v>
      </c>
      <c r="BV720" s="22">
        <f>Enrollment[[#This Row],['# of Girls from refugee community in age group 6-14 enrolled in learning spaces]]+Enrollment[[#This Row],['# of Girls from host community in age group 6-14 enrolled in learning spaces]]</f>
        <v>32</v>
      </c>
      <c r="BW7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20" s="22">
        <f>Enrollment[[#This Row],['# of Boys from refugee community in age group 3-5 enrolled in learning spaces]]+Enrollment[[#This Row],['# of Boys from host community in age group 3-5 enrolled in learning spaces]]</f>
        <v>16</v>
      </c>
      <c r="BZ720" s="22">
        <f>Enrollment[[#This Row],['# of Boys from refugee community in age group 6-14 enrolled in learning spaces]]+Enrollment[[#This Row],['# of Boys from host community in age group 6-14 enrolled in learning spaces]]</f>
        <v>34</v>
      </c>
      <c r="CA7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7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21" spans="1:80">
      <c r="A721" s="21" t="s">
        <v>46</v>
      </c>
      <c r="B721" s="21" t="s">
        <v>75</v>
      </c>
      <c r="E721" s="21" t="s">
        <v>329</v>
      </c>
      <c r="F721" s="21" t="s">
        <v>1020</v>
      </c>
      <c r="G721" s="21">
        <v>31013633</v>
      </c>
      <c r="H721" s="21" t="s">
        <v>166</v>
      </c>
      <c r="I721" s="21" t="s">
        <v>259</v>
      </c>
      <c r="J721" s="21" t="s">
        <v>168</v>
      </c>
      <c r="K721" s="21">
        <v>21.210101999999999</v>
      </c>
      <c r="L721" s="21">
        <v>92.157195999999999</v>
      </c>
      <c r="M721" s="21">
        <v>0</v>
      </c>
      <c r="N721" s="21">
        <v>0</v>
      </c>
      <c r="P721" s="21" t="s">
        <v>99</v>
      </c>
      <c r="Q721" s="21" t="s">
        <v>110</v>
      </c>
      <c r="S721" s="21">
        <v>18</v>
      </c>
      <c r="U721" s="21">
        <v>19</v>
      </c>
      <c r="AA721" s="21">
        <v>34</v>
      </c>
      <c r="AC721" s="21">
        <v>40</v>
      </c>
      <c r="AZ7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21" s="22">
        <f>Enrollment[[#This Row],[Refugee Children 3-14]]+Enrollment[[#This Row],[Refugee Children 15-24]]</f>
        <v>111</v>
      </c>
      <c r="BC7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21" s="22">
        <f>Enrollment[[#This Row],[Host Children 3-14]]+Enrollment[[#This Row],[Host Children 15-24]]</f>
        <v>0</v>
      </c>
      <c r="BF721" s="22">
        <f>Enrollment[[#This Row],['# of Boys from refugee community in age group 3-5 enrolled in learning spaces]]+Enrollment[[#This Row],['# of Boys from refugee community in age group 6-14 enrolled in learning spaces]]</f>
        <v>59</v>
      </c>
      <c r="BG721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721" s="22">
        <f>Enrollment[[#This Row],['# of Boys from host community in age group 3-5 enrolled in learning spaces]]+Enrollment[[#This Row],['# of Boys from host community in age group 6-14 enrolled in learning spaces]]</f>
        <v>0</v>
      </c>
      <c r="BI721" s="22">
        <f>Enrollment[[#This Row],['# of Girls from host community in age group 3-5 enrolled in learning spaces]]+Enrollment[[#This Row],['# of Girls from host community in age group 6-14 enrolled in learning spaces]]</f>
        <v>0</v>
      </c>
      <c r="BJ721" s="22">
        <f>Enrollment[[#This Row],[Male Refugee (3-14)]]+Enrollment[[#This Row],[Host Male (3-14)]]</f>
        <v>59</v>
      </c>
      <c r="BK721" s="22">
        <f>Enrollment[[#This Row],[Female Refugee (3-14)]]+Enrollment[[#This Row],[Host Female (3-14)]]</f>
        <v>52</v>
      </c>
      <c r="BL7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21" s="22">
        <f>Enrollment[[#This Row],['# of Boys from host community in age group 15-17 enrolled in learning spaces]]+Enrollment[[#This Row],['# of Boys from host community in age group 18-24 enrolled in learning spaces]]</f>
        <v>0</v>
      </c>
      <c r="BO7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21" s="22">
        <f>Enrollment[[#This Row],[Male Refugee (15-24)]]+Enrollment[[#This Row],[Male Host (15-24)]]</f>
        <v>0</v>
      </c>
      <c r="BQ721" s="22">
        <f>Enrollment[[#This Row],[Female Refugee  (15-24)]]+Enrollment[[#This Row],[Female Host (15-24)]]</f>
        <v>0</v>
      </c>
      <c r="BR721" s="22">
        <f>Enrollment[[#This Row],[Total Male (3-14)]]+Enrollment[[#This Row],[Total Male (15-24)]]</f>
        <v>59</v>
      </c>
      <c r="BS721" s="22">
        <f>Enrollment[[#This Row],[Total Female (3-14)]]+Enrollment[[#This Row],[Total Female (15-24)]]</f>
        <v>52</v>
      </c>
      <c r="BT721" s="22">
        <f>Enrollment[[#This Row],[Refugee Total]]+Enrollment[[#This Row],[Total Host]]</f>
        <v>111</v>
      </c>
      <c r="BU721" s="22">
        <f>Enrollment[[#This Row],['# of Girls from refugee community in age group 3-5 enrolled in learning spaces]]+Enrollment[[#This Row],['# of Girls from host community in age group 3-5 enrolled in learning spaces]]</f>
        <v>18</v>
      </c>
      <c r="BV721" s="22">
        <f>Enrollment[[#This Row],['# of Girls from refugee community in age group 6-14 enrolled in learning spaces]]+Enrollment[[#This Row],['# of Girls from host community in age group 6-14 enrolled in learning spaces]]</f>
        <v>34</v>
      </c>
      <c r="BW7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21" s="22">
        <f>Enrollment[[#This Row],['# of Boys from refugee community in age group 3-5 enrolled in learning spaces]]+Enrollment[[#This Row],['# of Boys from host community in age group 3-5 enrolled in learning spaces]]</f>
        <v>19</v>
      </c>
      <c r="BZ721" s="22">
        <f>Enrollment[[#This Row],['# of Boys from refugee community in age group 6-14 enrolled in learning spaces]]+Enrollment[[#This Row],['# of Boys from host community in age group 6-14 enrolled in learning spaces]]</f>
        <v>40</v>
      </c>
      <c r="CA7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7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22" spans="1:80">
      <c r="A722" s="21" t="s">
        <v>46</v>
      </c>
      <c r="B722" s="21" t="s">
        <v>75</v>
      </c>
      <c r="E722" s="21" t="s">
        <v>329</v>
      </c>
      <c r="F722" s="21" t="s">
        <v>1021</v>
      </c>
      <c r="G722" s="21">
        <v>31013634</v>
      </c>
      <c r="H722" s="21" t="s">
        <v>166</v>
      </c>
      <c r="I722" s="21" t="s">
        <v>259</v>
      </c>
      <c r="J722" s="21" t="s">
        <v>168</v>
      </c>
      <c r="K722" s="21">
        <v>21.210101999999999</v>
      </c>
      <c r="L722" s="21">
        <v>92.157195999999999</v>
      </c>
      <c r="M722" s="21">
        <v>0</v>
      </c>
      <c r="N722" s="21">
        <v>0</v>
      </c>
      <c r="P722" s="21" t="s">
        <v>99</v>
      </c>
      <c r="Q722" s="21" t="s">
        <v>110</v>
      </c>
      <c r="S722" s="21">
        <v>18</v>
      </c>
      <c r="U722" s="21">
        <v>19</v>
      </c>
      <c r="AA722" s="21">
        <v>36</v>
      </c>
      <c r="AC722" s="21">
        <v>38</v>
      </c>
      <c r="AZ7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22" s="22">
        <f>Enrollment[[#This Row],[Refugee Children 3-14]]+Enrollment[[#This Row],[Refugee Children 15-24]]</f>
        <v>111</v>
      </c>
      <c r="BC7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22" s="22">
        <f>Enrollment[[#This Row],[Host Children 3-14]]+Enrollment[[#This Row],[Host Children 15-24]]</f>
        <v>0</v>
      </c>
      <c r="BF722" s="22">
        <f>Enrollment[[#This Row],['# of Boys from refugee community in age group 3-5 enrolled in learning spaces]]+Enrollment[[#This Row],['# of Boys from refugee community in age group 6-14 enrolled in learning spaces]]</f>
        <v>57</v>
      </c>
      <c r="BG722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22" s="22">
        <f>Enrollment[[#This Row],['# of Boys from host community in age group 3-5 enrolled in learning spaces]]+Enrollment[[#This Row],['# of Boys from host community in age group 6-14 enrolled in learning spaces]]</f>
        <v>0</v>
      </c>
      <c r="BI722" s="22">
        <f>Enrollment[[#This Row],['# of Girls from host community in age group 3-5 enrolled in learning spaces]]+Enrollment[[#This Row],['# of Girls from host community in age group 6-14 enrolled in learning spaces]]</f>
        <v>0</v>
      </c>
      <c r="BJ722" s="22">
        <f>Enrollment[[#This Row],[Male Refugee (3-14)]]+Enrollment[[#This Row],[Host Male (3-14)]]</f>
        <v>57</v>
      </c>
      <c r="BK722" s="22">
        <f>Enrollment[[#This Row],[Female Refugee (3-14)]]+Enrollment[[#This Row],[Host Female (3-14)]]</f>
        <v>54</v>
      </c>
      <c r="BL7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22" s="22">
        <f>Enrollment[[#This Row],['# of Boys from host community in age group 15-17 enrolled in learning spaces]]+Enrollment[[#This Row],['# of Boys from host community in age group 18-24 enrolled in learning spaces]]</f>
        <v>0</v>
      </c>
      <c r="BO7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22" s="22">
        <f>Enrollment[[#This Row],[Male Refugee (15-24)]]+Enrollment[[#This Row],[Male Host (15-24)]]</f>
        <v>0</v>
      </c>
      <c r="BQ722" s="22">
        <f>Enrollment[[#This Row],[Female Refugee  (15-24)]]+Enrollment[[#This Row],[Female Host (15-24)]]</f>
        <v>0</v>
      </c>
      <c r="BR722" s="22">
        <f>Enrollment[[#This Row],[Total Male (3-14)]]+Enrollment[[#This Row],[Total Male (15-24)]]</f>
        <v>57</v>
      </c>
      <c r="BS722" s="22">
        <f>Enrollment[[#This Row],[Total Female (3-14)]]+Enrollment[[#This Row],[Total Female (15-24)]]</f>
        <v>54</v>
      </c>
      <c r="BT722" s="22">
        <f>Enrollment[[#This Row],[Refugee Total]]+Enrollment[[#This Row],[Total Host]]</f>
        <v>111</v>
      </c>
      <c r="BU722" s="22">
        <f>Enrollment[[#This Row],['# of Girls from refugee community in age group 3-5 enrolled in learning spaces]]+Enrollment[[#This Row],['# of Girls from host community in age group 3-5 enrolled in learning spaces]]</f>
        <v>18</v>
      </c>
      <c r="BV722" s="22">
        <f>Enrollment[[#This Row],['# of Girls from refugee community in age group 6-14 enrolled in learning spaces]]+Enrollment[[#This Row],['# of Girls from host community in age group 6-14 enrolled in learning spaces]]</f>
        <v>36</v>
      </c>
      <c r="BW7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22" s="22">
        <f>Enrollment[[#This Row],['# of Boys from refugee community in age group 3-5 enrolled in learning spaces]]+Enrollment[[#This Row],['# of Boys from host community in age group 3-5 enrolled in learning spaces]]</f>
        <v>19</v>
      </c>
      <c r="BZ722" s="22">
        <f>Enrollment[[#This Row],['# of Boys from refugee community in age group 6-14 enrolled in learning spaces]]+Enrollment[[#This Row],['# of Boys from host community in age group 6-14 enrolled in learning spaces]]</f>
        <v>38</v>
      </c>
      <c r="CA7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7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23" spans="1:80">
      <c r="A723" s="21" t="s">
        <v>46</v>
      </c>
      <c r="B723" s="21" t="s">
        <v>75</v>
      </c>
      <c r="E723" s="21" t="s">
        <v>329</v>
      </c>
      <c r="F723" s="21" t="s">
        <v>1022</v>
      </c>
      <c r="G723" s="21">
        <v>31013643</v>
      </c>
      <c r="H723" s="21" t="s">
        <v>166</v>
      </c>
      <c r="I723" s="21" t="s">
        <v>259</v>
      </c>
      <c r="J723" s="21" t="s">
        <v>168</v>
      </c>
      <c r="K723" s="21">
        <v>21.210466</v>
      </c>
      <c r="L723" s="21">
        <v>92.157747000000001</v>
      </c>
      <c r="M723" s="21">
        <v>0</v>
      </c>
      <c r="N723" s="21">
        <v>0</v>
      </c>
      <c r="P723" s="21" t="s">
        <v>99</v>
      </c>
      <c r="Q723" s="21" t="s">
        <v>110</v>
      </c>
      <c r="S723" s="21">
        <v>15</v>
      </c>
      <c r="U723" s="21">
        <v>18</v>
      </c>
      <c r="AA723" s="21">
        <v>35</v>
      </c>
      <c r="AC723" s="21">
        <v>31</v>
      </c>
      <c r="AZ7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7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23" s="22">
        <f>Enrollment[[#This Row],[Refugee Children 3-14]]+Enrollment[[#This Row],[Refugee Children 15-24]]</f>
        <v>99</v>
      </c>
      <c r="BC7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23" s="22">
        <f>Enrollment[[#This Row],[Host Children 3-14]]+Enrollment[[#This Row],[Host Children 15-24]]</f>
        <v>0</v>
      </c>
      <c r="BF723" s="22">
        <f>Enrollment[[#This Row],['# of Boys from refugee community in age group 3-5 enrolled in learning spaces]]+Enrollment[[#This Row],['# of Boys from refugee community in age group 6-14 enrolled in learning spaces]]</f>
        <v>49</v>
      </c>
      <c r="BG723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723" s="22">
        <f>Enrollment[[#This Row],['# of Boys from host community in age group 3-5 enrolled in learning spaces]]+Enrollment[[#This Row],['# of Boys from host community in age group 6-14 enrolled in learning spaces]]</f>
        <v>0</v>
      </c>
      <c r="BI723" s="22">
        <f>Enrollment[[#This Row],['# of Girls from host community in age group 3-5 enrolled in learning spaces]]+Enrollment[[#This Row],['# of Girls from host community in age group 6-14 enrolled in learning spaces]]</f>
        <v>0</v>
      </c>
      <c r="BJ723" s="22">
        <f>Enrollment[[#This Row],[Male Refugee (3-14)]]+Enrollment[[#This Row],[Host Male (3-14)]]</f>
        <v>49</v>
      </c>
      <c r="BK723" s="22">
        <f>Enrollment[[#This Row],[Female Refugee (3-14)]]+Enrollment[[#This Row],[Host Female (3-14)]]</f>
        <v>50</v>
      </c>
      <c r="BL7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23" s="22">
        <f>Enrollment[[#This Row],['# of Boys from host community in age group 15-17 enrolled in learning spaces]]+Enrollment[[#This Row],['# of Boys from host community in age group 18-24 enrolled in learning spaces]]</f>
        <v>0</v>
      </c>
      <c r="BO7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23" s="22">
        <f>Enrollment[[#This Row],[Male Refugee (15-24)]]+Enrollment[[#This Row],[Male Host (15-24)]]</f>
        <v>0</v>
      </c>
      <c r="BQ723" s="22">
        <f>Enrollment[[#This Row],[Female Refugee  (15-24)]]+Enrollment[[#This Row],[Female Host (15-24)]]</f>
        <v>0</v>
      </c>
      <c r="BR723" s="22">
        <f>Enrollment[[#This Row],[Total Male (3-14)]]+Enrollment[[#This Row],[Total Male (15-24)]]</f>
        <v>49</v>
      </c>
      <c r="BS723" s="22">
        <f>Enrollment[[#This Row],[Total Female (3-14)]]+Enrollment[[#This Row],[Total Female (15-24)]]</f>
        <v>50</v>
      </c>
      <c r="BT723" s="22">
        <f>Enrollment[[#This Row],[Refugee Total]]+Enrollment[[#This Row],[Total Host]]</f>
        <v>99</v>
      </c>
      <c r="BU723" s="22">
        <f>Enrollment[[#This Row],['# of Girls from refugee community in age group 3-5 enrolled in learning spaces]]+Enrollment[[#This Row],['# of Girls from host community in age group 3-5 enrolled in learning spaces]]</f>
        <v>15</v>
      </c>
      <c r="BV723" s="22">
        <f>Enrollment[[#This Row],['# of Girls from refugee community in age group 6-14 enrolled in learning spaces]]+Enrollment[[#This Row],['# of Girls from host community in age group 6-14 enrolled in learning spaces]]</f>
        <v>35</v>
      </c>
      <c r="BW7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23" s="22">
        <f>Enrollment[[#This Row],['# of Boys from refugee community in age group 3-5 enrolled in learning spaces]]+Enrollment[[#This Row],['# of Boys from host community in age group 3-5 enrolled in learning spaces]]</f>
        <v>18</v>
      </c>
      <c r="BZ723" s="22">
        <f>Enrollment[[#This Row],['# of Boys from refugee community in age group 6-14 enrolled in learning spaces]]+Enrollment[[#This Row],['# of Boys from host community in age group 6-14 enrolled in learning spaces]]</f>
        <v>31</v>
      </c>
      <c r="CA7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7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24" spans="1:80">
      <c r="A724" s="21" t="s">
        <v>46</v>
      </c>
      <c r="B724" s="21" t="s">
        <v>75</v>
      </c>
      <c r="E724" s="21" t="s">
        <v>329</v>
      </c>
      <c r="F724" s="21" t="s">
        <v>1023</v>
      </c>
      <c r="G724" s="21">
        <v>31013644</v>
      </c>
      <c r="H724" s="21" t="s">
        <v>166</v>
      </c>
      <c r="I724" s="21" t="s">
        <v>259</v>
      </c>
      <c r="J724" s="21" t="s">
        <v>168</v>
      </c>
      <c r="K724" s="21">
        <v>21.210466</v>
      </c>
      <c r="L724" s="21">
        <v>92.157747000000001</v>
      </c>
      <c r="M724" s="21">
        <v>0</v>
      </c>
      <c r="N724" s="21">
        <v>0</v>
      </c>
      <c r="P724" s="21" t="s">
        <v>99</v>
      </c>
      <c r="Q724" s="21" t="s">
        <v>110</v>
      </c>
      <c r="S724" s="21">
        <v>38</v>
      </c>
      <c r="U724" s="21">
        <v>26</v>
      </c>
      <c r="AA724" s="21">
        <v>16</v>
      </c>
      <c r="AC724" s="21">
        <v>17</v>
      </c>
      <c r="AZ7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97</v>
      </c>
      <c r="BA7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24" s="22">
        <f>Enrollment[[#This Row],[Refugee Children 3-14]]+Enrollment[[#This Row],[Refugee Children 15-24]]</f>
        <v>97</v>
      </c>
      <c r="BC7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24" s="22">
        <f>Enrollment[[#This Row],[Host Children 3-14]]+Enrollment[[#This Row],[Host Children 15-24]]</f>
        <v>0</v>
      </c>
      <c r="BF724" s="22">
        <f>Enrollment[[#This Row],['# of Boys from refugee community in age group 3-5 enrolled in learning spaces]]+Enrollment[[#This Row],['# of Boys from refugee community in age group 6-14 enrolled in learning spaces]]</f>
        <v>43</v>
      </c>
      <c r="BG72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24" s="22">
        <f>Enrollment[[#This Row],['# of Boys from host community in age group 3-5 enrolled in learning spaces]]+Enrollment[[#This Row],['# of Boys from host community in age group 6-14 enrolled in learning spaces]]</f>
        <v>0</v>
      </c>
      <c r="BI724" s="22">
        <f>Enrollment[[#This Row],['# of Girls from host community in age group 3-5 enrolled in learning spaces]]+Enrollment[[#This Row],['# of Girls from host community in age group 6-14 enrolled in learning spaces]]</f>
        <v>0</v>
      </c>
      <c r="BJ724" s="22">
        <f>Enrollment[[#This Row],[Male Refugee (3-14)]]+Enrollment[[#This Row],[Host Male (3-14)]]</f>
        <v>43</v>
      </c>
      <c r="BK724" s="22">
        <f>Enrollment[[#This Row],[Female Refugee (3-14)]]+Enrollment[[#This Row],[Host Female (3-14)]]</f>
        <v>54</v>
      </c>
      <c r="BL7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24" s="22">
        <f>Enrollment[[#This Row],['# of Boys from host community in age group 15-17 enrolled in learning spaces]]+Enrollment[[#This Row],['# of Boys from host community in age group 18-24 enrolled in learning spaces]]</f>
        <v>0</v>
      </c>
      <c r="BO7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24" s="22">
        <f>Enrollment[[#This Row],[Male Refugee (15-24)]]+Enrollment[[#This Row],[Male Host (15-24)]]</f>
        <v>0</v>
      </c>
      <c r="BQ724" s="22">
        <f>Enrollment[[#This Row],[Female Refugee  (15-24)]]+Enrollment[[#This Row],[Female Host (15-24)]]</f>
        <v>0</v>
      </c>
      <c r="BR724" s="22">
        <f>Enrollment[[#This Row],[Total Male (3-14)]]+Enrollment[[#This Row],[Total Male (15-24)]]</f>
        <v>43</v>
      </c>
      <c r="BS724" s="22">
        <f>Enrollment[[#This Row],[Total Female (3-14)]]+Enrollment[[#This Row],[Total Female (15-24)]]</f>
        <v>54</v>
      </c>
      <c r="BT724" s="22">
        <f>Enrollment[[#This Row],[Refugee Total]]+Enrollment[[#This Row],[Total Host]]</f>
        <v>97</v>
      </c>
      <c r="BU724" s="22">
        <f>Enrollment[[#This Row],['# of Girls from refugee community in age group 3-5 enrolled in learning spaces]]+Enrollment[[#This Row],['# of Girls from host community in age group 3-5 enrolled in learning spaces]]</f>
        <v>38</v>
      </c>
      <c r="BV724" s="22">
        <f>Enrollment[[#This Row],['# of Girls from refugee community in age group 6-14 enrolled in learning spaces]]+Enrollment[[#This Row],['# of Girls from host community in age group 6-14 enrolled in learning spaces]]</f>
        <v>16</v>
      </c>
      <c r="BW7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24" s="22">
        <f>Enrollment[[#This Row],['# of Boys from refugee community in age group 3-5 enrolled in learning spaces]]+Enrollment[[#This Row],['# of Boys from host community in age group 3-5 enrolled in learning spaces]]</f>
        <v>26</v>
      </c>
      <c r="BZ724" s="22">
        <f>Enrollment[[#This Row],['# of Boys from refugee community in age group 6-14 enrolled in learning spaces]]+Enrollment[[#This Row],['# of Boys from host community in age group 6-14 enrolled in learning spaces]]</f>
        <v>17</v>
      </c>
      <c r="CA7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7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25" spans="1:80">
      <c r="A725" s="21" t="s">
        <v>46</v>
      </c>
      <c r="B725" s="21" t="s">
        <v>75</v>
      </c>
      <c r="E725" s="21" t="s">
        <v>205</v>
      </c>
      <c r="F725" s="21" t="s">
        <v>1024</v>
      </c>
      <c r="G725" s="21">
        <v>31013599</v>
      </c>
      <c r="H725" s="21" t="s">
        <v>166</v>
      </c>
      <c r="I725" s="21" t="s">
        <v>259</v>
      </c>
      <c r="J725" s="21" t="s">
        <v>168</v>
      </c>
      <c r="K725" s="21">
        <v>21.2084743979511</v>
      </c>
      <c r="L725" s="21">
        <v>92.159042131671995</v>
      </c>
      <c r="M725" s="21">
        <v>-31.118078932052502</v>
      </c>
      <c r="N725" s="21">
        <v>4</v>
      </c>
      <c r="P725" s="21" t="s">
        <v>99</v>
      </c>
      <c r="Q725" s="21" t="s">
        <v>110</v>
      </c>
      <c r="S725" s="21">
        <v>31</v>
      </c>
      <c r="U725" s="21">
        <v>38</v>
      </c>
      <c r="AA725" s="21">
        <v>15</v>
      </c>
      <c r="AC725" s="21">
        <v>20</v>
      </c>
      <c r="AZ7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7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25" s="22">
        <f>Enrollment[[#This Row],[Refugee Children 3-14]]+Enrollment[[#This Row],[Refugee Children 15-24]]</f>
        <v>104</v>
      </c>
      <c r="BC7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25" s="22">
        <f>Enrollment[[#This Row],[Host Children 3-14]]+Enrollment[[#This Row],[Host Children 15-24]]</f>
        <v>0</v>
      </c>
      <c r="BF725" s="22">
        <f>Enrollment[[#This Row],['# of Boys from refugee community in age group 3-5 enrolled in learning spaces]]+Enrollment[[#This Row],['# of Boys from refugee community in age group 6-14 enrolled in learning spaces]]</f>
        <v>58</v>
      </c>
      <c r="BG725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725" s="22">
        <f>Enrollment[[#This Row],['# of Boys from host community in age group 3-5 enrolled in learning spaces]]+Enrollment[[#This Row],['# of Boys from host community in age group 6-14 enrolled in learning spaces]]</f>
        <v>0</v>
      </c>
      <c r="BI725" s="22">
        <f>Enrollment[[#This Row],['# of Girls from host community in age group 3-5 enrolled in learning spaces]]+Enrollment[[#This Row],['# of Girls from host community in age group 6-14 enrolled in learning spaces]]</f>
        <v>0</v>
      </c>
      <c r="BJ725" s="22">
        <f>Enrollment[[#This Row],[Male Refugee (3-14)]]+Enrollment[[#This Row],[Host Male (3-14)]]</f>
        <v>58</v>
      </c>
      <c r="BK725" s="22">
        <f>Enrollment[[#This Row],[Female Refugee (3-14)]]+Enrollment[[#This Row],[Host Female (3-14)]]</f>
        <v>46</v>
      </c>
      <c r="BL7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25" s="22">
        <f>Enrollment[[#This Row],['# of Boys from host community in age group 15-17 enrolled in learning spaces]]+Enrollment[[#This Row],['# of Boys from host community in age group 18-24 enrolled in learning spaces]]</f>
        <v>0</v>
      </c>
      <c r="BO7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25" s="22">
        <f>Enrollment[[#This Row],[Male Refugee (15-24)]]+Enrollment[[#This Row],[Male Host (15-24)]]</f>
        <v>0</v>
      </c>
      <c r="BQ725" s="22">
        <f>Enrollment[[#This Row],[Female Refugee  (15-24)]]+Enrollment[[#This Row],[Female Host (15-24)]]</f>
        <v>0</v>
      </c>
      <c r="BR725" s="22">
        <f>Enrollment[[#This Row],[Total Male (3-14)]]+Enrollment[[#This Row],[Total Male (15-24)]]</f>
        <v>58</v>
      </c>
      <c r="BS725" s="22">
        <f>Enrollment[[#This Row],[Total Female (3-14)]]+Enrollment[[#This Row],[Total Female (15-24)]]</f>
        <v>46</v>
      </c>
      <c r="BT725" s="22">
        <f>Enrollment[[#This Row],[Refugee Total]]+Enrollment[[#This Row],[Total Host]]</f>
        <v>104</v>
      </c>
      <c r="BU725" s="22">
        <f>Enrollment[[#This Row],['# of Girls from refugee community in age group 3-5 enrolled in learning spaces]]+Enrollment[[#This Row],['# of Girls from host community in age group 3-5 enrolled in learning spaces]]</f>
        <v>31</v>
      </c>
      <c r="BV725" s="22">
        <f>Enrollment[[#This Row],['# of Girls from refugee community in age group 6-14 enrolled in learning spaces]]+Enrollment[[#This Row],['# of Girls from host community in age group 6-14 enrolled in learning spaces]]</f>
        <v>15</v>
      </c>
      <c r="BW7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25" s="22">
        <f>Enrollment[[#This Row],['# of Boys from refugee community in age group 3-5 enrolled in learning spaces]]+Enrollment[[#This Row],['# of Boys from host community in age group 3-5 enrolled in learning spaces]]</f>
        <v>38</v>
      </c>
      <c r="BZ725" s="22">
        <f>Enrollment[[#This Row],['# of Boys from refugee community in age group 6-14 enrolled in learning spaces]]+Enrollment[[#This Row],['# of Boys from host community in age group 6-14 enrolled in learning spaces]]</f>
        <v>20</v>
      </c>
      <c r="CA7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7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26" spans="1:80">
      <c r="A726" s="21" t="s">
        <v>46</v>
      </c>
      <c r="B726" s="21" t="s">
        <v>75</v>
      </c>
      <c r="E726" s="21" t="s">
        <v>205</v>
      </c>
      <c r="F726" s="21" t="s">
        <v>1025</v>
      </c>
      <c r="G726" s="21">
        <v>31013597</v>
      </c>
      <c r="H726" s="21" t="s">
        <v>166</v>
      </c>
      <c r="I726" s="21" t="s">
        <v>259</v>
      </c>
      <c r="J726" s="21" t="s">
        <v>168</v>
      </c>
      <c r="K726" s="21">
        <v>21.208452483395099</v>
      </c>
      <c r="L726" s="21">
        <v>92.158970672058501</v>
      </c>
      <c r="M726" s="21">
        <v>-28.3173197730992</v>
      </c>
      <c r="N726" s="21">
        <v>4</v>
      </c>
      <c r="P726" s="21" t="s">
        <v>99</v>
      </c>
      <c r="Q726" s="21" t="s">
        <v>110</v>
      </c>
      <c r="S726" s="21">
        <v>33</v>
      </c>
      <c r="U726" s="21">
        <v>34</v>
      </c>
      <c r="AA726" s="21">
        <v>18</v>
      </c>
      <c r="AC726" s="21">
        <v>17</v>
      </c>
      <c r="AZ7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102</v>
      </c>
      <c r="BA7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26" s="22">
        <f>Enrollment[[#This Row],[Refugee Children 3-14]]+Enrollment[[#This Row],[Refugee Children 15-24]]</f>
        <v>102</v>
      </c>
      <c r="BC7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26" s="22">
        <f>Enrollment[[#This Row],[Host Children 3-14]]+Enrollment[[#This Row],[Host Children 15-24]]</f>
        <v>0</v>
      </c>
      <c r="BF726" s="22">
        <f>Enrollment[[#This Row],['# of Boys from refugee community in age group 3-5 enrolled in learning spaces]]+Enrollment[[#This Row],['# of Boys from refugee community in age group 6-14 enrolled in learning spaces]]</f>
        <v>51</v>
      </c>
      <c r="BG726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726" s="22">
        <f>Enrollment[[#This Row],['# of Boys from host community in age group 3-5 enrolled in learning spaces]]+Enrollment[[#This Row],['# of Boys from host community in age group 6-14 enrolled in learning spaces]]</f>
        <v>0</v>
      </c>
      <c r="BI726" s="22">
        <f>Enrollment[[#This Row],['# of Girls from host community in age group 3-5 enrolled in learning spaces]]+Enrollment[[#This Row],['# of Girls from host community in age group 6-14 enrolled in learning spaces]]</f>
        <v>0</v>
      </c>
      <c r="BJ726" s="22">
        <f>Enrollment[[#This Row],[Male Refugee (3-14)]]+Enrollment[[#This Row],[Host Male (3-14)]]</f>
        <v>51</v>
      </c>
      <c r="BK726" s="22">
        <f>Enrollment[[#This Row],[Female Refugee (3-14)]]+Enrollment[[#This Row],[Host Female (3-14)]]</f>
        <v>51</v>
      </c>
      <c r="BL7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26" s="22">
        <f>Enrollment[[#This Row],['# of Boys from host community in age group 15-17 enrolled in learning spaces]]+Enrollment[[#This Row],['# of Boys from host community in age group 18-24 enrolled in learning spaces]]</f>
        <v>0</v>
      </c>
      <c r="BO7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26" s="22">
        <f>Enrollment[[#This Row],[Male Refugee (15-24)]]+Enrollment[[#This Row],[Male Host (15-24)]]</f>
        <v>0</v>
      </c>
      <c r="BQ726" s="22">
        <f>Enrollment[[#This Row],[Female Refugee  (15-24)]]+Enrollment[[#This Row],[Female Host (15-24)]]</f>
        <v>0</v>
      </c>
      <c r="BR726" s="22">
        <f>Enrollment[[#This Row],[Total Male (3-14)]]+Enrollment[[#This Row],[Total Male (15-24)]]</f>
        <v>51</v>
      </c>
      <c r="BS726" s="22">
        <f>Enrollment[[#This Row],[Total Female (3-14)]]+Enrollment[[#This Row],[Total Female (15-24)]]</f>
        <v>51</v>
      </c>
      <c r="BT726" s="22">
        <f>Enrollment[[#This Row],[Refugee Total]]+Enrollment[[#This Row],[Total Host]]</f>
        <v>102</v>
      </c>
      <c r="BU726" s="22">
        <f>Enrollment[[#This Row],['# of Girls from refugee community in age group 3-5 enrolled in learning spaces]]+Enrollment[[#This Row],['# of Girls from host community in age group 3-5 enrolled in learning spaces]]</f>
        <v>33</v>
      </c>
      <c r="BV726" s="22">
        <f>Enrollment[[#This Row],['# of Girls from refugee community in age group 6-14 enrolled in learning spaces]]+Enrollment[[#This Row],['# of Girls from host community in age group 6-14 enrolled in learning spaces]]</f>
        <v>18</v>
      </c>
      <c r="BW7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26" s="22">
        <f>Enrollment[[#This Row],['# of Boys from refugee community in age group 3-5 enrolled in learning spaces]]+Enrollment[[#This Row],['# of Boys from host community in age group 3-5 enrolled in learning spaces]]</f>
        <v>34</v>
      </c>
      <c r="BZ726" s="22">
        <f>Enrollment[[#This Row],['# of Boys from refugee community in age group 6-14 enrolled in learning spaces]]+Enrollment[[#This Row],['# of Boys from host community in age group 6-14 enrolled in learning spaces]]</f>
        <v>17</v>
      </c>
      <c r="CA7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7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27" spans="1:80">
      <c r="A727" s="21" t="s">
        <v>46</v>
      </c>
      <c r="B727" s="21" t="s">
        <v>75</v>
      </c>
      <c r="E727" s="21" t="s">
        <v>205</v>
      </c>
      <c r="F727" s="21" t="s">
        <v>1026</v>
      </c>
      <c r="G727" s="21">
        <v>31013598</v>
      </c>
      <c r="H727" s="21" t="s">
        <v>166</v>
      </c>
      <c r="I727" s="21" t="s">
        <v>259</v>
      </c>
      <c r="J727" s="21" t="s">
        <v>168</v>
      </c>
      <c r="K727" s="21">
        <v>21.208464112837799</v>
      </c>
      <c r="L727" s="21">
        <v>92.158920293869798</v>
      </c>
      <c r="M727" s="21">
        <v>-29.859585950245901</v>
      </c>
      <c r="N727" s="21">
        <v>4</v>
      </c>
      <c r="P727" s="21" t="s">
        <v>99</v>
      </c>
      <c r="Q727" s="21" t="s">
        <v>110</v>
      </c>
      <c r="S727" s="21">
        <v>36</v>
      </c>
      <c r="U727" s="21">
        <v>34</v>
      </c>
      <c r="AA727" s="21">
        <v>33</v>
      </c>
      <c r="AZ7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7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27" s="22">
        <f>Enrollment[[#This Row],[Refugee Children 3-14]]+Enrollment[[#This Row],[Refugee Children 15-24]]</f>
        <v>103</v>
      </c>
      <c r="BC7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27" s="22">
        <f>Enrollment[[#This Row],[Host Children 3-14]]+Enrollment[[#This Row],[Host Children 15-24]]</f>
        <v>0</v>
      </c>
      <c r="BF727" s="22">
        <f>Enrollment[[#This Row],['# of Boys from refugee community in age group 3-5 enrolled in learning spaces]]+Enrollment[[#This Row],['# of Boys from refugee community in age group 6-14 enrolled in learning spaces]]</f>
        <v>34</v>
      </c>
      <c r="BG727" s="22">
        <f>Enrollment[[#This Row],['# of Girls from refugee community in age group 3-5 enrolled in learning spaces]]+Enrollment[[#This Row],['# of Girls from refugee community in age group 6-14 enrolled in learning spaces]]</f>
        <v>69</v>
      </c>
      <c r="BH727" s="22">
        <f>Enrollment[[#This Row],['# of Boys from host community in age group 3-5 enrolled in learning spaces]]+Enrollment[[#This Row],['# of Boys from host community in age group 6-14 enrolled in learning spaces]]</f>
        <v>0</v>
      </c>
      <c r="BI727" s="22">
        <f>Enrollment[[#This Row],['# of Girls from host community in age group 3-5 enrolled in learning spaces]]+Enrollment[[#This Row],['# of Girls from host community in age group 6-14 enrolled in learning spaces]]</f>
        <v>0</v>
      </c>
      <c r="BJ727" s="22">
        <f>Enrollment[[#This Row],[Male Refugee (3-14)]]+Enrollment[[#This Row],[Host Male (3-14)]]</f>
        <v>34</v>
      </c>
      <c r="BK727" s="22">
        <f>Enrollment[[#This Row],[Female Refugee (3-14)]]+Enrollment[[#This Row],[Host Female (3-14)]]</f>
        <v>69</v>
      </c>
      <c r="BL7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27" s="22">
        <f>Enrollment[[#This Row],['# of Boys from host community in age group 15-17 enrolled in learning spaces]]+Enrollment[[#This Row],['# of Boys from host community in age group 18-24 enrolled in learning spaces]]</f>
        <v>0</v>
      </c>
      <c r="BO7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27" s="22">
        <f>Enrollment[[#This Row],[Male Refugee (15-24)]]+Enrollment[[#This Row],[Male Host (15-24)]]</f>
        <v>0</v>
      </c>
      <c r="BQ727" s="22">
        <f>Enrollment[[#This Row],[Female Refugee  (15-24)]]+Enrollment[[#This Row],[Female Host (15-24)]]</f>
        <v>0</v>
      </c>
      <c r="BR727" s="22">
        <f>Enrollment[[#This Row],[Total Male (3-14)]]+Enrollment[[#This Row],[Total Male (15-24)]]</f>
        <v>34</v>
      </c>
      <c r="BS727" s="22">
        <f>Enrollment[[#This Row],[Total Female (3-14)]]+Enrollment[[#This Row],[Total Female (15-24)]]</f>
        <v>69</v>
      </c>
      <c r="BT727" s="22">
        <f>Enrollment[[#This Row],[Refugee Total]]+Enrollment[[#This Row],[Total Host]]</f>
        <v>103</v>
      </c>
      <c r="BU727" s="22">
        <f>Enrollment[[#This Row],['# of Girls from refugee community in age group 3-5 enrolled in learning spaces]]+Enrollment[[#This Row],['# of Girls from host community in age group 3-5 enrolled in learning spaces]]</f>
        <v>36</v>
      </c>
      <c r="BV727" s="22">
        <f>Enrollment[[#This Row],['# of Girls from refugee community in age group 6-14 enrolled in learning spaces]]+Enrollment[[#This Row],['# of Girls from host community in age group 6-14 enrolled in learning spaces]]</f>
        <v>33</v>
      </c>
      <c r="BW7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27" s="22">
        <f>Enrollment[[#This Row],['# of Boys from refugee community in age group 3-5 enrolled in learning spaces]]+Enrollment[[#This Row],['# of Boys from host community in age group 3-5 enrolled in learning spaces]]</f>
        <v>34</v>
      </c>
      <c r="BZ727" s="22">
        <f>Enrollment[[#This Row],['# of Boys from refugee community in age group 6-14 enrolled in learning spaces]]+Enrollment[[#This Row],['# of Boys from host community in age group 6-14 enrolled in learning spaces]]</f>
        <v>0</v>
      </c>
      <c r="CA7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28" spans="1:80">
      <c r="A728" s="21" t="s">
        <v>46</v>
      </c>
      <c r="B728" s="21" t="s">
        <v>75</v>
      </c>
      <c r="E728" s="21" t="s">
        <v>205</v>
      </c>
      <c r="F728" s="21" t="s">
        <v>1027</v>
      </c>
      <c r="G728" s="21">
        <v>31013595</v>
      </c>
      <c r="H728" s="21" t="s">
        <v>166</v>
      </c>
      <c r="I728" s="21" t="s">
        <v>259</v>
      </c>
      <c r="J728" s="21" t="s">
        <v>168</v>
      </c>
      <c r="K728" s="21">
        <v>21.2084207838464</v>
      </c>
      <c r="L728" s="21">
        <v>92.158899112215593</v>
      </c>
      <c r="M728" s="21">
        <v>-29.979440748459101</v>
      </c>
      <c r="N728" s="21">
        <v>4</v>
      </c>
      <c r="P728" s="21" t="s">
        <v>99</v>
      </c>
      <c r="Q728" s="21" t="s">
        <v>110</v>
      </c>
      <c r="S728" s="21">
        <v>18</v>
      </c>
      <c r="U728" s="21">
        <v>17</v>
      </c>
      <c r="AA728" s="21">
        <v>33</v>
      </c>
      <c r="AC728" s="21">
        <v>37</v>
      </c>
      <c r="AZ7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28" s="22">
        <f>Enrollment[[#This Row],[Refugee Children 3-14]]+Enrollment[[#This Row],[Refugee Children 15-24]]</f>
        <v>105</v>
      </c>
      <c r="BC7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28" s="22">
        <f>Enrollment[[#This Row],[Host Children 3-14]]+Enrollment[[#This Row],[Host Children 15-24]]</f>
        <v>0</v>
      </c>
      <c r="BF728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28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728" s="22">
        <f>Enrollment[[#This Row],['# of Boys from host community in age group 3-5 enrolled in learning spaces]]+Enrollment[[#This Row],['# of Boys from host community in age group 6-14 enrolled in learning spaces]]</f>
        <v>0</v>
      </c>
      <c r="BI728" s="22">
        <f>Enrollment[[#This Row],['# of Girls from host community in age group 3-5 enrolled in learning spaces]]+Enrollment[[#This Row],['# of Girls from host community in age group 6-14 enrolled in learning spaces]]</f>
        <v>0</v>
      </c>
      <c r="BJ728" s="22">
        <f>Enrollment[[#This Row],[Male Refugee (3-14)]]+Enrollment[[#This Row],[Host Male (3-14)]]</f>
        <v>54</v>
      </c>
      <c r="BK728" s="22">
        <f>Enrollment[[#This Row],[Female Refugee (3-14)]]+Enrollment[[#This Row],[Host Female (3-14)]]</f>
        <v>51</v>
      </c>
      <c r="BL7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28" s="22">
        <f>Enrollment[[#This Row],['# of Boys from host community in age group 15-17 enrolled in learning spaces]]+Enrollment[[#This Row],['# of Boys from host community in age group 18-24 enrolled in learning spaces]]</f>
        <v>0</v>
      </c>
      <c r="BO7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28" s="22">
        <f>Enrollment[[#This Row],[Male Refugee (15-24)]]+Enrollment[[#This Row],[Male Host (15-24)]]</f>
        <v>0</v>
      </c>
      <c r="BQ728" s="22">
        <f>Enrollment[[#This Row],[Female Refugee  (15-24)]]+Enrollment[[#This Row],[Female Host (15-24)]]</f>
        <v>0</v>
      </c>
      <c r="BR728" s="22">
        <f>Enrollment[[#This Row],[Total Male (3-14)]]+Enrollment[[#This Row],[Total Male (15-24)]]</f>
        <v>54</v>
      </c>
      <c r="BS728" s="22">
        <f>Enrollment[[#This Row],[Total Female (3-14)]]+Enrollment[[#This Row],[Total Female (15-24)]]</f>
        <v>51</v>
      </c>
      <c r="BT728" s="22">
        <f>Enrollment[[#This Row],[Refugee Total]]+Enrollment[[#This Row],[Total Host]]</f>
        <v>105</v>
      </c>
      <c r="BU728" s="22">
        <f>Enrollment[[#This Row],['# of Girls from refugee community in age group 3-5 enrolled in learning spaces]]+Enrollment[[#This Row],['# of Girls from host community in age group 3-5 enrolled in learning spaces]]</f>
        <v>18</v>
      </c>
      <c r="BV728" s="22">
        <f>Enrollment[[#This Row],['# of Girls from refugee community in age group 6-14 enrolled in learning spaces]]+Enrollment[[#This Row],['# of Girls from host community in age group 6-14 enrolled in learning spaces]]</f>
        <v>33</v>
      </c>
      <c r="BW7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28" s="22">
        <f>Enrollment[[#This Row],['# of Boys from refugee community in age group 3-5 enrolled in learning spaces]]+Enrollment[[#This Row],['# of Boys from host community in age group 3-5 enrolled in learning spaces]]</f>
        <v>17</v>
      </c>
      <c r="BZ728" s="22">
        <f>Enrollment[[#This Row],['# of Boys from refugee community in age group 6-14 enrolled in learning spaces]]+Enrollment[[#This Row],['# of Boys from host community in age group 6-14 enrolled in learning spaces]]</f>
        <v>37</v>
      </c>
      <c r="CA7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7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29" spans="1:80">
      <c r="A729" s="21" t="s">
        <v>46</v>
      </c>
      <c r="B729" s="21" t="s">
        <v>75</v>
      </c>
      <c r="E729" s="21" t="s">
        <v>205</v>
      </c>
      <c r="F729" s="21" t="s">
        <v>1028</v>
      </c>
      <c r="G729" s="21">
        <v>31013587</v>
      </c>
      <c r="H729" s="21" t="s">
        <v>166</v>
      </c>
      <c r="I729" s="21" t="s">
        <v>259</v>
      </c>
      <c r="J729" s="21" t="s">
        <v>168</v>
      </c>
      <c r="K729" s="21">
        <v>21.207127180207301</v>
      </c>
      <c r="L729" s="21">
        <v>92.158356766807501</v>
      </c>
      <c r="M729" s="21">
        <v>-24.774447396248299</v>
      </c>
      <c r="N729" s="21">
        <v>4</v>
      </c>
      <c r="P729" s="21" t="s">
        <v>99</v>
      </c>
      <c r="Q729" s="21" t="s">
        <v>110</v>
      </c>
      <c r="S729" s="21">
        <v>18</v>
      </c>
      <c r="U729" s="21">
        <v>17</v>
      </c>
      <c r="AA729" s="21">
        <v>28</v>
      </c>
      <c r="AC729" s="21">
        <v>42</v>
      </c>
      <c r="AZ7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29" s="22">
        <f>Enrollment[[#This Row],[Refugee Children 3-14]]+Enrollment[[#This Row],[Refugee Children 15-24]]</f>
        <v>105</v>
      </c>
      <c r="BC7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29" s="22">
        <f>Enrollment[[#This Row],[Host Children 3-14]]+Enrollment[[#This Row],[Host Children 15-24]]</f>
        <v>0</v>
      </c>
      <c r="BF729" s="22">
        <f>Enrollment[[#This Row],['# of Boys from refugee community in age group 3-5 enrolled in learning spaces]]+Enrollment[[#This Row],['# of Boys from refugee community in age group 6-14 enrolled in learning spaces]]</f>
        <v>59</v>
      </c>
      <c r="BG729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729" s="22">
        <f>Enrollment[[#This Row],['# of Boys from host community in age group 3-5 enrolled in learning spaces]]+Enrollment[[#This Row],['# of Boys from host community in age group 6-14 enrolled in learning spaces]]</f>
        <v>0</v>
      </c>
      <c r="BI729" s="22">
        <f>Enrollment[[#This Row],['# of Girls from host community in age group 3-5 enrolled in learning spaces]]+Enrollment[[#This Row],['# of Girls from host community in age group 6-14 enrolled in learning spaces]]</f>
        <v>0</v>
      </c>
      <c r="BJ729" s="22">
        <f>Enrollment[[#This Row],[Male Refugee (3-14)]]+Enrollment[[#This Row],[Host Male (3-14)]]</f>
        <v>59</v>
      </c>
      <c r="BK729" s="22">
        <f>Enrollment[[#This Row],[Female Refugee (3-14)]]+Enrollment[[#This Row],[Host Female (3-14)]]</f>
        <v>46</v>
      </c>
      <c r="BL7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29" s="22">
        <f>Enrollment[[#This Row],['# of Boys from host community in age group 15-17 enrolled in learning spaces]]+Enrollment[[#This Row],['# of Boys from host community in age group 18-24 enrolled in learning spaces]]</f>
        <v>0</v>
      </c>
      <c r="BO7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29" s="22">
        <f>Enrollment[[#This Row],[Male Refugee (15-24)]]+Enrollment[[#This Row],[Male Host (15-24)]]</f>
        <v>0</v>
      </c>
      <c r="BQ729" s="22">
        <f>Enrollment[[#This Row],[Female Refugee  (15-24)]]+Enrollment[[#This Row],[Female Host (15-24)]]</f>
        <v>0</v>
      </c>
      <c r="BR729" s="22">
        <f>Enrollment[[#This Row],[Total Male (3-14)]]+Enrollment[[#This Row],[Total Male (15-24)]]</f>
        <v>59</v>
      </c>
      <c r="BS729" s="22">
        <f>Enrollment[[#This Row],[Total Female (3-14)]]+Enrollment[[#This Row],[Total Female (15-24)]]</f>
        <v>46</v>
      </c>
      <c r="BT729" s="22">
        <f>Enrollment[[#This Row],[Refugee Total]]+Enrollment[[#This Row],[Total Host]]</f>
        <v>105</v>
      </c>
      <c r="BU729" s="22">
        <f>Enrollment[[#This Row],['# of Girls from refugee community in age group 3-5 enrolled in learning spaces]]+Enrollment[[#This Row],['# of Girls from host community in age group 3-5 enrolled in learning spaces]]</f>
        <v>18</v>
      </c>
      <c r="BV729" s="22">
        <f>Enrollment[[#This Row],['# of Girls from refugee community in age group 6-14 enrolled in learning spaces]]+Enrollment[[#This Row],['# of Girls from host community in age group 6-14 enrolled in learning spaces]]</f>
        <v>28</v>
      </c>
      <c r="BW7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29" s="22">
        <f>Enrollment[[#This Row],['# of Boys from refugee community in age group 3-5 enrolled in learning spaces]]+Enrollment[[#This Row],['# of Boys from host community in age group 3-5 enrolled in learning spaces]]</f>
        <v>17</v>
      </c>
      <c r="BZ729" s="22">
        <f>Enrollment[[#This Row],['# of Boys from refugee community in age group 6-14 enrolled in learning spaces]]+Enrollment[[#This Row],['# of Boys from host community in age group 6-14 enrolled in learning spaces]]</f>
        <v>42</v>
      </c>
      <c r="CA7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7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30" spans="1:80">
      <c r="A730" s="21" t="s">
        <v>46</v>
      </c>
      <c r="B730" s="21" t="s">
        <v>75</v>
      </c>
      <c r="E730" s="21" t="s">
        <v>205</v>
      </c>
      <c r="F730" s="21" t="s">
        <v>1029</v>
      </c>
      <c r="G730" s="21">
        <v>31013585</v>
      </c>
      <c r="H730" s="21" t="s">
        <v>166</v>
      </c>
      <c r="I730" s="21" t="s">
        <v>259</v>
      </c>
      <c r="J730" s="21" t="s">
        <v>168</v>
      </c>
      <c r="K730" s="21">
        <v>21.207051342575699</v>
      </c>
      <c r="L730" s="21">
        <v>92.158359482689207</v>
      </c>
      <c r="M730" s="21">
        <v>-39.048235074735302</v>
      </c>
      <c r="N730" s="21">
        <v>4</v>
      </c>
      <c r="P730" s="21" t="s">
        <v>99</v>
      </c>
      <c r="Q730" s="21" t="s">
        <v>110</v>
      </c>
      <c r="S730" s="21">
        <v>35</v>
      </c>
      <c r="U730" s="21">
        <v>34</v>
      </c>
      <c r="AA730" s="21">
        <v>19</v>
      </c>
      <c r="AC730" s="21">
        <v>16</v>
      </c>
      <c r="AZ7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7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30" s="22">
        <f>Enrollment[[#This Row],[Refugee Children 3-14]]+Enrollment[[#This Row],[Refugee Children 15-24]]</f>
        <v>104</v>
      </c>
      <c r="BC7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30" s="22">
        <f>Enrollment[[#This Row],[Host Children 3-14]]+Enrollment[[#This Row],[Host Children 15-24]]</f>
        <v>0</v>
      </c>
      <c r="BF730" s="22">
        <f>Enrollment[[#This Row],['# of Boys from refugee community in age group 3-5 enrolled in learning spaces]]+Enrollment[[#This Row],['# of Boys from refugee community in age group 6-14 enrolled in learning spaces]]</f>
        <v>50</v>
      </c>
      <c r="BG730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30" s="22">
        <f>Enrollment[[#This Row],['# of Boys from host community in age group 3-5 enrolled in learning spaces]]+Enrollment[[#This Row],['# of Boys from host community in age group 6-14 enrolled in learning spaces]]</f>
        <v>0</v>
      </c>
      <c r="BI730" s="22">
        <f>Enrollment[[#This Row],['# of Girls from host community in age group 3-5 enrolled in learning spaces]]+Enrollment[[#This Row],['# of Girls from host community in age group 6-14 enrolled in learning spaces]]</f>
        <v>0</v>
      </c>
      <c r="BJ730" s="22">
        <f>Enrollment[[#This Row],[Male Refugee (3-14)]]+Enrollment[[#This Row],[Host Male (3-14)]]</f>
        <v>50</v>
      </c>
      <c r="BK730" s="22">
        <f>Enrollment[[#This Row],[Female Refugee (3-14)]]+Enrollment[[#This Row],[Host Female (3-14)]]</f>
        <v>54</v>
      </c>
      <c r="BL7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30" s="22">
        <f>Enrollment[[#This Row],['# of Boys from host community in age group 15-17 enrolled in learning spaces]]+Enrollment[[#This Row],['# of Boys from host community in age group 18-24 enrolled in learning spaces]]</f>
        <v>0</v>
      </c>
      <c r="BO7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30" s="22">
        <f>Enrollment[[#This Row],[Male Refugee (15-24)]]+Enrollment[[#This Row],[Male Host (15-24)]]</f>
        <v>0</v>
      </c>
      <c r="BQ730" s="22">
        <f>Enrollment[[#This Row],[Female Refugee  (15-24)]]+Enrollment[[#This Row],[Female Host (15-24)]]</f>
        <v>0</v>
      </c>
      <c r="BR730" s="22">
        <f>Enrollment[[#This Row],[Total Male (3-14)]]+Enrollment[[#This Row],[Total Male (15-24)]]</f>
        <v>50</v>
      </c>
      <c r="BS730" s="22">
        <f>Enrollment[[#This Row],[Total Female (3-14)]]+Enrollment[[#This Row],[Total Female (15-24)]]</f>
        <v>54</v>
      </c>
      <c r="BT730" s="22">
        <f>Enrollment[[#This Row],[Refugee Total]]+Enrollment[[#This Row],[Total Host]]</f>
        <v>104</v>
      </c>
      <c r="BU730" s="22">
        <f>Enrollment[[#This Row],['# of Girls from refugee community in age group 3-5 enrolled in learning spaces]]+Enrollment[[#This Row],['# of Girls from host community in age group 3-5 enrolled in learning spaces]]</f>
        <v>35</v>
      </c>
      <c r="BV730" s="22">
        <f>Enrollment[[#This Row],['# of Girls from refugee community in age group 6-14 enrolled in learning spaces]]+Enrollment[[#This Row],['# of Girls from host community in age group 6-14 enrolled in learning spaces]]</f>
        <v>19</v>
      </c>
      <c r="BW7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30" s="22">
        <f>Enrollment[[#This Row],['# of Boys from refugee community in age group 3-5 enrolled in learning spaces]]+Enrollment[[#This Row],['# of Boys from host community in age group 3-5 enrolled in learning spaces]]</f>
        <v>34</v>
      </c>
      <c r="BZ730" s="22">
        <f>Enrollment[[#This Row],['# of Boys from refugee community in age group 6-14 enrolled in learning spaces]]+Enrollment[[#This Row],['# of Boys from host community in age group 6-14 enrolled in learning spaces]]</f>
        <v>16</v>
      </c>
      <c r="CA7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7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31" spans="1:80">
      <c r="A731" s="21" t="s">
        <v>46</v>
      </c>
      <c r="B731" s="21" t="s">
        <v>75</v>
      </c>
      <c r="E731" s="21" t="s">
        <v>205</v>
      </c>
      <c r="F731" s="21" t="s">
        <v>1030</v>
      </c>
      <c r="G731" s="21">
        <v>31013583</v>
      </c>
      <c r="H731" s="21" t="s">
        <v>166</v>
      </c>
      <c r="I731" s="21" t="s">
        <v>259</v>
      </c>
      <c r="J731" s="21" t="s">
        <v>168</v>
      </c>
      <c r="K731" s="21">
        <v>21.206966059407598</v>
      </c>
      <c r="L731" s="21">
        <v>92.1583449208715</v>
      </c>
      <c r="M731" s="21">
        <v>-20.855481397356399</v>
      </c>
      <c r="N731" s="21">
        <v>4</v>
      </c>
      <c r="P731" s="21" t="s">
        <v>99</v>
      </c>
      <c r="Q731" s="21" t="s">
        <v>110</v>
      </c>
      <c r="S731" s="21">
        <v>19</v>
      </c>
      <c r="U731" s="21">
        <v>16</v>
      </c>
      <c r="AA731" s="21">
        <v>44</v>
      </c>
      <c r="AC731" s="21">
        <v>36</v>
      </c>
      <c r="AZ7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115</v>
      </c>
      <c r="BA7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31" s="22">
        <f>Enrollment[[#This Row],[Refugee Children 3-14]]+Enrollment[[#This Row],[Refugee Children 15-24]]</f>
        <v>115</v>
      </c>
      <c r="BC7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31" s="22">
        <f>Enrollment[[#This Row],[Host Children 3-14]]+Enrollment[[#This Row],[Host Children 15-24]]</f>
        <v>0</v>
      </c>
      <c r="BF731" s="22">
        <f>Enrollment[[#This Row],['# of Boys from refugee community in age group 3-5 enrolled in learning spaces]]+Enrollment[[#This Row],['# of Boys from refugee community in age group 6-14 enrolled in learning spaces]]</f>
        <v>52</v>
      </c>
      <c r="BG731" s="22">
        <f>Enrollment[[#This Row],['# of Girls from refugee community in age group 3-5 enrolled in learning spaces]]+Enrollment[[#This Row],['# of Girls from refugee community in age group 6-14 enrolled in learning spaces]]</f>
        <v>63</v>
      </c>
      <c r="BH731" s="22">
        <f>Enrollment[[#This Row],['# of Boys from host community in age group 3-5 enrolled in learning spaces]]+Enrollment[[#This Row],['# of Boys from host community in age group 6-14 enrolled in learning spaces]]</f>
        <v>0</v>
      </c>
      <c r="BI731" s="22">
        <f>Enrollment[[#This Row],['# of Girls from host community in age group 3-5 enrolled in learning spaces]]+Enrollment[[#This Row],['# of Girls from host community in age group 6-14 enrolled in learning spaces]]</f>
        <v>0</v>
      </c>
      <c r="BJ731" s="22">
        <f>Enrollment[[#This Row],[Male Refugee (3-14)]]+Enrollment[[#This Row],[Host Male (3-14)]]</f>
        <v>52</v>
      </c>
      <c r="BK731" s="22">
        <f>Enrollment[[#This Row],[Female Refugee (3-14)]]+Enrollment[[#This Row],[Host Female (3-14)]]</f>
        <v>63</v>
      </c>
      <c r="BL7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31" s="22">
        <f>Enrollment[[#This Row],['# of Boys from host community in age group 15-17 enrolled in learning spaces]]+Enrollment[[#This Row],['# of Boys from host community in age group 18-24 enrolled in learning spaces]]</f>
        <v>0</v>
      </c>
      <c r="BO7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31" s="22">
        <f>Enrollment[[#This Row],[Male Refugee (15-24)]]+Enrollment[[#This Row],[Male Host (15-24)]]</f>
        <v>0</v>
      </c>
      <c r="BQ731" s="22">
        <f>Enrollment[[#This Row],[Female Refugee  (15-24)]]+Enrollment[[#This Row],[Female Host (15-24)]]</f>
        <v>0</v>
      </c>
      <c r="BR731" s="22">
        <f>Enrollment[[#This Row],[Total Male (3-14)]]+Enrollment[[#This Row],[Total Male (15-24)]]</f>
        <v>52</v>
      </c>
      <c r="BS731" s="22">
        <f>Enrollment[[#This Row],[Total Female (3-14)]]+Enrollment[[#This Row],[Total Female (15-24)]]</f>
        <v>63</v>
      </c>
      <c r="BT731" s="22">
        <f>Enrollment[[#This Row],[Refugee Total]]+Enrollment[[#This Row],[Total Host]]</f>
        <v>115</v>
      </c>
      <c r="BU731" s="22">
        <f>Enrollment[[#This Row],['# of Girls from refugee community in age group 3-5 enrolled in learning spaces]]+Enrollment[[#This Row],['# of Girls from host community in age group 3-5 enrolled in learning spaces]]</f>
        <v>19</v>
      </c>
      <c r="BV731" s="22">
        <f>Enrollment[[#This Row],['# of Girls from refugee community in age group 6-14 enrolled in learning spaces]]+Enrollment[[#This Row],['# of Girls from host community in age group 6-14 enrolled in learning spaces]]</f>
        <v>44</v>
      </c>
      <c r="BW7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31" s="22">
        <f>Enrollment[[#This Row],['# of Boys from refugee community in age group 3-5 enrolled in learning spaces]]+Enrollment[[#This Row],['# of Boys from host community in age group 3-5 enrolled in learning spaces]]</f>
        <v>16</v>
      </c>
      <c r="BZ731" s="22">
        <f>Enrollment[[#This Row],['# of Boys from refugee community in age group 6-14 enrolled in learning spaces]]+Enrollment[[#This Row],['# of Boys from host community in age group 6-14 enrolled in learning spaces]]</f>
        <v>36</v>
      </c>
      <c r="CA7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7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32" spans="1:80">
      <c r="A732" s="21" t="s">
        <v>46</v>
      </c>
      <c r="B732" s="21" t="s">
        <v>75</v>
      </c>
      <c r="E732" s="21" t="s">
        <v>205</v>
      </c>
      <c r="F732" s="21" t="s">
        <v>1031</v>
      </c>
      <c r="G732" s="21">
        <v>31013618</v>
      </c>
      <c r="H732" s="21" t="s">
        <v>166</v>
      </c>
      <c r="I732" s="21" t="s">
        <v>259</v>
      </c>
      <c r="J732" s="21" t="s">
        <v>168</v>
      </c>
      <c r="K732" s="21">
        <v>21.2095733902046</v>
      </c>
      <c r="L732" s="21">
        <v>92.159953850797194</v>
      </c>
      <c r="M732" s="21">
        <v>-28.1026142064818</v>
      </c>
      <c r="N732" s="21">
        <v>4</v>
      </c>
      <c r="P732" s="21" t="s">
        <v>99</v>
      </c>
      <c r="Q732" s="21" t="s">
        <v>110</v>
      </c>
      <c r="AZ7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7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32" s="22">
        <f>Enrollment[[#This Row],[Refugee Children 3-14]]+Enrollment[[#This Row],[Refugee Children 15-24]]</f>
        <v>0</v>
      </c>
      <c r="BC7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32" s="22">
        <f>Enrollment[[#This Row],[Host Children 3-14]]+Enrollment[[#This Row],[Host Children 15-24]]</f>
        <v>0</v>
      </c>
      <c r="BF732" s="22">
        <f>Enrollment[[#This Row],['# of Boys from refugee community in age group 3-5 enrolled in learning spaces]]+Enrollment[[#This Row],['# of Boys from refugee community in age group 6-14 enrolled in learning spaces]]</f>
        <v>0</v>
      </c>
      <c r="BG732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732" s="22">
        <f>Enrollment[[#This Row],['# of Boys from host community in age group 3-5 enrolled in learning spaces]]+Enrollment[[#This Row],['# of Boys from host community in age group 6-14 enrolled in learning spaces]]</f>
        <v>0</v>
      </c>
      <c r="BI732" s="22">
        <f>Enrollment[[#This Row],['# of Girls from host community in age group 3-5 enrolled in learning spaces]]+Enrollment[[#This Row],['# of Girls from host community in age group 6-14 enrolled in learning spaces]]</f>
        <v>0</v>
      </c>
      <c r="BJ732" s="22">
        <f>Enrollment[[#This Row],[Male Refugee (3-14)]]+Enrollment[[#This Row],[Host Male (3-14)]]</f>
        <v>0</v>
      </c>
      <c r="BK732" s="22">
        <f>Enrollment[[#This Row],[Female Refugee (3-14)]]+Enrollment[[#This Row],[Host Female (3-14)]]</f>
        <v>0</v>
      </c>
      <c r="BL7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32" s="22">
        <f>Enrollment[[#This Row],['# of Boys from host community in age group 15-17 enrolled in learning spaces]]+Enrollment[[#This Row],['# of Boys from host community in age group 18-24 enrolled in learning spaces]]</f>
        <v>0</v>
      </c>
      <c r="BO7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32" s="22">
        <f>Enrollment[[#This Row],[Male Refugee (15-24)]]+Enrollment[[#This Row],[Male Host (15-24)]]</f>
        <v>0</v>
      </c>
      <c r="BQ732" s="22">
        <f>Enrollment[[#This Row],[Female Refugee  (15-24)]]+Enrollment[[#This Row],[Female Host (15-24)]]</f>
        <v>0</v>
      </c>
      <c r="BR732" s="22">
        <f>Enrollment[[#This Row],[Total Male (3-14)]]+Enrollment[[#This Row],[Total Male (15-24)]]</f>
        <v>0</v>
      </c>
      <c r="BS732" s="22">
        <f>Enrollment[[#This Row],[Total Female (3-14)]]+Enrollment[[#This Row],[Total Female (15-24)]]</f>
        <v>0</v>
      </c>
      <c r="BT732" s="22">
        <f>Enrollment[[#This Row],[Refugee Total]]+Enrollment[[#This Row],[Total Host]]</f>
        <v>0</v>
      </c>
      <c r="BU732" s="22">
        <f>Enrollment[[#This Row],['# of Girls from refugee community in age group 3-5 enrolled in learning spaces]]+Enrollment[[#This Row],['# of Girls from host community in age group 3-5 enrolled in learning spaces]]</f>
        <v>0</v>
      </c>
      <c r="BV732" s="22">
        <f>Enrollment[[#This Row],['# of Girls from refugee community in age group 6-14 enrolled in learning spaces]]+Enrollment[[#This Row],['# of Girls from host community in age group 6-14 enrolled in learning spaces]]</f>
        <v>0</v>
      </c>
      <c r="BW7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32" s="22">
        <f>Enrollment[[#This Row],['# of Boys from refugee community in age group 3-5 enrolled in learning spaces]]+Enrollment[[#This Row],['# of Boys from host community in age group 3-5 enrolled in learning spaces]]</f>
        <v>0</v>
      </c>
      <c r="BZ732" s="22">
        <f>Enrollment[[#This Row],['# of Boys from refugee community in age group 6-14 enrolled in learning spaces]]+Enrollment[[#This Row],['# of Boys from host community in age group 6-14 enrolled in learning spaces]]</f>
        <v>0</v>
      </c>
      <c r="CA7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7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33" spans="1:80">
      <c r="A733" s="21" t="s">
        <v>46</v>
      </c>
      <c r="B733" s="21" t="s">
        <v>75</v>
      </c>
      <c r="E733" s="21" t="s">
        <v>205</v>
      </c>
      <c r="F733" s="21" t="s">
        <v>1032</v>
      </c>
      <c r="G733" s="21">
        <v>31013616</v>
      </c>
      <c r="H733" s="21" t="s">
        <v>166</v>
      </c>
      <c r="I733" s="21" t="s">
        <v>259</v>
      </c>
      <c r="J733" s="21" t="s">
        <v>168</v>
      </c>
      <c r="K733" s="21">
        <v>21.2094993486356</v>
      </c>
      <c r="L733" s="21">
        <v>92.159991530659099</v>
      </c>
      <c r="M733" s="21">
        <v>-33.558906252411198</v>
      </c>
      <c r="N733" s="21">
        <v>4</v>
      </c>
      <c r="P733" s="21" t="s">
        <v>99</v>
      </c>
      <c r="Q733" s="21" t="s">
        <v>110</v>
      </c>
      <c r="AZ7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7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33" s="22">
        <f>Enrollment[[#This Row],[Refugee Children 3-14]]+Enrollment[[#This Row],[Refugee Children 15-24]]</f>
        <v>0</v>
      </c>
      <c r="BC7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33" s="22">
        <f>Enrollment[[#This Row],[Host Children 3-14]]+Enrollment[[#This Row],[Host Children 15-24]]</f>
        <v>0</v>
      </c>
      <c r="BF733" s="22">
        <f>Enrollment[[#This Row],['# of Boys from refugee community in age group 3-5 enrolled in learning spaces]]+Enrollment[[#This Row],['# of Boys from refugee community in age group 6-14 enrolled in learning spaces]]</f>
        <v>0</v>
      </c>
      <c r="BG733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733" s="22">
        <f>Enrollment[[#This Row],['# of Boys from host community in age group 3-5 enrolled in learning spaces]]+Enrollment[[#This Row],['# of Boys from host community in age group 6-14 enrolled in learning spaces]]</f>
        <v>0</v>
      </c>
      <c r="BI733" s="22">
        <f>Enrollment[[#This Row],['# of Girls from host community in age group 3-5 enrolled in learning spaces]]+Enrollment[[#This Row],['# of Girls from host community in age group 6-14 enrolled in learning spaces]]</f>
        <v>0</v>
      </c>
      <c r="BJ733" s="22">
        <f>Enrollment[[#This Row],[Male Refugee (3-14)]]+Enrollment[[#This Row],[Host Male (3-14)]]</f>
        <v>0</v>
      </c>
      <c r="BK733" s="22">
        <f>Enrollment[[#This Row],[Female Refugee (3-14)]]+Enrollment[[#This Row],[Host Female (3-14)]]</f>
        <v>0</v>
      </c>
      <c r="BL7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33" s="22">
        <f>Enrollment[[#This Row],['# of Boys from host community in age group 15-17 enrolled in learning spaces]]+Enrollment[[#This Row],['# of Boys from host community in age group 18-24 enrolled in learning spaces]]</f>
        <v>0</v>
      </c>
      <c r="BO7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33" s="22">
        <f>Enrollment[[#This Row],[Male Refugee (15-24)]]+Enrollment[[#This Row],[Male Host (15-24)]]</f>
        <v>0</v>
      </c>
      <c r="BQ733" s="22">
        <f>Enrollment[[#This Row],[Female Refugee  (15-24)]]+Enrollment[[#This Row],[Female Host (15-24)]]</f>
        <v>0</v>
      </c>
      <c r="BR733" s="22">
        <f>Enrollment[[#This Row],[Total Male (3-14)]]+Enrollment[[#This Row],[Total Male (15-24)]]</f>
        <v>0</v>
      </c>
      <c r="BS733" s="22">
        <f>Enrollment[[#This Row],[Total Female (3-14)]]+Enrollment[[#This Row],[Total Female (15-24)]]</f>
        <v>0</v>
      </c>
      <c r="BT733" s="22">
        <f>Enrollment[[#This Row],[Refugee Total]]+Enrollment[[#This Row],[Total Host]]</f>
        <v>0</v>
      </c>
      <c r="BU733" s="22">
        <f>Enrollment[[#This Row],['# of Girls from refugee community in age group 3-5 enrolled in learning spaces]]+Enrollment[[#This Row],['# of Girls from host community in age group 3-5 enrolled in learning spaces]]</f>
        <v>0</v>
      </c>
      <c r="BV733" s="22">
        <f>Enrollment[[#This Row],['# of Girls from refugee community in age group 6-14 enrolled in learning spaces]]+Enrollment[[#This Row],['# of Girls from host community in age group 6-14 enrolled in learning spaces]]</f>
        <v>0</v>
      </c>
      <c r="BW7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33" s="22">
        <f>Enrollment[[#This Row],['# of Boys from refugee community in age group 3-5 enrolled in learning spaces]]+Enrollment[[#This Row],['# of Boys from host community in age group 3-5 enrolled in learning spaces]]</f>
        <v>0</v>
      </c>
      <c r="BZ733" s="22">
        <f>Enrollment[[#This Row],['# of Boys from refugee community in age group 6-14 enrolled in learning spaces]]+Enrollment[[#This Row],['# of Boys from host community in age group 6-14 enrolled in learning spaces]]</f>
        <v>0</v>
      </c>
      <c r="CA7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7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34" spans="1:80">
      <c r="A734" s="21" t="s">
        <v>46</v>
      </c>
      <c r="B734" s="21" t="s">
        <v>75</v>
      </c>
      <c r="E734" s="21" t="s">
        <v>205</v>
      </c>
      <c r="F734" s="21" t="s">
        <v>1033</v>
      </c>
      <c r="G734" s="21">
        <v>31013614</v>
      </c>
      <c r="H734" s="21" t="s">
        <v>166</v>
      </c>
      <c r="I734" s="21" t="s">
        <v>259</v>
      </c>
      <c r="J734" s="21" t="s">
        <v>168</v>
      </c>
      <c r="K734" s="21">
        <v>21.2093747415162</v>
      </c>
      <c r="L734" s="21">
        <v>92.159977591602697</v>
      </c>
      <c r="M734" s="21">
        <v>-22.476824178459999</v>
      </c>
      <c r="N734" s="21">
        <v>4</v>
      </c>
      <c r="P734" s="21" t="s">
        <v>99</v>
      </c>
      <c r="Q734" s="21" t="s">
        <v>110</v>
      </c>
      <c r="AZ7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7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34" s="22">
        <f>Enrollment[[#This Row],[Refugee Children 3-14]]+Enrollment[[#This Row],[Refugee Children 15-24]]</f>
        <v>0</v>
      </c>
      <c r="BC7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34" s="22">
        <f>Enrollment[[#This Row],[Host Children 3-14]]+Enrollment[[#This Row],[Host Children 15-24]]</f>
        <v>0</v>
      </c>
      <c r="BF734" s="22">
        <f>Enrollment[[#This Row],['# of Boys from refugee community in age group 3-5 enrolled in learning spaces]]+Enrollment[[#This Row],['# of Boys from refugee community in age group 6-14 enrolled in learning spaces]]</f>
        <v>0</v>
      </c>
      <c r="BG734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734" s="22">
        <f>Enrollment[[#This Row],['# of Boys from host community in age group 3-5 enrolled in learning spaces]]+Enrollment[[#This Row],['# of Boys from host community in age group 6-14 enrolled in learning spaces]]</f>
        <v>0</v>
      </c>
      <c r="BI734" s="22">
        <f>Enrollment[[#This Row],['# of Girls from host community in age group 3-5 enrolled in learning spaces]]+Enrollment[[#This Row],['# of Girls from host community in age group 6-14 enrolled in learning spaces]]</f>
        <v>0</v>
      </c>
      <c r="BJ734" s="22">
        <f>Enrollment[[#This Row],[Male Refugee (3-14)]]+Enrollment[[#This Row],[Host Male (3-14)]]</f>
        <v>0</v>
      </c>
      <c r="BK734" s="22">
        <f>Enrollment[[#This Row],[Female Refugee (3-14)]]+Enrollment[[#This Row],[Host Female (3-14)]]</f>
        <v>0</v>
      </c>
      <c r="BL7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34" s="22">
        <f>Enrollment[[#This Row],['# of Boys from host community in age group 15-17 enrolled in learning spaces]]+Enrollment[[#This Row],['# of Boys from host community in age group 18-24 enrolled in learning spaces]]</f>
        <v>0</v>
      </c>
      <c r="BO7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34" s="22">
        <f>Enrollment[[#This Row],[Male Refugee (15-24)]]+Enrollment[[#This Row],[Male Host (15-24)]]</f>
        <v>0</v>
      </c>
      <c r="BQ734" s="22">
        <f>Enrollment[[#This Row],[Female Refugee  (15-24)]]+Enrollment[[#This Row],[Female Host (15-24)]]</f>
        <v>0</v>
      </c>
      <c r="BR734" s="22">
        <f>Enrollment[[#This Row],[Total Male (3-14)]]+Enrollment[[#This Row],[Total Male (15-24)]]</f>
        <v>0</v>
      </c>
      <c r="BS734" s="22">
        <f>Enrollment[[#This Row],[Total Female (3-14)]]+Enrollment[[#This Row],[Total Female (15-24)]]</f>
        <v>0</v>
      </c>
      <c r="BT734" s="22">
        <f>Enrollment[[#This Row],[Refugee Total]]+Enrollment[[#This Row],[Total Host]]</f>
        <v>0</v>
      </c>
      <c r="BU734" s="22">
        <f>Enrollment[[#This Row],['# of Girls from refugee community in age group 3-5 enrolled in learning spaces]]+Enrollment[[#This Row],['# of Girls from host community in age group 3-5 enrolled in learning spaces]]</f>
        <v>0</v>
      </c>
      <c r="BV734" s="22">
        <f>Enrollment[[#This Row],['# of Girls from refugee community in age group 6-14 enrolled in learning spaces]]+Enrollment[[#This Row],['# of Girls from host community in age group 6-14 enrolled in learning spaces]]</f>
        <v>0</v>
      </c>
      <c r="BW7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34" s="22">
        <f>Enrollment[[#This Row],['# of Boys from refugee community in age group 3-5 enrolled in learning spaces]]+Enrollment[[#This Row],['# of Boys from host community in age group 3-5 enrolled in learning spaces]]</f>
        <v>0</v>
      </c>
      <c r="BZ734" s="22">
        <f>Enrollment[[#This Row],['# of Boys from refugee community in age group 6-14 enrolled in learning spaces]]+Enrollment[[#This Row],['# of Boys from host community in age group 6-14 enrolled in learning spaces]]</f>
        <v>0</v>
      </c>
      <c r="CA7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7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35" spans="1:80">
      <c r="A735" s="21" t="s">
        <v>46</v>
      </c>
      <c r="B735" s="21" t="s">
        <v>75</v>
      </c>
      <c r="E735" s="21" t="s">
        <v>205</v>
      </c>
      <c r="F735" s="21" t="s">
        <v>1034</v>
      </c>
      <c r="G735" s="21">
        <v>31013622</v>
      </c>
      <c r="H735" s="21" t="s">
        <v>166</v>
      </c>
      <c r="I735" s="21" t="s">
        <v>259</v>
      </c>
      <c r="J735" s="21" t="s">
        <v>168</v>
      </c>
      <c r="K735" s="21">
        <v>21.209581039969802</v>
      </c>
      <c r="L735" s="21">
        <v>92.160039833439498</v>
      </c>
      <c r="M735" s="21">
        <v>-27.036951337077799</v>
      </c>
      <c r="N735" s="21">
        <v>4</v>
      </c>
      <c r="P735" s="21" t="s">
        <v>99</v>
      </c>
      <c r="Q735" s="21" t="s">
        <v>110</v>
      </c>
      <c r="S735" s="21">
        <v>15</v>
      </c>
      <c r="U735" s="21">
        <v>20</v>
      </c>
      <c r="AA735" s="21">
        <v>30</v>
      </c>
      <c r="AC735" s="21">
        <v>40</v>
      </c>
      <c r="AZ7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35" s="22">
        <f>Enrollment[[#This Row],[Refugee Children 3-14]]+Enrollment[[#This Row],[Refugee Children 15-24]]</f>
        <v>105</v>
      </c>
      <c r="BC7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35" s="22">
        <f>Enrollment[[#This Row],[Host Children 3-14]]+Enrollment[[#This Row],[Host Children 15-24]]</f>
        <v>0</v>
      </c>
      <c r="BF735" s="22">
        <f>Enrollment[[#This Row],['# of Boys from refugee community in age group 3-5 enrolled in learning spaces]]+Enrollment[[#This Row],['# of Boys from refugee community in age group 6-14 enrolled in learning spaces]]</f>
        <v>60</v>
      </c>
      <c r="BG735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735" s="22">
        <f>Enrollment[[#This Row],['# of Boys from host community in age group 3-5 enrolled in learning spaces]]+Enrollment[[#This Row],['# of Boys from host community in age group 6-14 enrolled in learning spaces]]</f>
        <v>0</v>
      </c>
      <c r="BI735" s="22">
        <f>Enrollment[[#This Row],['# of Girls from host community in age group 3-5 enrolled in learning spaces]]+Enrollment[[#This Row],['# of Girls from host community in age group 6-14 enrolled in learning spaces]]</f>
        <v>0</v>
      </c>
      <c r="BJ735" s="22">
        <f>Enrollment[[#This Row],[Male Refugee (3-14)]]+Enrollment[[#This Row],[Host Male (3-14)]]</f>
        <v>60</v>
      </c>
      <c r="BK735" s="22">
        <f>Enrollment[[#This Row],[Female Refugee (3-14)]]+Enrollment[[#This Row],[Host Female (3-14)]]</f>
        <v>45</v>
      </c>
      <c r="BL7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35" s="22">
        <f>Enrollment[[#This Row],['# of Boys from host community in age group 15-17 enrolled in learning spaces]]+Enrollment[[#This Row],['# of Boys from host community in age group 18-24 enrolled in learning spaces]]</f>
        <v>0</v>
      </c>
      <c r="BO7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35" s="22">
        <f>Enrollment[[#This Row],[Male Refugee (15-24)]]+Enrollment[[#This Row],[Male Host (15-24)]]</f>
        <v>0</v>
      </c>
      <c r="BQ735" s="22">
        <f>Enrollment[[#This Row],[Female Refugee  (15-24)]]+Enrollment[[#This Row],[Female Host (15-24)]]</f>
        <v>0</v>
      </c>
      <c r="BR735" s="22">
        <f>Enrollment[[#This Row],[Total Male (3-14)]]+Enrollment[[#This Row],[Total Male (15-24)]]</f>
        <v>60</v>
      </c>
      <c r="BS735" s="22">
        <f>Enrollment[[#This Row],[Total Female (3-14)]]+Enrollment[[#This Row],[Total Female (15-24)]]</f>
        <v>45</v>
      </c>
      <c r="BT735" s="22">
        <f>Enrollment[[#This Row],[Refugee Total]]+Enrollment[[#This Row],[Total Host]]</f>
        <v>105</v>
      </c>
      <c r="BU735" s="22">
        <f>Enrollment[[#This Row],['# of Girls from refugee community in age group 3-5 enrolled in learning spaces]]+Enrollment[[#This Row],['# of Girls from host community in age group 3-5 enrolled in learning spaces]]</f>
        <v>15</v>
      </c>
      <c r="BV735" s="22">
        <f>Enrollment[[#This Row],['# of Girls from refugee community in age group 6-14 enrolled in learning spaces]]+Enrollment[[#This Row],['# of Girls from host community in age group 6-14 enrolled in learning spaces]]</f>
        <v>30</v>
      </c>
      <c r="BW7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35" s="22">
        <f>Enrollment[[#This Row],['# of Boys from refugee community in age group 3-5 enrolled in learning spaces]]+Enrollment[[#This Row],['# of Boys from host community in age group 3-5 enrolled in learning spaces]]</f>
        <v>20</v>
      </c>
      <c r="BZ735" s="22">
        <f>Enrollment[[#This Row],['# of Boys from refugee community in age group 6-14 enrolled in learning spaces]]+Enrollment[[#This Row],['# of Boys from host community in age group 6-14 enrolled in learning spaces]]</f>
        <v>40</v>
      </c>
      <c r="CA7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7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36" spans="1:80">
      <c r="A736" s="21" t="s">
        <v>46</v>
      </c>
      <c r="B736" s="21" t="s">
        <v>75</v>
      </c>
      <c r="E736" s="21" t="s">
        <v>205</v>
      </c>
      <c r="F736" s="21" t="s">
        <v>1035</v>
      </c>
      <c r="G736" s="21">
        <v>31013619</v>
      </c>
      <c r="H736" s="21" t="s">
        <v>166</v>
      </c>
      <c r="I736" s="21" t="s">
        <v>259</v>
      </c>
      <c r="J736" s="21" t="s">
        <v>168</v>
      </c>
      <c r="K736" s="21">
        <v>21.209580246487199</v>
      </c>
      <c r="L736" s="21">
        <v>92.159838315837504</v>
      </c>
      <c r="M736" s="21">
        <v>-31.232525615868902</v>
      </c>
      <c r="N736" s="21">
        <v>4</v>
      </c>
      <c r="P736" s="21" t="s">
        <v>99</v>
      </c>
      <c r="Q736" s="21" t="s">
        <v>110</v>
      </c>
      <c r="S736" s="21">
        <v>34</v>
      </c>
      <c r="U736" s="21">
        <v>35</v>
      </c>
      <c r="AA736" s="21">
        <v>15</v>
      </c>
      <c r="AC736" s="21">
        <v>20</v>
      </c>
      <c r="AZ7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7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36" s="22">
        <f>Enrollment[[#This Row],[Refugee Children 3-14]]+Enrollment[[#This Row],[Refugee Children 15-24]]</f>
        <v>104</v>
      </c>
      <c r="BC7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36" s="22">
        <f>Enrollment[[#This Row],[Host Children 3-14]]+Enrollment[[#This Row],[Host Children 15-24]]</f>
        <v>0</v>
      </c>
      <c r="BF736" s="22">
        <f>Enrollment[[#This Row],['# of Boys from refugee community in age group 3-5 enrolled in learning spaces]]+Enrollment[[#This Row],['# of Boys from refugee community in age group 6-14 enrolled in learning spaces]]</f>
        <v>55</v>
      </c>
      <c r="BG736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736" s="22">
        <f>Enrollment[[#This Row],['# of Boys from host community in age group 3-5 enrolled in learning spaces]]+Enrollment[[#This Row],['# of Boys from host community in age group 6-14 enrolled in learning spaces]]</f>
        <v>0</v>
      </c>
      <c r="BI736" s="22">
        <f>Enrollment[[#This Row],['# of Girls from host community in age group 3-5 enrolled in learning spaces]]+Enrollment[[#This Row],['# of Girls from host community in age group 6-14 enrolled in learning spaces]]</f>
        <v>0</v>
      </c>
      <c r="BJ736" s="22">
        <f>Enrollment[[#This Row],[Male Refugee (3-14)]]+Enrollment[[#This Row],[Host Male (3-14)]]</f>
        <v>55</v>
      </c>
      <c r="BK736" s="22">
        <f>Enrollment[[#This Row],[Female Refugee (3-14)]]+Enrollment[[#This Row],[Host Female (3-14)]]</f>
        <v>49</v>
      </c>
      <c r="BL7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36" s="22">
        <f>Enrollment[[#This Row],['# of Boys from host community in age group 15-17 enrolled in learning spaces]]+Enrollment[[#This Row],['# of Boys from host community in age group 18-24 enrolled in learning spaces]]</f>
        <v>0</v>
      </c>
      <c r="BO7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36" s="22">
        <f>Enrollment[[#This Row],[Male Refugee (15-24)]]+Enrollment[[#This Row],[Male Host (15-24)]]</f>
        <v>0</v>
      </c>
      <c r="BQ736" s="22">
        <f>Enrollment[[#This Row],[Female Refugee  (15-24)]]+Enrollment[[#This Row],[Female Host (15-24)]]</f>
        <v>0</v>
      </c>
      <c r="BR736" s="22">
        <f>Enrollment[[#This Row],[Total Male (3-14)]]+Enrollment[[#This Row],[Total Male (15-24)]]</f>
        <v>55</v>
      </c>
      <c r="BS736" s="22">
        <f>Enrollment[[#This Row],[Total Female (3-14)]]+Enrollment[[#This Row],[Total Female (15-24)]]</f>
        <v>49</v>
      </c>
      <c r="BT736" s="22">
        <f>Enrollment[[#This Row],[Refugee Total]]+Enrollment[[#This Row],[Total Host]]</f>
        <v>104</v>
      </c>
      <c r="BU736" s="22">
        <f>Enrollment[[#This Row],['# of Girls from refugee community in age group 3-5 enrolled in learning spaces]]+Enrollment[[#This Row],['# of Girls from host community in age group 3-5 enrolled in learning spaces]]</f>
        <v>34</v>
      </c>
      <c r="BV736" s="22">
        <f>Enrollment[[#This Row],['# of Girls from refugee community in age group 6-14 enrolled in learning spaces]]+Enrollment[[#This Row],['# of Girls from host community in age group 6-14 enrolled in learning spaces]]</f>
        <v>15</v>
      </c>
      <c r="BW7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36" s="22">
        <f>Enrollment[[#This Row],['# of Boys from refugee community in age group 3-5 enrolled in learning spaces]]+Enrollment[[#This Row],['# of Boys from host community in age group 3-5 enrolled in learning spaces]]</f>
        <v>35</v>
      </c>
      <c r="BZ736" s="22">
        <f>Enrollment[[#This Row],['# of Boys from refugee community in age group 6-14 enrolled in learning spaces]]+Enrollment[[#This Row],['# of Boys from host community in age group 6-14 enrolled in learning spaces]]</f>
        <v>20</v>
      </c>
      <c r="CA7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7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37" spans="1:80">
      <c r="A737" s="21" t="s">
        <v>46</v>
      </c>
      <c r="B737" s="21" t="s">
        <v>75</v>
      </c>
      <c r="E737" s="21" t="s">
        <v>1036</v>
      </c>
      <c r="F737" s="21" t="s">
        <v>1037</v>
      </c>
      <c r="G737" s="21">
        <v>31013574</v>
      </c>
      <c r="H737" s="21" t="s">
        <v>166</v>
      </c>
      <c r="I737" s="21" t="s">
        <v>259</v>
      </c>
      <c r="J737" s="21" t="s">
        <v>168</v>
      </c>
      <c r="P737" s="21" t="s">
        <v>99</v>
      </c>
      <c r="Q737" s="21" t="s">
        <v>110</v>
      </c>
      <c r="S737" s="21">
        <v>37</v>
      </c>
      <c r="U737" s="21">
        <v>35</v>
      </c>
      <c r="AA737" s="21">
        <v>18</v>
      </c>
      <c r="AC737" s="21">
        <v>19</v>
      </c>
      <c r="AZ7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7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37" s="22">
        <f>Enrollment[[#This Row],[Refugee Children 3-14]]+Enrollment[[#This Row],[Refugee Children 15-24]]</f>
        <v>109</v>
      </c>
      <c r="BC7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37" s="22">
        <f>Enrollment[[#This Row],[Host Children 3-14]]+Enrollment[[#This Row],[Host Children 15-24]]</f>
        <v>0</v>
      </c>
      <c r="BF737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37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737" s="22">
        <f>Enrollment[[#This Row],['# of Boys from host community in age group 3-5 enrolled in learning spaces]]+Enrollment[[#This Row],['# of Boys from host community in age group 6-14 enrolled in learning spaces]]</f>
        <v>0</v>
      </c>
      <c r="BI737" s="22">
        <f>Enrollment[[#This Row],['# of Girls from host community in age group 3-5 enrolled in learning spaces]]+Enrollment[[#This Row],['# of Girls from host community in age group 6-14 enrolled in learning spaces]]</f>
        <v>0</v>
      </c>
      <c r="BJ737" s="22">
        <f>Enrollment[[#This Row],[Male Refugee (3-14)]]+Enrollment[[#This Row],[Host Male (3-14)]]</f>
        <v>54</v>
      </c>
      <c r="BK737" s="22">
        <f>Enrollment[[#This Row],[Female Refugee (3-14)]]+Enrollment[[#This Row],[Host Female (3-14)]]</f>
        <v>55</v>
      </c>
      <c r="BL7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37" s="22">
        <f>Enrollment[[#This Row],['# of Boys from host community in age group 15-17 enrolled in learning spaces]]+Enrollment[[#This Row],['# of Boys from host community in age group 18-24 enrolled in learning spaces]]</f>
        <v>0</v>
      </c>
      <c r="BO7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37" s="22">
        <f>Enrollment[[#This Row],[Male Refugee (15-24)]]+Enrollment[[#This Row],[Male Host (15-24)]]</f>
        <v>0</v>
      </c>
      <c r="BQ737" s="22">
        <f>Enrollment[[#This Row],[Female Refugee  (15-24)]]+Enrollment[[#This Row],[Female Host (15-24)]]</f>
        <v>0</v>
      </c>
      <c r="BR737" s="22">
        <f>Enrollment[[#This Row],[Total Male (3-14)]]+Enrollment[[#This Row],[Total Male (15-24)]]</f>
        <v>54</v>
      </c>
      <c r="BS737" s="22">
        <f>Enrollment[[#This Row],[Total Female (3-14)]]+Enrollment[[#This Row],[Total Female (15-24)]]</f>
        <v>55</v>
      </c>
      <c r="BT737" s="22">
        <f>Enrollment[[#This Row],[Refugee Total]]+Enrollment[[#This Row],[Total Host]]</f>
        <v>109</v>
      </c>
      <c r="BU737" s="22">
        <f>Enrollment[[#This Row],['# of Girls from refugee community in age group 3-5 enrolled in learning spaces]]+Enrollment[[#This Row],['# of Girls from host community in age group 3-5 enrolled in learning spaces]]</f>
        <v>37</v>
      </c>
      <c r="BV737" s="22">
        <f>Enrollment[[#This Row],['# of Girls from refugee community in age group 6-14 enrolled in learning spaces]]+Enrollment[[#This Row],['# of Girls from host community in age group 6-14 enrolled in learning spaces]]</f>
        <v>18</v>
      </c>
      <c r="BW7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37" s="22">
        <f>Enrollment[[#This Row],['# of Boys from refugee community in age group 3-5 enrolled in learning spaces]]+Enrollment[[#This Row],['# of Boys from host community in age group 3-5 enrolled in learning spaces]]</f>
        <v>35</v>
      </c>
      <c r="BZ737" s="22">
        <f>Enrollment[[#This Row],['# of Boys from refugee community in age group 6-14 enrolled in learning spaces]]+Enrollment[[#This Row],['# of Boys from host community in age group 6-14 enrolled in learning spaces]]</f>
        <v>19</v>
      </c>
      <c r="CA7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38" spans="1:80">
      <c r="A738" s="21" t="s">
        <v>46</v>
      </c>
      <c r="B738" s="21" t="s">
        <v>75</v>
      </c>
      <c r="E738" s="21" t="s">
        <v>1036</v>
      </c>
      <c r="F738" s="21" t="s">
        <v>1038</v>
      </c>
      <c r="G738" s="21">
        <v>31013572</v>
      </c>
      <c r="H738" s="21" t="s">
        <v>166</v>
      </c>
      <c r="I738" s="21" t="s">
        <v>259</v>
      </c>
      <c r="J738" s="21" t="s">
        <v>168</v>
      </c>
      <c r="P738" s="21" t="s">
        <v>99</v>
      </c>
      <c r="Q738" s="21" t="s">
        <v>110</v>
      </c>
      <c r="S738" s="21">
        <v>35</v>
      </c>
      <c r="U738" s="21">
        <v>36</v>
      </c>
      <c r="AA738" s="21">
        <v>20</v>
      </c>
      <c r="AC738" s="21">
        <v>17</v>
      </c>
      <c r="AZ7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7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38" s="22">
        <f>Enrollment[[#This Row],[Refugee Children 3-14]]+Enrollment[[#This Row],[Refugee Children 15-24]]</f>
        <v>108</v>
      </c>
      <c r="BC7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38" s="22">
        <f>Enrollment[[#This Row],[Host Children 3-14]]+Enrollment[[#This Row],[Host Children 15-24]]</f>
        <v>0</v>
      </c>
      <c r="BF738" s="22">
        <f>Enrollment[[#This Row],['# of Boys from refugee community in age group 3-5 enrolled in learning spaces]]+Enrollment[[#This Row],['# of Boys from refugee community in age group 6-14 enrolled in learning spaces]]</f>
        <v>53</v>
      </c>
      <c r="BG738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738" s="22">
        <f>Enrollment[[#This Row],['# of Boys from host community in age group 3-5 enrolled in learning spaces]]+Enrollment[[#This Row],['# of Boys from host community in age group 6-14 enrolled in learning spaces]]</f>
        <v>0</v>
      </c>
      <c r="BI738" s="22">
        <f>Enrollment[[#This Row],['# of Girls from host community in age group 3-5 enrolled in learning spaces]]+Enrollment[[#This Row],['# of Girls from host community in age group 6-14 enrolled in learning spaces]]</f>
        <v>0</v>
      </c>
      <c r="BJ738" s="22">
        <f>Enrollment[[#This Row],[Male Refugee (3-14)]]+Enrollment[[#This Row],[Host Male (3-14)]]</f>
        <v>53</v>
      </c>
      <c r="BK738" s="22">
        <f>Enrollment[[#This Row],[Female Refugee (3-14)]]+Enrollment[[#This Row],[Host Female (3-14)]]</f>
        <v>55</v>
      </c>
      <c r="BL7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38" s="22">
        <f>Enrollment[[#This Row],['# of Boys from host community in age group 15-17 enrolled in learning spaces]]+Enrollment[[#This Row],['# of Boys from host community in age group 18-24 enrolled in learning spaces]]</f>
        <v>0</v>
      </c>
      <c r="BO7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38" s="22">
        <f>Enrollment[[#This Row],[Male Refugee (15-24)]]+Enrollment[[#This Row],[Male Host (15-24)]]</f>
        <v>0</v>
      </c>
      <c r="BQ738" s="22">
        <f>Enrollment[[#This Row],[Female Refugee  (15-24)]]+Enrollment[[#This Row],[Female Host (15-24)]]</f>
        <v>0</v>
      </c>
      <c r="BR738" s="22">
        <f>Enrollment[[#This Row],[Total Male (3-14)]]+Enrollment[[#This Row],[Total Male (15-24)]]</f>
        <v>53</v>
      </c>
      <c r="BS738" s="22">
        <f>Enrollment[[#This Row],[Total Female (3-14)]]+Enrollment[[#This Row],[Total Female (15-24)]]</f>
        <v>55</v>
      </c>
      <c r="BT738" s="22">
        <f>Enrollment[[#This Row],[Refugee Total]]+Enrollment[[#This Row],[Total Host]]</f>
        <v>108</v>
      </c>
      <c r="BU738" s="22">
        <f>Enrollment[[#This Row],['# of Girls from refugee community in age group 3-5 enrolled in learning spaces]]+Enrollment[[#This Row],['# of Girls from host community in age group 3-5 enrolled in learning spaces]]</f>
        <v>35</v>
      </c>
      <c r="BV738" s="22">
        <f>Enrollment[[#This Row],['# of Girls from refugee community in age group 6-14 enrolled in learning spaces]]+Enrollment[[#This Row],['# of Girls from host community in age group 6-14 enrolled in learning spaces]]</f>
        <v>20</v>
      </c>
      <c r="BW7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38" s="22">
        <f>Enrollment[[#This Row],['# of Boys from refugee community in age group 3-5 enrolled in learning spaces]]+Enrollment[[#This Row],['# of Boys from host community in age group 3-5 enrolled in learning spaces]]</f>
        <v>36</v>
      </c>
      <c r="BZ738" s="22">
        <f>Enrollment[[#This Row],['# of Boys from refugee community in age group 6-14 enrolled in learning spaces]]+Enrollment[[#This Row],['# of Boys from host community in age group 6-14 enrolled in learning spaces]]</f>
        <v>17</v>
      </c>
      <c r="CA7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7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39" spans="1:80">
      <c r="A739" s="21" t="s">
        <v>46</v>
      </c>
      <c r="B739" s="21" t="s">
        <v>75</v>
      </c>
      <c r="E739" s="21" t="s">
        <v>1036</v>
      </c>
      <c r="F739" s="21" t="s">
        <v>1039</v>
      </c>
      <c r="G739" s="21">
        <v>31013576</v>
      </c>
      <c r="H739" s="21" t="s">
        <v>166</v>
      </c>
      <c r="I739" s="21" t="s">
        <v>259</v>
      </c>
      <c r="J739" s="21" t="s">
        <v>168</v>
      </c>
      <c r="P739" s="21" t="s">
        <v>99</v>
      </c>
      <c r="Q739" s="21" t="s">
        <v>110</v>
      </c>
      <c r="S739" s="21">
        <v>36</v>
      </c>
      <c r="U739" s="21">
        <v>38</v>
      </c>
      <c r="AA739" s="21">
        <v>15</v>
      </c>
      <c r="AC739" s="21">
        <v>22</v>
      </c>
      <c r="AZ7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39" s="22">
        <f>Enrollment[[#This Row],[Refugee Children 3-14]]+Enrollment[[#This Row],[Refugee Children 15-24]]</f>
        <v>111</v>
      </c>
      <c r="BC7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39" s="22">
        <f>Enrollment[[#This Row],[Host Children 3-14]]+Enrollment[[#This Row],[Host Children 15-24]]</f>
        <v>0</v>
      </c>
      <c r="BF739" s="22">
        <f>Enrollment[[#This Row],['# of Boys from refugee community in age group 3-5 enrolled in learning spaces]]+Enrollment[[#This Row],['# of Boys from refugee community in age group 6-14 enrolled in learning spaces]]</f>
        <v>60</v>
      </c>
      <c r="BG739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739" s="22">
        <f>Enrollment[[#This Row],['# of Boys from host community in age group 3-5 enrolled in learning spaces]]+Enrollment[[#This Row],['# of Boys from host community in age group 6-14 enrolled in learning spaces]]</f>
        <v>0</v>
      </c>
      <c r="BI739" s="22">
        <f>Enrollment[[#This Row],['# of Girls from host community in age group 3-5 enrolled in learning spaces]]+Enrollment[[#This Row],['# of Girls from host community in age group 6-14 enrolled in learning spaces]]</f>
        <v>0</v>
      </c>
      <c r="BJ739" s="22">
        <f>Enrollment[[#This Row],[Male Refugee (3-14)]]+Enrollment[[#This Row],[Host Male (3-14)]]</f>
        <v>60</v>
      </c>
      <c r="BK739" s="22">
        <f>Enrollment[[#This Row],[Female Refugee (3-14)]]+Enrollment[[#This Row],[Host Female (3-14)]]</f>
        <v>51</v>
      </c>
      <c r="BL7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39" s="22">
        <f>Enrollment[[#This Row],['# of Boys from host community in age group 15-17 enrolled in learning spaces]]+Enrollment[[#This Row],['# of Boys from host community in age group 18-24 enrolled in learning spaces]]</f>
        <v>0</v>
      </c>
      <c r="BO7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39" s="22">
        <f>Enrollment[[#This Row],[Male Refugee (15-24)]]+Enrollment[[#This Row],[Male Host (15-24)]]</f>
        <v>0</v>
      </c>
      <c r="BQ739" s="22">
        <f>Enrollment[[#This Row],[Female Refugee  (15-24)]]+Enrollment[[#This Row],[Female Host (15-24)]]</f>
        <v>0</v>
      </c>
      <c r="BR739" s="22">
        <f>Enrollment[[#This Row],[Total Male (3-14)]]+Enrollment[[#This Row],[Total Male (15-24)]]</f>
        <v>60</v>
      </c>
      <c r="BS739" s="22">
        <f>Enrollment[[#This Row],[Total Female (3-14)]]+Enrollment[[#This Row],[Total Female (15-24)]]</f>
        <v>51</v>
      </c>
      <c r="BT739" s="22">
        <f>Enrollment[[#This Row],[Refugee Total]]+Enrollment[[#This Row],[Total Host]]</f>
        <v>111</v>
      </c>
      <c r="BU739" s="22">
        <f>Enrollment[[#This Row],['# of Girls from refugee community in age group 3-5 enrolled in learning spaces]]+Enrollment[[#This Row],['# of Girls from host community in age group 3-5 enrolled in learning spaces]]</f>
        <v>36</v>
      </c>
      <c r="BV739" s="22">
        <f>Enrollment[[#This Row],['# of Girls from refugee community in age group 6-14 enrolled in learning spaces]]+Enrollment[[#This Row],['# of Girls from host community in age group 6-14 enrolled in learning spaces]]</f>
        <v>15</v>
      </c>
      <c r="BW7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39" s="22">
        <f>Enrollment[[#This Row],['# of Boys from refugee community in age group 3-5 enrolled in learning spaces]]+Enrollment[[#This Row],['# of Boys from host community in age group 3-5 enrolled in learning spaces]]</f>
        <v>38</v>
      </c>
      <c r="BZ739" s="22">
        <f>Enrollment[[#This Row],['# of Boys from refugee community in age group 6-14 enrolled in learning spaces]]+Enrollment[[#This Row],['# of Boys from host community in age group 6-14 enrolled in learning spaces]]</f>
        <v>22</v>
      </c>
      <c r="CA7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7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40" spans="1:80">
      <c r="A740" s="21" t="s">
        <v>46</v>
      </c>
      <c r="B740" s="21" t="s">
        <v>75</v>
      </c>
      <c r="E740" s="21" t="s">
        <v>1036</v>
      </c>
      <c r="F740" s="21" t="s">
        <v>1040</v>
      </c>
      <c r="G740" s="21">
        <v>31013567</v>
      </c>
      <c r="H740" s="21" t="s">
        <v>166</v>
      </c>
      <c r="I740" s="21" t="s">
        <v>259</v>
      </c>
      <c r="J740" s="21" t="s">
        <v>168</v>
      </c>
      <c r="P740" s="21" t="s">
        <v>99</v>
      </c>
      <c r="Q740" s="21" t="s">
        <v>110</v>
      </c>
      <c r="S740" s="21">
        <v>20</v>
      </c>
      <c r="U740" s="21">
        <v>17</v>
      </c>
      <c r="AA740" s="21">
        <v>19</v>
      </c>
      <c r="AC740" s="21">
        <v>18</v>
      </c>
      <c r="AZ7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74</v>
      </c>
      <c r="BA7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40" s="22">
        <f>Enrollment[[#This Row],[Refugee Children 3-14]]+Enrollment[[#This Row],[Refugee Children 15-24]]</f>
        <v>74</v>
      </c>
      <c r="BC7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40" s="22">
        <f>Enrollment[[#This Row],[Host Children 3-14]]+Enrollment[[#This Row],[Host Children 15-24]]</f>
        <v>0</v>
      </c>
      <c r="BF740" s="22">
        <f>Enrollment[[#This Row],['# of Boys from refugee community in age group 3-5 enrolled in learning spaces]]+Enrollment[[#This Row],['# of Boys from refugee community in age group 6-14 enrolled in learning spaces]]</f>
        <v>35</v>
      </c>
      <c r="BG740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740" s="22">
        <f>Enrollment[[#This Row],['# of Boys from host community in age group 3-5 enrolled in learning spaces]]+Enrollment[[#This Row],['# of Boys from host community in age group 6-14 enrolled in learning spaces]]</f>
        <v>0</v>
      </c>
      <c r="BI740" s="22">
        <f>Enrollment[[#This Row],['# of Girls from host community in age group 3-5 enrolled in learning spaces]]+Enrollment[[#This Row],['# of Girls from host community in age group 6-14 enrolled in learning spaces]]</f>
        <v>0</v>
      </c>
      <c r="BJ740" s="22">
        <f>Enrollment[[#This Row],[Male Refugee (3-14)]]+Enrollment[[#This Row],[Host Male (3-14)]]</f>
        <v>35</v>
      </c>
      <c r="BK740" s="22">
        <f>Enrollment[[#This Row],[Female Refugee (3-14)]]+Enrollment[[#This Row],[Host Female (3-14)]]</f>
        <v>39</v>
      </c>
      <c r="BL7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40" s="22">
        <f>Enrollment[[#This Row],['# of Boys from host community in age group 15-17 enrolled in learning spaces]]+Enrollment[[#This Row],['# of Boys from host community in age group 18-24 enrolled in learning spaces]]</f>
        <v>0</v>
      </c>
      <c r="BO7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40" s="22">
        <f>Enrollment[[#This Row],[Male Refugee (15-24)]]+Enrollment[[#This Row],[Male Host (15-24)]]</f>
        <v>0</v>
      </c>
      <c r="BQ740" s="22">
        <f>Enrollment[[#This Row],[Female Refugee  (15-24)]]+Enrollment[[#This Row],[Female Host (15-24)]]</f>
        <v>0</v>
      </c>
      <c r="BR740" s="22">
        <f>Enrollment[[#This Row],[Total Male (3-14)]]+Enrollment[[#This Row],[Total Male (15-24)]]</f>
        <v>35</v>
      </c>
      <c r="BS740" s="22">
        <f>Enrollment[[#This Row],[Total Female (3-14)]]+Enrollment[[#This Row],[Total Female (15-24)]]</f>
        <v>39</v>
      </c>
      <c r="BT740" s="22">
        <f>Enrollment[[#This Row],[Refugee Total]]+Enrollment[[#This Row],[Total Host]]</f>
        <v>74</v>
      </c>
      <c r="BU740" s="22">
        <f>Enrollment[[#This Row],['# of Girls from refugee community in age group 3-5 enrolled in learning spaces]]+Enrollment[[#This Row],['# of Girls from host community in age group 3-5 enrolled in learning spaces]]</f>
        <v>20</v>
      </c>
      <c r="BV740" s="22">
        <f>Enrollment[[#This Row],['# of Girls from refugee community in age group 6-14 enrolled in learning spaces]]+Enrollment[[#This Row],['# of Girls from host community in age group 6-14 enrolled in learning spaces]]</f>
        <v>19</v>
      </c>
      <c r="BW7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40" s="22">
        <f>Enrollment[[#This Row],['# of Boys from refugee community in age group 3-5 enrolled in learning spaces]]+Enrollment[[#This Row],['# of Boys from host community in age group 3-5 enrolled in learning spaces]]</f>
        <v>17</v>
      </c>
      <c r="BZ740" s="22">
        <f>Enrollment[[#This Row],['# of Boys from refugee community in age group 6-14 enrolled in learning spaces]]+Enrollment[[#This Row],['# of Boys from host community in age group 6-14 enrolled in learning spaces]]</f>
        <v>18</v>
      </c>
      <c r="CA7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7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41" spans="1:80">
      <c r="A741" s="21" t="s">
        <v>46</v>
      </c>
      <c r="B741" s="21" t="s">
        <v>75</v>
      </c>
      <c r="E741" s="21" t="s">
        <v>1036</v>
      </c>
      <c r="F741" s="21" t="s">
        <v>1041</v>
      </c>
      <c r="G741" s="21">
        <v>31013568</v>
      </c>
      <c r="H741" s="21" t="s">
        <v>166</v>
      </c>
      <c r="I741" s="21" t="s">
        <v>259</v>
      </c>
      <c r="J741" s="21" t="s">
        <v>168</v>
      </c>
      <c r="P741" s="21" t="s">
        <v>99</v>
      </c>
      <c r="Q741" s="21" t="s">
        <v>110</v>
      </c>
      <c r="S741" s="21">
        <v>22</v>
      </c>
      <c r="U741" s="21">
        <v>15</v>
      </c>
      <c r="AA741" s="21">
        <v>22</v>
      </c>
      <c r="AC741" s="21">
        <v>15</v>
      </c>
      <c r="AZ7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74</v>
      </c>
      <c r="BA7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41" s="22">
        <f>Enrollment[[#This Row],[Refugee Children 3-14]]+Enrollment[[#This Row],[Refugee Children 15-24]]</f>
        <v>74</v>
      </c>
      <c r="BC7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41" s="22">
        <f>Enrollment[[#This Row],[Host Children 3-14]]+Enrollment[[#This Row],[Host Children 15-24]]</f>
        <v>0</v>
      </c>
      <c r="BF741" s="22">
        <f>Enrollment[[#This Row],['# of Boys from refugee community in age group 3-5 enrolled in learning spaces]]+Enrollment[[#This Row],['# of Boys from refugee community in age group 6-14 enrolled in learning spaces]]</f>
        <v>30</v>
      </c>
      <c r="BG741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741" s="22">
        <f>Enrollment[[#This Row],['# of Boys from host community in age group 3-5 enrolled in learning spaces]]+Enrollment[[#This Row],['# of Boys from host community in age group 6-14 enrolled in learning spaces]]</f>
        <v>0</v>
      </c>
      <c r="BI741" s="22">
        <f>Enrollment[[#This Row],['# of Girls from host community in age group 3-5 enrolled in learning spaces]]+Enrollment[[#This Row],['# of Girls from host community in age group 6-14 enrolled in learning spaces]]</f>
        <v>0</v>
      </c>
      <c r="BJ741" s="22">
        <f>Enrollment[[#This Row],[Male Refugee (3-14)]]+Enrollment[[#This Row],[Host Male (3-14)]]</f>
        <v>30</v>
      </c>
      <c r="BK741" s="22">
        <f>Enrollment[[#This Row],[Female Refugee (3-14)]]+Enrollment[[#This Row],[Host Female (3-14)]]</f>
        <v>44</v>
      </c>
      <c r="BL7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41" s="22">
        <f>Enrollment[[#This Row],['# of Boys from host community in age group 15-17 enrolled in learning spaces]]+Enrollment[[#This Row],['# of Boys from host community in age group 18-24 enrolled in learning spaces]]</f>
        <v>0</v>
      </c>
      <c r="BO7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41" s="22">
        <f>Enrollment[[#This Row],[Male Refugee (15-24)]]+Enrollment[[#This Row],[Male Host (15-24)]]</f>
        <v>0</v>
      </c>
      <c r="BQ741" s="22">
        <f>Enrollment[[#This Row],[Female Refugee  (15-24)]]+Enrollment[[#This Row],[Female Host (15-24)]]</f>
        <v>0</v>
      </c>
      <c r="BR741" s="22">
        <f>Enrollment[[#This Row],[Total Male (3-14)]]+Enrollment[[#This Row],[Total Male (15-24)]]</f>
        <v>30</v>
      </c>
      <c r="BS741" s="22">
        <f>Enrollment[[#This Row],[Total Female (3-14)]]+Enrollment[[#This Row],[Total Female (15-24)]]</f>
        <v>44</v>
      </c>
      <c r="BT741" s="22">
        <f>Enrollment[[#This Row],[Refugee Total]]+Enrollment[[#This Row],[Total Host]]</f>
        <v>74</v>
      </c>
      <c r="BU741" s="22">
        <f>Enrollment[[#This Row],['# of Girls from refugee community in age group 3-5 enrolled in learning spaces]]+Enrollment[[#This Row],['# of Girls from host community in age group 3-5 enrolled in learning spaces]]</f>
        <v>22</v>
      </c>
      <c r="BV741" s="22">
        <f>Enrollment[[#This Row],['# of Girls from refugee community in age group 6-14 enrolled in learning spaces]]+Enrollment[[#This Row],['# of Girls from host community in age group 6-14 enrolled in learning spaces]]</f>
        <v>22</v>
      </c>
      <c r="BW7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41" s="22">
        <f>Enrollment[[#This Row],['# of Boys from refugee community in age group 3-5 enrolled in learning spaces]]+Enrollment[[#This Row],['# of Boys from host community in age group 3-5 enrolled in learning spaces]]</f>
        <v>15</v>
      </c>
      <c r="BZ741" s="22">
        <f>Enrollment[[#This Row],['# of Boys from refugee community in age group 6-14 enrolled in learning spaces]]+Enrollment[[#This Row],['# of Boys from host community in age group 6-14 enrolled in learning spaces]]</f>
        <v>15</v>
      </c>
      <c r="CA7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7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42" spans="1:80">
      <c r="A742" s="21" t="s">
        <v>46</v>
      </c>
      <c r="B742" s="21" t="s">
        <v>75</v>
      </c>
      <c r="E742" s="21" t="s">
        <v>1036</v>
      </c>
      <c r="F742" s="21" t="s">
        <v>1042</v>
      </c>
      <c r="G742" s="21">
        <v>31013566</v>
      </c>
      <c r="H742" s="21" t="s">
        <v>166</v>
      </c>
      <c r="I742" s="21" t="s">
        <v>259</v>
      </c>
      <c r="J742" s="21" t="s">
        <v>168</v>
      </c>
      <c r="P742" s="21" t="s">
        <v>99</v>
      </c>
      <c r="Q742" s="21" t="s">
        <v>110</v>
      </c>
      <c r="S742" s="21">
        <v>20</v>
      </c>
      <c r="U742" s="21">
        <v>17</v>
      </c>
      <c r="AA742" s="21">
        <v>20</v>
      </c>
      <c r="AC742" s="21">
        <v>17</v>
      </c>
      <c r="AZ7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74</v>
      </c>
      <c r="BA7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42" s="22">
        <f>Enrollment[[#This Row],[Refugee Children 3-14]]+Enrollment[[#This Row],[Refugee Children 15-24]]</f>
        <v>74</v>
      </c>
      <c r="BC7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42" s="22">
        <f>Enrollment[[#This Row],[Host Children 3-14]]+Enrollment[[#This Row],[Host Children 15-24]]</f>
        <v>0</v>
      </c>
      <c r="BF742" s="22">
        <f>Enrollment[[#This Row],['# of Boys from refugee community in age group 3-5 enrolled in learning spaces]]+Enrollment[[#This Row],['# of Boys from refugee community in age group 6-14 enrolled in learning spaces]]</f>
        <v>34</v>
      </c>
      <c r="BG742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742" s="22">
        <f>Enrollment[[#This Row],['# of Boys from host community in age group 3-5 enrolled in learning spaces]]+Enrollment[[#This Row],['# of Boys from host community in age group 6-14 enrolled in learning spaces]]</f>
        <v>0</v>
      </c>
      <c r="BI742" s="22">
        <f>Enrollment[[#This Row],['# of Girls from host community in age group 3-5 enrolled in learning spaces]]+Enrollment[[#This Row],['# of Girls from host community in age group 6-14 enrolled in learning spaces]]</f>
        <v>0</v>
      </c>
      <c r="BJ742" s="22">
        <f>Enrollment[[#This Row],[Male Refugee (3-14)]]+Enrollment[[#This Row],[Host Male (3-14)]]</f>
        <v>34</v>
      </c>
      <c r="BK742" s="22">
        <f>Enrollment[[#This Row],[Female Refugee (3-14)]]+Enrollment[[#This Row],[Host Female (3-14)]]</f>
        <v>40</v>
      </c>
      <c r="BL7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42" s="22">
        <f>Enrollment[[#This Row],['# of Boys from host community in age group 15-17 enrolled in learning spaces]]+Enrollment[[#This Row],['# of Boys from host community in age group 18-24 enrolled in learning spaces]]</f>
        <v>0</v>
      </c>
      <c r="BO7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42" s="22">
        <f>Enrollment[[#This Row],[Male Refugee (15-24)]]+Enrollment[[#This Row],[Male Host (15-24)]]</f>
        <v>0</v>
      </c>
      <c r="BQ742" s="22">
        <f>Enrollment[[#This Row],[Female Refugee  (15-24)]]+Enrollment[[#This Row],[Female Host (15-24)]]</f>
        <v>0</v>
      </c>
      <c r="BR742" s="22">
        <f>Enrollment[[#This Row],[Total Male (3-14)]]+Enrollment[[#This Row],[Total Male (15-24)]]</f>
        <v>34</v>
      </c>
      <c r="BS742" s="22">
        <f>Enrollment[[#This Row],[Total Female (3-14)]]+Enrollment[[#This Row],[Total Female (15-24)]]</f>
        <v>40</v>
      </c>
      <c r="BT742" s="22">
        <f>Enrollment[[#This Row],[Refugee Total]]+Enrollment[[#This Row],[Total Host]]</f>
        <v>74</v>
      </c>
      <c r="BU742" s="22">
        <f>Enrollment[[#This Row],['# of Girls from refugee community in age group 3-5 enrolled in learning spaces]]+Enrollment[[#This Row],['# of Girls from host community in age group 3-5 enrolled in learning spaces]]</f>
        <v>20</v>
      </c>
      <c r="BV742" s="22">
        <f>Enrollment[[#This Row],['# of Girls from refugee community in age group 6-14 enrolled in learning spaces]]+Enrollment[[#This Row],['# of Girls from host community in age group 6-14 enrolled in learning spaces]]</f>
        <v>20</v>
      </c>
      <c r="BW7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42" s="22">
        <f>Enrollment[[#This Row],['# of Boys from refugee community in age group 3-5 enrolled in learning spaces]]+Enrollment[[#This Row],['# of Boys from host community in age group 3-5 enrolled in learning spaces]]</f>
        <v>17</v>
      </c>
      <c r="BZ742" s="22">
        <f>Enrollment[[#This Row],['# of Boys from refugee community in age group 6-14 enrolled in learning spaces]]+Enrollment[[#This Row],['# of Boys from host community in age group 6-14 enrolled in learning spaces]]</f>
        <v>17</v>
      </c>
      <c r="CA7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7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43" spans="1:80">
      <c r="A743" s="21" t="s">
        <v>46</v>
      </c>
      <c r="B743" s="21" t="s">
        <v>75</v>
      </c>
      <c r="E743" s="21" t="s">
        <v>1036</v>
      </c>
      <c r="F743" s="21" t="s">
        <v>1043</v>
      </c>
      <c r="G743" s="21">
        <v>31013561</v>
      </c>
      <c r="H743" s="21" t="s">
        <v>166</v>
      </c>
      <c r="I743" s="21" t="s">
        <v>259</v>
      </c>
      <c r="J743" s="21" t="s">
        <v>168</v>
      </c>
      <c r="P743" s="21" t="s">
        <v>99</v>
      </c>
      <c r="Q743" s="21" t="s">
        <v>110</v>
      </c>
      <c r="S743" s="21">
        <v>17</v>
      </c>
      <c r="U743" s="21">
        <v>20</v>
      </c>
      <c r="AA743" s="21">
        <v>33</v>
      </c>
      <c r="AC743" s="21">
        <v>41</v>
      </c>
      <c r="AZ7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43" s="22">
        <f>Enrollment[[#This Row],[Refugee Children 3-14]]+Enrollment[[#This Row],[Refugee Children 15-24]]</f>
        <v>111</v>
      </c>
      <c r="BC7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43" s="22">
        <f>Enrollment[[#This Row],[Host Children 3-14]]+Enrollment[[#This Row],[Host Children 15-24]]</f>
        <v>0</v>
      </c>
      <c r="BF743" s="22">
        <f>Enrollment[[#This Row],['# of Boys from refugee community in age group 3-5 enrolled in learning spaces]]+Enrollment[[#This Row],['# of Boys from refugee community in age group 6-14 enrolled in learning spaces]]</f>
        <v>61</v>
      </c>
      <c r="BG743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743" s="22">
        <f>Enrollment[[#This Row],['# of Boys from host community in age group 3-5 enrolled in learning spaces]]+Enrollment[[#This Row],['# of Boys from host community in age group 6-14 enrolled in learning spaces]]</f>
        <v>0</v>
      </c>
      <c r="BI743" s="22">
        <f>Enrollment[[#This Row],['# of Girls from host community in age group 3-5 enrolled in learning spaces]]+Enrollment[[#This Row],['# of Girls from host community in age group 6-14 enrolled in learning spaces]]</f>
        <v>0</v>
      </c>
      <c r="BJ743" s="22">
        <f>Enrollment[[#This Row],[Male Refugee (3-14)]]+Enrollment[[#This Row],[Host Male (3-14)]]</f>
        <v>61</v>
      </c>
      <c r="BK743" s="22">
        <f>Enrollment[[#This Row],[Female Refugee (3-14)]]+Enrollment[[#This Row],[Host Female (3-14)]]</f>
        <v>50</v>
      </c>
      <c r="BL7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43" s="22">
        <f>Enrollment[[#This Row],['# of Boys from host community in age group 15-17 enrolled in learning spaces]]+Enrollment[[#This Row],['# of Boys from host community in age group 18-24 enrolled in learning spaces]]</f>
        <v>0</v>
      </c>
      <c r="BO7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43" s="22">
        <f>Enrollment[[#This Row],[Male Refugee (15-24)]]+Enrollment[[#This Row],[Male Host (15-24)]]</f>
        <v>0</v>
      </c>
      <c r="BQ743" s="22">
        <f>Enrollment[[#This Row],[Female Refugee  (15-24)]]+Enrollment[[#This Row],[Female Host (15-24)]]</f>
        <v>0</v>
      </c>
      <c r="BR743" s="22">
        <f>Enrollment[[#This Row],[Total Male (3-14)]]+Enrollment[[#This Row],[Total Male (15-24)]]</f>
        <v>61</v>
      </c>
      <c r="BS743" s="22">
        <f>Enrollment[[#This Row],[Total Female (3-14)]]+Enrollment[[#This Row],[Total Female (15-24)]]</f>
        <v>50</v>
      </c>
      <c r="BT743" s="22">
        <f>Enrollment[[#This Row],[Refugee Total]]+Enrollment[[#This Row],[Total Host]]</f>
        <v>111</v>
      </c>
      <c r="BU743" s="22">
        <f>Enrollment[[#This Row],['# of Girls from refugee community in age group 3-5 enrolled in learning spaces]]+Enrollment[[#This Row],['# of Girls from host community in age group 3-5 enrolled in learning spaces]]</f>
        <v>17</v>
      </c>
      <c r="BV743" s="22">
        <f>Enrollment[[#This Row],['# of Girls from refugee community in age group 6-14 enrolled in learning spaces]]+Enrollment[[#This Row],['# of Girls from host community in age group 6-14 enrolled in learning spaces]]</f>
        <v>33</v>
      </c>
      <c r="BW7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43" s="22">
        <f>Enrollment[[#This Row],['# of Boys from refugee community in age group 3-5 enrolled in learning spaces]]+Enrollment[[#This Row],['# of Boys from host community in age group 3-5 enrolled in learning spaces]]</f>
        <v>20</v>
      </c>
      <c r="BZ743" s="22">
        <f>Enrollment[[#This Row],['# of Boys from refugee community in age group 6-14 enrolled in learning spaces]]+Enrollment[[#This Row],['# of Boys from host community in age group 6-14 enrolled in learning spaces]]</f>
        <v>41</v>
      </c>
      <c r="CA7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7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44" spans="1:80">
      <c r="A744" s="21" t="s">
        <v>46</v>
      </c>
      <c r="B744" s="21" t="s">
        <v>75</v>
      </c>
      <c r="E744" s="21" t="s">
        <v>1036</v>
      </c>
      <c r="F744" s="21" t="s">
        <v>1044</v>
      </c>
      <c r="G744" s="21">
        <v>31013559</v>
      </c>
      <c r="H744" s="21" t="s">
        <v>166</v>
      </c>
      <c r="I744" s="21" t="s">
        <v>259</v>
      </c>
      <c r="J744" s="21" t="s">
        <v>168</v>
      </c>
      <c r="P744" s="21" t="s">
        <v>99</v>
      </c>
      <c r="Q744" s="21" t="s">
        <v>110</v>
      </c>
      <c r="S744" s="21">
        <v>43</v>
      </c>
      <c r="U744" s="21">
        <v>31</v>
      </c>
      <c r="AA744" s="21">
        <v>24</v>
      </c>
      <c r="AC744" s="21">
        <v>13</v>
      </c>
      <c r="AZ7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44" s="22">
        <f>Enrollment[[#This Row],[Refugee Children 3-14]]+Enrollment[[#This Row],[Refugee Children 15-24]]</f>
        <v>111</v>
      </c>
      <c r="BC7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44" s="22">
        <f>Enrollment[[#This Row],[Host Children 3-14]]+Enrollment[[#This Row],[Host Children 15-24]]</f>
        <v>0</v>
      </c>
      <c r="BF744" s="22">
        <f>Enrollment[[#This Row],['# of Boys from refugee community in age group 3-5 enrolled in learning spaces]]+Enrollment[[#This Row],['# of Boys from refugee community in age group 6-14 enrolled in learning spaces]]</f>
        <v>44</v>
      </c>
      <c r="BG744" s="22">
        <f>Enrollment[[#This Row],['# of Girls from refugee community in age group 3-5 enrolled in learning spaces]]+Enrollment[[#This Row],['# of Girls from refugee community in age group 6-14 enrolled in learning spaces]]</f>
        <v>67</v>
      </c>
      <c r="BH744" s="22">
        <f>Enrollment[[#This Row],['# of Boys from host community in age group 3-5 enrolled in learning spaces]]+Enrollment[[#This Row],['# of Boys from host community in age group 6-14 enrolled in learning spaces]]</f>
        <v>0</v>
      </c>
      <c r="BI744" s="22">
        <f>Enrollment[[#This Row],['# of Girls from host community in age group 3-5 enrolled in learning spaces]]+Enrollment[[#This Row],['# of Girls from host community in age group 6-14 enrolled in learning spaces]]</f>
        <v>0</v>
      </c>
      <c r="BJ744" s="22">
        <f>Enrollment[[#This Row],[Male Refugee (3-14)]]+Enrollment[[#This Row],[Host Male (3-14)]]</f>
        <v>44</v>
      </c>
      <c r="BK744" s="22">
        <f>Enrollment[[#This Row],[Female Refugee (3-14)]]+Enrollment[[#This Row],[Host Female (3-14)]]</f>
        <v>67</v>
      </c>
      <c r="BL7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44" s="22">
        <f>Enrollment[[#This Row],['# of Boys from host community in age group 15-17 enrolled in learning spaces]]+Enrollment[[#This Row],['# of Boys from host community in age group 18-24 enrolled in learning spaces]]</f>
        <v>0</v>
      </c>
      <c r="BO7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44" s="22">
        <f>Enrollment[[#This Row],[Male Refugee (15-24)]]+Enrollment[[#This Row],[Male Host (15-24)]]</f>
        <v>0</v>
      </c>
      <c r="BQ744" s="22">
        <f>Enrollment[[#This Row],[Female Refugee  (15-24)]]+Enrollment[[#This Row],[Female Host (15-24)]]</f>
        <v>0</v>
      </c>
      <c r="BR744" s="22">
        <f>Enrollment[[#This Row],[Total Male (3-14)]]+Enrollment[[#This Row],[Total Male (15-24)]]</f>
        <v>44</v>
      </c>
      <c r="BS744" s="22">
        <f>Enrollment[[#This Row],[Total Female (3-14)]]+Enrollment[[#This Row],[Total Female (15-24)]]</f>
        <v>67</v>
      </c>
      <c r="BT744" s="22">
        <f>Enrollment[[#This Row],[Refugee Total]]+Enrollment[[#This Row],[Total Host]]</f>
        <v>111</v>
      </c>
      <c r="BU744" s="22">
        <f>Enrollment[[#This Row],['# of Girls from refugee community in age group 3-5 enrolled in learning spaces]]+Enrollment[[#This Row],['# of Girls from host community in age group 3-5 enrolled in learning spaces]]</f>
        <v>43</v>
      </c>
      <c r="BV744" s="22">
        <f>Enrollment[[#This Row],['# of Girls from refugee community in age group 6-14 enrolled in learning spaces]]+Enrollment[[#This Row],['# of Girls from host community in age group 6-14 enrolled in learning spaces]]</f>
        <v>24</v>
      </c>
      <c r="BW7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44" s="22">
        <f>Enrollment[[#This Row],['# of Boys from refugee community in age group 3-5 enrolled in learning spaces]]+Enrollment[[#This Row],['# of Boys from host community in age group 3-5 enrolled in learning spaces]]</f>
        <v>31</v>
      </c>
      <c r="BZ744" s="22">
        <f>Enrollment[[#This Row],['# of Boys from refugee community in age group 6-14 enrolled in learning spaces]]+Enrollment[[#This Row],['# of Boys from host community in age group 6-14 enrolled in learning spaces]]</f>
        <v>13</v>
      </c>
      <c r="CA7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7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45" spans="1:80">
      <c r="A745" s="21" t="s">
        <v>46</v>
      </c>
      <c r="B745" s="21" t="s">
        <v>75</v>
      </c>
      <c r="E745" s="21" t="s">
        <v>1036</v>
      </c>
      <c r="F745" s="21" t="s">
        <v>1045</v>
      </c>
      <c r="G745" s="21">
        <v>31013584</v>
      </c>
      <c r="H745" s="21" t="s">
        <v>166</v>
      </c>
      <c r="I745" s="21" t="s">
        <v>259</v>
      </c>
      <c r="J745" s="21" t="s">
        <v>168</v>
      </c>
      <c r="P745" s="21" t="s">
        <v>99</v>
      </c>
      <c r="Q745" s="21" t="s">
        <v>110</v>
      </c>
      <c r="S745" s="21">
        <v>15</v>
      </c>
      <c r="U745" s="21">
        <v>22</v>
      </c>
      <c r="AA745" s="21">
        <v>37</v>
      </c>
      <c r="AC745" s="21">
        <v>37</v>
      </c>
      <c r="AZ7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45" s="22">
        <f>Enrollment[[#This Row],[Refugee Children 3-14]]+Enrollment[[#This Row],[Refugee Children 15-24]]</f>
        <v>111</v>
      </c>
      <c r="BC7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45" s="22">
        <f>Enrollment[[#This Row],[Host Children 3-14]]+Enrollment[[#This Row],[Host Children 15-24]]</f>
        <v>0</v>
      </c>
      <c r="BF745" s="22">
        <f>Enrollment[[#This Row],['# of Boys from refugee community in age group 3-5 enrolled in learning spaces]]+Enrollment[[#This Row],['# of Boys from refugee community in age group 6-14 enrolled in learning spaces]]</f>
        <v>59</v>
      </c>
      <c r="BG745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745" s="22">
        <f>Enrollment[[#This Row],['# of Boys from host community in age group 3-5 enrolled in learning spaces]]+Enrollment[[#This Row],['# of Boys from host community in age group 6-14 enrolled in learning spaces]]</f>
        <v>0</v>
      </c>
      <c r="BI745" s="22">
        <f>Enrollment[[#This Row],['# of Girls from host community in age group 3-5 enrolled in learning spaces]]+Enrollment[[#This Row],['# of Girls from host community in age group 6-14 enrolled in learning spaces]]</f>
        <v>0</v>
      </c>
      <c r="BJ745" s="22">
        <f>Enrollment[[#This Row],[Male Refugee (3-14)]]+Enrollment[[#This Row],[Host Male (3-14)]]</f>
        <v>59</v>
      </c>
      <c r="BK745" s="22">
        <f>Enrollment[[#This Row],[Female Refugee (3-14)]]+Enrollment[[#This Row],[Host Female (3-14)]]</f>
        <v>52</v>
      </c>
      <c r="BL7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45" s="22">
        <f>Enrollment[[#This Row],['# of Boys from host community in age group 15-17 enrolled in learning spaces]]+Enrollment[[#This Row],['# of Boys from host community in age group 18-24 enrolled in learning spaces]]</f>
        <v>0</v>
      </c>
      <c r="BO7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45" s="22">
        <f>Enrollment[[#This Row],[Male Refugee (15-24)]]+Enrollment[[#This Row],[Male Host (15-24)]]</f>
        <v>0</v>
      </c>
      <c r="BQ745" s="22">
        <f>Enrollment[[#This Row],[Female Refugee  (15-24)]]+Enrollment[[#This Row],[Female Host (15-24)]]</f>
        <v>0</v>
      </c>
      <c r="BR745" s="22">
        <f>Enrollment[[#This Row],[Total Male (3-14)]]+Enrollment[[#This Row],[Total Male (15-24)]]</f>
        <v>59</v>
      </c>
      <c r="BS745" s="22">
        <f>Enrollment[[#This Row],[Total Female (3-14)]]+Enrollment[[#This Row],[Total Female (15-24)]]</f>
        <v>52</v>
      </c>
      <c r="BT745" s="22">
        <f>Enrollment[[#This Row],[Refugee Total]]+Enrollment[[#This Row],[Total Host]]</f>
        <v>111</v>
      </c>
      <c r="BU745" s="22">
        <f>Enrollment[[#This Row],['# of Girls from refugee community in age group 3-5 enrolled in learning spaces]]+Enrollment[[#This Row],['# of Girls from host community in age group 3-5 enrolled in learning spaces]]</f>
        <v>15</v>
      </c>
      <c r="BV745" s="22">
        <f>Enrollment[[#This Row],['# of Girls from refugee community in age group 6-14 enrolled in learning spaces]]+Enrollment[[#This Row],['# of Girls from host community in age group 6-14 enrolled in learning spaces]]</f>
        <v>37</v>
      </c>
      <c r="BW7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45" s="22">
        <f>Enrollment[[#This Row],['# of Boys from refugee community in age group 3-5 enrolled in learning spaces]]+Enrollment[[#This Row],['# of Boys from host community in age group 3-5 enrolled in learning spaces]]</f>
        <v>22</v>
      </c>
      <c r="BZ745" s="22">
        <f>Enrollment[[#This Row],['# of Boys from refugee community in age group 6-14 enrolled in learning spaces]]+Enrollment[[#This Row],['# of Boys from host community in age group 6-14 enrolled in learning spaces]]</f>
        <v>37</v>
      </c>
      <c r="CA7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7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46" spans="1:80">
      <c r="A746" s="21" t="s">
        <v>46</v>
      </c>
      <c r="B746" s="21" t="s">
        <v>75</v>
      </c>
      <c r="E746" s="21" t="s">
        <v>1036</v>
      </c>
      <c r="F746" s="21" t="s">
        <v>1046</v>
      </c>
      <c r="G746" s="21">
        <v>31013571</v>
      </c>
      <c r="H746" s="21" t="s">
        <v>166</v>
      </c>
      <c r="I746" s="21" t="s">
        <v>259</v>
      </c>
      <c r="J746" s="21" t="s">
        <v>168</v>
      </c>
      <c r="P746" s="21" t="s">
        <v>99</v>
      </c>
      <c r="Q746" s="21" t="s">
        <v>110</v>
      </c>
      <c r="S746" s="21">
        <v>17</v>
      </c>
      <c r="U746" s="21">
        <v>20</v>
      </c>
      <c r="AA746" s="21">
        <v>31</v>
      </c>
      <c r="AC746" s="21">
        <v>43</v>
      </c>
      <c r="AZ7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46" s="22">
        <f>Enrollment[[#This Row],[Refugee Children 3-14]]+Enrollment[[#This Row],[Refugee Children 15-24]]</f>
        <v>111</v>
      </c>
      <c r="BC7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46" s="22">
        <f>Enrollment[[#This Row],[Host Children 3-14]]+Enrollment[[#This Row],[Host Children 15-24]]</f>
        <v>0</v>
      </c>
      <c r="BF746" s="22">
        <f>Enrollment[[#This Row],['# of Boys from refugee community in age group 3-5 enrolled in learning spaces]]+Enrollment[[#This Row],['# of Boys from refugee community in age group 6-14 enrolled in learning spaces]]</f>
        <v>63</v>
      </c>
      <c r="BG746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746" s="22">
        <f>Enrollment[[#This Row],['# of Boys from host community in age group 3-5 enrolled in learning spaces]]+Enrollment[[#This Row],['# of Boys from host community in age group 6-14 enrolled in learning spaces]]</f>
        <v>0</v>
      </c>
      <c r="BI746" s="22">
        <f>Enrollment[[#This Row],['# of Girls from host community in age group 3-5 enrolled in learning spaces]]+Enrollment[[#This Row],['# of Girls from host community in age group 6-14 enrolled in learning spaces]]</f>
        <v>0</v>
      </c>
      <c r="BJ746" s="22">
        <f>Enrollment[[#This Row],[Male Refugee (3-14)]]+Enrollment[[#This Row],[Host Male (3-14)]]</f>
        <v>63</v>
      </c>
      <c r="BK746" s="22">
        <f>Enrollment[[#This Row],[Female Refugee (3-14)]]+Enrollment[[#This Row],[Host Female (3-14)]]</f>
        <v>48</v>
      </c>
      <c r="BL7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46" s="22">
        <f>Enrollment[[#This Row],['# of Boys from host community in age group 15-17 enrolled in learning spaces]]+Enrollment[[#This Row],['# of Boys from host community in age group 18-24 enrolled in learning spaces]]</f>
        <v>0</v>
      </c>
      <c r="BO7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46" s="22">
        <f>Enrollment[[#This Row],[Male Refugee (15-24)]]+Enrollment[[#This Row],[Male Host (15-24)]]</f>
        <v>0</v>
      </c>
      <c r="BQ746" s="22">
        <f>Enrollment[[#This Row],[Female Refugee  (15-24)]]+Enrollment[[#This Row],[Female Host (15-24)]]</f>
        <v>0</v>
      </c>
      <c r="BR746" s="22">
        <f>Enrollment[[#This Row],[Total Male (3-14)]]+Enrollment[[#This Row],[Total Male (15-24)]]</f>
        <v>63</v>
      </c>
      <c r="BS746" s="22">
        <f>Enrollment[[#This Row],[Total Female (3-14)]]+Enrollment[[#This Row],[Total Female (15-24)]]</f>
        <v>48</v>
      </c>
      <c r="BT746" s="22">
        <f>Enrollment[[#This Row],[Refugee Total]]+Enrollment[[#This Row],[Total Host]]</f>
        <v>111</v>
      </c>
      <c r="BU746" s="22">
        <f>Enrollment[[#This Row],['# of Girls from refugee community in age group 3-5 enrolled in learning spaces]]+Enrollment[[#This Row],['# of Girls from host community in age group 3-5 enrolled in learning spaces]]</f>
        <v>17</v>
      </c>
      <c r="BV746" s="22">
        <f>Enrollment[[#This Row],['# of Girls from refugee community in age group 6-14 enrolled in learning spaces]]+Enrollment[[#This Row],['# of Girls from host community in age group 6-14 enrolled in learning spaces]]</f>
        <v>31</v>
      </c>
      <c r="BW7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46" s="22">
        <f>Enrollment[[#This Row],['# of Boys from refugee community in age group 3-5 enrolled in learning spaces]]+Enrollment[[#This Row],['# of Boys from host community in age group 3-5 enrolled in learning spaces]]</f>
        <v>20</v>
      </c>
      <c r="BZ746" s="22">
        <f>Enrollment[[#This Row],['# of Boys from refugee community in age group 6-14 enrolled in learning spaces]]+Enrollment[[#This Row],['# of Boys from host community in age group 6-14 enrolled in learning spaces]]</f>
        <v>43</v>
      </c>
      <c r="CA7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7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47" spans="1:80">
      <c r="A747" s="21" t="s">
        <v>46</v>
      </c>
      <c r="B747" s="21" t="s">
        <v>75</v>
      </c>
      <c r="E747" s="21" t="s">
        <v>1047</v>
      </c>
      <c r="F747" s="21" t="s">
        <v>1048</v>
      </c>
      <c r="G747" s="21">
        <v>31013592</v>
      </c>
      <c r="H747" s="21" t="s">
        <v>166</v>
      </c>
      <c r="I747" s="21" t="s">
        <v>259</v>
      </c>
      <c r="J747" s="21" t="s">
        <v>168</v>
      </c>
      <c r="K747" s="21">
        <v>21.2079368283337</v>
      </c>
      <c r="L747" s="21">
        <v>92.156901514478605</v>
      </c>
      <c r="M747" s="21">
        <v>-38.896509442645801</v>
      </c>
      <c r="N747" s="21">
        <v>4</v>
      </c>
      <c r="P747" s="21" t="s">
        <v>99</v>
      </c>
      <c r="Q747" s="21" t="s">
        <v>110</v>
      </c>
      <c r="S747" s="21">
        <v>20</v>
      </c>
      <c r="U747" s="21">
        <v>17</v>
      </c>
      <c r="AA747" s="21">
        <v>37</v>
      </c>
      <c r="AC747" s="21">
        <v>37</v>
      </c>
      <c r="AZ7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47" s="22">
        <f>Enrollment[[#This Row],[Refugee Children 3-14]]+Enrollment[[#This Row],[Refugee Children 15-24]]</f>
        <v>111</v>
      </c>
      <c r="BC7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47" s="22">
        <f>Enrollment[[#This Row],[Host Children 3-14]]+Enrollment[[#This Row],[Host Children 15-24]]</f>
        <v>0</v>
      </c>
      <c r="BF747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47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747" s="22">
        <f>Enrollment[[#This Row],['# of Boys from host community in age group 3-5 enrolled in learning spaces]]+Enrollment[[#This Row],['# of Boys from host community in age group 6-14 enrolled in learning spaces]]</f>
        <v>0</v>
      </c>
      <c r="BI747" s="22">
        <f>Enrollment[[#This Row],['# of Girls from host community in age group 3-5 enrolled in learning spaces]]+Enrollment[[#This Row],['# of Girls from host community in age group 6-14 enrolled in learning spaces]]</f>
        <v>0</v>
      </c>
      <c r="BJ747" s="22">
        <f>Enrollment[[#This Row],[Male Refugee (3-14)]]+Enrollment[[#This Row],[Host Male (3-14)]]</f>
        <v>54</v>
      </c>
      <c r="BK747" s="22">
        <f>Enrollment[[#This Row],[Female Refugee (3-14)]]+Enrollment[[#This Row],[Host Female (3-14)]]</f>
        <v>57</v>
      </c>
      <c r="BL7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47" s="22">
        <f>Enrollment[[#This Row],['# of Boys from host community in age group 15-17 enrolled in learning spaces]]+Enrollment[[#This Row],['# of Boys from host community in age group 18-24 enrolled in learning spaces]]</f>
        <v>0</v>
      </c>
      <c r="BO7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47" s="22">
        <f>Enrollment[[#This Row],[Male Refugee (15-24)]]+Enrollment[[#This Row],[Male Host (15-24)]]</f>
        <v>0</v>
      </c>
      <c r="BQ747" s="22">
        <f>Enrollment[[#This Row],[Female Refugee  (15-24)]]+Enrollment[[#This Row],[Female Host (15-24)]]</f>
        <v>0</v>
      </c>
      <c r="BR747" s="22">
        <f>Enrollment[[#This Row],[Total Male (3-14)]]+Enrollment[[#This Row],[Total Male (15-24)]]</f>
        <v>54</v>
      </c>
      <c r="BS747" s="22">
        <f>Enrollment[[#This Row],[Total Female (3-14)]]+Enrollment[[#This Row],[Total Female (15-24)]]</f>
        <v>57</v>
      </c>
      <c r="BT747" s="22">
        <f>Enrollment[[#This Row],[Refugee Total]]+Enrollment[[#This Row],[Total Host]]</f>
        <v>111</v>
      </c>
      <c r="BU747" s="22">
        <f>Enrollment[[#This Row],['# of Girls from refugee community in age group 3-5 enrolled in learning spaces]]+Enrollment[[#This Row],['# of Girls from host community in age group 3-5 enrolled in learning spaces]]</f>
        <v>20</v>
      </c>
      <c r="BV747" s="22">
        <f>Enrollment[[#This Row],['# of Girls from refugee community in age group 6-14 enrolled in learning spaces]]+Enrollment[[#This Row],['# of Girls from host community in age group 6-14 enrolled in learning spaces]]</f>
        <v>37</v>
      </c>
      <c r="BW7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47" s="22">
        <f>Enrollment[[#This Row],['# of Boys from refugee community in age group 3-5 enrolled in learning spaces]]+Enrollment[[#This Row],['# of Boys from host community in age group 3-5 enrolled in learning spaces]]</f>
        <v>17</v>
      </c>
      <c r="BZ747" s="22">
        <f>Enrollment[[#This Row],['# of Boys from refugee community in age group 6-14 enrolled in learning spaces]]+Enrollment[[#This Row],['# of Boys from host community in age group 6-14 enrolled in learning spaces]]</f>
        <v>37</v>
      </c>
      <c r="CA7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48" spans="1:80">
      <c r="A748" s="21" t="s">
        <v>46</v>
      </c>
      <c r="B748" s="21" t="s">
        <v>75</v>
      </c>
      <c r="E748" s="21" t="s">
        <v>1047</v>
      </c>
      <c r="F748" s="21" t="s">
        <v>1049</v>
      </c>
      <c r="G748" s="21">
        <v>31013591</v>
      </c>
      <c r="H748" s="21" t="s">
        <v>166</v>
      </c>
      <c r="I748" s="21" t="s">
        <v>259</v>
      </c>
      <c r="J748" s="21" t="s">
        <v>168</v>
      </c>
      <c r="K748" s="21">
        <v>21.2078699803799</v>
      </c>
      <c r="L748" s="21">
        <v>92.156996017083401</v>
      </c>
      <c r="M748" s="21">
        <v>-32.809913788792102</v>
      </c>
      <c r="N748" s="21">
        <v>4</v>
      </c>
      <c r="P748" s="21" t="s">
        <v>99</v>
      </c>
      <c r="Q748" s="21" t="s">
        <v>110</v>
      </c>
      <c r="S748" s="21">
        <v>18</v>
      </c>
      <c r="U748" s="21">
        <v>19</v>
      </c>
      <c r="AA748" s="21">
        <v>32</v>
      </c>
      <c r="AC748" s="21">
        <v>42</v>
      </c>
      <c r="AZ7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48" s="22">
        <f>Enrollment[[#This Row],[Refugee Children 3-14]]+Enrollment[[#This Row],[Refugee Children 15-24]]</f>
        <v>111</v>
      </c>
      <c r="BC7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48" s="22">
        <f>Enrollment[[#This Row],[Host Children 3-14]]+Enrollment[[#This Row],[Host Children 15-24]]</f>
        <v>0</v>
      </c>
      <c r="BF748" s="22">
        <f>Enrollment[[#This Row],['# of Boys from refugee community in age group 3-5 enrolled in learning spaces]]+Enrollment[[#This Row],['# of Boys from refugee community in age group 6-14 enrolled in learning spaces]]</f>
        <v>61</v>
      </c>
      <c r="BG748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748" s="22">
        <f>Enrollment[[#This Row],['# of Boys from host community in age group 3-5 enrolled in learning spaces]]+Enrollment[[#This Row],['# of Boys from host community in age group 6-14 enrolled in learning spaces]]</f>
        <v>0</v>
      </c>
      <c r="BI748" s="22">
        <f>Enrollment[[#This Row],['# of Girls from host community in age group 3-5 enrolled in learning spaces]]+Enrollment[[#This Row],['# of Girls from host community in age group 6-14 enrolled in learning spaces]]</f>
        <v>0</v>
      </c>
      <c r="BJ748" s="22">
        <f>Enrollment[[#This Row],[Male Refugee (3-14)]]+Enrollment[[#This Row],[Host Male (3-14)]]</f>
        <v>61</v>
      </c>
      <c r="BK748" s="22">
        <f>Enrollment[[#This Row],[Female Refugee (3-14)]]+Enrollment[[#This Row],[Host Female (3-14)]]</f>
        <v>50</v>
      </c>
      <c r="BL7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48" s="22">
        <f>Enrollment[[#This Row],['# of Boys from host community in age group 15-17 enrolled in learning spaces]]+Enrollment[[#This Row],['# of Boys from host community in age group 18-24 enrolled in learning spaces]]</f>
        <v>0</v>
      </c>
      <c r="BO7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48" s="22">
        <f>Enrollment[[#This Row],[Male Refugee (15-24)]]+Enrollment[[#This Row],[Male Host (15-24)]]</f>
        <v>0</v>
      </c>
      <c r="BQ748" s="22">
        <f>Enrollment[[#This Row],[Female Refugee  (15-24)]]+Enrollment[[#This Row],[Female Host (15-24)]]</f>
        <v>0</v>
      </c>
      <c r="BR748" s="22">
        <f>Enrollment[[#This Row],[Total Male (3-14)]]+Enrollment[[#This Row],[Total Male (15-24)]]</f>
        <v>61</v>
      </c>
      <c r="BS748" s="22">
        <f>Enrollment[[#This Row],[Total Female (3-14)]]+Enrollment[[#This Row],[Total Female (15-24)]]</f>
        <v>50</v>
      </c>
      <c r="BT748" s="22">
        <f>Enrollment[[#This Row],[Refugee Total]]+Enrollment[[#This Row],[Total Host]]</f>
        <v>111</v>
      </c>
      <c r="BU748" s="22">
        <f>Enrollment[[#This Row],['# of Girls from refugee community in age group 3-5 enrolled in learning spaces]]+Enrollment[[#This Row],['# of Girls from host community in age group 3-5 enrolled in learning spaces]]</f>
        <v>18</v>
      </c>
      <c r="BV74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7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48" s="22">
        <f>Enrollment[[#This Row],['# of Boys from refugee community in age group 3-5 enrolled in learning spaces]]+Enrollment[[#This Row],['# of Boys from host community in age group 3-5 enrolled in learning spaces]]</f>
        <v>19</v>
      </c>
      <c r="BZ748" s="22">
        <f>Enrollment[[#This Row],['# of Boys from refugee community in age group 6-14 enrolled in learning spaces]]+Enrollment[[#This Row],['# of Boys from host community in age group 6-14 enrolled in learning spaces]]</f>
        <v>42</v>
      </c>
      <c r="CA7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7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49" spans="1:80">
      <c r="A749" s="21" t="s">
        <v>46</v>
      </c>
      <c r="B749" s="21" t="s">
        <v>75</v>
      </c>
      <c r="E749" s="21" t="s">
        <v>1047</v>
      </c>
      <c r="F749" s="21" t="s">
        <v>1050</v>
      </c>
      <c r="G749" s="21">
        <v>31013588</v>
      </c>
      <c r="H749" s="21" t="s">
        <v>166</v>
      </c>
      <c r="I749" s="21" t="s">
        <v>259</v>
      </c>
      <c r="J749" s="21" t="s">
        <v>168</v>
      </c>
      <c r="P749" s="21" t="s">
        <v>99</v>
      </c>
      <c r="Q749" s="21" t="s">
        <v>110</v>
      </c>
      <c r="S749" s="21">
        <v>15</v>
      </c>
      <c r="U749" s="21">
        <v>22</v>
      </c>
      <c r="AA749" s="21">
        <v>29</v>
      </c>
      <c r="AC749" s="21">
        <v>42</v>
      </c>
      <c r="AZ7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7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49" s="22">
        <f>Enrollment[[#This Row],[Refugee Children 3-14]]+Enrollment[[#This Row],[Refugee Children 15-24]]</f>
        <v>108</v>
      </c>
      <c r="BC7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49" s="22">
        <f>Enrollment[[#This Row],[Host Children 3-14]]+Enrollment[[#This Row],[Host Children 15-24]]</f>
        <v>0</v>
      </c>
      <c r="BF749" s="22">
        <f>Enrollment[[#This Row],['# of Boys from refugee community in age group 3-5 enrolled in learning spaces]]+Enrollment[[#This Row],['# of Boys from refugee community in age group 6-14 enrolled in learning spaces]]</f>
        <v>64</v>
      </c>
      <c r="BG749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749" s="22">
        <f>Enrollment[[#This Row],['# of Boys from host community in age group 3-5 enrolled in learning spaces]]+Enrollment[[#This Row],['# of Boys from host community in age group 6-14 enrolled in learning spaces]]</f>
        <v>0</v>
      </c>
      <c r="BI749" s="22">
        <f>Enrollment[[#This Row],['# of Girls from host community in age group 3-5 enrolled in learning spaces]]+Enrollment[[#This Row],['# of Girls from host community in age group 6-14 enrolled in learning spaces]]</f>
        <v>0</v>
      </c>
      <c r="BJ749" s="22">
        <f>Enrollment[[#This Row],[Male Refugee (3-14)]]+Enrollment[[#This Row],[Host Male (3-14)]]</f>
        <v>64</v>
      </c>
      <c r="BK749" s="22">
        <f>Enrollment[[#This Row],[Female Refugee (3-14)]]+Enrollment[[#This Row],[Host Female (3-14)]]</f>
        <v>44</v>
      </c>
      <c r="BL7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49" s="22">
        <f>Enrollment[[#This Row],['# of Boys from host community in age group 15-17 enrolled in learning spaces]]+Enrollment[[#This Row],['# of Boys from host community in age group 18-24 enrolled in learning spaces]]</f>
        <v>0</v>
      </c>
      <c r="BO7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49" s="22">
        <f>Enrollment[[#This Row],[Male Refugee (15-24)]]+Enrollment[[#This Row],[Male Host (15-24)]]</f>
        <v>0</v>
      </c>
      <c r="BQ749" s="22">
        <f>Enrollment[[#This Row],[Female Refugee  (15-24)]]+Enrollment[[#This Row],[Female Host (15-24)]]</f>
        <v>0</v>
      </c>
      <c r="BR749" s="22">
        <f>Enrollment[[#This Row],[Total Male (3-14)]]+Enrollment[[#This Row],[Total Male (15-24)]]</f>
        <v>64</v>
      </c>
      <c r="BS749" s="22">
        <f>Enrollment[[#This Row],[Total Female (3-14)]]+Enrollment[[#This Row],[Total Female (15-24)]]</f>
        <v>44</v>
      </c>
      <c r="BT749" s="22">
        <f>Enrollment[[#This Row],[Refugee Total]]+Enrollment[[#This Row],[Total Host]]</f>
        <v>108</v>
      </c>
      <c r="BU749" s="22">
        <f>Enrollment[[#This Row],['# of Girls from refugee community in age group 3-5 enrolled in learning spaces]]+Enrollment[[#This Row],['# of Girls from host community in age group 3-5 enrolled in learning spaces]]</f>
        <v>15</v>
      </c>
      <c r="BV749" s="22">
        <f>Enrollment[[#This Row],['# of Girls from refugee community in age group 6-14 enrolled in learning spaces]]+Enrollment[[#This Row],['# of Girls from host community in age group 6-14 enrolled in learning spaces]]</f>
        <v>29</v>
      </c>
      <c r="BW7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49" s="22">
        <f>Enrollment[[#This Row],['# of Boys from refugee community in age group 3-5 enrolled in learning spaces]]+Enrollment[[#This Row],['# of Boys from host community in age group 3-5 enrolled in learning spaces]]</f>
        <v>22</v>
      </c>
      <c r="BZ749" s="22">
        <f>Enrollment[[#This Row],['# of Boys from refugee community in age group 6-14 enrolled in learning spaces]]+Enrollment[[#This Row],['# of Boys from host community in age group 6-14 enrolled in learning spaces]]</f>
        <v>42</v>
      </c>
      <c r="CA7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7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50" spans="1:80">
      <c r="A750" s="21" t="s">
        <v>46</v>
      </c>
      <c r="B750" s="21" t="s">
        <v>75</v>
      </c>
      <c r="E750" s="21" t="s">
        <v>1047</v>
      </c>
      <c r="F750" s="21" t="s">
        <v>1051</v>
      </c>
      <c r="G750" s="21">
        <v>31013586</v>
      </c>
      <c r="H750" s="21" t="s">
        <v>166</v>
      </c>
      <c r="I750" s="21" t="s">
        <v>259</v>
      </c>
      <c r="J750" s="21" t="s">
        <v>168</v>
      </c>
      <c r="P750" s="21" t="s">
        <v>99</v>
      </c>
      <c r="Q750" s="21" t="s">
        <v>110</v>
      </c>
      <c r="S750" s="21">
        <v>26</v>
      </c>
      <c r="U750" s="21">
        <v>48</v>
      </c>
      <c r="AA750" s="21">
        <v>18</v>
      </c>
      <c r="AC750" s="21">
        <v>19</v>
      </c>
      <c r="AZ7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50" s="22">
        <f>Enrollment[[#This Row],[Refugee Children 3-14]]+Enrollment[[#This Row],[Refugee Children 15-24]]</f>
        <v>111</v>
      </c>
      <c r="BC7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50" s="22">
        <f>Enrollment[[#This Row],[Host Children 3-14]]+Enrollment[[#This Row],[Host Children 15-24]]</f>
        <v>0</v>
      </c>
      <c r="BF750" s="22">
        <f>Enrollment[[#This Row],['# of Boys from refugee community in age group 3-5 enrolled in learning spaces]]+Enrollment[[#This Row],['# of Boys from refugee community in age group 6-14 enrolled in learning spaces]]</f>
        <v>67</v>
      </c>
      <c r="BG750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750" s="22">
        <f>Enrollment[[#This Row],['# of Boys from host community in age group 3-5 enrolled in learning spaces]]+Enrollment[[#This Row],['# of Boys from host community in age group 6-14 enrolled in learning spaces]]</f>
        <v>0</v>
      </c>
      <c r="BI750" s="22">
        <f>Enrollment[[#This Row],['# of Girls from host community in age group 3-5 enrolled in learning spaces]]+Enrollment[[#This Row],['# of Girls from host community in age group 6-14 enrolled in learning spaces]]</f>
        <v>0</v>
      </c>
      <c r="BJ750" s="22">
        <f>Enrollment[[#This Row],[Male Refugee (3-14)]]+Enrollment[[#This Row],[Host Male (3-14)]]</f>
        <v>67</v>
      </c>
      <c r="BK750" s="22">
        <f>Enrollment[[#This Row],[Female Refugee (3-14)]]+Enrollment[[#This Row],[Host Female (3-14)]]</f>
        <v>44</v>
      </c>
      <c r="BL7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50" s="22">
        <f>Enrollment[[#This Row],['# of Boys from host community in age group 15-17 enrolled in learning spaces]]+Enrollment[[#This Row],['# of Boys from host community in age group 18-24 enrolled in learning spaces]]</f>
        <v>0</v>
      </c>
      <c r="BO7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50" s="22">
        <f>Enrollment[[#This Row],[Male Refugee (15-24)]]+Enrollment[[#This Row],[Male Host (15-24)]]</f>
        <v>0</v>
      </c>
      <c r="BQ750" s="22">
        <f>Enrollment[[#This Row],[Female Refugee  (15-24)]]+Enrollment[[#This Row],[Female Host (15-24)]]</f>
        <v>0</v>
      </c>
      <c r="BR750" s="22">
        <f>Enrollment[[#This Row],[Total Male (3-14)]]+Enrollment[[#This Row],[Total Male (15-24)]]</f>
        <v>67</v>
      </c>
      <c r="BS750" s="22">
        <f>Enrollment[[#This Row],[Total Female (3-14)]]+Enrollment[[#This Row],[Total Female (15-24)]]</f>
        <v>44</v>
      </c>
      <c r="BT750" s="22">
        <f>Enrollment[[#This Row],[Refugee Total]]+Enrollment[[#This Row],[Total Host]]</f>
        <v>111</v>
      </c>
      <c r="BU750" s="22">
        <f>Enrollment[[#This Row],['# of Girls from refugee community in age group 3-5 enrolled in learning spaces]]+Enrollment[[#This Row],['# of Girls from host community in age group 3-5 enrolled in learning spaces]]</f>
        <v>26</v>
      </c>
      <c r="BV750" s="22">
        <f>Enrollment[[#This Row],['# of Girls from refugee community in age group 6-14 enrolled in learning spaces]]+Enrollment[[#This Row],['# of Girls from host community in age group 6-14 enrolled in learning spaces]]</f>
        <v>18</v>
      </c>
      <c r="BW7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50" s="22">
        <f>Enrollment[[#This Row],['# of Boys from refugee community in age group 3-5 enrolled in learning spaces]]+Enrollment[[#This Row],['# of Boys from host community in age group 3-5 enrolled in learning spaces]]</f>
        <v>48</v>
      </c>
      <c r="BZ750" s="22">
        <f>Enrollment[[#This Row],['# of Boys from refugee community in age group 6-14 enrolled in learning spaces]]+Enrollment[[#This Row],['# of Boys from host community in age group 6-14 enrolled in learning spaces]]</f>
        <v>19</v>
      </c>
      <c r="CA7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7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51" spans="1:80">
      <c r="A751" s="21" t="s">
        <v>47</v>
      </c>
      <c r="B751" s="21" t="s">
        <v>76</v>
      </c>
      <c r="E751" s="21" t="s">
        <v>1052</v>
      </c>
      <c r="F751" s="21" t="s">
        <v>1053</v>
      </c>
      <c r="G751" s="21">
        <v>31013661</v>
      </c>
      <c r="H751" s="21" t="s">
        <v>166</v>
      </c>
      <c r="I751" s="21" t="s">
        <v>259</v>
      </c>
      <c r="J751" s="21" t="s">
        <v>168</v>
      </c>
      <c r="K751" s="21">
        <v>21.211889036739802</v>
      </c>
      <c r="L751" s="21">
        <v>92.148921041438598</v>
      </c>
      <c r="M751" s="21">
        <v>-50.205414373881801</v>
      </c>
      <c r="N751" s="21">
        <v>8</v>
      </c>
      <c r="P751" s="21" t="s">
        <v>99</v>
      </c>
      <c r="Q751" s="21" t="s">
        <v>110</v>
      </c>
      <c r="S751" s="21">
        <v>20</v>
      </c>
      <c r="U751" s="21">
        <v>17</v>
      </c>
      <c r="AA751" s="21">
        <v>36</v>
      </c>
      <c r="AC751" s="21">
        <v>36</v>
      </c>
      <c r="AZ7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7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51" s="22">
        <f>Enrollment[[#This Row],[Refugee Children 3-14]]+Enrollment[[#This Row],[Refugee Children 15-24]]</f>
        <v>109</v>
      </c>
      <c r="BC7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51" s="22">
        <f>Enrollment[[#This Row],[Host Children 3-14]]+Enrollment[[#This Row],[Host Children 15-24]]</f>
        <v>0</v>
      </c>
      <c r="BF751" s="22">
        <f>Enrollment[[#This Row],['# of Boys from refugee community in age group 3-5 enrolled in learning spaces]]+Enrollment[[#This Row],['# of Boys from refugee community in age group 6-14 enrolled in learning spaces]]</f>
        <v>53</v>
      </c>
      <c r="BG751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751" s="22">
        <f>Enrollment[[#This Row],['# of Boys from host community in age group 3-5 enrolled in learning spaces]]+Enrollment[[#This Row],['# of Boys from host community in age group 6-14 enrolled in learning spaces]]</f>
        <v>0</v>
      </c>
      <c r="BI751" s="22">
        <f>Enrollment[[#This Row],['# of Girls from host community in age group 3-5 enrolled in learning spaces]]+Enrollment[[#This Row],['# of Girls from host community in age group 6-14 enrolled in learning spaces]]</f>
        <v>0</v>
      </c>
      <c r="BJ751" s="22">
        <f>Enrollment[[#This Row],[Male Refugee (3-14)]]+Enrollment[[#This Row],[Host Male (3-14)]]</f>
        <v>53</v>
      </c>
      <c r="BK751" s="22">
        <f>Enrollment[[#This Row],[Female Refugee (3-14)]]+Enrollment[[#This Row],[Host Female (3-14)]]</f>
        <v>56</v>
      </c>
      <c r="BL7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51" s="22">
        <f>Enrollment[[#This Row],['# of Boys from host community in age group 15-17 enrolled in learning spaces]]+Enrollment[[#This Row],['# of Boys from host community in age group 18-24 enrolled in learning spaces]]</f>
        <v>0</v>
      </c>
      <c r="BO7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51" s="22">
        <f>Enrollment[[#This Row],[Male Refugee (15-24)]]+Enrollment[[#This Row],[Male Host (15-24)]]</f>
        <v>0</v>
      </c>
      <c r="BQ751" s="22">
        <f>Enrollment[[#This Row],[Female Refugee  (15-24)]]+Enrollment[[#This Row],[Female Host (15-24)]]</f>
        <v>0</v>
      </c>
      <c r="BR751" s="22">
        <f>Enrollment[[#This Row],[Total Male (3-14)]]+Enrollment[[#This Row],[Total Male (15-24)]]</f>
        <v>53</v>
      </c>
      <c r="BS751" s="22">
        <f>Enrollment[[#This Row],[Total Female (3-14)]]+Enrollment[[#This Row],[Total Female (15-24)]]</f>
        <v>56</v>
      </c>
      <c r="BT751" s="22">
        <f>Enrollment[[#This Row],[Refugee Total]]+Enrollment[[#This Row],[Total Host]]</f>
        <v>109</v>
      </c>
      <c r="BU751" s="22">
        <f>Enrollment[[#This Row],['# of Girls from refugee community in age group 3-5 enrolled in learning spaces]]+Enrollment[[#This Row],['# of Girls from host community in age group 3-5 enrolled in learning spaces]]</f>
        <v>20</v>
      </c>
      <c r="BV751" s="22">
        <f>Enrollment[[#This Row],['# of Girls from refugee community in age group 6-14 enrolled in learning spaces]]+Enrollment[[#This Row],['# of Girls from host community in age group 6-14 enrolled in learning spaces]]</f>
        <v>36</v>
      </c>
      <c r="BW7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51" s="22">
        <f>Enrollment[[#This Row],['# of Boys from refugee community in age group 3-5 enrolled in learning spaces]]+Enrollment[[#This Row],['# of Boys from host community in age group 3-5 enrolled in learning spaces]]</f>
        <v>17</v>
      </c>
      <c r="BZ751" s="22">
        <f>Enrollment[[#This Row],['# of Boys from refugee community in age group 6-14 enrolled in learning spaces]]+Enrollment[[#This Row],['# of Boys from host community in age group 6-14 enrolled in learning spaces]]</f>
        <v>36</v>
      </c>
      <c r="CA7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7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52" spans="1:80">
      <c r="A752" s="21" t="s">
        <v>47</v>
      </c>
      <c r="B752" s="21" t="s">
        <v>76</v>
      </c>
      <c r="E752" s="21" t="s">
        <v>1052</v>
      </c>
      <c r="F752" s="21" t="s">
        <v>1054</v>
      </c>
      <c r="G752" s="21">
        <v>31013664</v>
      </c>
      <c r="H752" s="21" t="s">
        <v>166</v>
      </c>
      <c r="I752" s="21" t="s">
        <v>259</v>
      </c>
      <c r="J752" s="21" t="s">
        <v>168</v>
      </c>
      <c r="K752" s="21">
        <v>21.211960551571501</v>
      </c>
      <c r="L752" s="21">
        <v>92.148779989067606</v>
      </c>
      <c r="M752" s="21">
        <v>-22.151117346589899</v>
      </c>
      <c r="N752" s="21">
        <v>6</v>
      </c>
      <c r="P752" s="21" t="s">
        <v>99</v>
      </c>
      <c r="Q752" s="21" t="s">
        <v>110</v>
      </c>
      <c r="S752" s="21">
        <v>18</v>
      </c>
      <c r="U752" s="21">
        <v>17</v>
      </c>
      <c r="AA752" s="21">
        <v>36</v>
      </c>
      <c r="AC752" s="21">
        <v>34</v>
      </c>
      <c r="AZ7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52" s="22">
        <f>Enrollment[[#This Row],[Refugee Children 3-14]]+Enrollment[[#This Row],[Refugee Children 15-24]]</f>
        <v>105</v>
      </c>
      <c r="BC7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52" s="22">
        <f>Enrollment[[#This Row],[Host Children 3-14]]+Enrollment[[#This Row],[Host Children 15-24]]</f>
        <v>0</v>
      </c>
      <c r="BF752" s="22">
        <f>Enrollment[[#This Row],['# of Boys from refugee community in age group 3-5 enrolled in learning spaces]]+Enrollment[[#This Row],['# of Boys from refugee community in age group 6-14 enrolled in learning spaces]]</f>
        <v>51</v>
      </c>
      <c r="BG752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52" s="22">
        <f>Enrollment[[#This Row],['# of Boys from host community in age group 3-5 enrolled in learning spaces]]+Enrollment[[#This Row],['# of Boys from host community in age group 6-14 enrolled in learning spaces]]</f>
        <v>0</v>
      </c>
      <c r="BI752" s="22">
        <f>Enrollment[[#This Row],['# of Girls from host community in age group 3-5 enrolled in learning spaces]]+Enrollment[[#This Row],['# of Girls from host community in age group 6-14 enrolled in learning spaces]]</f>
        <v>0</v>
      </c>
      <c r="BJ752" s="22">
        <f>Enrollment[[#This Row],[Male Refugee (3-14)]]+Enrollment[[#This Row],[Host Male (3-14)]]</f>
        <v>51</v>
      </c>
      <c r="BK752" s="22">
        <f>Enrollment[[#This Row],[Female Refugee (3-14)]]+Enrollment[[#This Row],[Host Female (3-14)]]</f>
        <v>54</v>
      </c>
      <c r="BL7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52" s="22">
        <f>Enrollment[[#This Row],['# of Boys from host community in age group 15-17 enrolled in learning spaces]]+Enrollment[[#This Row],['# of Boys from host community in age group 18-24 enrolled in learning spaces]]</f>
        <v>0</v>
      </c>
      <c r="BO7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52" s="22">
        <f>Enrollment[[#This Row],[Male Refugee (15-24)]]+Enrollment[[#This Row],[Male Host (15-24)]]</f>
        <v>0</v>
      </c>
      <c r="BQ752" s="22">
        <f>Enrollment[[#This Row],[Female Refugee  (15-24)]]+Enrollment[[#This Row],[Female Host (15-24)]]</f>
        <v>0</v>
      </c>
      <c r="BR752" s="22">
        <f>Enrollment[[#This Row],[Total Male (3-14)]]+Enrollment[[#This Row],[Total Male (15-24)]]</f>
        <v>51</v>
      </c>
      <c r="BS752" s="22">
        <f>Enrollment[[#This Row],[Total Female (3-14)]]+Enrollment[[#This Row],[Total Female (15-24)]]</f>
        <v>54</v>
      </c>
      <c r="BT752" s="22">
        <f>Enrollment[[#This Row],[Refugee Total]]+Enrollment[[#This Row],[Total Host]]</f>
        <v>105</v>
      </c>
      <c r="BU752" s="22">
        <f>Enrollment[[#This Row],['# of Girls from refugee community in age group 3-5 enrolled in learning spaces]]+Enrollment[[#This Row],['# of Girls from host community in age group 3-5 enrolled in learning spaces]]</f>
        <v>18</v>
      </c>
      <c r="BV752" s="22">
        <f>Enrollment[[#This Row],['# of Girls from refugee community in age group 6-14 enrolled in learning spaces]]+Enrollment[[#This Row],['# of Girls from host community in age group 6-14 enrolled in learning spaces]]</f>
        <v>36</v>
      </c>
      <c r="BW7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52" s="22">
        <f>Enrollment[[#This Row],['# of Boys from refugee community in age group 3-5 enrolled in learning spaces]]+Enrollment[[#This Row],['# of Boys from host community in age group 3-5 enrolled in learning spaces]]</f>
        <v>17</v>
      </c>
      <c r="BZ752" s="22">
        <f>Enrollment[[#This Row],['# of Boys from refugee community in age group 6-14 enrolled in learning spaces]]+Enrollment[[#This Row],['# of Boys from host community in age group 6-14 enrolled in learning spaces]]</f>
        <v>34</v>
      </c>
      <c r="CA7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7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53" spans="1:80">
      <c r="A753" s="21" t="s">
        <v>47</v>
      </c>
      <c r="B753" s="21" t="s">
        <v>76</v>
      </c>
      <c r="E753" s="21" t="s">
        <v>1052</v>
      </c>
      <c r="F753" s="21" t="s">
        <v>1055</v>
      </c>
      <c r="G753" s="21">
        <v>31013674</v>
      </c>
      <c r="H753" s="21" t="s">
        <v>166</v>
      </c>
      <c r="I753" s="21" t="s">
        <v>259</v>
      </c>
      <c r="J753" s="21" t="s">
        <v>168</v>
      </c>
      <c r="K753" s="21">
        <v>21.2121481026639</v>
      </c>
      <c r="L753" s="21">
        <v>92.1489012088404</v>
      </c>
      <c r="M753" s="21">
        <v>-34.888172938890101</v>
      </c>
      <c r="N753" s="21">
        <v>6</v>
      </c>
      <c r="P753" s="21" t="s">
        <v>99</v>
      </c>
      <c r="Q753" s="21" t="s">
        <v>110</v>
      </c>
      <c r="S753" s="21">
        <v>21</v>
      </c>
      <c r="U753" s="21">
        <v>16</v>
      </c>
      <c r="AA753" s="21">
        <v>38</v>
      </c>
      <c r="AC753" s="21">
        <v>34</v>
      </c>
      <c r="AZ7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7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53" s="22">
        <f>Enrollment[[#This Row],[Refugee Children 3-14]]+Enrollment[[#This Row],[Refugee Children 15-24]]</f>
        <v>109</v>
      </c>
      <c r="BC7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53" s="22">
        <f>Enrollment[[#This Row],[Host Children 3-14]]+Enrollment[[#This Row],[Host Children 15-24]]</f>
        <v>0</v>
      </c>
      <c r="BF753" s="22">
        <f>Enrollment[[#This Row],['# of Boys from refugee community in age group 3-5 enrolled in learning spaces]]+Enrollment[[#This Row],['# of Boys from refugee community in age group 6-14 enrolled in learning spaces]]</f>
        <v>50</v>
      </c>
      <c r="BG753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753" s="22">
        <f>Enrollment[[#This Row],['# of Boys from host community in age group 3-5 enrolled in learning spaces]]+Enrollment[[#This Row],['# of Boys from host community in age group 6-14 enrolled in learning spaces]]</f>
        <v>0</v>
      </c>
      <c r="BI753" s="22">
        <f>Enrollment[[#This Row],['# of Girls from host community in age group 3-5 enrolled in learning spaces]]+Enrollment[[#This Row],['# of Girls from host community in age group 6-14 enrolled in learning spaces]]</f>
        <v>0</v>
      </c>
      <c r="BJ753" s="22">
        <f>Enrollment[[#This Row],[Male Refugee (3-14)]]+Enrollment[[#This Row],[Host Male (3-14)]]</f>
        <v>50</v>
      </c>
      <c r="BK753" s="22">
        <f>Enrollment[[#This Row],[Female Refugee (3-14)]]+Enrollment[[#This Row],[Host Female (3-14)]]</f>
        <v>59</v>
      </c>
      <c r="BL75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5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53" s="22">
        <f>Enrollment[[#This Row],['# of Boys from host community in age group 15-17 enrolled in learning spaces]]+Enrollment[[#This Row],['# of Boys from host community in age group 18-24 enrolled in learning spaces]]</f>
        <v>0</v>
      </c>
      <c r="BO7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53" s="22">
        <f>Enrollment[[#This Row],[Male Refugee (15-24)]]+Enrollment[[#This Row],[Male Host (15-24)]]</f>
        <v>0</v>
      </c>
      <c r="BQ753" s="22">
        <f>Enrollment[[#This Row],[Female Refugee  (15-24)]]+Enrollment[[#This Row],[Female Host (15-24)]]</f>
        <v>0</v>
      </c>
      <c r="BR753" s="22">
        <f>Enrollment[[#This Row],[Total Male (3-14)]]+Enrollment[[#This Row],[Total Male (15-24)]]</f>
        <v>50</v>
      </c>
      <c r="BS753" s="22">
        <f>Enrollment[[#This Row],[Total Female (3-14)]]+Enrollment[[#This Row],[Total Female (15-24)]]</f>
        <v>59</v>
      </c>
      <c r="BT753" s="22">
        <f>Enrollment[[#This Row],[Refugee Total]]+Enrollment[[#This Row],[Total Host]]</f>
        <v>109</v>
      </c>
      <c r="BU753" s="22">
        <f>Enrollment[[#This Row],['# of Girls from refugee community in age group 3-5 enrolled in learning spaces]]+Enrollment[[#This Row],['# of Girls from host community in age group 3-5 enrolled in learning spaces]]</f>
        <v>21</v>
      </c>
      <c r="BV753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5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5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53" s="22">
        <f>Enrollment[[#This Row],['# of Boys from refugee community in age group 3-5 enrolled in learning spaces]]+Enrollment[[#This Row],['# of Boys from host community in age group 3-5 enrolled in learning spaces]]</f>
        <v>16</v>
      </c>
      <c r="BZ753" s="22">
        <f>Enrollment[[#This Row],['# of Boys from refugee community in age group 6-14 enrolled in learning spaces]]+Enrollment[[#This Row],['# of Boys from host community in age group 6-14 enrolled in learning spaces]]</f>
        <v>34</v>
      </c>
      <c r="CA753" s="22">
        <f>Enrollment[[#This Row],['# of Boys from refugee community in age group 15-17 enrolled in learning spaces]]+Enrollment[[#This Row],['# of Boys from host community in age group 15-17 enrolled in learning spaces]]</f>
        <v>0</v>
      </c>
      <c r="CB75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54" spans="1:80">
      <c r="A754" s="21" t="s">
        <v>47</v>
      </c>
      <c r="B754" s="21" t="s">
        <v>76</v>
      </c>
      <c r="E754" s="21" t="s">
        <v>1056</v>
      </c>
      <c r="F754" s="21" t="s">
        <v>1057</v>
      </c>
      <c r="G754" s="21">
        <v>31013698</v>
      </c>
      <c r="H754" s="21" t="s">
        <v>166</v>
      </c>
      <c r="I754" s="21" t="s">
        <v>259</v>
      </c>
      <c r="J754" s="21" t="s">
        <v>168</v>
      </c>
      <c r="P754" s="21" t="s">
        <v>99</v>
      </c>
      <c r="Q754" s="21" t="s">
        <v>110</v>
      </c>
      <c r="S754" s="21">
        <v>30</v>
      </c>
      <c r="U754" s="21">
        <v>40</v>
      </c>
      <c r="AA754" s="21">
        <v>16</v>
      </c>
      <c r="AC754" s="21">
        <v>19</v>
      </c>
      <c r="AZ7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54" s="22">
        <f>Enrollment[[#This Row],[Refugee Children 3-14]]+Enrollment[[#This Row],[Refugee Children 15-24]]</f>
        <v>105</v>
      </c>
      <c r="BC7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54" s="22">
        <f>Enrollment[[#This Row],[Host Children 3-14]]+Enrollment[[#This Row],[Host Children 15-24]]</f>
        <v>0</v>
      </c>
      <c r="BF754" s="22">
        <f>Enrollment[[#This Row],['# of Boys from refugee community in age group 3-5 enrolled in learning spaces]]+Enrollment[[#This Row],['# of Boys from refugee community in age group 6-14 enrolled in learning spaces]]</f>
        <v>59</v>
      </c>
      <c r="BG754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754" s="22">
        <f>Enrollment[[#This Row],['# of Boys from host community in age group 3-5 enrolled in learning spaces]]+Enrollment[[#This Row],['# of Boys from host community in age group 6-14 enrolled in learning spaces]]</f>
        <v>0</v>
      </c>
      <c r="BI754" s="22">
        <f>Enrollment[[#This Row],['# of Girls from host community in age group 3-5 enrolled in learning spaces]]+Enrollment[[#This Row],['# of Girls from host community in age group 6-14 enrolled in learning spaces]]</f>
        <v>0</v>
      </c>
      <c r="BJ754" s="22">
        <f>Enrollment[[#This Row],[Male Refugee (3-14)]]+Enrollment[[#This Row],[Host Male (3-14)]]</f>
        <v>59</v>
      </c>
      <c r="BK754" s="22">
        <f>Enrollment[[#This Row],[Female Refugee (3-14)]]+Enrollment[[#This Row],[Host Female (3-14)]]</f>
        <v>46</v>
      </c>
      <c r="BL7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54" s="22">
        <f>Enrollment[[#This Row],['# of Boys from host community in age group 15-17 enrolled in learning spaces]]+Enrollment[[#This Row],['# of Boys from host community in age group 18-24 enrolled in learning spaces]]</f>
        <v>0</v>
      </c>
      <c r="BO7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54" s="22">
        <f>Enrollment[[#This Row],[Male Refugee (15-24)]]+Enrollment[[#This Row],[Male Host (15-24)]]</f>
        <v>0</v>
      </c>
      <c r="BQ754" s="22">
        <f>Enrollment[[#This Row],[Female Refugee  (15-24)]]+Enrollment[[#This Row],[Female Host (15-24)]]</f>
        <v>0</v>
      </c>
      <c r="BR754" s="22">
        <f>Enrollment[[#This Row],[Total Male (3-14)]]+Enrollment[[#This Row],[Total Male (15-24)]]</f>
        <v>59</v>
      </c>
      <c r="BS754" s="22">
        <f>Enrollment[[#This Row],[Total Female (3-14)]]+Enrollment[[#This Row],[Total Female (15-24)]]</f>
        <v>46</v>
      </c>
      <c r="BT754" s="22">
        <f>Enrollment[[#This Row],[Refugee Total]]+Enrollment[[#This Row],[Total Host]]</f>
        <v>105</v>
      </c>
      <c r="BU754" s="22">
        <f>Enrollment[[#This Row],['# of Girls from refugee community in age group 3-5 enrolled in learning spaces]]+Enrollment[[#This Row],['# of Girls from host community in age group 3-5 enrolled in learning spaces]]</f>
        <v>30</v>
      </c>
      <c r="BV754" s="22">
        <f>Enrollment[[#This Row],['# of Girls from refugee community in age group 6-14 enrolled in learning spaces]]+Enrollment[[#This Row],['# of Girls from host community in age group 6-14 enrolled in learning spaces]]</f>
        <v>16</v>
      </c>
      <c r="BW7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54" s="22">
        <f>Enrollment[[#This Row],['# of Boys from refugee community in age group 3-5 enrolled in learning spaces]]+Enrollment[[#This Row],['# of Boys from host community in age group 3-5 enrolled in learning spaces]]</f>
        <v>40</v>
      </c>
      <c r="BZ754" s="22">
        <f>Enrollment[[#This Row],['# of Boys from refugee community in age group 6-14 enrolled in learning spaces]]+Enrollment[[#This Row],['# of Boys from host community in age group 6-14 enrolled in learning spaces]]</f>
        <v>19</v>
      </c>
      <c r="CA7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7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55" spans="1:80">
      <c r="A755" s="21" t="s">
        <v>47</v>
      </c>
      <c r="B755" s="21" t="s">
        <v>76</v>
      </c>
      <c r="E755" s="21" t="s">
        <v>1056</v>
      </c>
      <c r="F755" s="21" t="s">
        <v>1058</v>
      </c>
      <c r="G755" s="21">
        <v>31013699</v>
      </c>
      <c r="H755" s="21" t="s">
        <v>166</v>
      </c>
      <c r="I755" s="21" t="s">
        <v>259</v>
      </c>
      <c r="J755" s="21" t="s">
        <v>168</v>
      </c>
      <c r="P755" s="21" t="s">
        <v>99</v>
      </c>
      <c r="Q755" s="21" t="s">
        <v>110</v>
      </c>
      <c r="S755" s="21">
        <v>33</v>
      </c>
      <c r="U755" s="21">
        <v>37</v>
      </c>
      <c r="AA755" s="21">
        <v>16</v>
      </c>
      <c r="AC755" s="21">
        <v>19</v>
      </c>
      <c r="AZ7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55" s="22">
        <f>Enrollment[[#This Row],[Refugee Children 3-14]]+Enrollment[[#This Row],[Refugee Children 15-24]]</f>
        <v>105</v>
      </c>
      <c r="BC7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55" s="22">
        <f>Enrollment[[#This Row],[Host Children 3-14]]+Enrollment[[#This Row],[Host Children 15-24]]</f>
        <v>0</v>
      </c>
      <c r="BF755" s="22">
        <f>Enrollment[[#This Row],['# of Boys from refugee community in age group 3-5 enrolled in learning spaces]]+Enrollment[[#This Row],['# of Boys from refugee community in age group 6-14 enrolled in learning spaces]]</f>
        <v>56</v>
      </c>
      <c r="BG755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755" s="22">
        <f>Enrollment[[#This Row],['# of Boys from host community in age group 3-5 enrolled in learning spaces]]+Enrollment[[#This Row],['# of Boys from host community in age group 6-14 enrolled in learning spaces]]</f>
        <v>0</v>
      </c>
      <c r="BI755" s="22">
        <f>Enrollment[[#This Row],['# of Girls from host community in age group 3-5 enrolled in learning spaces]]+Enrollment[[#This Row],['# of Girls from host community in age group 6-14 enrolled in learning spaces]]</f>
        <v>0</v>
      </c>
      <c r="BJ755" s="22">
        <f>Enrollment[[#This Row],[Male Refugee (3-14)]]+Enrollment[[#This Row],[Host Male (3-14)]]</f>
        <v>56</v>
      </c>
      <c r="BK755" s="22">
        <f>Enrollment[[#This Row],[Female Refugee (3-14)]]+Enrollment[[#This Row],[Host Female (3-14)]]</f>
        <v>49</v>
      </c>
      <c r="BL7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55" s="22">
        <f>Enrollment[[#This Row],['# of Boys from host community in age group 15-17 enrolled in learning spaces]]+Enrollment[[#This Row],['# of Boys from host community in age group 18-24 enrolled in learning spaces]]</f>
        <v>0</v>
      </c>
      <c r="BO7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55" s="22">
        <f>Enrollment[[#This Row],[Male Refugee (15-24)]]+Enrollment[[#This Row],[Male Host (15-24)]]</f>
        <v>0</v>
      </c>
      <c r="BQ755" s="22">
        <f>Enrollment[[#This Row],[Female Refugee  (15-24)]]+Enrollment[[#This Row],[Female Host (15-24)]]</f>
        <v>0</v>
      </c>
      <c r="BR755" s="22">
        <f>Enrollment[[#This Row],[Total Male (3-14)]]+Enrollment[[#This Row],[Total Male (15-24)]]</f>
        <v>56</v>
      </c>
      <c r="BS755" s="22">
        <f>Enrollment[[#This Row],[Total Female (3-14)]]+Enrollment[[#This Row],[Total Female (15-24)]]</f>
        <v>49</v>
      </c>
      <c r="BT755" s="22">
        <f>Enrollment[[#This Row],[Refugee Total]]+Enrollment[[#This Row],[Total Host]]</f>
        <v>105</v>
      </c>
      <c r="BU755" s="22">
        <f>Enrollment[[#This Row],['# of Girls from refugee community in age group 3-5 enrolled in learning spaces]]+Enrollment[[#This Row],['# of Girls from host community in age group 3-5 enrolled in learning spaces]]</f>
        <v>33</v>
      </c>
      <c r="BV755" s="22">
        <f>Enrollment[[#This Row],['# of Girls from refugee community in age group 6-14 enrolled in learning spaces]]+Enrollment[[#This Row],['# of Girls from host community in age group 6-14 enrolled in learning spaces]]</f>
        <v>16</v>
      </c>
      <c r="BW7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55" s="22">
        <f>Enrollment[[#This Row],['# of Boys from refugee community in age group 3-5 enrolled in learning spaces]]+Enrollment[[#This Row],['# of Boys from host community in age group 3-5 enrolled in learning spaces]]</f>
        <v>37</v>
      </c>
      <c r="BZ755" s="22">
        <f>Enrollment[[#This Row],['# of Boys from refugee community in age group 6-14 enrolled in learning spaces]]+Enrollment[[#This Row],['# of Boys from host community in age group 6-14 enrolled in learning spaces]]</f>
        <v>19</v>
      </c>
      <c r="CA7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7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56" spans="1:80">
      <c r="A756" s="21" t="s">
        <v>47</v>
      </c>
      <c r="B756" s="21" t="s">
        <v>76</v>
      </c>
      <c r="E756" s="21" t="s">
        <v>1056</v>
      </c>
      <c r="F756" s="21" t="s">
        <v>1059</v>
      </c>
      <c r="G756" s="21">
        <v>31013702</v>
      </c>
      <c r="H756" s="21" t="s">
        <v>166</v>
      </c>
      <c r="I756" s="21" t="s">
        <v>259</v>
      </c>
      <c r="J756" s="21" t="s">
        <v>168</v>
      </c>
      <c r="P756" s="21" t="s">
        <v>99</v>
      </c>
      <c r="Q756" s="21" t="s">
        <v>110</v>
      </c>
      <c r="S756" s="21">
        <v>35</v>
      </c>
      <c r="U756" s="21">
        <v>31</v>
      </c>
      <c r="AA756" s="21">
        <v>17</v>
      </c>
      <c r="AC756" s="21">
        <v>16</v>
      </c>
      <c r="AZ7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7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56" s="22">
        <f>Enrollment[[#This Row],[Refugee Children 3-14]]+Enrollment[[#This Row],[Refugee Children 15-24]]</f>
        <v>99</v>
      </c>
      <c r="BC7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56" s="22">
        <f>Enrollment[[#This Row],[Host Children 3-14]]+Enrollment[[#This Row],[Host Children 15-24]]</f>
        <v>0</v>
      </c>
      <c r="BF756" s="22">
        <f>Enrollment[[#This Row],['# of Boys from refugee community in age group 3-5 enrolled in learning spaces]]+Enrollment[[#This Row],['# of Boys from refugee community in age group 6-14 enrolled in learning spaces]]</f>
        <v>47</v>
      </c>
      <c r="BG75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756" s="22">
        <f>Enrollment[[#This Row],['# of Boys from host community in age group 3-5 enrolled in learning spaces]]+Enrollment[[#This Row],['# of Boys from host community in age group 6-14 enrolled in learning spaces]]</f>
        <v>0</v>
      </c>
      <c r="BI756" s="22">
        <f>Enrollment[[#This Row],['# of Girls from host community in age group 3-5 enrolled in learning spaces]]+Enrollment[[#This Row],['# of Girls from host community in age group 6-14 enrolled in learning spaces]]</f>
        <v>0</v>
      </c>
      <c r="BJ756" s="22">
        <f>Enrollment[[#This Row],[Male Refugee (3-14)]]+Enrollment[[#This Row],[Host Male (3-14)]]</f>
        <v>47</v>
      </c>
      <c r="BK756" s="22">
        <f>Enrollment[[#This Row],[Female Refugee (3-14)]]+Enrollment[[#This Row],[Host Female (3-14)]]</f>
        <v>52</v>
      </c>
      <c r="BL7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56" s="22">
        <f>Enrollment[[#This Row],['# of Boys from host community in age group 15-17 enrolled in learning spaces]]+Enrollment[[#This Row],['# of Boys from host community in age group 18-24 enrolled in learning spaces]]</f>
        <v>0</v>
      </c>
      <c r="BO7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56" s="22">
        <f>Enrollment[[#This Row],[Male Refugee (15-24)]]+Enrollment[[#This Row],[Male Host (15-24)]]</f>
        <v>0</v>
      </c>
      <c r="BQ756" s="22">
        <f>Enrollment[[#This Row],[Female Refugee  (15-24)]]+Enrollment[[#This Row],[Female Host (15-24)]]</f>
        <v>0</v>
      </c>
      <c r="BR756" s="22">
        <f>Enrollment[[#This Row],[Total Male (3-14)]]+Enrollment[[#This Row],[Total Male (15-24)]]</f>
        <v>47</v>
      </c>
      <c r="BS756" s="22">
        <f>Enrollment[[#This Row],[Total Female (3-14)]]+Enrollment[[#This Row],[Total Female (15-24)]]</f>
        <v>52</v>
      </c>
      <c r="BT756" s="22">
        <f>Enrollment[[#This Row],[Refugee Total]]+Enrollment[[#This Row],[Total Host]]</f>
        <v>99</v>
      </c>
      <c r="BU756" s="22">
        <f>Enrollment[[#This Row],['# of Girls from refugee community in age group 3-5 enrolled in learning spaces]]+Enrollment[[#This Row],['# of Girls from host community in age group 3-5 enrolled in learning spaces]]</f>
        <v>35</v>
      </c>
      <c r="BV756" s="22">
        <f>Enrollment[[#This Row],['# of Girls from refugee community in age group 6-14 enrolled in learning spaces]]+Enrollment[[#This Row],['# of Girls from host community in age group 6-14 enrolled in learning spaces]]</f>
        <v>17</v>
      </c>
      <c r="BW7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56" s="22">
        <f>Enrollment[[#This Row],['# of Boys from refugee community in age group 3-5 enrolled in learning spaces]]+Enrollment[[#This Row],['# of Boys from host community in age group 3-5 enrolled in learning spaces]]</f>
        <v>31</v>
      </c>
      <c r="BZ756" s="22">
        <f>Enrollment[[#This Row],['# of Boys from refugee community in age group 6-14 enrolled in learning spaces]]+Enrollment[[#This Row],['# of Boys from host community in age group 6-14 enrolled in learning spaces]]</f>
        <v>16</v>
      </c>
      <c r="CA7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7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57" spans="1:80">
      <c r="A757" s="21" t="s">
        <v>47</v>
      </c>
      <c r="B757" s="21" t="s">
        <v>76</v>
      </c>
      <c r="E757" s="21" t="s">
        <v>1056</v>
      </c>
      <c r="F757" s="21" t="s">
        <v>1060</v>
      </c>
      <c r="G757" s="21">
        <v>31013704</v>
      </c>
      <c r="H757" s="21" t="s">
        <v>166</v>
      </c>
      <c r="I757" s="21" t="s">
        <v>259</v>
      </c>
      <c r="J757" s="21" t="s">
        <v>168</v>
      </c>
      <c r="P757" s="21" t="s">
        <v>99</v>
      </c>
      <c r="Q757" s="21" t="s">
        <v>110</v>
      </c>
      <c r="S757" s="21">
        <v>19</v>
      </c>
      <c r="U757" s="21">
        <v>14</v>
      </c>
      <c r="AA757" s="21">
        <v>35</v>
      </c>
      <c r="AC757" s="21">
        <v>31</v>
      </c>
      <c r="AZ7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7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57" s="22">
        <f>Enrollment[[#This Row],[Refugee Children 3-14]]+Enrollment[[#This Row],[Refugee Children 15-24]]</f>
        <v>99</v>
      </c>
      <c r="BC7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57" s="22">
        <f>Enrollment[[#This Row],[Host Children 3-14]]+Enrollment[[#This Row],[Host Children 15-24]]</f>
        <v>0</v>
      </c>
      <c r="BF757" s="22">
        <f>Enrollment[[#This Row],['# of Boys from refugee community in age group 3-5 enrolled in learning spaces]]+Enrollment[[#This Row],['# of Boys from refugee community in age group 6-14 enrolled in learning spaces]]</f>
        <v>45</v>
      </c>
      <c r="BG757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57" s="22">
        <f>Enrollment[[#This Row],['# of Boys from host community in age group 3-5 enrolled in learning spaces]]+Enrollment[[#This Row],['# of Boys from host community in age group 6-14 enrolled in learning spaces]]</f>
        <v>0</v>
      </c>
      <c r="BI757" s="22">
        <f>Enrollment[[#This Row],['# of Girls from host community in age group 3-5 enrolled in learning spaces]]+Enrollment[[#This Row],['# of Girls from host community in age group 6-14 enrolled in learning spaces]]</f>
        <v>0</v>
      </c>
      <c r="BJ757" s="22">
        <f>Enrollment[[#This Row],[Male Refugee (3-14)]]+Enrollment[[#This Row],[Host Male (3-14)]]</f>
        <v>45</v>
      </c>
      <c r="BK757" s="22">
        <f>Enrollment[[#This Row],[Female Refugee (3-14)]]+Enrollment[[#This Row],[Host Female (3-14)]]</f>
        <v>54</v>
      </c>
      <c r="BL7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57" s="22">
        <f>Enrollment[[#This Row],['# of Boys from host community in age group 15-17 enrolled in learning spaces]]+Enrollment[[#This Row],['# of Boys from host community in age group 18-24 enrolled in learning spaces]]</f>
        <v>0</v>
      </c>
      <c r="BO7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57" s="22">
        <f>Enrollment[[#This Row],[Male Refugee (15-24)]]+Enrollment[[#This Row],[Male Host (15-24)]]</f>
        <v>0</v>
      </c>
      <c r="BQ757" s="22">
        <f>Enrollment[[#This Row],[Female Refugee  (15-24)]]+Enrollment[[#This Row],[Female Host (15-24)]]</f>
        <v>0</v>
      </c>
      <c r="BR757" s="22">
        <f>Enrollment[[#This Row],[Total Male (3-14)]]+Enrollment[[#This Row],[Total Male (15-24)]]</f>
        <v>45</v>
      </c>
      <c r="BS757" s="22">
        <f>Enrollment[[#This Row],[Total Female (3-14)]]+Enrollment[[#This Row],[Total Female (15-24)]]</f>
        <v>54</v>
      </c>
      <c r="BT757" s="22">
        <f>Enrollment[[#This Row],[Refugee Total]]+Enrollment[[#This Row],[Total Host]]</f>
        <v>99</v>
      </c>
      <c r="BU757" s="22">
        <f>Enrollment[[#This Row],['# of Girls from refugee community in age group 3-5 enrolled in learning spaces]]+Enrollment[[#This Row],['# of Girls from host community in age group 3-5 enrolled in learning spaces]]</f>
        <v>19</v>
      </c>
      <c r="BV757" s="22">
        <f>Enrollment[[#This Row],['# of Girls from refugee community in age group 6-14 enrolled in learning spaces]]+Enrollment[[#This Row],['# of Girls from host community in age group 6-14 enrolled in learning spaces]]</f>
        <v>35</v>
      </c>
      <c r="BW7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57" s="22">
        <f>Enrollment[[#This Row],['# of Boys from refugee community in age group 3-5 enrolled in learning spaces]]+Enrollment[[#This Row],['# of Boys from host community in age group 3-5 enrolled in learning spaces]]</f>
        <v>14</v>
      </c>
      <c r="BZ757" s="22">
        <f>Enrollment[[#This Row],['# of Boys from refugee community in age group 6-14 enrolled in learning spaces]]+Enrollment[[#This Row],['# of Boys from host community in age group 6-14 enrolled in learning spaces]]</f>
        <v>31</v>
      </c>
      <c r="CA7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58" spans="1:80">
      <c r="A758" s="21" t="s">
        <v>47</v>
      </c>
      <c r="B758" s="21" t="s">
        <v>76</v>
      </c>
      <c r="E758" s="21" t="s">
        <v>1056</v>
      </c>
      <c r="F758" s="21" t="s">
        <v>1061</v>
      </c>
      <c r="G758" s="21">
        <v>31013705</v>
      </c>
      <c r="H758" s="21" t="s">
        <v>166</v>
      </c>
      <c r="I758" s="21" t="s">
        <v>259</v>
      </c>
      <c r="J758" s="21" t="s">
        <v>168</v>
      </c>
      <c r="P758" s="21" t="s">
        <v>99</v>
      </c>
      <c r="Q758" s="21" t="s">
        <v>110</v>
      </c>
      <c r="S758" s="21">
        <v>18</v>
      </c>
      <c r="U758" s="21">
        <v>15</v>
      </c>
      <c r="AA758" s="21">
        <v>38</v>
      </c>
      <c r="AC758" s="21">
        <v>28</v>
      </c>
      <c r="AZ7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7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58" s="22">
        <f>Enrollment[[#This Row],[Refugee Children 3-14]]+Enrollment[[#This Row],[Refugee Children 15-24]]</f>
        <v>99</v>
      </c>
      <c r="BC7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58" s="22">
        <f>Enrollment[[#This Row],[Host Children 3-14]]+Enrollment[[#This Row],[Host Children 15-24]]</f>
        <v>0</v>
      </c>
      <c r="BF758" s="22">
        <f>Enrollment[[#This Row],['# of Boys from refugee community in age group 3-5 enrolled in learning spaces]]+Enrollment[[#This Row],['# of Boys from refugee community in age group 6-14 enrolled in learning spaces]]</f>
        <v>43</v>
      </c>
      <c r="BG758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758" s="22">
        <f>Enrollment[[#This Row],['# of Boys from host community in age group 3-5 enrolled in learning spaces]]+Enrollment[[#This Row],['# of Boys from host community in age group 6-14 enrolled in learning spaces]]</f>
        <v>0</v>
      </c>
      <c r="BI758" s="22">
        <f>Enrollment[[#This Row],['# of Girls from host community in age group 3-5 enrolled in learning spaces]]+Enrollment[[#This Row],['# of Girls from host community in age group 6-14 enrolled in learning spaces]]</f>
        <v>0</v>
      </c>
      <c r="BJ758" s="22">
        <f>Enrollment[[#This Row],[Male Refugee (3-14)]]+Enrollment[[#This Row],[Host Male (3-14)]]</f>
        <v>43</v>
      </c>
      <c r="BK758" s="22">
        <f>Enrollment[[#This Row],[Female Refugee (3-14)]]+Enrollment[[#This Row],[Host Female (3-14)]]</f>
        <v>56</v>
      </c>
      <c r="BL7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58" s="22">
        <f>Enrollment[[#This Row],['# of Boys from host community in age group 15-17 enrolled in learning spaces]]+Enrollment[[#This Row],['# of Boys from host community in age group 18-24 enrolled in learning spaces]]</f>
        <v>0</v>
      </c>
      <c r="BO7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58" s="22">
        <f>Enrollment[[#This Row],[Male Refugee (15-24)]]+Enrollment[[#This Row],[Male Host (15-24)]]</f>
        <v>0</v>
      </c>
      <c r="BQ758" s="22">
        <f>Enrollment[[#This Row],[Female Refugee  (15-24)]]+Enrollment[[#This Row],[Female Host (15-24)]]</f>
        <v>0</v>
      </c>
      <c r="BR758" s="22">
        <f>Enrollment[[#This Row],[Total Male (3-14)]]+Enrollment[[#This Row],[Total Male (15-24)]]</f>
        <v>43</v>
      </c>
      <c r="BS758" s="22">
        <f>Enrollment[[#This Row],[Total Female (3-14)]]+Enrollment[[#This Row],[Total Female (15-24)]]</f>
        <v>56</v>
      </c>
      <c r="BT758" s="22">
        <f>Enrollment[[#This Row],[Refugee Total]]+Enrollment[[#This Row],[Total Host]]</f>
        <v>99</v>
      </c>
      <c r="BU758" s="22">
        <f>Enrollment[[#This Row],['# of Girls from refugee community in age group 3-5 enrolled in learning spaces]]+Enrollment[[#This Row],['# of Girls from host community in age group 3-5 enrolled in learning spaces]]</f>
        <v>18</v>
      </c>
      <c r="BV758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58" s="22">
        <f>Enrollment[[#This Row],['# of Boys from refugee community in age group 3-5 enrolled in learning spaces]]+Enrollment[[#This Row],['# of Boys from host community in age group 3-5 enrolled in learning spaces]]</f>
        <v>15</v>
      </c>
      <c r="BZ758" s="22">
        <f>Enrollment[[#This Row],['# of Boys from refugee community in age group 6-14 enrolled in learning spaces]]+Enrollment[[#This Row],['# of Boys from host community in age group 6-14 enrolled in learning spaces]]</f>
        <v>28</v>
      </c>
      <c r="CA7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7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59" spans="1:80">
      <c r="A759" s="21" t="s">
        <v>47</v>
      </c>
      <c r="B759" s="21" t="s">
        <v>76</v>
      </c>
      <c r="E759" s="21" t="s">
        <v>1056</v>
      </c>
      <c r="F759" s="21" t="s">
        <v>1062</v>
      </c>
      <c r="G759" s="21">
        <v>31013707</v>
      </c>
      <c r="H759" s="21" t="s">
        <v>166</v>
      </c>
      <c r="I759" s="21" t="s">
        <v>259</v>
      </c>
      <c r="J759" s="21" t="s">
        <v>168</v>
      </c>
      <c r="P759" s="21" t="s">
        <v>99</v>
      </c>
      <c r="Q759" s="21" t="s">
        <v>110</v>
      </c>
      <c r="S759" s="21">
        <v>17</v>
      </c>
      <c r="U759" s="21">
        <v>16</v>
      </c>
      <c r="AA759" s="21">
        <v>35</v>
      </c>
      <c r="AC759" s="21">
        <v>31</v>
      </c>
      <c r="AZ7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7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59" s="22">
        <f>Enrollment[[#This Row],[Refugee Children 3-14]]+Enrollment[[#This Row],[Refugee Children 15-24]]</f>
        <v>99</v>
      </c>
      <c r="BC7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59" s="22">
        <f>Enrollment[[#This Row],[Host Children 3-14]]+Enrollment[[#This Row],[Host Children 15-24]]</f>
        <v>0</v>
      </c>
      <c r="BF759" s="22">
        <f>Enrollment[[#This Row],['# of Boys from refugee community in age group 3-5 enrolled in learning spaces]]+Enrollment[[#This Row],['# of Boys from refugee community in age group 6-14 enrolled in learning spaces]]</f>
        <v>47</v>
      </c>
      <c r="BG759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759" s="22">
        <f>Enrollment[[#This Row],['# of Boys from host community in age group 3-5 enrolled in learning spaces]]+Enrollment[[#This Row],['# of Boys from host community in age group 6-14 enrolled in learning spaces]]</f>
        <v>0</v>
      </c>
      <c r="BI759" s="22">
        <f>Enrollment[[#This Row],['# of Girls from host community in age group 3-5 enrolled in learning spaces]]+Enrollment[[#This Row],['# of Girls from host community in age group 6-14 enrolled in learning spaces]]</f>
        <v>0</v>
      </c>
      <c r="BJ759" s="22">
        <f>Enrollment[[#This Row],[Male Refugee (3-14)]]+Enrollment[[#This Row],[Host Male (3-14)]]</f>
        <v>47</v>
      </c>
      <c r="BK759" s="22">
        <f>Enrollment[[#This Row],[Female Refugee (3-14)]]+Enrollment[[#This Row],[Host Female (3-14)]]</f>
        <v>52</v>
      </c>
      <c r="BL7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59" s="22">
        <f>Enrollment[[#This Row],['# of Boys from host community in age group 15-17 enrolled in learning spaces]]+Enrollment[[#This Row],['# of Boys from host community in age group 18-24 enrolled in learning spaces]]</f>
        <v>0</v>
      </c>
      <c r="BO7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59" s="22">
        <f>Enrollment[[#This Row],[Male Refugee (15-24)]]+Enrollment[[#This Row],[Male Host (15-24)]]</f>
        <v>0</v>
      </c>
      <c r="BQ759" s="22">
        <f>Enrollment[[#This Row],[Female Refugee  (15-24)]]+Enrollment[[#This Row],[Female Host (15-24)]]</f>
        <v>0</v>
      </c>
      <c r="BR759" s="22">
        <f>Enrollment[[#This Row],[Total Male (3-14)]]+Enrollment[[#This Row],[Total Male (15-24)]]</f>
        <v>47</v>
      </c>
      <c r="BS759" s="22">
        <f>Enrollment[[#This Row],[Total Female (3-14)]]+Enrollment[[#This Row],[Total Female (15-24)]]</f>
        <v>52</v>
      </c>
      <c r="BT759" s="22">
        <f>Enrollment[[#This Row],[Refugee Total]]+Enrollment[[#This Row],[Total Host]]</f>
        <v>99</v>
      </c>
      <c r="BU759" s="22">
        <f>Enrollment[[#This Row],['# of Girls from refugee community in age group 3-5 enrolled in learning spaces]]+Enrollment[[#This Row],['# of Girls from host community in age group 3-5 enrolled in learning spaces]]</f>
        <v>17</v>
      </c>
      <c r="BV759" s="22">
        <f>Enrollment[[#This Row],['# of Girls from refugee community in age group 6-14 enrolled in learning spaces]]+Enrollment[[#This Row],['# of Girls from host community in age group 6-14 enrolled in learning spaces]]</f>
        <v>35</v>
      </c>
      <c r="BW7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59" s="22">
        <f>Enrollment[[#This Row],['# of Boys from refugee community in age group 3-5 enrolled in learning spaces]]+Enrollment[[#This Row],['# of Boys from host community in age group 3-5 enrolled in learning spaces]]</f>
        <v>16</v>
      </c>
      <c r="BZ759" s="22">
        <f>Enrollment[[#This Row],['# of Boys from refugee community in age group 6-14 enrolled in learning spaces]]+Enrollment[[#This Row],['# of Boys from host community in age group 6-14 enrolled in learning spaces]]</f>
        <v>31</v>
      </c>
      <c r="CA7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7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60" spans="1:80">
      <c r="A760" s="21" t="s">
        <v>47</v>
      </c>
      <c r="B760" s="21" t="s">
        <v>76</v>
      </c>
      <c r="E760" s="21" t="s">
        <v>1056</v>
      </c>
      <c r="F760" s="21" t="s">
        <v>1063</v>
      </c>
      <c r="G760" s="21">
        <v>31013709</v>
      </c>
      <c r="H760" s="21" t="s">
        <v>166</v>
      </c>
      <c r="I760" s="21" t="s">
        <v>259</v>
      </c>
      <c r="J760" s="21" t="s">
        <v>168</v>
      </c>
      <c r="P760" s="21" t="s">
        <v>99</v>
      </c>
      <c r="Q760" s="21" t="s">
        <v>110</v>
      </c>
      <c r="S760" s="21">
        <v>18</v>
      </c>
      <c r="U760" s="21">
        <v>15</v>
      </c>
      <c r="AA760" s="21">
        <v>35</v>
      </c>
      <c r="AC760" s="21">
        <v>31</v>
      </c>
      <c r="AZ7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7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60" s="22">
        <f>Enrollment[[#This Row],[Refugee Children 3-14]]+Enrollment[[#This Row],[Refugee Children 15-24]]</f>
        <v>99</v>
      </c>
      <c r="BC7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60" s="22">
        <f>Enrollment[[#This Row],[Host Children 3-14]]+Enrollment[[#This Row],[Host Children 15-24]]</f>
        <v>0</v>
      </c>
      <c r="BF760" s="22">
        <f>Enrollment[[#This Row],['# of Boys from refugee community in age group 3-5 enrolled in learning spaces]]+Enrollment[[#This Row],['# of Boys from refugee community in age group 6-14 enrolled in learning spaces]]</f>
        <v>46</v>
      </c>
      <c r="BG76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760" s="22">
        <f>Enrollment[[#This Row],['# of Boys from host community in age group 3-5 enrolled in learning spaces]]+Enrollment[[#This Row],['# of Boys from host community in age group 6-14 enrolled in learning spaces]]</f>
        <v>0</v>
      </c>
      <c r="BI760" s="22">
        <f>Enrollment[[#This Row],['# of Girls from host community in age group 3-5 enrolled in learning spaces]]+Enrollment[[#This Row],['# of Girls from host community in age group 6-14 enrolled in learning spaces]]</f>
        <v>0</v>
      </c>
      <c r="BJ760" s="22">
        <f>Enrollment[[#This Row],[Male Refugee (3-14)]]+Enrollment[[#This Row],[Host Male (3-14)]]</f>
        <v>46</v>
      </c>
      <c r="BK760" s="22">
        <f>Enrollment[[#This Row],[Female Refugee (3-14)]]+Enrollment[[#This Row],[Host Female (3-14)]]</f>
        <v>53</v>
      </c>
      <c r="BL7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60" s="22">
        <f>Enrollment[[#This Row],['# of Boys from host community in age group 15-17 enrolled in learning spaces]]+Enrollment[[#This Row],['# of Boys from host community in age group 18-24 enrolled in learning spaces]]</f>
        <v>0</v>
      </c>
      <c r="BO7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60" s="22">
        <f>Enrollment[[#This Row],[Male Refugee (15-24)]]+Enrollment[[#This Row],[Male Host (15-24)]]</f>
        <v>0</v>
      </c>
      <c r="BQ760" s="22">
        <f>Enrollment[[#This Row],[Female Refugee  (15-24)]]+Enrollment[[#This Row],[Female Host (15-24)]]</f>
        <v>0</v>
      </c>
      <c r="BR760" s="22">
        <f>Enrollment[[#This Row],[Total Male (3-14)]]+Enrollment[[#This Row],[Total Male (15-24)]]</f>
        <v>46</v>
      </c>
      <c r="BS760" s="22">
        <f>Enrollment[[#This Row],[Total Female (3-14)]]+Enrollment[[#This Row],[Total Female (15-24)]]</f>
        <v>53</v>
      </c>
      <c r="BT760" s="22">
        <f>Enrollment[[#This Row],[Refugee Total]]+Enrollment[[#This Row],[Total Host]]</f>
        <v>99</v>
      </c>
      <c r="BU760" s="22">
        <f>Enrollment[[#This Row],['# of Girls from refugee community in age group 3-5 enrolled in learning spaces]]+Enrollment[[#This Row],['# of Girls from host community in age group 3-5 enrolled in learning spaces]]</f>
        <v>18</v>
      </c>
      <c r="BV760" s="22">
        <f>Enrollment[[#This Row],['# of Girls from refugee community in age group 6-14 enrolled in learning spaces]]+Enrollment[[#This Row],['# of Girls from host community in age group 6-14 enrolled in learning spaces]]</f>
        <v>35</v>
      </c>
      <c r="BW7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60" s="22">
        <f>Enrollment[[#This Row],['# of Boys from refugee community in age group 3-5 enrolled in learning spaces]]+Enrollment[[#This Row],['# of Boys from host community in age group 3-5 enrolled in learning spaces]]</f>
        <v>15</v>
      </c>
      <c r="BZ760" s="22">
        <f>Enrollment[[#This Row],['# of Boys from refugee community in age group 6-14 enrolled in learning spaces]]+Enrollment[[#This Row],['# of Boys from host community in age group 6-14 enrolled in learning spaces]]</f>
        <v>31</v>
      </c>
      <c r="CA7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7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61" spans="1:80">
      <c r="A761" s="21" t="s">
        <v>47</v>
      </c>
      <c r="B761" s="21" t="s">
        <v>76</v>
      </c>
      <c r="E761" s="21" t="s">
        <v>1056</v>
      </c>
      <c r="F761" s="21" t="s">
        <v>1064</v>
      </c>
      <c r="G761" s="21">
        <v>31013551</v>
      </c>
      <c r="H761" s="21" t="s">
        <v>166</v>
      </c>
      <c r="I761" s="21" t="s">
        <v>259</v>
      </c>
      <c r="J761" s="21" t="s">
        <v>168</v>
      </c>
      <c r="P761" s="21" t="s">
        <v>99</v>
      </c>
      <c r="Q761" s="21" t="s">
        <v>110</v>
      </c>
      <c r="S761" s="21">
        <v>37</v>
      </c>
      <c r="U761" s="21">
        <v>29</v>
      </c>
      <c r="AA761" s="21">
        <v>17</v>
      </c>
      <c r="AC761" s="21">
        <v>16</v>
      </c>
      <c r="AZ7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7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61" s="22">
        <f>Enrollment[[#This Row],[Refugee Children 3-14]]+Enrollment[[#This Row],[Refugee Children 15-24]]</f>
        <v>99</v>
      </c>
      <c r="BC7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61" s="22">
        <f>Enrollment[[#This Row],[Host Children 3-14]]+Enrollment[[#This Row],[Host Children 15-24]]</f>
        <v>0</v>
      </c>
      <c r="BF761" s="22">
        <f>Enrollment[[#This Row],['# of Boys from refugee community in age group 3-5 enrolled in learning spaces]]+Enrollment[[#This Row],['# of Boys from refugee community in age group 6-14 enrolled in learning spaces]]</f>
        <v>45</v>
      </c>
      <c r="BG76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61" s="22">
        <f>Enrollment[[#This Row],['# of Boys from host community in age group 3-5 enrolled in learning spaces]]+Enrollment[[#This Row],['# of Boys from host community in age group 6-14 enrolled in learning spaces]]</f>
        <v>0</v>
      </c>
      <c r="BI761" s="22">
        <f>Enrollment[[#This Row],['# of Girls from host community in age group 3-5 enrolled in learning spaces]]+Enrollment[[#This Row],['# of Girls from host community in age group 6-14 enrolled in learning spaces]]</f>
        <v>0</v>
      </c>
      <c r="BJ761" s="22">
        <f>Enrollment[[#This Row],[Male Refugee (3-14)]]+Enrollment[[#This Row],[Host Male (3-14)]]</f>
        <v>45</v>
      </c>
      <c r="BK761" s="22">
        <f>Enrollment[[#This Row],[Female Refugee (3-14)]]+Enrollment[[#This Row],[Host Female (3-14)]]</f>
        <v>54</v>
      </c>
      <c r="BL7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61" s="22">
        <f>Enrollment[[#This Row],['# of Boys from host community in age group 15-17 enrolled in learning spaces]]+Enrollment[[#This Row],['# of Boys from host community in age group 18-24 enrolled in learning spaces]]</f>
        <v>0</v>
      </c>
      <c r="BO7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61" s="22">
        <f>Enrollment[[#This Row],[Male Refugee (15-24)]]+Enrollment[[#This Row],[Male Host (15-24)]]</f>
        <v>0</v>
      </c>
      <c r="BQ761" s="22">
        <f>Enrollment[[#This Row],[Female Refugee  (15-24)]]+Enrollment[[#This Row],[Female Host (15-24)]]</f>
        <v>0</v>
      </c>
      <c r="BR761" s="22">
        <f>Enrollment[[#This Row],[Total Male (3-14)]]+Enrollment[[#This Row],[Total Male (15-24)]]</f>
        <v>45</v>
      </c>
      <c r="BS761" s="22">
        <f>Enrollment[[#This Row],[Total Female (3-14)]]+Enrollment[[#This Row],[Total Female (15-24)]]</f>
        <v>54</v>
      </c>
      <c r="BT761" s="22">
        <f>Enrollment[[#This Row],[Refugee Total]]+Enrollment[[#This Row],[Total Host]]</f>
        <v>99</v>
      </c>
      <c r="BU761" s="22">
        <f>Enrollment[[#This Row],['# of Girls from refugee community in age group 3-5 enrolled in learning spaces]]+Enrollment[[#This Row],['# of Girls from host community in age group 3-5 enrolled in learning spaces]]</f>
        <v>37</v>
      </c>
      <c r="BV761" s="22">
        <f>Enrollment[[#This Row],['# of Girls from refugee community in age group 6-14 enrolled in learning spaces]]+Enrollment[[#This Row],['# of Girls from host community in age group 6-14 enrolled in learning spaces]]</f>
        <v>17</v>
      </c>
      <c r="BW7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61" s="22">
        <f>Enrollment[[#This Row],['# of Boys from refugee community in age group 3-5 enrolled in learning spaces]]+Enrollment[[#This Row],['# of Boys from host community in age group 3-5 enrolled in learning spaces]]</f>
        <v>29</v>
      </c>
      <c r="BZ761" s="22">
        <f>Enrollment[[#This Row],['# of Boys from refugee community in age group 6-14 enrolled in learning spaces]]+Enrollment[[#This Row],['# of Boys from host community in age group 6-14 enrolled in learning spaces]]</f>
        <v>16</v>
      </c>
      <c r="CA7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7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62" spans="1:80">
      <c r="A762" s="21" t="s">
        <v>47</v>
      </c>
      <c r="B762" s="21" t="s">
        <v>76</v>
      </c>
      <c r="E762" s="21" t="s">
        <v>1056</v>
      </c>
      <c r="F762" s="21" t="s">
        <v>1065</v>
      </c>
      <c r="G762" s="21">
        <v>31013553</v>
      </c>
      <c r="H762" s="21" t="s">
        <v>166</v>
      </c>
      <c r="I762" s="21" t="s">
        <v>259</v>
      </c>
      <c r="J762" s="21" t="s">
        <v>168</v>
      </c>
      <c r="P762" s="21" t="s">
        <v>99</v>
      </c>
      <c r="Q762" s="21" t="s">
        <v>110</v>
      </c>
      <c r="S762" s="21">
        <v>35</v>
      </c>
      <c r="U762" s="21">
        <v>31</v>
      </c>
      <c r="AA762" s="21">
        <v>18</v>
      </c>
      <c r="AC762" s="21">
        <v>15</v>
      </c>
      <c r="AZ7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7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62" s="22">
        <f>Enrollment[[#This Row],[Refugee Children 3-14]]+Enrollment[[#This Row],[Refugee Children 15-24]]</f>
        <v>99</v>
      </c>
      <c r="BC7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62" s="22">
        <f>Enrollment[[#This Row],[Host Children 3-14]]+Enrollment[[#This Row],[Host Children 15-24]]</f>
        <v>0</v>
      </c>
      <c r="BF762" s="22">
        <f>Enrollment[[#This Row],['# of Boys from refugee community in age group 3-5 enrolled in learning spaces]]+Enrollment[[#This Row],['# of Boys from refugee community in age group 6-14 enrolled in learning spaces]]</f>
        <v>46</v>
      </c>
      <c r="BG762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762" s="22">
        <f>Enrollment[[#This Row],['# of Boys from host community in age group 3-5 enrolled in learning spaces]]+Enrollment[[#This Row],['# of Boys from host community in age group 6-14 enrolled in learning spaces]]</f>
        <v>0</v>
      </c>
      <c r="BI762" s="22">
        <f>Enrollment[[#This Row],['# of Girls from host community in age group 3-5 enrolled in learning spaces]]+Enrollment[[#This Row],['# of Girls from host community in age group 6-14 enrolled in learning spaces]]</f>
        <v>0</v>
      </c>
      <c r="BJ762" s="22">
        <f>Enrollment[[#This Row],[Male Refugee (3-14)]]+Enrollment[[#This Row],[Host Male (3-14)]]</f>
        <v>46</v>
      </c>
      <c r="BK762" s="22">
        <f>Enrollment[[#This Row],[Female Refugee (3-14)]]+Enrollment[[#This Row],[Host Female (3-14)]]</f>
        <v>53</v>
      </c>
      <c r="BL76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6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62" s="22">
        <f>Enrollment[[#This Row],['# of Boys from host community in age group 15-17 enrolled in learning spaces]]+Enrollment[[#This Row],['# of Boys from host community in age group 18-24 enrolled in learning spaces]]</f>
        <v>0</v>
      </c>
      <c r="BO7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62" s="22">
        <f>Enrollment[[#This Row],[Male Refugee (15-24)]]+Enrollment[[#This Row],[Male Host (15-24)]]</f>
        <v>0</v>
      </c>
      <c r="BQ762" s="22">
        <f>Enrollment[[#This Row],[Female Refugee  (15-24)]]+Enrollment[[#This Row],[Female Host (15-24)]]</f>
        <v>0</v>
      </c>
      <c r="BR762" s="22">
        <f>Enrollment[[#This Row],[Total Male (3-14)]]+Enrollment[[#This Row],[Total Male (15-24)]]</f>
        <v>46</v>
      </c>
      <c r="BS762" s="22">
        <f>Enrollment[[#This Row],[Total Female (3-14)]]+Enrollment[[#This Row],[Total Female (15-24)]]</f>
        <v>53</v>
      </c>
      <c r="BT762" s="22">
        <f>Enrollment[[#This Row],[Refugee Total]]+Enrollment[[#This Row],[Total Host]]</f>
        <v>99</v>
      </c>
      <c r="BU762" s="22">
        <f>Enrollment[[#This Row],['# of Girls from refugee community in age group 3-5 enrolled in learning spaces]]+Enrollment[[#This Row],['# of Girls from host community in age group 3-5 enrolled in learning spaces]]</f>
        <v>35</v>
      </c>
      <c r="BV762" s="22">
        <f>Enrollment[[#This Row],['# of Girls from refugee community in age group 6-14 enrolled in learning spaces]]+Enrollment[[#This Row],['# of Girls from host community in age group 6-14 enrolled in learning spaces]]</f>
        <v>18</v>
      </c>
      <c r="BW76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62" s="22">
        <f>Enrollment[[#This Row],['# of Boys from refugee community in age group 3-5 enrolled in learning spaces]]+Enrollment[[#This Row],['# of Boys from host community in age group 3-5 enrolled in learning spaces]]</f>
        <v>31</v>
      </c>
      <c r="BZ762" s="22">
        <f>Enrollment[[#This Row],['# of Boys from refugee community in age group 6-14 enrolled in learning spaces]]+Enrollment[[#This Row],['# of Boys from host community in age group 6-14 enrolled in learning spaces]]</f>
        <v>15</v>
      </c>
      <c r="CA762" s="22">
        <f>Enrollment[[#This Row],['# of Boys from refugee community in age group 15-17 enrolled in learning spaces]]+Enrollment[[#This Row],['# of Boys from host community in age group 15-17 enrolled in learning spaces]]</f>
        <v>0</v>
      </c>
      <c r="CB7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63" spans="1:80">
      <c r="A763" s="21" t="s">
        <v>47</v>
      </c>
      <c r="B763" s="21" t="s">
        <v>76</v>
      </c>
      <c r="E763" s="21" t="s">
        <v>1066</v>
      </c>
      <c r="F763" s="21" t="s">
        <v>1067</v>
      </c>
      <c r="G763" s="21">
        <v>31013596</v>
      </c>
      <c r="H763" s="21" t="s">
        <v>166</v>
      </c>
      <c r="I763" s="21" t="s">
        <v>259</v>
      </c>
      <c r="J763" s="21" t="s">
        <v>168</v>
      </c>
      <c r="K763" s="21">
        <v>21.208441760560799</v>
      </c>
      <c r="L763" s="21">
        <v>92.151172485051703</v>
      </c>
      <c r="M763" s="21">
        <v>-24.8029192422918</v>
      </c>
      <c r="N763" s="21">
        <v>8</v>
      </c>
      <c r="P763" s="21" t="s">
        <v>99</v>
      </c>
      <c r="Q763" s="21" t="s">
        <v>110</v>
      </c>
      <c r="S763" s="21">
        <v>20</v>
      </c>
      <c r="U763" s="21">
        <v>17</v>
      </c>
      <c r="AA763" s="21">
        <v>39</v>
      </c>
      <c r="AC763" s="21">
        <v>35</v>
      </c>
      <c r="AZ7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63" s="22">
        <f>Enrollment[[#This Row],[Refugee Children 3-14]]+Enrollment[[#This Row],[Refugee Children 15-24]]</f>
        <v>111</v>
      </c>
      <c r="BC7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63" s="22">
        <f>Enrollment[[#This Row],[Host Children 3-14]]+Enrollment[[#This Row],[Host Children 15-24]]</f>
        <v>0</v>
      </c>
      <c r="BF763" s="22">
        <f>Enrollment[[#This Row],['# of Boys from refugee community in age group 3-5 enrolled in learning spaces]]+Enrollment[[#This Row],['# of Boys from refugee community in age group 6-14 enrolled in learning spaces]]</f>
        <v>52</v>
      </c>
      <c r="BG763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763" s="22">
        <f>Enrollment[[#This Row],['# of Boys from host community in age group 3-5 enrolled in learning spaces]]+Enrollment[[#This Row],['# of Boys from host community in age group 6-14 enrolled in learning spaces]]</f>
        <v>0</v>
      </c>
      <c r="BI763" s="22">
        <f>Enrollment[[#This Row],['# of Girls from host community in age group 3-5 enrolled in learning spaces]]+Enrollment[[#This Row],['# of Girls from host community in age group 6-14 enrolled in learning spaces]]</f>
        <v>0</v>
      </c>
      <c r="BJ763" s="22">
        <f>Enrollment[[#This Row],[Male Refugee (3-14)]]+Enrollment[[#This Row],[Host Male (3-14)]]</f>
        <v>52</v>
      </c>
      <c r="BK763" s="22">
        <f>Enrollment[[#This Row],[Female Refugee (3-14)]]+Enrollment[[#This Row],[Host Female (3-14)]]</f>
        <v>59</v>
      </c>
      <c r="BL76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6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63" s="22">
        <f>Enrollment[[#This Row],['# of Boys from host community in age group 15-17 enrolled in learning spaces]]+Enrollment[[#This Row],['# of Boys from host community in age group 18-24 enrolled in learning spaces]]</f>
        <v>0</v>
      </c>
      <c r="BO7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63" s="22">
        <f>Enrollment[[#This Row],[Male Refugee (15-24)]]+Enrollment[[#This Row],[Male Host (15-24)]]</f>
        <v>0</v>
      </c>
      <c r="BQ763" s="22">
        <f>Enrollment[[#This Row],[Female Refugee  (15-24)]]+Enrollment[[#This Row],[Female Host (15-24)]]</f>
        <v>0</v>
      </c>
      <c r="BR763" s="22">
        <f>Enrollment[[#This Row],[Total Male (3-14)]]+Enrollment[[#This Row],[Total Male (15-24)]]</f>
        <v>52</v>
      </c>
      <c r="BS763" s="22">
        <f>Enrollment[[#This Row],[Total Female (3-14)]]+Enrollment[[#This Row],[Total Female (15-24)]]</f>
        <v>59</v>
      </c>
      <c r="BT763" s="22">
        <f>Enrollment[[#This Row],[Refugee Total]]+Enrollment[[#This Row],[Total Host]]</f>
        <v>111</v>
      </c>
      <c r="BU763" s="22">
        <f>Enrollment[[#This Row],['# of Girls from refugee community in age group 3-5 enrolled in learning spaces]]+Enrollment[[#This Row],['# of Girls from host community in age group 3-5 enrolled in learning spaces]]</f>
        <v>20</v>
      </c>
      <c r="BV763" s="22">
        <f>Enrollment[[#This Row],['# of Girls from refugee community in age group 6-14 enrolled in learning spaces]]+Enrollment[[#This Row],['# of Girls from host community in age group 6-14 enrolled in learning spaces]]</f>
        <v>39</v>
      </c>
      <c r="BW76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63" s="22">
        <f>Enrollment[[#This Row],['# of Boys from refugee community in age group 3-5 enrolled in learning spaces]]+Enrollment[[#This Row],['# of Boys from host community in age group 3-5 enrolled in learning spaces]]</f>
        <v>17</v>
      </c>
      <c r="BZ763" s="22">
        <f>Enrollment[[#This Row],['# of Boys from refugee community in age group 6-14 enrolled in learning spaces]]+Enrollment[[#This Row],['# of Boys from host community in age group 6-14 enrolled in learning spaces]]</f>
        <v>35</v>
      </c>
      <c r="CA763" s="22">
        <f>Enrollment[[#This Row],['# of Boys from refugee community in age group 15-17 enrolled in learning spaces]]+Enrollment[[#This Row],['# of Boys from host community in age group 15-17 enrolled in learning spaces]]</f>
        <v>0</v>
      </c>
      <c r="CB7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64" spans="1:80">
      <c r="A764" s="21" t="s">
        <v>47</v>
      </c>
      <c r="B764" s="21" t="s">
        <v>76</v>
      </c>
      <c r="E764" s="21" t="s">
        <v>1068</v>
      </c>
      <c r="F764" s="21" t="s">
        <v>1069</v>
      </c>
      <c r="G764" s="21">
        <v>31013589</v>
      </c>
      <c r="H764" s="21" t="s">
        <v>166</v>
      </c>
      <c r="I764" s="21" t="s">
        <v>259</v>
      </c>
      <c r="J764" s="21" t="s">
        <v>168</v>
      </c>
      <c r="K764" s="21">
        <v>21.207333592193599</v>
      </c>
      <c r="L764" s="21">
        <v>92.151776204412897</v>
      </c>
      <c r="M764" s="21">
        <v>-38.799158595211203</v>
      </c>
      <c r="N764" s="21">
        <v>4</v>
      </c>
      <c r="P764" s="21" t="s">
        <v>99</v>
      </c>
      <c r="Q764" s="21" t="s">
        <v>110</v>
      </c>
      <c r="S764" s="21">
        <v>20</v>
      </c>
      <c r="U764" s="21">
        <v>17</v>
      </c>
      <c r="AA764" s="21">
        <v>34</v>
      </c>
      <c r="AC764" s="21">
        <v>38</v>
      </c>
      <c r="AZ7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7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64" s="22">
        <f>Enrollment[[#This Row],[Refugee Children 3-14]]+Enrollment[[#This Row],[Refugee Children 15-24]]</f>
        <v>109</v>
      </c>
      <c r="BC7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64" s="22">
        <f>Enrollment[[#This Row],[Host Children 3-14]]+Enrollment[[#This Row],[Host Children 15-24]]</f>
        <v>0</v>
      </c>
      <c r="BF764" s="22">
        <f>Enrollment[[#This Row],['# of Boys from refugee community in age group 3-5 enrolled in learning spaces]]+Enrollment[[#This Row],['# of Boys from refugee community in age group 6-14 enrolled in learning spaces]]</f>
        <v>55</v>
      </c>
      <c r="BG76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64" s="22">
        <f>Enrollment[[#This Row],['# of Boys from host community in age group 3-5 enrolled in learning spaces]]+Enrollment[[#This Row],['# of Boys from host community in age group 6-14 enrolled in learning spaces]]</f>
        <v>0</v>
      </c>
      <c r="BI764" s="22">
        <f>Enrollment[[#This Row],['# of Girls from host community in age group 3-5 enrolled in learning spaces]]+Enrollment[[#This Row],['# of Girls from host community in age group 6-14 enrolled in learning spaces]]</f>
        <v>0</v>
      </c>
      <c r="BJ764" s="22">
        <f>Enrollment[[#This Row],[Male Refugee (3-14)]]+Enrollment[[#This Row],[Host Male (3-14)]]</f>
        <v>55</v>
      </c>
      <c r="BK764" s="22">
        <f>Enrollment[[#This Row],[Female Refugee (3-14)]]+Enrollment[[#This Row],[Host Female (3-14)]]</f>
        <v>54</v>
      </c>
      <c r="BL7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64" s="22">
        <f>Enrollment[[#This Row],['# of Boys from host community in age group 15-17 enrolled in learning spaces]]+Enrollment[[#This Row],['# of Boys from host community in age group 18-24 enrolled in learning spaces]]</f>
        <v>0</v>
      </c>
      <c r="BO7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64" s="22">
        <f>Enrollment[[#This Row],[Male Refugee (15-24)]]+Enrollment[[#This Row],[Male Host (15-24)]]</f>
        <v>0</v>
      </c>
      <c r="BQ764" s="22">
        <f>Enrollment[[#This Row],[Female Refugee  (15-24)]]+Enrollment[[#This Row],[Female Host (15-24)]]</f>
        <v>0</v>
      </c>
      <c r="BR764" s="22">
        <f>Enrollment[[#This Row],[Total Male (3-14)]]+Enrollment[[#This Row],[Total Male (15-24)]]</f>
        <v>55</v>
      </c>
      <c r="BS764" s="22">
        <f>Enrollment[[#This Row],[Total Female (3-14)]]+Enrollment[[#This Row],[Total Female (15-24)]]</f>
        <v>54</v>
      </c>
      <c r="BT764" s="22">
        <f>Enrollment[[#This Row],[Refugee Total]]+Enrollment[[#This Row],[Total Host]]</f>
        <v>109</v>
      </c>
      <c r="BU764" s="22">
        <f>Enrollment[[#This Row],['# of Girls from refugee community in age group 3-5 enrolled in learning spaces]]+Enrollment[[#This Row],['# of Girls from host community in age group 3-5 enrolled in learning spaces]]</f>
        <v>20</v>
      </c>
      <c r="BV764" s="22">
        <f>Enrollment[[#This Row],['# of Girls from refugee community in age group 6-14 enrolled in learning spaces]]+Enrollment[[#This Row],['# of Girls from host community in age group 6-14 enrolled in learning spaces]]</f>
        <v>34</v>
      </c>
      <c r="BW7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64" s="22">
        <f>Enrollment[[#This Row],['# of Boys from refugee community in age group 3-5 enrolled in learning spaces]]+Enrollment[[#This Row],['# of Boys from host community in age group 3-5 enrolled in learning spaces]]</f>
        <v>17</v>
      </c>
      <c r="BZ764" s="22">
        <f>Enrollment[[#This Row],['# of Boys from refugee community in age group 6-14 enrolled in learning spaces]]+Enrollment[[#This Row],['# of Boys from host community in age group 6-14 enrolled in learning spaces]]</f>
        <v>38</v>
      </c>
      <c r="CA7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7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65" spans="1:80">
      <c r="A765" s="21" t="s">
        <v>47</v>
      </c>
      <c r="B765" s="21" t="s">
        <v>76</v>
      </c>
      <c r="E765" s="21" t="s">
        <v>1070</v>
      </c>
      <c r="F765" s="21" t="s">
        <v>1071</v>
      </c>
      <c r="G765" s="21">
        <v>31013604</v>
      </c>
      <c r="H765" s="21" t="s">
        <v>166</v>
      </c>
      <c r="I765" s="21" t="s">
        <v>259</v>
      </c>
      <c r="J765" s="21" t="s">
        <v>168</v>
      </c>
      <c r="K765" s="21">
        <v>21.209135</v>
      </c>
      <c r="L765" s="21">
        <v>92.152027000000004</v>
      </c>
      <c r="M765" s="21" t="s">
        <v>261</v>
      </c>
      <c r="N765" s="21">
        <v>0</v>
      </c>
      <c r="P765" s="21" t="s">
        <v>99</v>
      </c>
      <c r="Q765" s="21" t="s">
        <v>110</v>
      </c>
      <c r="S765" s="21">
        <v>37</v>
      </c>
      <c r="U765" s="21">
        <v>33</v>
      </c>
      <c r="AA765" s="21">
        <v>18</v>
      </c>
      <c r="AC765" s="21">
        <v>17</v>
      </c>
      <c r="AZ7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65" s="22">
        <f>Enrollment[[#This Row],[Refugee Children 3-14]]+Enrollment[[#This Row],[Refugee Children 15-24]]</f>
        <v>105</v>
      </c>
      <c r="BC7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65" s="22">
        <f>Enrollment[[#This Row],[Host Children 3-14]]+Enrollment[[#This Row],[Host Children 15-24]]</f>
        <v>0</v>
      </c>
      <c r="BF765" s="22">
        <f>Enrollment[[#This Row],['# of Boys from refugee community in age group 3-5 enrolled in learning spaces]]+Enrollment[[#This Row],['# of Boys from refugee community in age group 6-14 enrolled in learning spaces]]</f>
        <v>50</v>
      </c>
      <c r="BG765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765" s="22">
        <f>Enrollment[[#This Row],['# of Boys from host community in age group 3-5 enrolled in learning spaces]]+Enrollment[[#This Row],['# of Boys from host community in age group 6-14 enrolled in learning spaces]]</f>
        <v>0</v>
      </c>
      <c r="BI765" s="22">
        <f>Enrollment[[#This Row],['# of Girls from host community in age group 3-5 enrolled in learning spaces]]+Enrollment[[#This Row],['# of Girls from host community in age group 6-14 enrolled in learning spaces]]</f>
        <v>0</v>
      </c>
      <c r="BJ765" s="22">
        <f>Enrollment[[#This Row],[Male Refugee (3-14)]]+Enrollment[[#This Row],[Host Male (3-14)]]</f>
        <v>50</v>
      </c>
      <c r="BK765" s="22">
        <f>Enrollment[[#This Row],[Female Refugee (3-14)]]+Enrollment[[#This Row],[Host Female (3-14)]]</f>
        <v>55</v>
      </c>
      <c r="BL7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65" s="22">
        <f>Enrollment[[#This Row],['# of Boys from host community in age group 15-17 enrolled in learning spaces]]+Enrollment[[#This Row],['# of Boys from host community in age group 18-24 enrolled in learning spaces]]</f>
        <v>0</v>
      </c>
      <c r="BO7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65" s="22">
        <f>Enrollment[[#This Row],[Male Refugee (15-24)]]+Enrollment[[#This Row],[Male Host (15-24)]]</f>
        <v>0</v>
      </c>
      <c r="BQ765" s="22">
        <f>Enrollment[[#This Row],[Female Refugee  (15-24)]]+Enrollment[[#This Row],[Female Host (15-24)]]</f>
        <v>0</v>
      </c>
      <c r="BR765" s="22">
        <f>Enrollment[[#This Row],[Total Male (3-14)]]+Enrollment[[#This Row],[Total Male (15-24)]]</f>
        <v>50</v>
      </c>
      <c r="BS765" s="22">
        <f>Enrollment[[#This Row],[Total Female (3-14)]]+Enrollment[[#This Row],[Total Female (15-24)]]</f>
        <v>55</v>
      </c>
      <c r="BT765" s="22">
        <f>Enrollment[[#This Row],[Refugee Total]]+Enrollment[[#This Row],[Total Host]]</f>
        <v>105</v>
      </c>
      <c r="BU765" s="22">
        <f>Enrollment[[#This Row],['# of Girls from refugee community in age group 3-5 enrolled in learning spaces]]+Enrollment[[#This Row],['# of Girls from host community in age group 3-5 enrolled in learning spaces]]</f>
        <v>37</v>
      </c>
      <c r="BV765" s="22">
        <f>Enrollment[[#This Row],['# of Girls from refugee community in age group 6-14 enrolled in learning spaces]]+Enrollment[[#This Row],['# of Girls from host community in age group 6-14 enrolled in learning spaces]]</f>
        <v>18</v>
      </c>
      <c r="BW7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65" s="22">
        <f>Enrollment[[#This Row],['# of Boys from refugee community in age group 3-5 enrolled in learning spaces]]+Enrollment[[#This Row],['# of Boys from host community in age group 3-5 enrolled in learning spaces]]</f>
        <v>33</v>
      </c>
      <c r="BZ765" s="22">
        <f>Enrollment[[#This Row],['# of Boys from refugee community in age group 6-14 enrolled in learning spaces]]+Enrollment[[#This Row],['# of Boys from host community in age group 6-14 enrolled in learning spaces]]</f>
        <v>17</v>
      </c>
      <c r="CA7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7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66" spans="1:80">
      <c r="A766" s="21" t="s">
        <v>47</v>
      </c>
      <c r="B766" s="21" t="s">
        <v>76</v>
      </c>
      <c r="E766" s="21" t="s">
        <v>407</v>
      </c>
      <c r="F766" s="21" t="s">
        <v>1072</v>
      </c>
      <c r="G766" s="21">
        <v>31013600</v>
      </c>
      <c r="H766" s="21" t="s">
        <v>166</v>
      </c>
      <c r="I766" s="21" t="s">
        <v>259</v>
      </c>
      <c r="J766" s="21" t="s">
        <v>168</v>
      </c>
      <c r="K766" s="21">
        <v>21.2086208564549</v>
      </c>
      <c r="L766" s="21">
        <v>92.149386589723406</v>
      </c>
      <c r="M766" s="21">
        <v>-28.241093271840299</v>
      </c>
      <c r="N766" s="21">
        <v>8</v>
      </c>
      <c r="P766" s="21" t="s">
        <v>99</v>
      </c>
      <c r="Q766" s="21" t="s">
        <v>110</v>
      </c>
      <c r="S766" s="21">
        <v>20</v>
      </c>
      <c r="U766" s="21">
        <v>17</v>
      </c>
      <c r="AA766" s="21">
        <v>38</v>
      </c>
      <c r="AC766" s="21">
        <v>35</v>
      </c>
      <c r="AZ7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7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66" s="22">
        <f>Enrollment[[#This Row],[Refugee Children 3-14]]+Enrollment[[#This Row],[Refugee Children 15-24]]</f>
        <v>110</v>
      </c>
      <c r="BC7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66" s="22">
        <f>Enrollment[[#This Row],[Host Children 3-14]]+Enrollment[[#This Row],[Host Children 15-24]]</f>
        <v>0</v>
      </c>
      <c r="BF766" s="22">
        <f>Enrollment[[#This Row],['# of Boys from refugee community in age group 3-5 enrolled in learning spaces]]+Enrollment[[#This Row],['# of Boys from refugee community in age group 6-14 enrolled in learning spaces]]</f>
        <v>52</v>
      </c>
      <c r="BG766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766" s="22">
        <f>Enrollment[[#This Row],['# of Boys from host community in age group 3-5 enrolled in learning spaces]]+Enrollment[[#This Row],['# of Boys from host community in age group 6-14 enrolled in learning spaces]]</f>
        <v>0</v>
      </c>
      <c r="BI766" s="22">
        <f>Enrollment[[#This Row],['# of Girls from host community in age group 3-5 enrolled in learning spaces]]+Enrollment[[#This Row],['# of Girls from host community in age group 6-14 enrolled in learning spaces]]</f>
        <v>0</v>
      </c>
      <c r="BJ766" s="22">
        <f>Enrollment[[#This Row],[Male Refugee (3-14)]]+Enrollment[[#This Row],[Host Male (3-14)]]</f>
        <v>52</v>
      </c>
      <c r="BK766" s="22">
        <f>Enrollment[[#This Row],[Female Refugee (3-14)]]+Enrollment[[#This Row],[Host Female (3-14)]]</f>
        <v>58</v>
      </c>
      <c r="BL7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66" s="22">
        <f>Enrollment[[#This Row],['# of Boys from host community in age group 15-17 enrolled in learning spaces]]+Enrollment[[#This Row],['# of Boys from host community in age group 18-24 enrolled in learning spaces]]</f>
        <v>0</v>
      </c>
      <c r="BO7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66" s="22">
        <f>Enrollment[[#This Row],[Male Refugee (15-24)]]+Enrollment[[#This Row],[Male Host (15-24)]]</f>
        <v>0</v>
      </c>
      <c r="BQ766" s="22">
        <f>Enrollment[[#This Row],[Female Refugee  (15-24)]]+Enrollment[[#This Row],[Female Host (15-24)]]</f>
        <v>0</v>
      </c>
      <c r="BR766" s="22">
        <f>Enrollment[[#This Row],[Total Male (3-14)]]+Enrollment[[#This Row],[Total Male (15-24)]]</f>
        <v>52</v>
      </c>
      <c r="BS766" s="22">
        <f>Enrollment[[#This Row],[Total Female (3-14)]]+Enrollment[[#This Row],[Total Female (15-24)]]</f>
        <v>58</v>
      </c>
      <c r="BT766" s="22">
        <f>Enrollment[[#This Row],[Refugee Total]]+Enrollment[[#This Row],[Total Host]]</f>
        <v>110</v>
      </c>
      <c r="BU766" s="22">
        <f>Enrollment[[#This Row],['# of Girls from refugee community in age group 3-5 enrolled in learning spaces]]+Enrollment[[#This Row],['# of Girls from host community in age group 3-5 enrolled in learning spaces]]</f>
        <v>20</v>
      </c>
      <c r="BV766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66" s="22">
        <f>Enrollment[[#This Row],['# of Boys from refugee community in age group 3-5 enrolled in learning spaces]]+Enrollment[[#This Row],['# of Boys from host community in age group 3-5 enrolled in learning spaces]]</f>
        <v>17</v>
      </c>
      <c r="BZ766" s="22">
        <f>Enrollment[[#This Row],['# of Boys from refugee community in age group 6-14 enrolled in learning spaces]]+Enrollment[[#This Row],['# of Boys from host community in age group 6-14 enrolled in learning spaces]]</f>
        <v>35</v>
      </c>
      <c r="CA7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7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67" spans="1:80">
      <c r="A767" s="21" t="s">
        <v>47</v>
      </c>
      <c r="B767" s="21" t="s">
        <v>76</v>
      </c>
      <c r="E767" s="21" t="s">
        <v>407</v>
      </c>
      <c r="F767" s="21" t="s">
        <v>1073</v>
      </c>
      <c r="G767" s="21">
        <v>31013601</v>
      </c>
      <c r="H767" s="21" t="s">
        <v>166</v>
      </c>
      <c r="I767" s="21" t="s">
        <v>259</v>
      </c>
      <c r="J767" s="21" t="s">
        <v>168</v>
      </c>
      <c r="K767" s="21">
        <v>21.208784207515802</v>
      </c>
      <c r="L767" s="21">
        <v>92.149478652845602</v>
      </c>
      <c r="M767" s="21">
        <v>-26.535698244525101</v>
      </c>
      <c r="N767" s="21">
        <v>4</v>
      </c>
      <c r="P767" s="21" t="s">
        <v>99</v>
      </c>
      <c r="Q767" s="21" t="s">
        <v>110</v>
      </c>
      <c r="S767" s="21">
        <v>13</v>
      </c>
      <c r="U767" s="21">
        <v>24</v>
      </c>
      <c r="AA767" s="21">
        <v>38</v>
      </c>
      <c r="AC767" s="21">
        <v>36</v>
      </c>
      <c r="AZ7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67" s="22">
        <f>Enrollment[[#This Row],[Refugee Children 3-14]]+Enrollment[[#This Row],[Refugee Children 15-24]]</f>
        <v>111</v>
      </c>
      <c r="BC7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67" s="22">
        <f>Enrollment[[#This Row],[Host Children 3-14]]+Enrollment[[#This Row],[Host Children 15-24]]</f>
        <v>0</v>
      </c>
      <c r="BF767" s="22">
        <f>Enrollment[[#This Row],['# of Boys from refugee community in age group 3-5 enrolled in learning spaces]]+Enrollment[[#This Row],['# of Boys from refugee community in age group 6-14 enrolled in learning spaces]]</f>
        <v>60</v>
      </c>
      <c r="BG767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767" s="22">
        <f>Enrollment[[#This Row],['# of Boys from host community in age group 3-5 enrolled in learning spaces]]+Enrollment[[#This Row],['# of Boys from host community in age group 6-14 enrolled in learning spaces]]</f>
        <v>0</v>
      </c>
      <c r="BI767" s="22">
        <f>Enrollment[[#This Row],['# of Girls from host community in age group 3-5 enrolled in learning spaces]]+Enrollment[[#This Row],['# of Girls from host community in age group 6-14 enrolled in learning spaces]]</f>
        <v>0</v>
      </c>
      <c r="BJ767" s="22">
        <f>Enrollment[[#This Row],[Male Refugee (3-14)]]+Enrollment[[#This Row],[Host Male (3-14)]]</f>
        <v>60</v>
      </c>
      <c r="BK767" s="22">
        <f>Enrollment[[#This Row],[Female Refugee (3-14)]]+Enrollment[[#This Row],[Host Female (3-14)]]</f>
        <v>51</v>
      </c>
      <c r="BL7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67" s="22">
        <f>Enrollment[[#This Row],['# of Boys from host community in age group 15-17 enrolled in learning spaces]]+Enrollment[[#This Row],['# of Boys from host community in age group 18-24 enrolled in learning spaces]]</f>
        <v>0</v>
      </c>
      <c r="BO7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67" s="22">
        <f>Enrollment[[#This Row],[Male Refugee (15-24)]]+Enrollment[[#This Row],[Male Host (15-24)]]</f>
        <v>0</v>
      </c>
      <c r="BQ767" s="22">
        <f>Enrollment[[#This Row],[Female Refugee  (15-24)]]+Enrollment[[#This Row],[Female Host (15-24)]]</f>
        <v>0</v>
      </c>
      <c r="BR767" s="22">
        <f>Enrollment[[#This Row],[Total Male (3-14)]]+Enrollment[[#This Row],[Total Male (15-24)]]</f>
        <v>60</v>
      </c>
      <c r="BS767" s="22">
        <f>Enrollment[[#This Row],[Total Female (3-14)]]+Enrollment[[#This Row],[Total Female (15-24)]]</f>
        <v>51</v>
      </c>
      <c r="BT767" s="22">
        <f>Enrollment[[#This Row],[Refugee Total]]+Enrollment[[#This Row],[Total Host]]</f>
        <v>111</v>
      </c>
      <c r="BU767" s="22">
        <f>Enrollment[[#This Row],['# of Girls from refugee community in age group 3-5 enrolled in learning spaces]]+Enrollment[[#This Row],['# of Girls from host community in age group 3-5 enrolled in learning spaces]]</f>
        <v>13</v>
      </c>
      <c r="BV767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67" s="22">
        <f>Enrollment[[#This Row],['# of Boys from refugee community in age group 3-5 enrolled in learning spaces]]+Enrollment[[#This Row],['# of Boys from host community in age group 3-5 enrolled in learning spaces]]</f>
        <v>24</v>
      </c>
      <c r="BZ767" s="22">
        <f>Enrollment[[#This Row],['# of Boys from refugee community in age group 6-14 enrolled in learning spaces]]+Enrollment[[#This Row],['# of Boys from host community in age group 6-14 enrolled in learning spaces]]</f>
        <v>36</v>
      </c>
      <c r="CA7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68" spans="1:80">
      <c r="A768" s="21" t="s">
        <v>47</v>
      </c>
      <c r="B768" s="21" t="s">
        <v>76</v>
      </c>
      <c r="E768" s="21" t="s">
        <v>407</v>
      </c>
      <c r="F768" s="21" t="s">
        <v>1074</v>
      </c>
      <c r="G768" s="21">
        <v>31013603</v>
      </c>
      <c r="H768" s="21" t="s">
        <v>166</v>
      </c>
      <c r="I768" s="21" t="s">
        <v>259</v>
      </c>
      <c r="J768" s="21" t="s">
        <v>168</v>
      </c>
      <c r="K768" s="21">
        <v>21.2088361248844</v>
      </c>
      <c r="L768" s="21">
        <v>92.149497892119797</v>
      </c>
      <c r="M768" s="21">
        <v>-34.829893258282603</v>
      </c>
      <c r="N768" s="21">
        <v>16</v>
      </c>
      <c r="P768" s="21" t="s">
        <v>99</v>
      </c>
      <c r="Q768" s="21" t="s">
        <v>110</v>
      </c>
      <c r="S768" s="21">
        <v>20</v>
      </c>
      <c r="U768" s="21">
        <v>17</v>
      </c>
      <c r="AA768" s="21">
        <v>41</v>
      </c>
      <c r="AC768" s="21">
        <v>28</v>
      </c>
      <c r="AZ7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7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68" s="22">
        <f>Enrollment[[#This Row],[Refugee Children 3-14]]+Enrollment[[#This Row],[Refugee Children 15-24]]</f>
        <v>106</v>
      </c>
      <c r="BC7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68" s="22">
        <f>Enrollment[[#This Row],[Host Children 3-14]]+Enrollment[[#This Row],[Host Children 15-24]]</f>
        <v>0</v>
      </c>
      <c r="BF768" s="22">
        <f>Enrollment[[#This Row],['# of Boys from refugee community in age group 3-5 enrolled in learning spaces]]+Enrollment[[#This Row],['# of Boys from refugee community in age group 6-14 enrolled in learning spaces]]</f>
        <v>45</v>
      </c>
      <c r="BG768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768" s="22">
        <f>Enrollment[[#This Row],['# of Boys from host community in age group 3-5 enrolled in learning spaces]]+Enrollment[[#This Row],['# of Boys from host community in age group 6-14 enrolled in learning spaces]]</f>
        <v>0</v>
      </c>
      <c r="BI768" s="22">
        <f>Enrollment[[#This Row],['# of Girls from host community in age group 3-5 enrolled in learning spaces]]+Enrollment[[#This Row],['# of Girls from host community in age group 6-14 enrolled in learning spaces]]</f>
        <v>0</v>
      </c>
      <c r="BJ768" s="22">
        <f>Enrollment[[#This Row],[Male Refugee (3-14)]]+Enrollment[[#This Row],[Host Male (3-14)]]</f>
        <v>45</v>
      </c>
      <c r="BK768" s="22">
        <f>Enrollment[[#This Row],[Female Refugee (3-14)]]+Enrollment[[#This Row],[Host Female (3-14)]]</f>
        <v>61</v>
      </c>
      <c r="BL7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68" s="22">
        <f>Enrollment[[#This Row],['# of Boys from host community in age group 15-17 enrolled in learning spaces]]+Enrollment[[#This Row],['# of Boys from host community in age group 18-24 enrolled in learning spaces]]</f>
        <v>0</v>
      </c>
      <c r="BO7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68" s="22">
        <f>Enrollment[[#This Row],[Male Refugee (15-24)]]+Enrollment[[#This Row],[Male Host (15-24)]]</f>
        <v>0</v>
      </c>
      <c r="BQ768" s="22">
        <f>Enrollment[[#This Row],[Female Refugee  (15-24)]]+Enrollment[[#This Row],[Female Host (15-24)]]</f>
        <v>0</v>
      </c>
      <c r="BR768" s="22">
        <f>Enrollment[[#This Row],[Total Male (3-14)]]+Enrollment[[#This Row],[Total Male (15-24)]]</f>
        <v>45</v>
      </c>
      <c r="BS768" s="22">
        <f>Enrollment[[#This Row],[Total Female (3-14)]]+Enrollment[[#This Row],[Total Female (15-24)]]</f>
        <v>61</v>
      </c>
      <c r="BT768" s="22">
        <f>Enrollment[[#This Row],[Refugee Total]]+Enrollment[[#This Row],[Total Host]]</f>
        <v>106</v>
      </c>
      <c r="BU768" s="22">
        <f>Enrollment[[#This Row],['# of Girls from refugee community in age group 3-5 enrolled in learning spaces]]+Enrollment[[#This Row],['# of Girls from host community in age group 3-5 enrolled in learning spaces]]</f>
        <v>20</v>
      </c>
      <c r="BV768" s="22">
        <f>Enrollment[[#This Row],['# of Girls from refugee community in age group 6-14 enrolled in learning spaces]]+Enrollment[[#This Row],['# of Girls from host community in age group 6-14 enrolled in learning spaces]]</f>
        <v>41</v>
      </c>
      <c r="BW7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68" s="22">
        <f>Enrollment[[#This Row],['# of Boys from refugee community in age group 3-5 enrolled in learning spaces]]+Enrollment[[#This Row],['# of Boys from host community in age group 3-5 enrolled in learning spaces]]</f>
        <v>17</v>
      </c>
      <c r="BZ768" s="22">
        <f>Enrollment[[#This Row],['# of Boys from refugee community in age group 6-14 enrolled in learning spaces]]+Enrollment[[#This Row],['# of Boys from host community in age group 6-14 enrolled in learning spaces]]</f>
        <v>28</v>
      </c>
      <c r="CA7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7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69" spans="1:80">
      <c r="A769" s="21" t="s">
        <v>47</v>
      </c>
      <c r="B769" s="21" t="s">
        <v>76</v>
      </c>
      <c r="E769" s="21" t="s">
        <v>1075</v>
      </c>
      <c r="F769" s="21" t="s">
        <v>1076</v>
      </c>
      <c r="G769" s="21">
        <v>31013624</v>
      </c>
      <c r="H769" s="21" t="s">
        <v>166</v>
      </c>
      <c r="I769" s="21" t="s">
        <v>259</v>
      </c>
      <c r="J769" s="21" t="s">
        <v>168</v>
      </c>
      <c r="P769" s="21" t="s">
        <v>99</v>
      </c>
      <c r="Q769" s="21" t="s">
        <v>110</v>
      </c>
      <c r="S769" s="21">
        <v>37</v>
      </c>
      <c r="U769" s="21">
        <v>33</v>
      </c>
      <c r="AA769" s="21">
        <v>18</v>
      </c>
      <c r="AC769" s="21">
        <v>17</v>
      </c>
      <c r="AZ7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69" s="22">
        <f>Enrollment[[#This Row],[Refugee Children 3-14]]+Enrollment[[#This Row],[Refugee Children 15-24]]</f>
        <v>105</v>
      </c>
      <c r="BC7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69" s="22">
        <f>Enrollment[[#This Row],[Host Children 3-14]]+Enrollment[[#This Row],[Host Children 15-24]]</f>
        <v>0</v>
      </c>
      <c r="BF769" s="22">
        <f>Enrollment[[#This Row],['# of Boys from refugee community in age group 3-5 enrolled in learning spaces]]+Enrollment[[#This Row],['# of Boys from refugee community in age group 6-14 enrolled in learning spaces]]</f>
        <v>50</v>
      </c>
      <c r="BG769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769" s="22">
        <f>Enrollment[[#This Row],['# of Boys from host community in age group 3-5 enrolled in learning spaces]]+Enrollment[[#This Row],['# of Boys from host community in age group 6-14 enrolled in learning spaces]]</f>
        <v>0</v>
      </c>
      <c r="BI769" s="22">
        <f>Enrollment[[#This Row],['# of Girls from host community in age group 3-5 enrolled in learning spaces]]+Enrollment[[#This Row],['# of Girls from host community in age group 6-14 enrolled in learning spaces]]</f>
        <v>0</v>
      </c>
      <c r="BJ769" s="22">
        <f>Enrollment[[#This Row],[Male Refugee (3-14)]]+Enrollment[[#This Row],[Host Male (3-14)]]</f>
        <v>50</v>
      </c>
      <c r="BK769" s="22">
        <f>Enrollment[[#This Row],[Female Refugee (3-14)]]+Enrollment[[#This Row],[Host Female (3-14)]]</f>
        <v>55</v>
      </c>
      <c r="BL7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69" s="22">
        <f>Enrollment[[#This Row],['# of Boys from host community in age group 15-17 enrolled in learning spaces]]+Enrollment[[#This Row],['# of Boys from host community in age group 18-24 enrolled in learning spaces]]</f>
        <v>0</v>
      </c>
      <c r="BO7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69" s="22">
        <f>Enrollment[[#This Row],[Male Refugee (15-24)]]+Enrollment[[#This Row],[Male Host (15-24)]]</f>
        <v>0</v>
      </c>
      <c r="BQ769" s="22">
        <f>Enrollment[[#This Row],[Female Refugee  (15-24)]]+Enrollment[[#This Row],[Female Host (15-24)]]</f>
        <v>0</v>
      </c>
      <c r="BR769" s="22">
        <f>Enrollment[[#This Row],[Total Male (3-14)]]+Enrollment[[#This Row],[Total Male (15-24)]]</f>
        <v>50</v>
      </c>
      <c r="BS769" s="22">
        <f>Enrollment[[#This Row],[Total Female (3-14)]]+Enrollment[[#This Row],[Total Female (15-24)]]</f>
        <v>55</v>
      </c>
      <c r="BT769" s="22">
        <f>Enrollment[[#This Row],[Refugee Total]]+Enrollment[[#This Row],[Total Host]]</f>
        <v>105</v>
      </c>
      <c r="BU769" s="22">
        <f>Enrollment[[#This Row],['# of Girls from refugee community in age group 3-5 enrolled in learning spaces]]+Enrollment[[#This Row],['# of Girls from host community in age group 3-5 enrolled in learning spaces]]</f>
        <v>37</v>
      </c>
      <c r="BV769" s="22">
        <f>Enrollment[[#This Row],['# of Girls from refugee community in age group 6-14 enrolled in learning spaces]]+Enrollment[[#This Row],['# of Girls from host community in age group 6-14 enrolled in learning spaces]]</f>
        <v>18</v>
      </c>
      <c r="BW7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69" s="22">
        <f>Enrollment[[#This Row],['# of Boys from refugee community in age group 3-5 enrolled in learning spaces]]+Enrollment[[#This Row],['# of Boys from host community in age group 3-5 enrolled in learning spaces]]</f>
        <v>33</v>
      </c>
      <c r="BZ769" s="22">
        <f>Enrollment[[#This Row],['# of Boys from refugee community in age group 6-14 enrolled in learning spaces]]+Enrollment[[#This Row],['# of Boys from host community in age group 6-14 enrolled in learning spaces]]</f>
        <v>17</v>
      </c>
      <c r="CA7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7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70" spans="1:80">
      <c r="A770" s="21" t="s">
        <v>48</v>
      </c>
      <c r="B770" s="21" t="s">
        <v>77</v>
      </c>
      <c r="E770" s="21" t="s">
        <v>1056</v>
      </c>
      <c r="F770" s="21" t="s">
        <v>1077</v>
      </c>
      <c r="G770" s="21">
        <v>31013548</v>
      </c>
      <c r="H770" s="21" t="s">
        <v>166</v>
      </c>
      <c r="I770" s="21" t="s">
        <v>259</v>
      </c>
      <c r="J770" s="21" t="s">
        <v>168</v>
      </c>
      <c r="P770" s="21" t="s">
        <v>99</v>
      </c>
      <c r="Q770" s="21" t="s">
        <v>110</v>
      </c>
      <c r="S770" s="21">
        <v>18</v>
      </c>
      <c r="U770" s="21">
        <v>14</v>
      </c>
      <c r="AA770" s="21">
        <v>22</v>
      </c>
      <c r="AC770" s="21">
        <v>42</v>
      </c>
      <c r="AZ7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96</v>
      </c>
      <c r="BA7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70" s="22">
        <f>Enrollment[[#This Row],[Refugee Children 3-14]]+Enrollment[[#This Row],[Refugee Children 15-24]]</f>
        <v>96</v>
      </c>
      <c r="BC7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70" s="22">
        <f>Enrollment[[#This Row],[Host Children 3-14]]+Enrollment[[#This Row],[Host Children 15-24]]</f>
        <v>0</v>
      </c>
      <c r="BF770" s="22">
        <f>Enrollment[[#This Row],['# of Boys from refugee community in age group 3-5 enrolled in learning spaces]]+Enrollment[[#This Row],['# of Boys from refugee community in age group 6-14 enrolled in learning spaces]]</f>
        <v>56</v>
      </c>
      <c r="BG770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770" s="22">
        <f>Enrollment[[#This Row],['# of Boys from host community in age group 3-5 enrolled in learning spaces]]+Enrollment[[#This Row],['# of Boys from host community in age group 6-14 enrolled in learning spaces]]</f>
        <v>0</v>
      </c>
      <c r="BI770" s="22">
        <f>Enrollment[[#This Row],['# of Girls from host community in age group 3-5 enrolled in learning spaces]]+Enrollment[[#This Row],['# of Girls from host community in age group 6-14 enrolled in learning spaces]]</f>
        <v>0</v>
      </c>
      <c r="BJ770" s="22">
        <f>Enrollment[[#This Row],[Male Refugee (3-14)]]+Enrollment[[#This Row],[Host Male (3-14)]]</f>
        <v>56</v>
      </c>
      <c r="BK770" s="22">
        <f>Enrollment[[#This Row],[Female Refugee (3-14)]]+Enrollment[[#This Row],[Host Female (3-14)]]</f>
        <v>40</v>
      </c>
      <c r="BL7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70" s="22">
        <f>Enrollment[[#This Row],['# of Boys from host community in age group 15-17 enrolled in learning spaces]]+Enrollment[[#This Row],['# of Boys from host community in age group 18-24 enrolled in learning spaces]]</f>
        <v>0</v>
      </c>
      <c r="BO7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70" s="22">
        <f>Enrollment[[#This Row],[Male Refugee (15-24)]]+Enrollment[[#This Row],[Male Host (15-24)]]</f>
        <v>0</v>
      </c>
      <c r="BQ770" s="22">
        <f>Enrollment[[#This Row],[Female Refugee  (15-24)]]+Enrollment[[#This Row],[Female Host (15-24)]]</f>
        <v>0</v>
      </c>
      <c r="BR770" s="22">
        <f>Enrollment[[#This Row],[Total Male (3-14)]]+Enrollment[[#This Row],[Total Male (15-24)]]</f>
        <v>56</v>
      </c>
      <c r="BS770" s="22">
        <f>Enrollment[[#This Row],[Total Female (3-14)]]+Enrollment[[#This Row],[Total Female (15-24)]]</f>
        <v>40</v>
      </c>
      <c r="BT770" s="22">
        <f>Enrollment[[#This Row],[Refugee Total]]+Enrollment[[#This Row],[Total Host]]</f>
        <v>96</v>
      </c>
      <c r="BU770" s="22">
        <f>Enrollment[[#This Row],['# of Girls from refugee community in age group 3-5 enrolled in learning spaces]]+Enrollment[[#This Row],['# of Girls from host community in age group 3-5 enrolled in learning spaces]]</f>
        <v>18</v>
      </c>
      <c r="BV770" s="22">
        <f>Enrollment[[#This Row],['# of Girls from refugee community in age group 6-14 enrolled in learning spaces]]+Enrollment[[#This Row],['# of Girls from host community in age group 6-14 enrolled in learning spaces]]</f>
        <v>22</v>
      </c>
      <c r="BW7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70" s="22">
        <f>Enrollment[[#This Row],['# of Boys from refugee community in age group 3-5 enrolled in learning spaces]]+Enrollment[[#This Row],['# of Boys from host community in age group 3-5 enrolled in learning spaces]]</f>
        <v>14</v>
      </c>
      <c r="BZ770" s="22">
        <f>Enrollment[[#This Row],['# of Boys from refugee community in age group 6-14 enrolled in learning spaces]]+Enrollment[[#This Row],['# of Boys from host community in age group 6-14 enrolled in learning spaces]]</f>
        <v>42</v>
      </c>
      <c r="CA7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7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71" spans="1:80">
      <c r="A771" s="21" t="s">
        <v>48</v>
      </c>
      <c r="B771" s="21" t="s">
        <v>77</v>
      </c>
      <c r="E771" s="21" t="s">
        <v>1056</v>
      </c>
      <c r="F771" s="21" t="s">
        <v>1078</v>
      </c>
      <c r="G771" s="21">
        <v>31013549</v>
      </c>
      <c r="H771" s="21" t="s">
        <v>166</v>
      </c>
      <c r="I771" s="21" t="s">
        <v>259</v>
      </c>
      <c r="J771" s="21" t="s">
        <v>168</v>
      </c>
      <c r="P771" s="21" t="s">
        <v>99</v>
      </c>
      <c r="Q771" s="21" t="s">
        <v>110</v>
      </c>
      <c r="S771" s="21">
        <v>15</v>
      </c>
      <c r="U771" s="21">
        <v>16</v>
      </c>
      <c r="AA771" s="21">
        <v>33</v>
      </c>
      <c r="AC771" s="21">
        <v>29</v>
      </c>
      <c r="AZ7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93</v>
      </c>
      <c r="BA7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71" s="22">
        <f>Enrollment[[#This Row],[Refugee Children 3-14]]+Enrollment[[#This Row],[Refugee Children 15-24]]</f>
        <v>93</v>
      </c>
      <c r="BC7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71" s="22">
        <f>Enrollment[[#This Row],[Host Children 3-14]]+Enrollment[[#This Row],[Host Children 15-24]]</f>
        <v>0</v>
      </c>
      <c r="BF771" s="22">
        <f>Enrollment[[#This Row],['# of Boys from refugee community in age group 3-5 enrolled in learning spaces]]+Enrollment[[#This Row],['# of Boys from refugee community in age group 6-14 enrolled in learning spaces]]</f>
        <v>45</v>
      </c>
      <c r="BG771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771" s="22">
        <f>Enrollment[[#This Row],['# of Boys from host community in age group 3-5 enrolled in learning spaces]]+Enrollment[[#This Row],['# of Boys from host community in age group 6-14 enrolled in learning spaces]]</f>
        <v>0</v>
      </c>
      <c r="BI771" s="22">
        <f>Enrollment[[#This Row],['# of Girls from host community in age group 3-5 enrolled in learning spaces]]+Enrollment[[#This Row],['# of Girls from host community in age group 6-14 enrolled in learning spaces]]</f>
        <v>0</v>
      </c>
      <c r="BJ771" s="22">
        <f>Enrollment[[#This Row],[Male Refugee (3-14)]]+Enrollment[[#This Row],[Host Male (3-14)]]</f>
        <v>45</v>
      </c>
      <c r="BK771" s="22">
        <f>Enrollment[[#This Row],[Female Refugee (3-14)]]+Enrollment[[#This Row],[Host Female (3-14)]]</f>
        <v>48</v>
      </c>
      <c r="BL7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71" s="22">
        <f>Enrollment[[#This Row],['# of Boys from host community in age group 15-17 enrolled in learning spaces]]+Enrollment[[#This Row],['# of Boys from host community in age group 18-24 enrolled in learning spaces]]</f>
        <v>0</v>
      </c>
      <c r="BO7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71" s="22">
        <f>Enrollment[[#This Row],[Male Refugee (15-24)]]+Enrollment[[#This Row],[Male Host (15-24)]]</f>
        <v>0</v>
      </c>
      <c r="BQ771" s="22">
        <f>Enrollment[[#This Row],[Female Refugee  (15-24)]]+Enrollment[[#This Row],[Female Host (15-24)]]</f>
        <v>0</v>
      </c>
      <c r="BR771" s="22">
        <f>Enrollment[[#This Row],[Total Male (3-14)]]+Enrollment[[#This Row],[Total Male (15-24)]]</f>
        <v>45</v>
      </c>
      <c r="BS771" s="22">
        <f>Enrollment[[#This Row],[Total Female (3-14)]]+Enrollment[[#This Row],[Total Female (15-24)]]</f>
        <v>48</v>
      </c>
      <c r="BT771" s="22">
        <f>Enrollment[[#This Row],[Refugee Total]]+Enrollment[[#This Row],[Total Host]]</f>
        <v>93</v>
      </c>
      <c r="BU771" s="22">
        <f>Enrollment[[#This Row],['# of Girls from refugee community in age group 3-5 enrolled in learning spaces]]+Enrollment[[#This Row],['# of Girls from host community in age group 3-5 enrolled in learning spaces]]</f>
        <v>15</v>
      </c>
      <c r="BV771" s="22">
        <f>Enrollment[[#This Row],['# of Girls from refugee community in age group 6-14 enrolled in learning spaces]]+Enrollment[[#This Row],['# of Girls from host community in age group 6-14 enrolled in learning spaces]]</f>
        <v>33</v>
      </c>
      <c r="BW7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71" s="22">
        <f>Enrollment[[#This Row],['# of Boys from refugee community in age group 3-5 enrolled in learning spaces]]+Enrollment[[#This Row],['# of Boys from host community in age group 3-5 enrolled in learning spaces]]</f>
        <v>16</v>
      </c>
      <c r="BZ771" s="22">
        <f>Enrollment[[#This Row],['# of Boys from refugee community in age group 6-14 enrolled in learning spaces]]+Enrollment[[#This Row],['# of Boys from host community in age group 6-14 enrolled in learning spaces]]</f>
        <v>29</v>
      </c>
      <c r="CA7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7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72" spans="1:80">
      <c r="A772" s="21" t="s">
        <v>50</v>
      </c>
      <c r="B772" s="21" t="s">
        <v>79</v>
      </c>
      <c r="E772" s="21" t="s">
        <v>572</v>
      </c>
      <c r="F772" s="21" t="s">
        <v>1079</v>
      </c>
      <c r="G772" s="21">
        <v>31013547</v>
      </c>
      <c r="H772" s="21" t="s">
        <v>166</v>
      </c>
      <c r="I772" s="21" t="s">
        <v>259</v>
      </c>
      <c r="J772" s="21" t="s">
        <v>168</v>
      </c>
      <c r="K772" s="21">
        <v>21.203745996443899</v>
      </c>
      <c r="L772" s="21">
        <v>92.159376981546799</v>
      </c>
      <c r="M772" s="21">
        <v>-26.566010708494101</v>
      </c>
      <c r="N772" s="21">
        <v>4</v>
      </c>
      <c r="P772" s="21" t="s">
        <v>99</v>
      </c>
      <c r="Q772" s="21" t="s">
        <v>110</v>
      </c>
      <c r="S772" s="21">
        <v>20</v>
      </c>
      <c r="U772" s="21">
        <v>17</v>
      </c>
      <c r="AA772" s="21">
        <v>40</v>
      </c>
      <c r="AC772" s="21">
        <v>34</v>
      </c>
      <c r="AZ7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72" s="22">
        <f>Enrollment[[#This Row],[Refugee Children 3-14]]+Enrollment[[#This Row],[Refugee Children 15-24]]</f>
        <v>111</v>
      </c>
      <c r="BC7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72" s="22">
        <f>Enrollment[[#This Row],[Host Children 3-14]]+Enrollment[[#This Row],[Host Children 15-24]]</f>
        <v>0</v>
      </c>
      <c r="BF772" s="22">
        <f>Enrollment[[#This Row],['# of Boys from refugee community in age group 3-5 enrolled in learning spaces]]+Enrollment[[#This Row],['# of Boys from refugee community in age group 6-14 enrolled in learning spaces]]</f>
        <v>51</v>
      </c>
      <c r="BG772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772" s="22">
        <f>Enrollment[[#This Row],['# of Boys from host community in age group 3-5 enrolled in learning spaces]]+Enrollment[[#This Row],['# of Boys from host community in age group 6-14 enrolled in learning spaces]]</f>
        <v>0</v>
      </c>
      <c r="BI772" s="22">
        <f>Enrollment[[#This Row],['# of Girls from host community in age group 3-5 enrolled in learning spaces]]+Enrollment[[#This Row],['# of Girls from host community in age group 6-14 enrolled in learning spaces]]</f>
        <v>0</v>
      </c>
      <c r="BJ772" s="22">
        <f>Enrollment[[#This Row],[Male Refugee (3-14)]]+Enrollment[[#This Row],[Host Male (3-14)]]</f>
        <v>51</v>
      </c>
      <c r="BK772" s="22">
        <f>Enrollment[[#This Row],[Female Refugee (3-14)]]+Enrollment[[#This Row],[Host Female (3-14)]]</f>
        <v>60</v>
      </c>
      <c r="BL7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72" s="22">
        <f>Enrollment[[#This Row],['# of Boys from host community in age group 15-17 enrolled in learning spaces]]+Enrollment[[#This Row],['# of Boys from host community in age group 18-24 enrolled in learning spaces]]</f>
        <v>0</v>
      </c>
      <c r="BO7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72" s="22">
        <f>Enrollment[[#This Row],[Male Refugee (15-24)]]+Enrollment[[#This Row],[Male Host (15-24)]]</f>
        <v>0</v>
      </c>
      <c r="BQ772" s="22">
        <f>Enrollment[[#This Row],[Female Refugee  (15-24)]]+Enrollment[[#This Row],[Female Host (15-24)]]</f>
        <v>0</v>
      </c>
      <c r="BR772" s="22">
        <f>Enrollment[[#This Row],[Total Male (3-14)]]+Enrollment[[#This Row],[Total Male (15-24)]]</f>
        <v>51</v>
      </c>
      <c r="BS772" s="22">
        <f>Enrollment[[#This Row],[Total Female (3-14)]]+Enrollment[[#This Row],[Total Female (15-24)]]</f>
        <v>60</v>
      </c>
      <c r="BT772" s="22">
        <f>Enrollment[[#This Row],[Refugee Total]]+Enrollment[[#This Row],[Total Host]]</f>
        <v>111</v>
      </c>
      <c r="BU772" s="22">
        <f>Enrollment[[#This Row],['# of Girls from refugee community in age group 3-5 enrolled in learning spaces]]+Enrollment[[#This Row],['# of Girls from host community in age group 3-5 enrolled in learning spaces]]</f>
        <v>20</v>
      </c>
      <c r="BV772" s="22">
        <f>Enrollment[[#This Row],['# of Girls from refugee community in age group 6-14 enrolled in learning spaces]]+Enrollment[[#This Row],['# of Girls from host community in age group 6-14 enrolled in learning spaces]]</f>
        <v>40</v>
      </c>
      <c r="BW7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72" s="22">
        <f>Enrollment[[#This Row],['# of Boys from refugee community in age group 3-5 enrolled in learning spaces]]+Enrollment[[#This Row],['# of Boys from host community in age group 3-5 enrolled in learning spaces]]</f>
        <v>17</v>
      </c>
      <c r="BZ772" s="22">
        <f>Enrollment[[#This Row],['# of Boys from refugee community in age group 6-14 enrolled in learning spaces]]+Enrollment[[#This Row],['# of Boys from host community in age group 6-14 enrolled in learning spaces]]</f>
        <v>34</v>
      </c>
      <c r="CA7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7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73" spans="1:80">
      <c r="A773" s="21" t="s">
        <v>50</v>
      </c>
      <c r="B773" s="21" t="s">
        <v>79</v>
      </c>
      <c r="E773" s="21" t="s">
        <v>572</v>
      </c>
      <c r="F773" s="21" t="s">
        <v>1080</v>
      </c>
      <c r="G773" s="21">
        <v>31013546</v>
      </c>
      <c r="H773" s="21" t="s">
        <v>166</v>
      </c>
      <c r="I773" s="21" t="s">
        <v>259</v>
      </c>
      <c r="J773" s="21" t="s">
        <v>168</v>
      </c>
      <c r="K773" s="21">
        <v>21.203715249062601</v>
      </c>
      <c r="L773" s="21">
        <v>92.159489025843897</v>
      </c>
      <c r="M773" s="21">
        <v>-38.855455684796603</v>
      </c>
      <c r="N773" s="21">
        <v>4</v>
      </c>
      <c r="P773" s="21" t="s">
        <v>99</v>
      </c>
      <c r="Q773" s="21" t="s">
        <v>110</v>
      </c>
      <c r="S773" s="21">
        <v>20</v>
      </c>
      <c r="U773" s="21">
        <v>17</v>
      </c>
      <c r="AA773" s="21">
        <v>34</v>
      </c>
      <c r="AC773" s="21">
        <v>40</v>
      </c>
      <c r="AZ7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73" s="22">
        <f>Enrollment[[#This Row],[Refugee Children 3-14]]+Enrollment[[#This Row],[Refugee Children 15-24]]</f>
        <v>111</v>
      </c>
      <c r="BC7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73" s="22">
        <f>Enrollment[[#This Row],[Host Children 3-14]]+Enrollment[[#This Row],[Host Children 15-24]]</f>
        <v>0</v>
      </c>
      <c r="BF773" s="22">
        <f>Enrollment[[#This Row],['# of Boys from refugee community in age group 3-5 enrolled in learning spaces]]+Enrollment[[#This Row],['# of Boys from refugee community in age group 6-14 enrolled in learning spaces]]</f>
        <v>57</v>
      </c>
      <c r="BG773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73" s="22">
        <f>Enrollment[[#This Row],['# of Boys from host community in age group 3-5 enrolled in learning spaces]]+Enrollment[[#This Row],['# of Boys from host community in age group 6-14 enrolled in learning spaces]]</f>
        <v>0</v>
      </c>
      <c r="BI773" s="22">
        <f>Enrollment[[#This Row],['# of Girls from host community in age group 3-5 enrolled in learning spaces]]+Enrollment[[#This Row],['# of Girls from host community in age group 6-14 enrolled in learning spaces]]</f>
        <v>0</v>
      </c>
      <c r="BJ773" s="22">
        <f>Enrollment[[#This Row],[Male Refugee (3-14)]]+Enrollment[[#This Row],[Host Male (3-14)]]</f>
        <v>57</v>
      </c>
      <c r="BK773" s="22">
        <f>Enrollment[[#This Row],[Female Refugee (3-14)]]+Enrollment[[#This Row],[Host Female (3-14)]]</f>
        <v>54</v>
      </c>
      <c r="BL7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73" s="22">
        <f>Enrollment[[#This Row],['# of Boys from host community in age group 15-17 enrolled in learning spaces]]+Enrollment[[#This Row],['# of Boys from host community in age group 18-24 enrolled in learning spaces]]</f>
        <v>0</v>
      </c>
      <c r="BO7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73" s="22">
        <f>Enrollment[[#This Row],[Male Refugee (15-24)]]+Enrollment[[#This Row],[Male Host (15-24)]]</f>
        <v>0</v>
      </c>
      <c r="BQ773" s="22">
        <f>Enrollment[[#This Row],[Female Refugee  (15-24)]]+Enrollment[[#This Row],[Female Host (15-24)]]</f>
        <v>0</v>
      </c>
      <c r="BR773" s="22">
        <f>Enrollment[[#This Row],[Total Male (3-14)]]+Enrollment[[#This Row],[Total Male (15-24)]]</f>
        <v>57</v>
      </c>
      <c r="BS773" s="22">
        <f>Enrollment[[#This Row],[Total Female (3-14)]]+Enrollment[[#This Row],[Total Female (15-24)]]</f>
        <v>54</v>
      </c>
      <c r="BT773" s="22">
        <f>Enrollment[[#This Row],[Refugee Total]]+Enrollment[[#This Row],[Total Host]]</f>
        <v>111</v>
      </c>
      <c r="BU773" s="22">
        <f>Enrollment[[#This Row],['# of Girls from refugee community in age group 3-5 enrolled in learning spaces]]+Enrollment[[#This Row],['# of Girls from host community in age group 3-5 enrolled in learning spaces]]</f>
        <v>20</v>
      </c>
      <c r="BV773" s="22">
        <f>Enrollment[[#This Row],['# of Girls from refugee community in age group 6-14 enrolled in learning spaces]]+Enrollment[[#This Row],['# of Girls from host community in age group 6-14 enrolled in learning spaces]]</f>
        <v>34</v>
      </c>
      <c r="BW7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73" s="22">
        <f>Enrollment[[#This Row],['# of Boys from refugee community in age group 3-5 enrolled in learning spaces]]+Enrollment[[#This Row],['# of Boys from host community in age group 3-5 enrolled in learning spaces]]</f>
        <v>17</v>
      </c>
      <c r="BZ773" s="22">
        <f>Enrollment[[#This Row],['# of Boys from refugee community in age group 6-14 enrolled in learning spaces]]+Enrollment[[#This Row],['# of Boys from host community in age group 6-14 enrolled in learning spaces]]</f>
        <v>40</v>
      </c>
      <c r="CA7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7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74" spans="1:80">
      <c r="A774" s="21" t="s">
        <v>50</v>
      </c>
      <c r="B774" s="21" t="s">
        <v>79</v>
      </c>
      <c r="E774" s="21" t="s">
        <v>572</v>
      </c>
      <c r="F774" s="21" t="s">
        <v>1081</v>
      </c>
      <c r="G774" s="21">
        <v>31013563</v>
      </c>
      <c r="H774" s="21" t="s">
        <v>166</v>
      </c>
      <c r="I774" s="21" t="s">
        <v>259</v>
      </c>
      <c r="J774" s="21" t="s">
        <v>168</v>
      </c>
      <c r="K774" s="21">
        <v>21.205455787158499</v>
      </c>
      <c r="L774" s="21">
        <v>92.1584879150993</v>
      </c>
      <c r="M774" s="21">
        <v>-34.467391237697299</v>
      </c>
      <c r="N774" s="21">
        <v>4</v>
      </c>
      <c r="P774" s="21" t="s">
        <v>99</v>
      </c>
      <c r="Q774" s="21" t="s">
        <v>110</v>
      </c>
      <c r="S774" s="21">
        <v>19</v>
      </c>
      <c r="U774" s="21">
        <v>18</v>
      </c>
      <c r="AA774" s="21">
        <v>38</v>
      </c>
      <c r="AC774" s="21">
        <v>36</v>
      </c>
      <c r="AZ7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74" s="22">
        <f>Enrollment[[#This Row],[Refugee Children 3-14]]+Enrollment[[#This Row],[Refugee Children 15-24]]</f>
        <v>111</v>
      </c>
      <c r="BC7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74" s="22">
        <f>Enrollment[[#This Row],[Host Children 3-14]]+Enrollment[[#This Row],[Host Children 15-24]]</f>
        <v>0</v>
      </c>
      <c r="BF774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74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774" s="22">
        <f>Enrollment[[#This Row],['# of Boys from host community in age group 3-5 enrolled in learning spaces]]+Enrollment[[#This Row],['# of Boys from host community in age group 6-14 enrolled in learning spaces]]</f>
        <v>0</v>
      </c>
      <c r="BI774" s="22">
        <f>Enrollment[[#This Row],['# of Girls from host community in age group 3-5 enrolled in learning spaces]]+Enrollment[[#This Row],['# of Girls from host community in age group 6-14 enrolled in learning spaces]]</f>
        <v>0</v>
      </c>
      <c r="BJ774" s="22">
        <f>Enrollment[[#This Row],[Male Refugee (3-14)]]+Enrollment[[#This Row],[Host Male (3-14)]]</f>
        <v>54</v>
      </c>
      <c r="BK774" s="22">
        <f>Enrollment[[#This Row],[Female Refugee (3-14)]]+Enrollment[[#This Row],[Host Female (3-14)]]</f>
        <v>57</v>
      </c>
      <c r="BL7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74" s="22">
        <f>Enrollment[[#This Row],['# of Boys from host community in age group 15-17 enrolled in learning spaces]]+Enrollment[[#This Row],['# of Boys from host community in age group 18-24 enrolled in learning spaces]]</f>
        <v>0</v>
      </c>
      <c r="BO7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74" s="22">
        <f>Enrollment[[#This Row],[Male Refugee (15-24)]]+Enrollment[[#This Row],[Male Host (15-24)]]</f>
        <v>0</v>
      </c>
      <c r="BQ774" s="22">
        <f>Enrollment[[#This Row],[Female Refugee  (15-24)]]+Enrollment[[#This Row],[Female Host (15-24)]]</f>
        <v>0</v>
      </c>
      <c r="BR774" s="22">
        <f>Enrollment[[#This Row],[Total Male (3-14)]]+Enrollment[[#This Row],[Total Male (15-24)]]</f>
        <v>54</v>
      </c>
      <c r="BS774" s="22">
        <f>Enrollment[[#This Row],[Total Female (3-14)]]+Enrollment[[#This Row],[Total Female (15-24)]]</f>
        <v>57</v>
      </c>
      <c r="BT774" s="22">
        <f>Enrollment[[#This Row],[Refugee Total]]+Enrollment[[#This Row],[Total Host]]</f>
        <v>111</v>
      </c>
      <c r="BU774" s="22">
        <f>Enrollment[[#This Row],['# of Girls from refugee community in age group 3-5 enrolled in learning spaces]]+Enrollment[[#This Row],['# of Girls from host community in age group 3-5 enrolled in learning spaces]]</f>
        <v>19</v>
      </c>
      <c r="BV774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74" s="22">
        <f>Enrollment[[#This Row],['# of Boys from refugee community in age group 3-5 enrolled in learning spaces]]+Enrollment[[#This Row],['# of Boys from host community in age group 3-5 enrolled in learning spaces]]</f>
        <v>18</v>
      </c>
      <c r="BZ774" s="22">
        <f>Enrollment[[#This Row],['# of Boys from refugee community in age group 6-14 enrolled in learning spaces]]+Enrollment[[#This Row],['# of Boys from host community in age group 6-14 enrolled in learning spaces]]</f>
        <v>36</v>
      </c>
      <c r="CA7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7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75" spans="1:80">
      <c r="A775" s="21" t="s">
        <v>50</v>
      </c>
      <c r="B775" s="21" t="s">
        <v>79</v>
      </c>
      <c r="E775" s="21" t="s">
        <v>572</v>
      </c>
      <c r="F775" s="21" t="s">
        <v>1082</v>
      </c>
      <c r="G775" s="21">
        <v>31013560</v>
      </c>
      <c r="H775" s="21" t="s">
        <v>166</v>
      </c>
      <c r="I775" s="21" t="s">
        <v>259</v>
      </c>
      <c r="J775" s="21" t="s">
        <v>168</v>
      </c>
      <c r="K775" s="21">
        <v>21.205347206106399</v>
      </c>
      <c r="L775" s="21">
        <v>92.158582653971905</v>
      </c>
      <c r="M775" s="21">
        <v>-34.169340883722597</v>
      </c>
      <c r="N775" s="21">
        <v>4</v>
      </c>
      <c r="P775" s="21" t="s">
        <v>99</v>
      </c>
      <c r="Q775" s="21" t="s">
        <v>110</v>
      </c>
      <c r="S775" s="21">
        <v>19</v>
      </c>
      <c r="U775" s="21">
        <v>18</v>
      </c>
      <c r="AA775" s="21">
        <v>38</v>
      </c>
      <c r="AC775" s="21">
        <v>36</v>
      </c>
      <c r="AZ7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75" s="22">
        <f>Enrollment[[#This Row],[Refugee Children 3-14]]+Enrollment[[#This Row],[Refugee Children 15-24]]</f>
        <v>111</v>
      </c>
      <c r="BC7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75" s="22">
        <f>Enrollment[[#This Row],[Host Children 3-14]]+Enrollment[[#This Row],[Host Children 15-24]]</f>
        <v>0</v>
      </c>
      <c r="BF775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75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775" s="22">
        <f>Enrollment[[#This Row],['# of Boys from host community in age group 3-5 enrolled in learning spaces]]+Enrollment[[#This Row],['# of Boys from host community in age group 6-14 enrolled in learning spaces]]</f>
        <v>0</v>
      </c>
      <c r="BI775" s="22">
        <f>Enrollment[[#This Row],['# of Girls from host community in age group 3-5 enrolled in learning spaces]]+Enrollment[[#This Row],['# of Girls from host community in age group 6-14 enrolled in learning spaces]]</f>
        <v>0</v>
      </c>
      <c r="BJ775" s="22">
        <f>Enrollment[[#This Row],[Male Refugee (3-14)]]+Enrollment[[#This Row],[Host Male (3-14)]]</f>
        <v>54</v>
      </c>
      <c r="BK775" s="22">
        <f>Enrollment[[#This Row],[Female Refugee (3-14)]]+Enrollment[[#This Row],[Host Female (3-14)]]</f>
        <v>57</v>
      </c>
      <c r="BL7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75" s="22">
        <f>Enrollment[[#This Row],['# of Boys from host community in age group 15-17 enrolled in learning spaces]]+Enrollment[[#This Row],['# of Boys from host community in age group 18-24 enrolled in learning spaces]]</f>
        <v>0</v>
      </c>
      <c r="BO7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75" s="22">
        <f>Enrollment[[#This Row],[Male Refugee (15-24)]]+Enrollment[[#This Row],[Male Host (15-24)]]</f>
        <v>0</v>
      </c>
      <c r="BQ775" s="22">
        <f>Enrollment[[#This Row],[Female Refugee  (15-24)]]+Enrollment[[#This Row],[Female Host (15-24)]]</f>
        <v>0</v>
      </c>
      <c r="BR775" s="22">
        <f>Enrollment[[#This Row],[Total Male (3-14)]]+Enrollment[[#This Row],[Total Male (15-24)]]</f>
        <v>54</v>
      </c>
      <c r="BS775" s="22">
        <f>Enrollment[[#This Row],[Total Female (3-14)]]+Enrollment[[#This Row],[Total Female (15-24)]]</f>
        <v>57</v>
      </c>
      <c r="BT775" s="22">
        <f>Enrollment[[#This Row],[Refugee Total]]+Enrollment[[#This Row],[Total Host]]</f>
        <v>111</v>
      </c>
      <c r="BU775" s="22">
        <f>Enrollment[[#This Row],['# of Girls from refugee community in age group 3-5 enrolled in learning spaces]]+Enrollment[[#This Row],['# of Girls from host community in age group 3-5 enrolled in learning spaces]]</f>
        <v>19</v>
      </c>
      <c r="BV775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75" s="22">
        <f>Enrollment[[#This Row],['# of Boys from refugee community in age group 3-5 enrolled in learning spaces]]+Enrollment[[#This Row],['# of Boys from host community in age group 3-5 enrolled in learning spaces]]</f>
        <v>18</v>
      </c>
      <c r="BZ775" s="22">
        <f>Enrollment[[#This Row],['# of Boys from refugee community in age group 6-14 enrolled in learning spaces]]+Enrollment[[#This Row],['# of Boys from host community in age group 6-14 enrolled in learning spaces]]</f>
        <v>36</v>
      </c>
      <c r="CA7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7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76" spans="1:80">
      <c r="A776" s="21" t="s">
        <v>50</v>
      </c>
      <c r="B776" s="21" t="s">
        <v>79</v>
      </c>
      <c r="E776" s="21" t="s">
        <v>1083</v>
      </c>
      <c r="F776" s="21" t="s">
        <v>1084</v>
      </c>
      <c r="G776" s="21">
        <v>31013557</v>
      </c>
      <c r="H776" s="21" t="s">
        <v>166</v>
      </c>
      <c r="I776" s="21" t="s">
        <v>259</v>
      </c>
      <c r="J776" s="21" t="s">
        <v>168</v>
      </c>
      <c r="K776" s="21">
        <v>21.205017664671999</v>
      </c>
      <c r="L776" s="21">
        <v>92.157182188848907</v>
      </c>
      <c r="M776" s="21">
        <v>-28.2568533026623</v>
      </c>
      <c r="N776" s="21">
        <v>4</v>
      </c>
      <c r="P776" s="21" t="s">
        <v>99</v>
      </c>
      <c r="Q776" s="21" t="s">
        <v>110</v>
      </c>
      <c r="S776" s="21">
        <v>19</v>
      </c>
      <c r="U776" s="21">
        <v>18</v>
      </c>
      <c r="AA776" s="21">
        <v>38</v>
      </c>
      <c r="AC776" s="21">
        <v>36</v>
      </c>
      <c r="AZ7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76" s="22">
        <f>Enrollment[[#This Row],[Refugee Children 3-14]]+Enrollment[[#This Row],[Refugee Children 15-24]]</f>
        <v>111</v>
      </c>
      <c r="BC7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76" s="22">
        <f>Enrollment[[#This Row],[Host Children 3-14]]+Enrollment[[#This Row],[Host Children 15-24]]</f>
        <v>0</v>
      </c>
      <c r="BF776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76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776" s="22">
        <f>Enrollment[[#This Row],['# of Boys from host community in age group 3-5 enrolled in learning spaces]]+Enrollment[[#This Row],['# of Boys from host community in age group 6-14 enrolled in learning spaces]]</f>
        <v>0</v>
      </c>
      <c r="BI776" s="22">
        <f>Enrollment[[#This Row],['# of Girls from host community in age group 3-5 enrolled in learning spaces]]+Enrollment[[#This Row],['# of Girls from host community in age group 6-14 enrolled in learning spaces]]</f>
        <v>0</v>
      </c>
      <c r="BJ776" s="22">
        <f>Enrollment[[#This Row],[Male Refugee (3-14)]]+Enrollment[[#This Row],[Host Male (3-14)]]</f>
        <v>54</v>
      </c>
      <c r="BK776" s="22">
        <f>Enrollment[[#This Row],[Female Refugee (3-14)]]+Enrollment[[#This Row],[Host Female (3-14)]]</f>
        <v>57</v>
      </c>
      <c r="BL77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7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76" s="22">
        <f>Enrollment[[#This Row],['# of Boys from host community in age group 15-17 enrolled in learning spaces]]+Enrollment[[#This Row],['# of Boys from host community in age group 18-24 enrolled in learning spaces]]</f>
        <v>0</v>
      </c>
      <c r="BO7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76" s="22">
        <f>Enrollment[[#This Row],[Male Refugee (15-24)]]+Enrollment[[#This Row],[Male Host (15-24)]]</f>
        <v>0</v>
      </c>
      <c r="BQ776" s="22">
        <f>Enrollment[[#This Row],[Female Refugee  (15-24)]]+Enrollment[[#This Row],[Female Host (15-24)]]</f>
        <v>0</v>
      </c>
      <c r="BR776" s="22">
        <f>Enrollment[[#This Row],[Total Male (3-14)]]+Enrollment[[#This Row],[Total Male (15-24)]]</f>
        <v>54</v>
      </c>
      <c r="BS776" s="22">
        <f>Enrollment[[#This Row],[Total Female (3-14)]]+Enrollment[[#This Row],[Total Female (15-24)]]</f>
        <v>57</v>
      </c>
      <c r="BT776" s="22">
        <f>Enrollment[[#This Row],[Refugee Total]]+Enrollment[[#This Row],[Total Host]]</f>
        <v>111</v>
      </c>
      <c r="BU776" s="22">
        <f>Enrollment[[#This Row],['# of Girls from refugee community in age group 3-5 enrolled in learning spaces]]+Enrollment[[#This Row],['# of Girls from host community in age group 3-5 enrolled in learning spaces]]</f>
        <v>19</v>
      </c>
      <c r="BV776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7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7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76" s="22">
        <f>Enrollment[[#This Row],['# of Boys from refugee community in age group 3-5 enrolled in learning spaces]]+Enrollment[[#This Row],['# of Boys from host community in age group 3-5 enrolled in learning spaces]]</f>
        <v>18</v>
      </c>
      <c r="BZ776" s="22">
        <f>Enrollment[[#This Row],['# of Boys from refugee community in age group 6-14 enrolled in learning spaces]]+Enrollment[[#This Row],['# of Boys from host community in age group 6-14 enrolled in learning spaces]]</f>
        <v>36</v>
      </c>
      <c r="CA776" s="22">
        <f>Enrollment[[#This Row],['# of Boys from refugee community in age group 15-17 enrolled in learning spaces]]+Enrollment[[#This Row],['# of Boys from host community in age group 15-17 enrolled in learning spaces]]</f>
        <v>0</v>
      </c>
      <c r="CB77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77" spans="1:80">
      <c r="A777" s="21" t="s">
        <v>50</v>
      </c>
      <c r="B777" s="21" t="s">
        <v>79</v>
      </c>
      <c r="E777" s="21" t="s">
        <v>1083</v>
      </c>
      <c r="F777" s="21" t="s">
        <v>1085</v>
      </c>
      <c r="G777" s="21">
        <v>31013556</v>
      </c>
      <c r="H777" s="21" t="s">
        <v>166</v>
      </c>
      <c r="I777" s="21" t="s">
        <v>259</v>
      </c>
      <c r="J777" s="21" t="s">
        <v>168</v>
      </c>
      <c r="K777" s="21">
        <v>21.204909367951501</v>
      </c>
      <c r="L777" s="21">
        <v>92.157342250659894</v>
      </c>
      <c r="M777" s="21">
        <v>-33.681621063623901</v>
      </c>
      <c r="N777" s="21">
        <v>4</v>
      </c>
      <c r="P777" s="21" t="s">
        <v>99</v>
      </c>
      <c r="Q777" s="21" t="s">
        <v>110</v>
      </c>
      <c r="S777" s="21">
        <v>19</v>
      </c>
      <c r="U777" s="21">
        <v>18</v>
      </c>
      <c r="AA777" s="21">
        <v>38</v>
      </c>
      <c r="AC777" s="21">
        <v>36</v>
      </c>
      <c r="AZ7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77" s="22">
        <f>Enrollment[[#This Row],[Refugee Children 3-14]]+Enrollment[[#This Row],[Refugee Children 15-24]]</f>
        <v>111</v>
      </c>
      <c r="BC7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77" s="22">
        <f>Enrollment[[#This Row],[Host Children 3-14]]+Enrollment[[#This Row],[Host Children 15-24]]</f>
        <v>0</v>
      </c>
      <c r="BF777" s="22">
        <f>Enrollment[[#This Row],['# of Boys from refugee community in age group 3-5 enrolled in learning spaces]]+Enrollment[[#This Row],['# of Boys from refugee community in age group 6-14 enrolled in learning spaces]]</f>
        <v>54</v>
      </c>
      <c r="BG777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777" s="22">
        <f>Enrollment[[#This Row],['# of Boys from host community in age group 3-5 enrolled in learning spaces]]+Enrollment[[#This Row],['# of Boys from host community in age group 6-14 enrolled in learning spaces]]</f>
        <v>0</v>
      </c>
      <c r="BI777" s="22">
        <f>Enrollment[[#This Row],['# of Girls from host community in age group 3-5 enrolled in learning spaces]]+Enrollment[[#This Row],['# of Girls from host community in age group 6-14 enrolled in learning spaces]]</f>
        <v>0</v>
      </c>
      <c r="BJ777" s="22">
        <f>Enrollment[[#This Row],[Male Refugee (3-14)]]+Enrollment[[#This Row],[Host Male (3-14)]]</f>
        <v>54</v>
      </c>
      <c r="BK777" s="22">
        <f>Enrollment[[#This Row],[Female Refugee (3-14)]]+Enrollment[[#This Row],[Host Female (3-14)]]</f>
        <v>57</v>
      </c>
      <c r="BL7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77" s="22">
        <f>Enrollment[[#This Row],['# of Boys from host community in age group 15-17 enrolled in learning spaces]]+Enrollment[[#This Row],['# of Boys from host community in age group 18-24 enrolled in learning spaces]]</f>
        <v>0</v>
      </c>
      <c r="BO7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77" s="22">
        <f>Enrollment[[#This Row],[Male Refugee (15-24)]]+Enrollment[[#This Row],[Male Host (15-24)]]</f>
        <v>0</v>
      </c>
      <c r="BQ777" s="22">
        <f>Enrollment[[#This Row],[Female Refugee  (15-24)]]+Enrollment[[#This Row],[Female Host (15-24)]]</f>
        <v>0</v>
      </c>
      <c r="BR777" s="22">
        <f>Enrollment[[#This Row],[Total Male (3-14)]]+Enrollment[[#This Row],[Total Male (15-24)]]</f>
        <v>54</v>
      </c>
      <c r="BS777" s="22">
        <f>Enrollment[[#This Row],[Total Female (3-14)]]+Enrollment[[#This Row],[Total Female (15-24)]]</f>
        <v>57</v>
      </c>
      <c r="BT777" s="22">
        <f>Enrollment[[#This Row],[Refugee Total]]+Enrollment[[#This Row],[Total Host]]</f>
        <v>111</v>
      </c>
      <c r="BU777" s="22">
        <f>Enrollment[[#This Row],['# of Girls from refugee community in age group 3-5 enrolled in learning spaces]]+Enrollment[[#This Row],['# of Girls from host community in age group 3-5 enrolled in learning spaces]]</f>
        <v>19</v>
      </c>
      <c r="BV777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77" s="22">
        <f>Enrollment[[#This Row],['# of Boys from refugee community in age group 3-5 enrolled in learning spaces]]+Enrollment[[#This Row],['# of Boys from host community in age group 3-5 enrolled in learning spaces]]</f>
        <v>18</v>
      </c>
      <c r="BZ777" s="22">
        <f>Enrollment[[#This Row],['# of Boys from refugee community in age group 6-14 enrolled in learning spaces]]+Enrollment[[#This Row],['# of Boys from host community in age group 6-14 enrolled in learning spaces]]</f>
        <v>36</v>
      </c>
      <c r="CA7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78" spans="1:80">
      <c r="A778" s="21" t="s">
        <v>50</v>
      </c>
      <c r="B778" s="21" t="s">
        <v>79</v>
      </c>
      <c r="E778" s="21" t="s">
        <v>1083</v>
      </c>
      <c r="F778" s="21" t="s">
        <v>1086</v>
      </c>
      <c r="G778" s="21">
        <v>31013555</v>
      </c>
      <c r="H778" s="21" t="s">
        <v>166</v>
      </c>
      <c r="I778" s="21" t="s">
        <v>259</v>
      </c>
      <c r="J778" s="21" t="s">
        <v>168</v>
      </c>
      <c r="K778" s="21">
        <v>21.2048299531438</v>
      </c>
      <c r="L778" s="21">
        <v>92.157315491308196</v>
      </c>
      <c r="M778" s="21">
        <v>-44.687745847741297</v>
      </c>
      <c r="N778" s="21">
        <v>4</v>
      </c>
      <c r="P778" s="21" t="s">
        <v>99</v>
      </c>
      <c r="Q778" s="21" t="s">
        <v>110</v>
      </c>
      <c r="S778" s="21">
        <v>14</v>
      </c>
      <c r="U778" s="21">
        <v>21</v>
      </c>
      <c r="AA778" s="21">
        <v>30</v>
      </c>
      <c r="AC778" s="21">
        <v>40</v>
      </c>
      <c r="AZ7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78" s="22">
        <f>Enrollment[[#This Row],[Refugee Children 3-14]]+Enrollment[[#This Row],[Refugee Children 15-24]]</f>
        <v>105</v>
      </c>
      <c r="BC7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78" s="22">
        <f>Enrollment[[#This Row],[Host Children 3-14]]+Enrollment[[#This Row],[Host Children 15-24]]</f>
        <v>0</v>
      </c>
      <c r="BF778" s="22">
        <f>Enrollment[[#This Row],['# of Boys from refugee community in age group 3-5 enrolled in learning spaces]]+Enrollment[[#This Row],['# of Boys from refugee community in age group 6-14 enrolled in learning spaces]]</f>
        <v>61</v>
      </c>
      <c r="BG778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778" s="22">
        <f>Enrollment[[#This Row],['# of Boys from host community in age group 3-5 enrolled in learning spaces]]+Enrollment[[#This Row],['# of Boys from host community in age group 6-14 enrolled in learning spaces]]</f>
        <v>0</v>
      </c>
      <c r="BI778" s="22">
        <f>Enrollment[[#This Row],['# of Girls from host community in age group 3-5 enrolled in learning spaces]]+Enrollment[[#This Row],['# of Girls from host community in age group 6-14 enrolled in learning spaces]]</f>
        <v>0</v>
      </c>
      <c r="BJ778" s="22">
        <f>Enrollment[[#This Row],[Male Refugee (3-14)]]+Enrollment[[#This Row],[Host Male (3-14)]]</f>
        <v>61</v>
      </c>
      <c r="BK778" s="22">
        <f>Enrollment[[#This Row],[Female Refugee (3-14)]]+Enrollment[[#This Row],[Host Female (3-14)]]</f>
        <v>44</v>
      </c>
      <c r="BL7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78" s="22">
        <f>Enrollment[[#This Row],['# of Boys from host community in age group 15-17 enrolled in learning spaces]]+Enrollment[[#This Row],['# of Boys from host community in age group 18-24 enrolled in learning spaces]]</f>
        <v>0</v>
      </c>
      <c r="BO7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78" s="22">
        <f>Enrollment[[#This Row],[Male Refugee (15-24)]]+Enrollment[[#This Row],[Male Host (15-24)]]</f>
        <v>0</v>
      </c>
      <c r="BQ778" s="22">
        <f>Enrollment[[#This Row],[Female Refugee  (15-24)]]+Enrollment[[#This Row],[Female Host (15-24)]]</f>
        <v>0</v>
      </c>
      <c r="BR778" s="22">
        <f>Enrollment[[#This Row],[Total Male (3-14)]]+Enrollment[[#This Row],[Total Male (15-24)]]</f>
        <v>61</v>
      </c>
      <c r="BS778" s="22">
        <f>Enrollment[[#This Row],[Total Female (3-14)]]+Enrollment[[#This Row],[Total Female (15-24)]]</f>
        <v>44</v>
      </c>
      <c r="BT778" s="22">
        <f>Enrollment[[#This Row],[Refugee Total]]+Enrollment[[#This Row],[Total Host]]</f>
        <v>105</v>
      </c>
      <c r="BU778" s="22">
        <f>Enrollment[[#This Row],['# of Girls from refugee community in age group 3-5 enrolled in learning spaces]]+Enrollment[[#This Row],['# of Girls from host community in age group 3-5 enrolled in learning spaces]]</f>
        <v>14</v>
      </c>
      <c r="BV778" s="22">
        <f>Enrollment[[#This Row],['# of Girls from refugee community in age group 6-14 enrolled in learning spaces]]+Enrollment[[#This Row],['# of Girls from host community in age group 6-14 enrolled in learning spaces]]</f>
        <v>30</v>
      </c>
      <c r="BW7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78" s="22">
        <f>Enrollment[[#This Row],['# of Boys from refugee community in age group 3-5 enrolled in learning spaces]]+Enrollment[[#This Row],['# of Boys from host community in age group 3-5 enrolled in learning spaces]]</f>
        <v>21</v>
      </c>
      <c r="BZ778" s="22">
        <f>Enrollment[[#This Row],['# of Boys from refugee community in age group 6-14 enrolled in learning spaces]]+Enrollment[[#This Row],['# of Boys from host community in age group 6-14 enrolled in learning spaces]]</f>
        <v>40</v>
      </c>
      <c r="CA7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7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79" spans="1:80">
      <c r="A779" s="21" t="s">
        <v>51</v>
      </c>
      <c r="B779" s="21" t="s">
        <v>80</v>
      </c>
      <c r="E779" s="21" t="s">
        <v>1036</v>
      </c>
      <c r="F779" s="21" t="s">
        <v>1087</v>
      </c>
      <c r="G779" s="21">
        <v>31013558</v>
      </c>
      <c r="H779" s="21" t="s">
        <v>166</v>
      </c>
      <c r="I779" s="21" t="s">
        <v>259</v>
      </c>
      <c r="J779" s="21" t="s">
        <v>168</v>
      </c>
      <c r="K779" s="21">
        <v>21.205171969883999</v>
      </c>
      <c r="L779" s="21">
        <v>92.164764846769799</v>
      </c>
      <c r="M779" s="21">
        <v>-20.273106584135501</v>
      </c>
      <c r="N779" s="21">
        <v>4</v>
      </c>
      <c r="P779" s="21" t="s">
        <v>99</v>
      </c>
      <c r="Q779" s="21" t="s">
        <v>110</v>
      </c>
      <c r="S779" s="21">
        <v>17</v>
      </c>
      <c r="U779" s="21">
        <v>20</v>
      </c>
      <c r="AA779" s="21">
        <v>43</v>
      </c>
      <c r="AC779" s="21">
        <v>30</v>
      </c>
      <c r="AZ7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7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79" s="22">
        <f>Enrollment[[#This Row],[Refugee Children 3-14]]+Enrollment[[#This Row],[Refugee Children 15-24]]</f>
        <v>110</v>
      </c>
      <c r="BC7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79" s="22">
        <f>Enrollment[[#This Row],[Host Children 3-14]]+Enrollment[[#This Row],[Host Children 15-24]]</f>
        <v>0</v>
      </c>
      <c r="BF779" s="22">
        <f>Enrollment[[#This Row],['# of Boys from refugee community in age group 3-5 enrolled in learning spaces]]+Enrollment[[#This Row],['# of Boys from refugee community in age group 6-14 enrolled in learning spaces]]</f>
        <v>50</v>
      </c>
      <c r="BG779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779" s="22">
        <f>Enrollment[[#This Row],['# of Boys from host community in age group 3-5 enrolled in learning spaces]]+Enrollment[[#This Row],['# of Boys from host community in age group 6-14 enrolled in learning spaces]]</f>
        <v>0</v>
      </c>
      <c r="BI779" s="22">
        <f>Enrollment[[#This Row],['# of Girls from host community in age group 3-5 enrolled in learning spaces]]+Enrollment[[#This Row],['# of Girls from host community in age group 6-14 enrolled in learning spaces]]</f>
        <v>0</v>
      </c>
      <c r="BJ779" s="22">
        <f>Enrollment[[#This Row],[Male Refugee (3-14)]]+Enrollment[[#This Row],[Host Male (3-14)]]</f>
        <v>50</v>
      </c>
      <c r="BK779" s="22">
        <f>Enrollment[[#This Row],[Female Refugee (3-14)]]+Enrollment[[#This Row],[Host Female (3-14)]]</f>
        <v>60</v>
      </c>
      <c r="BL7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79" s="22">
        <f>Enrollment[[#This Row],['# of Boys from host community in age group 15-17 enrolled in learning spaces]]+Enrollment[[#This Row],['# of Boys from host community in age group 18-24 enrolled in learning spaces]]</f>
        <v>0</v>
      </c>
      <c r="BO7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79" s="22">
        <f>Enrollment[[#This Row],[Male Refugee (15-24)]]+Enrollment[[#This Row],[Male Host (15-24)]]</f>
        <v>0</v>
      </c>
      <c r="BQ779" s="22">
        <f>Enrollment[[#This Row],[Female Refugee  (15-24)]]+Enrollment[[#This Row],[Female Host (15-24)]]</f>
        <v>0</v>
      </c>
      <c r="BR779" s="22">
        <f>Enrollment[[#This Row],[Total Male (3-14)]]+Enrollment[[#This Row],[Total Male (15-24)]]</f>
        <v>50</v>
      </c>
      <c r="BS779" s="22">
        <f>Enrollment[[#This Row],[Total Female (3-14)]]+Enrollment[[#This Row],[Total Female (15-24)]]</f>
        <v>60</v>
      </c>
      <c r="BT779" s="22">
        <f>Enrollment[[#This Row],[Refugee Total]]+Enrollment[[#This Row],[Total Host]]</f>
        <v>110</v>
      </c>
      <c r="BU779" s="22">
        <f>Enrollment[[#This Row],['# of Girls from refugee community in age group 3-5 enrolled in learning spaces]]+Enrollment[[#This Row],['# of Girls from host community in age group 3-5 enrolled in learning spaces]]</f>
        <v>17</v>
      </c>
      <c r="BV779" s="22">
        <f>Enrollment[[#This Row],['# of Girls from refugee community in age group 6-14 enrolled in learning spaces]]+Enrollment[[#This Row],['# of Girls from host community in age group 6-14 enrolled in learning spaces]]</f>
        <v>43</v>
      </c>
      <c r="BW7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79" s="22">
        <f>Enrollment[[#This Row],['# of Boys from refugee community in age group 3-5 enrolled in learning spaces]]+Enrollment[[#This Row],['# of Boys from host community in age group 3-5 enrolled in learning spaces]]</f>
        <v>20</v>
      </c>
      <c r="BZ779" s="22">
        <f>Enrollment[[#This Row],['# of Boys from refugee community in age group 6-14 enrolled in learning spaces]]+Enrollment[[#This Row],['# of Boys from host community in age group 6-14 enrolled in learning spaces]]</f>
        <v>30</v>
      </c>
      <c r="CA7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7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80" spans="1:80">
      <c r="A780" s="21" t="s">
        <v>51</v>
      </c>
      <c r="B780" s="21" t="s">
        <v>80</v>
      </c>
      <c r="E780" s="21" t="s">
        <v>572</v>
      </c>
      <c r="F780" s="21" t="s">
        <v>1088</v>
      </c>
      <c r="G780" s="21">
        <v>31013545</v>
      </c>
      <c r="H780" s="21" t="s">
        <v>166</v>
      </c>
      <c r="I780" s="21" t="s">
        <v>259</v>
      </c>
      <c r="J780" s="21" t="s">
        <v>168</v>
      </c>
      <c r="K780" s="21">
        <v>21.2035128215871</v>
      </c>
      <c r="L780" s="21">
        <v>92.162718621313303</v>
      </c>
      <c r="M780" s="21">
        <v>-25.872630060964699</v>
      </c>
      <c r="N780" s="21">
        <v>4</v>
      </c>
      <c r="P780" s="21" t="s">
        <v>99</v>
      </c>
      <c r="Q780" s="21" t="s">
        <v>110</v>
      </c>
      <c r="S780" s="21">
        <v>18</v>
      </c>
      <c r="U780" s="21">
        <v>19</v>
      </c>
      <c r="AA780" s="21">
        <v>37</v>
      </c>
      <c r="AC780" s="21">
        <v>37</v>
      </c>
      <c r="AZ7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7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80" s="22">
        <f>Enrollment[[#This Row],[Refugee Children 3-14]]+Enrollment[[#This Row],[Refugee Children 15-24]]</f>
        <v>111</v>
      </c>
      <c r="BC7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80" s="22">
        <f>Enrollment[[#This Row],[Host Children 3-14]]+Enrollment[[#This Row],[Host Children 15-24]]</f>
        <v>0</v>
      </c>
      <c r="BF780" s="22">
        <f>Enrollment[[#This Row],['# of Boys from refugee community in age group 3-5 enrolled in learning spaces]]+Enrollment[[#This Row],['# of Boys from refugee community in age group 6-14 enrolled in learning spaces]]</f>
        <v>56</v>
      </c>
      <c r="BG780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780" s="22">
        <f>Enrollment[[#This Row],['# of Boys from host community in age group 3-5 enrolled in learning spaces]]+Enrollment[[#This Row],['# of Boys from host community in age group 6-14 enrolled in learning spaces]]</f>
        <v>0</v>
      </c>
      <c r="BI780" s="22">
        <f>Enrollment[[#This Row],['# of Girls from host community in age group 3-5 enrolled in learning spaces]]+Enrollment[[#This Row],['# of Girls from host community in age group 6-14 enrolled in learning spaces]]</f>
        <v>0</v>
      </c>
      <c r="BJ780" s="22">
        <f>Enrollment[[#This Row],[Male Refugee (3-14)]]+Enrollment[[#This Row],[Host Male (3-14)]]</f>
        <v>56</v>
      </c>
      <c r="BK780" s="22">
        <f>Enrollment[[#This Row],[Female Refugee (3-14)]]+Enrollment[[#This Row],[Host Female (3-14)]]</f>
        <v>55</v>
      </c>
      <c r="BL7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80" s="22">
        <f>Enrollment[[#This Row],['# of Boys from host community in age group 15-17 enrolled in learning spaces]]+Enrollment[[#This Row],['# of Boys from host community in age group 18-24 enrolled in learning spaces]]</f>
        <v>0</v>
      </c>
      <c r="BO7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80" s="22">
        <f>Enrollment[[#This Row],[Male Refugee (15-24)]]+Enrollment[[#This Row],[Male Host (15-24)]]</f>
        <v>0</v>
      </c>
      <c r="BQ780" s="22">
        <f>Enrollment[[#This Row],[Female Refugee  (15-24)]]+Enrollment[[#This Row],[Female Host (15-24)]]</f>
        <v>0</v>
      </c>
      <c r="BR780" s="22">
        <f>Enrollment[[#This Row],[Total Male (3-14)]]+Enrollment[[#This Row],[Total Male (15-24)]]</f>
        <v>56</v>
      </c>
      <c r="BS780" s="22">
        <f>Enrollment[[#This Row],[Total Female (3-14)]]+Enrollment[[#This Row],[Total Female (15-24)]]</f>
        <v>55</v>
      </c>
      <c r="BT780" s="22">
        <f>Enrollment[[#This Row],[Refugee Total]]+Enrollment[[#This Row],[Total Host]]</f>
        <v>111</v>
      </c>
      <c r="BU780" s="22">
        <f>Enrollment[[#This Row],['# of Girls from refugee community in age group 3-5 enrolled in learning spaces]]+Enrollment[[#This Row],['# of Girls from host community in age group 3-5 enrolled in learning spaces]]</f>
        <v>18</v>
      </c>
      <c r="BV78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7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80" s="22">
        <f>Enrollment[[#This Row],['# of Boys from refugee community in age group 3-5 enrolled in learning spaces]]+Enrollment[[#This Row],['# of Boys from host community in age group 3-5 enrolled in learning spaces]]</f>
        <v>19</v>
      </c>
      <c r="BZ780" s="22">
        <f>Enrollment[[#This Row],['# of Boys from refugee community in age group 6-14 enrolled in learning spaces]]+Enrollment[[#This Row],['# of Boys from host community in age group 6-14 enrolled in learning spaces]]</f>
        <v>37</v>
      </c>
      <c r="CA7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7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81" spans="1:80">
      <c r="A781" s="21" t="s">
        <v>51</v>
      </c>
      <c r="B781" s="21" t="s">
        <v>80</v>
      </c>
      <c r="E781" s="21" t="s">
        <v>572</v>
      </c>
      <c r="F781" s="21" t="s">
        <v>1089</v>
      </c>
      <c r="G781" s="21">
        <v>31013544</v>
      </c>
      <c r="H781" s="21" t="s">
        <v>166</v>
      </c>
      <c r="I781" s="21" t="s">
        <v>259</v>
      </c>
      <c r="J781" s="21" t="s">
        <v>168</v>
      </c>
      <c r="K781" s="21">
        <v>21.2033487596055</v>
      </c>
      <c r="L781" s="21">
        <v>92.162685488655498</v>
      </c>
      <c r="M781" s="21">
        <v>-45.051513059664302</v>
      </c>
      <c r="N781" s="21">
        <v>4</v>
      </c>
      <c r="P781" s="21" t="s">
        <v>99</v>
      </c>
      <c r="Q781" s="21" t="s">
        <v>110</v>
      </c>
      <c r="S781" s="21">
        <v>18</v>
      </c>
      <c r="U781" s="21">
        <v>20</v>
      </c>
      <c r="AA781" s="21">
        <v>36</v>
      </c>
      <c r="AC781" s="21">
        <v>39</v>
      </c>
      <c r="AZ7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113</v>
      </c>
      <c r="BA7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81" s="22">
        <f>Enrollment[[#This Row],[Refugee Children 3-14]]+Enrollment[[#This Row],[Refugee Children 15-24]]</f>
        <v>113</v>
      </c>
      <c r="BC7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81" s="22">
        <f>Enrollment[[#This Row],[Host Children 3-14]]+Enrollment[[#This Row],[Host Children 15-24]]</f>
        <v>0</v>
      </c>
      <c r="BF781" s="22">
        <f>Enrollment[[#This Row],['# of Boys from refugee community in age group 3-5 enrolled in learning spaces]]+Enrollment[[#This Row],['# of Boys from refugee community in age group 6-14 enrolled in learning spaces]]</f>
        <v>59</v>
      </c>
      <c r="BG781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81" s="22">
        <f>Enrollment[[#This Row],['# of Boys from host community in age group 3-5 enrolled in learning spaces]]+Enrollment[[#This Row],['# of Boys from host community in age group 6-14 enrolled in learning spaces]]</f>
        <v>0</v>
      </c>
      <c r="BI781" s="22">
        <f>Enrollment[[#This Row],['# of Girls from host community in age group 3-5 enrolled in learning spaces]]+Enrollment[[#This Row],['# of Girls from host community in age group 6-14 enrolled in learning spaces]]</f>
        <v>0</v>
      </c>
      <c r="BJ781" s="22">
        <f>Enrollment[[#This Row],[Male Refugee (3-14)]]+Enrollment[[#This Row],[Host Male (3-14)]]</f>
        <v>59</v>
      </c>
      <c r="BK781" s="22">
        <f>Enrollment[[#This Row],[Female Refugee (3-14)]]+Enrollment[[#This Row],[Host Female (3-14)]]</f>
        <v>54</v>
      </c>
      <c r="BL7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81" s="22">
        <f>Enrollment[[#This Row],['# of Boys from host community in age group 15-17 enrolled in learning spaces]]+Enrollment[[#This Row],['# of Boys from host community in age group 18-24 enrolled in learning spaces]]</f>
        <v>0</v>
      </c>
      <c r="BO7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81" s="22">
        <f>Enrollment[[#This Row],[Male Refugee (15-24)]]+Enrollment[[#This Row],[Male Host (15-24)]]</f>
        <v>0</v>
      </c>
      <c r="BQ781" s="22">
        <f>Enrollment[[#This Row],[Female Refugee  (15-24)]]+Enrollment[[#This Row],[Female Host (15-24)]]</f>
        <v>0</v>
      </c>
      <c r="BR781" s="22">
        <f>Enrollment[[#This Row],[Total Male (3-14)]]+Enrollment[[#This Row],[Total Male (15-24)]]</f>
        <v>59</v>
      </c>
      <c r="BS781" s="22">
        <f>Enrollment[[#This Row],[Total Female (3-14)]]+Enrollment[[#This Row],[Total Female (15-24)]]</f>
        <v>54</v>
      </c>
      <c r="BT781" s="22">
        <f>Enrollment[[#This Row],[Refugee Total]]+Enrollment[[#This Row],[Total Host]]</f>
        <v>113</v>
      </c>
      <c r="BU781" s="22">
        <f>Enrollment[[#This Row],['# of Girls from refugee community in age group 3-5 enrolled in learning spaces]]+Enrollment[[#This Row],['# of Girls from host community in age group 3-5 enrolled in learning spaces]]</f>
        <v>18</v>
      </c>
      <c r="BV781" s="22">
        <f>Enrollment[[#This Row],['# of Girls from refugee community in age group 6-14 enrolled in learning spaces]]+Enrollment[[#This Row],['# of Girls from host community in age group 6-14 enrolled in learning spaces]]</f>
        <v>36</v>
      </c>
      <c r="BW7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81" s="22">
        <f>Enrollment[[#This Row],['# of Boys from refugee community in age group 3-5 enrolled in learning spaces]]+Enrollment[[#This Row],['# of Boys from host community in age group 3-5 enrolled in learning spaces]]</f>
        <v>20</v>
      </c>
      <c r="BZ781" s="22">
        <f>Enrollment[[#This Row],['# of Boys from refugee community in age group 6-14 enrolled in learning spaces]]+Enrollment[[#This Row],['# of Boys from host community in age group 6-14 enrolled in learning spaces]]</f>
        <v>39</v>
      </c>
      <c r="CA7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7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82" spans="1:80">
      <c r="A782" s="21" t="s">
        <v>51</v>
      </c>
      <c r="B782" s="21" t="s">
        <v>80</v>
      </c>
      <c r="E782" s="21" t="s">
        <v>1090</v>
      </c>
      <c r="F782" s="21" t="s">
        <v>1091</v>
      </c>
      <c r="G782" s="21">
        <v>31013580</v>
      </c>
      <c r="H782" s="21" t="s">
        <v>166</v>
      </c>
      <c r="I782" s="21" t="s">
        <v>259</v>
      </c>
      <c r="J782" s="21" t="s">
        <v>168</v>
      </c>
      <c r="P782" s="21" t="s">
        <v>99</v>
      </c>
      <c r="Q782" s="21" t="s">
        <v>110</v>
      </c>
      <c r="S782" s="21">
        <v>21</v>
      </c>
      <c r="U782" s="21">
        <v>16</v>
      </c>
      <c r="AA782" s="21">
        <v>41</v>
      </c>
      <c r="AC782" s="21">
        <v>31</v>
      </c>
      <c r="AZ7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7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82" s="22">
        <f>Enrollment[[#This Row],[Refugee Children 3-14]]+Enrollment[[#This Row],[Refugee Children 15-24]]</f>
        <v>109</v>
      </c>
      <c r="BC7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82" s="22">
        <f>Enrollment[[#This Row],[Host Children 3-14]]+Enrollment[[#This Row],[Host Children 15-24]]</f>
        <v>0</v>
      </c>
      <c r="BF782" s="22">
        <f>Enrollment[[#This Row],['# of Boys from refugee community in age group 3-5 enrolled in learning spaces]]+Enrollment[[#This Row],['# of Boys from refugee community in age group 6-14 enrolled in learning spaces]]</f>
        <v>47</v>
      </c>
      <c r="BG782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782" s="22">
        <f>Enrollment[[#This Row],['# of Boys from host community in age group 3-5 enrolled in learning spaces]]+Enrollment[[#This Row],['# of Boys from host community in age group 6-14 enrolled in learning spaces]]</f>
        <v>0</v>
      </c>
      <c r="BI782" s="22">
        <f>Enrollment[[#This Row],['# of Girls from host community in age group 3-5 enrolled in learning spaces]]+Enrollment[[#This Row],['# of Girls from host community in age group 6-14 enrolled in learning spaces]]</f>
        <v>0</v>
      </c>
      <c r="BJ782" s="22">
        <f>Enrollment[[#This Row],[Male Refugee (3-14)]]+Enrollment[[#This Row],[Host Male (3-14)]]</f>
        <v>47</v>
      </c>
      <c r="BK782" s="22">
        <f>Enrollment[[#This Row],[Female Refugee (3-14)]]+Enrollment[[#This Row],[Host Female (3-14)]]</f>
        <v>62</v>
      </c>
      <c r="BL7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82" s="22">
        <f>Enrollment[[#This Row],['# of Boys from host community in age group 15-17 enrolled in learning spaces]]+Enrollment[[#This Row],['# of Boys from host community in age group 18-24 enrolled in learning spaces]]</f>
        <v>0</v>
      </c>
      <c r="BO7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82" s="22">
        <f>Enrollment[[#This Row],[Male Refugee (15-24)]]+Enrollment[[#This Row],[Male Host (15-24)]]</f>
        <v>0</v>
      </c>
      <c r="BQ782" s="22">
        <f>Enrollment[[#This Row],[Female Refugee  (15-24)]]+Enrollment[[#This Row],[Female Host (15-24)]]</f>
        <v>0</v>
      </c>
      <c r="BR782" s="22">
        <f>Enrollment[[#This Row],[Total Male (3-14)]]+Enrollment[[#This Row],[Total Male (15-24)]]</f>
        <v>47</v>
      </c>
      <c r="BS782" s="22">
        <f>Enrollment[[#This Row],[Total Female (3-14)]]+Enrollment[[#This Row],[Total Female (15-24)]]</f>
        <v>62</v>
      </c>
      <c r="BT782" s="22">
        <f>Enrollment[[#This Row],[Refugee Total]]+Enrollment[[#This Row],[Total Host]]</f>
        <v>109</v>
      </c>
      <c r="BU782" s="22">
        <f>Enrollment[[#This Row],['# of Girls from refugee community in age group 3-5 enrolled in learning spaces]]+Enrollment[[#This Row],['# of Girls from host community in age group 3-5 enrolled in learning spaces]]</f>
        <v>21</v>
      </c>
      <c r="BV782" s="22">
        <f>Enrollment[[#This Row],['# of Girls from refugee community in age group 6-14 enrolled in learning spaces]]+Enrollment[[#This Row],['# of Girls from host community in age group 6-14 enrolled in learning spaces]]</f>
        <v>41</v>
      </c>
      <c r="BW7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82" s="22">
        <f>Enrollment[[#This Row],['# of Boys from refugee community in age group 3-5 enrolled in learning spaces]]+Enrollment[[#This Row],['# of Boys from host community in age group 3-5 enrolled in learning spaces]]</f>
        <v>16</v>
      </c>
      <c r="BZ782" s="22">
        <f>Enrollment[[#This Row],['# of Boys from refugee community in age group 6-14 enrolled in learning spaces]]+Enrollment[[#This Row],['# of Boys from host community in age group 6-14 enrolled in learning spaces]]</f>
        <v>31</v>
      </c>
      <c r="CA7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7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83" spans="1:80">
      <c r="A783" s="21" t="s">
        <v>51</v>
      </c>
      <c r="B783" s="21" t="s">
        <v>80</v>
      </c>
      <c r="E783" s="21" t="s">
        <v>1090</v>
      </c>
      <c r="F783" s="21" t="s">
        <v>1092</v>
      </c>
      <c r="G783" s="21">
        <v>31013578</v>
      </c>
      <c r="H783" s="21" t="s">
        <v>166</v>
      </c>
      <c r="I783" s="21" t="s">
        <v>259</v>
      </c>
      <c r="J783" s="21" t="s">
        <v>168</v>
      </c>
      <c r="P783" s="21" t="s">
        <v>99</v>
      </c>
      <c r="Q783" s="21" t="s">
        <v>110</v>
      </c>
      <c r="S783" s="21">
        <v>38</v>
      </c>
      <c r="U783" s="21">
        <v>34</v>
      </c>
      <c r="AA783" s="21">
        <v>20</v>
      </c>
      <c r="AC783" s="21">
        <v>17</v>
      </c>
      <c r="AZ7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7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83" s="22">
        <f>Enrollment[[#This Row],[Refugee Children 3-14]]+Enrollment[[#This Row],[Refugee Children 15-24]]</f>
        <v>109</v>
      </c>
      <c r="BC7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83" s="22">
        <f>Enrollment[[#This Row],[Host Children 3-14]]+Enrollment[[#This Row],[Host Children 15-24]]</f>
        <v>0</v>
      </c>
      <c r="BF783" s="22">
        <f>Enrollment[[#This Row],['# of Boys from refugee community in age group 3-5 enrolled in learning spaces]]+Enrollment[[#This Row],['# of Boys from refugee community in age group 6-14 enrolled in learning spaces]]</f>
        <v>51</v>
      </c>
      <c r="BG783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783" s="22">
        <f>Enrollment[[#This Row],['# of Boys from host community in age group 3-5 enrolled in learning spaces]]+Enrollment[[#This Row],['# of Boys from host community in age group 6-14 enrolled in learning spaces]]</f>
        <v>0</v>
      </c>
      <c r="BI783" s="22">
        <f>Enrollment[[#This Row],['# of Girls from host community in age group 3-5 enrolled in learning spaces]]+Enrollment[[#This Row],['# of Girls from host community in age group 6-14 enrolled in learning spaces]]</f>
        <v>0</v>
      </c>
      <c r="BJ783" s="22">
        <f>Enrollment[[#This Row],[Male Refugee (3-14)]]+Enrollment[[#This Row],[Host Male (3-14)]]</f>
        <v>51</v>
      </c>
      <c r="BK783" s="22">
        <f>Enrollment[[#This Row],[Female Refugee (3-14)]]+Enrollment[[#This Row],[Host Female (3-14)]]</f>
        <v>58</v>
      </c>
      <c r="BL7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83" s="22">
        <f>Enrollment[[#This Row],['# of Boys from host community in age group 15-17 enrolled in learning spaces]]+Enrollment[[#This Row],['# of Boys from host community in age group 18-24 enrolled in learning spaces]]</f>
        <v>0</v>
      </c>
      <c r="BO7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83" s="22">
        <f>Enrollment[[#This Row],[Male Refugee (15-24)]]+Enrollment[[#This Row],[Male Host (15-24)]]</f>
        <v>0</v>
      </c>
      <c r="BQ783" s="22">
        <f>Enrollment[[#This Row],[Female Refugee  (15-24)]]+Enrollment[[#This Row],[Female Host (15-24)]]</f>
        <v>0</v>
      </c>
      <c r="BR783" s="22">
        <f>Enrollment[[#This Row],[Total Male (3-14)]]+Enrollment[[#This Row],[Total Male (15-24)]]</f>
        <v>51</v>
      </c>
      <c r="BS783" s="22">
        <f>Enrollment[[#This Row],[Total Female (3-14)]]+Enrollment[[#This Row],[Total Female (15-24)]]</f>
        <v>58</v>
      </c>
      <c r="BT783" s="22">
        <f>Enrollment[[#This Row],[Refugee Total]]+Enrollment[[#This Row],[Total Host]]</f>
        <v>109</v>
      </c>
      <c r="BU783" s="22">
        <f>Enrollment[[#This Row],['# of Girls from refugee community in age group 3-5 enrolled in learning spaces]]+Enrollment[[#This Row],['# of Girls from host community in age group 3-5 enrolled in learning spaces]]</f>
        <v>38</v>
      </c>
      <c r="BV783" s="22">
        <f>Enrollment[[#This Row],['# of Girls from refugee community in age group 6-14 enrolled in learning spaces]]+Enrollment[[#This Row],['# of Girls from host community in age group 6-14 enrolled in learning spaces]]</f>
        <v>20</v>
      </c>
      <c r="BW7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83" s="22">
        <f>Enrollment[[#This Row],['# of Boys from refugee community in age group 3-5 enrolled in learning spaces]]+Enrollment[[#This Row],['# of Boys from host community in age group 3-5 enrolled in learning spaces]]</f>
        <v>34</v>
      </c>
      <c r="BZ783" s="22">
        <f>Enrollment[[#This Row],['# of Boys from refugee community in age group 6-14 enrolled in learning spaces]]+Enrollment[[#This Row],['# of Boys from host community in age group 6-14 enrolled in learning spaces]]</f>
        <v>17</v>
      </c>
      <c r="CA7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7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84" spans="1:80">
      <c r="A784" s="21" t="s">
        <v>36</v>
      </c>
      <c r="B784" s="21" t="s">
        <v>65</v>
      </c>
      <c r="E784" s="21" t="s">
        <v>1093</v>
      </c>
      <c r="F784" s="21" t="s">
        <v>1094</v>
      </c>
      <c r="G784" s="21">
        <v>31013537</v>
      </c>
      <c r="H784" s="21" t="s">
        <v>166</v>
      </c>
      <c r="I784" s="21" t="s">
        <v>259</v>
      </c>
      <c r="J784" s="21" t="s">
        <v>168</v>
      </c>
      <c r="K784" s="21">
        <v>21.1944708995707</v>
      </c>
      <c r="L784" s="21">
        <v>92.160575339737903</v>
      </c>
      <c r="M784" s="21">
        <v>-47.948418604127099</v>
      </c>
      <c r="N784" s="21">
        <v>4</v>
      </c>
      <c r="P784" s="21" t="s">
        <v>99</v>
      </c>
      <c r="Q784" s="21" t="s">
        <v>110</v>
      </c>
      <c r="S784" s="21">
        <v>18</v>
      </c>
      <c r="U784" s="21">
        <v>17</v>
      </c>
      <c r="AA784" s="21">
        <v>36</v>
      </c>
      <c r="AC784" s="21">
        <v>32</v>
      </c>
      <c r="AZ7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7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84" s="22">
        <f>Enrollment[[#This Row],[Refugee Children 3-14]]+Enrollment[[#This Row],[Refugee Children 15-24]]</f>
        <v>103</v>
      </c>
      <c r="BC7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84" s="22">
        <f>Enrollment[[#This Row],[Host Children 3-14]]+Enrollment[[#This Row],[Host Children 15-24]]</f>
        <v>0</v>
      </c>
      <c r="BF784" s="22">
        <f>Enrollment[[#This Row],['# of Boys from refugee community in age group 3-5 enrolled in learning spaces]]+Enrollment[[#This Row],['# of Boys from refugee community in age group 6-14 enrolled in learning spaces]]</f>
        <v>49</v>
      </c>
      <c r="BG78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784" s="22">
        <f>Enrollment[[#This Row],['# of Boys from host community in age group 3-5 enrolled in learning spaces]]+Enrollment[[#This Row],['# of Boys from host community in age group 6-14 enrolled in learning spaces]]</f>
        <v>0</v>
      </c>
      <c r="BI784" s="22">
        <f>Enrollment[[#This Row],['# of Girls from host community in age group 3-5 enrolled in learning spaces]]+Enrollment[[#This Row],['# of Girls from host community in age group 6-14 enrolled in learning spaces]]</f>
        <v>0</v>
      </c>
      <c r="BJ784" s="22">
        <f>Enrollment[[#This Row],[Male Refugee (3-14)]]+Enrollment[[#This Row],[Host Male (3-14)]]</f>
        <v>49</v>
      </c>
      <c r="BK784" s="22">
        <f>Enrollment[[#This Row],[Female Refugee (3-14)]]+Enrollment[[#This Row],[Host Female (3-14)]]</f>
        <v>54</v>
      </c>
      <c r="BL7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84" s="22">
        <f>Enrollment[[#This Row],['# of Boys from host community in age group 15-17 enrolled in learning spaces]]+Enrollment[[#This Row],['# of Boys from host community in age group 18-24 enrolled in learning spaces]]</f>
        <v>0</v>
      </c>
      <c r="BO7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84" s="22">
        <f>Enrollment[[#This Row],[Male Refugee (15-24)]]+Enrollment[[#This Row],[Male Host (15-24)]]</f>
        <v>0</v>
      </c>
      <c r="BQ784" s="22">
        <f>Enrollment[[#This Row],[Female Refugee  (15-24)]]+Enrollment[[#This Row],[Female Host (15-24)]]</f>
        <v>0</v>
      </c>
      <c r="BR784" s="22">
        <f>Enrollment[[#This Row],[Total Male (3-14)]]+Enrollment[[#This Row],[Total Male (15-24)]]</f>
        <v>49</v>
      </c>
      <c r="BS784" s="22">
        <f>Enrollment[[#This Row],[Total Female (3-14)]]+Enrollment[[#This Row],[Total Female (15-24)]]</f>
        <v>54</v>
      </c>
      <c r="BT784" s="22">
        <f>Enrollment[[#This Row],[Refugee Total]]+Enrollment[[#This Row],[Total Host]]</f>
        <v>103</v>
      </c>
      <c r="BU784" s="22">
        <f>Enrollment[[#This Row],['# of Girls from refugee community in age group 3-5 enrolled in learning spaces]]+Enrollment[[#This Row],['# of Girls from host community in age group 3-5 enrolled in learning spaces]]</f>
        <v>18</v>
      </c>
      <c r="BV78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7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84" s="22">
        <f>Enrollment[[#This Row],['# of Boys from refugee community in age group 3-5 enrolled in learning spaces]]+Enrollment[[#This Row],['# of Boys from host community in age group 3-5 enrolled in learning spaces]]</f>
        <v>17</v>
      </c>
      <c r="BZ784" s="22">
        <f>Enrollment[[#This Row],['# of Boys from refugee community in age group 6-14 enrolled in learning spaces]]+Enrollment[[#This Row],['# of Boys from host community in age group 6-14 enrolled in learning spaces]]</f>
        <v>32</v>
      </c>
      <c r="CA7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7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85" spans="1:80">
      <c r="A785" s="21" t="s">
        <v>36</v>
      </c>
      <c r="B785" s="21" t="s">
        <v>65</v>
      </c>
      <c r="E785" s="21" t="s">
        <v>1093</v>
      </c>
      <c r="F785" s="21" t="s">
        <v>1095</v>
      </c>
      <c r="G785" s="21">
        <v>31013538</v>
      </c>
      <c r="H785" s="21" t="s">
        <v>166</v>
      </c>
      <c r="I785" s="21" t="s">
        <v>259</v>
      </c>
      <c r="J785" s="21" t="s">
        <v>168</v>
      </c>
      <c r="K785" s="21">
        <v>21.1949224866128</v>
      </c>
      <c r="L785" s="21">
        <v>92.160989548793907</v>
      </c>
      <c r="M785" s="21">
        <v>-40.572333014646503</v>
      </c>
      <c r="N785" s="21">
        <v>4</v>
      </c>
      <c r="P785" s="21" t="s">
        <v>99</v>
      </c>
      <c r="Q785" s="21" t="s">
        <v>110</v>
      </c>
      <c r="S785" s="21">
        <v>39</v>
      </c>
      <c r="U785" s="21">
        <v>29</v>
      </c>
      <c r="AA785" s="21">
        <v>18</v>
      </c>
      <c r="AC785" s="21">
        <v>17</v>
      </c>
      <c r="AZ7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7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85" s="22">
        <f>Enrollment[[#This Row],[Refugee Children 3-14]]+Enrollment[[#This Row],[Refugee Children 15-24]]</f>
        <v>103</v>
      </c>
      <c r="BC7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85" s="22">
        <f>Enrollment[[#This Row],[Host Children 3-14]]+Enrollment[[#This Row],[Host Children 15-24]]</f>
        <v>0</v>
      </c>
      <c r="BF785" s="22">
        <f>Enrollment[[#This Row],['# of Boys from refugee community in age group 3-5 enrolled in learning spaces]]+Enrollment[[#This Row],['# of Boys from refugee community in age group 6-14 enrolled in learning spaces]]</f>
        <v>46</v>
      </c>
      <c r="BG785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785" s="22">
        <f>Enrollment[[#This Row],['# of Boys from host community in age group 3-5 enrolled in learning spaces]]+Enrollment[[#This Row],['# of Boys from host community in age group 6-14 enrolled in learning spaces]]</f>
        <v>0</v>
      </c>
      <c r="BI785" s="22">
        <f>Enrollment[[#This Row],['# of Girls from host community in age group 3-5 enrolled in learning spaces]]+Enrollment[[#This Row],['# of Girls from host community in age group 6-14 enrolled in learning spaces]]</f>
        <v>0</v>
      </c>
      <c r="BJ785" s="22">
        <f>Enrollment[[#This Row],[Male Refugee (3-14)]]+Enrollment[[#This Row],[Host Male (3-14)]]</f>
        <v>46</v>
      </c>
      <c r="BK785" s="22">
        <f>Enrollment[[#This Row],[Female Refugee (3-14)]]+Enrollment[[#This Row],[Host Female (3-14)]]</f>
        <v>57</v>
      </c>
      <c r="BL7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85" s="22">
        <f>Enrollment[[#This Row],['# of Boys from host community in age group 15-17 enrolled in learning spaces]]+Enrollment[[#This Row],['# of Boys from host community in age group 18-24 enrolled in learning spaces]]</f>
        <v>0</v>
      </c>
      <c r="BO7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85" s="22">
        <f>Enrollment[[#This Row],[Male Refugee (15-24)]]+Enrollment[[#This Row],[Male Host (15-24)]]</f>
        <v>0</v>
      </c>
      <c r="BQ785" s="22">
        <f>Enrollment[[#This Row],[Female Refugee  (15-24)]]+Enrollment[[#This Row],[Female Host (15-24)]]</f>
        <v>0</v>
      </c>
      <c r="BR785" s="22">
        <f>Enrollment[[#This Row],[Total Male (3-14)]]+Enrollment[[#This Row],[Total Male (15-24)]]</f>
        <v>46</v>
      </c>
      <c r="BS785" s="22">
        <f>Enrollment[[#This Row],[Total Female (3-14)]]+Enrollment[[#This Row],[Total Female (15-24)]]</f>
        <v>57</v>
      </c>
      <c r="BT785" s="22">
        <f>Enrollment[[#This Row],[Refugee Total]]+Enrollment[[#This Row],[Total Host]]</f>
        <v>103</v>
      </c>
      <c r="BU785" s="22">
        <f>Enrollment[[#This Row],['# of Girls from refugee community in age group 3-5 enrolled in learning spaces]]+Enrollment[[#This Row],['# of Girls from host community in age group 3-5 enrolled in learning spaces]]</f>
        <v>39</v>
      </c>
      <c r="BV785" s="22">
        <f>Enrollment[[#This Row],['# of Girls from refugee community in age group 6-14 enrolled in learning spaces]]+Enrollment[[#This Row],['# of Girls from host community in age group 6-14 enrolled in learning spaces]]</f>
        <v>18</v>
      </c>
      <c r="BW7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85" s="22">
        <f>Enrollment[[#This Row],['# of Boys from refugee community in age group 3-5 enrolled in learning spaces]]+Enrollment[[#This Row],['# of Boys from host community in age group 3-5 enrolled in learning spaces]]</f>
        <v>29</v>
      </c>
      <c r="BZ785" s="22">
        <f>Enrollment[[#This Row],['# of Boys from refugee community in age group 6-14 enrolled in learning spaces]]+Enrollment[[#This Row],['# of Boys from host community in age group 6-14 enrolled in learning spaces]]</f>
        <v>17</v>
      </c>
      <c r="CA7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7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86" spans="1:80">
      <c r="A786" s="21" t="s">
        <v>36</v>
      </c>
      <c r="B786" s="21" t="s">
        <v>65</v>
      </c>
      <c r="E786" s="21" t="s">
        <v>1093</v>
      </c>
      <c r="F786" s="21" t="s">
        <v>1096</v>
      </c>
      <c r="G786" s="21">
        <v>31013542</v>
      </c>
      <c r="H786" s="21" t="s">
        <v>166</v>
      </c>
      <c r="I786" s="21" t="s">
        <v>259</v>
      </c>
      <c r="J786" s="21" t="s">
        <v>168</v>
      </c>
      <c r="K786" s="21">
        <v>21.1949487511</v>
      </c>
      <c r="L786" s="21">
        <v>92.160988297707704</v>
      </c>
      <c r="M786" s="21">
        <v>-39.0353369145271</v>
      </c>
      <c r="N786" s="21">
        <v>4</v>
      </c>
      <c r="P786" s="21" t="s">
        <v>99</v>
      </c>
      <c r="Q786" s="21" t="s">
        <v>110</v>
      </c>
      <c r="S786" s="21">
        <v>15</v>
      </c>
      <c r="U786" s="21">
        <v>20</v>
      </c>
      <c r="AA786" s="21">
        <v>38</v>
      </c>
      <c r="AC786" s="21">
        <v>30</v>
      </c>
      <c r="AZ7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7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86" s="22">
        <f>Enrollment[[#This Row],[Refugee Children 3-14]]+Enrollment[[#This Row],[Refugee Children 15-24]]</f>
        <v>103</v>
      </c>
      <c r="BC7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86" s="22">
        <f>Enrollment[[#This Row],[Host Children 3-14]]+Enrollment[[#This Row],[Host Children 15-24]]</f>
        <v>0</v>
      </c>
      <c r="BF786" s="22">
        <f>Enrollment[[#This Row],['# of Boys from refugee community in age group 3-5 enrolled in learning spaces]]+Enrollment[[#This Row],['# of Boys from refugee community in age group 6-14 enrolled in learning spaces]]</f>
        <v>50</v>
      </c>
      <c r="BG786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786" s="22">
        <f>Enrollment[[#This Row],['# of Boys from host community in age group 3-5 enrolled in learning spaces]]+Enrollment[[#This Row],['# of Boys from host community in age group 6-14 enrolled in learning spaces]]</f>
        <v>0</v>
      </c>
      <c r="BI786" s="22">
        <f>Enrollment[[#This Row],['# of Girls from host community in age group 3-5 enrolled in learning spaces]]+Enrollment[[#This Row],['# of Girls from host community in age group 6-14 enrolled in learning spaces]]</f>
        <v>0</v>
      </c>
      <c r="BJ786" s="22">
        <f>Enrollment[[#This Row],[Male Refugee (3-14)]]+Enrollment[[#This Row],[Host Male (3-14)]]</f>
        <v>50</v>
      </c>
      <c r="BK786" s="22">
        <f>Enrollment[[#This Row],[Female Refugee (3-14)]]+Enrollment[[#This Row],[Host Female (3-14)]]</f>
        <v>53</v>
      </c>
      <c r="BL7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86" s="22">
        <f>Enrollment[[#This Row],['# of Boys from host community in age group 15-17 enrolled in learning spaces]]+Enrollment[[#This Row],['# of Boys from host community in age group 18-24 enrolled in learning spaces]]</f>
        <v>0</v>
      </c>
      <c r="BO7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86" s="22">
        <f>Enrollment[[#This Row],[Male Refugee (15-24)]]+Enrollment[[#This Row],[Male Host (15-24)]]</f>
        <v>0</v>
      </c>
      <c r="BQ786" s="22">
        <f>Enrollment[[#This Row],[Female Refugee  (15-24)]]+Enrollment[[#This Row],[Female Host (15-24)]]</f>
        <v>0</v>
      </c>
      <c r="BR786" s="22">
        <f>Enrollment[[#This Row],[Total Male (3-14)]]+Enrollment[[#This Row],[Total Male (15-24)]]</f>
        <v>50</v>
      </c>
      <c r="BS786" s="22">
        <f>Enrollment[[#This Row],[Total Female (3-14)]]+Enrollment[[#This Row],[Total Female (15-24)]]</f>
        <v>53</v>
      </c>
      <c r="BT786" s="22">
        <f>Enrollment[[#This Row],[Refugee Total]]+Enrollment[[#This Row],[Total Host]]</f>
        <v>103</v>
      </c>
      <c r="BU786" s="22">
        <f>Enrollment[[#This Row],['# of Girls from refugee community in age group 3-5 enrolled in learning spaces]]+Enrollment[[#This Row],['# of Girls from host community in age group 3-5 enrolled in learning spaces]]</f>
        <v>15</v>
      </c>
      <c r="BV786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86" s="22">
        <f>Enrollment[[#This Row],['# of Boys from refugee community in age group 3-5 enrolled in learning spaces]]+Enrollment[[#This Row],['# of Boys from host community in age group 3-5 enrolled in learning spaces]]</f>
        <v>20</v>
      </c>
      <c r="BZ786" s="22">
        <f>Enrollment[[#This Row],['# of Boys from refugee community in age group 6-14 enrolled in learning spaces]]+Enrollment[[#This Row],['# of Boys from host community in age group 6-14 enrolled in learning spaces]]</f>
        <v>30</v>
      </c>
      <c r="CA7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7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87" spans="1:80">
      <c r="A787" s="21" t="s">
        <v>36</v>
      </c>
      <c r="B787" s="21" t="s">
        <v>65</v>
      </c>
      <c r="E787" s="21" t="s">
        <v>1093</v>
      </c>
      <c r="F787" s="21" t="s">
        <v>1097</v>
      </c>
      <c r="G787" s="21">
        <v>31013541</v>
      </c>
      <c r="H787" s="21" t="s">
        <v>166</v>
      </c>
      <c r="I787" s="21" t="s">
        <v>259</v>
      </c>
      <c r="J787" s="21" t="s">
        <v>168</v>
      </c>
      <c r="K787" s="21">
        <v>21.1949273687922</v>
      </c>
      <c r="L787" s="21">
        <v>92.160980448200206</v>
      </c>
      <c r="M787" s="21">
        <v>-33.297067696431597</v>
      </c>
      <c r="N787" s="21">
        <v>4</v>
      </c>
      <c r="P787" s="21" t="s">
        <v>99</v>
      </c>
      <c r="Q787" s="21" t="s">
        <v>110</v>
      </c>
      <c r="S787" s="21">
        <v>37</v>
      </c>
      <c r="U787" s="21">
        <v>31</v>
      </c>
      <c r="AA787" s="21">
        <v>18</v>
      </c>
      <c r="AC787" s="21">
        <v>17</v>
      </c>
      <c r="AZ7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7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87" s="22">
        <f>Enrollment[[#This Row],[Refugee Children 3-14]]+Enrollment[[#This Row],[Refugee Children 15-24]]</f>
        <v>103</v>
      </c>
      <c r="BC7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87" s="22">
        <f>Enrollment[[#This Row],[Host Children 3-14]]+Enrollment[[#This Row],[Host Children 15-24]]</f>
        <v>0</v>
      </c>
      <c r="BF787" s="22">
        <f>Enrollment[[#This Row],['# of Boys from refugee community in age group 3-5 enrolled in learning spaces]]+Enrollment[[#This Row],['# of Boys from refugee community in age group 6-14 enrolled in learning spaces]]</f>
        <v>48</v>
      </c>
      <c r="BG787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787" s="22">
        <f>Enrollment[[#This Row],['# of Boys from host community in age group 3-5 enrolled in learning spaces]]+Enrollment[[#This Row],['# of Boys from host community in age group 6-14 enrolled in learning spaces]]</f>
        <v>0</v>
      </c>
      <c r="BI787" s="22">
        <f>Enrollment[[#This Row],['# of Girls from host community in age group 3-5 enrolled in learning spaces]]+Enrollment[[#This Row],['# of Girls from host community in age group 6-14 enrolled in learning spaces]]</f>
        <v>0</v>
      </c>
      <c r="BJ787" s="22">
        <f>Enrollment[[#This Row],[Male Refugee (3-14)]]+Enrollment[[#This Row],[Host Male (3-14)]]</f>
        <v>48</v>
      </c>
      <c r="BK787" s="22">
        <f>Enrollment[[#This Row],[Female Refugee (3-14)]]+Enrollment[[#This Row],[Host Female (3-14)]]</f>
        <v>55</v>
      </c>
      <c r="BL7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87" s="22">
        <f>Enrollment[[#This Row],['# of Boys from host community in age group 15-17 enrolled in learning spaces]]+Enrollment[[#This Row],['# of Boys from host community in age group 18-24 enrolled in learning spaces]]</f>
        <v>0</v>
      </c>
      <c r="BO7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87" s="22">
        <f>Enrollment[[#This Row],[Male Refugee (15-24)]]+Enrollment[[#This Row],[Male Host (15-24)]]</f>
        <v>0</v>
      </c>
      <c r="BQ787" s="22">
        <f>Enrollment[[#This Row],[Female Refugee  (15-24)]]+Enrollment[[#This Row],[Female Host (15-24)]]</f>
        <v>0</v>
      </c>
      <c r="BR787" s="22">
        <f>Enrollment[[#This Row],[Total Male (3-14)]]+Enrollment[[#This Row],[Total Male (15-24)]]</f>
        <v>48</v>
      </c>
      <c r="BS787" s="22">
        <f>Enrollment[[#This Row],[Total Female (3-14)]]+Enrollment[[#This Row],[Total Female (15-24)]]</f>
        <v>55</v>
      </c>
      <c r="BT787" s="22">
        <f>Enrollment[[#This Row],[Refugee Total]]+Enrollment[[#This Row],[Total Host]]</f>
        <v>103</v>
      </c>
      <c r="BU787" s="22">
        <f>Enrollment[[#This Row],['# of Girls from refugee community in age group 3-5 enrolled in learning spaces]]+Enrollment[[#This Row],['# of Girls from host community in age group 3-5 enrolled in learning spaces]]</f>
        <v>37</v>
      </c>
      <c r="BV787" s="22">
        <f>Enrollment[[#This Row],['# of Girls from refugee community in age group 6-14 enrolled in learning spaces]]+Enrollment[[#This Row],['# of Girls from host community in age group 6-14 enrolled in learning spaces]]</f>
        <v>18</v>
      </c>
      <c r="BW7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87" s="22">
        <f>Enrollment[[#This Row],['# of Boys from refugee community in age group 3-5 enrolled in learning spaces]]+Enrollment[[#This Row],['# of Boys from host community in age group 3-5 enrolled in learning spaces]]</f>
        <v>31</v>
      </c>
      <c r="BZ787" s="22">
        <f>Enrollment[[#This Row],['# of Boys from refugee community in age group 6-14 enrolled in learning spaces]]+Enrollment[[#This Row],['# of Boys from host community in age group 6-14 enrolled in learning spaces]]</f>
        <v>17</v>
      </c>
      <c r="CA7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88" spans="1:80">
      <c r="A788" s="21" t="s">
        <v>36</v>
      </c>
      <c r="B788" s="21" t="s">
        <v>65</v>
      </c>
      <c r="E788" s="21" t="s">
        <v>1098</v>
      </c>
      <c r="F788" s="21" t="s">
        <v>1099</v>
      </c>
      <c r="G788" s="21">
        <v>31013543</v>
      </c>
      <c r="H788" s="21" t="s">
        <v>166</v>
      </c>
      <c r="I788" s="21" t="s">
        <v>259</v>
      </c>
      <c r="J788" s="21" t="s">
        <v>168</v>
      </c>
      <c r="K788" s="21">
        <v>21.1956182973911</v>
      </c>
      <c r="L788" s="21">
        <v>92.162311576105395</v>
      </c>
      <c r="M788" s="21">
        <v>-47.561698219946699</v>
      </c>
      <c r="N788" s="21">
        <v>4</v>
      </c>
      <c r="P788" s="21" t="s">
        <v>99</v>
      </c>
      <c r="Q788" s="21" t="s">
        <v>110</v>
      </c>
      <c r="S788" s="21">
        <v>18</v>
      </c>
      <c r="U788" s="21">
        <v>17</v>
      </c>
      <c r="AA788" s="21">
        <v>37</v>
      </c>
      <c r="AC788" s="21">
        <v>31</v>
      </c>
      <c r="AZ7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7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88" s="22">
        <f>Enrollment[[#This Row],[Refugee Children 3-14]]+Enrollment[[#This Row],[Refugee Children 15-24]]</f>
        <v>103</v>
      </c>
      <c r="BC7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88" s="22">
        <f>Enrollment[[#This Row],[Host Children 3-14]]+Enrollment[[#This Row],[Host Children 15-24]]</f>
        <v>0</v>
      </c>
      <c r="BF788" s="22">
        <f>Enrollment[[#This Row],['# of Boys from refugee community in age group 3-5 enrolled in learning spaces]]+Enrollment[[#This Row],['# of Boys from refugee community in age group 6-14 enrolled in learning spaces]]</f>
        <v>48</v>
      </c>
      <c r="BG788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788" s="22">
        <f>Enrollment[[#This Row],['# of Boys from host community in age group 3-5 enrolled in learning spaces]]+Enrollment[[#This Row],['# of Boys from host community in age group 6-14 enrolled in learning spaces]]</f>
        <v>0</v>
      </c>
      <c r="BI788" s="22">
        <f>Enrollment[[#This Row],['# of Girls from host community in age group 3-5 enrolled in learning spaces]]+Enrollment[[#This Row],['# of Girls from host community in age group 6-14 enrolled in learning spaces]]</f>
        <v>0</v>
      </c>
      <c r="BJ788" s="22">
        <f>Enrollment[[#This Row],[Male Refugee (3-14)]]+Enrollment[[#This Row],[Host Male (3-14)]]</f>
        <v>48</v>
      </c>
      <c r="BK788" s="22">
        <f>Enrollment[[#This Row],[Female Refugee (3-14)]]+Enrollment[[#This Row],[Host Female (3-14)]]</f>
        <v>55</v>
      </c>
      <c r="BL7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88" s="22">
        <f>Enrollment[[#This Row],['# of Boys from host community in age group 15-17 enrolled in learning spaces]]+Enrollment[[#This Row],['# of Boys from host community in age group 18-24 enrolled in learning spaces]]</f>
        <v>0</v>
      </c>
      <c r="BO7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88" s="22">
        <f>Enrollment[[#This Row],[Male Refugee (15-24)]]+Enrollment[[#This Row],[Male Host (15-24)]]</f>
        <v>0</v>
      </c>
      <c r="BQ788" s="22">
        <f>Enrollment[[#This Row],[Female Refugee  (15-24)]]+Enrollment[[#This Row],[Female Host (15-24)]]</f>
        <v>0</v>
      </c>
      <c r="BR788" s="22">
        <f>Enrollment[[#This Row],[Total Male (3-14)]]+Enrollment[[#This Row],[Total Male (15-24)]]</f>
        <v>48</v>
      </c>
      <c r="BS788" s="22">
        <f>Enrollment[[#This Row],[Total Female (3-14)]]+Enrollment[[#This Row],[Total Female (15-24)]]</f>
        <v>55</v>
      </c>
      <c r="BT788" s="22">
        <f>Enrollment[[#This Row],[Refugee Total]]+Enrollment[[#This Row],[Total Host]]</f>
        <v>103</v>
      </c>
      <c r="BU788" s="22">
        <f>Enrollment[[#This Row],['# of Girls from refugee community in age group 3-5 enrolled in learning spaces]]+Enrollment[[#This Row],['# of Girls from host community in age group 3-5 enrolled in learning spaces]]</f>
        <v>18</v>
      </c>
      <c r="BV788" s="22">
        <f>Enrollment[[#This Row],['# of Girls from refugee community in age group 6-14 enrolled in learning spaces]]+Enrollment[[#This Row],['# of Girls from host community in age group 6-14 enrolled in learning spaces]]</f>
        <v>37</v>
      </c>
      <c r="BW7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88" s="22">
        <f>Enrollment[[#This Row],['# of Boys from refugee community in age group 3-5 enrolled in learning spaces]]+Enrollment[[#This Row],['# of Boys from host community in age group 3-5 enrolled in learning spaces]]</f>
        <v>17</v>
      </c>
      <c r="BZ788" s="22">
        <f>Enrollment[[#This Row],['# of Boys from refugee community in age group 6-14 enrolled in learning spaces]]+Enrollment[[#This Row],['# of Boys from host community in age group 6-14 enrolled in learning spaces]]</f>
        <v>31</v>
      </c>
      <c r="CA7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7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89" spans="1:80">
      <c r="A789" s="21" t="s">
        <v>36</v>
      </c>
      <c r="B789" s="21" t="s">
        <v>65</v>
      </c>
      <c r="E789" s="21" t="s">
        <v>1098</v>
      </c>
      <c r="F789" s="21" t="s">
        <v>1100</v>
      </c>
      <c r="G789" s="21">
        <v>31013529</v>
      </c>
      <c r="H789" s="21" t="s">
        <v>166</v>
      </c>
      <c r="I789" s="21" t="s">
        <v>259</v>
      </c>
      <c r="J789" s="21" t="s">
        <v>168</v>
      </c>
      <c r="P789" s="21" t="s">
        <v>99</v>
      </c>
      <c r="Q789" s="21" t="s">
        <v>110</v>
      </c>
      <c r="S789" s="21">
        <v>38</v>
      </c>
      <c r="U789" s="21">
        <v>30</v>
      </c>
      <c r="AA789" s="21">
        <v>19</v>
      </c>
      <c r="AC789" s="21">
        <v>16</v>
      </c>
      <c r="AZ7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7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89" s="22">
        <f>Enrollment[[#This Row],[Refugee Children 3-14]]+Enrollment[[#This Row],[Refugee Children 15-24]]</f>
        <v>103</v>
      </c>
      <c r="BC7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89" s="22">
        <f>Enrollment[[#This Row],[Host Children 3-14]]+Enrollment[[#This Row],[Host Children 15-24]]</f>
        <v>0</v>
      </c>
      <c r="BF789" s="22">
        <f>Enrollment[[#This Row],['# of Boys from refugee community in age group 3-5 enrolled in learning spaces]]+Enrollment[[#This Row],['# of Boys from refugee community in age group 6-14 enrolled in learning spaces]]</f>
        <v>46</v>
      </c>
      <c r="BG789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789" s="22">
        <f>Enrollment[[#This Row],['# of Boys from host community in age group 3-5 enrolled in learning spaces]]+Enrollment[[#This Row],['# of Boys from host community in age group 6-14 enrolled in learning spaces]]</f>
        <v>0</v>
      </c>
      <c r="BI789" s="22">
        <f>Enrollment[[#This Row],['# of Girls from host community in age group 3-5 enrolled in learning spaces]]+Enrollment[[#This Row],['# of Girls from host community in age group 6-14 enrolled in learning spaces]]</f>
        <v>0</v>
      </c>
      <c r="BJ789" s="22">
        <f>Enrollment[[#This Row],[Male Refugee (3-14)]]+Enrollment[[#This Row],[Host Male (3-14)]]</f>
        <v>46</v>
      </c>
      <c r="BK789" s="22">
        <f>Enrollment[[#This Row],[Female Refugee (3-14)]]+Enrollment[[#This Row],[Host Female (3-14)]]</f>
        <v>57</v>
      </c>
      <c r="BL7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89" s="22">
        <f>Enrollment[[#This Row],['# of Boys from host community in age group 15-17 enrolled in learning spaces]]+Enrollment[[#This Row],['# of Boys from host community in age group 18-24 enrolled in learning spaces]]</f>
        <v>0</v>
      </c>
      <c r="BO7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89" s="22">
        <f>Enrollment[[#This Row],[Male Refugee (15-24)]]+Enrollment[[#This Row],[Male Host (15-24)]]</f>
        <v>0</v>
      </c>
      <c r="BQ789" s="22">
        <f>Enrollment[[#This Row],[Female Refugee  (15-24)]]+Enrollment[[#This Row],[Female Host (15-24)]]</f>
        <v>0</v>
      </c>
      <c r="BR789" s="22">
        <f>Enrollment[[#This Row],[Total Male (3-14)]]+Enrollment[[#This Row],[Total Male (15-24)]]</f>
        <v>46</v>
      </c>
      <c r="BS789" s="22">
        <f>Enrollment[[#This Row],[Total Female (3-14)]]+Enrollment[[#This Row],[Total Female (15-24)]]</f>
        <v>57</v>
      </c>
      <c r="BT789" s="22">
        <f>Enrollment[[#This Row],[Refugee Total]]+Enrollment[[#This Row],[Total Host]]</f>
        <v>103</v>
      </c>
      <c r="BU789" s="22">
        <f>Enrollment[[#This Row],['# of Girls from refugee community in age group 3-5 enrolled in learning spaces]]+Enrollment[[#This Row],['# of Girls from host community in age group 3-5 enrolled in learning spaces]]</f>
        <v>38</v>
      </c>
      <c r="BV789" s="22">
        <f>Enrollment[[#This Row],['# of Girls from refugee community in age group 6-14 enrolled in learning spaces]]+Enrollment[[#This Row],['# of Girls from host community in age group 6-14 enrolled in learning spaces]]</f>
        <v>19</v>
      </c>
      <c r="BW7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89" s="22">
        <f>Enrollment[[#This Row],['# of Boys from refugee community in age group 3-5 enrolled in learning spaces]]+Enrollment[[#This Row],['# of Boys from host community in age group 3-5 enrolled in learning spaces]]</f>
        <v>30</v>
      </c>
      <c r="BZ789" s="22">
        <f>Enrollment[[#This Row],['# of Boys from refugee community in age group 6-14 enrolled in learning spaces]]+Enrollment[[#This Row],['# of Boys from host community in age group 6-14 enrolled in learning spaces]]</f>
        <v>16</v>
      </c>
      <c r="CA7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7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90" spans="1:80">
      <c r="A790" s="21" t="s">
        <v>38</v>
      </c>
      <c r="B790" s="21" t="s">
        <v>67</v>
      </c>
      <c r="E790" s="21" t="s">
        <v>1101</v>
      </c>
      <c r="F790" s="21" t="s">
        <v>1102</v>
      </c>
      <c r="G790" s="21">
        <v>31013526</v>
      </c>
      <c r="H790" s="21" t="s">
        <v>166</v>
      </c>
      <c r="I790" s="21" t="s">
        <v>259</v>
      </c>
      <c r="J790" s="21" t="s">
        <v>168</v>
      </c>
      <c r="K790" s="21">
        <v>21.192036075175999</v>
      </c>
      <c r="L790" s="21">
        <v>92.159140279494295</v>
      </c>
      <c r="M790" s="21">
        <v>-39.914784333544297</v>
      </c>
      <c r="N790" s="21">
        <v>4</v>
      </c>
      <c r="P790" s="21" t="s">
        <v>99</v>
      </c>
      <c r="Q790" s="21" t="s">
        <v>110</v>
      </c>
      <c r="S790" s="21">
        <v>21</v>
      </c>
      <c r="U790" s="21">
        <v>14</v>
      </c>
      <c r="AA790" s="21">
        <v>38</v>
      </c>
      <c r="AC790" s="21">
        <v>30</v>
      </c>
      <c r="AZ7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7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90" s="22">
        <f>Enrollment[[#This Row],[Refugee Children 3-14]]+Enrollment[[#This Row],[Refugee Children 15-24]]</f>
        <v>103</v>
      </c>
      <c r="BC7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90" s="22">
        <f>Enrollment[[#This Row],[Host Children 3-14]]+Enrollment[[#This Row],[Host Children 15-24]]</f>
        <v>0</v>
      </c>
      <c r="BF790" s="22">
        <f>Enrollment[[#This Row],['# of Boys from refugee community in age group 3-5 enrolled in learning spaces]]+Enrollment[[#This Row],['# of Boys from refugee community in age group 6-14 enrolled in learning spaces]]</f>
        <v>44</v>
      </c>
      <c r="BG790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790" s="22">
        <f>Enrollment[[#This Row],['# of Boys from host community in age group 3-5 enrolled in learning spaces]]+Enrollment[[#This Row],['# of Boys from host community in age group 6-14 enrolled in learning spaces]]</f>
        <v>0</v>
      </c>
      <c r="BI790" s="22">
        <f>Enrollment[[#This Row],['# of Girls from host community in age group 3-5 enrolled in learning spaces]]+Enrollment[[#This Row],['# of Girls from host community in age group 6-14 enrolled in learning spaces]]</f>
        <v>0</v>
      </c>
      <c r="BJ790" s="22">
        <f>Enrollment[[#This Row],[Male Refugee (3-14)]]+Enrollment[[#This Row],[Host Male (3-14)]]</f>
        <v>44</v>
      </c>
      <c r="BK790" s="22">
        <f>Enrollment[[#This Row],[Female Refugee (3-14)]]+Enrollment[[#This Row],[Host Female (3-14)]]</f>
        <v>59</v>
      </c>
      <c r="BL79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9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90" s="22">
        <f>Enrollment[[#This Row],['# of Boys from host community in age group 15-17 enrolled in learning spaces]]+Enrollment[[#This Row],['# of Boys from host community in age group 18-24 enrolled in learning spaces]]</f>
        <v>0</v>
      </c>
      <c r="BO7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90" s="22">
        <f>Enrollment[[#This Row],[Male Refugee (15-24)]]+Enrollment[[#This Row],[Male Host (15-24)]]</f>
        <v>0</v>
      </c>
      <c r="BQ790" s="22">
        <f>Enrollment[[#This Row],[Female Refugee  (15-24)]]+Enrollment[[#This Row],[Female Host (15-24)]]</f>
        <v>0</v>
      </c>
      <c r="BR790" s="22">
        <f>Enrollment[[#This Row],[Total Male (3-14)]]+Enrollment[[#This Row],[Total Male (15-24)]]</f>
        <v>44</v>
      </c>
      <c r="BS790" s="22">
        <f>Enrollment[[#This Row],[Total Female (3-14)]]+Enrollment[[#This Row],[Total Female (15-24)]]</f>
        <v>59</v>
      </c>
      <c r="BT790" s="22">
        <f>Enrollment[[#This Row],[Refugee Total]]+Enrollment[[#This Row],[Total Host]]</f>
        <v>103</v>
      </c>
      <c r="BU790" s="22">
        <f>Enrollment[[#This Row],['# of Girls from refugee community in age group 3-5 enrolled in learning spaces]]+Enrollment[[#This Row],['# of Girls from host community in age group 3-5 enrolled in learning spaces]]</f>
        <v>21</v>
      </c>
      <c r="BV790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9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9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90" s="22">
        <f>Enrollment[[#This Row],['# of Boys from refugee community in age group 3-5 enrolled in learning spaces]]+Enrollment[[#This Row],['# of Boys from host community in age group 3-5 enrolled in learning spaces]]</f>
        <v>14</v>
      </c>
      <c r="BZ790" s="22">
        <f>Enrollment[[#This Row],['# of Boys from refugee community in age group 6-14 enrolled in learning spaces]]+Enrollment[[#This Row],['# of Boys from host community in age group 6-14 enrolled in learning spaces]]</f>
        <v>30</v>
      </c>
      <c r="CA790" s="22">
        <f>Enrollment[[#This Row],['# of Boys from refugee community in age group 15-17 enrolled in learning spaces]]+Enrollment[[#This Row],['# of Boys from host community in age group 15-17 enrolled in learning spaces]]</f>
        <v>0</v>
      </c>
      <c r="CB79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91" spans="1:80">
      <c r="A791" s="21" t="s">
        <v>38</v>
      </c>
      <c r="B791" s="21" t="s">
        <v>67</v>
      </c>
      <c r="E791" s="21" t="s">
        <v>1101</v>
      </c>
      <c r="F791" s="21" t="s">
        <v>1103</v>
      </c>
      <c r="G791" s="21">
        <v>31013527</v>
      </c>
      <c r="H791" s="21" t="s">
        <v>166</v>
      </c>
      <c r="I791" s="21" t="s">
        <v>259</v>
      </c>
      <c r="J791" s="21" t="s">
        <v>168</v>
      </c>
      <c r="K791" s="21">
        <v>21.192044583733601</v>
      </c>
      <c r="L791" s="21">
        <v>92.159138609779205</v>
      </c>
      <c r="M791" s="21">
        <v>-49.1230745102146</v>
      </c>
      <c r="N791" s="21">
        <v>4</v>
      </c>
      <c r="P791" s="21" t="s">
        <v>99</v>
      </c>
      <c r="Q791" s="21" t="s">
        <v>110</v>
      </c>
      <c r="S791" s="21">
        <v>20</v>
      </c>
      <c r="U791" s="21">
        <v>15</v>
      </c>
      <c r="AA791" s="21">
        <v>38</v>
      </c>
      <c r="AC791" s="21">
        <v>30</v>
      </c>
      <c r="AZ7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7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91" s="22">
        <f>Enrollment[[#This Row],[Refugee Children 3-14]]+Enrollment[[#This Row],[Refugee Children 15-24]]</f>
        <v>103</v>
      </c>
      <c r="BC7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91" s="22">
        <f>Enrollment[[#This Row],[Host Children 3-14]]+Enrollment[[#This Row],[Host Children 15-24]]</f>
        <v>0</v>
      </c>
      <c r="BF791" s="22">
        <f>Enrollment[[#This Row],['# of Boys from refugee community in age group 3-5 enrolled in learning spaces]]+Enrollment[[#This Row],['# of Boys from refugee community in age group 6-14 enrolled in learning spaces]]</f>
        <v>45</v>
      </c>
      <c r="BG791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791" s="22">
        <f>Enrollment[[#This Row],['# of Boys from host community in age group 3-5 enrolled in learning spaces]]+Enrollment[[#This Row],['# of Boys from host community in age group 6-14 enrolled in learning spaces]]</f>
        <v>0</v>
      </c>
      <c r="BI791" s="22">
        <f>Enrollment[[#This Row],['# of Girls from host community in age group 3-5 enrolled in learning spaces]]+Enrollment[[#This Row],['# of Girls from host community in age group 6-14 enrolled in learning spaces]]</f>
        <v>0</v>
      </c>
      <c r="BJ791" s="22">
        <f>Enrollment[[#This Row],[Male Refugee (3-14)]]+Enrollment[[#This Row],[Host Male (3-14)]]</f>
        <v>45</v>
      </c>
      <c r="BK791" s="22">
        <f>Enrollment[[#This Row],[Female Refugee (3-14)]]+Enrollment[[#This Row],[Host Female (3-14)]]</f>
        <v>58</v>
      </c>
      <c r="BL7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91" s="22">
        <f>Enrollment[[#This Row],['# of Boys from host community in age group 15-17 enrolled in learning spaces]]+Enrollment[[#This Row],['# of Boys from host community in age group 18-24 enrolled in learning spaces]]</f>
        <v>0</v>
      </c>
      <c r="BO7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91" s="22">
        <f>Enrollment[[#This Row],[Male Refugee (15-24)]]+Enrollment[[#This Row],[Male Host (15-24)]]</f>
        <v>0</v>
      </c>
      <c r="BQ791" s="22">
        <f>Enrollment[[#This Row],[Female Refugee  (15-24)]]+Enrollment[[#This Row],[Female Host (15-24)]]</f>
        <v>0</v>
      </c>
      <c r="BR791" s="22">
        <f>Enrollment[[#This Row],[Total Male (3-14)]]+Enrollment[[#This Row],[Total Male (15-24)]]</f>
        <v>45</v>
      </c>
      <c r="BS791" s="22">
        <f>Enrollment[[#This Row],[Total Female (3-14)]]+Enrollment[[#This Row],[Total Female (15-24)]]</f>
        <v>58</v>
      </c>
      <c r="BT791" s="22">
        <f>Enrollment[[#This Row],[Refugee Total]]+Enrollment[[#This Row],[Total Host]]</f>
        <v>103</v>
      </c>
      <c r="BU791" s="22">
        <f>Enrollment[[#This Row],['# of Girls from refugee community in age group 3-5 enrolled in learning spaces]]+Enrollment[[#This Row],['# of Girls from host community in age group 3-5 enrolled in learning spaces]]</f>
        <v>20</v>
      </c>
      <c r="BV791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91" s="22">
        <f>Enrollment[[#This Row],['# of Boys from refugee community in age group 3-5 enrolled in learning spaces]]+Enrollment[[#This Row],['# of Boys from host community in age group 3-5 enrolled in learning spaces]]</f>
        <v>15</v>
      </c>
      <c r="BZ791" s="22">
        <f>Enrollment[[#This Row],['# of Boys from refugee community in age group 6-14 enrolled in learning spaces]]+Enrollment[[#This Row],['# of Boys from host community in age group 6-14 enrolled in learning spaces]]</f>
        <v>30</v>
      </c>
      <c r="CA7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7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92" spans="1:80">
      <c r="A792" s="21" t="s">
        <v>38</v>
      </c>
      <c r="B792" s="21" t="s">
        <v>67</v>
      </c>
      <c r="E792" s="21" t="s">
        <v>991</v>
      </c>
      <c r="F792" s="21" t="s">
        <v>1104</v>
      </c>
      <c r="G792" s="21">
        <v>31013525</v>
      </c>
      <c r="H792" s="21" t="s">
        <v>166</v>
      </c>
      <c r="I792" s="21" t="s">
        <v>259</v>
      </c>
      <c r="J792" s="21" t="s">
        <v>168</v>
      </c>
      <c r="K792" s="21">
        <v>21.191628976681098</v>
      </c>
      <c r="L792" s="21">
        <v>92.159971346962607</v>
      </c>
      <c r="M792" s="21">
        <v>-52.369100121869103</v>
      </c>
      <c r="N792" s="21">
        <v>4</v>
      </c>
      <c r="P792" s="21" t="s">
        <v>99</v>
      </c>
      <c r="Q792" s="21" t="s">
        <v>110</v>
      </c>
      <c r="S792" s="21">
        <v>35</v>
      </c>
      <c r="U792" s="21">
        <v>33</v>
      </c>
      <c r="AA792" s="21">
        <v>18</v>
      </c>
      <c r="AC792" s="21">
        <v>17</v>
      </c>
      <c r="AZ7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7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92" s="22">
        <f>Enrollment[[#This Row],[Refugee Children 3-14]]+Enrollment[[#This Row],[Refugee Children 15-24]]</f>
        <v>103</v>
      </c>
      <c r="BC7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92" s="22">
        <f>Enrollment[[#This Row],[Host Children 3-14]]+Enrollment[[#This Row],[Host Children 15-24]]</f>
        <v>0</v>
      </c>
      <c r="BF792" s="22">
        <f>Enrollment[[#This Row],['# of Boys from refugee community in age group 3-5 enrolled in learning spaces]]+Enrollment[[#This Row],['# of Boys from refugee community in age group 6-14 enrolled in learning spaces]]</f>
        <v>50</v>
      </c>
      <c r="BG792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792" s="22">
        <f>Enrollment[[#This Row],['# of Boys from host community in age group 3-5 enrolled in learning spaces]]+Enrollment[[#This Row],['# of Boys from host community in age group 6-14 enrolled in learning spaces]]</f>
        <v>0</v>
      </c>
      <c r="BI792" s="22">
        <f>Enrollment[[#This Row],['# of Girls from host community in age group 3-5 enrolled in learning spaces]]+Enrollment[[#This Row],['# of Girls from host community in age group 6-14 enrolled in learning spaces]]</f>
        <v>0</v>
      </c>
      <c r="BJ792" s="22">
        <f>Enrollment[[#This Row],[Male Refugee (3-14)]]+Enrollment[[#This Row],[Host Male (3-14)]]</f>
        <v>50</v>
      </c>
      <c r="BK792" s="22">
        <f>Enrollment[[#This Row],[Female Refugee (3-14)]]+Enrollment[[#This Row],[Host Female (3-14)]]</f>
        <v>53</v>
      </c>
      <c r="BL7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92" s="22">
        <f>Enrollment[[#This Row],['# of Boys from host community in age group 15-17 enrolled in learning spaces]]+Enrollment[[#This Row],['# of Boys from host community in age group 18-24 enrolled in learning spaces]]</f>
        <v>0</v>
      </c>
      <c r="BO7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92" s="22">
        <f>Enrollment[[#This Row],[Male Refugee (15-24)]]+Enrollment[[#This Row],[Male Host (15-24)]]</f>
        <v>0</v>
      </c>
      <c r="BQ792" s="22">
        <f>Enrollment[[#This Row],[Female Refugee  (15-24)]]+Enrollment[[#This Row],[Female Host (15-24)]]</f>
        <v>0</v>
      </c>
      <c r="BR792" s="22">
        <f>Enrollment[[#This Row],[Total Male (3-14)]]+Enrollment[[#This Row],[Total Male (15-24)]]</f>
        <v>50</v>
      </c>
      <c r="BS792" s="22">
        <f>Enrollment[[#This Row],[Total Female (3-14)]]+Enrollment[[#This Row],[Total Female (15-24)]]</f>
        <v>53</v>
      </c>
      <c r="BT792" s="22">
        <f>Enrollment[[#This Row],[Refugee Total]]+Enrollment[[#This Row],[Total Host]]</f>
        <v>103</v>
      </c>
      <c r="BU792" s="22">
        <f>Enrollment[[#This Row],['# of Girls from refugee community in age group 3-5 enrolled in learning spaces]]+Enrollment[[#This Row],['# of Girls from host community in age group 3-5 enrolled in learning spaces]]</f>
        <v>35</v>
      </c>
      <c r="BV792" s="22">
        <f>Enrollment[[#This Row],['# of Girls from refugee community in age group 6-14 enrolled in learning spaces]]+Enrollment[[#This Row],['# of Girls from host community in age group 6-14 enrolled in learning spaces]]</f>
        <v>18</v>
      </c>
      <c r="BW7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92" s="22">
        <f>Enrollment[[#This Row],['# of Boys from refugee community in age group 3-5 enrolled in learning spaces]]+Enrollment[[#This Row],['# of Boys from host community in age group 3-5 enrolled in learning spaces]]</f>
        <v>33</v>
      </c>
      <c r="BZ792" s="22">
        <f>Enrollment[[#This Row],['# of Boys from refugee community in age group 6-14 enrolled in learning spaces]]+Enrollment[[#This Row],['# of Boys from host community in age group 6-14 enrolled in learning spaces]]</f>
        <v>17</v>
      </c>
      <c r="CA7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7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93" spans="1:80">
      <c r="A793" s="21" t="s">
        <v>38</v>
      </c>
      <c r="B793" s="21" t="s">
        <v>67</v>
      </c>
      <c r="E793" s="21" t="s">
        <v>991</v>
      </c>
      <c r="F793" s="21" t="s">
        <v>1105</v>
      </c>
      <c r="G793" s="21">
        <v>31013524</v>
      </c>
      <c r="H793" s="21" t="s">
        <v>166</v>
      </c>
      <c r="I793" s="21" t="s">
        <v>259</v>
      </c>
      <c r="J793" s="21" t="s">
        <v>168</v>
      </c>
      <c r="K793" s="21">
        <v>21.191600000000001</v>
      </c>
      <c r="L793" s="21">
        <v>92.159881999999996</v>
      </c>
      <c r="M793" s="21">
        <v>0</v>
      </c>
      <c r="N793" s="21">
        <v>0</v>
      </c>
      <c r="P793" s="21" t="s">
        <v>99</v>
      </c>
      <c r="Q793" s="21" t="s">
        <v>110</v>
      </c>
      <c r="S793" s="21">
        <v>20</v>
      </c>
      <c r="U793" s="21">
        <v>15</v>
      </c>
      <c r="AA793" s="21">
        <v>42</v>
      </c>
      <c r="AC793" s="21">
        <v>28</v>
      </c>
      <c r="AZ7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93" s="22">
        <f>Enrollment[[#This Row],[Refugee Children 3-14]]+Enrollment[[#This Row],[Refugee Children 15-24]]</f>
        <v>105</v>
      </c>
      <c r="BC7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93" s="22">
        <f>Enrollment[[#This Row],[Host Children 3-14]]+Enrollment[[#This Row],[Host Children 15-24]]</f>
        <v>0</v>
      </c>
      <c r="BF793" s="22">
        <f>Enrollment[[#This Row],['# of Boys from refugee community in age group 3-5 enrolled in learning spaces]]+Enrollment[[#This Row],['# of Boys from refugee community in age group 6-14 enrolled in learning spaces]]</f>
        <v>43</v>
      </c>
      <c r="BG793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793" s="22">
        <f>Enrollment[[#This Row],['# of Boys from host community in age group 3-5 enrolled in learning spaces]]+Enrollment[[#This Row],['# of Boys from host community in age group 6-14 enrolled in learning spaces]]</f>
        <v>0</v>
      </c>
      <c r="BI793" s="22">
        <f>Enrollment[[#This Row],['# of Girls from host community in age group 3-5 enrolled in learning spaces]]+Enrollment[[#This Row],['# of Girls from host community in age group 6-14 enrolled in learning spaces]]</f>
        <v>0</v>
      </c>
      <c r="BJ793" s="22">
        <f>Enrollment[[#This Row],[Male Refugee (3-14)]]+Enrollment[[#This Row],[Host Male (3-14)]]</f>
        <v>43</v>
      </c>
      <c r="BK793" s="22">
        <f>Enrollment[[#This Row],[Female Refugee (3-14)]]+Enrollment[[#This Row],[Host Female (3-14)]]</f>
        <v>62</v>
      </c>
      <c r="BL7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93" s="22">
        <f>Enrollment[[#This Row],['# of Boys from host community in age group 15-17 enrolled in learning spaces]]+Enrollment[[#This Row],['# of Boys from host community in age group 18-24 enrolled in learning spaces]]</f>
        <v>0</v>
      </c>
      <c r="BO7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93" s="22">
        <f>Enrollment[[#This Row],[Male Refugee (15-24)]]+Enrollment[[#This Row],[Male Host (15-24)]]</f>
        <v>0</v>
      </c>
      <c r="BQ793" s="22">
        <f>Enrollment[[#This Row],[Female Refugee  (15-24)]]+Enrollment[[#This Row],[Female Host (15-24)]]</f>
        <v>0</v>
      </c>
      <c r="BR793" s="22">
        <f>Enrollment[[#This Row],[Total Male (3-14)]]+Enrollment[[#This Row],[Total Male (15-24)]]</f>
        <v>43</v>
      </c>
      <c r="BS793" s="22">
        <f>Enrollment[[#This Row],[Total Female (3-14)]]+Enrollment[[#This Row],[Total Female (15-24)]]</f>
        <v>62</v>
      </c>
      <c r="BT793" s="22">
        <f>Enrollment[[#This Row],[Refugee Total]]+Enrollment[[#This Row],[Total Host]]</f>
        <v>105</v>
      </c>
      <c r="BU793" s="22">
        <f>Enrollment[[#This Row],['# of Girls from refugee community in age group 3-5 enrolled in learning spaces]]+Enrollment[[#This Row],['# of Girls from host community in age group 3-5 enrolled in learning spaces]]</f>
        <v>20</v>
      </c>
      <c r="BV793" s="22">
        <f>Enrollment[[#This Row],['# of Girls from refugee community in age group 6-14 enrolled in learning spaces]]+Enrollment[[#This Row],['# of Girls from host community in age group 6-14 enrolled in learning spaces]]</f>
        <v>42</v>
      </c>
      <c r="BW7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93" s="22">
        <f>Enrollment[[#This Row],['# of Boys from refugee community in age group 3-5 enrolled in learning spaces]]+Enrollment[[#This Row],['# of Boys from host community in age group 3-5 enrolled in learning spaces]]</f>
        <v>15</v>
      </c>
      <c r="BZ793" s="22">
        <f>Enrollment[[#This Row],['# of Boys from refugee community in age group 6-14 enrolled in learning spaces]]+Enrollment[[#This Row],['# of Boys from host community in age group 6-14 enrolled in learning spaces]]</f>
        <v>28</v>
      </c>
      <c r="CA7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7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94" spans="1:80">
      <c r="A794" s="21" t="s">
        <v>38</v>
      </c>
      <c r="B794" s="21" t="s">
        <v>67</v>
      </c>
      <c r="E794" s="21" t="s">
        <v>1047</v>
      </c>
      <c r="F794" s="21" t="s">
        <v>1106</v>
      </c>
      <c r="G794" s="21">
        <v>31013511</v>
      </c>
      <c r="H794" s="21" t="s">
        <v>166</v>
      </c>
      <c r="I794" s="21" t="s">
        <v>259</v>
      </c>
      <c r="J794" s="21" t="s">
        <v>168</v>
      </c>
      <c r="K794" s="21">
        <v>21.189889306295701</v>
      </c>
      <c r="L794" s="21">
        <v>92.157640542268794</v>
      </c>
      <c r="M794" s="21">
        <v>-27.822264538056999</v>
      </c>
      <c r="N794" s="21">
        <v>4</v>
      </c>
      <c r="P794" s="21" t="s">
        <v>99</v>
      </c>
      <c r="Q794" s="21" t="s">
        <v>110</v>
      </c>
      <c r="S794" s="21">
        <v>20</v>
      </c>
      <c r="U794" s="21">
        <v>15</v>
      </c>
      <c r="AA794" s="21">
        <v>39</v>
      </c>
      <c r="AC794" s="21">
        <v>31</v>
      </c>
      <c r="AZ7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94" s="22">
        <f>Enrollment[[#This Row],[Refugee Children 3-14]]+Enrollment[[#This Row],[Refugee Children 15-24]]</f>
        <v>105</v>
      </c>
      <c r="BC7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94" s="22">
        <f>Enrollment[[#This Row],[Host Children 3-14]]+Enrollment[[#This Row],[Host Children 15-24]]</f>
        <v>0</v>
      </c>
      <c r="BF794" s="22">
        <f>Enrollment[[#This Row],['# of Boys from refugee community in age group 3-5 enrolled in learning spaces]]+Enrollment[[#This Row],['# of Boys from refugee community in age group 6-14 enrolled in learning spaces]]</f>
        <v>46</v>
      </c>
      <c r="BG794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794" s="22">
        <f>Enrollment[[#This Row],['# of Boys from host community in age group 3-5 enrolled in learning spaces]]+Enrollment[[#This Row],['# of Boys from host community in age group 6-14 enrolled in learning spaces]]</f>
        <v>0</v>
      </c>
      <c r="BI794" s="22">
        <f>Enrollment[[#This Row],['# of Girls from host community in age group 3-5 enrolled in learning spaces]]+Enrollment[[#This Row],['# of Girls from host community in age group 6-14 enrolled in learning spaces]]</f>
        <v>0</v>
      </c>
      <c r="BJ794" s="22">
        <f>Enrollment[[#This Row],[Male Refugee (3-14)]]+Enrollment[[#This Row],[Host Male (3-14)]]</f>
        <v>46</v>
      </c>
      <c r="BK794" s="22">
        <f>Enrollment[[#This Row],[Female Refugee (3-14)]]+Enrollment[[#This Row],[Host Female (3-14)]]</f>
        <v>59</v>
      </c>
      <c r="BL7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94" s="22">
        <f>Enrollment[[#This Row],['# of Boys from host community in age group 15-17 enrolled in learning spaces]]+Enrollment[[#This Row],['# of Boys from host community in age group 18-24 enrolled in learning spaces]]</f>
        <v>0</v>
      </c>
      <c r="BO7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94" s="22">
        <f>Enrollment[[#This Row],[Male Refugee (15-24)]]+Enrollment[[#This Row],[Male Host (15-24)]]</f>
        <v>0</v>
      </c>
      <c r="BQ794" s="22">
        <f>Enrollment[[#This Row],[Female Refugee  (15-24)]]+Enrollment[[#This Row],[Female Host (15-24)]]</f>
        <v>0</v>
      </c>
      <c r="BR794" s="22">
        <f>Enrollment[[#This Row],[Total Male (3-14)]]+Enrollment[[#This Row],[Total Male (15-24)]]</f>
        <v>46</v>
      </c>
      <c r="BS794" s="22">
        <f>Enrollment[[#This Row],[Total Female (3-14)]]+Enrollment[[#This Row],[Total Female (15-24)]]</f>
        <v>59</v>
      </c>
      <c r="BT794" s="22">
        <f>Enrollment[[#This Row],[Refugee Total]]+Enrollment[[#This Row],[Total Host]]</f>
        <v>105</v>
      </c>
      <c r="BU794" s="22">
        <f>Enrollment[[#This Row],['# of Girls from refugee community in age group 3-5 enrolled in learning spaces]]+Enrollment[[#This Row],['# of Girls from host community in age group 3-5 enrolled in learning spaces]]</f>
        <v>20</v>
      </c>
      <c r="BV794" s="22">
        <f>Enrollment[[#This Row],['# of Girls from refugee community in age group 6-14 enrolled in learning spaces]]+Enrollment[[#This Row],['# of Girls from host community in age group 6-14 enrolled in learning spaces]]</f>
        <v>39</v>
      </c>
      <c r="BW7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94" s="22">
        <f>Enrollment[[#This Row],['# of Boys from refugee community in age group 3-5 enrolled in learning spaces]]+Enrollment[[#This Row],['# of Boys from host community in age group 3-5 enrolled in learning spaces]]</f>
        <v>15</v>
      </c>
      <c r="BZ794" s="22">
        <f>Enrollment[[#This Row],['# of Boys from refugee community in age group 6-14 enrolled in learning spaces]]+Enrollment[[#This Row],['# of Boys from host community in age group 6-14 enrolled in learning spaces]]</f>
        <v>31</v>
      </c>
      <c r="CA7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7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95" spans="1:80">
      <c r="A795" s="21" t="s">
        <v>38</v>
      </c>
      <c r="B795" s="21" t="s">
        <v>67</v>
      </c>
      <c r="E795" s="21" t="s">
        <v>1047</v>
      </c>
      <c r="F795" s="21" t="s">
        <v>1107</v>
      </c>
      <c r="G795" s="21">
        <v>31013509</v>
      </c>
      <c r="H795" s="21" t="s">
        <v>166</v>
      </c>
      <c r="I795" s="21" t="s">
        <v>259</v>
      </c>
      <c r="J795" s="21" t="s">
        <v>168</v>
      </c>
      <c r="K795" s="21">
        <v>21.189887248095499</v>
      </c>
      <c r="L795" s="21">
        <v>92.157718130133901</v>
      </c>
      <c r="M795" s="21">
        <v>-27.737467441786301</v>
      </c>
      <c r="N795" s="21">
        <v>4</v>
      </c>
      <c r="P795" s="21" t="s">
        <v>99</v>
      </c>
      <c r="Q795" s="21" t="s">
        <v>110</v>
      </c>
      <c r="S795" s="21">
        <v>20</v>
      </c>
      <c r="U795" s="21">
        <v>15</v>
      </c>
      <c r="AA795" s="21">
        <v>39</v>
      </c>
      <c r="AC795" s="21">
        <v>31</v>
      </c>
      <c r="AZ7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95" s="22">
        <f>Enrollment[[#This Row],[Refugee Children 3-14]]+Enrollment[[#This Row],[Refugee Children 15-24]]</f>
        <v>105</v>
      </c>
      <c r="BC7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95" s="22">
        <f>Enrollment[[#This Row],[Host Children 3-14]]+Enrollment[[#This Row],[Host Children 15-24]]</f>
        <v>0</v>
      </c>
      <c r="BF795" s="22">
        <f>Enrollment[[#This Row],['# of Boys from refugee community in age group 3-5 enrolled in learning spaces]]+Enrollment[[#This Row],['# of Boys from refugee community in age group 6-14 enrolled in learning spaces]]</f>
        <v>46</v>
      </c>
      <c r="BG795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795" s="22">
        <f>Enrollment[[#This Row],['# of Boys from host community in age group 3-5 enrolled in learning spaces]]+Enrollment[[#This Row],['# of Boys from host community in age group 6-14 enrolled in learning spaces]]</f>
        <v>0</v>
      </c>
      <c r="BI795" s="22">
        <f>Enrollment[[#This Row],['# of Girls from host community in age group 3-5 enrolled in learning spaces]]+Enrollment[[#This Row],['# of Girls from host community in age group 6-14 enrolled in learning spaces]]</f>
        <v>0</v>
      </c>
      <c r="BJ795" s="22">
        <f>Enrollment[[#This Row],[Male Refugee (3-14)]]+Enrollment[[#This Row],[Host Male (3-14)]]</f>
        <v>46</v>
      </c>
      <c r="BK795" s="22">
        <f>Enrollment[[#This Row],[Female Refugee (3-14)]]+Enrollment[[#This Row],[Host Female (3-14)]]</f>
        <v>59</v>
      </c>
      <c r="BL7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95" s="22">
        <f>Enrollment[[#This Row],['# of Boys from host community in age group 15-17 enrolled in learning spaces]]+Enrollment[[#This Row],['# of Boys from host community in age group 18-24 enrolled in learning spaces]]</f>
        <v>0</v>
      </c>
      <c r="BO7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95" s="22">
        <f>Enrollment[[#This Row],[Male Refugee (15-24)]]+Enrollment[[#This Row],[Male Host (15-24)]]</f>
        <v>0</v>
      </c>
      <c r="BQ795" s="22">
        <f>Enrollment[[#This Row],[Female Refugee  (15-24)]]+Enrollment[[#This Row],[Female Host (15-24)]]</f>
        <v>0</v>
      </c>
      <c r="BR795" s="22">
        <f>Enrollment[[#This Row],[Total Male (3-14)]]+Enrollment[[#This Row],[Total Male (15-24)]]</f>
        <v>46</v>
      </c>
      <c r="BS795" s="22">
        <f>Enrollment[[#This Row],[Total Female (3-14)]]+Enrollment[[#This Row],[Total Female (15-24)]]</f>
        <v>59</v>
      </c>
      <c r="BT795" s="22">
        <f>Enrollment[[#This Row],[Refugee Total]]+Enrollment[[#This Row],[Total Host]]</f>
        <v>105</v>
      </c>
      <c r="BU795" s="22">
        <f>Enrollment[[#This Row],['# of Girls from refugee community in age group 3-5 enrolled in learning spaces]]+Enrollment[[#This Row],['# of Girls from host community in age group 3-5 enrolled in learning spaces]]</f>
        <v>20</v>
      </c>
      <c r="BV795" s="22">
        <f>Enrollment[[#This Row],['# of Girls from refugee community in age group 6-14 enrolled in learning spaces]]+Enrollment[[#This Row],['# of Girls from host community in age group 6-14 enrolled in learning spaces]]</f>
        <v>39</v>
      </c>
      <c r="BW7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95" s="22">
        <f>Enrollment[[#This Row],['# of Boys from refugee community in age group 3-5 enrolled in learning spaces]]+Enrollment[[#This Row],['# of Boys from host community in age group 3-5 enrolled in learning spaces]]</f>
        <v>15</v>
      </c>
      <c r="BZ795" s="22">
        <f>Enrollment[[#This Row],['# of Boys from refugee community in age group 6-14 enrolled in learning spaces]]+Enrollment[[#This Row],['# of Boys from host community in age group 6-14 enrolled in learning spaces]]</f>
        <v>31</v>
      </c>
      <c r="CA7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7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96" spans="1:80">
      <c r="A796" s="21" t="s">
        <v>38</v>
      </c>
      <c r="B796" s="21" t="s">
        <v>67</v>
      </c>
      <c r="E796" s="21" t="s">
        <v>1047</v>
      </c>
      <c r="F796" s="21" t="s">
        <v>1108</v>
      </c>
      <c r="G796" s="21">
        <v>31013512</v>
      </c>
      <c r="H796" s="21" t="s">
        <v>166</v>
      </c>
      <c r="I796" s="21" t="s">
        <v>259</v>
      </c>
      <c r="J796" s="21" t="s">
        <v>168</v>
      </c>
      <c r="K796" s="21">
        <v>21.189893267320102</v>
      </c>
      <c r="L796" s="21">
        <v>92.157829665265794</v>
      </c>
      <c r="M796" s="21">
        <v>-49.421374485565501</v>
      </c>
      <c r="N796" s="21">
        <v>4</v>
      </c>
      <c r="P796" s="21" t="s">
        <v>99</v>
      </c>
      <c r="Q796" s="21" t="s">
        <v>110</v>
      </c>
      <c r="S796" s="21">
        <v>19</v>
      </c>
      <c r="U796" s="21">
        <v>16</v>
      </c>
      <c r="AA796" s="21">
        <v>33</v>
      </c>
      <c r="AC796" s="21">
        <v>37</v>
      </c>
      <c r="AZ7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96" s="22">
        <f>Enrollment[[#This Row],[Refugee Children 3-14]]+Enrollment[[#This Row],[Refugee Children 15-24]]</f>
        <v>105</v>
      </c>
      <c r="BC7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96" s="22">
        <f>Enrollment[[#This Row],[Host Children 3-14]]+Enrollment[[#This Row],[Host Children 15-24]]</f>
        <v>0</v>
      </c>
      <c r="BF796" s="22">
        <f>Enrollment[[#This Row],['# of Boys from refugee community in age group 3-5 enrolled in learning spaces]]+Enrollment[[#This Row],['# of Boys from refugee community in age group 6-14 enrolled in learning spaces]]</f>
        <v>53</v>
      </c>
      <c r="BG79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796" s="22">
        <f>Enrollment[[#This Row],['# of Boys from host community in age group 3-5 enrolled in learning spaces]]+Enrollment[[#This Row],['# of Boys from host community in age group 6-14 enrolled in learning spaces]]</f>
        <v>0</v>
      </c>
      <c r="BI796" s="22">
        <f>Enrollment[[#This Row],['# of Girls from host community in age group 3-5 enrolled in learning spaces]]+Enrollment[[#This Row],['# of Girls from host community in age group 6-14 enrolled in learning spaces]]</f>
        <v>0</v>
      </c>
      <c r="BJ796" s="22">
        <f>Enrollment[[#This Row],[Male Refugee (3-14)]]+Enrollment[[#This Row],[Host Male (3-14)]]</f>
        <v>53</v>
      </c>
      <c r="BK796" s="22">
        <f>Enrollment[[#This Row],[Female Refugee (3-14)]]+Enrollment[[#This Row],[Host Female (3-14)]]</f>
        <v>52</v>
      </c>
      <c r="BL7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96" s="22">
        <f>Enrollment[[#This Row],['# of Boys from host community in age group 15-17 enrolled in learning spaces]]+Enrollment[[#This Row],['# of Boys from host community in age group 18-24 enrolled in learning spaces]]</f>
        <v>0</v>
      </c>
      <c r="BO7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96" s="22">
        <f>Enrollment[[#This Row],[Male Refugee (15-24)]]+Enrollment[[#This Row],[Male Host (15-24)]]</f>
        <v>0</v>
      </c>
      <c r="BQ796" s="22">
        <f>Enrollment[[#This Row],[Female Refugee  (15-24)]]+Enrollment[[#This Row],[Female Host (15-24)]]</f>
        <v>0</v>
      </c>
      <c r="BR796" s="22">
        <f>Enrollment[[#This Row],[Total Male (3-14)]]+Enrollment[[#This Row],[Total Male (15-24)]]</f>
        <v>53</v>
      </c>
      <c r="BS796" s="22">
        <f>Enrollment[[#This Row],[Total Female (3-14)]]+Enrollment[[#This Row],[Total Female (15-24)]]</f>
        <v>52</v>
      </c>
      <c r="BT796" s="22">
        <f>Enrollment[[#This Row],[Refugee Total]]+Enrollment[[#This Row],[Total Host]]</f>
        <v>105</v>
      </c>
      <c r="BU796" s="22">
        <f>Enrollment[[#This Row],['# of Girls from refugee community in age group 3-5 enrolled in learning spaces]]+Enrollment[[#This Row],['# of Girls from host community in age group 3-5 enrolled in learning spaces]]</f>
        <v>19</v>
      </c>
      <c r="BV796" s="22">
        <f>Enrollment[[#This Row],['# of Girls from refugee community in age group 6-14 enrolled in learning spaces]]+Enrollment[[#This Row],['# of Girls from host community in age group 6-14 enrolled in learning spaces]]</f>
        <v>33</v>
      </c>
      <c r="BW7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96" s="22">
        <f>Enrollment[[#This Row],['# of Boys from refugee community in age group 3-5 enrolled in learning spaces]]+Enrollment[[#This Row],['# of Boys from host community in age group 3-5 enrolled in learning spaces]]</f>
        <v>16</v>
      </c>
      <c r="BZ796" s="22">
        <f>Enrollment[[#This Row],['# of Boys from refugee community in age group 6-14 enrolled in learning spaces]]+Enrollment[[#This Row],['# of Boys from host community in age group 6-14 enrolled in learning spaces]]</f>
        <v>37</v>
      </c>
      <c r="CA7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79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97" spans="1:80">
      <c r="A797" s="21" t="s">
        <v>38</v>
      </c>
      <c r="B797" s="21" t="s">
        <v>67</v>
      </c>
      <c r="E797" s="21" t="s">
        <v>1047</v>
      </c>
      <c r="F797" s="21" t="s">
        <v>1109</v>
      </c>
      <c r="G797" s="21">
        <v>31013508</v>
      </c>
      <c r="H797" s="21" t="s">
        <v>166</v>
      </c>
      <c r="I797" s="21" t="s">
        <v>259</v>
      </c>
      <c r="J797" s="21" t="s">
        <v>168</v>
      </c>
      <c r="K797" s="21">
        <v>21.189852365796401</v>
      </c>
      <c r="L797" s="21">
        <v>92.157817648813705</v>
      </c>
      <c r="M797" s="21">
        <v>-40.082310611573298</v>
      </c>
      <c r="N797" s="21">
        <v>4</v>
      </c>
      <c r="P797" s="21" t="s">
        <v>99</v>
      </c>
      <c r="Q797" s="21" t="s">
        <v>110</v>
      </c>
      <c r="S797" s="21">
        <v>19</v>
      </c>
      <c r="U797" s="21">
        <v>16</v>
      </c>
      <c r="AA797" s="21">
        <v>38</v>
      </c>
      <c r="AC797" s="21">
        <v>32</v>
      </c>
      <c r="AZ79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9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97" s="22">
        <f>Enrollment[[#This Row],[Refugee Children 3-14]]+Enrollment[[#This Row],[Refugee Children 15-24]]</f>
        <v>105</v>
      </c>
      <c r="BC79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9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97" s="22">
        <f>Enrollment[[#This Row],[Host Children 3-14]]+Enrollment[[#This Row],[Host Children 15-24]]</f>
        <v>0</v>
      </c>
      <c r="BF797" s="22">
        <f>Enrollment[[#This Row],['# of Boys from refugee community in age group 3-5 enrolled in learning spaces]]+Enrollment[[#This Row],['# of Boys from refugee community in age group 6-14 enrolled in learning spaces]]</f>
        <v>48</v>
      </c>
      <c r="BG797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797" s="22">
        <f>Enrollment[[#This Row],['# of Boys from host community in age group 3-5 enrolled in learning spaces]]+Enrollment[[#This Row],['# of Boys from host community in age group 6-14 enrolled in learning spaces]]</f>
        <v>0</v>
      </c>
      <c r="BI797" s="22">
        <f>Enrollment[[#This Row],['# of Girls from host community in age group 3-5 enrolled in learning spaces]]+Enrollment[[#This Row],['# of Girls from host community in age group 6-14 enrolled in learning spaces]]</f>
        <v>0</v>
      </c>
      <c r="BJ797" s="22">
        <f>Enrollment[[#This Row],[Male Refugee (3-14)]]+Enrollment[[#This Row],[Host Male (3-14)]]</f>
        <v>48</v>
      </c>
      <c r="BK797" s="22">
        <f>Enrollment[[#This Row],[Female Refugee (3-14)]]+Enrollment[[#This Row],[Host Female (3-14)]]</f>
        <v>57</v>
      </c>
      <c r="BL79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9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97" s="22">
        <f>Enrollment[[#This Row],['# of Boys from host community in age group 15-17 enrolled in learning spaces]]+Enrollment[[#This Row],['# of Boys from host community in age group 18-24 enrolled in learning spaces]]</f>
        <v>0</v>
      </c>
      <c r="BO79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97" s="22">
        <f>Enrollment[[#This Row],[Male Refugee (15-24)]]+Enrollment[[#This Row],[Male Host (15-24)]]</f>
        <v>0</v>
      </c>
      <c r="BQ797" s="22">
        <f>Enrollment[[#This Row],[Female Refugee  (15-24)]]+Enrollment[[#This Row],[Female Host (15-24)]]</f>
        <v>0</v>
      </c>
      <c r="BR797" s="22">
        <f>Enrollment[[#This Row],[Total Male (3-14)]]+Enrollment[[#This Row],[Total Male (15-24)]]</f>
        <v>48</v>
      </c>
      <c r="BS797" s="22">
        <f>Enrollment[[#This Row],[Total Female (3-14)]]+Enrollment[[#This Row],[Total Female (15-24)]]</f>
        <v>57</v>
      </c>
      <c r="BT797" s="22">
        <f>Enrollment[[#This Row],[Refugee Total]]+Enrollment[[#This Row],[Total Host]]</f>
        <v>105</v>
      </c>
      <c r="BU797" s="22">
        <f>Enrollment[[#This Row],['# of Girls from refugee community in age group 3-5 enrolled in learning spaces]]+Enrollment[[#This Row],['# of Girls from host community in age group 3-5 enrolled in learning spaces]]</f>
        <v>19</v>
      </c>
      <c r="BV797" s="22">
        <f>Enrollment[[#This Row],['# of Girls from refugee community in age group 6-14 enrolled in learning spaces]]+Enrollment[[#This Row],['# of Girls from host community in age group 6-14 enrolled in learning spaces]]</f>
        <v>38</v>
      </c>
      <c r="BW79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9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97" s="22">
        <f>Enrollment[[#This Row],['# of Boys from refugee community in age group 3-5 enrolled in learning spaces]]+Enrollment[[#This Row],['# of Boys from host community in age group 3-5 enrolled in learning spaces]]</f>
        <v>16</v>
      </c>
      <c r="BZ797" s="22">
        <f>Enrollment[[#This Row],['# of Boys from refugee community in age group 6-14 enrolled in learning spaces]]+Enrollment[[#This Row],['# of Boys from host community in age group 6-14 enrolled in learning spaces]]</f>
        <v>32</v>
      </c>
      <c r="CA797" s="22">
        <f>Enrollment[[#This Row],['# of Boys from refugee community in age group 15-17 enrolled in learning spaces]]+Enrollment[[#This Row],['# of Boys from host community in age group 15-17 enrolled in learning spaces]]</f>
        <v>0</v>
      </c>
      <c r="CB79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98" spans="1:80">
      <c r="A798" s="21" t="s">
        <v>38</v>
      </c>
      <c r="B798" s="21" t="s">
        <v>67</v>
      </c>
      <c r="E798" s="21" t="s">
        <v>1083</v>
      </c>
      <c r="F798" s="21" t="s">
        <v>1110</v>
      </c>
      <c r="G798" s="21">
        <v>31013519</v>
      </c>
      <c r="H798" s="21" t="s">
        <v>166</v>
      </c>
      <c r="I798" s="21" t="s">
        <v>259</v>
      </c>
      <c r="J798" s="21" t="s">
        <v>168</v>
      </c>
      <c r="K798" s="21">
        <v>21.191134180972899</v>
      </c>
      <c r="L798" s="21">
        <v>92.157906754352695</v>
      </c>
      <c r="M798" s="21">
        <v>-50.097121633726204</v>
      </c>
      <c r="N798" s="21">
        <v>4</v>
      </c>
      <c r="P798" s="21" t="s">
        <v>99</v>
      </c>
      <c r="Q798" s="21" t="s">
        <v>110</v>
      </c>
      <c r="S798" s="21">
        <v>19</v>
      </c>
      <c r="U798" s="21">
        <v>16</v>
      </c>
      <c r="AA798" s="21">
        <v>39</v>
      </c>
      <c r="AC798" s="21">
        <v>31</v>
      </c>
      <c r="AZ79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79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98" s="22">
        <f>Enrollment[[#This Row],[Refugee Children 3-14]]+Enrollment[[#This Row],[Refugee Children 15-24]]</f>
        <v>105</v>
      </c>
      <c r="BC79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9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98" s="22">
        <f>Enrollment[[#This Row],[Host Children 3-14]]+Enrollment[[#This Row],[Host Children 15-24]]</f>
        <v>0</v>
      </c>
      <c r="BF798" s="22">
        <f>Enrollment[[#This Row],['# of Boys from refugee community in age group 3-5 enrolled in learning spaces]]+Enrollment[[#This Row],['# of Boys from refugee community in age group 6-14 enrolled in learning spaces]]</f>
        <v>47</v>
      </c>
      <c r="BG798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798" s="22">
        <f>Enrollment[[#This Row],['# of Boys from host community in age group 3-5 enrolled in learning spaces]]+Enrollment[[#This Row],['# of Boys from host community in age group 6-14 enrolled in learning spaces]]</f>
        <v>0</v>
      </c>
      <c r="BI798" s="22">
        <f>Enrollment[[#This Row],['# of Girls from host community in age group 3-5 enrolled in learning spaces]]+Enrollment[[#This Row],['# of Girls from host community in age group 6-14 enrolled in learning spaces]]</f>
        <v>0</v>
      </c>
      <c r="BJ798" s="22">
        <f>Enrollment[[#This Row],[Male Refugee (3-14)]]+Enrollment[[#This Row],[Host Male (3-14)]]</f>
        <v>47</v>
      </c>
      <c r="BK798" s="22">
        <f>Enrollment[[#This Row],[Female Refugee (3-14)]]+Enrollment[[#This Row],[Host Female (3-14)]]</f>
        <v>58</v>
      </c>
      <c r="BL79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9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98" s="22">
        <f>Enrollment[[#This Row],['# of Boys from host community in age group 15-17 enrolled in learning spaces]]+Enrollment[[#This Row],['# of Boys from host community in age group 18-24 enrolled in learning spaces]]</f>
        <v>0</v>
      </c>
      <c r="BO79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98" s="22">
        <f>Enrollment[[#This Row],[Male Refugee (15-24)]]+Enrollment[[#This Row],[Male Host (15-24)]]</f>
        <v>0</v>
      </c>
      <c r="BQ798" s="22">
        <f>Enrollment[[#This Row],[Female Refugee  (15-24)]]+Enrollment[[#This Row],[Female Host (15-24)]]</f>
        <v>0</v>
      </c>
      <c r="BR798" s="22">
        <f>Enrollment[[#This Row],[Total Male (3-14)]]+Enrollment[[#This Row],[Total Male (15-24)]]</f>
        <v>47</v>
      </c>
      <c r="BS798" s="22">
        <f>Enrollment[[#This Row],[Total Female (3-14)]]+Enrollment[[#This Row],[Total Female (15-24)]]</f>
        <v>58</v>
      </c>
      <c r="BT798" s="22">
        <f>Enrollment[[#This Row],[Refugee Total]]+Enrollment[[#This Row],[Total Host]]</f>
        <v>105</v>
      </c>
      <c r="BU798" s="22">
        <f>Enrollment[[#This Row],['# of Girls from refugee community in age group 3-5 enrolled in learning spaces]]+Enrollment[[#This Row],['# of Girls from host community in age group 3-5 enrolled in learning spaces]]</f>
        <v>19</v>
      </c>
      <c r="BV798" s="22">
        <f>Enrollment[[#This Row],['# of Girls from refugee community in age group 6-14 enrolled in learning spaces]]+Enrollment[[#This Row],['# of Girls from host community in age group 6-14 enrolled in learning spaces]]</f>
        <v>39</v>
      </c>
      <c r="BW79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9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98" s="22">
        <f>Enrollment[[#This Row],['# of Boys from refugee community in age group 3-5 enrolled in learning spaces]]+Enrollment[[#This Row],['# of Boys from host community in age group 3-5 enrolled in learning spaces]]</f>
        <v>16</v>
      </c>
      <c r="BZ798" s="22">
        <f>Enrollment[[#This Row],['# of Boys from refugee community in age group 6-14 enrolled in learning spaces]]+Enrollment[[#This Row],['# of Boys from host community in age group 6-14 enrolled in learning spaces]]</f>
        <v>31</v>
      </c>
      <c r="CA798" s="22">
        <f>Enrollment[[#This Row],['# of Boys from refugee community in age group 15-17 enrolled in learning spaces]]+Enrollment[[#This Row],['# of Boys from host community in age group 15-17 enrolled in learning spaces]]</f>
        <v>0</v>
      </c>
      <c r="CB79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799" spans="1:80">
      <c r="A799" s="21" t="s">
        <v>38</v>
      </c>
      <c r="B799" s="21" t="s">
        <v>67</v>
      </c>
      <c r="E799" s="21" t="s">
        <v>1083</v>
      </c>
      <c r="F799" s="21" t="s">
        <v>1111</v>
      </c>
      <c r="G799" s="21">
        <v>31013518</v>
      </c>
      <c r="H799" s="21" t="s">
        <v>166</v>
      </c>
      <c r="I799" s="21" t="s">
        <v>259</v>
      </c>
      <c r="J799" s="21" t="s">
        <v>168</v>
      </c>
      <c r="K799" s="21">
        <v>21.191050790996101</v>
      </c>
      <c r="L799" s="21">
        <v>92.157876606773996</v>
      </c>
      <c r="M799" s="21">
        <v>-48.134281446378999</v>
      </c>
      <c r="N799" s="21">
        <v>4</v>
      </c>
      <c r="P799" s="21" t="s">
        <v>99</v>
      </c>
      <c r="Q799" s="21" t="s">
        <v>110</v>
      </c>
      <c r="S799" s="21">
        <v>38</v>
      </c>
      <c r="U799" s="21">
        <v>28</v>
      </c>
      <c r="AA799" s="21">
        <v>21</v>
      </c>
      <c r="AC799" s="21">
        <v>14</v>
      </c>
      <c r="AZ79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101</v>
      </c>
      <c r="BA79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799" s="22">
        <f>Enrollment[[#This Row],[Refugee Children 3-14]]+Enrollment[[#This Row],[Refugee Children 15-24]]</f>
        <v>101</v>
      </c>
      <c r="BC79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79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799" s="22">
        <f>Enrollment[[#This Row],[Host Children 3-14]]+Enrollment[[#This Row],[Host Children 15-24]]</f>
        <v>0</v>
      </c>
      <c r="BF799" s="22">
        <f>Enrollment[[#This Row],['# of Boys from refugee community in age group 3-5 enrolled in learning spaces]]+Enrollment[[#This Row],['# of Boys from refugee community in age group 6-14 enrolled in learning spaces]]</f>
        <v>42</v>
      </c>
      <c r="BG799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799" s="22">
        <f>Enrollment[[#This Row],['# of Boys from host community in age group 3-5 enrolled in learning spaces]]+Enrollment[[#This Row],['# of Boys from host community in age group 6-14 enrolled in learning spaces]]</f>
        <v>0</v>
      </c>
      <c r="BI799" s="22">
        <f>Enrollment[[#This Row],['# of Girls from host community in age group 3-5 enrolled in learning spaces]]+Enrollment[[#This Row],['# of Girls from host community in age group 6-14 enrolled in learning spaces]]</f>
        <v>0</v>
      </c>
      <c r="BJ799" s="22">
        <f>Enrollment[[#This Row],[Male Refugee (3-14)]]+Enrollment[[#This Row],[Host Male (3-14)]]</f>
        <v>42</v>
      </c>
      <c r="BK799" s="22">
        <f>Enrollment[[#This Row],[Female Refugee (3-14)]]+Enrollment[[#This Row],[Host Female (3-14)]]</f>
        <v>59</v>
      </c>
      <c r="BL79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79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799" s="22">
        <f>Enrollment[[#This Row],['# of Boys from host community in age group 15-17 enrolled in learning spaces]]+Enrollment[[#This Row],['# of Boys from host community in age group 18-24 enrolled in learning spaces]]</f>
        <v>0</v>
      </c>
      <c r="BO79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799" s="22">
        <f>Enrollment[[#This Row],[Male Refugee (15-24)]]+Enrollment[[#This Row],[Male Host (15-24)]]</f>
        <v>0</v>
      </c>
      <c r="BQ799" s="22">
        <f>Enrollment[[#This Row],[Female Refugee  (15-24)]]+Enrollment[[#This Row],[Female Host (15-24)]]</f>
        <v>0</v>
      </c>
      <c r="BR799" s="22">
        <f>Enrollment[[#This Row],[Total Male (3-14)]]+Enrollment[[#This Row],[Total Male (15-24)]]</f>
        <v>42</v>
      </c>
      <c r="BS799" s="22">
        <f>Enrollment[[#This Row],[Total Female (3-14)]]+Enrollment[[#This Row],[Total Female (15-24)]]</f>
        <v>59</v>
      </c>
      <c r="BT799" s="22">
        <f>Enrollment[[#This Row],[Refugee Total]]+Enrollment[[#This Row],[Total Host]]</f>
        <v>101</v>
      </c>
      <c r="BU799" s="22">
        <f>Enrollment[[#This Row],['# of Girls from refugee community in age group 3-5 enrolled in learning spaces]]+Enrollment[[#This Row],['# of Girls from host community in age group 3-5 enrolled in learning spaces]]</f>
        <v>38</v>
      </c>
      <c r="BV799" s="22">
        <f>Enrollment[[#This Row],['# of Girls from refugee community in age group 6-14 enrolled in learning spaces]]+Enrollment[[#This Row],['# of Girls from host community in age group 6-14 enrolled in learning spaces]]</f>
        <v>21</v>
      </c>
      <c r="BW79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79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799" s="22">
        <f>Enrollment[[#This Row],['# of Boys from refugee community in age group 3-5 enrolled in learning spaces]]+Enrollment[[#This Row],['# of Boys from host community in age group 3-5 enrolled in learning spaces]]</f>
        <v>28</v>
      </c>
      <c r="BZ799" s="22">
        <f>Enrollment[[#This Row],['# of Boys from refugee community in age group 6-14 enrolled in learning spaces]]+Enrollment[[#This Row],['# of Boys from host community in age group 6-14 enrolled in learning spaces]]</f>
        <v>14</v>
      </c>
      <c r="CA799" s="22">
        <f>Enrollment[[#This Row],['# of Boys from refugee community in age group 15-17 enrolled in learning spaces]]+Enrollment[[#This Row],['# of Boys from host community in age group 15-17 enrolled in learning spaces]]</f>
        <v>0</v>
      </c>
      <c r="CB79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00" spans="1:80">
      <c r="A800" s="21" t="s">
        <v>38</v>
      </c>
      <c r="B800" s="21" t="s">
        <v>67</v>
      </c>
      <c r="E800" s="21" t="s">
        <v>1083</v>
      </c>
      <c r="F800" s="21" t="s">
        <v>1112</v>
      </c>
      <c r="G800" s="21">
        <v>31013517</v>
      </c>
      <c r="H800" s="21" t="s">
        <v>166</v>
      </c>
      <c r="I800" s="21" t="s">
        <v>259</v>
      </c>
      <c r="J800" s="21" t="s">
        <v>168</v>
      </c>
      <c r="K800" s="21">
        <v>21.190955694772899</v>
      </c>
      <c r="L800" s="21">
        <v>92.157922403999706</v>
      </c>
      <c r="M800" s="21">
        <v>-39.294136502476803</v>
      </c>
      <c r="N800" s="21">
        <v>4</v>
      </c>
      <c r="P800" s="21" t="s">
        <v>99</v>
      </c>
      <c r="Q800" s="21" t="s">
        <v>110</v>
      </c>
      <c r="S800" s="21">
        <v>20</v>
      </c>
      <c r="U800" s="21">
        <v>15</v>
      </c>
      <c r="AA800" s="21">
        <v>39</v>
      </c>
      <c r="AC800" s="21">
        <v>31</v>
      </c>
      <c r="AZ80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0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00" s="22">
        <f>Enrollment[[#This Row],[Refugee Children 3-14]]+Enrollment[[#This Row],[Refugee Children 15-24]]</f>
        <v>105</v>
      </c>
      <c r="BC80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0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00" s="22">
        <f>Enrollment[[#This Row],[Host Children 3-14]]+Enrollment[[#This Row],[Host Children 15-24]]</f>
        <v>0</v>
      </c>
      <c r="BF800" s="22">
        <f>Enrollment[[#This Row],['# of Boys from refugee community in age group 3-5 enrolled in learning spaces]]+Enrollment[[#This Row],['# of Boys from refugee community in age group 6-14 enrolled in learning spaces]]</f>
        <v>46</v>
      </c>
      <c r="BG800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800" s="22">
        <f>Enrollment[[#This Row],['# of Boys from host community in age group 3-5 enrolled in learning spaces]]+Enrollment[[#This Row],['# of Boys from host community in age group 6-14 enrolled in learning spaces]]</f>
        <v>0</v>
      </c>
      <c r="BI800" s="22">
        <f>Enrollment[[#This Row],['# of Girls from host community in age group 3-5 enrolled in learning spaces]]+Enrollment[[#This Row],['# of Girls from host community in age group 6-14 enrolled in learning spaces]]</f>
        <v>0</v>
      </c>
      <c r="BJ800" s="22">
        <f>Enrollment[[#This Row],[Male Refugee (3-14)]]+Enrollment[[#This Row],[Host Male (3-14)]]</f>
        <v>46</v>
      </c>
      <c r="BK800" s="22">
        <f>Enrollment[[#This Row],[Female Refugee (3-14)]]+Enrollment[[#This Row],[Host Female (3-14)]]</f>
        <v>59</v>
      </c>
      <c r="BL80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0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00" s="22">
        <f>Enrollment[[#This Row],['# of Boys from host community in age group 15-17 enrolled in learning spaces]]+Enrollment[[#This Row],['# of Boys from host community in age group 18-24 enrolled in learning spaces]]</f>
        <v>0</v>
      </c>
      <c r="BO80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00" s="22">
        <f>Enrollment[[#This Row],[Male Refugee (15-24)]]+Enrollment[[#This Row],[Male Host (15-24)]]</f>
        <v>0</v>
      </c>
      <c r="BQ800" s="22">
        <f>Enrollment[[#This Row],[Female Refugee  (15-24)]]+Enrollment[[#This Row],[Female Host (15-24)]]</f>
        <v>0</v>
      </c>
      <c r="BR800" s="22">
        <f>Enrollment[[#This Row],[Total Male (3-14)]]+Enrollment[[#This Row],[Total Male (15-24)]]</f>
        <v>46</v>
      </c>
      <c r="BS800" s="22">
        <f>Enrollment[[#This Row],[Total Female (3-14)]]+Enrollment[[#This Row],[Total Female (15-24)]]</f>
        <v>59</v>
      </c>
      <c r="BT800" s="22">
        <f>Enrollment[[#This Row],[Refugee Total]]+Enrollment[[#This Row],[Total Host]]</f>
        <v>105</v>
      </c>
      <c r="BU800" s="22">
        <f>Enrollment[[#This Row],['# of Girls from refugee community in age group 3-5 enrolled in learning spaces]]+Enrollment[[#This Row],['# of Girls from host community in age group 3-5 enrolled in learning spaces]]</f>
        <v>20</v>
      </c>
      <c r="BV800" s="22">
        <f>Enrollment[[#This Row],['# of Girls from refugee community in age group 6-14 enrolled in learning spaces]]+Enrollment[[#This Row],['# of Girls from host community in age group 6-14 enrolled in learning spaces]]</f>
        <v>39</v>
      </c>
      <c r="BW80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0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00" s="22">
        <f>Enrollment[[#This Row],['# of Boys from refugee community in age group 3-5 enrolled in learning spaces]]+Enrollment[[#This Row],['# of Boys from host community in age group 3-5 enrolled in learning spaces]]</f>
        <v>15</v>
      </c>
      <c r="BZ800" s="22">
        <f>Enrollment[[#This Row],['# of Boys from refugee community in age group 6-14 enrolled in learning spaces]]+Enrollment[[#This Row],['# of Boys from host community in age group 6-14 enrolled in learning spaces]]</f>
        <v>31</v>
      </c>
      <c r="CA800" s="22">
        <f>Enrollment[[#This Row],['# of Boys from refugee community in age group 15-17 enrolled in learning spaces]]+Enrollment[[#This Row],['# of Boys from host community in age group 15-17 enrolled in learning spaces]]</f>
        <v>0</v>
      </c>
      <c r="CB80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01" spans="1:80">
      <c r="A801" s="21" t="s">
        <v>38</v>
      </c>
      <c r="B801" s="21" t="s">
        <v>67</v>
      </c>
      <c r="E801" s="21" t="s">
        <v>1113</v>
      </c>
      <c r="F801" s="21" t="s">
        <v>1114</v>
      </c>
      <c r="G801" s="21">
        <v>31013521</v>
      </c>
      <c r="H801" s="21" t="s">
        <v>166</v>
      </c>
      <c r="I801" s="21" t="s">
        <v>259</v>
      </c>
      <c r="J801" s="21" t="s">
        <v>168</v>
      </c>
      <c r="K801" s="21">
        <v>21.1911700977241</v>
      </c>
      <c r="L801" s="21">
        <v>92.157945979549297</v>
      </c>
      <c r="M801" s="21">
        <v>-45.230901544888397</v>
      </c>
      <c r="N801" s="21">
        <v>4</v>
      </c>
      <c r="P801" s="21" t="s">
        <v>99</v>
      </c>
      <c r="Q801" s="21" t="s">
        <v>110</v>
      </c>
      <c r="S801" s="21">
        <v>36</v>
      </c>
      <c r="U801" s="21">
        <v>33</v>
      </c>
      <c r="AA801" s="21">
        <v>20</v>
      </c>
      <c r="AC801" s="21">
        <v>15</v>
      </c>
      <c r="AZ80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80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01" s="22">
        <f>Enrollment[[#This Row],[Refugee Children 3-14]]+Enrollment[[#This Row],[Refugee Children 15-24]]</f>
        <v>104</v>
      </c>
      <c r="BC80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0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01" s="22">
        <f>Enrollment[[#This Row],[Host Children 3-14]]+Enrollment[[#This Row],[Host Children 15-24]]</f>
        <v>0</v>
      </c>
      <c r="BF801" s="22">
        <f>Enrollment[[#This Row],['# of Boys from refugee community in age group 3-5 enrolled in learning spaces]]+Enrollment[[#This Row],['# of Boys from refugee community in age group 6-14 enrolled in learning spaces]]</f>
        <v>48</v>
      </c>
      <c r="BG801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801" s="22">
        <f>Enrollment[[#This Row],['# of Boys from host community in age group 3-5 enrolled in learning spaces]]+Enrollment[[#This Row],['# of Boys from host community in age group 6-14 enrolled in learning spaces]]</f>
        <v>0</v>
      </c>
      <c r="BI801" s="22">
        <f>Enrollment[[#This Row],['# of Girls from host community in age group 3-5 enrolled in learning spaces]]+Enrollment[[#This Row],['# of Girls from host community in age group 6-14 enrolled in learning spaces]]</f>
        <v>0</v>
      </c>
      <c r="BJ801" s="22">
        <f>Enrollment[[#This Row],[Male Refugee (3-14)]]+Enrollment[[#This Row],[Host Male (3-14)]]</f>
        <v>48</v>
      </c>
      <c r="BK801" s="22">
        <f>Enrollment[[#This Row],[Female Refugee (3-14)]]+Enrollment[[#This Row],[Host Female (3-14)]]</f>
        <v>56</v>
      </c>
      <c r="BL80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0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01" s="22">
        <f>Enrollment[[#This Row],['# of Boys from host community in age group 15-17 enrolled in learning spaces]]+Enrollment[[#This Row],['# of Boys from host community in age group 18-24 enrolled in learning spaces]]</f>
        <v>0</v>
      </c>
      <c r="BO80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01" s="22">
        <f>Enrollment[[#This Row],[Male Refugee (15-24)]]+Enrollment[[#This Row],[Male Host (15-24)]]</f>
        <v>0</v>
      </c>
      <c r="BQ801" s="22">
        <f>Enrollment[[#This Row],[Female Refugee  (15-24)]]+Enrollment[[#This Row],[Female Host (15-24)]]</f>
        <v>0</v>
      </c>
      <c r="BR801" s="22">
        <f>Enrollment[[#This Row],[Total Male (3-14)]]+Enrollment[[#This Row],[Total Male (15-24)]]</f>
        <v>48</v>
      </c>
      <c r="BS801" s="22">
        <f>Enrollment[[#This Row],[Total Female (3-14)]]+Enrollment[[#This Row],[Total Female (15-24)]]</f>
        <v>56</v>
      </c>
      <c r="BT801" s="22">
        <f>Enrollment[[#This Row],[Refugee Total]]+Enrollment[[#This Row],[Total Host]]</f>
        <v>104</v>
      </c>
      <c r="BU801" s="22">
        <f>Enrollment[[#This Row],['# of Girls from refugee community in age group 3-5 enrolled in learning spaces]]+Enrollment[[#This Row],['# of Girls from host community in age group 3-5 enrolled in learning spaces]]</f>
        <v>36</v>
      </c>
      <c r="BV801" s="22">
        <f>Enrollment[[#This Row],['# of Girls from refugee community in age group 6-14 enrolled in learning spaces]]+Enrollment[[#This Row],['# of Girls from host community in age group 6-14 enrolled in learning spaces]]</f>
        <v>20</v>
      </c>
      <c r="BW80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0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01" s="22">
        <f>Enrollment[[#This Row],['# of Boys from refugee community in age group 3-5 enrolled in learning spaces]]+Enrollment[[#This Row],['# of Boys from host community in age group 3-5 enrolled in learning spaces]]</f>
        <v>33</v>
      </c>
      <c r="BZ801" s="22">
        <f>Enrollment[[#This Row],['# of Boys from refugee community in age group 6-14 enrolled in learning spaces]]+Enrollment[[#This Row],['# of Boys from host community in age group 6-14 enrolled in learning spaces]]</f>
        <v>15</v>
      </c>
      <c r="CA801" s="22">
        <f>Enrollment[[#This Row],['# of Boys from refugee community in age group 15-17 enrolled in learning spaces]]+Enrollment[[#This Row],['# of Boys from host community in age group 15-17 enrolled in learning spaces]]</f>
        <v>0</v>
      </c>
      <c r="CB80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02" spans="1:80">
      <c r="A802" s="21" t="s">
        <v>38</v>
      </c>
      <c r="B802" s="21" t="s">
        <v>67</v>
      </c>
      <c r="E802" s="21" t="s">
        <v>1113</v>
      </c>
      <c r="F802" s="21" t="s">
        <v>1115</v>
      </c>
      <c r="G802" s="21">
        <v>31013522</v>
      </c>
      <c r="H802" s="21" t="s">
        <v>166</v>
      </c>
      <c r="I802" s="21" t="s">
        <v>259</v>
      </c>
      <c r="J802" s="21" t="s">
        <v>168</v>
      </c>
      <c r="K802" s="21">
        <v>21.191206364386701</v>
      </c>
      <c r="L802" s="21">
        <v>92.157988375257403</v>
      </c>
      <c r="M802" s="21">
        <v>-44.776313849812297</v>
      </c>
      <c r="N802" s="21">
        <v>4</v>
      </c>
      <c r="P802" s="21" t="s">
        <v>99</v>
      </c>
      <c r="Q802" s="21" t="s">
        <v>110</v>
      </c>
      <c r="S802" s="21">
        <v>19</v>
      </c>
      <c r="U802" s="21">
        <v>16</v>
      </c>
      <c r="AA802" s="21">
        <v>39</v>
      </c>
      <c r="AC802" s="21">
        <v>31</v>
      </c>
      <c r="AZ80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0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02" s="22">
        <f>Enrollment[[#This Row],[Refugee Children 3-14]]+Enrollment[[#This Row],[Refugee Children 15-24]]</f>
        <v>105</v>
      </c>
      <c r="BC80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0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02" s="22">
        <f>Enrollment[[#This Row],[Host Children 3-14]]+Enrollment[[#This Row],[Host Children 15-24]]</f>
        <v>0</v>
      </c>
      <c r="BF802" s="22">
        <f>Enrollment[[#This Row],['# of Boys from refugee community in age group 3-5 enrolled in learning spaces]]+Enrollment[[#This Row],['# of Boys from refugee community in age group 6-14 enrolled in learning spaces]]</f>
        <v>47</v>
      </c>
      <c r="BG802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802" s="22">
        <f>Enrollment[[#This Row],['# of Boys from host community in age group 3-5 enrolled in learning spaces]]+Enrollment[[#This Row],['# of Boys from host community in age group 6-14 enrolled in learning spaces]]</f>
        <v>0</v>
      </c>
      <c r="BI802" s="22">
        <f>Enrollment[[#This Row],['# of Girls from host community in age group 3-5 enrolled in learning spaces]]+Enrollment[[#This Row],['# of Girls from host community in age group 6-14 enrolled in learning spaces]]</f>
        <v>0</v>
      </c>
      <c r="BJ802" s="22">
        <f>Enrollment[[#This Row],[Male Refugee (3-14)]]+Enrollment[[#This Row],[Host Male (3-14)]]</f>
        <v>47</v>
      </c>
      <c r="BK802" s="22">
        <f>Enrollment[[#This Row],[Female Refugee (3-14)]]+Enrollment[[#This Row],[Host Female (3-14)]]</f>
        <v>58</v>
      </c>
      <c r="BL80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0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02" s="22">
        <f>Enrollment[[#This Row],['# of Boys from host community in age group 15-17 enrolled in learning spaces]]+Enrollment[[#This Row],['# of Boys from host community in age group 18-24 enrolled in learning spaces]]</f>
        <v>0</v>
      </c>
      <c r="BO80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02" s="22">
        <f>Enrollment[[#This Row],[Male Refugee (15-24)]]+Enrollment[[#This Row],[Male Host (15-24)]]</f>
        <v>0</v>
      </c>
      <c r="BQ802" s="22">
        <f>Enrollment[[#This Row],[Female Refugee  (15-24)]]+Enrollment[[#This Row],[Female Host (15-24)]]</f>
        <v>0</v>
      </c>
      <c r="BR802" s="22">
        <f>Enrollment[[#This Row],[Total Male (3-14)]]+Enrollment[[#This Row],[Total Male (15-24)]]</f>
        <v>47</v>
      </c>
      <c r="BS802" s="22">
        <f>Enrollment[[#This Row],[Total Female (3-14)]]+Enrollment[[#This Row],[Total Female (15-24)]]</f>
        <v>58</v>
      </c>
      <c r="BT802" s="22">
        <f>Enrollment[[#This Row],[Refugee Total]]+Enrollment[[#This Row],[Total Host]]</f>
        <v>105</v>
      </c>
      <c r="BU802" s="22">
        <f>Enrollment[[#This Row],['# of Girls from refugee community in age group 3-5 enrolled in learning spaces]]+Enrollment[[#This Row],['# of Girls from host community in age group 3-5 enrolled in learning spaces]]</f>
        <v>19</v>
      </c>
      <c r="BV802" s="22">
        <f>Enrollment[[#This Row],['# of Girls from refugee community in age group 6-14 enrolled in learning spaces]]+Enrollment[[#This Row],['# of Girls from host community in age group 6-14 enrolled in learning spaces]]</f>
        <v>39</v>
      </c>
      <c r="BW80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0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02" s="22">
        <f>Enrollment[[#This Row],['# of Boys from refugee community in age group 3-5 enrolled in learning spaces]]+Enrollment[[#This Row],['# of Boys from host community in age group 3-5 enrolled in learning spaces]]</f>
        <v>16</v>
      </c>
      <c r="BZ802" s="22">
        <f>Enrollment[[#This Row],['# of Boys from refugee community in age group 6-14 enrolled in learning spaces]]+Enrollment[[#This Row],['# of Boys from host community in age group 6-14 enrolled in learning spaces]]</f>
        <v>31</v>
      </c>
      <c r="CA802" s="22">
        <f>Enrollment[[#This Row],['# of Boys from refugee community in age group 15-17 enrolled in learning spaces]]+Enrollment[[#This Row],['# of Boys from host community in age group 15-17 enrolled in learning spaces]]</f>
        <v>0</v>
      </c>
      <c r="CB80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03" spans="1:80">
      <c r="A803" s="21" t="s">
        <v>38</v>
      </c>
      <c r="B803" s="21" t="s">
        <v>67</v>
      </c>
      <c r="E803" s="21" t="s">
        <v>1113</v>
      </c>
      <c r="F803" s="21" t="s">
        <v>1116</v>
      </c>
      <c r="G803" s="21">
        <v>31013520</v>
      </c>
      <c r="H803" s="21" t="s">
        <v>166</v>
      </c>
      <c r="I803" s="21" t="s">
        <v>259</v>
      </c>
      <c r="J803" s="21" t="s">
        <v>168</v>
      </c>
      <c r="K803" s="21">
        <v>21.191166033461599</v>
      </c>
      <c r="L803" s="21">
        <v>92.157948353664693</v>
      </c>
      <c r="M803" s="21">
        <v>-47.0632691237698</v>
      </c>
      <c r="N803" s="21">
        <v>4</v>
      </c>
      <c r="P803" s="21" t="s">
        <v>99</v>
      </c>
      <c r="Q803" s="21" t="s">
        <v>110</v>
      </c>
      <c r="S803" s="21">
        <v>20</v>
      </c>
      <c r="U803" s="21">
        <v>15</v>
      </c>
      <c r="AA803" s="21">
        <v>37</v>
      </c>
      <c r="AC803" s="21">
        <v>31</v>
      </c>
      <c r="AZ80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80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03" s="22">
        <f>Enrollment[[#This Row],[Refugee Children 3-14]]+Enrollment[[#This Row],[Refugee Children 15-24]]</f>
        <v>103</v>
      </c>
      <c r="BC80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0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03" s="22">
        <f>Enrollment[[#This Row],[Host Children 3-14]]+Enrollment[[#This Row],[Host Children 15-24]]</f>
        <v>0</v>
      </c>
      <c r="BF803" s="22">
        <f>Enrollment[[#This Row],['# of Boys from refugee community in age group 3-5 enrolled in learning spaces]]+Enrollment[[#This Row],['# of Boys from refugee community in age group 6-14 enrolled in learning spaces]]</f>
        <v>46</v>
      </c>
      <c r="BG803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803" s="22">
        <f>Enrollment[[#This Row],['# of Boys from host community in age group 3-5 enrolled in learning spaces]]+Enrollment[[#This Row],['# of Boys from host community in age group 6-14 enrolled in learning spaces]]</f>
        <v>0</v>
      </c>
      <c r="BI803" s="22">
        <f>Enrollment[[#This Row],['# of Girls from host community in age group 3-5 enrolled in learning spaces]]+Enrollment[[#This Row],['# of Girls from host community in age group 6-14 enrolled in learning spaces]]</f>
        <v>0</v>
      </c>
      <c r="BJ803" s="22">
        <f>Enrollment[[#This Row],[Male Refugee (3-14)]]+Enrollment[[#This Row],[Host Male (3-14)]]</f>
        <v>46</v>
      </c>
      <c r="BK803" s="22">
        <f>Enrollment[[#This Row],[Female Refugee (3-14)]]+Enrollment[[#This Row],[Host Female (3-14)]]</f>
        <v>57</v>
      </c>
      <c r="BL80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0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03" s="22">
        <f>Enrollment[[#This Row],['# of Boys from host community in age group 15-17 enrolled in learning spaces]]+Enrollment[[#This Row],['# of Boys from host community in age group 18-24 enrolled in learning spaces]]</f>
        <v>0</v>
      </c>
      <c r="BO80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03" s="22">
        <f>Enrollment[[#This Row],[Male Refugee (15-24)]]+Enrollment[[#This Row],[Male Host (15-24)]]</f>
        <v>0</v>
      </c>
      <c r="BQ803" s="22">
        <f>Enrollment[[#This Row],[Female Refugee  (15-24)]]+Enrollment[[#This Row],[Female Host (15-24)]]</f>
        <v>0</v>
      </c>
      <c r="BR803" s="22">
        <f>Enrollment[[#This Row],[Total Male (3-14)]]+Enrollment[[#This Row],[Total Male (15-24)]]</f>
        <v>46</v>
      </c>
      <c r="BS803" s="22">
        <f>Enrollment[[#This Row],[Total Female (3-14)]]+Enrollment[[#This Row],[Total Female (15-24)]]</f>
        <v>57</v>
      </c>
      <c r="BT803" s="22">
        <f>Enrollment[[#This Row],[Refugee Total]]+Enrollment[[#This Row],[Total Host]]</f>
        <v>103</v>
      </c>
      <c r="BU803" s="22">
        <f>Enrollment[[#This Row],['# of Girls from refugee community in age group 3-5 enrolled in learning spaces]]+Enrollment[[#This Row],['# of Girls from host community in age group 3-5 enrolled in learning spaces]]</f>
        <v>20</v>
      </c>
      <c r="BV803" s="22">
        <f>Enrollment[[#This Row],['# of Girls from refugee community in age group 6-14 enrolled in learning spaces]]+Enrollment[[#This Row],['# of Girls from host community in age group 6-14 enrolled in learning spaces]]</f>
        <v>37</v>
      </c>
      <c r="BW80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0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03" s="22">
        <f>Enrollment[[#This Row],['# of Boys from refugee community in age group 3-5 enrolled in learning spaces]]+Enrollment[[#This Row],['# of Boys from host community in age group 3-5 enrolled in learning spaces]]</f>
        <v>15</v>
      </c>
      <c r="BZ803" s="22">
        <f>Enrollment[[#This Row],['# of Boys from refugee community in age group 6-14 enrolled in learning spaces]]+Enrollment[[#This Row],['# of Boys from host community in age group 6-14 enrolled in learning spaces]]</f>
        <v>31</v>
      </c>
      <c r="CA803" s="22">
        <f>Enrollment[[#This Row],['# of Boys from refugee community in age group 15-17 enrolled in learning spaces]]+Enrollment[[#This Row],['# of Boys from host community in age group 15-17 enrolled in learning spaces]]</f>
        <v>0</v>
      </c>
      <c r="CB80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04" spans="1:80">
      <c r="A804" s="21" t="s">
        <v>33</v>
      </c>
      <c r="B804" s="21" t="s">
        <v>62</v>
      </c>
      <c r="E804" s="21" t="s">
        <v>715</v>
      </c>
      <c r="F804" s="21" t="s">
        <v>1117</v>
      </c>
      <c r="G804" s="21">
        <v>31013507</v>
      </c>
      <c r="H804" s="21" t="s">
        <v>166</v>
      </c>
      <c r="I804" s="21" t="s">
        <v>259</v>
      </c>
      <c r="J804" s="21" t="s">
        <v>168</v>
      </c>
      <c r="K804" s="21">
        <v>21.189658825587198</v>
      </c>
      <c r="L804" s="21">
        <v>92.152660824170198</v>
      </c>
      <c r="M804" s="21">
        <v>-26.014438359935799</v>
      </c>
      <c r="N804" s="21">
        <v>4</v>
      </c>
      <c r="P804" s="21" t="s">
        <v>99</v>
      </c>
      <c r="Q804" s="21" t="s">
        <v>110</v>
      </c>
      <c r="S804" s="21">
        <v>39</v>
      </c>
      <c r="U804" s="21">
        <v>29</v>
      </c>
      <c r="AA804" s="21">
        <v>20</v>
      </c>
      <c r="AC804" s="21">
        <v>15</v>
      </c>
      <c r="AZ80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80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04" s="22">
        <f>Enrollment[[#This Row],[Refugee Children 3-14]]+Enrollment[[#This Row],[Refugee Children 15-24]]</f>
        <v>103</v>
      </c>
      <c r="BC80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0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04" s="22">
        <f>Enrollment[[#This Row],[Host Children 3-14]]+Enrollment[[#This Row],[Host Children 15-24]]</f>
        <v>0</v>
      </c>
      <c r="BF804" s="22">
        <f>Enrollment[[#This Row],['# of Boys from refugee community in age group 3-5 enrolled in learning spaces]]+Enrollment[[#This Row],['# of Boys from refugee community in age group 6-14 enrolled in learning spaces]]</f>
        <v>44</v>
      </c>
      <c r="BG804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804" s="22">
        <f>Enrollment[[#This Row],['# of Boys from host community in age group 3-5 enrolled in learning spaces]]+Enrollment[[#This Row],['# of Boys from host community in age group 6-14 enrolled in learning spaces]]</f>
        <v>0</v>
      </c>
      <c r="BI804" s="22">
        <f>Enrollment[[#This Row],['# of Girls from host community in age group 3-5 enrolled in learning spaces]]+Enrollment[[#This Row],['# of Girls from host community in age group 6-14 enrolled in learning spaces]]</f>
        <v>0</v>
      </c>
      <c r="BJ804" s="22">
        <f>Enrollment[[#This Row],[Male Refugee (3-14)]]+Enrollment[[#This Row],[Host Male (3-14)]]</f>
        <v>44</v>
      </c>
      <c r="BK804" s="22">
        <f>Enrollment[[#This Row],[Female Refugee (3-14)]]+Enrollment[[#This Row],[Host Female (3-14)]]</f>
        <v>59</v>
      </c>
      <c r="BL80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0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04" s="22">
        <f>Enrollment[[#This Row],['# of Boys from host community in age group 15-17 enrolled in learning spaces]]+Enrollment[[#This Row],['# of Boys from host community in age group 18-24 enrolled in learning spaces]]</f>
        <v>0</v>
      </c>
      <c r="BO80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04" s="22">
        <f>Enrollment[[#This Row],[Male Refugee (15-24)]]+Enrollment[[#This Row],[Male Host (15-24)]]</f>
        <v>0</v>
      </c>
      <c r="BQ804" s="22">
        <f>Enrollment[[#This Row],[Female Refugee  (15-24)]]+Enrollment[[#This Row],[Female Host (15-24)]]</f>
        <v>0</v>
      </c>
      <c r="BR804" s="22">
        <f>Enrollment[[#This Row],[Total Male (3-14)]]+Enrollment[[#This Row],[Total Male (15-24)]]</f>
        <v>44</v>
      </c>
      <c r="BS804" s="22">
        <f>Enrollment[[#This Row],[Total Female (3-14)]]+Enrollment[[#This Row],[Total Female (15-24)]]</f>
        <v>59</v>
      </c>
      <c r="BT804" s="22">
        <f>Enrollment[[#This Row],[Refugee Total]]+Enrollment[[#This Row],[Total Host]]</f>
        <v>103</v>
      </c>
      <c r="BU804" s="22">
        <f>Enrollment[[#This Row],['# of Girls from refugee community in age group 3-5 enrolled in learning spaces]]+Enrollment[[#This Row],['# of Girls from host community in age group 3-5 enrolled in learning spaces]]</f>
        <v>39</v>
      </c>
      <c r="BV804" s="22">
        <f>Enrollment[[#This Row],['# of Girls from refugee community in age group 6-14 enrolled in learning spaces]]+Enrollment[[#This Row],['# of Girls from host community in age group 6-14 enrolled in learning spaces]]</f>
        <v>20</v>
      </c>
      <c r="BW80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0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04" s="22">
        <f>Enrollment[[#This Row],['# of Boys from refugee community in age group 3-5 enrolled in learning spaces]]+Enrollment[[#This Row],['# of Boys from host community in age group 3-5 enrolled in learning spaces]]</f>
        <v>29</v>
      </c>
      <c r="BZ804" s="22">
        <f>Enrollment[[#This Row],['# of Boys from refugee community in age group 6-14 enrolled in learning spaces]]+Enrollment[[#This Row],['# of Boys from host community in age group 6-14 enrolled in learning spaces]]</f>
        <v>15</v>
      </c>
      <c r="CA804" s="22">
        <f>Enrollment[[#This Row],['# of Boys from refugee community in age group 15-17 enrolled in learning spaces]]+Enrollment[[#This Row],['# of Boys from host community in age group 15-17 enrolled in learning spaces]]</f>
        <v>0</v>
      </c>
      <c r="CB80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05" spans="1:80">
      <c r="A805" s="21" t="s">
        <v>33</v>
      </c>
      <c r="B805" s="21" t="s">
        <v>62</v>
      </c>
      <c r="E805" s="21" t="s">
        <v>715</v>
      </c>
      <c r="F805" s="21" t="s">
        <v>1118</v>
      </c>
      <c r="G805" s="21">
        <v>31013506</v>
      </c>
      <c r="H805" s="21" t="s">
        <v>166</v>
      </c>
      <c r="I805" s="21" t="s">
        <v>259</v>
      </c>
      <c r="J805" s="21" t="s">
        <v>168</v>
      </c>
      <c r="K805" s="21">
        <v>21.189603020480099</v>
      </c>
      <c r="L805" s="21">
        <v>92.152586809380793</v>
      </c>
      <c r="M805" s="21">
        <v>-29.752350310636</v>
      </c>
      <c r="N805" s="21">
        <v>4</v>
      </c>
      <c r="P805" s="21" t="s">
        <v>99</v>
      </c>
      <c r="Q805" s="21" t="s">
        <v>110</v>
      </c>
      <c r="S805" s="21">
        <v>38</v>
      </c>
      <c r="U805" s="21">
        <v>28</v>
      </c>
      <c r="AA805" s="21">
        <v>16</v>
      </c>
      <c r="AC805" s="21">
        <v>19</v>
      </c>
      <c r="AZ80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101</v>
      </c>
      <c r="BA80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05" s="22">
        <f>Enrollment[[#This Row],[Refugee Children 3-14]]+Enrollment[[#This Row],[Refugee Children 15-24]]</f>
        <v>101</v>
      </c>
      <c r="BC80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0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05" s="22">
        <f>Enrollment[[#This Row],[Host Children 3-14]]+Enrollment[[#This Row],[Host Children 15-24]]</f>
        <v>0</v>
      </c>
      <c r="BF805" s="22">
        <f>Enrollment[[#This Row],['# of Boys from refugee community in age group 3-5 enrolled in learning spaces]]+Enrollment[[#This Row],['# of Boys from refugee community in age group 6-14 enrolled in learning spaces]]</f>
        <v>47</v>
      </c>
      <c r="BG805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805" s="22">
        <f>Enrollment[[#This Row],['# of Boys from host community in age group 3-5 enrolled in learning spaces]]+Enrollment[[#This Row],['# of Boys from host community in age group 6-14 enrolled in learning spaces]]</f>
        <v>0</v>
      </c>
      <c r="BI805" s="22">
        <f>Enrollment[[#This Row],['# of Girls from host community in age group 3-5 enrolled in learning spaces]]+Enrollment[[#This Row],['# of Girls from host community in age group 6-14 enrolled in learning spaces]]</f>
        <v>0</v>
      </c>
      <c r="BJ805" s="22">
        <f>Enrollment[[#This Row],[Male Refugee (3-14)]]+Enrollment[[#This Row],[Host Male (3-14)]]</f>
        <v>47</v>
      </c>
      <c r="BK805" s="22">
        <f>Enrollment[[#This Row],[Female Refugee (3-14)]]+Enrollment[[#This Row],[Host Female (3-14)]]</f>
        <v>54</v>
      </c>
      <c r="BL80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0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05" s="22">
        <f>Enrollment[[#This Row],['# of Boys from host community in age group 15-17 enrolled in learning spaces]]+Enrollment[[#This Row],['# of Boys from host community in age group 18-24 enrolled in learning spaces]]</f>
        <v>0</v>
      </c>
      <c r="BO80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05" s="22">
        <f>Enrollment[[#This Row],[Male Refugee (15-24)]]+Enrollment[[#This Row],[Male Host (15-24)]]</f>
        <v>0</v>
      </c>
      <c r="BQ805" s="22">
        <f>Enrollment[[#This Row],[Female Refugee  (15-24)]]+Enrollment[[#This Row],[Female Host (15-24)]]</f>
        <v>0</v>
      </c>
      <c r="BR805" s="22">
        <f>Enrollment[[#This Row],[Total Male (3-14)]]+Enrollment[[#This Row],[Total Male (15-24)]]</f>
        <v>47</v>
      </c>
      <c r="BS805" s="22">
        <f>Enrollment[[#This Row],[Total Female (3-14)]]+Enrollment[[#This Row],[Total Female (15-24)]]</f>
        <v>54</v>
      </c>
      <c r="BT805" s="22">
        <f>Enrollment[[#This Row],[Refugee Total]]+Enrollment[[#This Row],[Total Host]]</f>
        <v>101</v>
      </c>
      <c r="BU805" s="22">
        <f>Enrollment[[#This Row],['# of Girls from refugee community in age group 3-5 enrolled in learning spaces]]+Enrollment[[#This Row],['# of Girls from host community in age group 3-5 enrolled in learning spaces]]</f>
        <v>38</v>
      </c>
      <c r="BV805" s="22">
        <f>Enrollment[[#This Row],['# of Girls from refugee community in age group 6-14 enrolled in learning spaces]]+Enrollment[[#This Row],['# of Girls from host community in age group 6-14 enrolled in learning spaces]]</f>
        <v>16</v>
      </c>
      <c r="BW80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0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05" s="22">
        <f>Enrollment[[#This Row],['# of Boys from refugee community in age group 3-5 enrolled in learning spaces]]+Enrollment[[#This Row],['# of Boys from host community in age group 3-5 enrolled in learning spaces]]</f>
        <v>28</v>
      </c>
      <c r="BZ805" s="22">
        <f>Enrollment[[#This Row],['# of Boys from refugee community in age group 6-14 enrolled in learning spaces]]+Enrollment[[#This Row],['# of Boys from host community in age group 6-14 enrolled in learning spaces]]</f>
        <v>19</v>
      </c>
      <c r="CA805" s="22">
        <f>Enrollment[[#This Row],['# of Boys from refugee community in age group 15-17 enrolled in learning spaces]]+Enrollment[[#This Row],['# of Boys from host community in age group 15-17 enrolled in learning spaces]]</f>
        <v>0</v>
      </c>
      <c r="CB80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06" spans="1:80">
      <c r="A806" s="21" t="s">
        <v>33</v>
      </c>
      <c r="B806" s="21" t="s">
        <v>62</v>
      </c>
      <c r="E806" s="21" t="s">
        <v>1119</v>
      </c>
      <c r="F806" s="21" t="s">
        <v>1120</v>
      </c>
      <c r="G806" s="21">
        <v>31013516</v>
      </c>
      <c r="H806" s="21" t="s">
        <v>166</v>
      </c>
      <c r="I806" s="21" t="s">
        <v>259</v>
      </c>
      <c r="J806" s="21" t="s">
        <v>168</v>
      </c>
      <c r="K806" s="21">
        <v>21.1908141239341</v>
      </c>
      <c r="L806" s="21">
        <v>92.154309936147698</v>
      </c>
      <c r="M806" s="21">
        <v>-39.217953324869399</v>
      </c>
      <c r="N806" s="21">
        <v>4</v>
      </c>
      <c r="P806" s="21" t="s">
        <v>99</v>
      </c>
      <c r="Q806" s="21" t="s">
        <v>110</v>
      </c>
      <c r="S806" s="21">
        <v>39</v>
      </c>
      <c r="U806" s="21">
        <v>30</v>
      </c>
      <c r="AA806" s="21">
        <v>20</v>
      </c>
      <c r="AC806" s="21">
        <v>15</v>
      </c>
      <c r="AZ80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80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06" s="22">
        <f>Enrollment[[#This Row],[Refugee Children 3-14]]+Enrollment[[#This Row],[Refugee Children 15-24]]</f>
        <v>104</v>
      </c>
      <c r="BC80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0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06" s="22">
        <f>Enrollment[[#This Row],[Host Children 3-14]]+Enrollment[[#This Row],[Host Children 15-24]]</f>
        <v>0</v>
      </c>
      <c r="BF806" s="22">
        <f>Enrollment[[#This Row],['# of Boys from refugee community in age group 3-5 enrolled in learning spaces]]+Enrollment[[#This Row],['# of Boys from refugee community in age group 6-14 enrolled in learning spaces]]</f>
        <v>45</v>
      </c>
      <c r="BG806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806" s="22">
        <f>Enrollment[[#This Row],['# of Boys from host community in age group 3-5 enrolled in learning spaces]]+Enrollment[[#This Row],['# of Boys from host community in age group 6-14 enrolled in learning spaces]]</f>
        <v>0</v>
      </c>
      <c r="BI806" s="22">
        <f>Enrollment[[#This Row],['# of Girls from host community in age group 3-5 enrolled in learning spaces]]+Enrollment[[#This Row],['# of Girls from host community in age group 6-14 enrolled in learning spaces]]</f>
        <v>0</v>
      </c>
      <c r="BJ806" s="22">
        <f>Enrollment[[#This Row],[Male Refugee (3-14)]]+Enrollment[[#This Row],[Host Male (3-14)]]</f>
        <v>45</v>
      </c>
      <c r="BK806" s="22">
        <f>Enrollment[[#This Row],[Female Refugee (3-14)]]+Enrollment[[#This Row],[Host Female (3-14)]]</f>
        <v>59</v>
      </c>
      <c r="BL80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0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06" s="22">
        <f>Enrollment[[#This Row],['# of Boys from host community in age group 15-17 enrolled in learning spaces]]+Enrollment[[#This Row],['# of Boys from host community in age group 18-24 enrolled in learning spaces]]</f>
        <v>0</v>
      </c>
      <c r="BO80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06" s="22">
        <f>Enrollment[[#This Row],[Male Refugee (15-24)]]+Enrollment[[#This Row],[Male Host (15-24)]]</f>
        <v>0</v>
      </c>
      <c r="BQ806" s="22">
        <f>Enrollment[[#This Row],[Female Refugee  (15-24)]]+Enrollment[[#This Row],[Female Host (15-24)]]</f>
        <v>0</v>
      </c>
      <c r="BR806" s="22">
        <f>Enrollment[[#This Row],[Total Male (3-14)]]+Enrollment[[#This Row],[Total Male (15-24)]]</f>
        <v>45</v>
      </c>
      <c r="BS806" s="22">
        <f>Enrollment[[#This Row],[Total Female (3-14)]]+Enrollment[[#This Row],[Total Female (15-24)]]</f>
        <v>59</v>
      </c>
      <c r="BT806" s="22">
        <f>Enrollment[[#This Row],[Refugee Total]]+Enrollment[[#This Row],[Total Host]]</f>
        <v>104</v>
      </c>
      <c r="BU806" s="22">
        <f>Enrollment[[#This Row],['# of Girls from refugee community in age group 3-5 enrolled in learning spaces]]+Enrollment[[#This Row],['# of Girls from host community in age group 3-5 enrolled in learning spaces]]</f>
        <v>39</v>
      </c>
      <c r="BV806" s="22">
        <f>Enrollment[[#This Row],['# of Girls from refugee community in age group 6-14 enrolled in learning spaces]]+Enrollment[[#This Row],['# of Girls from host community in age group 6-14 enrolled in learning spaces]]</f>
        <v>20</v>
      </c>
      <c r="BW80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0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06" s="22">
        <f>Enrollment[[#This Row],['# of Boys from refugee community in age group 3-5 enrolled in learning spaces]]+Enrollment[[#This Row],['# of Boys from host community in age group 3-5 enrolled in learning spaces]]</f>
        <v>30</v>
      </c>
      <c r="BZ806" s="22">
        <f>Enrollment[[#This Row],['# of Boys from refugee community in age group 6-14 enrolled in learning spaces]]+Enrollment[[#This Row],['# of Boys from host community in age group 6-14 enrolled in learning spaces]]</f>
        <v>15</v>
      </c>
      <c r="CA806" s="22">
        <f>Enrollment[[#This Row],['# of Boys from refugee community in age group 15-17 enrolled in learning spaces]]+Enrollment[[#This Row],['# of Boys from host community in age group 15-17 enrolled in learning spaces]]</f>
        <v>0</v>
      </c>
      <c r="CB80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07" spans="1:80">
      <c r="A807" s="21" t="s">
        <v>33</v>
      </c>
      <c r="B807" s="21" t="s">
        <v>62</v>
      </c>
      <c r="E807" s="21" t="s">
        <v>1121</v>
      </c>
      <c r="F807" s="21" t="s">
        <v>1122</v>
      </c>
      <c r="G807" s="21">
        <v>31013513</v>
      </c>
      <c r="H807" s="21" t="s">
        <v>166</v>
      </c>
      <c r="I807" s="21" t="s">
        <v>259</v>
      </c>
      <c r="J807" s="21" t="s">
        <v>168</v>
      </c>
      <c r="K807" s="21">
        <v>21.190693567355599</v>
      </c>
      <c r="L807" s="21">
        <v>92.153861638315803</v>
      </c>
      <c r="M807" s="21">
        <v>-47.525647192039898</v>
      </c>
      <c r="N807" s="21">
        <v>4</v>
      </c>
      <c r="P807" s="21" t="s">
        <v>99</v>
      </c>
      <c r="Q807" s="21" t="s">
        <v>110</v>
      </c>
      <c r="S807" s="21">
        <v>38</v>
      </c>
      <c r="U807" s="21">
        <v>30</v>
      </c>
      <c r="AA807" s="21">
        <v>20</v>
      </c>
      <c r="AC807" s="21">
        <v>25</v>
      </c>
      <c r="AZ80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113</v>
      </c>
      <c r="BA80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07" s="22">
        <f>Enrollment[[#This Row],[Refugee Children 3-14]]+Enrollment[[#This Row],[Refugee Children 15-24]]</f>
        <v>113</v>
      </c>
      <c r="BC80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0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07" s="22">
        <f>Enrollment[[#This Row],[Host Children 3-14]]+Enrollment[[#This Row],[Host Children 15-24]]</f>
        <v>0</v>
      </c>
      <c r="BF807" s="22">
        <f>Enrollment[[#This Row],['# of Boys from refugee community in age group 3-5 enrolled in learning spaces]]+Enrollment[[#This Row],['# of Boys from refugee community in age group 6-14 enrolled in learning spaces]]</f>
        <v>55</v>
      </c>
      <c r="BG807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807" s="22">
        <f>Enrollment[[#This Row],['# of Boys from host community in age group 3-5 enrolled in learning spaces]]+Enrollment[[#This Row],['# of Boys from host community in age group 6-14 enrolled in learning spaces]]</f>
        <v>0</v>
      </c>
      <c r="BI807" s="22">
        <f>Enrollment[[#This Row],['# of Girls from host community in age group 3-5 enrolled in learning spaces]]+Enrollment[[#This Row],['# of Girls from host community in age group 6-14 enrolled in learning spaces]]</f>
        <v>0</v>
      </c>
      <c r="BJ807" s="22">
        <f>Enrollment[[#This Row],[Male Refugee (3-14)]]+Enrollment[[#This Row],[Host Male (3-14)]]</f>
        <v>55</v>
      </c>
      <c r="BK807" s="22">
        <f>Enrollment[[#This Row],[Female Refugee (3-14)]]+Enrollment[[#This Row],[Host Female (3-14)]]</f>
        <v>58</v>
      </c>
      <c r="BL80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0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07" s="22">
        <f>Enrollment[[#This Row],['# of Boys from host community in age group 15-17 enrolled in learning spaces]]+Enrollment[[#This Row],['# of Boys from host community in age group 18-24 enrolled in learning spaces]]</f>
        <v>0</v>
      </c>
      <c r="BO80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07" s="22">
        <f>Enrollment[[#This Row],[Male Refugee (15-24)]]+Enrollment[[#This Row],[Male Host (15-24)]]</f>
        <v>0</v>
      </c>
      <c r="BQ807" s="22">
        <f>Enrollment[[#This Row],[Female Refugee  (15-24)]]+Enrollment[[#This Row],[Female Host (15-24)]]</f>
        <v>0</v>
      </c>
      <c r="BR807" s="22">
        <f>Enrollment[[#This Row],[Total Male (3-14)]]+Enrollment[[#This Row],[Total Male (15-24)]]</f>
        <v>55</v>
      </c>
      <c r="BS807" s="22">
        <f>Enrollment[[#This Row],[Total Female (3-14)]]+Enrollment[[#This Row],[Total Female (15-24)]]</f>
        <v>58</v>
      </c>
      <c r="BT807" s="22">
        <f>Enrollment[[#This Row],[Refugee Total]]+Enrollment[[#This Row],[Total Host]]</f>
        <v>113</v>
      </c>
      <c r="BU807" s="22">
        <f>Enrollment[[#This Row],['# of Girls from refugee community in age group 3-5 enrolled in learning spaces]]+Enrollment[[#This Row],['# of Girls from host community in age group 3-5 enrolled in learning spaces]]</f>
        <v>38</v>
      </c>
      <c r="BV807" s="22">
        <f>Enrollment[[#This Row],['# of Girls from refugee community in age group 6-14 enrolled in learning spaces]]+Enrollment[[#This Row],['# of Girls from host community in age group 6-14 enrolled in learning spaces]]</f>
        <v>20</v>
      </c>
      <c r="BW80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0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07" s="22">
        <f>Enrollment[[#This Row],['# of Boys from refugee community in age group 3-5 enrolled in learning spaces]]+Enrollment[[#This Row],['# of Boys from host community in age group 3-5 enrolled in learning spaces]]</f>
        <v>30</v>
      </c>
      <c r="BZ807" s="22">
        <f>Enrollment[[#This Row],['# of Boys from refugee community in age group 6-14 enrolled in learning spaces]]+Enrollment[[#This Row],['# of Boys from host community in age group 6-14 enrolled in learning spaces]]</f>
        <v>25</v>
      </c>
      <c r="CA807" s="22">
        <f>Enrollment[[#This Row],['# of Boys from refugee community in age group 15-17 enrolled in learning spaces]]+Enrollment[[#This Row],['# of Boys from host community in age group 15-17 enrolled in learning spaces]]</f>
        <v>0</v>
      </c>
      <c r="CB80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08" spans="1:80">
      <c r="A808" s="21" t="s">
        <v>33</v>
      </c>
      <c r="B808" s="21" t="s">
        <v>62</v>
      </c>
      <c r="E808" s="21" t="s">
        <v>1123</v>
      </c>
      <c r="F808" s="21" t="s">
        <v>1124</v>
      </c>
      <c r="G808" s="21">
        <v>31013536</v>
      </c>
      <c r="H808" s="21" t="s">
        <v>166</v>
      </c>
      <c r="I808" s="21" t="s">
        <v>259</v>
      </c>
      <c r="J808" s="21" t="s">
        <v>168</v>
      </c>
      <c r="K808" s="21">
        <v>21.192871664217002</v>
      </c>
      <c r="L808" s="21">
        <v>92.152669172761307</v>
      </c>
      <c r="M808" s="21">
        <v>-40.292555423116703</v>
      </c>
      <c r="N808" s="21">
        <v>4</v>
      </c>
      <c r="P808" s="21" t="s">
        <v>99</v>
      </c>
      <c r="Q808" s="21" t="s">
        <v>110</v>
      </c>
      <c r="S808" s="21">
        <v>39</v>
      </c>
      <c r="U808" s="21">
        <v>29</v>
      </c>
      <c r="AA808" s="21">
        <v>19</v>
      </c>
      <c r="AC808" s="21">
        <v>15</v>
      </c>
      <c r="AZ80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102</v>
      </c>
      <c r="BA80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08" s="22">
        <f>Enrollment[[#This Row],[Refugee Children 3-14]]+Enrollment[[#This Row],[Refugee Children 15-24]]</f>
        <v>102</v>
      </c>
      <c r="BC80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0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08" s="22">
        <f>Enrollment[[#This Row],[Host Children 3-14]]+Enrollment[[#This Row],[Host Children 15-24]]</f>
        <v>0</v>
      </c>
      <c r="BF808" s="22">
        <f>Enrollment[[#This Row],['# of Boys from refugee community in age group 3-5 enrolled in learning spaces]]+Enrollment[[#This Row],['# of Boys from refugee community in age group 6-14 enrolled in learning spaces]]</f>
        <v>44</v>
      </c>
      <c r="BG808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808" s="22">
        <f>Enrollment[[#This Row],['# of Boys from host community in age group 3-5 enrolled in learning spaces]]+Enrollment[[#This Row],['# of Boys from host community in age group 6-14 enrolled in learning spaces]]</f>
        <v>0</v>
      </c>
      <c r="BI808" s="22">
        <f>Enrollment[[#This Row],['# of Girls from host community in age group 3-5 enrolled in learning spaces]]+Enrollment[[#This Row],['# of Girls from host community in age group 6-14 enrolled in learning spaces]]</f>
        <v>0</v>
      </c>
      <c r="BJ808" s="22">
        <f>Enrollment[[#This Row],[Male Refugee (3-14)]]+Enrollment[[#This Row],[Host Male (3-14)]]</f>
        <v>44</v>
      </c>
      <c r="BK808" s="22">
        <f>Enrollment[[#This Row],[Female Refugee (3-14)]]+Enrollment[[#This Row],[Host Female (3-14)]]</f>
        <v>58</v>
      </c>
      <c r="BL80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0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08" s="22">
        <f>Enrollment[[#This Row],['# of Boys from host community in age group 15-17 enrolled in learning spaces]]+Enrollment[[#This Row],['# of Boys from host community in age group 18-24 enrolled in learning spaces]]</f>
        <v>0</v>
      </c>
      <c r="BO80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08" s="22">
        <f>Enrollment[[#This Row],[Male Refugee (15-24)]]+Enrollment[[#This Row],[Male Host (15-24)]]</f>
        <v>0</v>
      </c>
      <c r="BQ808" s="22">
        <f>Enrollment[[#This Row],[Female Refugee  (15-24)]]+Enrollment[[#This Row],[Female Host (15-24)]]</f>
        <v>0</v>
      </c>
      <c r="BR808" s="22">
        <f>Enrollment[[#This Row],[Total Male (3-14)]]+Enrollment[[#This Row],[Total Male (15-24)]]</f>
        <v>44</v>
      </c>
      <c r="BS808" s="22">
        <f>Enrollment[[#This Row],[Total Female (3-14)]]+Enrollment[[#This Row],[Total Female (15-24)]]</f>
        <v>58</v>
      </c>
      <c r="BT808" s="22">
        <f>Enrollment[[#This Row],[Refugee Total]]+Enrollment[[#This Row],[Total Host]]</f>
        <v>102</v>
      </c>
      <c r="BU808" s="22">
        <f>Enrollment[[#This Row],['# of Girls from refugee community in age group 3-5 enrolled in learning spaces]]+Enrollment[[#This Row],['# of Girls from host community in age group 3-5 enrolled in learning spaces]]</f>
        <v>39</v>
      </c>
      <c r="BV808" s="22">
        <f>Enrollment[[#This Row],['# of Girls from refugee community in age group 6-14 enrolled in learning spaces]]+Enrollment[[#This Row],['# of Girls from host community in age group 6-14 enrolled in learning spaces]]</f>
        <v>19</v>
      </c>
      <c r="BW80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0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08" s="22">
        <f>Enrollment[[#This Row],['# of Boys from refugee community in age group 3-5 enrolled in learning spaces]]+Enrollment[[#This Row],['# of Boys from host community in age group 3-5 enrolled in learning spaces]]</f>
        <v>29</v>
      </c>
      <c r="BZ808" s="22">
        <f>Enrollment[[#This Row],['# of Boys from refugee community in age group 6-14 enrolled in learning spaces]]+Enrollment[[#This Row],['# of Boys from host community in age group 6-14 enrolled in learning spaces]]</f>
        <v>15</v>
      </c>
      <c r="CA80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0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09" spans="1:80">
      <c r="A809" s="21" t="s">
        <v>33</v>
      </c>
      <c r="B809" s="21" t="s">
        <v>62</v>
      </c>
      <c r="E809" s="21" t="s">
        <v>1123</v>
      </c>
      <c r="F809" s="21" t="s">
        <v>1125</v>
      </c>
      <c r="G809" s="21">
        <v>31013534</v>
      </c>
      <c r="H809" s="21" t="s">
        <v>166</v>
      </c>
      <c r="I809" s="21" t="s">
        <v>259</v>
      </c>
      <c r="J809" s="21" t="s">
        <v>168</v>
      </c>
      <c r="K809" s="21">
        <v>21.1927786109785</v>
      </c>
      <c r="L809" s="21">
        <v>92.152617225021601</v>
      </c>
      <c r="M809" s="21">
        <v>-44.963262921143397</v>
      </c>
      <c r="N809" s="21">
        <v>4</v>
      </c>
      <c r="P809" s="21" t="s">
        <v>99</v>
      </c>
      <c r="Q809" s="21" t="s">
        <v>110</v>
      </c>
      <c r="S809" s="21">
        <v>38</v>
      </c>
      <c r="U809" s="21">
        <v>28</v>
      </c>
      <c r="AA809" s="21">
        <v>19</v>
      </c>
      <c r="AC809" s="21">
        <v>15</v>
      </c>
      <c r="AZ80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100</v>
      </c>
      <c r="BA80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09" s="22">
        <f>Enrollment[[#This Row],[Refugee Children 3-14]]+Enrollment[[#This Row],[Refugee Children 15-24]]</f>
        <v>100</v>
      </c>
      <c r="BC80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0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09" s="22">
        <f>Enrollment[[#This Row],[Host Children 3-14]]+Enrollment[[#This Row],[Host Children 15-24]]</f>
        <v>0</v>
      </c>
      <c r="BF809" s="22">
        <f>Enrollment[[#This Row],['# of Boys from refugee community in age group 3-5 enrolled in learning spaces]]+Enrollment[[#This Row],['# of Boys from refugee community in age group 6-14 enrolled in learning spaces]]</f>
        <v>43</v>
      </c>
      <c r="BG809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809" s="22">
        <f>Enrollment[[#This Row],['# of Boys from host community in age group 3-5 enrolled in learning spaces]]+Enrollment[[#This Row],['# of Boys from host community in age group 6-14 enrolled in learning spaces]]</f>
        <v>0</v>
      </c>
      <c r="BI809" s="22">
        <f>Enrollment[[#This Row],['# of Girls from host community in age group 3-5 enrolled in learning spaces]]+Enrollment[[#This Row],['# of Girls from host community in age group 6-14 enrolled in learning spaces]]</f>
        <v>0</v>
      </c>
      <c r="BJ809" s="22">
        <f>Enrollment[[#This Row],[Male Refugee (3-14)]]+Enrollment[[#This Row],[Host Male (3-14)]]</f>
        <v>43</v>
      </c>
      <c r="BK809" s="22">
        <f>Enrollment[[#This Row],[Female Refugee (3-14)]]+Enrollment[[#This Row],[Host Female (3-14)]]</f>
        <v>57</v>
      </c>
      <c r="BL80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0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09" s="22">
        <f>Enrollment[[#This Row],['# of Boys from host community in age group 15-17 enrolled in learning spaces]]+Enrollment[[#This Row],['# of Boys from host community in age group 18-24 enrolled in learning spaces]]</f>
        <v>0</v>
      </c>
      <c r="BO80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09" s="22">
        <f>Enrollment[[#This Row],[Male Refugee (15-24)]]+Enrollment[[#This Row],[Male Host (15-24)]]</f>
        <v>0</v>
      </c>
      <c r="BQ809" s="22">
        <f>Enrollment[[#This Row],[Female Refugee  (15-24)]]+Enrollment[[#This Row],[Female Host (15-24)]]</f>
        <v>0</v>
      </c>
      <c r="BR809" s="22">
        <f>Enrollment[[#This Row],[Total Male (3-14)]]+Enrollment[[#This Row],[Total Male (15-24)]]</f>
        <v>43</v>
      </c>
      <c r="BS809" s="22">
        <f>Enrollment[[#This Row],[Total Female (3-14)]]+Enrollment[[#This Row],[Total Female (15-24)]]</f>
        <v>57</v>
      </c>
      <c r="BT809" s="22">
        <f>Enrollment[[#This Row],[Refugee Total]]+Enrollment[[#This Row],[Total Host]]</f>
        <v>100</v>
      </c>
      <c r="BU809" s="22">
        <f>Enrollment[[#This Row],['# of Girls from refugee community in age group 3-5 enrolled in learning spaces]]+Enrollment[[#This Row],['# of Girls from host community in age group 3-5 enrolled in learning spaces]]</f>
        <v>38</v>
      </c>
      <c r="BV809" s="22">
        <f>Enrollment[[#This Row],['# of Girls from refugee community in age group 6-14 enrolled in learning spaces]]+Enrollment[[#This Row],['# of Girls from host community in age group 6-14 enrolled in learning spaces]]</f>
        <v>19</v>
      </c>
      <c r="BW80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0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09" s="22">
        <f>Enrollment[[#This Row],['# of Boys from refugee community in age group 3-5 enrolled in learning spaces]]+Enrollment[[#This Row],['# of Boys from host community in age group 3-5 enrolled in learning spaces]]</f>
        <v>28</v>
      </c>
      <c r="BZ809" s="22">
        <f>Enrollment[[#This Row],['# of Boys from refugee community in age group 6-14 enrolled in learning spaces]]+Enrollment[[#This Row],['# of Boys from host community in age group 6-14 enrolled in learning spaces]]</f>
        <v>15</v>
      </c>
      <c r="CA809" s="22">
        <f>Enrollment[[#This Row],['# of Boys from refugee community in age group 15-17 enrolled in learning spaces]]+Enrollment[[#This Row],['# of Boys from host community in age group 15-17 enrolled in learning spaces]]</f>
        <v>0</v>
      </c>
      <c r="CB80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10" spans="1:80">
      <c r="A810" s="21" t="s">
        <v>33</v>
      </c>
      <c r="B810" s="21" t="s">
        <v>62</v>
      </c>
      <c r="E810" s="21" t="s">
        <v>1126</v>
      </c>
      <c r="F810" s="21" t="s">
        <v>1127</v>
      </c>
      <c r="G810" s="21">
        <v>31013532</v>
      </c>
      <c r="H810" s="21" t="s">
        <v>166</v>
      </c>
      <c r="I810" s="21" t="s">
        <v>259</v>
      </c>
      <c r="J810" s="21" t="s">
        <v>168</v>
      </c>
      <c r="K810" s="21">
        <v>21.1927300641232</v>
      </c>
      <c r="L810" s="21">
        <v>92.153687085861193</v>
      </c>
      <c r="M810" s="21">
        <v>-36.2852847068907</v>
      </c>
      <c r="N810" s="21">
        <v>4</v>
      </c>
      <c r="P810" s="21" t="s">
        <v>99</v>
      </c>
      <c r="Q810" s="21" t="s">
        <v>110</v>
      </c>
      <c r="S810" s="21">
        <v>40</v>
      </c>
      <c r="U810" s="21">
        <v>30</v>
      </c>
      <c r="AA810" s="21">
        <v>18</v>
      </c>
      <c r="AC810" s="21">
        <v>15</v>
      </c>
      <c r="AZ8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8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10" s="22">
        <f>Enrollment[[#This Row],[Refugee Children 3-14]]+Enrollment[[#This Row],[Refugee Children 15-24]]</f>
        <v>103</v>
      </c>
      <c r="BC8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10" s="22">
        <f>Enrollment[[#This Row],[Host Children 3-14]]+Enrollment[[#This Row],[Host Children 15-24]]</f>
        <v>0</v>
      </c>
      <c r="BF810" s="22">
        <f>Enrollment[[#This Row],['# of Boys from refugee community in age group 3-5 enrolled in learning spaces]]+Enrollment[[#This Row],['# of Boys from refugee community in age group 6-14 enrolled in learning spaces]]</f>
        <v>45</v>
      </c>
      <c r="BG810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810" s="22">
        <f>Enrollment[[#This Row],['# of Boys from host community in age group 3-5 enrolled in learning spaces]]+Enrollment[[#This Row],['# of Boys from host community in age group 6-14 enrolled in learning spaces]]</f>
        <v>0</v>
      </c>
      <c r="BI810" s="22">
        <f>Enrollment[[#This Row],['# of Girls from host community in age group 3-5 enrolled in learning spaces]]+Enrollment[[#This Row],['# of Girls from host community in age group 6-14 enrolled in learning spaces]]</f>
        <v>0</v>
      </c>
      <c r="BJ810" s="22">
        <f>Enrollment[[#This Row],[Male Refugee (3-14)]]+Enrollment[[#This Row],[Host Male (3-14)]]</f>
        <v>45</v>
      </c>
      <c r="BK810" s="22">
        <f>Enrollment[[#This Row],[Female Refugee (3-14)]]+Enrollment[[#This Row],[Host Female (3-14)]]</f>
        <v>58</v>
      </c>
      <c r="BL8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10" s="22">
        <f>Enrollment[[#This Row],['# of Boys from host community in age group 15-17 enrolled in learning spaces]]+Enrollment[[#This Row],['# of Boys from host community in age group 18-24 enrolled in learning spaces]]</f>
        <v>0</v>
      </c>
      <c r="BO8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10" s="22">
        <f>Enrollment[[#This Row],[Male Refugee (15-24)]]+Enrollment[[#This Row],[Male Host (15-24)]]</f>
        <v>0</v>
      </c>
      <c r="BQ810" s="22">
        <f>Enrollment[[#This Row],[Female Refugee  (15-24)]]+Enrollment[[#This Row],[Female Host (15-24)]]</f>
        <v>0</v>
      </c>
      <c r="BR810" s="22">
        <f>Enrollment[[#This Row],[Total Male (3-14)]]+Enrollment[[#This Row],[Total Male (15-24)]]</f>
        <v>45</v>
      </c>
      <c r="BS810" s="22">
        <f>Enrollment[[#This Row],[Total Female (3-14)]]+Enrollment[[#This Row],[Total Female (15-24)]]</f>
        <v>58</v>
      </c>
      <c r="BT810" s="22">
        <f>Enrollment[[#This Row],[Refugee Total]]+Enrollment[[#This Row],[Total Host]]</f>
        <v>103</v>
      </c>
      <c r="BU810" s="22">
        <f>Enrollment[[#This Row],['# of Girls from refugee community in age group 3-5 enrolled in learning spaces]]+Enrollment[[#This Row],['# of Girls from host community in age group 3-5 enrolled in learning spaces]]</f>
        <v>40</v>
      </c>
      <c r="BV810" s="22">
        <f>Enrollment[[#This Row],['# of Girls from refugee community in age group 6-14 enrolled in learning spaces]]+Enrollment[[#This Row],['# of Girls from host community in age group 6-14 enrolled in learning spaces]]</f>
        <v>18</v>
      </c>
      <c r="BW8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10" s="22">
        <f>Enrollment[[#This Row],['# of Boys from refugee community in age group 3-5 enrolled in learning spaces]]+Enrollment[[#This Row],['# of Boys from host community in age group 3-5 enrolled in learning spaces]]</f>
        <v>30</v>
      </c>
      <c r="BZ810" s="22">
        <f>Enrollment[[#This Row],['# of Boys from refugee community in age group 6-14 enrolled in learning spaces]]+Enrollment[[#This Row],['# of Boys from host community in age group 6-14 enrolled in learning spaces]]</f>
        <v>15</v>
      </c>
      <c r="CA8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8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11" spans="1:80">
      <c r="A811" s="21" t="s">
        <v>33</v>
      </c>
      <c r="B811" s="21" t="s">
        <v>62</v>
      </c>
      <c r="E811" s="21" t="s">
        <v>1126</v>
      </c>
      <c r="F811" s="21" t="s">
        <v>1128</v>
      </c>
      <c r="G811" s="21">
        <v>31013535</v>
      </c>
      <c r="H811" s="21" t="s">
        <v>166</v>
      </c>
      <c r="I811" s="21" t="s">
        <v>259</v>
      </c>
      <c r="J811" s="21" t="s">
        <v>168</v>
      </c>
      <c r="K811" s="21">
        <v>21.192780928485998</v>
      </c>
      <c r="L811" s="21">
        <v>92.153733535130598</v>
      </c>
      <c r="M811" s="21">
        <v>-44.937309627063399</v>
      </c>
      <c r="N811" s="21">
        <v>4</v>
      </c>
      <c r="P811" s="21" t="s">
        <v>99</v>
      </c>
      <c r="Q811" s="21" t="s">
        <v>110</v>
      </c>
      <c r="S811" s="21">
        <v>38</v>
      </c>
      <c r="U811" s="21">
        <v>30</v>
      </c>
      <c r="AA811" s="21">
        <v>19</v>
      </c>
      <c r="AC811" s="21">
        <v>14</v>
      </c>
      <c r="AZ8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101</v>
      </c>
      <c r="BA8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11" s="22">
        <f>Enrollment[[#This Row],[Refugee Children 3-14]]+Enrollment[[#This Row],[Refugee Children 15-24]]</f>
        <v>101</v>
      </c>
      <c r="BC8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11" s="22">
        <f>Enrollment[[#This Row],[Host Children 3-14]]+Enrollment[[#This Row],[Host Children 15-24]]</f>
        <v>0</v>
      </c>
      <c r="BF811" s="22">
        <f>Enrollment[[#This Row],['# of Boys from refugee community in age group 3-5 enrolled in learning spaces]]+Enrollment[[#This Row],['# of Boys from refugee community in age group 6-14 enrolled in learning spaces]]</f>
        <v>44</v>
      </c>
      <c r="BG811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811" s="22">
        <f>Enrollment[[#This Row],['# of Boys from host community in age group 3-5 enrolled in learning spaces]]+Enrollment[[#This Row],['# of Boys from host community in age group 6-14 enrolled in learning spaces]]</f>
        <v>0</v>
      </c>
      <c r="BI811" s="22">
        <f>Enrollment[[#This Row],['# of Girls from host community in age group 3-5 enrolled in learning spaces]]+Enrollment[[#This Row],['# of Girls from host community in age group 6-14 enrolled in learning spaces]]</f>
        <v>0</v>
      </c>
      <c r="BJ811" s="22">
        <f>Enrollment[[#This Row],[Male Refugee (3-14)]]+Enrollment[[#This Row],[Host Male (3-14)]]</f>
        <v>44</v>
      </c>
      <c r="BK811" s="22">
        <f>Enrollment[[#This Row],[Female Refugee (3-14)]]+Enrollment[[#This Row],[Host Female (3-14)]]</f>
        <v>57</v>
      </c>
      <c r="BL8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11" s="22">
        <f>Enrollment[[#This Row],['# of Boys from host community in age group 15-17 enrolled in learning spaces]]+Enrollment[[#This Row],['# of Boys from host community in age group 18-24 enrolled in learning spaces]]</f>
        <v>0</v>
      </c>
      <c r="BO8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11" s="22">
        <f>Enrollment[[#This Row],[Male Refugee (15-24)]]+Enrollment[[#This Row],[Male Host (15-24)]]</f>
        <v>0</v>
      </c>
      <c r="BQ811" s="22">
        <f>Enrollment[[#This Row],[Female Refugee  (15-24)]]+Enrollment[[#This Row],[Female Host (15-24)]]</f>
        <v>0</v>
      </c>
      <c r="BR811" s="22">
        <f>Enrollment[[#This Row],[Total Male (3-14)]]+Enrollment[[#This Row],[Total Male (15-24)]]</f>
        <v>44</v>
      </c>
      <c r="BS811" s="22">
        <f>Enrollment[[#This Row],[Total Female (3-14)]]+Enrollment[[#This Row],[Total Female (15-24)]]</f>
        <v>57</v>
      </c>
      <c r="BT811" s="22">
        <f>Enrollment[[#This Row],[Refugee Total]]+Enrollment[[#This Row],[Total Host]]</f>
        <v>101</v>
      </c>
      <c r="BU811" s="22">
        <f>Enrollment[[#This Row],['# of Girls from refugee community in age group 3-5 enrolled in learning spaces]]+Enrollment[[#This Row],['# of Girls from host community in age group 3-5 enrolled in learning spaces]]</f>
        <v>38</v>
      </c>
      <c r="BV811" s="22">
        <f>Enrollment[[#This Row],['# of Girls from refugee community in age group 6-14 enrolled in learning spaces]]+Enrollment[[#This Row],['# of Girls from host community in age group 6-14 enrolled in learning spaces]]</f>
        <v>19</v>
      </c>
      <c r="BW8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11" s="22">
        <f>Enrollment[[#This Row],['# of Boys from refugee community in age group 3-5 enrolled in learning spaces]]+Enrollment[[#This Row],['# of Boys from host community in age group 3-5 enrolled in learning spaces]]</f>
        <v>30</v>
      </c>
      <c r="BZ811" s="22">
        <f>Enrollment[[#This Row],['# of Boys from refugee community in age group 6-14 enrolled in learning spaces]]+Enrollment[[#This Row],['# of Boys from host community in age group 6-14 enrolled in learning spaces]]</f>
        <v>14</v>
      </c>
      <c r="CA8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8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12" spans="1:80">
      <c r="A812" s="21" t="s">
        <v>33</v>
      </c>
      <c r="B812" s="21" t="s">
        <v>62</v>
      </c>
      <c r="E812" s="21" t="s">
        <v>1129</v>
      </c>
      <c r="F812" s="21" t="s">
        <v>1130</v>
      </c>
      <c r="G812" s="21">
        <v>31013528</v>
      </c>
      <c r="H812" s="21" t="s">
        <v>166</v>
      </c>
      <c r="I812" s="21" t="s">
        <v>259</v>
      </c>
      <c r="J812" s="21" t="s">
        <v>168</v>
      </c>
      <c r="K812" s="21">
        <v>21.192538853835099</v>
      </c>
      <c r="L812" s="21">
        <v>92.154024585926194</v>
      </c>
      <c r="M812" s="21">
        <v>-38.0209153588996</v>
      </c>
      <c r="N812" s="21">
        <v>4</v>
      </c>
      <c r="P812" s="21" t="s">
        <v>99</v>
      </c>
      <c r="Q812" s="21" t="s">
        <v>110</v>
      </c>
      <c r="S812" s="21">
        <v>37</v>
      </c>
      <c r="U812" s="21">
        <v>31</v>
      </c>
      <c r="AA812" s="21">
        <v>20</v>
      </c>
      <c r="AC812" s="21">
        <v>13</v>
      </c>
      <c r="AZ8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101</v>
      </c>
      <c r="BA8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12" s="22">
        <f>Enrollment[[#This Row],[Refugee Children 3-14]]+Enrollment[[#This Row],[Refugee Children 15-24]]</f>
        <v>101</v>
      </c>
      <c r="BC8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12" s="22">
        <f>Enrollment[[#This Row],[Host Children 3-14]]+Enrollment[[#This Row],[Host Children 15-24]]</f>
        <v>0</v>
      </c>
      <c r="BF812" s="22">
        <f>Enrollment[[#This Row],['# of Boys from refugee community in age group 3-5 enrolled in learning spaces]]+Enrollment[[#This Row],['# of Boys from refugee community in age group 6-14 enrolled in learning spaces]]</f>
        <v>44</v>
      </c>
      <c r="BG812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812" s="22">
        <f>Enrollment[[#This Row],['# of Boys from host community in age group 3-5 enrolled in learning spaces]]+Enrollment[[#This Row],['# of Boys from host community in age group 6-14 enrolled in learning spaces]]</f>
        <v>0</v>
      </c>
      <c r="BI812" s="22">
        <f>Enrollment[[#This Row],['# of Girls from host community in age group 3-5 enrolled in learning spaces]]+Enrollment[[#This Row],['# of Girls from host community in age group 6-14 enrolled in learning spaces]]</f>
        <v>0</v>
      </c>
      <c r="BJ812" s="22">
        <f>Enrollment[[#This Row],[Male Refugee (3-14)]]+Enrollment[[#This Row],[Host Male (3-14)]]</f>
        <v>44</v>
      </c>
      <c r="BK812" s="22">
        <f>Enrollment[[#This Row],[Female Refugee (3-14)]]+Enrollment[[#This Row],[Host Female (3-14)]]</f>
        <v>57</v>
      </c>
      <c r="BL8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12" s="22">
        <f>Enrollment[[#This Row],['# of Boys from host community in age group 15-17 enrolled in learning spaces]]+Enrollment[[#This Row],['# of Boys from host community in age group 18-24 enrolled in learning spaces]]</f>
        <v>0</v>
      </c>
      <c r="BO8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12" s="22">
        <f>Enrollment[[#This Row],[Male Refugee (15-24)]]+Enrollment[[#This Row],[Male Host (15-24)]]</f>
        <v>0</v>
      </c>
      <c r="BQ812" s="22">
        <f>Enrollment[[#This Row],[Female Refugee  (15-24)]]+Enrollment[[#This Row],[Female Host (15-24)]]</f>
        <v>0</v>
      </c>
      <c r="BR812" s="22">
        <f>Enrollment[[#This Row],[Total Male (3-14)]]+Enrollment[[#This Row],[Total Male (15-24)]]</f>
        <v>44</v>
      </c>
      <c r="BS812" s="22">
        <f>Enrollment[[#This Row],[Total Female (3-14)]]+Enrollment[[#This Row],[Total Female (15-24)]]</f>
        <v>57</v>
      </c>
      <c r="BT812" s="22">
        <f>Enrollment[[#This Row],[Refugee Total]]+Enrollment[[#This Row],[Total Host]]</f>
        <v>101</v>
      </c>
      <c r="BU812" s="22">
        <f>Enrollment[[#This Row],['# of Girls from refugee community in age group 3-5 enrolled in learning spaces]]+Enrollment[[#This Row],['# of Girls from host community in age group 3-5 enrolled in learning spaces]]</f>
        <v>37</v>
      </c>
      <c r="BV812" s="22">
        <f>Enrollment[[#This Row],['# of Girls from refugee community in age group 6-14 enrolled in learning spaces]]+Enrollment[[#This Row],['# of Girls from host community in age group 6-14 enrolled in learning spaces]]</f>
        <v>20</v>
      </c>
      <c r="BW8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12" s="22">
        <f>Enrollment[[#This Row],['# of Boys from refugee community in age group 3-5 enrolled in learning spaces]]+Enrollment[[#This Row],['# of Boys from host community in age group 3-5 enrolled in learning spaces]]</f>
        <v>31</v>
      </c>
      <c r="BZ812" s="22">
        <f>Enrollment[[#This Row],['# of Boys from refugee community in age group 6-14 enrolled in learning spaces]]+Enrollment[[#This Row],['# of Boys from host community in age group 6-14 enrolled in learning spaces]]</f>
        <v>13</v>
      </c>
      <c r="CA8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8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13" spans="1:80">
      <c r="A813" s="21" t="s">
        <v>33</v>
      </c>
      <c r="B813" s="21" t="s">
        <v>62</v>
      </c>
      <c r="E813" s="21" t="s">
        <v>1129</v>
      </c>
      <c r="F813" s="21" t="s">
        <v>1131</v>
      </c>
      <c r="G813" s="21">
        <v>31013531</v>
      </c>
      <c r="H813" s="21" t="s">
        <v>166</v>
      </c>
      <c r="I813" s="21" t="s">
        <v>259</v>
      </c>
      <c r="J813" s="21" t="s">
        <v>168</v>
      </c>
      <c r="K813" s="21">
        <v>21.192604942352201</v>
      </c>
      <c r="L813" s="21">
        <v>92.1540019330928</v>
      </c>
      <c r="M813" s="21">
        <v>-44.356321063153203</v>
      </c>
      <c r="N813" s="21">
        <v>4</v>
      </c>
      <c r="P813" s="21" t="s">
        <v>99</v>
      </c>
      <c r="Q813" s="21" t="s">
        <v>110</v>
      </c>
      <c r="S813" s="21">
        <v>38</v>
      </c>
      <c r="U813" s="21">
        <v>30</v>
      </c>
      <c r="AA813" s="21">
        <v>18</v>
      </c>
      <c r="AC813" s="21">
        <v>14</v>
      </c>
      <c r="AZ8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100</v>
      </c>
      <c r="BA8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13" s="22">
        <f>Enrollment[[#This Row],[Refugee Children 3-14]]+Enrollment[[#This Row],[Refugee Children 15-24]]</f>
        <v>100</v>
      </c>
      <c r="BC8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13" s="22">
        <f>Enrollment[[#This Row],[Host Children 3-14]]+Enrollment[[#This Row],[Host Children 15-24]]</f>
        <v>0</v>
      </c>
      <c r="BF813" s="22">
        <f>Enrollment[[#This Row],['# of Boys from refugee community in age group 3-5 enrolled in learning spaces]]+Enrollment[[#This Row],['# of Boys from refugee community in age group 6-14 enrolled in learning spaces]]</f>
        <v>44</v>
      </c>
      <c r="BG813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813" s="22">
        <f>Enrollment[[#This Row],['# of Boys from host community in age group 3-5 enrolled in learning spaces]]+Enrollment[[#This Row],['# of Boys from host community in age group 6-14 enrolled in learning spaces]]</f>
        <v>0</v>
      </c>
      <c r="BI813" s="22">
        <f>Enrollment[[#This Row],['# of Girls from host community in age group 3-5 enrolled in learning spaces]]+Enrollment[[#This Row],['# of Girls from host community in age group 6-14 enrolled in learning spaces]]</f>
        <v>0</v>
      </c>
      <c r="BJ813" s="22">
        <f>Enrollment[[#This Row],[Male Refugee (3-14)]]+Enrollment[[#This Row],[Host Male (3-14)]]</f>
        <v>44</v>
      </c>
      <c r="BK813" s="22">
        <f>Enrollment[[#This Row],[Female Refugee (3-14)]]+Enrollment[[#This Row],[Host Female (3-14)]]</f>
        <v>56</v>
      </c>
      <c r="BL8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13" s="22">
        <f>Enrollment[[#This Row],['# of Boys from host community in age group 15-17 enrolled in learning spaces]]+Enrollment[[#This Row],['# of Boys from host community in age group 18-24 enrolled in learning spaces]]</f>
        <v>0</v>
      </c>
      <c r="BO8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13" s="22">
        <f>Enrollment[[#This Row],[Male Refugee (15-24)]]+Enrollment[[#This Row],[Male Host (15-24)]]</f>
        <v>0</v>
      </c>
      <c r="BQ813" s="22">
        <f>Enrollment[[#This Row],[Female Refugee  (15-24)]]+Enrollment[[#This Row],[Female Host (15-24)]]</f>
        <v>0</v>
      </c>
      <c r="BR813" s="22">
        <f>Enrollment[[#This Row],[Total Male (3-14)]]+Enrollment[[#This Row],[Total Male (15-24)]]</f>
        <v>44</v>
      </c>
      <c r="BS813" s="22">
        <f>Enrollment[[#This Row],[Total Female (3-14)]]+Enrollment[[#This Row],[Total Female (15-24)]]</f>
        <v>56</v>
      </c>
      <c r="BT813" s="22">
        <f>Enrollment[[#This Row],[Refugee Total]]+Enrollment[[#This Row],[Total Host]]</f>
        <v>100</v>
      </c>
      <c r="BU813" s="22">
        <f>Enrollment[[#This Row],['# of Girls from refugee community in age group 3-5 enrolled in learning spaces]]+Enrollment[[#This Row],['# of Girls from host community in age group 3-5 enrolled in learning spaces]]</f>
        <v>38</v>
      </c>
      <c r="BV813" s="22">
        <f>Enrollment[[#This Row],['# of Girls from refugee community in age group 6-14 enrolled in learning spaces]]+Enrollment[[#This Row],['# of Girls from host community in age group 6-14 enrolled in learning spaces]]</f>
        <v>18</v>
      </c>
      <c r="BW8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13" s="22">
        <f>Enrollment[[#This Row],['# of Boys from refugee community in age group 3-5 enrolled in learning spaces]]+Enrollment[[#This Row],['# of Boys from host community in age group 3-5 enrolled in learning spaces]]</f>
        <v>30</v>
      </c>
      <c r="BZ813" s="22">
        <f>Enrollment[[#This Row],['# of Boys from refugee community in age group 6-14 enrolled in learning spaces]]+Enrollment[[#This Row],['# of Boys from host community in age group 6-14 enrolled in learning spaces]]</f>
        <v>14</v>
      </c>
      <c r="CA8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8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14" spans="1:80">
      <c r="A814" s="21" t="s">
        <v>61</v>
      </c>
      <c r="B814" s="21" t="s">
        <v>90</v>
      </c>
      <c r="D814" s="21" t="s">
        <v>1832</v>
      </c>
      <c r="E814" s="21" t="s">
        <v>1983</v>
      </c>
      <c r="F814" s="21" t="s">
        <v>1983</v>
      </c>
      <c r="G814" s="21">
        <v>31013719</v>
      </c>
      <c r="H814" s="21" t="s">
        <v>1984</v>
      </c>
      <c r="I814" s="21" t="s">
        <v>259</v>
      </c>
      <c r="J814" s="21" t="s">
        <v>1814</v>
      </c>
      <c r="P814" s="21" t="s">
        <v>99</v>
      </c>
      <c r="Q814" s="21" t="s">
        <v>1779</v>
      </c>
      <c r="AZ8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14" s="22">
        <f>Enrollment[[#This Row],[Refugee Children 3-14]]+Enrollment[[#This Row],[Refugee Children 15-24]]</f>
        <v>0</v>
      </c>
      <c r="BC8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14" s="22">
        <f>Enrollment[[#This Row],[Host Children 3-14]]+Enrollment[[#This Row],[Host Children 15-24]]</f>
        <v>0</v>
      </c>
      <c r="BF814" s="22">
        <f>Enrollment[[#This Row],['# of Boys from refugee community in age group 3-5 enrolled in learning spaces]]+Enrollment[[#This Row],['# of Boys from refugee community in age group 6-14 enrolled in learning spaces]]</f>
        <v>0</v>
      </c>
      <c r="BG814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14" s="22">
        <f>Enrollment[[#This Row],['# of Boys from host community in age group 3-5 enrolled in learning spaces]]+Enrollment[[#This Row],['# of Boys from host community in age group 6-14 enrolled in learning spaces]]</f>
        <v>0</v>
      </c>
      <c r="BI814" s="22">
        <f>Enrollment[[#This Row],['# of Girls from host community in age group 3-5 enrolled in learning spaces]]+Enrollment[[#This Row],['# of Girls from host community in age group 6-14 enrolled in learning spaces]]</f>
        <v>0</v>
      </c>
      <c r="BJ814" s="22">
        <f>Enrollment[[#This Row],[Male Refugee (3-14)]]+Enrollment[[#This Row],[Host Male (3-14)]]</f>
        <v>0</v>
      </c>
      <c r="BK814" s="22">
        <f>Enrollment[[#This Row],[Female Refugee (3-14)]]+Enrollment[[#This Row],[Host Female (3-14)]]</f>
        <v>0</v>
      </c>
      <c r="BL8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14" s="22">
        <f>Enrollment[[#This Row],['# of Boys from host community in age group 15-17 enrolled in learning spaces]]+Enrollment[[#This Row],['# of Boys from host community in age group 18-24 enrolled in learning spaces]]</f>
        <v>0</v>
      </c>
      <c r="BO8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14" s="22">
        <f>Enrollment[[#This Row],[Male Refugee (15-24)]]+Enrollment[[#This Row],[Male Host (15-24)]]</f>
        <v>0</v>
      </c>
      <c r="BQ814" s="22">
        <f>Enrollment[[#This Row],[Female Refugee  (15-24)]]+Enrollment[[#This Row],[Female Host (15-24)]]</f>
        <v>0</v>
      </c>
      <c r="BR814" s="22">
        <f>Enrollment[[#This Row],[Total Male (3-14)]]+Enrollment[[#This Row],[Total Male (15-24)]]</f>
        <v>0</v>
      </c>
      <c r="BS814" s="22">
        <f>Enrollment[[#This Row],[Total Female (3-14)]]+Enrollment[[#This Row],[Total Female (15-24)]]</f>
        <v>0</v>
      </c>
      <c r="BT814" s="22">
        <f>Enrollment[[#This Row],[Refugee Total]]+Enrollment[[#This Row],[Total Host]]</f>
        <v>0</v>
      </c>
      <c r="BU814" s="22">
        <f>Enrollment[[#This Row],['# of Girls from refugee community in age group 3-5 enrolled in learning spaces]]+Enrollment[[#This Row],['# of Girls from host community in age group 3-5 enrolled in learning spaces]]</f>
        <v>0</v>
      </c>
      <c r="BV814" s="22">
        <f>Enrollment[[#This Row],['# of Girls from refugee community in age group 6-14 enrolled in learning spaces]]+Enrollment[[#This Row],['# of Girls from host community in age group 6-14 enrolled in learning spaces]]</f>
        <v>0</v>
      </c>
      <c r="BW8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14" s="22">
        <f>Enrollment[[#This Row],['# of Boys from refugee community in age group 3-5 enrolled in learning spaces]]+Enrollment[[#This Row],['# of Boys from host community in age group 3-5 enrolled in learning spaces]]</f>
        <v>0</v>
      </c>
      <c r="BZ814" s="22">
        <f>Enrollment[[#This Row],['# of Boys from refugee community in age group 6-14 enrolled in learning spaces]]+Enrollment[[#This Row],['# of Boys from host community in age group 6-14 enrolled in learning spaces]]</f>
        <v>0</v>
      </c>
      <c r="CA8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8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15" spans="1:80">
      <c r="A815" s="21" t="s">
        <v>61</v>
      </c>
      <c r="B815" s="21" t="s">
        <v>90</v>
      </c>
      <c r="D815" s="21" t="s">
        <v>1832</v>
      </c>
      <c r="E815" s="21" t="s">
        <v>1983</v>
      </c>
      <c r="F815" s="21" t="s">
        <v>1983</v>
      </c>
      <c r="G815" s="21">
        <v>31013720</v>
      </c>
      <c r="H815" s="21" t="s">
        <v>1984</v>
      </c>
      <c r="I815" s="21" t="s">
        <v>259</v>
      </c>
      <c r="J815" s="21" t="s">
        <v>1814</v>
      </c>
      <c r="P815" s="21" t="s">
        <v>99</v>
      </c>
      <c r="Q815" s="21" t="s">
        <v>1779</v>
      </c>
      <c r="AZ8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15" s="22">
        <f>Enrollment[[#This Row],[Refugee Children 3-14]]+Enrollment[[#This Row],[Refugee Children 15-24]]</f>
        <v>0</v>
      </c>
      <c r="BC8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15" s="22">
        <f>Enrollment[[#This Row],[Host Children 3-14]]+Enrollment[[#This Row],[Host Children 15-24]]</f>
        <v>0</v>
      </c>
      <c r="BF815" s="22">
        <f>Enrollment[[#This Row],['# of Boys from refugee community in age group 3-5 enrolled in learning spaces]]+Enrollment[[#This Row],['# of Boys from refugee community in age group 6-14 enrolled in learning spaces]]</f>
        <v>0</v>
      </c>
      <c r="BG815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15" s="22">
        <f>Enrollment[[#This Row],['# of Boys from host community in age group 3-5 enrolled in learning spaces]]+Enrollment[[#This Row],['# of Boys from host community in age group 6-14 enrolled in learning spaces]]</f>
        <v>0</v>
      </c>
      <c r="BI815" s="22">
        <f>Enrollment[[#This Row],['# of Girls from host community in age group 3-5 enrolled in learning spaces]]+Enrollment[[#This Row],['# of Girls from host community in age group 6-14 enrolled in learning spaces]]</f>
        <v>0</v>
      </c>
      <c r="BJ815" s="22">
        <f>Enrollment[[#This Row],[Male Refugee (3-14)]]+Enrollment[[#This Row],[Host Male (3-14)]]</f>
        <v>0</v>
      </c>
      <c r="BK815" s="22">
        <f>Enrollment[[#This Row],[Female Refugee (3-14)]]+Enrollment[[#This Row],[Host Female (3-14)]]</f>
        <v>0</v>
      </c>
      <c r="BL8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15" s="22">
        <f>Enrollment[[#This Row],['# of Boys from host community in age group 15-17 enrolled in learning spaces]]+Enrollment[[#This Row],['# of Boys from host community in age group 18-24 enrolled in learning spaces]]</f>
        <v>0</v>
      </c>
      <c r="BO8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15" s="22">
        <f>Enrollment[[#This Row],[Male Refugee (15-24)]]+Enrollment[[#This Row],[Male Host (15-24)]]</f>
        <v>0</v>
      </c>
      <c r="BQ815" s="22">
        <f>Enrollment[[#This Row],[Female Refugee  (15-24)]]+Enrollment[[#This Row],[Female Host (15-24)]]</f>
        <v>0</v>
      </c>
      <c r="BR815" s="22">
        <f>Enrollment[[#This Row],[Total Male (3-14)]]+Enrollment[[#This Row],[Total Male (15-24)]]</f>
        <v>0</v>
      </c>
      <c r="BS815" s="22">
        <f>Enrollment[[#This Row],[Total Female (3-14)]]+Enrollment[[#This Row],[Total Female (15-24)]]</f>
        <v>0</v>
      </c>
      <c r="BT815" s="22">
        <f>Enrollment[[#This Row],[Refugee Total]]+Enrollment[[#This Row],[Total Host]]</f>
        <v>0</v>
      </c>
      <c r="BU815" s="22">
        <f>Enrollment[[#This Row],['# of Girls from refugee community in age group 3-5 enrolled in learning spaces]]+Enrollment[[#This Row],['# of Girls from host community in age group 3-5 enrolled in learning spaces]]</f>
        <v>0</v>
      </c>
      <c r="BV815" s="22">
        <f>Enrollment[[#This Row],['# of Girls from refugee community in age group 6-14 enrolled in learning spaces]]+Enrollment[[#This Row],['# of Girls from host community in age group 6-14 enrolled in learning spaces]]</f>
        <v>0</v>
      </c>
      <c r="BW8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15" s="22">
        <f>Enrollment[[#This Row],['# of Boys from refugee community in age group 3-5 enrolled in learning spaces]]+Enrollment[[#This Row],['# of Boys from host community in age group 3-5 enrolled in learning spaces]]</f>
        <v>0</v>
      </c>
      <c r="BZ815" s="22">
        <f>Enrollment[[#This Row],['# of Boys from refugee community in age group 6-14 enrolled in learning spaces]]+Enrollment[[#This Row],['# of Boys from host community in age group 6-14 enrolled in learning spaces]]</f>
        <v>0</v>
      </c>
      <c r="CA8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8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16" spans="1:80">
      <c r="A816" s="21" t="s">
        <v>61</v>
      </c>
      <c r="B816" s="21" t="s">
        <v>90</v>
      </c>
      <c r="D816" s="21" t="s">
        <v>1832</v>
      </c>
      <c r="E816" s="21" t="s">
        <v>1983</v>
      </c>
      <c r="F816" s="21" t="s">
        <v>1983</v>
      </c>
      <c r="G816" s="21">
        <v>31013721</v>
      </c>
      <c r="H816" s="21" t="s">
        <v>1984</v>
      </c>
      <c r="I816" s="21" t="s">
        <v>259</v>
      </c>
      <c r="J816" s="21" t="s">
        <v>1814</v>
      </c>
      <c r="P816" s="21" t="s">
        <v>99</v>
      </c>
      <c r="Q816" s="21" t="s">
        <v>1779</v>
      </c>
      <c r="AZ8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16" s="22">
        <f>Enrollment[[#This Row],[Refugee Children 3-14]]+Enrollment[[#This Row],[Refugee Children 15-24]]</f>
        <v>0</v>
      </c>
      <c r="BC8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16" s="22">
        <f>Enrollment[[#This Row],[Host Children 3-14]]+Enrollment[[#This Row],[Host Children 15-24]]</f>
        <v>0</v>
      </c>
      <c r="BF816" s="22">
        <f>Enrollment[[#This Row],['# of Boys from refugee community in age group 3-5 enrolled in learning spaces]]+Enrollment[[#This Row],['# of Boys from refugee community in age group 6-14 enrolled in learning spaces]]</f>
        <v>0</v>
      </c>
      <c r="BG816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16" s="22">
        <f>Enrollment[[#This Row],['# of Boys from host community in age group 3-5 enrolled in learning spaces]]+Enrollment[[#This Row],['# of Boys from host community in age group 6-14 enrolled in learning spaces]]</f>
        <v>0</v>
      </c>
      <c r="BI816" s="22">
        <f>Enrollment[[#This Row],['# of Girls from host community in age group 3-5 enrolled in learning spaces]]+Enrollment[[#This Row],['# of Girls from host community in age group 6-14 enrolled in learning spaces]]</f>
        <v>0</v>
      </c>
      <c r="BJ816" s="22">
        <f>Enrollment[[#This Row],[Male Refugee (3-14)]]+Enrollment[[#This Row],[Host Male (3-14)]]</f>
        <v>0</v>
      </c>
      <c r="BK816" s="22">
        <f>Enrollment[[#This Row],[Female Refugee (3-14)]]+Enrollment[[#This Row],[Host Female (3-14)]]</f>
        <v>0</v>
      </c>
      <c r="BL8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16" s="22">
        <f>Enrollment[[#This Row],['# of Boys from host community in age group 15-17 enrolled in learning spaces]]+Enrollment[[#This Row],['# of Boys from host community in age group 18-24 enrolled in learning spaces]]</f>
        <v>0</v>
      </c>
      <c r="BO8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16" s="22">
        <f>Enrollment[[#This Row],[Male Refugee (15-24)]]+Enrollment[[#This Row],[Male Host (15-24)]]</f>
        <v>0</v>
      </c>
      <c r="BQ816" s="22">
        <f>Enrollment[[#This Row],[Female Refugee  (15-24)]]+Enrollment[[#This Row],[Female Host (15-24)]]</f>
        <v>0</v>
      </c>
      <c r="BR816" s="22">
        <f>Enrollment[[#This Row],[Total Male (3-14)]]+Enrollment[[#This Row],[Total Male (15-24)]]</f>
        <v>0</v>
      </c>
      <c r="BS816" s="22">
        <f>Enrollment[[#This Row],[Total Female (3-14)]]+Enrollment[[#This Row],[Total Female (15-24)]]</f>
        <v>0</v>
      </c>
      <c r="BT816" s="22">
        <f>Enrollment[[#This Row],[Refugee Total]]+Enrollment[[#This Row],[Total Host]]</f>
        <v>0</v>
      </c>
      <c r="BU816" s="22">
        <f>Enrollment[[#This Row],['# of Girls from refugee community in age group 3-5 enrolled in learning spaces]]+Enrollment[[#This Row],['# of Girls from host community in age group 3-5 enrolled in learning spaces]]</f>
        <v>0</v>
      </c>
      <c r="BV816" s="22">
        <f>Enrollment[[#This Row],['# of Girls from refugee community in age group 6-14 enrolled in learning spaces]]+Enrollment[[#This Row],['# of Girls from host community in age group 6-14 enrolled in learning spaces]]</f>
        <v>0</v>
      </c>
      <c r="BW8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16" s="22">
        <f>Enrollment[[#This Row],['# of Boys from refugee community in age group 3-5 enrolled in learning spaces]]+Enrollment[[#This Row],['# of Boys from host community in age group 3-5 enrolled in learning spaces]]</f>
        <v>0</v>
      </c>
      <c r="BZ816" s="22">
        <f>Enrollment[[#This Row],['# of Boys from refugee community in age group 6-14 enrolled in learning spaces]]+Enrollment[[#This Row],['# of Boys from host community in age group 6-14 enrolled in learning spaces]]</f>
        <v>0</v>
      </c>
      <c r="CA8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8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17" spans="1:80">
      <c r="A817" s="21" t="s">
        <v>49</v>
      </c>
      <c r="B817" s="21" t="s">
        <v>78</v>
      </c>
      <c r="D817" s="21" t="s">
        <v>1832</v>
      </c>
      <c r="E817" s="21" t="s">
        <v>1816</v>
      </c>
      <c r="F817" s="21" t="s">
        <v>1816</v>
      </c>
      <c r="G817" s="21">
        <v>31013722</v>
      </c>
      <c r="H817" s="21" t="s">
        <v>166</v>
      </c>
      <c r="I817" s="21" t="s">
        <v>259</v>
      </c>
      <c r="J817" s="21" t="s">
        <v>1814</v>
      </c>
      <c r="P817" s="21" t="s">
        <v>99</v>
      </c>
      <c r="Q817" s="21" t="s">
        <v>1779</v>
      </c>
      <c r="AZ8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17" s="22">
        <f>Enrollment[[#This Row],[Refugee Children 3-14]]+Enrollment[[#This Row],[Refugee Children 15-24]]</f>
        <v>0</v>
      </c>
      <c r="BC8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17" s="22">
        <f>Enrollment[[#This Row],[Host Children 3-14]]+Enrollment[[#This Row],[Host Children 15-24]]</f>
        <v>0</v>
      </c>
      <c r="BF817" s="22">
        <f>Enrollment[[#This Row],['# of Boys from refugee community in age group 3-5 enrolled in learning spaces]]+Enrollment[[#This Row],['# of Boys from refugee community in age group 6-14 enrolled in learning spaces]]</f>
        <v>0</v>
      </c>
      <c r="BG817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17" s="22">
        <f>Enrollment[[#This Row],['# of Boys from host community in age group 3-5 enrolled in learning spaces]]+Enrollment[[#This Row],['# of Boys from host community in age group 6-14 enrolled in learning spaces]]</f>
        <v>0</v>
      </c>
      <c r="BI817" s="22">
        <f>Enrollment[[#This Row],['# of Girls from host community in age group 3-5 enrolled in learning spaces]]+Enrollment[[#This Row],['# of Girls from host community in age group 6-14 enrolled in learning spaces]]</f>
        <v>0</v>
      </c>
      <c r="BJ817" s="22">
        <f>Enrollment[[#This Row],[Male Refugee (3-14)]]+Enrollment[[#This Row],[Host Male (3-14)]]</f>
        <v>0</v>
      </c>
      <c r="BK817" s="22">
        <f>Enrollment[[#This Row],[Female Refugee (3-14)]]+Enrollment[[#This Row],[Host Female (3-14)]]</f>
        <v>0</v>
      </c>
      <c r="BL8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17" s="22">
        <f>Enrollment[[#This Row],['# of Boys from host community in age group 15-17 enrolled in learning spaces]]+Enrollment[[#This Row],['# of Boys from host community in age group 18-24 enrolled in learning spaces]]</f>
        <v>0</v>
      </c>
      <c r="BO8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17" s="22">
        <f>Enrollment[[#This Row],[Male Refugee (15-24)]]+Enrollment[[#This Row],[Male Host (15-24)]]</f>
        <v>0</v>
      </c>
      <c r="BQ817" s="22">
        <f>Enrollment[[#This Row],[Female Refugee  (15-24)]]+Enrollment[[#This Row],[Female Host (15-24)]]</f>
        <v>0</v>
      </c>
      <c r="BR817" s="22">
        <f>Enrollment[[#This Row],[Total Male (3-14)]]+Enrollment[[#This Row],[Total Male (15-24)]]</f>
        <v>0</v>
      </c>
      <c r="BS817" s="22">
        <f>Enrollment[[#This Row],[Total Female (3-14)]]+Enrollment[[#This Row],[Total Female (15-24)]]</f>
        <v>0</v>
      </c>
      <c r="BT817" s="22">
        <f>Enrollment[[#This Row],[Refugee Total]]+Enrollment[[#This Row],[Total Host]]</f>
        <v>0</v>
      </c>
      <c r="BU817" s="22">
        <f>Enrollment[[#This Row],['# of Girls from refugee community in age group 3-5 enrolled in learning spaces]]+Enrollment[[#This Row],['# of Girls from host community in age group 3-5 enrolled in learning spaces]]</f>
        <v>0</v>
      </c>
      <c r="BV817" s="22">
        <f>Enrollment[[#This Row],['# of Girls from refugee community in age group 6-14 enrolled in learning spaces]]+Enrollment[[#This Row],['# of Girls from host community in age group 6-14 enrolled in learning spaces]]</f>
        <v>0</v>
      </c>
      <c r="BW8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17" s="22">
        <f>Enrollment[[#This Row],['# of Boys from refugee community in age group 3-5 enrolled in learning spaces]]+Enrollment[[#This Row],['# of Boys from host community in age group 3-5 enrolled in learning spaces]]</f>
        <v>0</v>
      </c>
      <c r="BZ817" s="22">
        <f>Enrollment[[#This Row],['# of Boys from refugee community in age group 6-14 enrolled in learning spaces]]+Enrollment[[#This Row],['# of Boys from host community in age group 6-14 enrolled in learning spaces]]</f>
        <v>0</v>
      </c>
      <c r="CA8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8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18" spans="1:80">
      <c r="A818" s="21" t="s">
        <v>49</v>
      </c>
      <c r="B818" s="21" t="s">
        <v>78</v>
      </c>
      <c r="D818" s="21" t="s">
        <v>1832</v>
      </c>
      <c r="E818" s="21" t="s">
        <v>1816</v>
      </c>
      <c r="F818" s="21" t="s">
        <v>1816</v>
      </c>
      <c r="G818" s="21">
        <v>31013724</v>
      </c>
      <c r="H818" s="21" t="s">
        <v>166</v>
      </c>
      <c r="I818" s="21" t="s">
        <v>259</v>
      </c>
      <c r="J818" s="21" t="s">
        <v>1814</v>
      </c>
      <c r="K818" s="21">
        <v>21.201111099999999</v>
      </c>
      <c r="L818" s="21">
        <v>92.148888900000003</v>
      </c>
      <c r="M818" s="21">
        <v>0</v>
      </c>
      <c r="N818" s="21">
        <v>0</v>
      </c>
      <c r="P818" s="21" t="s">
        <v>99</v>
      </c>
      <c r="Q818" s="21" t="s">
        <v>1779</v>
      </c>
      <c r="AZ8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18" s="22">
        <f>Enrollment[[#This Row],[Refugee Children 3-14]]+Enrollment[[#This Row],[Refugee Children 15-24]]</f>
        <v>0</v>
      </c>
      <c r="BC8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18" s="22">
        <f>Enrollment[[#This Row],[Host Children 3-14]]+Enrollment[[#This Row],[Host Children 15-24]]</f>
        <v>0</v>
      </c>
      <c r="BF818" s="22">
        <f>Enrollment[[#This Row],['# of Boys from refugee community in age group 3-5 enrolled in learning spaces]]+Enrollment[[#This Row],['# of Boys from refugee community in age group 6-14 enrolled in learning spaces]]</f>
        <v>0</v>
      </c>
      <c r="BG818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18" s="22">
        <f>Enrollment[[#This Row],['# of Boys from host community in age group 3-5 enrolled in learning spaces]]+Enrollment[[#This Row],['# of Boys from host community in age group 6-14 enrolled in learning spaces]]</f>
        <v>0</v>
      </c>
      <c r="BI818" s="22">
        <f>Enrollment[[#This Row],['# of Girls from host community in age group 3-5 enrolled in learning spaces]]+Enrollment[[#This Row],['# of Girls from host community in age group 6-14 enrolled in learning spaces]]</f>
        <v>0</v>
      </c>
      <c r="BJ818" s="22">
        <f>Enrollment[[#This Row],[Male Refugee (3-14)]]+Enrollment[[#This Row],[Host Male (3-14)]]</f>
        <v>0</v>
      </c>
      <c r="BK818" s="22">
        <f>Enrollment[[#This Row],[Female Refugee (3-14)]]+Enrollment[[#This Row],[Host Female (3-14)]]</f>
        <v>0</v>
      </c>
      <c r="BL8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18" s="22">
        <f>Enrollment[[#This Row],['# of Boys from host community in age group 15-17 enrolled in learning spaces]]+Enrollment[[#This Row],['# of Boys from host community in age group 18-24 enrolled in learning spaces]]</f>
        <v>0</v>
      </c>
      <c r="BO8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18" s="22">
        <f>Enrollment[[#This Row],[Male Refugee (15-24)]]+Enrollment[[#This Row],[Male Host (15-24)]]</f>
        <v>0</v>
      </c>
      <c r="BQ818" s="22">
        <f>Enrollment[[#This Row],[Female Refugee  (15-24)]]+Enrollment[[#This Row],[Female Host (15-24)]]</f>
        <v>0</v>
      </c>
      <c r="BR818" s="22">
        <f>Enrollment[[#This Row],[Total Male (3-14)]]+Enrollment[[#This Row],[Total Male (15-24)]]</f>
        <v>0</v>
      </c>
      <c r="BS818" s="22">
        <f>Enrollment[[#This Row],[Total Female (3-14)]]+Enrollment[[#This Row],[Total Female (15-24)]]</f>
        <v>0</v>
      </c>
      <c r="BT818" s="22">
        <f>Enrollment[[#This Row],[Refugee Total]]+Enrollment[[#This Row],[Total Host]]</f>
        <v>0</v>
      </c>
      <c r="BU818" s="22">
        <f>Enrollment[[#This Row],['# of Girls from refugee community in age group 3-5 enrolled in learning spaces]]+Enrollment[[#This Row],['# of Girls from host community in age group 3-5 enrolled in learning spaces]]</f>
        <v>0</v>
      </c>
      <c r="BV818" s="22">
        <f>Enrollment[[#This Row],['# of Girls from refugee community in age group 6-14 enrolled in learning spaces]]+Enrollment[[#This Row],['# of Girls from host community in age group 6-14 enrolled in learning spaces]]</f>
        <v>0</v>
      </c>
      <c r="BW8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18" s="22">
        <f>Enrollment[[#This Row],['# of Boys from refugee community in age group 3-5 enrolled in learning spaces]]+Enrollment[[#This Row],['# of Boys from host community in age group 3-5 enrolled in learning spaces]]</f>
        <v>0</v>
      </c>
      <c r="BZ818" s="22">
        <f>Enrollment[[#This Row],['# of Boys from refugee community in age group 6-14 enrolled in learning spaces]]+Enrollment[[#This Row],['# of Boys from host community in age group 6-14 enrolled in learning spaces]]</f>
        <v>0</v>
      </c>
      <c r="CA8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19" spans="1:80">
      <c r="A819" s="21" t="s">
        <v>48</v>
      </c>
      <c r="B819" s="21" t="s">
        <v>77</v>
      </c>
      <c r="D819" s="21" t="s">
        <v>1832</v>
      </c>
      <c r="E819" s="21" t="s">
        <v>1985</v>
      </c>
      <c r="F819" s="21" t="s">
        <v>1985</v>
      </c>
      <c r="G819" s="21">
        <v>31013727</v>
      </c>
      <c r="H819" s="21" t="s">
        <v>166</v>
      </c>
      <c r="I819" s="21" t="s">
        <v>259</v>
      </c>
      <c r="J819" s="21" t="s">
        <v>1814</v>
      </c>
      <c r="K819" s="21">
        <v>21.202798000000001</v>
      </c>
      <c r="L819" s="21">
        <v>92.147261</v>
      </c>
      <c r="M819" s="21">
        <v>0</v>
      </c>
      <c r="N819" s="21">
        <v>0</v>
      </c>
      <c r="P819" s="21" t="s">
        <v>99</v>
      </c>
      <c r="Q819" s="21" t="s">
        <v>1779</v>
      </c>
      <c r="AZ8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19" s="22">
        <f>Enrollment[[#This Row],[Refugee Children 3-14]]+Enrollment[[#This Row],[Refugee Children 15-24]]</f>
        <v>0</v>
      </c>
      <c r="BC8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19" s="22">
        <f>Enrollment[[#This Row],[Host Children 3-14]]+Enrollment[[#This Row],[Host Children 15-24]]</f>
        <v>0</v>
      </c>
      <c r="BF819" s="22">
        <f>Enrollment[[#This Row],['# of Boys from refugee community in age group 3-5 enrolled in learning spaces]]+Enrollment[[#This Row],['# of Boys from refugee community in age group 6-14 enrolled in learning spaces]]</f>
        <v>0</v>
      </c>
      <c r="BG819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19" s="22">
        <f>Enrollment[[#This Row],['# of Boys from host community in age group 3-5 enrolled in learning spaces]]+Enrollment[[#This Row],['# of Boys from host community in age group 6-14 enrolled in learning spaces]]</f>
        <v>0</v>
      </c>
      <c r="BI819" s="22">
        <f>Enrollment[[#This Row],['# of Girls from host community in age group 3-5 enrolled in learning spaces]]+Enrollment[[#This Row],['# of Girls from host community in age group 6-14 enrolled in learning spaces]]</f>
        <v>0</v>
      </c>
      <c r="BJ819" s="22">
        <f>Enrollment[[#This Row],[Male Refugee (3-14)]]+Enrollment[[#This Row],[Host Male (3-14)]]</f>
        <v>0</v>
      </c>
      <c r="BK819" s="22">
        <f>Enrollment[[#This Row],[Female Refugee (3-14)]]+Enrollment[[#This Row],[Host Female (3-14)]]</f>
        <v>0</v>
      </c>
      <c r="BL81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1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19" s="22">
        <f>Enrollment[[#This Row],['# of Boys from host community in age group 15-17 enrolled in learning spaces]]+Enrollment[[#This Row],['# of Boys from host community in age group 18-24 enrolled in learning spaces]]</f>
        <v>0</v>
      </c>
      <c r="BO8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19" s="22">
        <f>Enrollment[[#This Row],[Male Refugee (15-24)]]+Enrollment[[#This Row],[Male Host (15-24)]]</f>
        <v>0</v>
      </c>
      <c r="BQ819" s="22">
        <f>Enrollment[[#This Row],[Female Refugee  (15-24)]]+Enrollment[[#This Row],[Female Host (15-24)]]</f>
        <v>0</v>
      </c>
      <c r="BR819" s="22">
        <f>Enrollment[[#This Row],[Total Male (3-14)]]+Enrollment[[#This Row],[Total Male (15-24)]]</f>
        <v>0</v>
      </c>
      <c r="BS819" s="22">
        <f>Enrollment[[#This Row],[Total Female (3-14)]]+Enrollment[[#This Row],[Total Female (15-24)]]</f>
        <v>0</v>
      </c>
      <c r="BT819" s="22">
        <f>Enrollment[[#This Row],[Refugee Total]]+Enrollment[[#This Row],[Total Host]]</f>
        <v>0</v>
      </c>
      <c r="BU819" s="22">
        <f>Enrollment[[#This Row],['# of Girls from refugee community in age group 3-5 enrolled in learning spaces]]+Enrollment[[#This Row],['# of Girls from host community in age group 3-5 enrolled in learning spaces]]</f>
        <v>0</v>
      </c>
      <c r="BV819" s="22">
        <f>Enrollment[[#This Row],['# of Girls from refugee community in age group 6-14 enrolled in learning spaces]]+Enrollment[[#This Row],['# of Girls from host community in age group 6-14 enrolled in learning spaces]]</f>
        <v>0</v>
      </c>
      <c r="BW81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1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19" s="22">
        <f>Enrollment[[#This Row],['# of Boys from refugee community in age group 3-5 enrolled in learning spaces]]+Enrollment[[#This Row],['# of Boys from host community in age group 3-5 enrolled in learning spaces]]</f>
        <v>0</v>
      </c>
      <c r="BZ819" s="22">
        <f>Enrollment[[#This Row],['# of Boys from refugee community in age group 6-14 enrolled in learning spaces]]+Enrollment[[#This Row],['# of Boys from host community in age group 6-14 enrolled in learning spaces]]</f>
        <v>0</v>
      </c>
      <c r="CA819" s="22">
        <f>Enrollment[[#This Row],['# of Boys from refugee community in age group 15-17 enrolled in learning spaces]]+Enrollment[[#This Row],['# of Boys from host community in age group 15-17 enrolled in learning spaces]]</f>
        <v>0</v>
      </c>
      <c r="CB81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20" spans="1:80">
      <c r="A820" s="21" t="s">
        <v>49</v>
      </c>
      <c r="B820" s="21" t="s">
        <v>78</v>
      </c>
      <c r="D820" s="21" t="s">
        <v>1832</v>
      </c>
      <c r="E820" s="21" t="s">
        <v>1986</v>
      </c>
      <c r="F820" s="21" t="s">
        <v>1986</v>
      </c>
      <c r="G820" s="21">
        <v>31013728</v>
      </c>
      <c r="H820" s="21" t="s">
        <v>166</v>
      </c>
      <c r="I820" s="21" t="s">
        <v>259</v>
      </c>
      <c r="J820" s="21" t="s">
        <v>1814</v>
      </c>
      <c r="P820" s="21" t="s">
        <v>99</v>
      </c>
      <c r="Q820" s="21" t="s">
        <v>1779</v>
      </c>
      <c r="AZ8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20" s="22">
        <f>Enrollment[[#This Row],[Refugee Children 3-14]]+Enrollment[[#This Row],[Refugee Children 15-24]]</f>
        <v>0</v>
      </c>
      <c r="BC8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20" s="22">
        <f>Enrollment[[#This Row],[Host Children 3-14]]+Enrollment[[#This Row],[Host Children 15-24]]</f>
        <v>0</v>
      </c>
      <c r="BF820" s="22">
        <f>Enrollment[[#This Row],['# of Boys from refugee community in age group 3-5 enrolled in learning spaces]]+Enrollment[[#This Row],['# of Boys from refugee community in age group 6-14 enrolled in learning spaces]]</f>
        <v>0</v>
      </c>
      <c r="BG820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20" s="22">
        <f>Enrollment[[#This Row],['# of Boys from host community in age group 3-5 enrolled in learning spaces]]+Enrollment[[#This Row],['# of Boys from host community in age group 6-14 enrolled in learning spaces]]</f>
        <v>0</v>
      </c>
      <c r="BI820" s="22">
        <f>Enrollment[[#This Row],['# of Girls from host community in age group 3-5 enrolled in learning spaces]]+Enrollment[[#This Row],['# of Girls from host community in age group 6-14 enrolled in learning spaces]]</f>
        <v>0</v>
      </c>
      <c r="BJ820" s="22">
        <f>Enrollment[[#This Row],[Male Refugee (3-14)]]+Enrollment[[#This Row],[Host Male (3-14)]]</f>
        <v>0</v>
      </c>
      <c r="BK820" s="22">
        <f>Enrollment[[#This Row],[Female Refugee (3-14)]]+Enrollment[[#This Row],[Host Female (3-14)]]</f>
        <v>0</v>
      </c>
      <c r="BL8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20" s="22">
        <f>Enrollment[[#This Row],['# of Boys from host community in age group 15-17 enrolled in learning spaces]]+Enrollment[[#This Row],['# of Boys from host community in age group 18-24 enrolled in learning spaces]]</f>
        <v>0</v>
      </c>
      <c r="BO8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20" s="22">
        <f>Enrollment[[#This Row],[Male Refugee (15-24)]]+Enrollment[[#This Row],[Male Host (15-24)]]</f>
        <v>0</v>
      </c>
      <c r="BQ820" s="22">
        <f>Enrollment[[#This Row],[Female Refugee  (15-24)]]+Enrollment[[#This Row],[Female Host (15-24)]]</f>
        <v>0</v>
      </c>
      <c r="BR820" s="22">
        <f>Enrollment[[#This Row],[Total Male (3-14)]]+Enrollment[[#This Row],[Total Male (15-24)]]</f>
        <v>0</v>
      </c>
      <c r="BS820" s="22">
        <f>Enrollment[[#This Row],[Total Female (3-14)]]+Enrollment[[#This Row],[Total Female (15-24)]]</f>
        <v>0</v>
      </c>
      <c r="BT820" s="22">
        <f>Enrollment[[#This Row],[Refugee Total]]+Enrollment[[#This Row],[Total Host]]</f>
        <v>0</v>
      </c>
      <c r="BU820" s="22">
        <f>Enrollment[[#This Row],['# of Girls from refugee community in age group 3-5 enrolled in learning spaces]]+Enrollment[[#This Row],['# of Girls from host community in age group 3-5 enrolled in learning spaces]]</f>
        <v>0</v>
      </c>
      <c r="BV820" s="22">
        <f>Enrollment[[#This Row],['# of Girls from refugee community in age group 6-14 enrolled in learning spaces]]+Enrollment[[#This Row],['# of Girls from host community in age group 6-14 enrolled in learning spaces]]</f>
        <v>0</v>
      </c>
      <c r="BW8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20" s="22">
        <f>Enrollment[[#This Row],['# of Boys from refugee community in age group 3-5 enrolled in learning spaces]]+Enrollment[[#This Row],['# of Boys from host community in age group 3-5 enrolled in learning spaces]]</f>
        <v>0</v>
      </c>
      <c r="BZ820" s="22">
        <f>Enrollment[[#This Row],['# of Boys from refugee community in age group 6-14 enrolled in learning spaces]]+Enrollment[[#This Row],['# of Boys from host community in age group 6-14 enrolled in learning spaces]]</f>
        <v>0</v>
      </c>
      <c r="CA8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8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21" spans="1:80">
      <c r="A821" s="21" t="s">
        <v>49</v>
      </c>
      <c r="B821" s="21" t="s">
        <v>78</v>
      </c>
      <c r="D821" s="21" t="s">
        <v>1832</v>
      </c>
      <c r="E821" s="21" t="s">
        <v>1987</v>
      </c>
      <c r="F821" s="21" t="s">
        <v>1987</v>
      </c>
      <c r="G821" s="21">
        <v>31013729</v>
      </c>
      <c r="H821" s="21" t="s">
        <v>166</v>
      </c>
      <c r="I821" s="21" t="s">
        <v>259</v>
      </c>
      <c r="J821" s="21" t="s">
        <v>1814</v>
      </c>
      <c r="P821" s="21" t="s">
        <v>99</v>
      </c>
      <c r="Q821" s="21" t="s">
        <v>1779</v>
      </c>
      <c r="AZ8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21" s="22">
        <f>Enrollment[[#This Row],[Refugee Children 3-14]]+Enrollment[[#This Row],[Refugee Children 15-24]]</f>
        <v>0</v>
      </c>
      <c r="BC8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21" s="22">
        <f>Enrollment[[#This Row],[Host Children 3-14]]+Enrollment[[#This Row],[Host Children 15-24]]</f>
        <v>0</v>
      </c>
      <c r="BF821" s="22">
        <f>Enrollment[[#This Row],['# of Boys from refugee community in age group 3-5 enrolled in learning spaces]]+Enrollment[[#This Row],['# of Boys from refugee community in age group 6-14 enrolled in learning spaces]]</f>
        <v>0</v>
      </c>
      <c r="BG821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21" s="22">
        <f>Enrollment[[#This Row],['# of Boys from host community in age group 3-5 enrolled in learning spaces]]+Enrollment[[#This Row],['# of Boys from host community in age group 6-14 enrolled in learning spaces]]</f>
        <v>0</v>
      </c>
      <c r="BI821" s="22">
        <f>Enrollment[[#This Row],['# of Girls from host community in age group 3-5 enrolled in learning spaces]]+Enrollment[[#This Row],['# of Girls from host community in age group 6-14 enrolled in learning spaces]]</f>
        <v>0</v>
      </c>
      <c r="BJ821" s="22">
        <f>Enrollment[[#This Row],[Male Refugee (3-14)]]+Enrollment[[#This Row],[Host Male (3-14)]]</f>
        <v>0</v>
      </c>
      <c r="BK821" s="22">
        <f>Enrollment[[#This Row],[Female Refugee (3-14)]]+Enrollment[[#This Row],[Host Female (3-14)]]</f>
        <v>0</v>
      </c>
      <c r="BL8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21" s="22">
        <f>Enrollment[[#This Row],['# of Boys from host community in age group 15-17 enrolled in learning spaces]]+Enrollment[[#This Row],['# of Boys from host community in age group 18-24 enrolled in learning spaces]]</f>
        <v>0</v>
      </c>
      <c r="BO8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21" s="22">
        <f>Enrollment[[#This Row],[Male Refugee (15-24)]]+Enrollment[[#This Row],[Male Host (15-24)]]</f>
        <v>0</v>
      </c>
      <c r="BQ821" s="22">
        <f>Enrollment[[#This Row],[Female Refugee  (15-24)]]+Enrollment[[#This Row],[Female Host (15-24)]]</f>
        <v>0</v>
      </c>
      <c r="BR821" s="22">
        <f>Enrollment[[#This Row],[Total Male (3-14)]]+Enrollment[[#This Row],[Total Male (15-24)]]</f>
        <v>0</v>
      </c>
      <c r="BS821" s="22">
        <f>Enrollment[[#This Row],[Total Female (3-14)]]+Enrollment[[#This Row],[Total Female (15-24)]]</f>
        <v>0</v>
      </c>
      <c r="BT821" s="22">
        <f>Enrollment[[#This Row],[Refugee Total]]+Enrollment[[#This Row],[Total Host]]</f>
        <v>0</v>
      </c>
      <c r="BU821" s="22">
        <f>Enrollment[[#This Row],['# of Girls from refugee community in age group 3-5 enrolled in learning spaces]]+Enrollment[[#This Row],['# of Girls from host community in age group 3-5 enrolled in learning spaces]]</f>
        <v>0</v>
      </c>
      <c r="BV821" s="22">
        <f>Enrollment[[#This Row],['# of Girls from refugee community in age group 6-14 enrolled in learning spaces]]+Enrollment[[#This Row],['# of Girls from host community in age group 6-14 enrolled in learning spaces]]</f>
        <v>0</v>
      </c>
      <c r="BW8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21" s="22">
        <f>Enrollment[[#This Row],['# of Boys from refugee community in age group 3-5 enrolled in learning spaces]]+Enrollment[[#This Row],['# of Boys from host community in age group 3-5 enrolled in learning spaces]]</f>
        <v>0</v>
      </c>
      <c r="BZ821" s="22">
        <f>Enrollment[[#This Row],['# of Boys from refugee community in age group 6-14 enrolled in learning spaces]]+Enrollment[[#This Row],['# of Boys from host community in age group 6-14 enrolled in learning spaces]]</f>
        <v>0</v>
      </c>
      <c r="CA8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8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22" spans="1:80">
      <c r="A822" s="21" t="s">
        <v>33</v>
      </c>
      <c r="B822" s="21" t="s">
        <v>62</v>
      </c>
      <c r="D822" s="21" t="s">
        <v>1832</v>
      </c>
      <c r="E822" s="21" t="s">
        <v>1988</v>
      </c>
      <c r="F822" s="21" t="s">
        <v>1988</v>
      </c>
      <c r="G822" s="21">
        <v>31013733</v>
      </c>
      <c r="H822" s="21" t="s">
        <v>166</v>
      </c>
      <c r="I822" s="21" t="s">
        <v>259</v>
      </c>
      <c r="J822" s="21" t="s">
        <v>1814</v>
      </c>
      <c r="K822" s="21">
        <v>21.190721530000001</v>
      </c>
      <c r="L822" s="21">
        <v>92.153713260000004</v>
      </c>
      <c r="M822" s="21">
        <v>0</v>
      </c>
      <c r="N822" s="21">
        <v>0</v>
      </c>
      <c r="P822" s="21" t="s">
        <v>99</v>
      </c>
      <c r="Q822" s="21" t="s">
        <v>1779</v>
      </c>
      <c r="AZ8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22" s="22">
        <f>Enrollment[[#This Row],[Refugee Children 3-14]]+Enrollment[[#This Row],[Refugee Children 15-24]]</f>
        <v>0</v>
      </c>
      <c r="BC8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22" s="22">
        <f>Enrollment[[#This Row],[Host Children 3-14]]+Enrollment[[#This Row],[Host Children 15-24]]</f>
        <v>0</v>
      </c>
      <c r="BF822" s="22">
        <f>Enrollment[[#This Row],['# of Boys from refugee community in age group 3-5 enrolled in learning spaces]]+Enrollment[[#This Row],['# of Boys from refugee community in age group 6-14 enrolled in learning spaces]]</f>
        <v>0</v>
      </c>
      <c r="BG822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22" s="22">
        <f>Enrollment[[#This Row],['# of Boys from host community in age group 3-5 enrolled in learning spaces]]+Enrollment[[#This Row],['# of Boys from host community in age group 6-14 enrolled in learning spaces]]</f>
        <v>0</v>
      </c>
      <c r="BI822" s="22">
        <f>Enrollment[[#This Row],['# of Girls from host community in age group 3-5 enrolled in learning spaces]]+Enrollment[[#This Row],['# of Girls from host community in age group 6-14 enrolled in learning spaces]]</f>
        <v>0</v>
      </c>
      <c r="BJ822" s="22">
        <f>Enrollment[[#This Row],[Male Refugee (3-14)]]+Enrollment[[#This Row],[Host Male (3-14)]]</f>
        <v>0</v>
      </c>
      <c r="BK822" s="22">
        <f>Enrollment[[#This Row],[Female Refugee (3-14)]]+Enrollment[[#This Row],[Host Female (3-14)]]</f>
        <v>0</v>
      </c>
      <c r="BL8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22" s="22">
        <f>Enrollment[[#This Row],['# of Boys from host community in age group 15-17 enrolled in learning spaces]]+Enrollment[[#This Row],['# of Boys from host community in age group 18-24 enrolled in learning spaces]]</f>
        <v>0</v>
      </c>
      <c r="BO8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22" s="22">
        <f>Enrollment[[#This Row],[Male Refugee (15-24)]]+Enrollment[[#This Row],[Male Host (15-24)]]</f>
        <v>0</v>
      </c>
      <c r="BQ822" s="22">
        <f>Enrollment[[#This Row],[Female Refugee  (15-24)]]+Enrollment[[#This Row],[Female Host (15-24)]]</f>
        <v>0</v>
      </c>
      <c r="BR822" s="22">
        <f>Enrollment[[#This Row],[Total Male (3-14)]]+Enrollment[[#This Row],[Total Male (15-24)]]</f>
        <v>0</v>
      </c>
      <c r="BS822" s="22">
        <f>Enrollment[[#This Row],[Total Female (3-14)]]+Enrollment[[#This Row],[Total Female (15-24)]]</f>
        <v>0</v>
      </c>
      <c r="BT822" s="22">
        <f>Enrollment[[#This Row],[Refugee Total]]+Enrollment[[#This Row],[Total Host]]</f>
        <v>0</v>
      </c>
      <c r="BU822" s="22">
        <f>Enrollment[[#This Row],['# of Girls from refugee community in age group 3-5 enrolled in learning spaces]]+Enrollment[[#This Row],['# of Girls from host community in age group 3-5 enrolled in learning spaces]]</f>
        <v>0</v>
      </c>
      <c r="BV822" s="22">
        <f>Enrollment[[#This Row],['# of Girls from refugee community in age group 6-14 enrolled in learning spaces]]+Enrollment[[#This Row],['# of Girls from host community in age group 6-14 enrolled in learning spaces]]</f>
        <v>0</v>
      </c>
      <c r="BW8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22" s="22">
        <f>Enrollment[[#This Row],['# of Boys from refugee community in age group 3-5 enrolled in learning spaces]]+Enrollment[[#This Row],['# of Boys from host community in age group 3-5 enrolled in learning spaces]]</f>
        <v>0</v>
      </c>
      <c r="BZ822" s="22">
        <f>Enrollment[[#This Row],['# of Boys from refugee community in age group 6-14 enrolled in learning spaces]]+Enrollment[[#This Row],['# of Boys from host community in age group 6-14 enrolled in learning spaces]]</f>
        <v>0</v>
      </c>
      <c r="CA8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8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23" spans="1:80">
      <c r="A823" s="21" t="s">
        <v>33</v>
      </c>
      <c r="B823" s="21" t="s">
        <v>62</v>
      </c>
      <c r="D823" s="21" t="s">
        <v>1832</v>
      </c>
      <c r="E823" s="21" t="s">
        <v>1989</v>
      </c>
      <c r="F823" s="21" t="s">
        <v>1989</v>
      </c>
      <c r="G823" s="21">
        <v>31013734</v>
      </c>
      <c r="H823" s="21" t="s">
        <v>166</v>
      </c>
      <c r="I823" s="21" t="s">
        <v>259</v>
      </c>
      <c r="J823" s="21" t="s">
        <v>1814</v>
      </c>
      <c r="K823" s="21">
        <v>21.19115511</v>
      </c>
      <c r="L823" s="21">
        <v>92.154469969999994</v>
      </c>
      <c r="M823" s="21">
        <v>0</v>
      </c>
      <c r="N823" s="21">
        <v>0</v>
      </c>
      <c r="P823" s="21" t="s">
        <v>99</v>
      </c>
      <c r="Q823" s="21" t="s">
        <v>1779</v>
      </c>
      <c r="AZ8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23" s="22">
        <f>Enrollment[[#This Row],[Refugee Children 3-14]]+Enrollment[[#This Row],[Refugee Children 15-24]]</f>
        <v>0</v>
      </c>
      <c r="BC8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23" s="22">
        <f>Enrollment[[#This Row],[Host Children 3-14]]+Enrollment[[#This Row],[Host Children 15-24]]</f>
        <v>0</v>
      </c>
      <c r="BF823" s="22">
        <f>Enrollment[[#This Row],['# of Boys from refugee community in age group 3-5 enrolled in learning spaces]]+Enrollment[[#This Row],['# of Boys from refugee community in age group 6-14 enrolled in learning spaces]]</f>
        <v>0</v>
      </c>
      <c r="BG823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23" s="22">
        <f>Enrollment[[#This Row],['# of Boys from host community in age group 3-5 enrolled in learning spaces]]+Enrollment[[#This Row],['# of Boys from host community in age group 6-14 enrolled in learning spaces]]</f>
        <v>0</v>
      </c>
      <c r="BI823" s="22">
        <f>Enrollment[[#This Row],['# of Girls from host community in age group 3-5 enrolled in learning spaces]]+Enrollment[[#This Row],['# of Girls from host community in age group 6-14 enrolled in learning spaces]]</f>
        <v>0</v>
      </c>
      <c r="BJ823" s="22">
        <f>Enrollment[[#This Row],[Male Refugee (3-14)]]+Enrollment[[#This Row],[Host Male (3-14)]]</f>
        <v>0</v>
      </c>
      <c r="BK823" s="22">
        <f>Enrollment[[#This Row],[Female Refugee (3-14)]]+Enrollment[[#This Row],[Host Female (3-14)]]</f>
        <v>0</v>
      </c>
      <c r="BL8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23" s="22">
        <f>Enrollment[[#This Row],['# of Boys from host community in age group 15-17 enrolled in learning spaces]]+Enrollment[[#This Row],['# of Boys from host community in age group 18-24 enrolled in learning spaces]]</f>
        <v>0</v>
      </c>
      <c r="BO8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23" s="22">
        <f>Enrollment[[#This Row],[Male Refugee (15-24)]]+Enrollment[[#This Row],[Male Host (15-24)]]</f>
        <v>0</v>
      </c>
      <c r="BQ823" s="22">
        <f>Enrollment[[#This Row],[Female Refugee  (15-24)]]+Enrollment[[#This Row],[Female Host (15-24)]]</f>
        <v>0</v>
      </c>
      <c r="BR823" s="22">
        <f>Enrollment[[#This Row],[Total Male (3-14)]]+Enrollment[[#This Row],[Total Male (15-24)]]</f>
        <v>0</v>
      </c>
      <c r="BS823" s="22">
        <f>Enrollment[[#This Row],[Total Female (3-14)]]+Enrollment[[#This Row],[Total Female (15-24)]]</f>
        <v>0</v>
      </c>
      <c r="BT823" s="22">
        <f>Enrollment[[#This Row],[Refugee Total]]+Enrollment[[#This Row],[Total Host]]</f>
        <v>0</v>
      </c>
      <c r="BU823" s="22">
        <f>Enrollment[[#This Row],['# of Girls from refugee community in age group 3-5 enrolled in learning spaces]]+Enrollment[[#This Row],['# of Girls from host community in age group 3-5 enrolled in learning spaces]]</f>
        <v>0</v>
      </c>
      <c r="BV823" s="22">
        <f>Enrollment[[#This Row],['# of Girls from refugee community in age group 6-14 enrolled in learning spaces]]+Enrollment[[#This Row],['# of Girls from host community in age group 6-14 enrolled in learning spaces]]</f>
        <v>0</v>
      </c>
      <c r="BW8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23" s="22">
        <f>Enrollment[[#This Row],['# of Boys from refugee community in age group 3-5 enrolled in learning spaces]]+Enrollment[[#This Row],['# of Boys from host community in age group 3-5 enrolled in learning spaces]]</f>
        <v>0</v>
      </c>
      <c r="BZ823" s="22">
        <f>Enrollment[[#This Row],['# of Boys from refugee community in age group 6-14 enrolled in learning spaces]]+Enrollment[[#This Row],['# of Boys from host community in age group 6-14 enrolled in learning spaces]]</f>
        <v>0</v>
      </c>
      <c r="CA8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8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24" spans="1:80">
      <c r="A824" s="21" t="s">
        <v>39</v>
      </c>
      <c r="B824" s="21" t="s">
        <v>68</v>
      </c>
      <c r="D824" s="21" t="s">
        <v>1832</v>
      </c>
      <c r="E824" s="21" t="s">
        <v>1990</v>
      </c>
      <c r="F824" s="21" t="s">
        <v>1990</v>
      </c>
      <c r="G824" s="21">
        <v>31013735</v>
      </c>
      <c r="H824" s="21" t="s">
        <v>166</v>
      </c>
      <c r="I824" s="21" t="s">
        <v>259</v>
      </c>
      <c r="J824" s="21" t="s">
        <v>1814</v>
      </c>
      <c r="P824" s="21" t="s">
        <v>99</v>
      </c>
      <c r="Q824" s="21" t="s">
        <v>1779</v>
      </c>
      <c r="AZ8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24" s="22">
        <f>Enrollment[[#This Row],[Refugee Children 3-14]]+Enrollment[[#This Row],[Refugee Children 15-24]]</f>
        <v>0</v>
      </c>
      <c r="BC8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24" s="22">
        <f>Enrollment[[#This Row],[Host Children 3-14]]+Enrollment[[#This Row],[Host Children 15-24]]</f>
        <v>0</v>
      </c>
      <c r="BF824" s="22">
        <f>Enrollment[[#This Row],['# of Boys from refugee community in age group 3-5 enrolled in learning spaces]]+Enrollment[[#This Row],['# of Boys from refugee community in age group 6-14 enrolled in learning spaces]]</f>
        <v>0</v>
      </c>
      <c r="BG824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24" s="22">
        <f>Enrollment[[#This Row],['# of Boys from host community in age group 3-5 enrolled in learning spaces]]+Enrollment[[#This Row],['# of Boys from host community in age group 6-14 enrolled in learning spaces]]</f>
        <v>0</v>
      </c>
      <c r="BI824" s="22">
        <f>Enrollment[[#This Row],['# of Girls from host community in age group 3-5 enrolled in learning spaces]]+Enrollment[[#This Row],['# of Girls from host community in age group 6-14 enrolled in learning spaces]]</f>
        <v>0</v>
      </c>
      <c r="BJ824" s="22">
        <f>Enrollment[[#This Row],[Male Refugee (3-14)]]+Enrollment[[#This Row],[Host Male (3-14)]]</f>
        <v>0</v>
      </c>
      <c r="BK824" s="22">
        <f>Enrollment[[#This Row],[Female Refugee (3-14)]]+Enrollment[[#This Row],[Host Female (3-14)]]</f>
        <v>0</v>
      </c>
      <c r="BL8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24" s="22">
        <f>Enrollment[[#This Row],['# of Boys from host community in age group 15-17 enrolled in learning spaces]]+Enrollment[[#This Row],['# of Boys from host community in age group 18-24 enrolled in learning spaces]]</f>
        <v>0</v>
      </c>
      <c r="BO8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24" s="22">
        <f>Enrollment[[#This Row],[Male Refugee (15-24)]]+Enrollment[[#This Row],[Male Host (15-24)]]</f>
        <v>0</v>
      </c>
      <c r="BQ824" s="22">
        <f>Enrollment[[#This Row],[Female Refugee  (15-24)]]+Enrollment[[#This Row],[Female Host (15-24)]]</f>
        <v>0</v>
      </c>
      <c r="BR824" s="22">
        <f>Enrollment[[#This Row],[Total Male (3-14)]]+Enrollment[[#This Row],[Total Male (15-24)]]</f>
        <v>0</v>
      </c>
      <c r="BS824" s="22">
        <f>Enrollment[[#This Row],[Total Female (3-14)]]+Enrollment[[#This Row],[Total Female (15-24)]]</f>
        <v>0</v>
      </c>
      <c r="BT824" s="22">
        <f>Enrollment[[#This Row],[Refugee Total]]+Enrollment[[#This Row],[Total Host]]</f>
        <v>0</v>
      </c>
      <c r="BU824" s="22">
        <f>Enrollment[[#This Row],['# of Girls from refugee community in age group 3-5 enrolled in learning spaces]]+Enrollment[[#This Row],['# of Girls from host community in age group 3-5 enrolled in learning spaces]]</f>
        <v>0</v>
      </c>
      <c r="BV824" s="22">
        <f>Enrollment[[#This Row],['# of Girls from refugee community in age group 6-14 enrolled in learning spaces]]+Enrollment[[#This Row],['# of Girls from host community in age group 6-14 enrolled in learning spaces]]</f>
        <v>0</v>
      </c>
      <c r="BW8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24" s="22">
        <f>Enrollment[[#This Row],['# of Boys from refugee community in age group 3-5 enrolled in learning spaces]]+Enrollment[[#This Row],['# of Boys from host community in age group 3-5 enrolled in learning spaces]]</f>
        <v>0</v>
      </c>
      <c r="BZ824" s="22">
        <f>Enrollment[[#This Row],['# of Boys from refugee community in age group 6-14 enrolled in learning spaces]]+Enrollment[[#This Row],['# of Boys from host community in age group 6-14 enrolled in learning spaces]]</f>
        <v>0</v>
      </c>
      <c r="CA8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8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25" spans="1:80">
      <c r="A825" s="21" t="s">
        <v>39</v>
      </c>
      <c r="B825" s="21" t="s">
        <v>68</v>
      </c>
      <c r="D825" s="21" t="s">
        <v>1832</v>
      </c>
      <c r="E825" s="21" t="s">
        <v>1990</v>
      </c>
      <c r="F825" s="21" t="s">
        <v>1990</v>
      </c>
      <c r="G825" s="21">
        <v>31013736</v>
      </c>
      <c r="H825" s="21" t="s">
        <v>166</v>
      </c>
      <c r="I825" s="21" t="s">
        <v>259</v>
      </c>
      <c r="J825" s="21" t="s">
        <v>1814</v>
      </c>
      <c r="K825" s="21">
        <v>21.192799999999998</v>
      </c>
      <c r="L825" s="21">
        <v>92.142899999999997</v>
      </c>
      <c r="M825" s="21">
        <v>0</v>
      </c>
      <c r="N825" s="21">
        <v>0</v>
      </c>
      <c r="P825" s="21" t="s">
        <v>99</v>
      </c>
      <c r="Q825" s="21" t="s">
        <v>1779</v>
      </c>
      <c r="AZ8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25" s="22">
        <f>Enrollment[[#This Row],[Refugee Children 3-14]]+Enrollment[[#This Row],[Refugee Children 15-24]]</f>
        <v>0</v>
      </c>
      <c r="BC8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25" s="22">
        <f>Enrollment[[#This Row],[Host Children 3-14]]+Enrollment[[#This Row],[Host Children 15-24]]</f>
        <v>0</v>
      </c>
      <c r="BF825" s="22">
        <f>Enrollment[[#This Row],['# of Boys from refugee community in age group 3-5 enrolled in learning spaces]]+Enrollment[[#This Row],['# of Boys from refugee community in age group 6-14 enrolled in learning spaces]]</f>
        <v>0</v>
      </c>
      <c r="BG825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25" s="22">
        <f>Enrollment[[#This Row],['# of Boys from host community in age group 3-5 enrolled in learning spaces]]+Enrollment[[#This Row],['# of Boys from host community in age group 6-14 enrolled in learning spaces]]</f>
        <v>0</v>
      </c>
      <c r="BI825" s="22">
        <f>Enrollment[[#This Row],['# of Girls from host community in age group 3-5 enrolled in learning spaces]]+Enrollment[[#This Row],['# of Girls from host community in age group 6-14 enrolled in learning spaces]]</f>
        <v>0</v>
      </c>
      <c r="BJ825" s="22">
        <f>Enrollment[[#This Row],[Male Refugee (3-14)]]+Enrollment[[#This Row],[Host Male (3-14)]]</f>
        <v>0</v>
      </c>
      <c r="BK825" s="22">
        <f>Enrollment[[#This Row],[Female Refugee (3-14)]]+Enrollment[[#This Row],[Host Female (3-14)]]</f>
        <v>0</v>
      </c>
      <c r="BL8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25" s="22">
        <f>Enrollment[[#This Row],['# of Boys from host community in age group 15-17 enrolled in learning spaces]]+Enrollment[[#This Row],['# of Boys from host community in age group 18-24 enrolled in learning spaces]]</f>
        <v>0</v>
      </c>
      <c r="BO8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25" s="22">
        <f>Enrollment[[#This Row],[Male Refugee (15-24)]]+Enrollment[[#This Row],[Male Host (15-24)]]</f>
        <v>0</v>
      </c>
      <c r="BQ825" s="22">
        <f>Enrollment[[#This Row],[Female Refugee  (15-24)]]+Enrollment[[#This Row],[Female Host (15-24)]]</f>
        <v>0</v>
      </c>
      <c r="BR825" s="22">
        <f>Enrollment[[#This Row],[Total Male (3-14)]]+Enrollment[[#This Row],[Total Male (15-24)]]</f>
        <v>0</v>
      </c>
      <c r="BS825" s="22">
        <f>Enrollment[[#This Row],[Total Female (3-14)]]+Enrollment[[#This Row],[Total Female (15-24)]]</f>
        <v>0</v>
      </c>
      <c r="BT825" s="22">
        <f>Enrollment[[#This Row],[Refugee Total]]+Enrollment[[#This Row],[Total Host]]</f>
        <v>0</v>
      </c>
      <c r="BU825" s="22">
        <f>Enrollment[[#This Row],['# of Girls from refugee community in age group 3-5 enrolled in learning spaces]]+Enrollment[[#This Row],['# of Girls from host community in age group 3-5 enrolled in learning spaces]]</f>
        <v>0</v>
      </c>
      <c r="BV825" s="22">
        <f>Enrollment[[#This Row],['# of Girls from refugee community in age group 6-14 enrolled in learning spaces]]+Enrollment[[#This Row],['# of Girls from host community in age group 6-14 enrolled in learning spaces]]</f>
        <v>0</v>
      </c>
      <c r="BW8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25" s="22">
        <f>Enrollment[[#This Row],['# of Boys from refugee community in age group 3-5 enrolled in learning spaces]]+Enrollment[[#This Row],['# of Boys from host community in age group 3-5 enrolled in learning spaces]]</f>
        <v>0</v>
      </c>
      <c r="BZ825" s="22">
        <f>Enrollment[[#This Row],['# of Boys from refugee community in age group 6-14 enrolled in learning spaces]]+Enrollment[[#This Row],['# of Boys from host community in age group 6-14 enrolled in learning spaces]]</f>
        <v>0</v>
      </c>
      <c r="CA8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8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26" spans="1:80">
      <c r="A826" s="21" t="s">
        <v>39</v>
      </c>
      <c r="B826" s="21" t="s">
        <v>68</v>
      </c>
      <c r="D826" s="21" t="s">
        <v>1832</v>
      </c>
      <c r="E826" s="21" t="s">
        <v>1991</v>
      </c>
      <c r="F826" s="21" t="s">
        <v>1991</v>
      </c>
      <c r="G826" s="21">
        <v>31013738</v>
      </c>
      <c r="H826" s="21" t="s">
        <v>166</v>
      </c>
      <c r="I826" s="21" t="s">
        <v>259</v>
      </c>
      <c r="J826" s="21" t="s">
        <v>1814</v>
      </c>
      <c r="K826" s="21">
        <v>21.192799999999998</v>
      </c>
      <c r="L826" s="21">
        <v>92.142899999999997</v>
      </c>
      <c r="M826" s="21" t="s">
        <v>261</v>
      </c>
      <c r="N826" s="21" t="s">
        <v>261</v>
      </c>
      <c r="P826" s="21" t="s">
        <v>99</v>
      </c>
      <c r="Q826" s="21" t="s">
        <v>1779</v>
      </c>
      <c r="AZ8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26" s="22">
        <f>Enrollment[[#This Row],[Refugee Children 3-14]]+Enrollment[[#This Row],[Refugee Children 15-24]]</f>
        <v>0</v>
      </c>
      <c r="BC8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26" s="22">
        <f>Enrollment[[#This Row],[Host Children 3-14]]+Enrollment[[#This Row],[Host Children 15-24]]</f>
        <v>0</v>
      </c>
      <c r="BF826" s="22">
        <f>Enrollment[[#This Row],['# of Boys from refugee community in age group 3-5 enrolled in learning spaces]]+Enrollment[[#This Row],['# of Boys from refugee community in age group 6-14 enrolled in learning spaces]]</f>
        <v>0</v>
      </c>
      <c r="BG826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26" s="22">
        <f>Enrollment[[#This Row],['# of Boys from host community in age group 3-5 enrolled in learning spaces]]+Enrollment[[#This Row],['# of Boys from host community in age group 6-14 enrolled in learning spaces]]</f>
        <v>0</v>
      </c>
      <c r="BI826" s="22">
        <f>Enrollment[[#This Row],['# of Girls from host community in age group 3-5 enrolled in learning spaces]]+Enrollment[[#This Row],['# of Girls from host community in age group 6-14 enrolled in learning spaces]]</f>
        <v>0</v>
      </c>
      <c r="BJ826" s="22">
        <f>Enrollment[[#This Row],[Male Refugee (3-14)]]+Enrollment[[#This Row],[Host Male (3-14)]]</f>
        <v>0</v>
      </c>
      <c r="BK826" s="22">
        <f>Enrollment[[#This Row],[Female Refugee (3-14)]]+Enrollment[[#This Row],[Host Female (3-14)]]</f>
        <v>0</v>
      </c>
      <c r="BL8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26" s="22">
        <f>Enrollment[[#This Row],['# of Boys from host community in age group 15-17 enrolled in learning spaces]]+Enrollment[[#This Row],['# of Boys from host community in age group 18-24 enrolled in learning spaces]]</f>
        <v>0</v>
      </c>
      <c r="BO8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26" s="22">
        <f>Enrollment[[#This Row],[Male Refugee (15-24)]]+Enrollment[[#This Row],[Male Host (15-24)]]</f>
        <v>0</v>
      </c>
      <c r="BQ826" s="22">
        <f>Enrollment[[#This Row],[Female Refugee  (15-24)]]+Enrollment[[#This Row],[Female Host (15-24)]]</f>
        <v>0</v>
      </c>
      <c r="BR826" s="22">
        <f>Enrollment[[#This Row],[Total Male (3-14)]]+Enrollment[[#This Row],[Total Male (15-24)]]</f>
        <v>0</v>
      </c>
      <c r="BS826" s="22">
        <f>Enrollment[[#This Row],[Total Female (3-14)]]+Enrollment[[#This Row],[Total Female (15-24)]]</f>
        <v>0</v>
      </c>
      <c r="BT826" s="22">
        <f>Enrollment[[#This Row],[Refugee Total]]+Enrollment[[#This Row],[Total Host]]</f>
        <v>0</v>
      </c>
      <c r="BU826" s="22">
        <f>Enrollment[[#This Row],['# of Girls from refugee community in age group 3-5 enrolled in learning spaces]]+Enrollment[[#This Row],['# of Girls from host community in age group 3-5 enrolled in learning spaces]]</f>
        <v>0</v>
      </c>
      <c r="BV826" s="22">
        <f>Enrollment[[#This Row],['# of Girls from refugee community in age group 6-14 enrolled in learning spaces]]+Enrollment[[#This Row],['# of Girls from host community in age group 6-14 enrolled in learning spaces]]</f>
        <v>0</v>
      </c>
      <c r="BW8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26" s="22">
        <f>Enrollment[[#This Row],['# of Boys from refugee community in age group 3-5 enrolled in learning spaces]]+Enrollment[[#This Row],['# of Boys from host community in age group 3-5 enrolled in learning spaces]]</f>
        <v>0</v>
      </c>
      <c r="BZ826" s="22">
        <f>Enrollment[[#This Row],['# of Boys from refugee community in age group 6-14 enrolled in learning spaces]]+Enrollment[[#This Row],['# of Boys from host community in age group 6-14 enrolled in learning spaces]]</f>
        <v>0</v>
      </c>
      <c r="CA8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8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27" spans="1:80">
      <c r="A827" s="21" t="s">
        <v>39</v>
      </c>
      <c r="B827" s="21" t="s">
        <v>68</v>
      </c>
      <c r="D827" s="21" t="s">
        <v>1832</v>
      </c>
      <c r="E827" s="21" t="s">
        <v>1992</v>
      </c>
      <c r="F827" s="21" t="s">
        <v>1992</v>
      </c>
      <c r="G827" s="21">
        <v>31013741</v>
      </c>
      <c r="H827" s="21" t="s">
        <v>166</v>
      </c>
      <c r="I827" s="21" t="s">
        <v>259</v>
      </c>
      <c r="J827" s="21" t="s">
        <v>1814</v>
      </c>
      <c r="K827" s="21">
        <v>21.192799999999998</v>
      </c>
      <c r="L827" s="21">
        <v>92.142899999999997</v>
      </c>
      <c r="M827" s="21" t="s">
        <v>261</v>
      </c>
      <c r="N827" s="21" t="s">
        <v>261</v>
      </c>
      <c r="P827" s="21" t="s">
        <v>99</v>
      </c>
      <c r="Q827" s="21" t="s">
        <v>1779</v>
      </c>
      <c r="AZ8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27" s="22">
        <f>Enrollment[[#This Row],[Refugee Children 3-14]]+Enrollment[[#This Row],[Refugee Children 15-24]]</f>
        <v>0</v>
      </c>
      <c r="BC8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27" s="22">
        <f>Enrollment[[#This Row],[Host Children 3-14]]+Enrollment[[#This Row],[Host Children 15-24]]</f>
        <v>0</v>
      </c>
      <c r="BF827" s="22">
        <f>Enrollment[[#This Row],['# of Boys from refugee community in age group 3-5 enrolled in learning spaces]]+Enrollment[[#This Row],['# of Boys from refugee community in age group 6-14 enrolled in learning spaces]]</f>
        <v>0</v>
      </c>
      <c r="BG827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27" s="22">
        <f>Enrollment[[#This Row],['# of Boys from host community in age group 3-5 enrolled in learning spaces]]+Enrollment[[#This Row],['# of Boys from host community in age group 6-14 enrolled in learning spaces]]</f>
        <v>0</v>
      </c>
      <c r="BI827" s="22">
        <f>Enrollment[[#This Row],['# of Girls from host community in age group 3-5 enrolled in learning spaces]]+Enrollment[[#This Row],['# of Girls from host community in age group 6-14 enrolled in learning spaces]]</f>
        <v>0</v>
      </c>
      <c r="BJ827" s="22">
        <f>Enrollment[[#This Row],[Male Refugee (3-14)]]+Enrollment[[#This Row],[Host Male (3-14)]]</f>
        <v>0</v>
      </c>
      <c r="BK827" s="22">
        <f>Enrollment[[#This Row],[Female Refugee (3-14)]]+Enrollment[[#This Row],[Host Female (3-14)]]</f>
        <v>0</v>
      </c>
      <c r="BL8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27" s="22">
        <f>Enrollment[[#This Row],['# of Boys from host community in age group 15-17 enrolled in learning spaces]]+Enrollment[[#This Row],['# of Boys from host community in age group 18-24 enrolled in learning spaces]]</f>
        <v>0</v>
      </c>
      <c r="BO8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27" s="22">
        <f>Enrollment[[#This Row],[Male Refugee (15-24)]]+Enrollment[[#This Row],[Male Host (15-24)]]</f>
        <v>0</v>
      </c>
      <c r="BQ827" s="22">
        <f>Enrollment[[#This Row],[Female Refugee  (15-24)]]+Enrollment[[#This Row],[Female Host (15-24)]]</f>
        <v>0</v>
      </c>
      <c r="BR827" s="22">
        <f>Enrollment[[#This Row],[Total Male (3-14)]]+Enrollment[[#This Row],[Total Male (15-24)]]</f>
        <v>0</v>
      </c>
      <c r="BS827" s="22">
        <f>Enrollment[[#This Row],[Total Female (3-14)]]+Enrollment[[#This Row],[Total Female (15-24)]]</f>
        <v>0</v>
      </c>
      <c r="BT827" s="22">
        <f>Enrollment[[#This Row],[Refugee Total]]+Enrollment[[#This Row],[Total Host]]</f>
        <v>0</v>
      </c>
      <c r="BU827" s="22">
        <f>Enrollment[[#This Row],['# of Girls from refugee community in age group 3-5 enrolled in learning spaces]]+Enrollment[[#This Row],['# of Girls from host community in age group 3-5 enrolled in learning spaces]]</f>
        <v>0</v>
      </c>
      <c r="BV827" s="22">
        <f>Enrollment[[#This Row],['# of Girls from refugee community in age group 6-14 enrolled in learning spaces]]+Enrollment[[#This Row],['# of Girls from host community in age group 6-14 enrolled in learning spaces]]</f>
        <v>0</v>
      </c>
      <c r="BW8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27" s="22">
        <f>Enrollment[[#This Row],['# of Boys from refugee community in age group 3-5 enrolled in learning spaces]]+Enrollment[[#This Row],['# of Boys from host community in age group 3-5 enrolled in learning spaces]]</f>
        <v>0</v>
      </c>
      <c r="BZ827" s="22">
        <f>Enrollment[[#This Row],['# of Boys from refugee community in age group 6-14 enrolled in learning spaces]]+Enrollment[[#This Row],['# of Boys from host community in age group 6-14 enrolled in learning spaces]]</f>
        <v>0</v>
      </c>
      <c r="CA8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8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28" spans="1:80">
      <c r="A828" s="21" t="s">
        <v>39</v>
      </c>
      <c r="B828" s="21" t="s">
        <v>68</v>
      </c>
      <c r="D828" s="21" t="s">
        <v>1832</v>
      </c>
      <c r="E828" s="21" t="s">
        <v>1992</v>
      </c>
      <c r="F828" s="21" t="s">
        <v>1992</v>
      </c>
      <c r="G828" s="21">
        <v>31013742</v>
      </c>
      <c r="H828" s="21" t="s">
        <v>166</v>
      </c>
      <c r="I828" s="21" t="s">
        <v>259</v>
      </c>
      <c r="J828" s="21" t="s">
        <v>1814</v>
      </c>
      <c r="P828" s="21" t="s">
        <v>99</v>
      </c>
      <c r="Q828" s="21" t="s">
        <v>1779</v>
      </c>
      <c r="AZ8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28" s="22">
        <f>Enrollment[[#This Row],[Refugee Children 3-14]]+Enrollment[[#This Row],[Refugee Children 15-24]]</f>
        <v>0</v>
      </c>
      <c r="BC8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28" s="22">
        <f>Enrollment[[#This Row],[Host Children 3-14]]+Enrollment[[#This Row],[Host Children 15-24]]</f>
        <v>0</v>
      </c>
      <c r="BF828" s="22">
        <f>Enrollment[[#This Row],['# of Boys from refugee community in age group 3-5 enrolled in learning spaces]]+Enrollment[[#This Row],['# of Boys from refugee community in age group 6-14 enrolled in learning spaces]]</f>
        <v>0</v>
      </c>
      <c r="BG828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28" s="22">
        <f>Enrollment[[#This Row],['# of Boys from host community in age group 3-5 enrolled in learning spaces]]+Enrollment[[#This Row],['# of Boys from host community in age group 6-14 enrolled in learning spaces]]</f>
        <v>0</v>
      </c>
      <c r="BI828" s="22">
        <f>Enrollment[[#This Row],['# of Girls from host community in age group 3-5 enrolled in learning spaces]]+Enrollment[[#This Row],['# of Girls from host community in age group 6-14 enrolled in learning spaces]]</f>
        <v>0</v>
      </c>
      <c r="BJ828" s="22">
        <f>Enrollment[[#This Row],[Male Refugee (3-14)]]+Enrollment[[#This Row],[Host Male (3-14)]]</f>
        <v>0</v>
      </c>
      <c r="BK828" s="22">
        <f>Enrollment[[#This Row],[Female Refugee (3-14)]]+Enrollment[[#This Row],[Host Female (3-14)]]</f>
        <v>0</v>
      </c>
      <c r="BL8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28" s="22">
        <f>Enrollment[[#This Row],['# of Boys from host community in age group 15-17 enrolled in learning spaces]]+Enrollment[[#This Row],['# of Boys from host community in age group 18-24 enrolled in learning spaces]]</f>
        <v>0</v>
      </c>
      <c r="BO8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28" s="22">
        <f>Enrollment[[#This Row],[Male Refugee (15-24)]]+Enrollment[[#This Row],[Male Host (15-24)]]</f>
        <v>0</v>
      </c>
      <c r="BQ828" s="22">
        <f>Enrollment[[#This Row],[Female Refugee  (15-24)]]+Enrollment[[#This Row],[Female Host (15-24)]]</f>
        <v>0</v>
      </c>
      <c r="BR828" s="22">
        <f>Enrollment[[#This Row],[Total Male (3-14)]]+Enrollment[[#This Row],[Total Male (15-24)]]</f>
        <v>0</v>
      </c>
      <c r="BS828" s="22">
        <f>Enrollment[[#This Row],[Total Female (3-14)]]+Enrollment[[#This Row],[Total Female (15-24)]]</f>
        <v>0</v>
      </c>
      <c r="BT828" s="22">
        <f>Enrollment[[#This Row],[Refugee Total]]+Enrollment[[#This Row],[Total Host]]</f>
        <v>0</v>
      </c>
      <c r="BU828" s="22">
        <f>Enrollment[[#This Row],['# of Girls from refugee community in age group 3-5 enrolled in learning spaces]]+Enrollment[[#This Row],['# of Girls from host community in age group 3-5 enrolled in learning spaces]]</f>
        <v>0</v>
      </c>
      <c r="BV828" s="22">
        <f>Enrollment[[#This Row],['# of Girls from refugee community in age group 6-14 enrolled in learning spaces]]+Enrollment[[#This Row],['# of Girls from host community in age group 6-14 enrolled in learning spaces]]</f>
        <v>0</v>
      </c>
      <c r="BW8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28" s="22">
        <f>Enrollment[[#This Row],['# of Boys from refugee community in age group 3-5 enrolled in learning spaces]]+Enrollment[[#This Row],['# of Boys from host community in age group 3-5 enrolled in learning spaces]]</f>
        <v>0</v>
      </c>
      <c r="BZ828" s="22">
        <f>Enrollment[[#This Row],['# of Boys from refugee community in age group 6-14 enrolled in learning spaces]]+Enrollment[[#This Row],['# of Boys from host community in age group 6-14 enrolled in learning spaces]]</f>
        <v>0</v>
      </c>
      <c r="CA8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29" spans="1:80">
      <c r="A829" s="21" t="s">
        <v>39</v>
      </c>
      <c r="B829" s="21" t="s">
        <v>68</v>
      </c>
      <c r="D829" s="21" t="s">
        <v>1832</v>
      </c>
      <c r="E829" s="21" t="s">
        <v>1993</v>
      </c>
      <c r="F829" s="21" t="s">
        <v>1993</v>
      </c>
      <c r="G829" s="21">
        <v>31013743</v>
      </c>
      <c r="H829" s="21" t="s">
        <v>166</v>
      </c>
      <c r="I829" s="21" t="s">
        <v>259</v>
      </c>
      <c r="J829" s="21" t="s">
        <v>1814</v>
      </c>
      <c r="K829" s="21">
        <v>21.197099999999999</v>
      </c>
      <c r="L829" s="21">
        <v>92.143699999999995</v>
      </c>
      <c r="M829" s="21" t="s">
        <v>261</v>
      </c>
      <c r="N829" s="21" t="s">
        <v>261</v>
      </c>
      <c r="P829" s="21" t="s">
        <v>99</v>
      </c>
      <c r="Q829" s="21" t="s">
        <v>1779</v>
      </c>
      <c r="AZ8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29" s="22">
        <f>Enrollment[[#This Row],[Refugee Children 3-14]]+Enrollment[[#This Row],[Refugee Children 15-24]]</f>
        <v>0</v>
      </c>
      <c r="BC8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29" s="22">
        <f>Enrollment[[#This Row],[Host Children 3-14]]+Enrollment[[#This Row],[Host Children 15-24]]</f>
        <v>0</v>
      </c>
      <c r="BF829" s="22">
        <f>Enrollment[[#This Row],['# of Boys from refugee community in age group 3-5 enrolled in learning spaces]]+Enrollment[[#This Row],['# of Boys from refugee community in age group 6-14 enrolled in learning spaces]]</f>
        <v>0</v>
      </c>
      <c r="BG829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29" s="22">
        <f>Enrollment[[#This Row],['# of Boys from host community in age group 3-5 enrolled in learning spaces]]+Enrollment[[#This Row],['# of Boys from host community in age group 6-14 enrolled in learning spaces]]</f>
        <v>0</v>
      </c>
      <c r="BI829" s="22">
        <f>Enrollment[[#This Row],['# of Girls from host community in age group 3-5 enrolled in learning spaces]]+Enrollment[[#This Row],['# of Girls from host community in age group 6-14 enrolled in learning spaces]]</f>
        <v>0</v>
      </c>
      <c r="BJ829" s="22">
        <f>Enrollment[[#This Row],[Male Refugee (3-14)]]+Enrollment[[#This Row],[Host Male (3-14)]]</f>
        <v>0</v>
      </c>
      <c r="BK829" s="22">
        <f>Enrollment[[#This Row],[Female Refugee (3-14)]]+Enrollment[[#This Row],[Host Female (3-14)]]</f>
        <v>0</v>
      </c>
      <c r="BL8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29" s="22">
        <f>Enrollment[[#This Row],['# of Boys from host community in age group 15-17 enrolled in learning spaces]]+Enrollment[[#This Row],['# of Boys from host community in age group 18-24 enrolled in learning spaces]]</f>
        <v>0</v>
      </c>
      <c r="BO8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29" s="22">
        <f>Enrollment[[#This Row],[Male Refugee (15-24)]]+Enrollment[[#This Row],[Male Host (15-24)]]</f>
        <v>0</v>
      </c>
      <c r="BQ829" s="22">
        <f>Enrollment[[#This Row],[Female Refugee  (15-24)]]+Enrollment[[#This Row],[Female Host (15-24)]]</f>
        <v>0</v>
      </c>
      <c r="BR829" s="22">
        <f>Enrollment[[#This Row],[Total Male (3-14)]]+Enrollment[[#This Row],[Total Male (15-24)]]</f>
        <v>0</v>
      </c>
      <c r="BS829" s="22">
        <f>Enrollment[[#This Row],[Total Female (3-14)]]+Enrollment[[#This Row],[Total Female (15-24)]]</f>
        <v>0</v>
      </c>
      <c r="BT829" s="22">
        <f>Enrollment[[#This Row],[Refugee Total]]+Enrollment[[#This Row],[Total Host]]</f>
        <v>0</v>
      </c>
      <c r="BU829" s="22">
        <f>Enrollment[[#This Row],['# of Girls from refugee community in age group 3-5 enrolled in learning spaces]]+Enrollment[[#This Row],['# of Girls from host community in age group 3-5 enrolled in learning spaces]]</f>
        <v>0</v>
      </c>
      <c r="BV829" s="22">
        <f>Enrollment[[#This Row],['# of Girls from refugee community in age group 6-14 enrolled in learning spaces]]+Enrollment[[#This Row],['# of Girls from host community in age group 6-14 enrolled in learning spaces]]</f>
        <v>0</v>
      </c>
      <c r="BW8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29" s="22">
        <f>Enrollment[[#This Row],['# of Boys from refugee community in age group 3-5 enrolled in learning spaces]]+Enrollment[[#This Row],['# of Boys from host community in age group 3-5 enrolled in learning spaces]]</f>
        <v>0</v>
      </c>
      <c r="BZ829" s="22">
        <f>Enrollment[[#This Row],['# of Boys from refugee community in age group 6-14 enrolled in learning spaces]]+Enrollment[[#This Row],['# of Boys from host community in age group 6-14 enrolled in learning spaces]]</f>
        <v>0</v>
      </c>
      <c r="CA8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8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30" spans="1:80">
      <c r="A830" s="21" t="s">
        <v>39</v>
      </c>
      <c r="B830" s="21" t="s">
        <v>68</v>
      </c>
      <c r="D830" s="21" t="s">
        <v>1832</v>
      </c>
      <c r="E830" s="21" t="s">
        <v>1994</v>
      </c>
      <c r="F830" s="21" t="s">
        <v>1994</v>
      </c>
      <c r="G830" s="21">
        <v>31013744</v>
      </c>
      <c r="H830" s="21" t="s">
        <v>166</v>
      </c>
      <c r="I830" s="21" t="s">
        <v>259</v>
      </c>
      <c r="J830" s="21" t="s">
        <v>1814</v>
      </c>
      <c r="K830" s="21">
        <v>21.197099999999999</v>
      </c>
      <c r="L830" s="21">
        <v>92.143699999999995</v>
      </c>
      <c r="M830" s="21" t="s">
        <v>261</v>
      </c>
      <c r="N830" s="21" t="s">
        <v>261</v>
      </c>
      <c r="P830" s="21" t="s">
        <v>99</v>
      </c>
      <c r="Q830" s="21" t="s">
        <v>1779</v>
      </c>
      <c r="AZ8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30" s="22">
        <f>Enrollment[[#This Row],[Refugee Children 3-14]]+Enrollment[[#This Row],[Refugee Children 15-24]]</f>
        <v>0</v>
      </c>
      <c r="BC8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30" s="22">
        <f>Enrollment[[#This Row],[Host Children 3-14]]+Enrollment[[#This Row],[Host Children 15-24]]</f>
        <v>0</v>
      </c>
      <c r="BF830" s="22">
        <f>Enrollment[[#This Row],['# of Boys from refugee community in age group 3-5 enrolled in learning spaces]]+Enrollment[[#This Row],['# of Boys from refugee community in age group 6-14 enrolled in learning spaces]]</f>
        <v>0</v>
      </c>
      <c r="BG830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30" s="22">
        <f>Enrollment[[#This Row],['# of Boys from host community in age group 3-5 enrolled in learning spaces]]+Enrollment[[#This Row],['# of Boys from host community in age group 6-14 enrolled in learning spaces]]</f>
        <v>0</v>
      </c>
      <c r="BI830" s="22">
        <f>Enrollment[[#This Row],['# of Girls from host community in age group 3-5 enrolled in learning spaces]]+Enrollment[[#This Row],['# of Girls from host community in age group 6-14 enrolled in learning spaces]]</f>
        <v>0</v>
      </c>
      <c r="BJ830" s="22">
        <f>Enrollment[[#This Row],[Male Refugee (3-14)]]+Enrollment[[#This Row],[Host Male (3-14)]]</f>
        <v>0</v>
      </c>
      <c r="BK830" s="22">
        <f>Enrollment[[#This Row],[Female Refugee (3-14)]]+Enrollment[[#This Row],[Host Female (3-14)]]</f>
        <v>0</v>
      </c>
      <c r="BL8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30" s="22">
        <f>Enrollment[[#This Row],['# of Boys from host community in age group 15-17 enrolled in learning spaces]]+Enrollment[[#This Row],['# of Boys from host community in age group 18-24 enrolled in learning spaces]]</f>
        <v>0</v>
      </c>
      <c r="BO8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30" s="22">
        <f>Enrollment[[#This Row],[Male Refugee (15-24)]]+Enrollment[[#This Row],[Male Host (15-24)]]</f>
        <v>0</v>
      </c>
      <c r="BQ830" s="22">
        <f>Enrollment[[#This Row],[Female Refugee  (15-24)]]+Enrollment[[#This Row],[Female Host (15-24)]]</f>
        <v>0</v>
      </c>
      <c r="BR830" s="22">
        <f>Enrollment[[#This Row],[Total Male (3-14)]]+Enrollment[[#This Row],[Total Male (15-24)]]</f>
        <v>0</v>
      </c>
      <c r="BS830" s="22">
        <f>Enrollment[[#This Row],[Total Female (3-14)]]+Enrollment[[#This Row],[Total Female (15-24)]]</f>
        <v>0</v>
      </c>
      <c r="BT830" s="22">
        <f>Enrollment[[#This Row],[Refugee Total]]+Enrollment[[#This Row],[Total Host]]</f>
        <v>0</v>
      </c>
      <c r="BU830" s="22">
        <f>Enrollment[[#This Row],['# of Girls from refugee community in age group 3-5 enrolled in learning spaces]]+Enrollment[[#This Row],['# of Girls from host community in age group 3-5 enrolled in learning spaces]]</f>
        <v>0</v>
      </c>
      <c r="BV830" s="22">
        <f>Enrollment[[#This Row],['# of Girls from refugee community in age group 6-14 enrolled in learning spaces]]+Enrollment[[#This Row],['# of Girls from host community in age group 6-14 enrolled in learning spaces]]</f>
        <v>0</v>
      </c>
      <c r="BW8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30" s="22">
        <f>Enrollment[[#This Row],['# of Boys from refugee community in age group 3-5 enrolled in learning spaces]]+Enrollment[[#This Row],['# of Boys from host community in age group 3-5 enrolled in learning spaces]]</f>
        <v>0</v>
      </c>
      <c r="BZ830" s="22">
        <f>Enrollment[[#This Row],['# of Boys from refugee community in age group 6-14 enrolled in learning spaces]]+Enrollment[[#This Row],['# of Boys from host community in age group 6-14 enrolled in learning spaces]]</f>
        <v>0</v>
      </c>
      <c r="CA8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8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31" spans="1:80">
      <c r="A831" s="21" t="s">
        <v>39</v>
      </c>
      <c r="B831" s="21" t="s">
        <v>68</v>
      </c>
      <c r="D831" s="21" t="s">
        <v>1832</v>
      </c>
      <c r="E831" s="21" t="s">
        <v>1995</v>
      </c>
      <c r="F831" s="21" t="s">
        <v>1995</v>
      </c>
      <c r="G831" s="21">
        <v>31013746</v>
      </c>
      <c r="H831" s="21" t="s">
        <v>166</v>
      </c>
      <c r="I831" s="21" t="s">
        <v>259</v>
      </c>
      <c r="J831" s="21" t="s">
        <v>1814</v>
      </c>
      <c r="K831" s="21">
        <v>21.197399999999998</v>
      </c>
      <c r="L831" s="21">
        <v>92.144099999999995</v>
      </c>
      <c r="M831" s="21" t="s">
        <v>261</v>
      </c>
      <c r="N831" s="21" t="s">
        <v>261</v>
      </c>
      <c r="P831" s="21" t="s">
        <v>99</v>
      </c>
      <c r="Q831" s="21" t="s">
        <v>1779</v>
      </c>
      <c r="AZ8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31" s="22">
        <f>Enrollment[[#This Row],[Refugee Children 3-14]]+Enrollment[[#This Row],[Refugee Children 15-24]]</f>
        <v>0</v>
      </c>
      <c r="BC8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31" s="22">
        <f>Enrollment[[#This Row],[Host Children 3-14]]+Enrollment[[#This Row],[Host Children 15-24]]</f>
        <v>0</v>
      </c>
      <c r="BF831" s="22">
        <f>Enrollment[[#This Row],['# of Boys from refugee community in age group 3-5 enrolled in learning spaces]]+Enrollment[[#This Row],['# of Boys from refugee community in age group 6-14 enrolled in learning spaces]]</f>
        <v>0</v>
      </c>
      <c r="BG831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31" s="22">
        <f>Enrollment[[#This Row],['# of Boys from host community in age group 3-5 enrolled in learning spaces]]+Enrollment[[#This Row],['# of Boys from host community in age group 6-14 enrolled in learning spaces]]</f>
        <v>0</v>
      </c>
      <c r="BI831" s="22">
        <f>Enrollment[[#This Row],['# of Girls from host community in age group 3-5 enrolled in learning spaces]]+Enrollment[[#This Row],['# of Girls from host community in age group 6-14 enrolled in learning spaces]]</f>
        <v>0</v>
      </c>
      <c r="BJ831" s="22">
        <f>Enrollment[[#This Row],[Male Refugee (3-14)]]+Enrollment[[#This Row],[Host Male (3-14)]]</f>
        <v>0</v>
      </c>
      <c r="BK831" s="22">
        <f>Enrollment[[#This Row],[Female Refugee (3-14)]]+Enrollment[[#This Row],[Host Female (3-14)]]</f>
        <v>0</v>
      </c>
      <c r="BL8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31" s="22">
        <f>Enrollment[[#This Row],['# of Boys from host community in age group 15-17 enrolled in learning spaces]]+Enrollment[[#This Row],['# of Boys from host community in age group 18-24 enrolled in learning spaces]]</f>
        <v>0</v>
      </c>
      <c r="BO8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31" s="22">
        <f>Enrollment[[#This Row],[Male Refugee (15-24)]]+Enrollment[[#This Row],[Male Host (15-24)]]</f>
        <v>0</v>
      </c>
      <c r="BQ831" s="22">
        <f>Enrollment[[#This Row],[Female Refugee  (15-24)]]+Enrollment[[#This Row],[Female Host (15-24)]]</f>
        <v>0</v>
      </c>
      <c r="BR831" s="22">
        <f>Enrollment[[#This Row],[Total Male (3-14)]]+Enrollment[[#This Row],[Total Male (15-24)]]</f>
        <v>0</v>
      </c>
      <c r="BS831" s="22">
        <f>Enrollment[[#This Row],[Total Female (3-14)]]+Enrollment[[#This Row],[Total Female (15-24)]]</f>
        <v>0</v>
      </c>
      <c r="BT831" s="22">
        <f>Enrollment[[#This Row],[Refugee Total]]+Enrollment[[#This Row],[Total Host]]</f>
        <v>0</v>
      </c>
      <c r="BU831" s="22">
        <f>Enrollment[[#This Row],['# of Girls from refugee community in age group 3-5 enrolled in learning spaces]]+Enrollment[[#This Row],['# of Girls from host community in age group 3-5 enrolled in learning spaces]]</f>
        <v>0</v>
      </c>
      <c r="BV831" s="22">
        <f>Enrollment[[#This Row],['# of Girls from refugee community in age group 6-14 enrolled in learning spaces]]+Enrollment[[#This Row],['# of Girls from host community in age group 6-14 enrolled in learning spaces]]</f>
        <v>0</v>
      </c>
      <c r="BW8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31" s="22">
        <f>Enrollment[[#This Row],['# of Boys from refugee community in age group 3-5 enrolled in learning spaces]]+Enrollment[[#This Row],['# of Boys from host community in age group 3-5 enrolled in learning spaces]]</f>
        <v>0</v>
      </c>
      <c r="BZ831" s="22">
        <f>Enrollment[[#This Row],['# of Boys from refugee community in age group 6-14 enrolled in learning spaces]]+Enrollment[[#This Row],['# of Boys from host community in age group 6-14 enrolled in learning spaces]]</f>
        <v>0</v>
      </c>
      <c r="CA8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8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32" spans="1:80">
      <c r="A832" s="21" t="s">
        <v>39</v>
      </c>
      <c r="B832" s="21" t="s">
        <v>68</v>
      </c>
      <c r="D832" s="21" t="s">
        <v>1832</v>
      </c>
      <c r="E832" s="21" t="s">
        <v>1996</v>
      </c>
      <c r="F832" s="21" t="s">
        <v>1996</v>
      </c>
      <c r="G832" s="21">
        <v>31013747</v>
      </c>
      <c r="H832" s="21" t="s">
        <v>166</v>
      </c>
      <c r="I832" s="21" t="s">
        <v>259</v>
      </c>
      <c r="J832" s="21" t="s">
        <v>1814</v>
      </c>
      <c r="K832" s="21">
        <v>21.1952</v>
      </c>
      <c r="L832" s="21">
        <v>92.145600000000002</v>
      </c>
      <c r="M832" s="21" t="s">
        <v>261</v>
      </c>
      <c r="N832" s="21" t="s">
        <v>261</v>
      </c>
      <c r="P832" s="21" t="s">
        <v>99</v>
      </c>
      <c r="Q832" s="21" t="s">
        <v>1779</v>
      </c>
      <c r="AZ8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32" s="22">
        <f>Enrollment[[#This Row],[Refugee Children 3-14]]+Enrollment[[#This Row],[Refugee Children 15-24]]</f>
        <v>0</v>
      </c>
      <c r="BC8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32" s="22">
        <f>Enrollment[[#This Row],[Host Children 3-14]]+Enrollment[[#This Row],[Host Children 15-24]]</f>
        <v>0</v>
      </c>
      <c r="BF832" s="22">
        <f>Enrollment[[#This Row],['# of Boys from refugee community in age group 3-5 enrolled in learning spaces]]+Enrollment[[#This Row],['# of Boys from refugee community in age group 6-14 enrolled in learning spaces]]</f>
        <v>0</v>
      </c>
      <c r="BG832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32" s="22">
        <f>Enrollment[[#This Row],['# of Boys from host community in age group 3-5 enrolled in learning spaces]]+Enrollment[[#This Row],['# of Boys from host community in age group 6-14 enrolled in learning spaces]]</f>
        <v>0</v>
      </c>
      <c r="BI832" s="22">
        <f>Enrollment[[#This Row],['# of Girls from host community in age group 3-5 enrolled in learning spaces]]+Enrollment[[#This Row],['# of Girls from host community in age group 6-14 enrolled in learning spaces]]</f>
        <v>0</v>
      </c>
      <c r="BJ832" s="22">
        <f>Enrollment[[#This Row],[Male Refugee (3-14)]]+Enrollment[[#This Row],[Host Male (3-14)]]</f>
        <v>0</v>
      </c>
      <c r="BK832" s="22">
        <f>Enrollment[[#This Row],[Female Refugee (3-14)]]+Enrollment[[#This Row],[Host Female (3-14)]]</f>
        <v>0</v>
      </c>
      <c r="BL8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32" s="22">
        <f>Enrollment[[#This Row],['# of Boys from host community in age group 15-17 enrolled in learning spaces]]+Enrollment[[#This Row],['# of Boys from host community in age group 18-24 enrolled in learning spaces]]</f>
        <v>0</v>
      </c>
      <c r="BO8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32" s="22">
        <f>Enrollment[[#This Row],[Male Refugee (15-24)]]+Enrollment[[#This Row],[Male Host (15-24)]]</f>
        <v>0</v>
      </c>
      <c r="BQ832" s="22">
        <f>Enrollment[[#This Row],[Female Refugee  (15-24)]]+Enrollment[[#This Row],[Female Host (15-24)]]</f>
        <v>0</v>
      </c>
      <c r="BR832" s="22">
        <f>Enrollment[[#This Row],[Total Male (3-14)]]+Enrollment[[#This Row],[Total Male (15-24)]]</f>
        <v>0</v>
      </c>
      <c r="BS832" s="22">
        <f>Enrollment[[#This Row],[Total Female (3-14)]]+Enrollment[[#This Row],[Total Female (15-24)]]</f>
        <v>0</v>
      </c>
      <c r="BT832" s="22">
        <f>Enrollment[[#This Row],[Refugee Total]]+Enrollment[[#This Row],[Total Host]]</f>
        <v>0</v>
      </c>
      <c r="BU832" s="22">
        <f>Enrollment[[#This Row],['# of Girls from refugee community in age group 3-5 enrolled in learning spaces]]+Enrollment[[#This Row],['# of Girls from host community in age group 3-5 enrolled in learning spaces]]</f>
        <v>0</v>
      </c>
      <c r="BV832" s="22">
        <f>Enrollment[[#This Row],['# of Girls from refugee community in age group 6-14 enrolled in learning spaces]]+Enrollment[[#This Row],['# of Girls from host community in age group 6-14 enrolled in learning spaces]]</f>
        <v>0</v>
      </c>
      <c r="BW8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32" s="22">
        <f>Enrollment[[#This Row],['# of Boys from refugee community in age group 3-5 enrolled in learning spaces]]+Enrollment[[#This Row],['# of Boys from host community in age group 3-5 enrolled in learning spaces]]</f>
        <v>0</v>
      </c>
      <c r="BZ832" s="22">
        <f>Enrollment[[#This Row],['# of Boys from refugee community in age group 6-14 enrolled in learning spaces]]+Enrollment[[#This Row],['# of Boys from host community in age group 6-14 enrolled in learning spaces]]</f>
        <v>0</v>
      </c>
      <c r="CA8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8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33" spans="1:80">
      <c r="A833" s="21" t="s">
        <v>39</v>
      </c>
      <c r="B833" s="21" t="s">
        <v>68</v>
      </c>
      <c r="D833" s="21" t="s">
        <v>1832</v>
      </c>
      <c r="E833" s="21" t="s">
        <v>1997</v>
      </c>
      <c r="F833" s="21" t="s">
        <v>1997</v>
      </c>
      <c r="G833" s="21">
        <v>31013750</v>
      </c>
      <c r="H833" s="21" t="s">
        <v>166</v>
      </c>
      <c r="I833" s="21" t="s">
        <v>259</v>
      </c>
      <c r="J833" s="21" t="s">
        <v>1814</v>
      </c>
      <c r="K833" s="21">
        <v>21.195799999999998</v>
      </c>
      <c r="L833" s="21">
        <v>92.145600000000002</v>
      </c>
      <c r="M833" s="21">
        <v>0</v>
      </c>
      <c r="N833" s="21">
        <v>0</v>
      </c>
      <c r="P833" s="21" t="s">
        <v>99</v>
      </c>
      <c r="Q833" s="21" t="s">
        <v>1779</v>
      </c>
      <c r="AZ8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33" s="22">
        <f>Enrollment[[#This Row],[Refugee Children 3-14]]+Enrollment[[#This Row],[Refugee Children 15-24]]</f>
        <v>0</v>
      </c>
      <c r="BC8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33" s="22">
        <f>Enrollment[[#This Row],[Host Children 3-14]]+Enrollment[[#This Row],[Host Children 15-24]]</f>
        <v>0</v>
      </c>
      <c r="BF833" s="22">
        <f>Enrollment[[#This Row],['# of Boys from refugee community in age group 3-5 enrolled in learning spaces]]+Enrollment[[#This Row],['# of Boys from refugee community in age group 6-14 enrolled in learning spaces]]</f>
        <v>0</v>
      </c>
      <c r="BG833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33" s="22">
        <f>Enrollment[[#This Row],['# of Boys from host community in age group 3-5 enrolled in learning spaces]]+Enrollment[[#This Row],['# of Boys from host community in age group 6-14 enrolled in learning spaces]]</f>
        <v>0</v>
      </c>
      <c r="BI833" s="22">
        <f>Enrollment[[#This Row],['# of Girls from host community in age group 3-5 enrolled in learning spaces]]+Enrollment[[#This Row],['# of Girls from host community in age group 6-14 enrolled in learning spaces]]</f>
        <v>0</v>
      </c>
      <c r="BJ833" s="22">
        <f>Enrollment[[#This Row],[Male Refugee (3-14)]]+Enrollment[[#This Row],[Host Male (3-14)]]</f>
        <v>0</v>
      </c>
      <c r="BK833" s="22">
        <f>Enrollment[[#This Row],[Female Refugee (3-14)]]+Enrollment[[#This Row],[Host Female (3-14)]]</f>
        <v>0</v>
      </c>
      <c r="BL8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33" s="22">
        <f>Enrollment[[#This Row],['# of Boys from host community in age group 15-17 enrolled in learning spaces]]+Enrollment[[#This Row],['# of Boys from host community in age group 18-24 enrolled in learning spaces]]</f>
        <v>0</v>
      </c>
      <c r="BO8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33" s="22">
        <f>Enrollment[[#This Row],[Male Refugee (15-24)]]+Enrollment[[#This Row],[Male Host (15-24)]]</f>
        <v>0</v>
      </c>
      <c r="BQ833" s="22">
        <f>Enrollment[[#This Row],[Female Refugee  (15-24)]]+Enrollment[[#This Row],[Female Host (15-24)]]</f>
        <v>0</v>
      </c>
      <c r="BR833" s="22">
        <f>Enrollment[[#This Row],[Total Male (3-14)]]+Enrollment[[#This Row],[Total Male (15-24)]]</f>
        <v>0</v>
      </c>
      <c r="BS833" s="22">
        <f>Enrollment[[#This Row],[Total Female (3-14)]]+Enrollment[[#This Row],[Total Female (15-24)]]</f>
        <v>0</v>
      </c>
      <c r="BT833" s="22">
        <f>Enrollment[[#This Row],[Refugee Total]]+Enrollment[[#This Row],[Total Host]]</f>
        <v>0</v>
      </c>
      <c r="BU833" s="22">
        <f>Enrollment[[#This Row],['# of Girls from refugee community in age group 3-5 enrolled in learning spaces]]+Enrollment[[#This Row],['# of Girls from host community in age group 3-5 enrolled in learning spaces]]</f>
        <v>0</v>
      </c>
      <c r="BV833" s="22">
        <f>Enrollment[[#This Row],['# of Girls from refugee community in age group 6-14 enrolled in learning spaces]]+Enrollment[[#This Row],['# of Girls from host community in age group 6-14 enrolled in learning spaces]]</f>
        <v>0</v>
      </c>
      <c r="BW8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33" s="22">
        <f>Enrollment[[#This Row],['# of Boys from refugee community in age group 3-5 enrolled in learning spaces]]+Enrollment[[#This Row],['# of Boys from host community in age group 3-5 enrolled in learning spaces]]</f>
        <v>0</v>
      </c>
      <c r="BZ833" s="22">
        <f>Enrollment[[#This Row],['# of Boys from refugee community in age group 6-14 enrolled in learning spaces]]+Enrollment[[#This Row],['# of Boys from host community in age group 6-14 enrolled in learning spaces]]</f>
        <v>0</v>
      </c>
      <c r="CA8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8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34" spans="1:80">
      <c r="A834" s="21" t="s">
        <v>39</v>
      </c>
      <c r="B834" s="21" t="s">
        <v>68</v>
      </c>
      <c r="D834" s="21" t="s">
        <v>1832</v>
      </c>
      <c r="E834" s="21" t="s">
        <v>1998</v>
      </c>
      <c r="F834" s="21" t="s">
        <v>1998</v>
      </c>
      <c r="G834" s="21">
        <v>31013752</v>
      </c>
      <c r="H834" s="21" t="s">
        <v>166</v>
      </c>
      <c r="I834" s="21" t="s">
        <v>259</v>
      </c>
      <c r="J834" s="21" t="s">
        <v>1814</v>
      </c>
      <c r="K834" s="21">
        <v>21.196100000000001</v>
      </c>
      <c r="L834" s="21">
        <v>92.146000000000001</v>
      </c>
      <c r="M834" s="21" t="s">
        <v>261</v>
      </c>
      <c r="N834" s="21" t="s">
        <v>261</v>
      </c>
      <c r="P834" s="21" t="s">
        <v>99</v>
      </c>
      <c r="Q834" s="21" t="s">
        <v>1779</v>
      </c>
      <c r="AZ8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34" s="22">
        <f>Enrollment[[#This Row],[Refugee Children 3-14]]+Enrollment[[#This Row],[Refugee Children 15-24]]</f>
        <v>0</v>
      </c>
      <c r="BC8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34" s="22">
        <f>Enrollment[[#This Row],[Host Children 3-14]]+Enrollment[[#This Row],[Host Children 15-24]]</f>
        <v>0</v>
      </c>
      <c r="BF834" s="22">
        <f>Enrollment[[#This Row],['# of Boys from refugee community in age group 3-5 enrolled in learning spaces]]+Enrollment[[#This Row],['# of Boys from refugee community in age group 6-14 enrolled in learning spaces]]</f>
        <v>0</v>
      </c>
      <c r="BG834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34" s="22">
        <f>Enrollment[[#This Row],['# of Boys from host community in age group 3-5 enrolled in learning spaces]]+Enrollment[[#This Row],['# of Boys from host community in age group 6-14 enrolled in learning spaces]]</f>
        <v>0</v>
      </c>
      <c r="BI834" s="22">
        <f>Enrollment[[#This Row],['# of Girls from host community in age group 3-5 enrolled in learning spaces]]+Enrollment[[#This Row],['# of Girls from host community in age group 6-14 enrolled in learning spaces]]</f>
        <v>0</v>
      </c>
      <c r="BJ834" s="22">
        <f>Enrollment[[#This Row],[Male Refugee (3-14)]]+Enrollment[[#This Row],[Host Male (3-14)]]</f>
        <v>0</v>
      </c>
      <c r="BK834" s="22">
        <f>Enrollment[[#This Row],[Female Refugee (3-14)]]+Enrollment[[#This Row],[Host Female (3-14)]]</f>
        <v>0</v>
      </c>
      <c r="BL8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34" s="22">
        <f>Enrollment[[#This Row],['# of Boys from host community in age group 15-17 enrolled in learning spaces]]+Enrollment[[#This Row],['# of Boys from host community in age group 18-24 enrolled in learning spaces]]</f>
        <v>0</v>
      </c>
      <c r="BO8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34" s="22">
        <f>Enrollment[[#This Row],[Male Refugee (15-24)]]+Enrollment[[#This Row],[Male Host (15-24)]]</f>
        <v>0</v>
      </c>
      <c r="BQ834" s="22">
        <f>Enrollment[[#This Row],[Female Refugee  (15-24)]]+Enrollment[[#This Row],[Female Host (15-24)]]</f>
        <v>0</v>
      </c>
      <c r="BR834" s="22">
        <f>Enrollment[[#This Row],[Total Male (3-14)]]+Enrollment[[#This Row],[Total Male (15-24)]]</f>
        <v>0</v>
      </c>
      <c r="BS834" s="22">
        <f>Enrollment[[#This Row],[Total Female (3-14)]]+Enrollment[[#This Row],[Total Female (15-24)]]</f>
        <v>0</v>
      </c>
      <c r="BT834" s="22">
        <f>Enrollment[[#This Row],[Refugee Total]]+Enrollment[[#This Row],[Total Host]]</f>
        <v>0</v>
      </c>
      <c r="BU834" s="22">
        <f>Enrollment[[#This Row],['# of Girls from refugee community in age group 3-5 enrolled in learning spaces]]+Enrollment[[#This Row],['# of Girls from host community in age group 3-5 enrolled in learning spaces]]</f>
        <v>0</v>
      </c>
      <c r="BV834" s="22">
        <f>Enrollment[[#This Row],['# of Girls from refugee community in age group 6-14 enrolled in learning spaces]]+Enrollment[[#This Row],['# of Girls from host community in age group 6-14 enrolled in learning spaces]]</f>
        <v>0</v>
      </c>
      <c r="BW8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34" s="22">
        <f>Enrollment[[#This Row],['# of Boys from refugee community in age group 3-5 enrolled in learning spaces]]+Enrollment[[#This Row],['# of Boys from host community in age group 3-5 enrolled in learning spaces]]</f>
        <v>0</v>
      </c>
      <c r="BZ834" s="22">
        <f>Enrollment[[#This Row],['# of Boys from refugee community in age group 6-14 enrolled in learning spaces]]+Enrollment[[#This Row],['# of Boys from host community in age group 6-14 enrolled in learning spaces]]</f>
        <v>0</v>
      </c>
      <c r="CA8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8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35" spans="1:80">
      <c r="A835" s="21" t="s">
        <v>56</v>
      </c>
      <c r="B835" s="21" t="s">
        <v>85</v>
      </c>
      <c r="D835" s="21" t="s">
        <v>1832</v>
      </c>
      <c r="E835" s="21" t="s">
        <v>1999</v>
      </c>
      <c r="F835" s="21" t="s">
        <v>1999</v>
      </c>
      <c r="G835" s="21">
        <v>31013753</v>
      </c>
      <c r="H835" s="21" t="s">
        <v>166</v>
      </c>
      <c r="I835" s="21" t="s">
        <v>259</v>
      </c>
      <c r="J835" s="21" t="s">
        <v>1814</v>
      </c>
      <c r="K835" s="21">
        <v>21.189166700000001</v>
      </c>
      <c r="L835" s="21">
        <v>92.143333299999995</v>
      </c>
      <c r="M835" s="21">
        <v>0</v>
      </c>
      <c r="N835" s="21">
        <v>0</v>
      </c>
      <c r="P835" s="21" t="s">
        <v>99</v>
      </c>
      <c r="Q835" s="21" t="s">
        <v>1779</v>
      </c>
      <c r="AZ8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35" s="22">
        <f>Enrollment[[#This Row],[Refugee Children 3-14]]+Enrollment[[#This Row],[Refugee Children 15-24]]</f>
        <v>0</v>
      </c>
      <c r="BC8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35" s="22">
        <f>Enrollment[[#This Row],[Host Children 3-14]]+Enrollment[[#This Row],[Host Children 15-24]]</f>
        <v>0</v>
      </c>
      <c r="BF835" s="22">
        <f>Enrollment[[#This Row],['# of Boys from refugee community in age group 3-5 enrolled in learning spaces]]+Enrollment[[#This Row],['# of Boys from refugee community in age group 6-14 enrolled in learning spaces]]</f>
        <v>0</v>
      </c>
      <c r="BG835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35" s="22">
        <f>Enrollment[[#This Row],['# of Boys from host community in age group 3-5 enrolled in learning spaces]]+Enrollment[[#This Row],['# of Boys from host community in age group 6-14 enrolled in learning spaces]]</f>
        <v>0</v>
      </c>
      <c r="BI835" s="22">
        <f>Enrollment[[#This Row],['# of Girls from host community in age group 3-5 enrolled in learning spaces]]+Enrollment[[#This Row],['# of Girls from host community in age group 6-14 enrolled in learning spaces]]</f>
        <v>0</v>
      </c>
      <c r="BJ835" s="22">
        <f>Enrollment[[#This Row],[Male Refugee (3-14)]]+Enrollment[[#This Row],[Host Male (3-14)]]</f>
        <v>0</v>
      </c>
      <c r="BK835" s="22">
        <f>Enrollment[[#This Row],[Female Refugee (3-14)]]+Enrollment[[#This Row],[Host Female (3-14)]]</f>
        <v>0</v>
      </c>
      <c r="BL8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35" s="22">
        <f>Enrollment[[#This Row],['# of Boys from host community in age group 15-17 enrolled in learning spaces]]+Enrollment[[#This Row],['# of Boys from host community in age group 18-24 enrolled in learning spaces]]</f>
        <v>0</v>
      </c>
      <c r="BO8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35" s="22">
        <f>Enrollment[[#This Row],[Male Refugee (15-24)]]+Enrollment[[#This Row],[Male Host (15-24)]]</f>
        <v>0</v>
      </c>
      <c r="BQ835" s="22">
        <f>Enrollment[[#This Row],[Female Refugee  (15-24)]]+Enrollment[[#This Row],[Female Host (15-24)]]</f>
        <v>0</v>
      </c>
      <c r="BR835" s="22">
        <f>Enrollment[[#This Row],[Total Male (3-14)]]+Enrollment[[#This Row],[Total Male (15-24)]]</f>
        <v>0</v>
      </c>
      <c r="BS835" s="22">
        <f>Enrollment[[#This Row],[Total Female (3-14)]]+Enrollment[[#This Row],[Total Female (15-24)]]</f>
        <v>0</v>
      </c>
      <c r="BT835" s="22">
        <f>Enrollment[[#This Row],[Refugee Total]]+Enrollment[[#This Row],[Total Host]]</f>
        <v>0</v>
      </c>
      <c r="BU835" s="22">
        <f>Enrollment[[#This Row],['# of Girls from refugee community in age group 3-5 enrolled in learning spaces]]+Enrollment[[#This Row],['# of Girls from host community in age group 3-5 enrolled in learning spaces]]</f>
        <v>0</v>
      </c>
      <c r="BV835" s="22">
        <f>Enrollment[[#This Row],['# of Girls from refugee community in age group 6-14 enrolled in learning spaces]]+Enrollment[[#This Row],['# of Girls from host community in age group 6-14 enrolled in learning spaces]]</f>
        <v>0</v>
      </c>
      <c r="BW8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35" s="22">
        <f>Enrollment[[#This Row],['# of Boys from refugee community in age group 3-5 enrolled in learning spaces]]+Enrollment[[#This Row],['# of Boys from host community in age group 3-5 enrolled in learning spaces]]</f>
        <v>0</v>
      </c>
      <c r="BZ835" s="22">
        <f>Enrollment[[#This Row],['# of Boys from refugee community in age group 6-14 enrolled in learning spaces]]+Enrollment[[#This Row],['# of Boys from host community in age group 6-14 enrolled in learning spaces]]</f>
        <v>0</v>
      </c>
      <c r="CA8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8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36" spans="1:80">
      <c r="A836" s="21" t="s">
        <v>56</v>
      </c>
      <c r="B836" s="21" t="s">
        <v>85</v>
      </c>
      <c r="D836" s="21" t="s">
        <v>1832</v>
      </c>
      <c r="E836" s="21" t="s">
        <v>2000</v>
      </c>
      <c r="F836" s="21" t="s">
        <v>2000</v>
      </c>
      <c r="G836" s="21">
        <v>31013757</v>
      </c>
      <c r="H836" s="21" t="s">
        <v>166</v>
      </c>
      <c r="I836" s="21" t="s">
        <v>259</v>
      </c>
      <c r="J836" s="21" t="s">
        <v>1814</v>
      </c>
      <c r="K836" s="21">
        <v>21.188055599999998</v>
      </c>
      <c r="L836" s="21">
        <v>92.145277800000002</v>
      </c>
      <c r="M836" s="21">
        <v>0</v>
      </c>
      <c r="N836" s="21">
        <v>0</v>
      </c>
      <c r="P836" s="21" t="s">
        <v>99</v>
      </c>
      <c r="Q836" s="21" t="s">
        <v>1779</v>
      </c>
      <c r="AZ8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36" s="22">
        <f>Enrollment[[#This Row],[Refugee Children 3-14]]+Enrollment[[#This Row],[Refugee Children 15-24]]</f>
        <v>0</v>
      </c>
      <c r="BC8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36" s="22">
        <f>Enrollment[[#This Row],[Host Children 3-14]]+Enrollment[[#This Row],[Host Children 15-24]]</f>
        <v>0</v>
      </c>
      <c r="BF836" s="22">
        <f>Enrollment[[#This Row],['# of Boys from refugee community in age group 3-5 enrolled in learning spaces]]+Enrollment[[#This Row],['# of Boys from refugee community in age group 6-14 enrolled in learning spaces]]</f>
        <v>0</v>
      </c>
      <c r="BG836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36" s="22">
        <f>Enrollment[[#This Row],['# of Boys from host community in age group 3-5 enrolled in learning spaces]]+Enrollment[[#This Row],['# of Boys from host community in age group 6-14 enrolled in learning spaces]]</f>
        <v>0</v>
      </c>
      <c r="BI836" s="22">
        <f>Enrollment[[#This Row],['# of Girls from host community in age group 3-5 enrolled in learning spaces]]+Enrollment[[#This Row],['# of Girls from host community in age group 6-14 enrolled in learning spaces]]</f>
        <v>0</v>
      </c>
      <c r="BJ836" s="22">
        <f>Enrollment[[#This Row],[Male Refugee (3-14)]]+Enrollment[[#This Row],[Host Male (3-14)]]</f>
        <v>0</v>
      </c>
      <c r="BK836" s="22">
        <f>Enrollment[[#This Row],[Female Refugee (3-14)]]+Enrollment[[#This Row],[Host Female (3-14)]]</f>
        <v>0</v>
      </c>
      <c r="BL8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36" s="22">
        <f>Enrollment[[#This Row],['# of Boys from host community in age group 15-17 enrolled in learning spaces]]+Enrollment[[#This Row],['# of Boys from host community in age group 18-24 enrolled in learning spaces]]</f>
        <v>0</v>
      </c>
      <c r="BO8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36" s="22">
        <f>Enrollment[[#This Row],[Male Refugee (15-24)]]+Enrollment[[#This Row],[Male Host (15-24)]]</f>
        <v>0</v>
      </c>
      <c r="BQ836" s="22">
        <f>Enrollment[[#This Row],[Female Refugee  (15-24)]]+Enrollment[[#This Row],[Female Host (15-24)]]</f>
        <v>0</v>
      </c>
      <c r="BR836" s="22">
        <f>Enrollment[[#This Row],[Total Male (3-14)]]+Enrollment[[#This Row],[Total Male (15-24)]]</f>
        <v>0</v>
      </c>
      <c r="BS836" s="22">
        <f>Enrollment[[#This Row],[Total Female (3-14)]]+Enrollment[[#This Row],[Total Female (15-24)]]</f>
        <v>0</v>
      </c>
      <c r="BT836" s="22">
        <f>Enrollment[[#This Row],[Refugee Total]]+Enrollment[[#This Row],[Total Host]]</f>
        <v>0</v>
      </c>
      <c r="BU836" s="22">
        <f>Enrollment[[#This Row],['# of Girls from refugee community in age group 3-5 enrolled in learning spaces]]+Enrollment[[#This Row],['# of Girls from host community in age group 3-5 enrolled in learning spaces]]</f>
        <v>0</v>
      </c>
      <c r="BV836" s="22">
        <f>Enrollment[[#This Row],['# of Girls from refugee community in age group 6-14 enrolled in learning spaces]]+Enrollment[[#This Row],['# of Girls from host community in age group 6-14 enrolled in learning spaces]]</f>
        <v>0</v>
      </c>
      <c r="BW8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36" s="22">
        <f>Enrollment[[#This Row],['# of Boys from refugee community in age group 3-5 enrolled in learning spaces]]+Enrollment[[#This Row],['# of Boys from host community in age group 3-5 enrolled in learning spaces]]</f>
        <v>0</v>
      </c>
      <c r="BZ836" s="22">
        <f>Enrollment[[#This Row],['# of Boys from refugee community in age group 6-14 enrolled in learning spaces]]+Enrollment[[#This Row],['# of Boys from host community in age group 6-14 enrolled in learning spaces]]</f>
        <v>0</v>
      </c>
      <c r="CA8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8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37" spans="1:80">
      <c r="A837" s="21" t="s">
        <v>146</v>
      </c>
      <c r="B837" s="21" t="s">
        <v>147</v>
      </c>
      <c r="D837" s="21" t="s">
        <v>1832</v>
      </c>
      <c r="E837" s="21" t="s">
        <v>2001</v>
      </c>
      <c r="F837" s="21" t="s">
        <v>2001</v>
      </c>
      <c r="G837" s="21">
        <v>31013758</v>
      </c>
      <c r="H837" s="21" t="s">
        <v>166</v>
      </c>
      <c r="I837" s="21" t="s">
        <v>259</v>
      </c>
      <c r="J837" s="21" t="s">
        <v>1814</v>
      </c>
      <c r="P837" s="21" t="s">
        <v>99</v>
      </c>
      <c r="Q837" s="21" t="s">
        <v>1779</v>
      </c>
      <c r="AZ8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37" s="22">
        <f>Enrollment[[#This Row],[Refugee Children 3-14]]+Enrollment[[#This Row],[Refugee Children 15-24]]</f>
        <v>0</v>
      </c>
      <c r="BC8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37" s="22">
        <f>Enrollment[[#This Row],[Host Children 3-14]]+Enrollment[[#This Row],[Host Children 15-24]]</f>
        <v>0</v>
      </c>
      <c r="BF837" s="22">
        <f>Enrollment[[#This Row],['# of Boys from refugee community in age group 3-5 enrolled in learning spaces]]+Enrollment[[#This Row],['# of Boys from refugee community in age group 6-14 enrolled in learning spaces]]</f>
        <v>0</v>
      </c>
      <c r="BG837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37" s="22">
        <f>Enrollment[[#This Row],['# of Boys from host community in age group 3-5 enrolled in learning spaces]]+Enrollment[[#This Row],['# of Boys from host community in age group 6-14 enrolled in learning spaces]]</f>
        <v>0</v>
      </c>
      <c r="BI837" s="22">
        <f>Enrollment[[#This Row],['# of Girls from host community in age group 3-5 enrolled in learning spaces]]+Enrollment[[#This Row],['# of Girls from host community in age group 6-14 enrolled in learning spaces]]</f>
        <v>0</v>
      </c>
      <c r="BJ837" s="22">
        <f>Enrollment[[#This Row],[Male Refugee (3-14)]]+Enrollment[[#This Row],[Host Male (3-14)]]</f>
        <v>0</v>
      </c>
      <c r="BK837" s="22">
        <f>Enrollment[[#This Row],[Female Refugee (3-14)]]+Enrollment[[#This Row],[Host Female (3-14)]]</f>
        <v>0</v>
      </c>
      <c r="BL8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37" s="22">
        <f>Enrollment[[#This Row],['# of Boys from host community in age group 15-17 enrolled in learning spaces]]+Enrollment[[#This Row],['# of Boys from host community in age group 18-24 enrolled in learning spaces]]</f>
        <v>0</v>
      </c>
      <c r="BO8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37" s="22">
        <f>Enrollment[[#This Row],[Male Refugee (15-24)]]+Enrollment[[#This Row],[Male Host (15-24)]]</f>
        <v>0</v>
      </c>
      <c r="BQ837" s="22">
        <f>Enrollment[[#This Row],[Female Refugee  (15-24)]]+Enrollment[[#This Row],[Female Host (15-24)]]</f>
        <v>0</v>
      </c>
      <c r="BR837" s="22">
        <f>Enrollment[[#This Row],[Total Male (3-14)]]+Enrollment[[#This Row],[Total Male (15-24)]]</f>
        <v>0</v>
      </c>
      <c r="BS837" s="22">
        <f>Enrollment[[#This Row],[Total Female (3-14)]]+Enrollment[[#This Row],[Total Female (15-24)]]</f>
        <v>0</v>
      </c>
      <c r="BT837" s="22">
        <f>Enrollment[[#This Row],[Refugee Total]]+Enrollment[[#This Row],[Total Host]]</f>
        <v>0</v>
      </c>
      <c r="BU837" s="22">
        <f>Enrollment[[#This Row],['# of Girls from refugee community in age group 3-5 enrolled in learning spaces]]+Enrollment[[#This Row],['# of Girls from host community in age group 3-5 enrolled in learning spaces]]</f>
        <v>0</v>
      </c>
      <c r="BV837" s="22">
        <f>Enrollment[[#This Row],['# of Girls from refugee community in age group 6-14 enrolled in learning spaces]]+Enrollment[[#This Row],['# of Girls from host community in age group 6-14 enrolled in learning spaces]]</f>
        <v>0</v>
      </c>
      <c r="BW8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37" s="22">
        <f>Enrollment[[#This Row],['# of Boys from refugee community in age group 3-5 enrolled in learning spaces]]+Enrollment[[#This Row],['# of Boys from host community in age group 3-5 enrolled in learning spaces]]</f>
        <v>0</v>
      </c>
      <c r="BZ837" s="22">
        <f>Enrollment[[#This Row],['# of Boys from refugee community in age group 6-14 enrolled in learning spaces]]+Enrollment[[#This Row],['# of Boys from host community in age group 6-14 enrolled in learning spaces]]</f>
        <v>0</v>
      </c>
      <c r="CA8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8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38" spans="1:80">
      <c r="A838" s="21" t="s">
        <v>43</v>
      </c>
      <c r="B838" s="21" t="s">
        <v>72</v>
      </c>
      <c r="D838" s="21" t="s">
        <v>1832</v>
      </c>
      <c r="E838" s="21" t="s">
        <v>1815</v>
      </c>
      <c r="F838" s="21" t="s">
        <v>1815</v>
      </c>
      <c r="G838" s="21">
        <v>31013759</v>
      </c>
      <c r="H838" s="21" t="s">
        <v>166</v>
      </c>
      <c r="I838" s="21" t="s">
        <v>259</v>
      </c>
      <c r="J838" s="21" t="s">
        <v>1814</v>
      </c>
      <c r="K838" s="21">
        <v>21.132380000000001</v>
      </c>
      <c r="L838" s="21">
        <v>92.157083330000006</v>
      </c>
      <c r="M838" s="21">
        <v>0</v>
      </c>
      <c r="N838" s="21">
        <v>0</v>
      </c>
      <c r="P838" s="21" t="s">
        <v>99</v>
      </c>
      <c r="Q838" s="21" t="s">
        <v>1779</v>
      </c>
      <c r="AZ8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38" s="22">
        <f>Enrollment[[#This Row],[Refugee Children 3-14]]+Enrollment[[#This Row],[Refugee Children 15-24]]</f>
        <v>0</v>
      </c>
      <c r="BC8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38" s="22">
        <f>Enrollment[[#This Row],[Host Children 3-14]]+Enrollment[[#This Row],[Host Children 15-24]]</f>
        <v>0</v>
      </c>
      <c r="BF838" s="22">
        <f>Enrollment[[#This Row],['# of Boys from refugee community in age group 3-5 enrolled in learning spaces]]+Enrollment[[#This Row],['# of Boys from refugee community in age group 6-14 enrolled in learning spaces]]</f>
        <v>0</v>
      </c>
      <c r="BG838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38" s="22">
        <f>Enrollment[[#This Row],['# of Boys from host community in age group 3-5 enrolled in learning spaces]]+Enrollment[[#This Row],['# of Boys from host community in age group 6-14 enrolled in learning spaces]]</f>
        <v>0</v>
      </c>
      <c r="BI838" s="22">
        <f>Enrollment[[#This Row],['# of Girls from host community in age group 3-5 enrolled in learning spaces]]+Enrollment[[#This Row],['# of Girls from host community in age group 6-14 enrolled in learning spaces]]</f>
        <v>0</v>
      </c>
      <c r="BJ838" s="22">
        <f>Enrollment[[#This Row],[Male Refugee (3-14)]]+Enrollment[[#This Row],[Host Male (3-14)]]</f>
        <v>0</v>
      </c>
      <c r="BK838" s="22">
        <f>Enrollment[[#This Row],[Female Refugee (3-14)]]+Enrollment[[#This Row],[Host Female (3-14)]]</f>
        <v>0</v>
      </c>
      <c r="BL8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38" s="22">
        <f>Enrollment[[#This Row],['# of Boys from host community in age group 15-17 enrolled in learning spaces]]+Enrollment[[#This Row],['# of Boys from host community in age group 18-24 enrolled in learning spaces]]</f>
        <v>0</v>
      </c>
      <c r="BO8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38" s="22">
        <f>Enrollment[[#This Row],[Male Refugee (15-24)]]+Enrollment[[#This Row],[Male Host (15-24)]]</f>
        <v>0</v>
      </c>
      <c r="BQ838" s="22">
        <f>Enrollment[[#This Row],[Female Refugee  (15-24)]]+Enrollment[[#This Row],[Female Host (15-24)]]</f>
        <v>0</v>
      </c>
      <c r="BR838" s="22">
        <f>Enrollment[[#This Row],[Total Male (3-14)]]+Enrollment[[#This Row],[Total Male (15-24)]]</f>
        <v>0</v>
      </c>
      <c r="BS838" s="22">
        <f>Enrollment[[#This Row],[Total Female (3-14)]]+Enrollment[[#This Row],[Total Female (15-24)]]</f>
        <v>0</v>
      </c>
      <c r="BT838" s="22">
        <f>Enrollment[[#This Row],[Refugee Total]]+Enrollment[[#This Row],[Total Host]]</f>
        <v>0</v>
      </c>
      <c r="BU838" s="22">
        <f>Enrollment[[#This Row],['# of Girls from refugee community in age group 3-5 enrolled in learning spaces]]+Enrollment[[#This Row],['# of Girls from host community in age group 3-5 enrolled in learning spaces]]</f>
        <v>0</v>
      </c>
      <c r="BV838" s="22">
        <f>Enrollment[[#This Row],['# of Girls from refugee community in age group 6-14 enrolled in learning spaces]]+Enrollment[[#This Row],['# of Girls from host community in age group 6-14 enrolled in learning spaces]]</f>
        <v>0</v>
      </c>
      <c r="BW8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38" s="22">
        <f>Enrollment[[#This Row],['# of Boys from refugee community in age group 3-5 enrolled in learning spaces]]+Enrollment[[#This Row],['# of Boys from host community in age group 3-5 enrolled in learning spaces]]</f>
        <v>0</v>
      </c>
      <c r="BZ838" s="22">
        <f>Enrollment[[#This Row],['# of Boys from refugee community in age group 6-14 enrolled in learning spaces]]+Enrollment[[#This Row],['# of Boys from host community in age group 6-14 enrolled in learning spaces]]</f>
        <v>0</v>
      </c>
      <c r="CA8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39" spans="1:80">
      <c r="A839" s="21" t="s">
        <v>43</v>
      </c>
      <c r="B839" s="21" t="s">
        <v>72</v>
      </c>
      <c r="D839" s="21" t="s">
        <v>1832</v>
      </c>
      <c r="E839" s="21" t="s">
        <v>1815</v>
      </c>
      <c r="F839" s="21" t="s">
        <v>1815</v>
      </c>
      <c r="G839" s="21">
        <v>31013760</v>
      </c>
      <c r="H839" s="21" t="s">
        <v>166</v>
      </c>
      <c r="I839" s="21" t="s">
        <v>259</v>
      </c>
      <c r="J839" s="21" t="s">
        <v>1814</v>
      </c>
      <c r="K839" s="21">
        <v>21.13019667</v>
      </c>
      <c r="L839" s="21">
        <v>92.156766669999996</v>
      </c>
      <c r="M839" s="21">
        <v>0</v>
      </c>
      <c r="N839" s="21">
        <v>0</v>
      </c>
      <c r="P839" s="21" t="s">
        <v>99</v>
      </c>
      <c r="Q839" s="21" t="s">
        <v>1779</v>
      </c>
      <c r="AZ8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39" s="22">
        <f>Enrollment[[#This Row],[Refugee Children 3-14]]+Enrollment[[#This Row],[Refugee Children 15-24]]</f>
        <v>0</v>
      </c>
      <c r="BC8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39" s="22">
        <f>Enrollment[[#This Row],[Host Children 3-14]]+Enrollment[[#This Row],[Host Children 15-24]]</f>
        <v>0</v>
      </c>
      <c r="BF839" s="22">
        <f>Enrollment[[#This Row],['# of Boys from refugee community in age group 3-5 enrolled in learning spaces]]+Enrollment[[#This Row],['# of Boys from refugee community in age group 6-14 enrolled in learning spaces]]</f>
        <v>0</v>
      </c>
      <c r="BG839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39" s="22">
        <f>Enrollment[[#This Row],['# of Boys from host community in age group 3-5 enrolled in learning spaces]]+Enrollment[[#This Row],['# of Boys from host community in age group 6-14 enrolled in learning spaces]]</f>
        <v>0</v>
      </c>
      <c r="BI839" s="22">
        <f>Enrollment[[#This Row],['# of Girls from host community in age group 3-5 enrolled in learning spaces]]+Enrollment[[#This Row],['# of Girls from host community in age group 6-14 enrolled in learning spaces]]</f>
        <v>0</v>
      </c>
      <c r="BJ839" s="22">
        <f>Enrollment[[#This Row],[Male Refugee (3-14)]]+Enrollment[[#This Row],[Host Male (3-14)]]</f>
        <v>0</v>
      </c>
      <c r="BK839" s="22">
        <f>Enrollment[[#This Row],[Female Refugee (3-14)]]+Enrollment[[#This Row],[Host Female (3-14)]]</f>
        <v>0</v>
      </c>
      <c r="BL8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39" s="22">
        <f>Enrollment[[#This Row],['# of Boys from host community in age group 15-17 enrolled in learning spaces]]+Enrollment[[#This Row],['# of Boys from host community in age group 18-24 enrolled in learning spaces]]</f>
        <v>0</v>
      </c>
      <c r="BO8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39" s="22">
        <f>Enrollment[[#This Row],[Male Refugee (15-24)]]+Enrollment[[#This Row],[Male Host (15-24)]]</f>
        <v>0</v>
      </c>
      <c r="BQ839" s="22">
        <f>Enrollment[[#This Row],[Female Refugee  (15-24)]]+Enrollment[[#This Row],[Female Host (15-24)]]</f>
        <v>0</v>
      </c>
      <c r="BR839" s="22">
        <f>Enrollment[[#This Row],[Total Male (3-14)]]+Enrollment[[#This Row],[Total Male (15-24)]]</f>
        <v>0</v>
      </c>
      <c r="BS839" s="22">
        <f>Enrollment[[#This Row],[Total Female (3-14)]]+Enrollment[[#This Row],[Total Female (15-24)]]</f>
        <v>0</v>
      </c>
      <c r="BT839" s="22">
        <f>Enrollment[[#This Row],[Refugee Total]]+Enrollment[[#This Row],[Total Host]]</f>
        <v>0</v>
      </c>
      <c r="BU839" s="22">
        <f>Enrollment[[#This Row],['# of Girls from refugee community in age group 3-5 enrolled in learning spaces]]+Enrollment[[#This Row],['# of Girls from host community in age group 3-5 enrolled in learning spaces]]</f>
        <v>0</v>
      </c>
      <c r="BV839" s="22">
        <f>Enrollment[[#This Row],['# of Girls from refugee community in age group 6-14 enrolled in learning spaces]]+Enrollment[[#This Row],['# of Girls from host community in age group 6-14 enrolled in learning spaces]]</f>
        <v>0</v>
      </c>
      <c r="BW8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39" s="22">
        <f>Enrollment[[#This Row],['# of Boys from refugee community in age group 3-5 enrolled in learning spaces]]+Enrollment[[#This Row],['# of Boys from host community in age group 3-5 enrolled in learning spaces]]</f>
        <v>0</v>
      </c>
      <c r="BZ839" s="22">
        <f>Enrollment[[#This Row],['# of Boys from refugee community in age group 6-14 enrolled in learning spaces]]+Enrollment[[#This Row],['# of Boys from host community in age group 6-14 enrolled in learning spaces]]</f>
        <v>0</v>
      </c>
      <c r="CA8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8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40" spans="1:80">
      <c r="A840" s="21" t="s">
        <v>43</v>
      </c>
      <c r="B840" s="21" t="s">
        <v>72</v>
      </c>
      <c r="D840" s="21" t="s">
        <v>1832</v>
      </c>
      <c r="E840" s="21" t="s">
        <v>1815</v>
      </c>
      <c r="F840" s="21" t="s">
        <v>1815</v>
      </c>
      <c r="G840" s="21">
        <v>31013761</v>
      </c>
      <c r="H840" s="21" t="s">
        <v>166</v>
      </c>
      <c r="I840" s="21" t="s">
        <v>259</v>
      </c>
      <c r="J840" s="21" t="s">
        <v>1814</v>
      </c>
      <c r="K840" s="21">
        <v>21.13019667</v>
      </c>
      <c r="L840" s="21">
        <v>92.156766669999996</v>
      </c>
      <c r="M840" s="21">
        <v>0</v>
      </c>
      <c r="N840" s="21">
        <v>0</v>
      </c>
      <c r="P840" s="21" t="s">
        <v>99</v>
      </c>
      <c r="Q840" s="21" t="s">
        <v>1779</v>
      </c>
      <c r="AZ8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40" s="22">
        <f>Enrollment[[#This Row],[Refugee Children 3-14]]+Enrollment[[#This Row],[Refugee Children 15-24]]</f>
        <v>0</v>
      </c>
      <c r="BC8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40" s="22">
        <f>Enrollment[[#This Row],[Host Children 3-14]]+Enrollment[[#This Row],[Host Children 15-24]]</f>
        <v>0</v>
      </c>
      <c r="BF840" s="22">
        <f>Enrollment[[#This Row],['# of Boys from refugee community in age group 3-5 enrolled in learning spaces]]+Enrollment[[#This Row],['# of Boys from refugee community in age group 6-14 enrolled in learning spaces]]</f>
        <v>0</v>
      </c>
      <c r="BG840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40" s="22">
        <f>Enrollment[[#This Row],['# of Boys from host community in age group 3-5 enrolled in learning spaces]]+Enrollment[[#This Row],['# of Boys from host community in age group 6-14 enrolled in learning spaces]]</f>
        <v>0</v>
      </c>
      <c r="BI840" s="22">
        <f>Enrollment[[#This Row],['# of Girls from host community in age group 3-5 enrolled in learning spaces]]+Enrollment[[#This Row],['# of Girls from host community in age group 6-14 enrolled in learning spaces]]</f>
        <v>0</v>
      </c>
      <c r="BJ840" s="22">
        <f>Enrollment[[#This Row],[Male Refugee (3-14)]]+Enrollment[[#This Row],[Host Male (3-14)]]</f>
        <v>0</v>
      </c>
      <c r="BK840" s="22">
        <f>Enrollment[[#This Row],[Female Refugee (3-14)]]+Enrollment[[#This Row],[Host Female (3-14)]]</f>
        <v>0</v>
      </c>
      <c r="BL8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40" s="22">
        <f>Enrollment[[#This Row],['# of Boys from host community in age group 15-17 enrolled in learning spaces]]+Enrollment[[#This Row],['# of Boys from host community in age group 18-24 enrolled in learning spaces]]</f>
        <v>0</v>
      </c>
      <c r="BO8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40" s="22">
        <f>Enrollment[[#This Row],[Male Refugee (15-24)]]+Enrollment[[#This Row],[Male Host (15-24)]]</f>
        <v>0</v>
      </c>
      <c r="BQ840" s="22">
        <f>Enrollment[[#This Row],[Female Refugee  (15-24)]]+Enrollment[[#This Row],[Female Host (15-24)]]</f>
        <v>0</v>
      </c>
      <c r="BR840" s="22">
        <f>Enrollment[[#This Row],[Total Male (3-14)]]+Enrollment[[#This Row],[Total Male (15-24)]]</f>
        <v>0</v>
      </c>
      <c r="BS840" s="22">
        <f>Enrollment[[#This Row],[Total Female (3-14)]]+Enrollment[[#This Row],[Total Female (15-24)]]</f>
        <v>0</v>
      </c>
      <c r="BT840" s="22">
        <f>Enrollment[[#This Row],[Refugee Total]]+Enrollment[[#This Row],[Total Host]]</f>
        <v>0</v>
      </c>
      <c r="BU840" s="22">
        <f>Enrollment[[#This Row],['# of Girls from refugee community in age group 3-5 enrolled in learning spaces]]+Enrollment[[#This Row],['# of Girls from host community in age group 3-5 enrolled in learning spaces]]</f>
        <v>0</v>
      </c>
      <c r="BV840" s="22">
        <f>Enrollment[[#This Row],['# of Girls from refugee community in age group 6-14 enrolled in learning spaces]]+Enrollment[[#This Row],['# of Girls from host community in age group 6-14 enrolled in learning spaces]]</f>
        <v>0</v>
      </c>
      <c r="BW8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40" s="22">
        <f>Enrollment[[#This Row],['# of Boys from refugee community in age group 3-5 enrolled in learning spaces]]+Enrollment[[#This Row],['# of Boys from host community in age group 3-5 enrolled in learning spaces]]</f>
        <v>0</v>
      </c>
      <c r="BZ840" s="22">
        <f>Enrollment[[#This Row],['# of Boys from refugee community in age group 6-14 enrolled in learning spaces]]+Enrollment[[#This Row],['# of Boys from host community in age group 6-14 enrolled in learning spaces]]</f>
        <v>0</v>
      </c>
      <c r="CA8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8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41" spans="1:80">
      <c r="A841" s="21" t="s">
        <v>43</v>
      </c>
      <c r="B841" s="21" t="s">
        <v>72</v>
      </c>
      <c r="D841" s="21" t="s">
        <v>1832</v>
      </c>
      <c r="E841" s="21" t="s">
        <v>1815</v>
      </c>
      <c r="F841" s="21" t="s">
        <v>1815</v>
      </c>
      <c r="G841" s="21">
        <v>31013762</v>
      </c>
      <c r="H841" s="21" t="s">
        <v>166</v>
      </c>
      <c r="I841" s="21" t="s">
        <v>259</v>
      </c>
      <c r="J841" s="21" t="s">
        <v>1814</v>
      </c>
      <c r="K841" s="21">
        <v>21.13019667</v>
      </c>
      <c r="L841" s="21">
        <v>92.156766669999996</v>
      </c>
      <c r="M841" s="21">
        <v>0</v>
      </c>
      <c r="N841" s="21">
        <v>0</v>
      </c>
      <c r="P841" s="21" t="s">
        <v>99</v>
      </c>
      <c r="Q841" s="21" t="s">
        <v>1779</v>
      </c>
      <c r="AZ8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41" s="22">
        <f>Enrollment[[#This Row],[Refugee Children 3-14]]+Enrollment[[#This Row],[Refugee Children 15-24]]</f>
        <v>0</v>
      </c>
      <c r="BC8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41" s="22">
        <f>Enrollment[[#This Row],[Host Children 3-14]]+Enrollment[[#This Row],[Host Children 15-24]]</f>
        <v>0</v>
      </c>
      <c r="BF841" s="22">
        <f>Enrollment[[#This Row],['# of Boys from refugee community in age group 3-5 enrolled in learning spaces]]+Enrollment[[#This Row],['# of Boys from refugee community in age group 6-14 enrolled in learning spaces]]</f>
        <v>0</v>
      </c>
      <c r="BG841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41" s="22">
        <f>Enrollment[[#This Row],['# of Boys from host community in age group 3-5 enrolled in learning spaces]]+Enrollment[[#This Row],['# of Boys from host community in age group 6-14 enrolled in learning spaces]]</f>
        <v>0</v>
      </c>
      <c r="BI841" s="22">
        <f>Enrollment[[#This Row],['# of Girls from host community in age group 3-5 enrolled in learning spaces]]+Enrollment[[#This Row],['# of Girls from host community in age group 6-14 enrolled in learning spaces]]</f>
        <v>0</v>
      </c>
      <c r="BJ841" s="22">
        <f>Enrollment[[#This Row],[Male Refugee (3-14)]]+Enrollment[[#This Row],[Host Male (3-14)]]</f>
        <v>0</v>
      </c>
      <c r="BK841" s="22">
        <f>Enrollment[[#This Row],[Female Refugee (3-14)]]+Enrollment[[#This Row],[Host Female (3-14)]]</f>
        <v>0</v>
      </c>
      <c r="BL8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41" s="22">
        <f>Enrollment[[#This Row],['# of Boys from host community in age group 15-17 enrolled in learning spaces]]+Enrollment[[#This Row],['# of Boys from host community in age group 18-24 enrolled in learning spaces]]</f>
        <v>0</v>
      </c>
      <c r="BO8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41" s="22">
        <f>Enrollment[[#This Row],[Male Refugee (15-24)]]+Enrollment[[#This Row],[Male Host (15-24)]]</f>
        <v>0</v>
      </c>
      <c r="BQ841" s="22">
        <f>Enrollment[[#This Row],[Female Refugee  (15-24)]]+Enrollment[[#This Row],[Female Host (15-24)]]</f>
        <v>0</v>
      </c>
      <c r="BR841" s="22">
        <f>Enrollment[[#This Row],[Total Male (3-14)]]+Enrollment[[#This Row],[Total Male (15-24)]]</f>
        <v>0</v>
      </c>
      <c r="BS841" s="22">
        <f>Enrollment[[#This Row],[Total Female (3-14)]]+Enrollment[[#This Row],[Total Female (15-24)]]</f>
        <v>0</v>
      </c>
      <c r="BT841" s="22">
        <f>Enrollment[[#This Row],[Refugee Total]]+Enrollment[[#This Row],[Total Host]]</f>
        <v>0</v>
      </c>
      <c r="BU841" s="22">
        <f>Enrollment[[#This Row],['# of Girls from refugee community in age group 3-5 enrolled in learning spaces]]+Enrollment[[#This Row],['# of Girls from host community in age group 3-5 enrolled in learning spaces]]</f>
        <v>0</v>
      </c>
      <c r="BV841" s="22">
        <f>Enrollment[[#This Row],['# of Girls from refugee community in age group 6-14 enrolled in learning spaces]]+Enrollment[[#This Row],['# of Girls from host community in age group 6-14 enrolled in learning spaces]]</f>
        <v>0</v>
      </c>
      <c r="BW8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41" s="22">
        <f>Enrollment[[#This Row],['# of Boys from refugee community in age group 3-5 enrolled in learning spaces]]+Enrollment[[#This Row],['# of Boys from host community in age group 3-5 enrolled in learning spaces]]</f>
        <v>0</v>
      </c>
      <c r="BZ841" s="22">
        <f>Enrollment[[#This Row],['# of Boys from refugee community in age group 6-14 enrolled in learning spaces]]+Enrollment[[#This Row],['# of Boys from host community in age group 6-14 enrolled in learning spaces]]</f>
        <v>0</v>
      </c>
      <c r="CA8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8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42" spans="1:80">
      <c r="A842" s="21" t="s">
        <v>43</v>
      </c>
      <c r="B842" s="21" t="s">
        <v>72</v>
      </c>
      <c r="D842" s="21" t="s">
        <v>1832</v>
      </c>
      <c r="E842" s="21" t="s">
        <v>1815</v>
      </c>
      <c r="F842" s="21" t="s">
        <v>1815</v>
      </c>
      <c r="G842" s="21">
        <v>31013764</v>
      </c>
      <c r="H842" s="21" t="s">
        <v>166</v>
      </c>
      <c r="I842" s="21" t="s">
        <v>259</v>
      </c>
      <c r="J842" s="21" t="s">
        <v>1814</v>
      </c>
      <c r="K842" s="21">
        <v>21.13019667</v>
      </c>
      <c r="L842" s="21">
        <v>92.156766669999996</v>
      </c>
      <c r="M842" s="21">
        <v>0</v>
      </c>
      <c r="N842" s="21">
        <v>0</v>
      </c>
      <c r="P842" s="21" t="s">
        <v>99</v>
      </c>
      <c r="Q842" s="21" t="s">
        <v>1779</v>
      </c>
      <c r="AZ8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42" s="22">
        <f>Enrollment[[#This Row],[Refugee Children 3-14]]+Enrollment[[#This Row],[Refugee Children 15-24]]</f>
        <v>0</v>
      </c>
      <c r="BC8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42" s="22">
        <f>Enrollment[[#This Row],[Host Children 3-14]]+Enrollment[[#This Row],[Host Children 15-24]]</f>
        <v>0</v>
      </c>
      <c r="BF842" s="22">
        <f>Enrollment[[#This Row],['# of Boys from refugee community in age group 3-5 enrolled in learning spaces]]+Enrollment[[#This Row],['# of Boys from refugee community in age group 6-14 enrolled in learning spaces]]</f>
        <v>0</v>
      </c>
      <c r="BG842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42" s="22">
        <f>Enrollment[[#This Row],['# of Boys from host community in age group 3-5 enrolled in learning spaces]]+Enrollment[[#This Row],['# of Boys from host community in age group 6-14 enrolled in learning spaces]]</f>
        <v>0</v>
      </c>
      <c r="BI842" s="22">
        <f>Enrollment[[#This Row],['# of Girls from host community in age group 3-5 enrolled in learning spaces]]+Enrollment[[#This Row],['# of Girls from host community in age group 6-14 enrolled in learning spaces]]</f>
        <v>0</v>
      </c>
      <c r="BJ842" s="22">
        <f>Enrollment[[#This Row],[Male Refugee (3-14)]]+Enrollment[[#This Row],[Host Male (3-14)]]</f>
        <v>0</v>
      </c>
      <c r="BK842" s="22">
        <f>Enrollment[[#This Row],[Female Refugee (3-14)]]+Enrollment[[#This Row],[Host Female (3-14)]]</f>
        <v>0</v>
      </c>
      <c r="BL8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42" s="22">
        <f>Enrollment[[#This Row],['# of Boys from host community in age group 15-17 enrolled in learning spaces]]+Enrollment[[#This Row],['# of Boys from host community in age group 18-24 enrolled in learning spaces]]</f>
        <v>0</v>
      </c>
      <c r="BO8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42" s="22">
        <f>Enrollment[[#This Row],[Male Refugee (15-24)]]+Enrollment[[#This Row],[Male Host (15-24)]]</f>
        <v>0</v>
      </c>
      <c r="BQ842" s="22">
        <f>Enrollment[[#This Row],[Female Refugee  (15-24)]]+Enrollment[[#This Row],[Female Host (15-24)]]</f>
        <v>0</v>
      </c>
      <c r="BR842" s="22">
        <f>Enrollment[[#This Row],[Total Male (3-14)]]+Enrollment[[#This Row],[Total Male (15-24)]]</f>
        <v>0</v>
      </c>
      <c r="BS842" s="22">
        <f>Enrollment[[#This Row],[Total Female (3-14)]]+Enrollment[[#This Row],[Total Female (15-24)]]</f>
        <v>0</v>
      </c>
      <c r="BT842" s="22">
        <f>Enrollment[[#This Row],[Refugee Total]]+Enrollment[[#This Row],[Total Host]]</f>
        <v>0</v>
      </c>
      <c r="BU842" s="22">
        <f>Enrollment[[#This Row],['# of Girls from refugee community in age group 3-5 enrolled in learning spaces]]+Enrollment[[#This Row],['# of Girls from host community in age group 3-5 enrolled in learning spaces]]</f>
        <v>0</v>
      </c>
      <c r="BV842" s="22">
        <f>Enrollment[[#This Row],['# of Girls from refugee community in age group 6-14 enrolled in learning spaces]]+Enrollment[[#This Row],['# of Girls from host community in age group 6-14 enrolled in learning spaces]]</f>
        <v>0</v>
      </c>
      <c r="BW8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42" s="22">
        <f>Enrollment[[#This Row],['# of Boys from refugee community in age group 3-5 enrolled in learning spaces]]+Enrollment[[#This Row],['# of Boys from host community in age group 3-5 enrolled in learning spaces]]</f>
        <v>0</v>
      </c>
      <c r="BZ842" s="22">
        <f>Enrollment[[#This Row],['# of Boys from refugee community in age group 6-14 enrolled in learning spaces]]+Enrollment[[#This Row],['# of Boys from host community in age group 6-14 enrolled in learning spaces]]</f>
        <v>0</v>
      </c>
      <c r="CA8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8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43" spans="1:80">
      <c r="A843" s="21" t="s">
        <v>43</v>
      </c>
      <c r="B843" s="21" t="s">
        <v>72</v>
      </c>
      <c r="D843" s="21" t="s">
        <v>1832</v>
      </c>
      <c r="E843" s="21" t="s">
        <v>1815</v>
      </c>
      <c r="F843" s="21" t="s">
        <v>1815</v>
      </c>
      <c r="G843" s="21">
        <v>31013765</v>
      </c>
      <c r="H843" s="21" t="s">
        <v>166</v>
      </c>
      <c r="I843" s="21" t="s">
        <v>259</v>
      </c>
      <c r="J843" s="21" t="s">
        <v>1814</v>
      </c>
      <c r="K843" s="21">
        <v>21.130479999999999</v>
      </c>
      <c r="L843" s="21">
        <v>92.157813329999996</v>
      </c>
      <c r="M843" s="21">
        <v>0</v>
      </c>
      <c r="N843" s="21">
        <v>0</v>
      </c>
      <c r="P843" s="21" t="s">
        <v>99</v>
      </c>
      <c r="Q843" s="21" t="s">
        <v>1779</v>
      </c>
      <c r="AZ8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43" s="22">
        <f>Enrollment[[#This Row],[Refugee Children 3-14]]+Enrollment[[#This Row],[Refugee Children 15-24]]</f>
        <v>0</v>
      </c>
      <c r="BC8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43" s="22">
        <f>Enrollment[[#This Row],[Host Children 3-14]]+Enrollment[[#This Row],[Host Children 15-24]]</f>
        <v>0</v>
      </c>
      <c r="BF843" s="22">
        <f>Enrollment[[#This Row],['# of Boys from refugee community in age group 3-5 enrolled in learning spaces]]+Enrollment[[#This Row],['# of Boys from refugee community in age group 6-14 enrolled in learning spaces]]</f>
        <v>0</v>
      </c>
      <c r="BG843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43" s="22">
        <f>Enrollment[[#This Row],['# of Boys from host community in age group 3-5 enrolled in learning spaces]]+Enrollment[[#This Row],['# of Boys from host community in age group 6-14 enrolled in learning spaces]]</f>
        <v>0</v>
      </c>
      <c r="BI843" s="22">
        <f>Enrollment[[#This Row],['# of Girls from host community in age group 3-5 enrolled in learning spaces]]+Enrollment[[#This Row],['# of Girls from host community in age group 6-14 enrolled in learning spaces]]</f>
        <v>0</v>
      </c>
      <c r="BJ843" s="22">
        <f>Enrollment[[#This Row],[Male Refugee (3-14)]]+Enrollment[[#This Row],[Host Male (3-14)]]</f>
        <v>0</v>
      </c>
      <c r="BK843" s="22">
        <f>Enrollment[[#This Row],[Female Refugee (3-14)]]+Enrollment[[#This Row],[Host Female (3-14)]]</f>
        <v>0</v>
      </c>
      <c r="BL8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43" s="22">
        <f>Enrollment[[#This Row],['# of Boys from host community in age group 15-17 enrolled in learning spaces]]+Enrollment[[#This Row],['# of Boys from host community in age group 18-24 enrolled in learning spaces]]</f>
        <v>0</v>
      </c>
      <c r="BO8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43" s="22">
        <f>Enrollment[[#This Row],[Male Refugee (15-24)]]+Enrollment[[#This Row],[Male Host (15-24)]]</f>
        <v>0</v>
      </c>
      <c r="BQ843" s="22">
        <f>Enrollment[[#This Row],[Female Refugee  (15-24)]]+Enrollment[[#This Row],[Female Host (15-24)]]</f>
        <v>0</v>
      </c>
      <c r="BR843" s="22">
        <f>Enrollment[[#This Row],[Total Male (3-14)]]+Enrollment[[#This Row],[Total Male (15-24)]]</f>
        <v>0</v>
      </c>
      <c r="BS843" s="22">
        <f>Enrollment[[#This Row],[Total Female (3-14)]]+Enrollment[[#This Row],[Total Female (15-24)]]</f>
        <v>0</v>
      </c>
      <c r="BT843" s="22">
        <f>Enrollment[[#This Row],[Refugee Total]]+Enrollment[[#This Row],[Total Host]]</f>
        <v>0</v>
      </c>
      <c r="BU843" s="22">
        <f>Enrollment[[#This Row],['# of Girls from refugee community in age group 3-5 enrolled in learning spaces]]+Enrollment[[#This Row],['# of Girls from host community in age group 3-5 enrolled in learning spaces]]</f>
        <v>0</v>
      </c>
      <c r="BV843" s="22">
        <f>Enrollment[[#This Row],['# of Girls from refugee community in age group 6-14 enrolled in learning spaces]]+Enrollment[[#This Row],['# of Girls from host community in age group 6-14 enrolled in learning spaces]]</f>
        <v>0</v>
      </c>
      <c r="BW8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43" s="22">
        <f>Enrollment[[#This Row],['# of Boys from refugee community in age group 3-5 enrolled in learning spaces]]+Enrollment[[#This Row],['# of Boys from host community in age group 3-5 enrolled in learning spaces]]</f>
        <v>0</v>
      </c>
      <c r="BZ843" s="22">
        <f>Enrollment[[#This Row],['# of Boys from refugee community in age group 6-14 enrolled in learning spaces]]+Enrollment[[#This Row],['# of Boys from host community in age group 6-14 enrolled in learning spaces]]</f>
        <v>0</v>
      </c>
      <c r="CA8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8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44" spans="1:80">
      <c r="A844" s="21" t="s">
        <v>43</v>
      </c>
      <c r="B844" s="21" t="s">
        <v>72</v>
      </c>
      <c r="D844" s="21" t="s">
        <v>1832</v>
      </c>
      <c r="E844" s="21" t="s">
        <v>1815</v>
      </c>
      <c r="F844" s="21" t="s">
        <v>1815</v>
      </c>
      <c r="G844" s="21">
        <v>31013768</v>
      </c>
      <c r="H844" s="21" t="s">
        <v>166</v>
      </c>
      <c r="I844" s="21" t="s">
        <v>259</v>
      </c>
      <c r="J844" s="21" t="s">
        <v>1814</v>
      </c>
      <c r="K844" s="21">
        <v>21.130479999999999</v>
      </c>
      <c r="L844" s="21">
        <v>92.157813329999996</v>
      </c>
      <c r="M844" s="21">
        <v>0</v>
      </c>
      <c r="N844" s="21">
        <v>0</v>
      </c>
      <c r="P844" s="21" t="s">
        <v>99</v>
      </c>
      <c r="Q844" s="21" t="s">
        <v>1779</v>
      </c>
      <c r="AZ8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44" s="22">
        <f>Enrollment[[#This Row],[Refugee Children 3-14]]+Enrollment[[#This Row],[Refugee Children 15-24]]</f>
        <v>0</v>
      </c>
      <c r="BC8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44" s="22">
        <f>Enrollment[[#This Row],[Host Children 3-14]]+Enrollment[[#This Row],[Host Children 15-24]]</f>
        <v>0</v>
      </c>
      <c r="BF844" s="22">
        <f>Enrollment[[#This Row],['# of Boys from refugee community in age group 3-5 enrolled in learning spaces]]+Enrollment[[#This Row],['# of Boys from refugee community in age group 6-14 enrolled in learning spaces]]</f>
        <v>0</v>
      </c>
      <c r="BG844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44" s="22">
        <f>Enrollment[[#This Row],['# of Boys from host community in age group 3-5 enrolled in learning spaces]]+Enrollment[[#This Row],['# of Boys from host community in age group 6-14 enrolled in learning spaces]]</f>
        <v>0</v>
      </c>
      <c r="BI844" s="22">
        <f>Enrollment[[#This Row],['# of Girls from host community in age group 3-5 enrolled in learning spaces]]+Enrollment[[#This Row],['# of Girls from host community in age group 6-14 enrolled in learning spaces]]</f>
        <v>0</v>
      </c>
      <c r="BJ844" s="22">
        <f>Enrollment[[#This Row],[Male Refugee (3-14)]]+Enrollment[[#This Row],[Host Male (3-14)]]</f>
        <v>0</v>
      </c>
      <c r="BK844" s="22">
        <f>Enrollment[[#This Row],[Female Refugee (3-14)]]+Enrollment[[#This Row],[Host Female (3-14)]]</f>
        <v>0</v>
      </c>
      <c r="BL8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44" s="22">
        <f>Enrollment[[#This Row],['# of Boys from host community in age group 15-17 enrolled in learning spaces]]+Enrollment[[#This Row],['# of Boys from host community in age group 18-24 enrolled in learning spaces]]</f>
        <v>0</v>
      </c>
      <c r="BO8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44" s="22">
        <f>Enrollment[[#This Row],[Male Refugee (15-24)]]+Enrollment[[#This Row],[Male Host (15-24)]]</f>
        <v>0</v>
      </c>
      <c r="BQ844" s="22">
        <f>Enrollment[[#This Row],[Female Refugee  (15-24)]]+Enrollment[[#This Row],[Female Host (15-24)]]</f>
        <v>0</v>
      </c>
      <c r="BR844" s="22">
        <f>Enrollment[[#This Row],[Total Male (3-14)]]+Enrollment[[#This Row],[Total Male (15-24)]]</f>
        <v>0</v>
      </c>
      <c r="BS844" s="22">
        <f>Enrollment[[#This Row],[Total Female (3-14)]]+Enrollment[[#This Row],[Total Female (15-24)]]</f>
        <v>0</v>
      </c>
      <c r="BT844" s="22">
        <f>Enrollment[[#This Row],[Refugee Total]]+Enrollment[[#This Row],[Total Host]]</f>
        <v>0</v>
      </c>
      <c r="BU844" s="22">
        <f>Enrollment[[#This Row],['# of Girls from refugee community in age group 3-5 enrolled in learning spaces]]+Enrollment[[#This Row],['# of Girls from host community in age group 3-5 enrolled in learning spaces]]</f>
        <v>0</v>
      </c>
      <c r="BV844" s="22">
        <f>Enrollment[[#This Row],['# of Girls from refugee community in age group 6-14 enrolled in learning spaces]]+Enrollment[[#This Row],['# of Girls from host community in age group 6-14 enrolled in learning spaces]]</f>
        <v>0</v>
      </c>
      <c r="BW8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44" s="22">
        <f>Enrollment[[#This Row],['# of Boys from refugee community in age group 3-5 enrolled in learning spaces]]+Enrollment[[#This Row],['# of Boys from host community in age group 3-5 enrolled in learning spaces]]</f>
        <v>0</v>
      </c>
      <c r="BZ844" s="22">
        <f>Enrollment[[#This Row],['# of Boys from refugee community in age group 6-14 enrolled in learning spaces]]+Enrollment[[#This Row],['# of Boys from host community in age group 6-14 enrolled in learning spaces]]</f>
        <v>0</v>
      </c>
      <c r="CA8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8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45" spans="1:80">
      <c r="A845" s="21" t="s">
        <v>43</v>
      </c>
      <c r="B845" s="21" t="s">
        <v>72</v>
      </c>
      <c r="D845" s="21" t="s">
        <v>1832</v>
      </c>
      <c r="E845" s="21" t="s">
        <v>2002</v>
      </c>
      <c r="F845" s="21" t="s">
        <v>2002</v>
      </c>
      <c r="G845" s="21">
        <v>31013769</v>
      </c>
      <c r="H845" s="21" t="s">
        <v>166</v>
      </c>
      <c r="I845" s="21" t="s">
        <v>259</v>
      </c>
      <c r="J845" s="21" t="s">
        <v>1814</v>
      </c>
      <c r="K845" s="21">
        <v>21.132411167000001</v>
      </c>
      <c r="L845" s="21">
        <v>92.158574999999999</v>
      </c>
      <c r="M845" s="21">
        <v>0</v>
      </c>
      <c r="N845" s="21">
        <v>0</v>
      </c>
      <c r="P845" s="21" t="s">
        <v>99</v>
      </c>
      <c r="Q845" s="21" t="s">
        <v>1779</v>
      </c>
      <c r="AZ8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45" s="22">
        <f>Enrollment[[#This Row],[Refugee Children 3-14]]+Enrollment[[#This Row],[Refugee Children 15-24]]</f>
        <v>0</v>
      </c>
      <c r="BC8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45" s="22">
        <f>Enrollment[[#This Row],[Host Children 3-14]]+Enrollment[[#This Row],[Host Children 15-24]]</f>
        <v>0</v>
      </c>
      <c r="BF845" s="22">
        <f>Enrollment[[#This Row],['# of Boys from refugee community in age group 3-5 enrolled in learning spaces]]+Enrollment[[#This Row],['# of Boys from refugee community in age group 6-14 enrolled in learning spaces]]</f>
        <v>0</v>
      </c>
      <c r="BG845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45" s="22">
        <f>Enrollment[[#This Row],['# of Boys from host community in age group 3-5 enrolled in learning spaces]]+Enrollment[[#This Row],['# of Boys from host community in age group 6-14 enrolled in learning spaces]]</f>
        <v>0</v>
      </c>
      <c r="BI845" s="22">
        <f>Enrollment[[#This Row],['# of Girls from host community in age group 3-5 enrolled in learning spaces]]+Enrollment[[#This Row],['# of Girls from host community in age group 6-14 enrolled in learning spaces]]</f>
        <v>0</v>
      </c>
      <c r="BJ845" s="22">
        <f>Enrollment[[#This Row],[Male Refugee (3-14)]]+Enrollment[[#This Row],[Host Male (3-14)]]</f>
        <v>0</v>
      </c>
      <c r="BK845" s="22">
        <f>Enrollment[[#This Row],[Female Refugee (3-14)]]+Enrollment[[#This Row],[Host Female (3-14)]]</f>
        <v>0</v>
      </c>
      <c r="BL8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45" s="22">
        <f>Enrollment[[#This Row],['# of Boys from host community in age group 15-17 enrolled in learning spaces]]+Enrollment[[#This Row],['# of Boys from host community in age group 18-24 enrolled in learning spaces]]</f>
        <v>0</v>
      </c>
      <c r="BO8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45" s="22">
        <f>Enrollment[[#This Row],[Male Refugee (15-24)]]+Enrollment[[#This Row],[Male Host (15-24)]]</f>
        <v>0</v>
      </c>
      <c r="BQ845" s="22">
        <f>Enrollment[[#This Row],[Female Refugee  (15-24)]]+Enrollment[[#This Row],[Female Host (15-24)]]</f>
        <v>0</v>
      </c>
      <c r="BR845" s="22">
        <f>Enrollment[[#This Row],[Total Male (3-14)]]+Enrollment[[#This Row],[Total Male (15-24)]]</f>
        <v>0</v>
      </c>
      <c r="BS845" s="22">
        <f>Enrollment[[#This Row],[Total Female (3-14)]]+Enrollment[[#This Row],[Total Female (15-24)]]</f>
        <v>0</v>
      </c>
      <c r="BT845" s="22">
        <f>Enrollment[[#This Row],[Refugee Total]]+Enrollment[[#This Row],[Total Host]]</f>
        <v>0</v>
      </c>
      <c r="BU845" s="22">
        <f>Enrollment[[#This Row],['# of Girls from refugee community in age group 3-5 enrolled in learning spaces]]+Enrollment[[#This Row],['# of Girls from host community in age group 3-5 enrolled in learning spaces]]</f>
        <v>0</v>
      </c>
      <c r="BV845" s="22">
        <f>Enrollment[[#This Row],['# of Girls from refugee community in age group 6-14 enrolled in learning spaces]]+Enrollment[[#This Row],['# of Girls from host community in age group 6-14 enrolled in learning spaces]]</f>
        <v>0</v>
      </c>
      <c r="BW8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45" s="22">
        <f>Enrollment[[#This Row],['# of Boys from refugee community in age group 3-5 enrolled in learning spaces]]+Enrollment[[#This Row],['# of Boys from host community in age group 3-5 enrolled in learning spaces]]</f>
        <v>0</v>
      </c>
      <c r="BZ845" s="22">
        <f>Enrollment[[#This Row],['# of Boys from refugee community in age group 6-14 enrolled in learning spaces]]+Enrollment[[#This Row],['# of Boys from host community in age group 6-14 enrolled in learning spaces]]</f>
        <v>0</v>
      </c>
      <c r="CA8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8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46" spans="1:80">
      <c r="A846" s="21" t="s">
        <v>43</v>
      </c>
      <c r="B846" s="21" t="s">
        <v>72</v>
      </c>
      <c r="D846" s="21" t="s">
        <v>1832</v>
      </c>
      <c r="E846" s="21" t="s">
        <v>2002</v>
      </c>
      <c r="F846" s="21" t="s">
        <v>2002</v>
      </c>
      <c r="G846" s="21">
        <v>31013770</v>
      </c>
      <c r="H846" s="21" t="s">
        <v>166</v>
      </c>
      <c r="I846" s="21" t="s">
        <v>259</v>
      </c>
      <c r="J846" s="21" t="s">
        <v>1814</v>
      </c>
      <c r="K846" s="21">
        <v>21.132411167000001</v>
      </c>
      <c r="L846" s="21">
        <v>92.158574999999999</v>
      </c>
      <c r="M846" s="21">
        <v>0</v>
      </c>
      <c r="N846" s="21">
        <v>0</v>
      </c>
      <c r="P846" s="21" t="s">
        <v>99</v>
      </c>
      <c r="Q846" s="21" t="s">
        <v>1779</v>
      </c>
      <c r="AZ8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46" s="22">
        <f>Enrollment[[#This Row],[Refugee Children 3-14]]+Enrollment[[#This Row],[Refugee Children 15-24]]</f>
        <v>0</v>
      </c>
      <c r="BC8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46" s="22">
        <f>Enrollment[[#This Row],[Host Children 3-14]]+Enrollment[[#This Row],[Host Children 15-24]]</f>
        <v>0</v>
      </c>
      <c r="BF846" s="22">
        <f>Enrollment[[#This Row],['# of Boys from refugee community in age group 3-5 enrolled in learning spaces]]+Enrollment[[#This Row],['# of Boys from refugee community in age group 6-14 enrolled in learning spaces]]</f>
        <v>0</v>
      </c>
      <c r="BG846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46" s="22">
        <f>Enrollment[[#This Row],['# of Boys from host community in age group 3-5 enrolled in learning spaces]]+Enrollment[[#This Row],['# of Boys from host community in age group 6-14 enrolled in learning spaces]]</f>
        <v>0</v>
      </c>
      <c r="BI846" s="22">
        <f>Enrollment[[#This Row],['# of Girls from host community in age group 3-5 enrolled in learning spaces]]+Enrollment[[#This Row],['# of Girls from host community in age group 6-14 enrolled in learning spaces]]</f>
        <v>0</v>
      </c>
      <c r="BJ846" s="22">
        <f>Enrollment[[#This Row],[Male Refugee (3-14)]]+Enrollment[[#This Row],[Host Male (3-14)]]</f>
        <v>0</v>
      </c>
      <c r="BK846" s="22">
        <f>Enrollment[[#This Row],[Female Refugee (3-14)]]+Enrollment[[#This Row],[Host Female (3-14)]]</f>
        <v>0</v>
      </c>
      <c r="BL8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46" s="22">
        <f>Enrollment[[#This Row],['# of Boys from host community in age group 15-17 enrolled in learning spaces]]+Enrollment[[#This Row],['# of Boys from host community in age group 18-24 enrolled in learning spaces]]</f>
        <v>0</v>
      </c>
      <c r="BO8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46" s="22">
        <f>Enrollment[[#This Row],[Male Refugee (15-24)]]+Enrollment[[#This Row],[Male Host (15-24)]]</f>
        <v>0</v>
      </c>
      <c r="BQ846" s="22">
        <f>Enrollment[[#This Row],[Female Refugee  (15-24)]]+Enrollment[[#This Row],[Female Host (15-24)]]</f>
        <v>0</v>
      </c>
      <c r="BR846" s="22">
        <f>Enrollment[[#This Row],[Total Male (3-14)]]+Enrollment[[#This Row],[Total Male (15-24)]]</f>
        <v>0</v>
      </c>
      <c r="BS846" s="22">
        <f>Enrollment[[#This Row],[Total Female (3-14)]]+Enrollment[[#This Row],[Total Female (15-24)]]</f>
        <v>0</v>
      </c>
      <c r="BT846" s="22">
        <f>Enrollment[[#This Row],[Refugee Total]]+Enrollment[[#This Row],[Total Host]]</f>
        <v>0</v>
      </c>
      <c r="BU846" s="22">
        <f>Enrollment[[#This Row],['# of Girls from refugee community in age group 3-5 enrolled in learning spaces]]+Enrollment[[#This Row],['# of Girls from host community in age group 3-5 enrolled in learning spaces]]</f>
        <v>0</v>
      </c>
      <c r="BV846" s="22">
        <f>Enrollment[[#This Row],['# of Girls from refugee community in age group 6-14 enrolled in learning spaces]]+Enrollment[[#This Row],['# of Girls from host community in age group 6-14 enrolled in learning spaces]]</f>
        <v>0</v>
      </c>
      <c r="BW8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46" s="22">
        <f>Enrollment[[#This Row],['# of Boys from refugee community in age group 3-5 enrolled in learning spaces]]+Enrollment[[#This Row],['# of Boys from host community in age group 3-5 enrolled in learning spaces]]</f>
        <v>0</v>
      </c>
      <c r="BZ846" s="22">
        <f>Enrollment[[#This Row],['# of Boys from refugee community in age group 6-14 enrolled in learning spaces]]+Enrollment[[#This Row],['# of Boys from host community in age group 6-14 enrolled in learning spaces]]</f>
        <v>0</v>
      </c>
      <c r="CA8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8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47" spans="1:80">
      <c r="A847" s="21" t="s">
        <v>43</v>
      </c>
      <c r="B847" s="21" t="s">
        <v>72</v>
      </c>
      <c r="D847" s="21" t="s">
        <v>1832</v>
      </c>
      <c r="E847" s="21" t="s">
        <v>2003</v>
      </c>
      <c r="F847" s="21" t="s">
        <v>2003</v>
      </c>
      <c r="G847" s="21">
        <v>31013771</v>
      </c>
      <c r="H847" s="21" t="s">
        <v>166</v>
      </c>
      <c r="I847" s="21" t="s">
        <v>259</v>
      </c>
      <c r="J847" s="21" t="s">
        <v>1814</v>
      </c>
      <c r="P847" s="21" t="s">
        <v>99</v>
      </c>
      <c r="Q847" s="21" t="s">
        <v>1779</v>
      </c>
      <c r="AZ8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47" s="22">
        <f>Enrollment[[#This Row],[Refugee Children 3-14]]+Enrollment[[#This Row],[Refugee Children 15-24]]</f>
        <v>0</v>
      </c>
      <c r="BC8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47" s="22">
        <f>Enrollment[[#This Row],[Host Children 3-14]]+Enrollment[[#This Row],[Host Children 15-24]]</f>
        <v>0</v>
      </c>
      <c r="BF847" s="22">
        <f>Enrollment[[#This Row],['# of Boys from refugee community in age group 3-5 enrolled in learning spaces]]+Enrollment[[#This Row],['# of Boys from refugee community in age group 6-14 enrolled in learning spaces]]</f>
        <v>0</v>
      </c>
      <c r="BG847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47" s="22">
        <f>Enrollment[[#This Row],['# of Boys from host community in age group 3-5 enrolled in learning spaces]]+Enrollment[[#This Row],['# of Boys from host community in age group 6-14 enrolled in learning spaces]]</f>
        <v>0</v>
      </c>
      <c r="BI847" s="22">
        <f>Enrollment[[#This Row],['# of Girls from host community in age group 3-5 enrolled in learning spaces]]+Enrollment[[#This Row],['# of Girls from host community in age group 6-14 enrolled in learning spaces]]</f>
        <v>0</v>
      </c>
      <c r="BJ847" s="22">
        <f>Enrollment[[#This Row],[Male Refugee (3-14)]]+Enrollment[[#This Row],[Host Male (3-14)]]</f>
        <v>0</v>
      </c>
      <c r="BK847" s="22">
        <f>Enrollment[[#This Row],[Female Refugee (3-14)]]+Enrollment[[#This Row],[Host Female (3-14)]]</f>
        <v>0</v>
      </c>
      <c r="BL8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47" s="22">
        <f>Enrollment[[#This Row],['# of Boys from host community in age group 15-17 enrolled in learning spaces]]+Enrollment[[#This Row],['# of Boys from host community in age group 18-24 enrolled in learning spaces]]</f>
        <v>0</v>
      </c>
      <c r="BO8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47" s="22">
        <f>Enrollment[[#This Row],[Male Refugee (15-24)]]+Enrollment[[#This Row],[Male Host (15-24)]]</f>
        <v>0</v>
      </c>
      <c r="BQ847" s="22">
        <f>Enrollment[[#This Row],[Female Refugee  (15-24)]]+Enrollment[[#This Row],[Female Host (15-24)]]</f>
        <v>0</v>
      </c>
      <c r="BR847" s="22">
        <f>Enrollment[[#This Row],[Total Male (3-14)]]+Enrollment[[#This Row],[Total Male (15-24)]]</f>
        <v>0</v>
      </c>
      <c r="BS847" s="22">
        <f>Enrollment[[#This Row],[Total Female (3-14)]]+Enrollment[[#This Row],[Total Female (15-24)]]</f>
        <v>0</v>
      </c>
      <c r="BT847" s="22">
        <f>Enrollment[[#This Row],[Refugee Total]]+Enrollment[[#This Row],[Total Host]]</f>
        <v>0</v>
      </c>
      <c r="BU847" s="22">
        <f>Enrollment[[#This Row],['# of Girls from refugee community in age group 3-5 enrolled in learning spaces]]+Enrollment[[#This Row],['# of Girls from host community in age group 3-5 enrolled in learning spaces]]</f>
        <v>0</v>
      </c>
      <c r="BV847" s="22">
        <f>Enrollment[[#This Row],['# of Girls from refugee community in age group 6-14 enrolled in learning spaces]]+Enrollment[[#This Row],['# of Girls from host community in age group 6-14 enrolled in learning spaces]]</f>
        <v>0</v>
      </c>
      <c r="BW8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47" s="22">
        <f>Enrollment[[#This Row],['# of Boys from refugee community in age group 3-5 enrolled in learning spaces]]+Enrollment[[#This Row],['# of Boys from host community in age group 3-5 enrolled in learning spaces]]</f>
        <v>0</v>
      </c>
      <c r="BZ847" s="22">
        <f>Enrollment[[#This Row],['# of Boys from refugee community in age group 6-14 enrolled in learning spaces]]+Enrollment[[#This Row],['# of Boys from host community in age group 6-14 enrolled in learning spaces]]</f>
        <v>0</v>
      </c>
      <c r="CA8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8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48" spans="1:80">
      <c r="A848" s="21" t="s">
        <v>43</v>
      </c>
      <c r="B848" s="21" t="s">
        <v>72</v>
      </c>
      <c r="D848" s="21" t="s">
        <v>1832</v>
      </c>
      <c r="E848" s="21" t="s">
        <v>2003</v>
      </c>
      <c r="F848" s="21" t="s">
        <v>2003</v>
      </c>
      <c r="G848" s="21">
        <v>31013772</v>
      </c>
      <c r="H848" s="21" t="s">
        <v>166</v>
      </c>
      <c r="I848" s="21" t="s">
        <v>259</v>
      </c>
      <c r="J848" s="21" t="s">
        <v>1814</v>
      </c>
      <c r="P848" s="21" t="s">
        <v>99</v>
      </c>
      <c r="Q848" s="21" t="s">
        <v>1779</v>
      </c>
      <c r="AZ8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48" s="22">
        <f>Enrollment[[#This Row],[Refugee Children 3-14]]+Enrollment[[#This Row],[Refugee Children 15-24]]</f>
        <v>0</v>
      </c>
      <c r="BC8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48" s="22">
        <f>Enrollment[[#This Row],[Host Children 3-14]]+Enrollment[[#This Row],[Host Children 15-24]]</f>
        <v>0</v>
      </c>
      <c r="BF848" s="22">
        <f>Enrollment[[#This Row],['# of Boys from refugee community in age group 3-5 enrolled in learning spaces]]+Enrollment[[#This Row],['# of Boys from refugee community in age group 6-14 enrolled in learning spaces]]</f>
        <v>0</v>
      </c>
      <c r="BG848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48" s="22">
        <f>Enrollment[[#This Row],['# of Boys from host community in age group 3-5 enrolled in learning spaces]]+Enrollment[[#This Row],['# of Boys from host community in age group 6-14 enrolled in learning spaces]]</f>
        <v>0</v>
      </c>
      <c r="BI848" s="22">
        <f>Enrollment[[#This Row],['# of Girls from host community in age group 3-5 enrolled in learning spaces]]+Enrollment[[#This Row],['# of Girls from host community in age group 6-14 enrolled in learning spaces]]</f>
        <v>0</v>
      </c>
      <c r="BJ848" s="22">
        <f>Enrollment[[#This Row],[Male Refugee (3-14)]]+Enrollment[[#This Row],[Host Male (3-14)]]</f>
        <v>0</v>
      </c>
      <c r="BK848" s="22">
        <f>Enrollment[[#This Row],[Female Refugee (3-14)]]+Enrollment[[#This Row],[Host Female (3-14)]]</f>
        <v>0</v>
      </c>
      <c r="BL8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48" s="22">
        <f>Enrollment[[#This Row],['# of Boys from host community in age group 15-17 enrolled in learning spaces]]+Enrollment[[#This Row],['# of Boys from host community in age group 18-24 enrolled in learning spaces]]</f>
        <v>0</v>
      </c>
      <c r="BO8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48" s="22">
        <f>Enrollment[[#This Row],[Male Refugee (15-24)]]+Enrollment[[#This Row],[Male Host (15-24)]]</f>
        <v>0</v>
      </c>
      <c r="BQ848" s="22">
        <f>Enrollment[[#This Row],[Female Refugee  (15-24)]]+Enrollment[[#This Row],[Female Host (15-24)]]</f>
        <v>0</v>
      </c>
      <c r="BR848" s="22">
        <f>Enrollment[[#This Row],[Total Male (3-14)]]+Enrollment[[#This Row],[Total Male (15-24)]]</f>
        <v>0</v>
      </c>
      <c r="BS848" s="22">
        <f>Enrollment[[#This Row],[Total Female (3-14)]]+Enrollment[[#This Row],[Total Female (15-24)]]</f>
        <v>0</v>
      </c>
      <c r="BT848" s="22">
        <f>Enrollment[[#This Row],[Refugee Total]]+Enrollment[[#This Row],[Total Host]]</f>
        <v>0</v>
      </c>
      <c r="BU848" s="22">
        <f>Enrollment[[#This Row],['# of Girls from refugee community in age group 3-5 enrolled in learning spaces]]+Enrollment[[#This Row],['# of Girls from host community in age group 3-5 enrolled in learning spaces]]</f>
        <v>0</v>
      </c>
      <c r="BV848" s="22">
        <f>Enrollment[[#This Row],['# of Girls from refugee community in age group 6-14 enrolled in learning spaces]]+Enrollment[[#This Row],['# of Girls from host community in age group 6-14 enrolled in learning spaces]]</f>
        <v>0</v>
      </c>
      <c r="BW8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48" s="22">
        <f>Enrollment[[#This Row],['# of Boys from refugee community in age group 3-5 enrolled in learning spaces]]+Enrollment[[#This Row],['# of Boys from host community in age group 3-5 enrolled in learning spaces]]</f>
        <v>0</v>
      </c>
      <c r="BZ848" s="22">
        <f>Enrollment[[#This Row],['# of Boys from refugee community in age group 6-14 enrolled in learning spaces]]+Enrollment[[#This Row],['# of Boys from host community in age group 6-14 enrolled in learning spaces]]</f>
        <v>0</v>
      </c>
      <c r="CA8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49" spans="1:80">
      <c r="A849" s="21" t="s">
        <v>43</v>
      </c>
      <c r="B849" s="21" t="s">
        <v>72</v>
      </c>
      <c r="D849" s="21" t="s">
        <v>1832</v>
      </c>
      <c r="E849" s="21" t="s">
        <v>2004</v>
      </c>
      <c r="F849" s="21" t="s">
        <v>2004</v>
      </c>
      <c r="G849" s="21">
        <v>31013776</v>
      </c>
      <c r="H849" s="21" t="s">
        <v>166</v>
      </c>
      <c r="I849" s="21" t="s">
        <v>259</v>
      </c>
      <c r="J849" s="21" t="s">
        <v>1814</v>
      </c>
      <c r="P849" s="21" t="s">
        <v>99</v>
      </c>
      <c r="Q849" s="21" t="s">
        <v>1779</v>
      </c>
      <c r="AZ8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49" s="22">
        <f>Enrollment[[#This Row],[Refugee Children 3-14]]+Enrollment[[#This Row],[Refugee Children 15-24]]</f>
        <v>0</v>
      </c>
      <c r="BC8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49" s="22">
        <f>Enrollment[[#This Row],[Host Children 3-14]]+Enrollment[[#This Row],[Host Children 15-24]]</f>
        <v>0</v>
      </c>
      <c r="BF849" s="22">
        <f>Enrollment[[#This Row],['# of Boys from refugee community in age group 3-5 enrolled in learning spaces]]+Enrollment[[#This Row],['# of Boys from refugee community in age group 6-14 enrolled in learning spaces]]</f>
        <v>0</v>
      </c>
      <c r="BG849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49" s="22">
        <f>Enrollment[[#This Row],['# of Boys from host community in age group 3-5 enrolled in learning spaces]]+Enrollment[[#This Row],['# of Boys from host community in age group 6-14 enrolled in learning spaces]]</f>
        <v>0</v>
      </c>
      <c r="BI849" s="22">
        <f>Enrollment[[#This Row],['# of Girls from host community in age group 3-5 enrolled in learning spaces]]+Enrollment[[#This Row],['# of Girls from host community in age group 6-14 enrolled in learning spaces]]</f>
        <v>0</v>
      </c>
      <c r="BJ849" s="22">
        <f>Enrollment[[#This Row],[Male Refugee (3-14)]]+Enrollment[[#This Row],[Host Male (3-14)]]</f>
        <v>0</v>
      </c>
      <c r="BK849" s="22">
        <f>Enrollment[[#This Row],[Female Refugee (3-14)]]+Enrollment[[#This Row],[Host Female (3-14)]]</f>
        <v>0</v>
      </c>
      <c r="BL8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49" s="22">
        <f>Enrollment[[#This Row],['# of Boys from host community in age group 15-17 enrolled in learning spaces]]+Enrollment[[#This Row],['# of Boys from host community in age group 18-24 enrolled in learning spaces]]</f>
        <v>0</v>
      </c>
      <c r="BO8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49" s="22">
        <f>Enrollment[[#This Row],[Male Refugee (15-24)]]+Enrollment[[#This Row],[Male Host (15-24)]]</f>
        <v>0</v>
      </c>
      <c r="BQ849" s="22">
        <f>Enrollment[[#This Row],[Female Refugee  (15-24)]]+Enrollment[[#This Row],[Female Host (15-24)]]</f>
        <v>0</v>
      </c>
      <c r="BR849" s="22">
        <f>Enrollment[[#This Row],[Total Male (3-14)]]+Enrollment[[#This Row],[Total Male (15-24)]]</f>
        <v>0</v>
      </c>
      <c r="BS849" s="22">
        <f>Enrollment[[#This Row],[Total Female (3-14)]]+Enrollment[[#This Row],[Total Female (15-24)]]</f>
        <v>0</v>
      </c>
      <c r="BT849" s="22">
        <f>Enrollment[[#This Row],[Refugee Total]]+Enrollment[[#This Row],[Total Host]]</f>
        <v>0</v>
      </c>
      <c r="BU849" s="22">
        <f>Enrollment[[#This Row],['# of Girls from refugee community in age group 3-5 enrolled in learning spaces]]+Enrollment[[#This Row],['# of Girls from host community in age group 3-5 enrolled in learning spaces]]</f>
        <v>0</v>
      </c>
      <c r="BV849" s="22">
        <f>Enrollment[[#This Row],['# of Girls from refugee community in age group 6-14 enrolled in learning spaces]]+Enrollment[[#This Row],['# of Girls from host community in age group 6-14 enrolled in learning spaces]]</f>
        <v>0</v>
      </c>
      <c r="BW8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49" s="22">
        <f>Enrollment[[#This Row],['# of Boys from refugee community in age group 3-5 enrolled in learning spaces]]+Enrollment[[#This Row],['# of Boys from host community in age group 3-5 enrolled in learning spaces]]</f>
        <v>0</v>
      </c>
      <c r="BZ849" s="22">
        <f>Enrollment[[#This Row],['# of Boys from refugee community in age group 6-14 enrolled in learning spaces]]+Enrollment[[#This Row],['# of Boys from host community in age group 6-14 enrolled in learning spaces]]</f>
        <v>0</v>
      </c>
      <c r="CA8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8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50" spans="1:80">
      <c r="A850" s="21" t="s">
        <v>43</v>
      </c>
      <c r="B850" s="21" t="s">
        <v>72</v>
      </c>
      <c r="D850" s="21" t="s">
        <v>1832</v>
      </c>
      <c r="E850" s="21" t="s">
        <v>2004</v>
      </c>
      <c r="F850" s="21" t="s">
        <v>2004</v>
      </c>
      <c r="G850" s="21">
        <v>31013777</v>
      </c>
      <c r="H850" s="21" t="s">
        <v>166</v>
      </c>
      <c r="I850" s="21" t="s">
        <v>259</v>
      </c>
      <c r="J850" s="21" t="s">
        <v>1814</v>
      </c>
      <c r="P850" s="21" t="s">
        <v>99</v>
      </c>
      <c r="Q850" s="21" t="s">
        <v>1779</v>
      </c>
      <c r="AZ8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50" s="22">
        <f>Enrollment[[#This Row],[Refugee Children 3-14]]+Enrollment[[#This Row],[Refugee Children 15-24]]</f>
        <v>0</v>
      </c>
      <c r="BC8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50" s="22">
        <f>Enrollment[[#This Row],[Host Children 3-14]]+Enrollment[[#This Row],[Host Children 15-24]]</f>
        <v>0</v>
      </c>
      <c r="BF850" s="22">
        <f>Enrollment[[#This Row],['# of Boys from refugee community in age group 3-5 enrolled in learning spaces]]+Enrollment[[#This Row],['# of Boys from refugee community in age group 6-14 enrolled in learning spaces]]</f>
        <v>0</v>
      </c>
      <c r="BG850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50" s="22">
        <f>Enrollment[[#This Row],['# of Boys from host community in age group 3-5 enrolled in learning spaces]]+Enrollment[[#This Row],['# of Boys from host community in age group 6-14 enrolled in learning spaces]]</f>
        <v>0</v>
      </c>
      <c r="BI850" s="22">
        <f>Enrollment[[#This Row],['# of Girls from host community in age group 3-5 enrolled in learning spaces]]+Enrollment[[#This Row],['# of Girls from host community in age group 6-14 enrolled in learning spaces]]</f>
        <v>0</v>
      </c>
      <c r="BJ850" s="22">
        <f>Enrollment[[#This Row],[Male Refugee (3-14)]]+Enrollment[[#This Row],[Host Male (3-14)]]</f>
        <v>0</v>
      </c>
      <c r="BK850" s="22">
        <f>Enrollment[[#This Row],[Female Refugee (3-14)]]+Enrollment[[#This Row],[Host Female (3-14)]]</f>
        <v>0</v>
      </c>
      <c r="BL8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50" s="22">
        <f>Enrollment[[#This Row],['# of Boys from host community in age group 15-17 enrolled in learning spaces]]+Enrollment[[#This Row],['# of Boys from host community in age group 18-24 enrolled in learning spaces]]</f>
        <v>0</v>
      </c>
      <c r="BO8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50" s="22">
        <f>Enrollment[[#This Row],[Male Refugee (15-24)]]+Enrollment[[#This Row],[Male Host (15-24)]]</f>
        <v>0</v>
      </c>
      <c r="BQ850" s="22">
        <f>Enrollment[[#This Row],[Female Refugee  (15-24)]]+Enrollment[[#This Row],[Female Host (15-24)]]</f>
        <v>0</v>
      </c>
      <c r="BR850" s="22">
        <f>Enrollment[[#This Row],[Total Male (3-14)]]+Enrollment[[#This Row],[Total Male (15-24)]]</f>
        <v>0</v>
      </c>
      <c r="BS850" s="22">
        <f>Enrollment[[#This Row],[Total Female (3-14)]]+Enrollment[[#This Row],[Total Female (15-24)]]</f>
        <v>0</v>
      </c>
      <c r="BT850" s="22">
        <f>Enrollment[[#This Row],[Refugee Total]]+Enrollment[[#This Row],[Total Host]]</f>
        <v>0</v>
      </c>
      <c r="BU850" s="22">
        <f>Enrollment[[#This Row],['# of Girls from refugee community in age group 3-5 enrolled in learning spaces]]+Enrollment[[#This Row],['# of Girls from host community in age group 3-5 enrolled in learning spaces]]</f>
        <v>0</v>
      </c>
      <c r="BV850" s="22">
        <f>Enrollment[[#This Row],['# of Girls from refugee community in age group 6-14 enrolled in learning spaces]]+Enrollment[[#This Row],['# of Girls from host community in age group 6-14 enrolled in learning spaces]]</f>
        <v>0</v>
      </c>
      <c r="BW8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50" s="22">
        <f>Enrollment[[#This Row],['# of Boys from refugee community in age group 3-5 enrolled in learning spaces]]+Enrollment[[#This Row],['# of Boys from host community in age group 3-5 enrolled in learning spaces]]</f>
        <v>0</v>
      </c>
      <c r="BZ850" s="22">
        <f>Enrollment[[#This Row],['# of Boys from refugee community in age group 6-14 enrolled in learning spaces]]+Enrollment[[#This Row],['# of Boys from host community in age group 6-14 enrolled in learning spaces]]</f>
        <v>0</v>
      </c>
      <c r="CA8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8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51" spans="1:80">
      <c r="A851" s="21" t="s">
        <v>43</v>
      </c>
      <c r="B851" s="21" t="s">
        <v>72</v>
      </c>
      <c r="D851" s="21" t="s">
        <v>1832</v>
      </c>
      <c r="E851" s="21" t="s">
        <v>2004</v>
      </c>
      <c r="F851" s="21" t="s">
        <v>2004</v>
      </c>
      <c r="G851" s="21">
        <v>31013778</v>
      </c>
      <c r="H851" s="21" t="s">
        <v>166</v>
      </c>
      <c r="I851" s="21" t="s">
        <v>259</v>
      </c>
      <c r="J851" s="21" t="s">
        <v>1814</v>
      </c>
      <c r="P851" s="21" t="s">
        <v>99</v>
      </c>
      <c r="Q851" s="21" t="s">
        <v>1779</v>
      </c>
      <c r="AZ8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51" s="22">
        <f>Enrollment[[#This Row],[Refugee Children 3-14]]+Enrollment[[#This Row],[Refugee Children 15-24]]</f>
        <v>0</v>
      </c>
      <c r="BC8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51" s="22">
        <f>Enrollment[[#This Row],[Host Children 3-14]]+Enrollment[[#This Row],[Host Children 15-24]]</f>
        <v>0</v>
      </c>
      <c r="BF851" s="22">
        <f>Enrollment[[#This Row],['# of Boys from refugee community in age group 3-5 enrolled in learning spaces]]+Enrollment[[#This Row],['# of Boys from refugee community in age group 6-14 enrolled in learning spaces]]</f>
        <v>0</v>
      </c>
      <c r="BG851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51" s="22">
        <f>Enrollment[[#This Row],['# of Boys from host community in age group 3-5 enrolled in learning spaces]]+Enrollment[[#This Row],['# of Boys from host community in age group 6-14 enrolled in learning spaces]]</f>
        <v>0</v>
      </c>
      <c r="BI851" s="22">
        <f>Enrollment[[#This Row],['# of Girls from host community in age group 3-5 enrolled in learning spaces]]+Enrollment[[#This Row],['# of Girls from host community in age group 6-14 enrolled in learning spaces]]</f>
        <v>0</v>
      </c>
      <c r="BJ851" s="22">
        <f>Enrollment[[#This Row],[Male Refugee (3-14)]]+Enrollment[[#This Row],[Host Male (3-14)]]</f>
        <v>0</v>
      </c>
      <c r="BK851" s="22">
        <f>Enrollment[[#This Row],[Female Refugee (3-14)]]+Enrollment[[#This Row],[Host Female (3-14)]]</f>
        <v>0</v>
      </c>
      <c r="BL8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51" s="22">
        <f>Enrollment[[#This Row],['# of Boys from host community in age group 15-17 enrolled in learning spaces]]+Enrollment[[#This Row],['# of Boys from host community in age group 18-24 enrolled in learning spaces]]</f>
        <v>0</v>
      </c>
      <c r="BO8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51" s="22">
        <f>Enrollment[[#This Row],[Male Refugee (15-24)]]+Enrollment[[#This Row],[Male Host (15-24)]]</f>
        <v>0</v>
      </c>
      <c r="BQ851" s="22">
        <f>Enrollment[[#This Row],[Female Refugee  (15-24)]]+Enrollment[[#This Row],[Female Host (15-24)]]</f>
        <v>0</v>
      </c>
      <c r="BR851" s="22">
        <f>Enrollment[[#This Row],[Total Male (3-14)]]+Enrollment[[#This Row],[Total Male (15-24)]]</f>
        <v>0</v>
      </c>
      <c r="BS851" s="22">
        <f>Enrollment[[#This Row],[Total Female (3-14)]]+Enrollment[[#This Row],[Total Female (15-24)]]</f>
        <v>0</v>
      </c>
      <c r="BT851" s="22">
        <f>Enrollment[[#This Row],[Refugee Total]]+Enrollment[[#This Row],[Total Host]]</f>
        <v>0</v>
      </c>
      <c r="BU851" s="22">
        <f>Enrollment[[#This Row],['# of Girls from refugee community in age group 3-5 enrolled in learning spaces]]+Enrollment[[#This Row],['# of Girls from host community in age group 3-5 enrolled in learning spaces]]</f>
        <v>0</v>
      </c>
      <c r="BV851" s="22">
        <f>Enrollment[[#This Row],['# of Girls from refugee community in age group 6-14 enrolled in learning spaces]]+Enrollment[[#This Row],['# of Girls from host community in age group 6-14 enrolled in learning spaces]]</f>
        <v>0</v>
      </c>
      <c r="BW8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51" s="22">
        <f>Enrollment[[#This Row],['# of Boys from refugee community in age group 3-5 enrolled in learning spaces]]+Enrollment[[#This Row],['# of Boys from host community in age group 3-5 enrolled in learning spaces]]</f>
        <v>0</v>
      </c>
      <c r="BZ851" s="22">
        <f>Enrollment[[#This Row],['# of Boys from refugee community in age group 6-14 enrolled in learning spaces]]+Enrollment[[#This Row],['# of Boys from host community in age group 6-14 enrolled in learning spaces]]</f>
        <v>0</v>
      </c>
      <c r="CA8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8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52" spans="1:80">
      <c r="A852" s="21" t="s">
        <v>43</v>
      </c>
      <c r="B852" s="21" t="s">
        <v>72</v>
      </c>
      <c r="D852" s="21" t="s">
        <v>1832</v>
      </c>
      <c r="E852" s="21" t="s">
        <v>2004</v>
      </c>
      <c r="F852" s="21" t="s">
        <v>2004</v>
      </c>
      <c r="G852" s="21">
        <v>31013781</v>
      </c>
      <c r="H852" s="21" t="s">
        <v>166</v>
      </c>
      <c r="I852" s="21" t="s">
        <v>259</v>
      </c>
      <c r="J852" s="21" t="s">
        <v>1814</v>
      </c>
      <c r="P852" s="21" t="s">
        <v>99</v>
      </c>
      <c r="Q852" s="21" t="s">
        <v>1779</v>
      </c>
      <c r="AZ8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52" s="22">
        <f>Enrollment[[#This Row],[Refugee Children 3-14]]+Enrollment[[#This Row],[Refugee Children 15-24]]</f>
        <v>0</v>
      </c>
      <c r="BC8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52" s="22">
        <f>Enrollment[[#This Row],[Host Children 3-14]]+Enrollment[[#This Row],[Host Children 15-24]]</f>
        <v>0</v>
      </c>
      <c r="BF852" s="22">
        <f>Enrollment[[#This Row],['# of Boys from refugee community in age group 3-5 enrolled in learning spaces]]+Enrollment[[#This Row],['# of Boys from refugee community in age group 6-14 enrolled in learning spaces]]</f>
        <v>0</v>
      </c>
      <c r="BG852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52" s="22">
        <f>Enrollment[[#This Row],['# of Boys from host community in age group 3-5 enrolled in learning spaces]]+Enrollment[[#This Row],['# of Boys from host community in age group 6-14 enrolled in learning spaces]]</f>
        <v>0</v>
      </c>
      <c r="BI852" s="22">
        <f>Enrollment[[#This Row],['# of Girls from host community in age group 3-5 enrolled in learning spaces]]+Enrollment[[#This Row],['# of Girls from host community in age group 6-14 enrolled in learning spaces]]</f>
        <v>0</v>
      </c>
      <c r="BJ852" s="22">
        <f>Enrollment[[#This Row],[Male Refugee (3-14)]]+Enrollment[[#This Row],[Host Male (3-14)]]</f>
        <v>0</v>
      </c>
      <c r="BK852" s="22">
        <f>Enrollment[[#This Row],[Female Refugee (3-14)]]+Enrollment[[#This Row],[Host Female (3-14)]]</f>
        <v>0</v>
      </c>
      <c r="BL8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52" s="22">
        <f>Enrollment[[#This Row],['# of Boys from host community in age group 15-17 enrolled in learning spaces]]+Enrollment[[#This Row],['# of Boys from host community in age group 18-24 enrolled in learning spaces]]</f>
        <v>0</v>
      </c>
      <c r="BO8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52" s="22">
        <f>Enrollment[[#This Row],[Male Refugee (15-24)]]+Enrollment[[#This Row],[Male Host (15-24)]]</f>
        <v>0</v>
      </c>
      <c r="BQ852" s="22">
        <f>Enrollment[[#This Row],[Female Refugee  (15-24)]]+Enrollment[[#This Row],[Female Host (15-24)]]</f>
        <v>0</v>
      </c>
      <c r="BR852" s="22">
        <f>Enrollment[[#This Row],[Total Male (3-14)]]+Enrollment[[#This Row],[Total Male (15-24)]]</f>
        <v>0</v>
      </c>
      <c r="BS852" s="22">
        <f>Enrollment[[#This Row],[Total Female (3-14)]]+Enrollment[[#This Row],[Total Female (15-24)]]</f>
        <v>0</v>
      </c>
      <c r="BT852" s="22">
        <f>Enrollment[[#This Row],[Refugee Total]]+Enrollment[[#This Row],[Total Host]]</f>
        <v>0</v>
      </c>
      <c r="BU852" s="22">
        <f>Enrollment[[#This Row],['# of Girls from refugee community in age group 3-5 enrolled in learning spaces]]+Enrollment[[#This Row],['# of Girls from host community in age group 3-5 enrolled in learning spaces]]</f>
        <v>0</v>
      </c>
      <c r="BV852" s="22">
        <f>Enrollment[[#This Row],['# of Girls from refugee community in age group 6-14 enrolled in learning spaces]]+Enrollment[[#This Row],['# of Girls from host community in age group 6-14 enrolled in learning spaces]]</f>
        <v>0</v>
      </c>
      <c r="BW8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52" s="22">
        <f>Enrollment[[#This Row],['# of Boys from refugee community in age group 3-5 enrolled in learning spaces]]+Enrollment[[#This Row],['# of Boys from host community in age group 3-5 enrolled in learning spaces]]</f>
        <v>0</v>
      </c>
      <c r="BZ852" s="22">
        <f>Enrollment[[#This Row],['# of Boys from refugee community in age group 6-14 enrolled in learning spaces]]+Enrollment[[#This Row],['# of Boys from host community in age group 6-14 enrolled in learning spaces]]</f>
        <v>0</v>
      </c>
      <c r="CA8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8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53" spans="1:80">
      <c r="A853" s="21" t="s">
        <v>43</v>
      </c>
      <c r="B853" s="21" t="s">
        <v>72</v>
      </c>
      <c r="D853" s="21" t="s">
        <v>1832</v>
      </c>
      <c r="E853" s="21" t="s">
        <v>2004</v>
      </c>
      <c r="F853" s="21" t="s">
        <v>2004</v>
      </c>
      <c r="G853" s="21">
        <v>31013782</v>
      </c>
      <c r="H853" s="21" t="s">
        <v>166</v>
      </c>
      <c r="I853" s="21" t="s">
        <v>259</v>
      </c>
      <c r="J853" s="21" t="s">
        <v>1814</v>
      </c>
      <c r="P853" s="21" t="s">
        <v>99</v>
      </c>
      <c r="Q853" s="21" t="s">
        <v>1779</v>
      </c>
      <c r="AZ8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53" s="22">
        <f>Enrollment[[#This Row],[Refugee Children 3-14]]+Enrollment[[#This Row],[Refugee Children 15-24]]</f>
        <v>0</v>
      </c>
      <c r="BC8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53" s="22">
        <f>Enrollment[[#This Row],[Host Children 3-14]]+Enrollment[[#This Row],[Host Children 15-24]]</f>
        <v>0</v>
      </c>
      <c r="BF853" s="22">
        <f>Enrollment[[#This Row],['# of Boys from refugee community in age group 3-5 enrolled in learning spaces]]+Enrollment[[#This Row],['# of Boys from refugee community in age group 6-14 enrolled in learning spaces]]</f>
        <v>0</v>
      </c>
      <c r="BG853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53" s="22">
        <f>Enrollment[[#This Row],['# of Boys from host community in age group 3-5 enrolled in learning spaces]]+Enrollment[[#This Row],['# of Boys from host community in age group 6-14 enrolled in learning spaces]]</f>
        <v>0</v>
      </c>
      <c r="BI853" s="22">
        <f>Enrollment[[#This Row],['# of Girls from host community in age group 3-5 enrolled in learning spaces]]+Enrollment[[#This Row],['# of Girls from host community in age group 6-14 enrolled in learning spaces]]</f>
        <v>0</v>
      </c>
      <c r="BJ853" s="22">
        <f>Enrollment[[#This Row],[Male Refugee (3-14)]]+Enrollment[[#This Row],[Host Male (3-14)]]</f>
        <v>0</v>
      </c>
      <c r="BK853" s="22">
        <f>Enrollment[[#This Row],[Female Refugee (3-14)]]+Enrollment[[#This Row],[Host Female (3-14)]]</f>
        <v>0</v>
      </c>
      <c r="BL85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5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53" s="22">
        <f>Enrollment[[#This Row],['# of Boys from host community in age group 15-17 enrolled in learning spaces]]+Enrollment[[#This Row],['# of Boys from host community in age group 18-24 enrolled in learning spaces]]</f>
        <v>0</v>
      </c>
      <c r="BO8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53" s="22">
        <f>Enrollment[[#This Row],[Male Refugee (15-24)]]+Enrollment[[#This Row],[Male Host (15-24)]]</f>
        <v>0</v>
      </c>
      <c r="BQ853" s="22">
        <f>Enrollment[[#This Row],[Female Refugee  (15-24)]]+Enrollment[[#This Row],[Female Host (15-24)]]</f>
        <v>0</v>
      </c>
      <c r="BR853" s="22">
        <f>Enrollment[[#This Row],[Total Male (3-14)]]+Enrollment[[#This Row],[Total Male (15-24)]]</f>
        <v>0</v>
      </c>
      <c r="BS853" s="22">
        <f>Enrollment[[#This Row],[Total Female (3-14)]]+Enrollment[[#This Row],[Total Female (15-24)]]</f>
        <v>0</v>
      </c>
      <c r="BT853" s="22">
        <f>Enrollment[[#This Row],[Refugee Total]]+Enrollment[[#This Row],[Total Host]]</f>
        <v>0</v>
      </c>
      <c r="BU853" s="22">
        <f>Enrollment[[#This Row],['# of Girls from refugee community in age group 3-5 enrolled in learning spaces]]+Enrollment[[#This Row],['# of Girls from host community in age group 3-5 enrolled in learning spaces]]</f>
        <v>0</v>
      </c>
      <c r="BV853" s="22">
        <f>Enrollment[[#This Row],['# of Girls from refugee community in age group 6-14 enrolled in learning spaces]]+Enrollment[[#This Row],['# of Girls from host community in age group 6-14 enrolled in learning spaces]]</f>
        <v>0</v>
      </c>
      <c r="BW85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5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53" s="22">
        <f>Enrollment[[#This Row],['# of Boys from refugee community in age group 3-5 enrolled in learning spaces]]+Enrollment[[#This Row],['# of Boys from host community in age group 3-5 enrolled in learning spaces]]</f>
        <v>0</v>
      </c>
      <c r="BZ853" s="22">
        <f>Enrollment[[#This Row],['# of Boys from refugee community in age group 6-14 enrolled in learning spaces]]+Enrollment[[#This Row],['# of Boys from host community in age group 6-14 enrolled in learning spaces]]</f>
        <v>0</v>
      </c>
      <c r="CA853" s="22">
        <f>Enrollment[[#This Row],['# of Boys from refugee community in age group 15-17 enrolled in learning spaces]]+Enrollment[[#This Row],['# of Boys from host community in age group 15-17 enrolled in learning spaces]]</f>
        <v>0</v>
      </c>
      <c r="CB85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54" spans="1:80">
      <c r="A854" s="21" t="s">
        <v>41</v>
      </c>
      <c r="B854" s="21" t="s">
        <v>70</v>
      </c>
      <c r="D854" s="21" t="s">
        <v>1832</v>
      </c>
      <c r="E854" s="21" t="s">
        <v>323</v>
      </c>
      <c r="F854" s="21" t="s">
        <v>323</v>
      </c>
      <c r="G854" s="21">
        <v>31013783</v>
      </c>
      <c r="H854" s="21" t="s">
        <v>166</v>
      </c>
      <c r="I854" s="21" t="s">
        <v>259</v>
      </c>
      <c r="J854" s="21" t="s">
        <v>1814</v>
      </c>
      <c r="K854" s="21">
        <v>20.9402778</v>
      </c>
      <c r="L854" s="21">
        <v>92.258888900000002</v>
      </c>
      <c r="M854" s="21">
        <v>0</v>
      </c>
      <c r="N854" s="21">
        <v>0</v>
      </c>
      <c r="P854" s="21" t="s">
        <v>99</v>
      </c>
      <c r="Q854" s="21" t="s">
        <v>1779</v>
      </c>
      <c r="AZ8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54" s="22">
        <f>Enrollment[[#This Row],[Refugee Children 3-14]]+Enrollment[[#This Row],[Refugee Children 15-24]]</f>
        <v>0</v>
      </c>
      <c r="BC8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54" s="22">
        <f>Enrollment[[#This Row],[Host Children 3-14]]+Enrollment[[#This Row],[Host Children 15-24]]</f>
        <v>0</v>
      </c>
      <c r="BF854" s="22">
        <f>Enrollment[[#This Row],['# of Boys from refugee community in age group 3-5 enrolled in learning spaces]]+Enrollment[[#This Row],['# of Boys from refugee community in age group 6-14 enrolled in learning spaces]]</f>
        <v>0</v>
      </c>
      <c r="BG854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54" s="22">
        <f>Enrollment[[#This Row],['# of Boys from host community in age group 3-5 enrolled in learning spaces]]+Enrollment[[#This Row],['# of Boys from host community in age group 6-14 enrolled in learning spaces]]</f>
        <v>0</v>
      </c>
      <c r="BI854" s="22">
        <f>Enrollment[[#This Row],['# of Girls from host community in age group 3-5 enrolled in learning spaces]]+Enrollment[[#This Row],['# of Girls from host community in age group 6-14 enrolled in learning spaces]]</f>
        <v>0</v>
      </c>
      <c r="BJ854" s="22">
        <f>Enrollment[[#This Row],[Male Refugee (3-14)]]+Enrollment[[#This Row],[Host Male (3-14)]]</f>
        <v>0</v>
      </c>
      <c r="BK854" s="22">
        <f>Enrollment[[#This Row],[Female Refugee (3-14)]]+Enrollment[[#This Row],[Host Female (3-14)]]</f>
        <v>0</v>
      </c>
      <c r="BL8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54" s="22">
        <f>Enrollment[[#This Row],['# of Boys from host community in age group 15-17 enrolled in learning spaces]]+Enrollment[[#This Row],['# of Boys from host community in age group 18-24 enrolled in learning spaces]]</f>
        <v>0</v>
      </c>
      <c r="BO8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54" s="22">
        <f>Enrollment[[#This Row],[Male Refugee (15-24)]]+Enrollment[[#This Row],[Male Host (15-24)]]</f>
        <v>0</v>
      </c>
      <c r="BQ854" s="22">
        <f>Enrollment[[#This Row],[Female Refugee  (15-24)]]+Enrollment[[#This Row],[Female Host (15-24)]]</f>
        <v>0</v>
      </c>
      <c r="BR854" s="22">
        <f>Enrollment[[#This Row],[Total Male (3-14)]]+Enrollment[[#This Row],[Total Male (15-24)]]</f>
        <v>0</v>
      </c>
      <c r="BS854" s="22">
        <f>Enrollment[[#This Row],[Total Female (3-14)]]+Enrollment[[#This Row],[Total Female (15-24)]]</f>
        <v>0</v>
      </c>
      <c r="BT854" s="22">
        <f>Enrollment[[#This Row],[Refugee Total]]+Enrollment[[#This Row],[Total Host]]</f>
        <v>0</v>
      </c>
      <c r="BU854" s="22">
        <f>Enrollment[[#This Row],['# of Girls from refugee community in age group 3-5 enrolled in learning spaces]]+Enrollment[[#This Row],['# of Girls from host community in age group 3-5 enrolled in learning spaces]]</f>
        <v>0</v>
      </c>
      <c r="BV854" s="22">
        <f>Enrollment[[#This Row],['# of Girls from refugee community in age group 6-14 enrolled in learning spaces]]+Enrollment[[#This Row],['# of Girls from host community in age group 6-14 enrolled in learning spaces]]</f>
        <v>0</v>
      </c>
      <c r="BW8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54" s="22">
        <f>Enrollment[[#This Row],['# of Boys from refugee community in age group 3-5 enrolled in learning spaces]]+Enrollment[[#This Row],['# of Boys from host community in age group 3-5 enrolled in learning spaces]]</f>
        <v>0</v>
      </c>
      <c r="BZ854" s="22">
        <f>Enrollment[[#This Row],['# of Boys from refugee community in age group 6-14 enrolled in learning spaces]]+Enrollment[[#This Row],['# of Boys from host community in age group 6-14 enrolled in learning spaces]]</f>
        <v>0</v>
      </c>
      <c r="CA8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8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55" spans="1:80">
      <c r="A855" s="21" t="s">
        <v>41</v>
      </c>
      <c r="B855" s="21" t="s">
        <v>70</v>
      </c>
      <c r="D855" s="21" t="s">
        <v>1832</v>
      </c>
      <c r="E855" s="21" t="s">
        <v>323</v>
      </c>
      <c r="F855" s="21" t="s">
        <v>323</v>
      </c>
      <c r="G855" s="21">
        <v>31013786</v>
      </c>
      <c r="H855" s="21" t="s">
        <v>166</v>
      </c>
      <c r="I855" s="21" t="s">
        <v>259</v>
      </c>
      <c r="J855" s="21" t="s">
        <v>1814</v>
      </c>
      <c r="P855" s="21" t="s">
        <v>99</v>
      </c>
      <c r="Q855" s="21" t="s">
        <v>1779</v>
      </c>
      <c r="AZ8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55" s="22">
        <f>Enrollment[[#This Row],[Refugee Children 3-14]]+Enrollment[[#This Row],[Refugee Children 15-24]]</f>
        <v>0</v>
      </c>
      <c r="BC8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55" s="22">
        <f>Enrollment[[#This Row],[Host Children 3-14]]+Enrollment[[#This Row],[Host Children 15-24]]</f>
        <v>0</v>
      </c>
      <c r="BF855" s="22">
        <f>Enrollment[[#This Row],['# of Boys from refugee community in age group 3-5 enrolled in learning spaces]]+Enrollment[[#This Row],['# of Boys from refugee community in age group 6-14 enrolled in learning spaces]]</f>
        <v>0</v>
      </c>
      <c r="BG855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55" s="22">
        <f>Enrollment[[#This Row],['# of Boys from host community in age group 3-5 enrolled in learning spaces]]+Enrollment[[#This Row],['# of Boys from host community in age group 6-14 enrolled in learning spaces]]</f>
        <v>0</v>
      </c>
      <c r="BI855" s="22">
        <f>Enrollment[[#This Row],['# of Girls from host community in age group 3-5 enrolled in learning spaces]]+Enrollment[[#This Row],['# of Girls from host community in age group 6-14 enrolled in learning spaces]]</f>
        <v>0</v>
      </c>
      <c r="BJ855" s="22">
        <f>Enrollment[[#This Row],[Male Refugee (3-14)]]+Enrollment[[#This Row],[Host Male (3-14)]]</f>
        <v>0</v>
      </c>
      <c r="BK855" s="22">
        <f>Enrollment[[#This Row],[Female Refugee (3-14)]]+Enrollment[[#This Row],[Host Female (3-14)]]</f>
        <v>0</v>
      </c>
      <c r="BL8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55" s="22">
        <f>Enrollment[[#This Row],['# of Boys from host community in age group 15-17 enrolled in learning spaces]]+Enrollment[[#This Row],['# of Boys from host community in age group 18-24 enrolled in learning spaces]]</f>
        <v>0</v>
      </c>
      <c r="BO8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55" s="22">
        <f>Enrollment[[#This Row],[Male Refugee (15-24)]]+Enrollment[[#This Row],[Male Host (15-24)]]</f>
        <v>0</v>
      </c>
      <c r="BQ855" s="22">
        <f>Enrollment[[#This Row],[Female Refugee  (15-24)]]+Enrollment[[#This Row],[Female Host (15-24)]]</f>
        <v>0</v>
      </c>
      <c r="BR855" s="22">
        <f>Enrollment[[#This Row],[Total Male (3-14)]]+Enrollment[[#This Row],[Total Male (15-24)]]</f>
        <v>0</v>
      </c>
      <c r="BS855" s="22">
        <f>Enrollment[[#This Row],[Total Female (3-14)]]+Enrollment[[#This Row],[Total Female (15-24)]]</f>
        <v>0</v>
      </c>
      <c r="BT855" s="22">
        <f>Enrollment[[#This Row],[Refugee Total]]+Enrollment[[#This Row],[Total Host]]</f>
        <v>0</v>
      </c>
      <c r="BU855" s="22">
        <f>Enrollment[[#This Row],['# of Girls from refugee community in age group 3-5 enrolled in learning spaces]]+Enrollment[[#This Row],['# of Girls from host community in age group 3-5 enrolled in learning spaces]]</f>
        <v>0</v>
      </c>
      <c r="BV855" s="22">
        <f>Enrollment[[#This Row],['# of Girls from refugee community in age group 6-14 enrolled in learning spaces]]+Enrollment[[#This Row],['# of Girls from host community in age group 6-14 enrolled in learning spaces]]</f>
        <v>0</v>
      </c>
      <c r="BW8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55" s="22">
        <f>Enrollment[[#This Row],['# of Boys from refugee community in age group 3-5 enrolled in learning spaces]]+Enrollment[[#This Row],['# of Boys from host community in age group 3-5 enrolled in learning spaces]]</f>
        <v>0</v>
      </c>
      <c r="BZ855" s="22">
        <f>Enrollment[[#This Row],['# of Boys from refugee community in age group 6-14 enrolled in learning spaces]]+Enrollment[[#This Row],['# of Boys from host community in age group 6-14 enrolled in learning spaces]]</f>
        <v>0</v>
      </c>
      <c r="CA8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8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56" spans="1:80">
      <c r="A856" s="21" t="s">
        <v>41</v>
      </c>
      <c r="B856" s="21" t="s">
        <v>70</v>
      </c>
      <c r="D856" s="21" t="s">
        <v>1832</v>
      </c>
      <c r="E856" s="21" t="s">
        <v>323</v>
      </c>
      <c r="F856" s="21" t="s">
        <v>323</v>
      </c>
      <c r="G856" s="21">
        <v>31013788</v>
      </c>
      <c r="H856" s="21" t="s">
        <v>166</v>
      </c>
      <c r="I856" s="21" t="s">
        <v>259</v>
      </c>
      <c r="J856" s="21" t="s">
        <v>1814</v>
      </c>
      <c r="P856" s="21" t="s">
        <v>99</v>
      </c>
      <c r="Q856" s="21" t="s">
        <v>1779</v>
      </c>
      <c r="AZ8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56" s="22">
        <f>Enrollment[[#This Row],[Refugee Children 3-14]]+Enrollment[[#This Row],[Refugee Children 15-24]]</f>
        <v>0</v>
      </c>
      <c r="BC8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56" s="22">
        <f>Enrollment[[#This Row],[Host Children 3-14]]+Enrollment[[#This Row],[Host Children 15-24]]</f>
        <v>0</v>
      </c>
      <c r="BF856" s="22">
        <f>Enrollment[[#This Row],['# of Boys from refugee community in age group 3-5 enrolled in learning spaces]]+Enrollment[[#This Row],['# of Boys from refugee community in age group 6-14 enrolled in learning spaces]]</f>
        <v>0</v>
      </c>
      <c r="BG856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56" s="22">
        <f>Enrollment[[#This Row],['# of Boys from host community in age group 3-5 enrolled in learning spaces]]+Enrollment[[#This Row],['# of Boys from host community in age group 6-14 enrolled in learning spaces]]</f>
        <v>0</v>
      </c>
      <c r="BI856" s="22">
        <f>Enrollment[[#This Row],['# of Girls from host community in age group 3-5 enrolled in learning spaces]]+Enrollment[[#This Row],['# of Girls from host community in age group 6-14 enrolled in learning spaces]]</f>
        <v>0</v>
      </c>
      <c r="BJ856" s="22">
        <f>Enrollment[[#This Row],[Male Refugee (3-14)]]+Enrollment[[#This Row],[Host Male (3-14)]]</f>
        <v>0</v>
      </c>
      <c r="BK856" s="22">
        <f>Enrollment[[#This Row],[Female Refugee (3-14)]]+Enrollment[[#This Row],[Host Female (3-14)]]</f>
        <v>0</v>
      </c>
      <c r="BL8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56" s="22">
        <f>Enrollment[[#This Row],['# of Boys from host community in age group 15-17 enrolled in learning spaces]]+Enrollment[[#This Row],['# of Boys from host community in age group 18-24 enrolled in learning spaces]]</f>
        <v>0</v>
      </c>
      <c r="BO8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56" s="22">
        <f>Enrollment[[#This Row],[Male Refugee (15-24)]]+Enrollment[[#This Row],[Male Host (15-24)]]</f>
        <v>0</v>
      </c>
      <c r="BQ856" s="22">
        <f>Enrollment[[#This Row],[Female Refugee  (15-24)]]+Enrollment[[#This Row],[Female Host (15-24)]]</f>
        <v>0</v>
      </c>
      <c r="BR856" s="22">
        <f>Enrollment[[#This Row],[Total Male (3-14)]]+Enrollment[[#This Row],[Total Male (15-24)]]</f>
        <v>0</v>
      </c>
      <c r="BS856" s="22">
        <f>Enrollment[[#This Row],[Total Female (3-14)]]+Enrollment[[#This Row],[Total Female (15-24)]]</f>
        <v>0</v>
      </c>
      <c r="BT856" s="22">
        <f>Enrollment[[#This Row],[Refugee Total]]+Enrollment[[#This Row],[Total Host]]</f>
        <v>0</v>
      </c>
      <c r="BU856" s="22">
        <f>Enrollment[[#This Row],['# of Girls from refugee community in age group 3-5 enrolled in learning spaces]]+Enrollment[[#This Row],['# of Girls from host community in age group 3-5 enrolled in learning spaces]]</f>
        <v>0</v>
      </c>
      <c r="BV856" s="22">
        <f>Enrollment[[#This Row],['# of Girls from refugee community in age group 6-14 enrolled in learning spaces]]+Enrollment[[#This Row],['# of Girls from host community in age group 6-14 enrolled in learning spaces]]</f>
        <v>0</v>
      </c>
      <c r="BW8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56" s="22">
        <f>Enrollment[[#This Row],['# of Boys from refugee community in age group 3-5 enrolled in learning spaces]]+Enrollment[[#This Row],['# of Boys from host community in age group 3-5 enrolled in learning spaces]]</f>
        <v>0</v>
      </c>
      <c r="BZ856" s="22">
        <f>Enrollment[[#This Row],['# of Boys from refugee community in age group 6-14 enrolled in learning spaces]]+Enrollment[[#This Row],['# of Boys from host community in age group 6-14 enrolled in learning spaces]]</f>
        <v>0</v>
      </c>
      <c r="CA8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8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57" spans="1:80">
      <c r="A857" s="21" t="s">
        <v>48</v>
      </c>
      <c r="B857" s="21" t="s">
        <v>77</v>
      </c>
      <c r="D857" s="21" t="s">
        <v>1832</v>
      </c>
      <c r="E857" s="21" t="s">
        <v>1133</v>
      </c>
      <c r="F857" s="21" t="s">
        <v>1133</v>
      </c>
      <c r="G857" s="21">
        <v>31013790</v>
      </c>
      <c r="H857" s="21" t="s">
        <v>166</v>
      </c>
      <c r="I857" s="21" t="s">
        <v>167</v>
      </c>
      <c r="J857" s="21" t="s">
        <v>168</v>
      </c>
      <c r="K857" s="21">
        <v>21.203888899999999</v>
      </c>
      <c r="L857" s="21">
        <v>92.143888899999993</v>
      </c>
      <c r="M857" s="21">
        <v>0</v>
      </c>
      <c r="N857" s="21">
        <v>0</v>
      </c>
      <c r="P857" s="21" t="s">
        <v>99</v>
      </c>
      <c r="Q857" s="21" t="s">
        <v>1779</v>
      </c>
      <c r="S857" s="21">
        <v>19</v>
      </c>
      <c r="T857" s="21">
        <v>0</v>
      </c>
      <c r="U857" s="21">
        <v>21</v>
      </c>
      <c r="V857" s="21">
        <v>0</v>
      </c>
      <c r="AA857" s="21">
        <v>33</v>
      </c>
      <c r="AB857" s="21">
        <v>0</v>
      </c>
      <c r="AC857" s="21">
        <v>47</v>
      </c>
      <c r="AD857" s="21">
        <v>0</v>
      </c>
      <c r="AZ8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8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57" s="22">
        <f>Enrollment[[#This Row],[Refugee Children 3-14]]+Enrollment[[#This Row],[Refugee Children 15-24]]</f>
        <v>120</v>
      </c>
      <c r="BC8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57" s="22">
        <f>Enrollment[[#This Row],[Host Children 3-14]]+Enrollment[[#This Row],[Host Children 15-24]]</f>
        <v>0</v>
      </c>
      <c r="BF857" s="22">
        <f>Enrollment[[#This Row],['# of Boys from refugee community in age group 3-5 enrolled in learning spaces]]+Enrollment[[#This Row],['# of Boys from refugee community in age group 6-14 enrolled in learning spaces]]</f>
        <v>68</v>
      </c>
      <c r="BG857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857" s="22">
        <f>Enrollment[[#This Row],['# of Boys from host community in age group 3-5 enrolled in learning spaces]]+Enrollment[[#This Row],['# of Boys from host community in age group 6-14 enrolled in learning spaces]]</f>
        <v>0</v>
      </c>
      <c r="BI857" s="22">
        <f>Enrollment[[#This Row],['# of Girls from host community in age group 3-5 enrolled in learning spaces]]+Enrollment[[#This Row],['# of Girls from host community in age group 6-14 enrolled in learning spaces]]</f>
        <v>0</v>
      </c>
      <c r="BJ857" s="22">
        <f>Enrollment[[#This Row],[Male Refugee (3-14)]]+Enrollment[[#This Row],[Host Male (3-14)]]</f>
        <v>68</v>
      </c>
      <c r="BK857" s="22">
        <f>Enrollment[[#This Row],[Female Refugee (3-14)]]+Enrollment[[#This Row],[Host Female (3-14)]]</f>
        <v>52</v>
      </c>
      <c r="BL8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57" s="22">
        <f>Enrollment[[#This Row],['# of Boys from host community in age group 15-17 enrolled in learning spaces]]+Enrollment[[#This Row],['# of Boys from host community in age group 18-24 enrolled in learning spaces]]</f>
        <v>0</v>
      </c>
      <c r="BO8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57" s="22">
        <f>Enrollment[[#This Row],[Male Refugee (15-24)]]+Enrollment[[#This Row],[Male Host (15-24)]]</f>
        <v>0</v>
      </c>
      <c r="BQ857" s="22">
        <f>Enrollment[[#This Row],[Female Refugee  (15-24)]]+Enrollment[[#This Row],[Female Host (15-24)]]</f>
        <v>0</v>
      </c>
      <c r="BR857" s="22">
        <f>Enrollment[[#This Row],[Total Male (3-14)]]+Enrollment[[#This Row],[Total Male (15-24)]]</f>
        <v>68</v>
      </c>
      <c r="BS857" s="22">
        <f>Enrollment[[#This Row],[Total Female (3-14)]]+Enrollment[[#This Row],[Total Female (15-24)]]</f>
        <v>52</v>
      </c>
      <c r="BT857" s="22">
        <f>Enrollment[[#This Row],[Refugee Total]]+Enrollment[[#This Row],[Total Host]]</f>
        <v>120</v>
      </c>
      <c r="BU857" s="22">
        <f>Enrollment[[#This Row],['# of Girls from refugee community in age group 3-5 enrolled in learning spaces]]+Enrollment[[#This Row],['# of Girls from host community in age group 3-5 enrolled in learning spaces]]</f>
        <v>19</v>
      </c>
      <c r="BV857" s="22">
        <f>Enrollment[[#This Row],['# of Girls from refugee community in age group 6-14 enrolled in learning spaces]]+Enrollment[[#This Row],['# of Girls from host community in age group 6-14 enrolled in learning spaces]]</f>
        <v>33</v>
      </c>
      <c r="BW8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57" s="22">
        <f>Enrollment[[#This Row],['# of Boys from refugee community in age group 3-5 enrolled in learning spaces]]+Enrollment[[#This Row],['# of Boys from host community in age group 3-5 enrolled in learning spaces]]</f>
        <v>21</v>
      </c>
      <c r="BZ857" s="22">
        <f>Enrollment[[#This Row],['# of Boys from refugee community in age group 6-14 enrolled in learning spaces]]+Enrollment[[#This Row],['# of Boys from host community in age group 6-14 enrolled in learning spaces]]</f>
        <v>47</v>
      </c>
      <c r="CA8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8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58" spans="1:80">
      <c r="A858" s="21" t="s">
        <v>48</v>
      </c>
      <c r="B858" s="21" t="s">
        <v>77</v>
      </c>
      <c r="D858" s="21" t="s">
        <v>1832</v>
      </c>
      <c r="E858" s="21" t="s">
        <v>1132</v>
      </c>
      <c r="F858" s="21" t="s">
        <v>1132</v>
      </c>
      <c r="G858" s="21">
        <v>31013792</v>
      </c>
      <c r="H858" s="21" t="s">
        <v>166</v>
      </c>
      <c r="I858" s="21" t="s">
        <v>167</v>
      </c>
      <c r="J858" s="21" t="s">
        <v>168</v>
      </c>
      <c r="K858" s="21">
        <v>21.2063889</v>
      </c>
      <c r="L858" s="21">
        <v>92.143888899999993</v>
      </c>
      <c r="M858" s="21">
        <v>0</v>
      </c>
      <c r="N858" s="21">
        <v>0</v>
      </c>
      <c r="P858" s="21" t="s">
        <v>99</v>
      </c>
      <c r="Q858" s="21" t="s">
        <v>1779</v>
      </c>
      <c r="S858" s="21">
        <v>20</v>
      </c>
      <c r="T858" s="21">
        <v>0</v>
      </c>
      <c r="U858" s="21">
        <v>20</v>
      </c>
      <c r="V858" s="21">
        <v>0</v>
      </c>
      <c r="AA858" s="21">
        <v>39</v>
      </c>
      <c r="AB858" s="21">
        <v>0</v>
      </c>
      <c r="AC858" s="21">
        <v>41</v>
      </c>
      <c r="AD858" s="21">
        <v>0</v>
      </c>
      <c r="AZ8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8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58" s="22">
        <f>Enrollment[[#This Row],[Refugee Children 3-14]]+Enrollment[[#This Row],[Refugee Children 15-24]]</f>
        <v>120</v>
      </c>
      <c r="BC8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58" s="22">
        <f>Enrollment[[#This Row],[Host Children 3-14]]+Enrollment[[#This Row],[Host Children 15-24]]</f>
        <v>0</v>
      </c>
      <c r="BF858" s="22">
        <f>Enrollment[[#This Row],['# of Boys from refugee community in age group 3-5 enrolled in learning spaces]]+Enrollment[[#This Row],['# of Boys from refugee community in age group 6-14 enrolled in learning spaces]]</f>
        <v>61</v>
      </c>
      <c r="BG858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858" s="22">
        <f>Enrollment[[#This Row],['# of Boys from host community in age group 3-5 enrolled in learning spaces]]+Enrollment[[#This Row],['# of Boys from host community in age group 6-14 enrolled in learning spaces]]</f>
        <v>0</v>
      </c>
      <c r="BI858" s="22">
        <f>Enrollment[[#This Row],['# of Girls from host community in age group 3-5 enrolled in learning spaces]]+Enrollment[[#This Row],['# of Girls from host community in age group 6-14 enrolled in learning spaces]]</f>
        <v>0</v>
      </c>
      <c r="BJ858" s="22">
        <f>Enrollment[[#This Row],[Male Refugee (3-14)]]+Enrollment[[#This Row],[Host Male (3-14)]]</f>
        <v>61</v>
      </c>
      <c r="BK858" s="22">
        <f>Enrollment[[#This Row],[Female Refugee (3-14)]]+Enrollment[[#This Row],[Host Female (3-14)]]</f>
        <v>59</v>
      </c>
      <c r="BL8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58" s="22">
        <f>Enrollment[[#This Row],['# of Boys from host community in age group 15-17 enrolled in learning spaces]]+Enrollment[[#This Row],['# of Boys from host community in age group 18-24 enrolled in learning spaces]]</f>
        <v>0</v>
      </c>
      <c r="BO8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58" s="22">
        <f>Enrollment[[#This Row],[Male Refugee (15-24)]]+Enrollment[[#This Row],[Male Host (15-24)]]</f>
        <v>0</v>
      </c>
      <c r="BQ858" s="22">
        <f>Enrollment[[#This Row],[Female Refugee  (15-24)]]+Enrollment[[#This Row],[Female Host (15-24)]]</f>
        <v>0</v>
      </c>
      <c r="BR858" s="22">
        <f>Enrollment[[#This Row],[Total Male (3-14)]]+Enrollment[[#This Row],[Total Male (15-24)]]</f>
        <v>61</v>
      </c>
      <c r="BS858" s="22">
        <f>Enrollment[[#This Row],[Total Female (3-14)]]+Enrollment[[#This Row],[Total Female (15-24)]]</f>
        <v>59</v>
      </c>
      <c r="BT858" s="22">
        <f>Enrollment[[#This Row],[Refugee Total]]+Enrollment[[#This Row],[Total Host]]</f>
        <v>120</v>
      </c>
      <c r="BU858" s="22">
        <f>Enrollment[[#This Row],['# of Girls from refugee community in age group 3-5 enrolled in learning spaces]]+Enrollment[[#This Row],['# of Girls from host community in age group 3-5 enrolled in learning spaces]]</f>
        <v>20</v>
      </c>
      <c r="BV858" s="22">
        <f>Enrollment[[#This Row],['# of Girls from refugee community in age group 6-14 enrolled in learning spaces]]+Enrollment[[#This Row],['# of Girls from host community in age group 6-14 enrolled in learning spaces]]</f>
        <v>39</v>
      </c>
      <c r="BW8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58" s="22">
        <f>Enrollment[[#This Row],['# of Boys from refugee community in age group 3-5 enrolled in learning spaces]]+Enrollment[[#This Row],['# of Boys from host community in age group 3-5 enrolled in learning spaces]]</f>
        <v>20</v>
      </c>
      <c r="BZ858" s="22">
        <f>Enrollment[[#This Row],['# of Boys from refugee community in age group 6-14 enrolled in learning spaces]]+Enrollment[[#This Row],['# of Boys from host community in age group 6-14 enrolled in learning spaces]]</f>
        <v>41</v>
      </c>
      <c r="CA8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59" spans="1:80">
      <c r="A859" s="21" t="s">
        <v>39</v>
      </c>
      <c r="B859" s="21" t="s">
        <v>68</v>
      </c>
      <c r="D859" s="21" t="s">
        <v>1832</v>
      </c>
      <c r="E859" s="21" t="s">
        <v>1134</v>
      </c>
      <c r="F859" s="21" t="s">
        <v>1134</v>
      </c>
      <c r="G859" s="21">
        <v>31013794</v>
      </c>
      <c r="H859" s="21" t="s">
        <v>166</v>
      </c>
      <c r="I859" s="21" t="s">
        <v>167</v>
      </c>
      <c r="J859" s="21" t="s">
        <v>168</v>
      </c>
      <c r="K859" s="21">
        <v>21.194299999999998</v>
      </c>
      <c r="L859" s="21">
        <v>92.145399999999995</v>
      </c>
      <c r="M859" s="21">
        <v>0</v>
      </c>
      <c r="N859" s="21">
        <v>0</v>
      </c>
      <c r="P859" s="21" t="s">
        <v>99</v>
      </c>
      <c r="Q859" s="21" t="s">
        <v>1779</v>
      </c>
      <c r="S859" s="21">
        <v>25</v>
      </c>
      <c r="T859" s="21">
        <v>0</v>
      </c>
      <c r="U859" s="21">
        <v>15</v>
      </c>
      <c r="V859" s="21">
        <v>0</v>
      </c>
      <c r="AA859" s="21">
        <v>33</v>
      </c>
      <c r="AB859" s="21">
        <v>0</v>
      </c>
      <c r="AC859" s="21">
        <v>36</v>
      </c>
      <c r="AD859" s="21">
        <v>0</v>
      </c>
      <c r="AZ8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8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59" s="22">
        <f>Enrollment[[#This Row],[Refugee Children 3-14]]+Enrollment[[#This Row],[Refugee Children 15-24]]</f>
        <v>109</v>
      </c>
      <c r="BC8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59" s="22">
        <f>Enrollment[[#This Row],[Host Children 3-14]]+Enrollment[[#This Row],[Host Children 15-24]]</f>
        <v>0</v>
      </c>
      <c r="BF859" s="22">
        <f>Enrollment[[#This Row],['# of Boys from refugee community in age group 3-5 enrolled in learning spaces]]+Enrollment[[#This Row],['# of Boys from refugee community in age group 6-14 enrolled in learning spaces]]</f>
        <v>51</v>
      </c>
      <c r="BG859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859" s="22">
        <f>Enrollment[[#This Row],['# of Boys from host community in age group 3-5 enrolled in learning spaces]]+Enrollment[[#This Row],['# of Boys from host community in age group 6-14 enrolled in learning spaces]]</f>
        <v>0</v>
      </c>
      <c r="BI859" s="22">
        <f>Enrollment[[#This Row],['# of Girls from host community in age group 3-5 enrolled in learning spaces]]+Enrollment[[#This Row],['# of Girls from host community in age group 6-14 enrolled in learning spaces]]</f>
        <v>0</v>
      </c>
      <c r="BJ859" s="22">
        <f>Enrollment[[#This Row],[Male Refugee (3-14)]]+Enrollment[[#This Row],[Host Male (3-14)]]</f>
        <v>51</v>
      </c>
      <c r="BK859" s="22">
        <f>Enrollment[[#This Row],[Female Refugee (3-14)]]+Enrollment[[#This Row],[Host Female (3-14)]]</f>
        <v>58</v>
      </c>
      <c r="BL8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59" s="22">
        <f>Enrollment[[#This Row],['# of Boys from host community in age group 15-17 enrolled in learning spaces]]+Enrollment[[#This Row],['# of Boys from host community in age group 18-24 enrolled in learning spaces]]</f>
        <v>0</v>
      </c>
      <c r="BO8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59" s="22">
        <f>Enrollment[[#This Row],[Male Refugee (15-24)]]+Enrollment[[#This Row],[Male Host (15-24)]]</f>
        <v>0</v>
      </c>
      <c r="BQ859" s="22">
        <f>Enrollment[[#This Row],[Female Refugee  (15-24)]]+Enrollment[[#This Row],[Female Host (15-24)]]</f>
        <v>0</v>
      </c>
      <c r="BR859" s="22">
        <f>Enrollment[[#This Row],[Total Male (3-14)]]+Enrollment[[#This Row],[Total Male (15-24)]]</f>
        <v>51</v>
      </c>
      <c r="BS859" s="22">
        <f>Enrollment[[#This Row],[Total Female (3-14)]]+Enrollment[[#This Row],[Total Female (15-24)]]</f>
        <v>58</v>
      </c>
      <c r="BT859" s="22">
        <f>Enrollment[[#This Row],[Refugee Total]]+Enrollment[[#This Row],[Total Host]]</f>
        <v>109</v>
      </c>
      <c r="BU859" s="22">
        <f>Enrollment[[#This Row],['# of Girls from refugee community in age group 3-5 enrolled in learning spaces]]+Enrollment[[#This Row],['# of Girls from host community in age group 3-5 enrolled in learning spaces]]</f>
        <v>25</v>
      </c>
      <c r="BV859" s="22">
        <f>Enrollment[[#This Row],['# of Girls from refugee community in age group 6-14 enrolled in learning spaces]]+Enrollment[[#This Row],['# of Girls from host community in age group 6-14 enrolled in learning spaces]]</f>
        <v>33</v>
      </c>
      <c r="BW8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59" s="22">
        <f>Enrollment[[#This Row],['# of Boys from refugee community in age group 3-5 enrolled in learning spaces]]+Enrollment[[#This Row],['# of Boys from host community in age group 3-5 enrolled in learning spaces]]</f>
        <v>15</v>
      </c>
      <c r="BZ859" s="22">
        <f>Enrollment[[#This Row],['# of Boys from refugee community in age group 6-14 enrolled in learning spaces]]+Enrollment[[#This Row],['# of Boys from host community in age group 6-14 enrolled in learning spaces]]</f>
        <v>36</v>
      </c>
      <c r="CA8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8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60" spans="1:80">
      <c r="A860" s="21" t="s">
        <v>39</v>
      </c>
      <c r="B860" s="21" t="s">
        <v>68</v>
      </c>
      <c r="D860" s="21" t="s">
        <v>1832</v>
      </c>
      <c r="E860" s="21" t="s">
        <v>1134</v>
      </c>
      <c r="F860" s="21" t="s">
        <v>1134</v>
      </c>
      <c r="G860" s="21">
        <v>31013795</v>
      </c>
      <c r="H860" s="21" t="s">
        <v>166</v>
      </c>
      <c r="I860" s="21" t="s">
        <v>167</v>
      </c>
      <c r="J860" s="21" t="s">
        <v>168</v>
      </c>
      <c r="K860" s="21">
        <v>21.1937</v>
      </c>
      <c r="L860" s="21">
        <v>92.145600000000002</v>
      </c>
      <c r="M860" s="21">
        <v>0</v>
      </c>
      <c r="N860" s="21">
        <v>0</v>
      </c>
      <c r="P860" s="21" t="s">
        <v>99</v>
      </c>
      <c r="Q860" s="21" t="s">
        <v>1779</v>
      </c>
      <c r="S860" s="21">
        <v>23</v>
      </c>
      <c r="T860" s="21">
        <v>0</v>
      </c>
      <c r="U860" s="21">
        <v>18</v>
      </c>
      <c r="V860" s="21">
        <v>0</v>
      </c>
      <c r="AA860" s="21">
        <v>17</v>
      </c>
      <c r="AB860" s="21">
        <v>0</v>
      </c>
      <c r="AC860" s="21">
        <v>32</v>
      </c>
      <c r="AD860" s="21">
        <v>0</v>
      </c>
      <c r="AZ8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8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60" s="22">
        <f>Enrollment[[#This Row],[Refugee Children 3-14]]+Enrollment[[#This Row],[Refugee Children 15-24]]</f>
        <v>90</v>
      </c>
      <c r="BC8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60" s="22">
        <f>Enrollment[[#This Row],[Host Children 3-14]]+Enrollment[[#This Row],[Host Children 15-24]]</f>
        <v>0</v>
      </c>
      <c r="BF860" s="22">
        <f>Enrollment[[#This Row],['# of Boys from refugee community in age group 3-5 enrolled in learning spaces]]+Enrollment[[#This Row],['# of Boys from refugee community in age group 6-14 enrolled in learning spaces]]</f>
        <v>50</v>
      </c>
      <c r="BG860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860" s="22">
        <f>Enrollment[[#This Row],['# of Boys from host community in age group 3-5 enrolled in learning spaces]]+Enrollment[[#This Row],['# of Boys from host community in age group 6-14 enrolled in learning spaces]]</f>
        <v>0</v>
      </c>
      <c r="BI860" s="22">
        <f>Enrollment[[#This Row],['# of Girls from host community in age group 3-5 enrolled in learning spaces]]+Enrollment[[#This Row],['# of Girls from host community in age group 6-14 enrolled in learning spaces]]</f>
        <v>0</v>
      </c>
      <c r="BJ860" s="22">
        <f>Enrollment[[#This Row],[Male Refugee (3-14)]]+Enrollment[[#This Row],[Host Male (3-14)]]</f>
        <v>50</v>
      </c>
      <c r="BK860" s="22">
        <f>Enrollment[[#This Row],[Female Refugee (3-14)]]+Enrollment[[#This Row],[Host Female (3-14)]]</f>
        <v>40</v>
      </c>
      <c r="BL8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60" s="22">
        <f>Enrollment[[#This Row],['# of Boys from host community in age group 15-17 enrolled in learning spaces]]+Enrollment[[#This Row],['# of Boys from host community in age group 18-24 enrolled in learning spaces]]</f>
        <v>0</v>
      </c>
      <c r="BO8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60" s="22">
        <f>Enrollment[[#This Row],[Male Refugee (15-24)]]+Enrollment[[#This Row],[Male Host (15-24)]]</f>
        <v>0</v>
      </c>
      <c r="BQ860" s="22">
        <f>Enrollment[[#This Row],[Female Refugee  (15-24)]]+Enrollment[[#This Row],[Female Host (15-24)]]</f>
        <v>0</v>
      </c>
      <c r="BR860" s="22">
        <f>Enrollment[[#This Row],[Total Male (3-14)]]+Enrollment[[#This Row],[Total Male (15-24)]]</f>
        <v>50</v>
      </c>
      <c r="BS860" s="22">
        <f>Enrollment[[#This Row],[Total Female (3-14)]]+Enrollment[[#This Row],[Total Female (15-24)]]</f>
        <v>40</v>
      </c>
      <c r="BT860" s="22">
        <f>Enrollment[[#This Row],[Refugee Total]]+Enrollment[[#This Row],[Total Host]]</f>
        <v>90</v>
      </c>
      <c r="BU860" s="22">
        <f>Enrollment[[#This Row],['# of Girls from refugee community in age group 3-5 enrolled in learning spaces]]+Enrollment[[#This Row],['# of Girls from host community in age group 3-5 enrolled in learning spaces]]</f>
        <v>23</v>
      </c>
      <c r="BV860" s="22">
        <f>Enrollment[[#This Row],['# of Girls from refugee community in age group 6-14 enrolled in learning spaces]]+Enrollment[[#This Row],['# of Girls from host community in age group 6-14 enrolled in learning spaces]]</f>
        <v>17</v>
      </c>
      <c r="BW8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60" s="22">
        <f>Enrollment[[#This Row],['# of Boys from refugee community in age group 3-5 enrolled in learning spaces]]+Enrollment[[#This Row],['# of Boys from host community in age group 3-5 enrolled in learning spaces]]</f>
        <v>18</v>
      </c>
      <c r="BZ860" s="22">
        <f>Enrollment[[#This Row],['# of Boys from refugee community in age group 6-14 enrolled in learning spaces]]+Enrollment[[#This Row],['# of Boys from host community in age group 6-14 enrolled in learning spaces]]</f>
        <v>32</v>
      </c>
      <c r="CA8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8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61" spans="1:80">
      <c r="A861" s="21" t="s">
        <v>39</v>
      </c>
      <c r="B861" s="21" t="s">
        <v>68</v>
      </c>
      <c r="D861" s="21" t="s">
        <v>1832</v>
      </c>
      <c r="E861" s="21" t="s">
        <v>1135</v>
      </c>
      <c r="F861" s="21" t="s">
        <v>1135</v>
      </c>
      <c r="G861" s="21">
        <v>31013797</v>
      </c>
      <c r="H861" s="21" t="s">
        <v>166</v>
      </c>
      <c r="I861" s="21" t="s">
        <v>167</v>
      </c>
      <c r="J861" s="21" t="s">
        <v>168</v>
      </c>
      <c r="K861" s="21">
        <v>21.193200000000001</v>
      </c>
      <c r="L861" s="21">
        <v>92.145300000000006</v>
      </c>
      <c r="M861" s="21">
        <v>0</v>
      </c>
      <c r="N861" s="21">
        <v>0</v>
      </c>
      <c r="P861" s="21" t="s">
        <v>99</v>
      </c>
      <c r="Q861" s="21" t="s">
        <v>1779</v>
      </c>
      <c r="S861" s="21">
        <v>16</v>
      </c>
      <c r="T861" s="21">
        <v>0</v>
      </c>
      <c r="U861" s="21">
        <v>18</v>
      </c>
      <c r="V861" s="21">
        <v>0</v>
      </c>
      <c r="AA861" s="21">
        <v>34</v>
      </c>
      <c r="AB861" s="21">
        <v>0</v>
      </c>
      <c r="AC861" s="21">
        <v>46</v>
      </c>
      <c r="AD861" s="21">
        <v>0</v>
      </c>
      <c r="AZ8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114</v>
      </c>
      <c r="BA8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61" s="22">
        <f>Enrollment[[#This Row],[Refugee Children 3-14]]+Enrollment[[#This Row],[Refugee Children 15-24]]</f>
        <v>114</v>
      </c>
      <c r="BC8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61" s="22">
        <f>Enrollment[[#This Row],[Host Children 3-14]]+Enrollment[[#This Row],[Host Children 15-24]]</f>
        <v>0</v>
      </c>
      <c r="BF861" s="22">
        <f>Enrollment[[#This Row],['# of Boys from refugee community in age group 3-5 enrolled in learning spaces]]+Enrollment[[#This Row],['# of Boys from refugee community in age group 6-14 enrolled in learning spaces]]</f>
        <v>64</v>
      </c>
      <c r="BG861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861" s="22">
        <f>Enrollment[[#This Row],['# of Boys from host community in age group 3-5 enrolled in learning spaces]]+Enrollment[[#This Row],['# of Boys from host community in age group 6-14 enrolled in learning spaces]]</f>
        <v>0</v>
      </c>
      <c r="BI861" s="22">
        <f>Enrollment[[#This Row],['# of Girls from host community in age group 3-5 enrolled in learning spaces]]+Enrollment[[#This Row],['# of Girls from host community in age group 6-14 enrolled in learning spaces]]</f>
        <v>0</v>
      </c>
      <c r="BJ861" s="22">
        <f>Enrollment[[#This Row],[Male Refugee (3-14)]]+Enrollment[[#This Row],[Host Male (3-14)]]</f>
        <v>64</v>
      </c>
      <c r="BK861" s="22">
        <f>Enrollment[[#This Row],[Female Refugee (3-14)]]+Enrollment[[#This Row],[Host Female (3-14)]]</f>
        <v>50</v>
      </c>
      <c r="BL8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61" s="22">
        <f>Enrollment[[#This Row],['# of Boys from host community in age group 15-17 enrolled in learning spaces]]+Enrollment[[#This Row],['# of Boys from host community in age group 18-24 enrolled in learning spaces]]</f>
        <v>0</v>
      </c>
      <c r="BO8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61" s="22">
        <f>Enrollment[[#This Row],[Male Refugee (15-24)]]+Enrollment[[#This Row],[Male Host (15-24)]]</f>
        <v>0</v>
      </c>
      <c r="BQ861" s="22">
        <f>Enrollment[[#This Row],[Female Refugee  (15-24)]]+Enrollment[[#This Row],[Female Host (15-24)]]</f>
        <v>0</v>
      </c>
      <c r="BR861" s="22">
        <f>Enrollment[[#This Row],[Total Male (3-14)]]+Enrollment[[#This Row],[Total Male (15-24)]]</f>
        <v>64</v>
      </c>
      <c r="BS861" s="22">
        <f>Enrollment[[#This Row],[Total Female (3-14)]]+Enrollment[[#This Row],[Total Female (15-24)]]</f>
        <v>50</v>
      </c>
      <c r="BT861" s="22">
        <f>Enrollment[[#This Row],[Refugee Total]]+Enrollment[[#This Row],[Total Host]]</f>
        <v>114</v>
      </c>
      <c r="BU861" s="22">
        <f>Enrollment[[#This Row],['# of Girls from refugee community in age group 3-5 enrolled in learning spaces]]+Enrollment[[#This Row],['# of Girls from host community in age group 3-5 enrolled in learning spaces]]</f>
        <v>16</v>
      </c>
      <c r="BV861" s="22">
        <f>Enrollment[[#This Row],['# of Girls from refugee community in age group 6-14 enrolled in learning spaces]]+Enrollment[[#This Row],['# of Girls from host community in age group 6-14 enrolled in learning spaces]]</f>
        <v>34</v>
      </c>
      <c r="BW8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61" s="22">
        <f>Enrollment[[#This Row],['# of Boys from refugee community in age group 3-5 enrolled in learning spaces]]+Enrollment[[#This Row],['# of Boys from host community in age group 3-5 enrolled in learning spaces]]</f>
        <v>18</v>
      </c>
      <c r="BZ861" s="22">
        <f>Enrollment[[#This Row],['# of Boys from refugee community in age group 6-14 enrolled in learning spaces]]+Enrollment[[#This Row],['# of Boys from host community in age group 6-14 enrolled in learning spaces]]</f>
        <v>46</v>
      </c>
      <c r="CA8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8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62" spans="1:80">
      <c r="A862" s="21" t="s">
        <v>146</v>
      </c>
      <c r="B862" s="21" t="s">
        <v>147</v>
      </c>
      <c r="D862" s="21" t="s">
        <v>1832</v>
      </c>
      <c r="E862" s="21" t="s">
        <v>1139</v>
      </c>
      <c r="F862" s="21" t="s">
        <v>1139</v>
      </c>
      <c r="G862" s="21">
        <v>31013799</v>
      </c>
      <c r="H862" s="21" t="s">
        <v>166</v>
      </c>
      <c r="I862" s="21" t="s">
        <v>167</v>
      </c>
      <c r="J862" s="21" t="s">
        <v>168</v>
      </c>
      <c r="P862" s="21" t="s">
        <v>99</v>
      </c>
      <c r="Q862" s="21" t="s">
        <v>1779</v>
      </c>
      <c r="S862" s="21">
        <v>17</v>
      </c>
      <c r="T862" s="21">
        <v>0</v>
      </c>
      <c r="U862" s="21">
        <v>13</v>
      </c>
      <c r="V862" s="21">
        <v>0</v>
      </c>
      <c r="AA862" s="21">
        <v>15</v>
      </c>
      <c r="AB862" s="21">
        <v>0</v>
      </c>
      <c r="AC862" s="21">
        <v>26</v>
      </c>
      <c r="AD862" s="21">
        <v>0</v>
      </c>
      <c r="AZ8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71</v>
      </c>
      <c r="BA8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62" s="22">
        <f>Enrollment[[#This Row],[Refugee Children 3-14]]+Enrollment[[#This Row],[Refugee Children 15-24]]</f>
        <v>71</v>
      </c>
      <c r="BC8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62" s="22">
        <f>Enrollment[[#This Row],[Host Children 3-14]]+Enrollment[[#This Row],[Host Children 15-24]]</f>
        <v>0</v>
      </c>
      <c r="BF862" s="22">
        <f>Enrollment[[#This Row],['# of Boys from refugee community in age group 3-5 enrolled in learning spaces]]+Enrollment[[#This Row],['# of Boys from refugee community in age group 6-14 enrolled in learning spaces]]</f>
        <v>39</v>
      </c>
      <c r="BG862" s="22">
        <f>Enrollment[[#This Row],['# of Girls from refugee community in age group 3-5 enrolled in learning spaces]]+Enrollment[[#This Row],['# of Girls from refugee community in age group 6-14 enrolled in learning spaces]]</f>
        <v>32</v>
      </c>
      <c r="BH862" s="22">
        <f>Enrollment[[#This Row],['# of Boys from host community in age group 3-5 enrolled in learning spaces]]+Enrollment[[#This Row],['# of Boys from host community in age group 6-14 enrolled in learning spaces]]</f>
        <v>0</v>
      </c>
      <c r="BI862" s="22">
        <f>Enrollment[[#This Row],['# of Girls from host community in age group 3-5 enrolled in learning spaces]]+Enrollment[[#This Row],['# of Girls from host community in age group 6-14 enrolled in learning spaces]]</f>
        <v>0</v>
      </c>
      <c r="BJ862" s="22">
        <f>Enrollment[[#This Row],[Male Refugee (3-14)]]+Enrollment[[#This Row],[Host Male (3-14)]]</f>
        <v>39</v>
      </c>
      <c r="BK862" s="22">
        <f>Enrollment[[#This Row],[Female Refugee (3-14)]]+Enrollment[[#This Row],[Host Female (3-14)]]</f>
        <v>32</v>
      </c>
      <c r="BL86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6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62" s="22">
        <f>Enrollment[[#This Row],['# of Boys from host community in age group 15-17 enrolled in learning spaces]]+Enrollment[[#This Row],['# of Boys from host community in age group 18-24 enrolled in learning spaces]]</f>
        <v>0</v>
      </c>
      <c r="BO8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62" s="22">
        <f>Enrollment[[#This Row],[Male Refugee (15-24)]]+Enrollment[[#This Row],[Male Host (15-24)]]</f>
        <v>0</v>
      </c>
      <c r="BQ862" s="22">
        <f>Enrollment[[#This Row],[Female Refugee  (15-24)]]+Enrollment[[#This Row],[Female Host (15-24)]]</f>
        <v>0</v>
      </c>
      <c r="BR862" s="22">
        <f>Enrollment[[#This Row],[Total Male (3-14)]]+Enrollment[[#This Row],[Total Male (15-24)]]</f>
        <v>39</v>
      </c>
      <c r="BS862" s="22">
        <f>Enrollment[[#This Row],[Total Female (3-14)]]+Enrollment[[#This Row],[Total Female (15-24)]]</f>
        <v>32</v>
      </c>
      <c r="BT862" s="22">
        <f>Enrollment[[#This Row],[Refugee Total]]+Enrollment[[#This Row],[Total Host]]</f>
        <v>71</v>
      </c>
      <c r="BU862" s="22">
        <f>Enrollment[[#This Row],['# of Girls from refugee community in age group 3-5 enrolled in learning spaces]]+Enrollment[[#This Row],['# of Girls from host community in age group 3-5 enrolled in learning spaces]]</f>
        <v>17</v>
      </c>
      <c r="BV862" s="22">
        <f>Enrollment[[#This Row],['# of Girls from refugee community in age group 6-14 enrolled in learning spaces]]+Enrollment[[#This Row],['# of Girls from host community in age group 6-14 enrolled in learning spaces]]</f>
        <v>15</v>
      </c>
      <c r="BW86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62" s="22">
        <f>Enrollment[[#This Row],['# of Boys from refugee community in age group 3-5 enrolled in learning spaces]]+Enrollment[[#This Row],['# of Boys from host community in age group 3-5 enrolled in learning spaces]]</f>
        <v>13</v>
      </c>
      <c r="BZ862" s="22">
        <f>Enrollment[[#This Row],['# of Boys from refugee community in age group 6-14 enrolled in learning spaces]]+Enrollment[[#This Row],['# of Boys from host community in age group 6-14 enrolled in learning spaces]]</f>
        <v>26</v>
      </c>
      <c r="CA862" s="22">
        <f>Enrollment[[#This Row],['# of Boys from refugee community in age group 15-17 enrolled in learning spaces]]+Enrollment[[#This Row],['# of Boys from host community in age group 15-17 enrolled in learning spaces]]</f>
        <v>0</v>
      </c>
      <c r="CB8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63" spans="1:80">
      <c r="A863" s="21" t="s">
        <v>56</v>
      </c>
      <c r="B863" s="21" t="s">
        <v>85</v>
      </c>
      <c r="D863" s="21" t="s">
        <v>1832</v>
      </c>
      <c r="E863" s="21" t="s">
        <v>1137</v>
      </c>
      <c r="F863" s="21" t="s">
        <v>1137</v>
      </c>
      <c r="G863" s="21">
        <v>31013800</v>
      </c>
      <c r="H863" s="21" t="s">
        <v>166</v>
      </c>
      <c r="I863" s="21" t="s">
        <v>167</v>
      </c>
      <c r="J863" s="21" t="s">
        <v>168</v>
      </c>
      <c r="K863" s="21">
        <v>21.188055599999998</v>
      </c>
      <c r="L863" s="21">
        <v>92.145277800000002</v>
      </c>
      <c r="M863" s="21" t="s">
        <v>261</v>
      </c>
      <c r="N863" s="21" t="s">
        <v>261</v>
      </c>
      <c r="P863" s="21" t="s">
        <v>99</v>
      </c>
      <c r="Q863" s="21" t="s">
        <v>1779</v>
      </c>
      <c r="S863" s="21">
        <v>8</v>
      </c>
      <c r="T863" s="21">
        <v>0</v>
      </c>
      <c r="U863" s="21">
        <v>9</v>
      </c>
      <c r="V863" s="21">
        <v>0</v>
      </c>
      <c r="AA863" s="21">
        <v>10</v>
      </c>
      <c r="AB863" s="21">
        <v>0</v>
      </c>
      <c r="AC863" s="21">
        <v>31</v>
      </c>
      <c r="AD863" s="21">
        <v>0</v>
      </c>
      <c r="AZ8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58</v>
      </c>
      <c r="BA8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63" s="22">
        <f>Enrollment[[#This Row],[Refugee Children 3-14]]+Enrollment[[#This Row],[Refugee Children 15-24]]</f>
        <v>58</v>
      </c>
      <c r="BC8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63" s="22">
        <f>Enrollment[[#This Row],[Host Children 3-14]]+Enrollment[[#This Row],[Host Children 15-24]]</f>
        <v>0</v>
      </c>
      <c r="BF863" s="22">
        <f>Enrollment[[#This Row],['# of Boys from refugee community in age group 3-5 enrolled in learning spaces]]+Enrollment[[#This Row],['# of Boys from refugee community in age group 6-14 enrolled in learning spaces]]</f>
        <v>40</v>
      </c>
      <c r="BG863" s="22">
        <f>Enrollment[[#This Row],['# of Girls from refugee community in age group 3-5 enrolled in learning spaces]]+Enrollment[[#This Row],['# of Girls from refugee community in age group 6-14 enrolled in learning spaces]]</f>
        <v>18</v>
      </c>
      <c r="BH863" s="22">
        <f>Enrollment[[#This Row],['# of Boys from host community in age group 3-5 enrolled in learning spaces]]+Enrollment[[#This Row],['# of Boys from host community in age group 6-14 enrolled in learning spaces]]</f>
        <v>0</v>
      </c>
      <c r="BI863" s="22">
        <f>Enrollment[[#This Row],['# of Girls from host community in age group 3-5 enrolled in learning spaces]]+Enrollment[[#This Row],['# of Girls from host community in age group 6-14 enrolled in learning spaces]]</f>
        <v>0</v>
      </c>
      <c r="BJ863" s="22">
        <f>Enrollment[[#This Row],[Male Refugee (3-14)]]+Enrollment[[#This Row],[Host Male (3-14)]]</f>
        <v>40</v>
      </c>
      <c r="BK863" s="22">
        <f>Enrollment[[#This Row],[Female Refugee (3-14)]]+Enrollment[[#This Row],[Host Female (3-14)]]</f>
        <v>18</v>
      </c>
      <c r="BL86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6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63" s="22">
        <f>Enrollment[[#This Row],['# of Boys from host community in age group 15-17 enrolled in learning spaces]]+Enrollment[[#This Row],['# of Boys from host community in age group 18-24 enrolled in learning spaces]]</f>
        <v>0</v>
      </c>
      <c r="BO8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63" s="22">
        <f>Enrollment[[#This Row],[Male Refugee (15-24)]]+Enrollment[[#This Row],[Male Host (15-24)]]</f>
        <v>0</v>
      </c>
      <c r="BQ863" s="22">
        <f>Enrollment[[#This Row],[Female Refugee  (15-24)]]+Enrollment[[#This Row],[Female Host (15-24)]]</f>
        <v>0</v>
      </c>
      <c r="BR863" s="22">
        <f>Enrollment[[#This Row],[Total Male (3-14)]]+Enrollment[[#This Row],[Total Male (15-24)]]</f>
        <v>40</v>
      </c>
      <c r="BS863" s="22">
        <f>Enrollment[[#This Row],[Total Female (3-14)]]+Enrollment[[#This Row],[Total Female (15-24)]]</f>
        <v>18</v>
      </c>
      <c r="BT863" s="22">
        <f>Enrollment[[#This Row],[Refugee Total]]+Enrollment[[#This Row],[Total Host]]</f>
        <v>58</v>
      </c>
      <c r="BU863" s="22">
        <f>Enrollment[[#This Row],['# of Girls from refugee community in age group 3-5 enrolled in learning spaces]]+Enrollment[[#This Row],['# of Girls from host community in age group 3-5 enrolled in learning spaces]]</f>
        <v>8</v>
      </c>
      <c r="BV863" s="22">
        <f>Enrollment[[#This Row],['# of Girls from refugee community in age group 6-14 enrolled in learning spaces]]+Enrollment[[#This Row],['# of Girls from host community in age group 6-14 enrolled in learning spaces]]</f>
        <v>10</v>
      </c>
      <c r="BW86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63" s="22">
        <f>Enrollment[[#This Row],['# of Boys from refugee community in age group 3-5 enrolled in learning spaces]]+Enrollment[[#This Row],['# of Boys from host community in age group 3-5 enrolled in learning spaces]]</f>
        <v>9</v>
      </c>
      <c r="BZ863" s="22">
        <f>Enrollment[[#This Row],['# of Boys from refugee community in age group 6-14 enrolled in learning spaces]]+Enrollment[[#This Row],['# of Boys from host community in age group 6-14 enrolled in learning spaces]]</f>
        <v>31</v>
      </c>
      <c r="CA863" s="22">
        <f>Enrollment[[#This Row],['# of Boys from refugee community in age group 15-17 enrolled in learning spaces]]+Enrollment[[#This Row],['# of Boys from host community in age group 15-17 enrolled in learning spaces]]</f>
        <v>0</v>
      </c>
      <c r="CB8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64" spans="1:80">
      <c r="A864" s="21" t="s">
        <v>56</v>
      </c>
      <c r="B864" s="21" t="s">
        <v>85</v>
      </c>
      <c r="D864" s="21" t="s">
        <v>1832</v>
      </c>
      <c r="E864" s="21" t="s">
        <v>1138</v>
      </c>
      <c r="F864" s="21" t="s">
        <v>1138</v>
      </c>
      <c r="G864" s="21">
        <v>31013802</v>
      </c>
      <c r="H864" s="21" t="s">
        <v>166</v>
      </c>
      <c r="I864" s="21" t="s">
        <v>167</v>
      </c>
      <c r="J864" s="21" t="s">
        <v>168</v>
      </c>
      <c r="K864" s="21">
        <v>21.188055599999998</v>
      </c>
      <c r="L864" s="21">
        <v>92.145277800000002</v>
      </c>
      <c r="M864" s="21">
        <v>0</v>
      </c>
      <c r="N864" s="21">
        <v>0</v>
      </c>
      <c r="P864" s="21" t="s">
        <v>99</v>
      </c>
      <c r="Q864" s="21" t="s">
        <v>1779</v>
      </c>
      <c r="S864" s="21">
        <v>7</v>
      </c>
      <c r="T864" s="21">
        <v>0</v>
      </c>
      <c r="U864" s="21">
        <v>8</v>
      </c>
      <c r="V864" s="21">
        <v>0</v>
      </c>
      <c r="AA864" s="21">
        <v>11</v>
      </c>
      <c r="AB864" s="21">
        <v>0</v>
      </c>
      <c r="AC864" s="21">
        <v>13</v>
      </c>
      <c r="AD864" s="21">
        <v>0</v>
      </c>
      <c r="AZ8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39</v>
      </c>
      <c r="BA8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64" s="22">
        <f>Enrollment[[#This Row],[Refugee Children 3-14]]+Enrollment[[#This Row],[Refugee Children 15-24]]</f>
        <v>39</v>
      </c>
      <c r="BC8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64" s="22">
        <f>Enrollment[[#This Row],[Host Children 3-14]]+Enrollment[[#This Row],[Host Children 15-24]]</f>
        <v>0</v>
      </c>
      <c r="BF864" s="22">
        <f>Enrollment[[#This Row],['# of Boys from refugee community in age group 3-5 enrolled in learning spaces]]+Enrollment[[#This Row],['# of Boys from refugee community in age group 6-14 enrolled in learning spaces]]</f>
        <v>21</v>
      </c>
      <c r="BG864" s="22">
        <f>Enrollment[[#This Row],['# of Girls from refugee community in age group 3-5 enrolled in learning spaces]]+Enrollment[[#This Row],['# of Girls from refugee community in age group 6-14 enrolled in learning spaces]]</f>
        <v>18</v>
      </c>
      <c r="BH864" s="22">
        <f>Enrollment[[#This Row],['# of Boys from host community in age group 3-5 enrolled in learning spaces]]+Enrollment[[#This Row],['# of Boys from host community in age group 6-14 enrolled in learning spaces]]</f>
        <v>0</v>
      </c>
      <c r="BI864" s="22">
        <f>Enrollment[[#This Row],['# of Girls from host community in age group 3-5 enrolled in learning spaces]]+Enrollment[[#This Row],['# of Girls from host community in age group 6-14 enrolled in learning spaces]]</f>
        <v>0</v>
      </c>
      <c r="BJ864" s="22">
        <f>Enrollment[[#This Row],[Male Refugee (3-14)]]+Enrollment[[#This Row],[Host Male (3-14)]]</f>
        <v>21</v>
      </c>
      <c r="BK864" s="22">
        <f>Enrollment[[#This Row],[Female Refugee (3-14)]]+Enrollment[[#This Row],[Host Female (3-14)]]</f>
        <v>18</v>
      </c>
      <c r="BL8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64" s="22">
        <f>Enrollment[[#This Row],['# of Boys from host community in age group 15-17 enrolled in learning spaces]]+Enrollment[[#This Row],['# of Boys from host community in age group 18-24 enrolled in learning spaces]]</f>
        <v>0</v>
      </c>
      <c r="BO8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64" s="22">
        <f>Enrollment[[#This Row],[Male Refugee (15-24)]]+Enrollment[[#This Row],[Male Host (15-24)]]</f>
        <v>0</v>
      </c>
      <c r="BQ864" s="22">
        <f>Enrollment[[#This Row],[Female Refugee  (15-24)]]+Enrollment[[#This Row],[Female Host (15-24)]]</f>
        <v>0</v>
      </c>
      <c r="BR864" s="22">
        <f>Enrollment[[#This Row],[Total Male (3-14)]]+Enrollment[[#This Row],[Total Male (15-24)]]</f>
        <v>21</v>
      </c>
      <c r="BS864" s="22">
        <f>Enrollment[[#This Row],[Total Female (3-14)]]+Enrollment[[#This Row],[Total Female (15-24)]]</f>
        <v>18</v>
      </c>
      <c r="BT864" s="22">
        <f>Enrollment[[#This Row],[Refugee Total]]+Enrollment[[#This Row],[Total Host]]</f>
        <v>39</v>
      </c>
      <c r="BU864" s="22">
        <f>Enrollment[[#This Row],['# of Girls from refugee community in age group 3-5 enrolled in learning spaces]]+Enrollment[[#This Row],['# of Girls from host community in age group 3-5 enrolled in learning spaces]]</f>
        <v>7</v>
      </c>
      <c r="BV864" s="22">
        <f>Enrollment[[#This Row],['# of Girls from refugee community in age group 6-14 enrolled in learning spaces]]+Enrollment[[#This Row],['# of Girls from host community in age group 6-14 enrolled in learning spaces]]</f>
        <v>11</v>
      </c>
      <c r="BW8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64" s="22">
        <f>Enrollment[[#This Row],['# of Boys from refugee community in age group 3-5 enrolled in learning spaces]]+Enrollment[[#This Row],['# of Boys from host community in age group 3-5 enrolled in learning spaces]]</f>
        <v>8</v>
      </c>
      <c r="BZ864" s="22">
        <f>Enrollment[[#This Row],['# of Boys from refugee community in age group 6-14 enrolled in learning spaces]]+Enrollment[[#This Row],['# of Boys from host community in age group 6-14 enrolled in learning spaces]]</f>
        <v>13</v>
      </c>
      <c r="CA8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8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65" spans="1:80">
      <c r="A865" s="21" t="s">
        <v>56</v>
      </c>
      <c r="B865" s="21" t="s">
        <v>85</v>
      </c>
      <c r="D865" s="21" t="s">
        <v>1832</v>
      </c>
      <c r="E865" s="21" t="s">
        <v>1136</v>
      </c>
      <c r="F865" s="21" t="s">
        <v>1136</v>
      </c>
      <c r="G865" s="21">
        <v>31013804</v>
      </c>
      <c r="H865" s="21" t="s">
        <v>166</v>
      </c>
      <c r="I865" s="21" t="s">
        <v>167</v>
      </c>
      <c r="J865" s="21" t="s">
        <v>168</v>
      </c>
      <c r="K865" s="21">
        <v>21.189166700000001</v>
      </c>
      <c r="L865" s="21">
        <v>92.143333299999995</v>
      </c>
      <c r="M865" s="21" t="s">
        <v>261</v>
      </c>
      <c r="N865" s="21" t="s">
        <v>261</v>
      </c>
      <c r="P865" s="21" t="s">
        <v>99</v>
      </c>
      <c r="Q865" s="21" t="s">
        <v>1779</v>
      </c>
      <c r="S865" s="21">
        <v>14</v>
      </c>
      <c r="T865" s="21">
        <v>0</v>
      </c>
      <c r="U865" s="21">
        <v>14</v>
      </c>
      <c r="V865" s="21">
        <v>0</v>
      </c>
      <c r="AA865" s="21">
        <v>19</v>
      </c>
      <c r="AB865" s="21">
        <v>0</v>
      </c>
      <c r="AC865" s="21">
        <v>27</v>
      </c>
      <c r="AD865" s="21">
        <v>0</v>
      </c>
      <c r="AZ8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74</v>
      </c>
      <c r="BA8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65" s="22">
        <f>Enrollment[[#This Row],[Refugee Children 3-14]]+Enrollment[[#This Row],[Refugee Children 15-24]]</f>
        <v>74</v>
      </c>
      <c r="BC8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65" s="22">
        <f>Enrollment[[#This Row],[Host Children 3-14]]+Enrollment[[#This Row],[Host Children 15-24]]</f>
        <v>0</v>
      </c>
      <c r="BF865" s="22">
        <f>Enrollment[[#This Row],['# of Boys from refugee community in age group 3-5 enrolled in learning spaces]]+Enrollment[[#This Row],['# of Boys from refugee community in age group 6-14 enrolled in learning spaces]]</f>
        <v>41</v>
      </c>
      <c r="BG865" s="22">
        <f>Enrollment[[#This Row],['# of Girls from refugee community in age group 3-5 enrolled in learning spaces]]+Enrollment[[#This Row],['# of Girls from refugee community in age group 6-14 enrolled in learning spaces]]</f>
        <v>33</v>
      </c>
      <c r="BH865" s="22">
        <f>Enrollment[[#This Row],['# of Boys from host community in age group 3-5 enrolled in learning spaces]]+Enrollment[[#This Row],['# of Boys from host community in age group 6-14 enrolled in learning spaces]]</f>
        <v>0</v>
      </c>
      <c r="BI865" s="22">
        <f>Enrollment[[#This Row],['# of Girls from host community in age group 3-5 enrolled in learning spaces]]+Enrollment[[#This Row],['# of Girls from host community in age group 6-14 enrolled in learning spaces]]</f>
        <v>0</v>
      </c>
      <c r="BJ865" s="22">
        <f>Enrollment[[#This Row],[Male Refugee (3-14)]]+Enrollment[[#This Row],[Host Male (3-14)]]</f>
        <v>41</v>
      </c>
      <c r="BK865" s="22">
        <f>Enrollment[[#This Row],[Female Refugee (3-14)]]+Enrollment[[#This Row],[Host Female (3-14)]]</f>
        <v>33</v>
      </c>
      <c r="BL8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65" s="22">
        <f>Enrollment[[#This Row],['# of Boys from host community in age group 15-17 enrolled in learning spaces]]+Enrollment[[#This Row],['# of Boys from host community in age group 18-24 enrolled in learning spaces]]</f>
        <v>0</v>
      </c>
      <c r="BO8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65" s="22">
        <f>Enrollment[[#This Row],[Male Refugee (15-24)]]+Enrollment[[#This Row],[Male Host (15-24)]]</f>
        <v>0</v>
      </c>
      <c r="BQ865" s="22">
        <f>Enrollment[[#This Row],[Female Refugee  (15-24)]]+Enrollment[[#This Row],[Female Host (15-24)]]</f>
        <v>0</v>
      </c>
      <c r="BR865" s="22">
        <f>Enrollment[[#This Row],[Total Male (3-14)]]+Enrollment[[#This Row],[Total Male (15-24)]]</f>
        <v>41</v>
      </c>
      <c r="BS865" s="22">
        <f>Enrollment[[#This Row],[Total Female (3-14)]]+Enrollment[[#This Row],[Total Female (15-24)]]</f>
        <v>33</v>
      </c>
      <c r="BT865" s="22">
        <f>Enrollment[[#This Row],[Refugee Total]]+Enrollment[[#This Row],[Total Host]]</f>
        <v>74</v>
      </c>
      <c r="BU865" s="22">
        <f>Enrollment[[#This Row],['# of Girls from refugee community in age group 3-5 enrolled in learning spaces]]+Enrollment[[#This Row],['# of Girls from host community in age group 3-5 enrolled in learning spaces]]</f>
        <v>14</v>
      </c>
      <c r="BV865" s="22">
        <f>Enrollment[[#This Row],['# of Girls from refugee community in age group 6-14 enrolled in learning spaces]]+Enrollment[[#This Row],['# of Girls from host community in age group 6-14 enrolled in learning spaces]]</f>
        <v>19</v>
      </c>
      <c r="BW8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65" s="22">
        <f>Enrollment[[#This Row],['# of Boys from refugee community in age group 3-5 enrolled in learning spaces]]+Enrollment[[#This Row],['# of Boys from host community in age group 3-5 enrolled in learning spaces]]</f>
        <v>14</v>
      </c>
      <c r="BZ865" s="22">
        <f>Enrollment[[#This Row],['# of Boys from refugee community in age group 6-14 enrolled in learning spaces]]+Enrollment[[#This Row],['# of Boys from host community in age group 6-14 enrolled in learning spaces]]</f>
        <v>27</v>
      </c>
      <c r="CA8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8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66" spans="1:80">
      <c r="A866" s="21" t="s">
        <v>56</v>
      </c>
      <c r="B866" s="21" t="s">
        <v>85</v>
      </c>
      <c r="D866" s="21" t="s">
        <v>1832</v>
      </c>
      <c r="E866" s="21" t="s">
        <v>1136</v>
      </c>
      <c r="F866" s="21" t="s">
        <v>1136</v>
      </c>
      <c r="G866" s="21">
        <v>31013805</v>
      </c>
      <c r="H866" s="21" t="s">
        <v>166</v>
      </c>
      <c r="I866" s="21" t="s">
        <v>167</v>
      </c>
      <c r="J866" s="21" t="s">
        <v>168</v>
      </c>
      <c r="K866" s="21">
        <v>21.189166700000001</v>
      </c>
      <c r="L866" s="21">
        <v>92.143333299999995</v>
      </c>
      <c r="M866" s="21">
        <v>0</v>
      </c>
      <c r="N866" s="21">
        <v>0</v>
      </c>
      <c r="P866" s="21" t="s">
        <v>99</v>
      </c>
      <c r="Q866" s="21" t="s">
        <v>1779</v>
      </c>
      <c r="S866" s="21">
        <v>9</v>
      </c>
      <c r="T866" s="21">
        <v>0</v>
      </c>
      <c r="U866" s="21">
        <v>10</v>
      </c>
      <c r="V866" s="21">
        <v>0</v>
      </c>
      <c r="AA866" s="21">
        <v>17</v>
      </c>
      <c r="AB866" s="21">
        <v>0</v>
      </c>
      <c r="AC866" s="21">
        <v>18</v>
      </c>
      <c r="AD866" s="21">
        <v>0</v>
      </c>
      <c r="AZ8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54</v>
      </c>
      <c r="BA8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66" s="22">
        <f>Enrollment[[#This Row],[Refugee Children 3-14]]+Enrollment[[#This Row],[Refugee Children 15-24]]</f>
        <v>54</v>
      </c>
      <c r="BC8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66" s="22">
        <f>Enrollment[[#This Row],[Host Children 3-14]]+Enrollment[[#This Row],[Host Children 15-24]]</f>
        <v>0</v>
      </c>
      <c r="BF866" s="22">
        <f>Enrollment[[#This Row],['# of Boys from refugee community in age group 3-5 enrolled in learning spaces]]+Enrollment[[#This Row],['# of Boys from refugee community in age group 6-14 enrolled in learning spaces]]</f>
        <v>28</v>
      </c>
      <c r="BG866" s="22">
        <f>Enrollment[[#This Row],['# of Girls from refugee community in age group 3-5 enrolled in learning spaces]]+Enrollment[[#This Row],['# of Girls from refugee community in age group 6-14 enrolled in learning spaces]]</f>
        <v>26</v>
      </c>
      <c r="BH866" s="22">
        <f>Enrollment[[#This Row],['# of Boys from host community in age group 3-5 enrolled in learning spaces]]+Enrollment[[#This Row],['# of Boys from host community in age group 6-14 enrolled in learning spaces]]</f>
        <v>0</v>
      </c>
      <c r="BI866" s="22">
        <f>Enrollment[[#This Row],['# of Girls from host community in age group 3-5 enrolled in learning spaces]]+Enrollment[[#This Row],['# of Girls from host community in age group 6-14 enrolled in learning spaces]]</f>
        <v>0</v>
      </c>
      <c r="BJ866" s="22">
        <f>Enrollment[[#This Row],[Male Refugee (3-14)]]+Enrollment[[#This Row],[Host Male (3-14)]]</f>
        <v>28</v>
      </c>
      <c r="BK866" s="22">
        <f>Enrollment[[#This Row],[Female Refugee (3-14)]]+Enrollment[[#This Row],[Host Female (3-14)]]</f>
        <v>26</v>
      </c>
      <c r="BL8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66" s="22">
        <f>Enrollment[[#This Row],['# of Boys from host community in age group 15-17 enrolled in learning spaces]]+Enrollment[[#This Row],['# of Boys from host community in age group 18-24 enrolled in learning spaces]]</f>
        <v>0</v>
      </c>
      <c r="BO8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66" s="22">
        <f>Enrollment[[#This Row],[Male Refugee (15-24)]]+Enrollment[[#This Row],[Male Host (15-24)]]</f>
        <v>0</v>
      </c>
      <c r="BQ866" s="22">
        <f>Enrollment[[#This Row],[Female Refugee  (15-24)]]+Enrollment[[#This Row],[Female Host (15-24)]]</f>
        <v>0</v>
      </c>
      <c r="BR866" s="22">
        <f>Enrollment[[#This Row],[Total Male (3-14)]]+Enrollment[[#This Row],[Total Male (15-24)]]</f>
        <v>28</v>
      </c>
      <c r="BS866" s="22">
        <f>Enrollment[[#This Row],[Total Female (3-14)]]+Enrollment[[#This Row],[Total Female (15-24)]]</f>
        <v>26</v>
      </c>
      <c r="BT866" s="22">
        <f>Enrollment[[#This Row],[Refugee Total]]+Enrollment[[#This Row],[Total Host]]</f>
        <v>54</v>
      </c>
      <c r="BU866" s="22">
        <f>Enrollment[[#This Row],['# of Girls from refugee community in age group 3-5 enrolled in learning spaces]]+Enrollment[[#This Row],['# of Girls from host community in age group 3-5 enrolled in learning spaces]]</f>
        <v>9</v>
      </c>
      <c r="BV866" s="22">
        <f>Enrollment[[#This Row],['# of Girls from refugee community in age group 6-14 enrolled in learning spaces]]+Enrollment[[#This Row],['# of Girls from host community in age group 6-14 enrolled in learning spaces]]</f>
        <v>17</v>
      </c>
      <c r="BW8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66" s="22">
        <f>Enrollment[[#This Row],['# of Boys from refugee community in age group 3-5 enrolled in learning spaces]]+Enrollment[[#This Row],['# of Boys from host community in age group 3-5 enrolled in learning spaces]]</f>
        <v>10</v>
      </c>
      <c r="BZ866" s="22">
        <f>Enrollment[[#This Row],['# of Boys from refugee community in age group 6-14 enrolled in learning spaces]]+Enrollment[[#This Row],['# of Boys from host community in age group 6-14 enrolled in learning spaces]]</f>
        <v>18</v>
      </c>
      <c r="CA8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8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67" spans="1:80">
      <c r="A867" s="21" t="s">
        <v>56</v>
      </c>
      <c r="B867" s="21" t="s">
        <v>85</v>
      </c>
      <c r="D867" s="21" t="s">
        <v>1832</v>
      </c>
      <c r="E867" s="21" t="s">
        <v>1136</v>
      </c>
      <c r="F867" s="21" t="s">
        <v>1136</v>
      </c>
      <c r="G867" s="21">
        <v>31013807</v>
      </c>
      <c r="H867" s="21" t="s">
        <v>166</v>
      </c>
      <c r="I867" s="21" t="s">
        <v>259</v>
      </c>
      <c r="J867" s="21" t="s">
        <v>168</v>
      </c>
      <c r="K867" s="21">
        <v>21.189166700000001</v>
      </c>
      <c r="L867" s="21">
        <v>92.143333299999995</v>
      </c>
      <c r="M867" s="21">
        <v>0</v>
      </c>
      <c r="N867" s="21">
        <v>0</v>
      </c>
      <c r="P867" s="21" t="s">
        <v>99</v>
      </c>
      <c r="Q867" s="21" t="s">
        <v>1779</v>
      </c>
      <c r="S867" s="21">
        <v>7</v>
      </c>
      <c r="T867" s="21">
        <v>0</v>
      </c>
      <c r="U867" s="21">
        <v>8</v>
      </c>
      <c r="V867" s="21">
        <v>0</v>
      </c>
      <c r="AA867" s="21">
        <v>15</v>
      </c>
      <c r="AB867" s="21">
        <v>0</v>
      </c>
      <c r="AC867" s="21">
        <v>15</v>
      </c>
      <c r="AD867" s="21">
        <v>0</v>
      </c>
      <c r="AZ8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45</v>
      </c>
      <c r="BA8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67" s="22">
        <f>Enrollment[[#This Row],[Refugee Children 3-14]]+Enrollment[[#This Row],[Refugee Children 15-24]]</f>
        <v>45</v>
      </c>
      <c r="BC8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67" s="22">
        <f>Enrollment[[#This Row],[Host Children 3-14]]+Enrollment[[#This Row],[Host Children 15-24]]</f>
        <v>0</v>
      </c>
      <c r="BF867" s="22">
        <f>Enrollment[[#This Row],['# of Boys from refugee community in age group 3-5 enrolled in learning spaces]]+Enrollment[[#This Row],['# of Boys from refugee community in age group 6-14 enrolled in learning spaces]]</f>
        <v>23</v>
      </c>
      <c r="BG867" s="22">
        <f>Enrollment[[#This Row],['# of Girls from refugee community in age group 3-5 enrolled in learning spaces]]+Enrollment[[#This Row],['# of Girls from refugee community in age group 6-14 enrolled in learning spaces]]</f>
        <v>22</v>
      </c>
      <c r="BH867" s="22">
        <f>Enrollment[[#This Row],['# of Boys from host community in age group 3-5 enrolled in learning spaces]]+Enrollment[[#This Row],['# of Boys from host community in age group 6-14 enrolled in learning spaces]]</f>
        <v>0</v>
      </c>
      <c r="BI867" s="22">
        <f>Enrollment[[#This Row],['# of Girls from host community in age group 3-5 enrolled in learning spaces]]+Enrollment[[#This Row],['# of Girls from host community in age group 6-14 enrolled in learning spaces]]</f>
        <v>0</v>
      </c>
      <c r="BJ867" s="22">
        <f>Enrollment[[#This Row],[Male Refugee (3-14)]]+Enrollment[[#This Row],[Host Male (3-14)]]</f>
        <v>23</v>
      </c>
      <c r="BK867" s="22">
        <f>Enrollment[[#This Row],[Female Refugee (3-14)]]+Enrollment[[#This Row],[Host Female (3-14)]]</f>
        <v>22</v>
      </c>
      <c r="BL8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67" s="22">
        <f>Enrollment[[#This Row],['# of Boys from host community in age group 15-17 enrolled in learning spaces]]+Enrollment[[#This Row],['# of Boys from host community in age group 18-24 enrolled in learning spaces]]</f>
        <v>0</v>
      </c>
      <c r="BO8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67" s="22">
        <f>Enrollment[[#This Row],[Male Refugee (15-24)]]+Enrollment[[#This Row],[Male Host (15-24)]]</f>
        <v>0</v>
      </c>
      <c r="BQ867" s="22">
        <f>Enrollment[[#This Row],[Female Refugee  (15-24)]]+Enrollment[[#This Row],[Female Host (15-24)]]</f>
        <v>0</v>
      </c>
      <c r="BR867" s="22">
        <f>Enrollment[[#This Row],[Total Male (3-14)]]+Enrollment[[#This Row],[Total Male (15-24)]]</f>
        <v>23</v>
      </c>
      <c r="BS867" s="22">
        <f>Enrollment[[#This Row],[Total Female (3-14)]]+Enrollment[[#This Row],[Total Female (15-24)]]</f>
        <v>22</v>
      </c>
      <c r="BT867" s="22">
        <f>Enrollment[[#This Row],[Refugee Total]]+Enrollment[[#This Row],[Total Host]]</f>
        <v>45</v>
      </c>
      <c r="BU867" s="22">
        <f>Enrollment[[#This Row],['# of Girls from refugee community in age group 3-5 enrolled in learning spaces]]+Enrollment[[#This Row],['# of Girls from host community in age group 3-5 enrolled in learning spaces]]</f>
        <v>7</v>
      </c>
      <c r="BV867" s="22">
        <f>Enrollment[[#This Row],['# of Girls from refugee community in age group 6-14 enrolled in learning spaces]]+Enrollment[[#This Row],['# of Girls from host community in age group 6-14 enrolled in learning spaces]]</f>
        <v>15</v>
      </c>
      <c r="BW8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67" s="22">
        <f>Enrollment[[#This Row],['# of Boys from refugee community in age group 3-5 enrolled in learning spaces]]+Enrollment[[#This Row],['# of Boys from host community in age group 3-5 enrolled in learning spaces]]</f>
        <v>8</v>
      </c>
      <c r="BZ867" s="22">
        <f>Enrollment[[#This Row],['# of Boys from refugee community in age group 6-14 enrolled in learning spaces]]+Enrollment[[#This Row],['# of Boys from host community in age group 6-14 enrolled in learning spaces]]</f>
        <v>15</v>
      </c>
      <c r="CA8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8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68" spans="1:80">
      <c r="A868" s="21" t="s">
        <v>40</v>
      </c>
      <c r="B868" s="21" t="s">
        <v>69</v>
      </c>
      <c r="C868" s="21" t="s">
        <v>1568</v>
      </c>
      <c r="D868" s="21" t="s">
        <v>1569</v>
      </c>
      <c r="E868" s="21" t="s">
        <v>1568</v>
      </c>
      <c r="F868" s="21" t="s">
        <v>1568</v>
      </c>
      <c r="G868" s="21">
        <v>31013810</v>
      </c>
      <c r="H868" s="21" t="s">
        <v>282</v>
      </c>
      <c r="I868" s="21" t="s">
        <v>259</v>
      </c>
      <c r="J868" s="21" t="s">
        <v>1814</v>
      </c>
      <c r="K868" s="21">
        <v>20.963840999999999</v>
      </c>
      <c r="L868" s="21">
        <v>92.245698000000004</v>
      </c>
      <c r="M868" s="21">
        <v>0</v>
      </c>
      <c r="N868" s="21">
        <v>0</v>
      </c>
      <c r="P868" s="21" t="s">
        <v>99</v>
      </c>
      <c r="Q868" s="21" t="s">
        <v>1779</v>
      </c>
      <c r="AZ8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68" s="22">
        <f>Enrollment[[#This Row],[Refugee Children 3-14]]+Enrollment[[#This Row],[Refugee Children 15-24]]</f>
        <v>0</v>
      </c>
      <c r="BC8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68" s="22">
        <f>Enrollment[[#This Row],[Host Children 3-14]]+Enrollment[[#This Row],[Host Children 15-24]]</f>
        <v>0</v>
      </c>
      <c r="BF868" s="22">
        <f>Enrollment[[#This Row],['# of Boys from refugee community in age group 3-5 enrolled in learning spaces]]+Enrollment[[#This Row],['# of Boys from refugee community in age group 6-14 enrolled in learning spaces]]</f>
        <v>0</v>
      </c>
      <c r="BG868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68" s="22">
        <f>Enrollment[[#This Row],['# of Boys from host community in age group 3-5 enrolled in learning spaces]]+Enrollment[[#This Row],['# of Boys from host community in age group 6-14 enrolled in learning spaces]]</f>
        <v>0</v>
      </c>
      <c r="BI868" s="22">
        <f>Enrollment[[#This Row],['# of Girls from host community in age group 3-5 enrolled in learning spaces]]+Enrollment[[#This Row],['# of Girls from host community in age group 6-14 enrolled in learning spaces]]</f>
        <v>0</v>
      </c>
      <c r="BJ868" s="22">
        <f>Enrollment[[#This Row],[Male Refugee (3-14)]]+Enrollment[[#This Row],[Host Male (3-14)]]</f>
        <v>0</v>
      </c>
      <c r="BK868" s="22">
        <f>Enrollment[[#This Row],[Female Refugee (3-14)]]+Enrollment[[#This Row],[Host Female (3-14)]]</f>
        <v>0</v>
      </c>
      <c r="BL8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68" s="22">
        <f>Enrollment[[#This Row],['# of Boys from host community in age group 15-17 enrolled in learning spaces]]+Enrollment[[#This Row],['# of Boys from host community in age group 18-24 enrolled in learning spaces]]</f>
        <v>0</v>
      </c>
      <c r="BO8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68" s="22">
        <f>Enrollment[[#This Row],[Male Refugee (15-24)]]+Enrollment[[#This Row],[Male Host (15-24)]]</f>
        <v>0</v>
      </c>
      <c r="BQ868" s="22">
        <f>Enrollment[[#This Row],[Female Refugee  (15-24)]]+Enrollment[[#This Row],[Female Host (15-24)]]</f>
        <v>0</v>
      </c>
      <c r="BR868" s="22">
        <f>Enrollment[[#This Row],[Total Male (3-14)]]+Enrollment[[#This Row],[Total Male (15-24)]]</f>
        <v>0</v>
      </c>
      <c r="BS868" s="22">
        <f>Enrollment[[#This Row],[Total Female (3-14)]]+Enrollment[[#This Row],[Total Female (15-24)]]</f>
        <v>0</v>
      </c>
      <c r="BT868" s="22">
        <f>Enrollment[[#This Row],[Refugee Total]]+Enrollment[[#This Row],[Total Host]]</f>
        <v>0</v>
      </c>
      <c r="BU868" s="22">
        <f>Enrollment[[#This Row],['# of Girls from refugee community in age group 3-5 enrolled in learning spaces]]+Enrollment[[#This Row],['# of Girls from host community in age group 3-5 enrolled in learning spaces]]</f>
        <v>0</v>
      </c>
      <c r="BV868" s="22">
        <f>Enrollment[[#This Row],['# of Girls from refugee community in age group 6-14 enrolled in learning spaces]]+Enrollment[[#This Row],['# of Girls from host community in age group 6-14 enrolled in learning spaces]]</f>
        <v>0</v>
      </c>
      <c r="BW8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68" s="22">
        <f>Enrollment[[#This Row],['# of Boys from refugee community in age group 3-5 enrolled in learning spaces]]+Enrollment[[#This Row],['# of Boys from host community in age group 3-5 enrolled in learning spaces]]</f>
        <v>0</v>
      </c>
      <c r="BZ868" s="22">
        <f>Enrollment[[#This Row],['# of Boys from refugee community in age group 6-14 enrolled in learning spaces]]+Enrollment[[#This Row],['# of Boys from host community in age group 6-14 enrolled in learning spaces]]</f>
        <v>0</v>
      </c>
      <c r="CA8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69" spans="1:80">
      <c r="A869" s="21" t="s">
        <v>40</v>
      </c>
      <c r="B869" s="21" t="s">
        <v>69</v>
      </c>
      <c r="C869" s="21" t="s">
        <v>1568</v>
      </c>
      <c r="D869" s="21" t="s">
        <v>1569</v>
      </c>
      <c r="E869" s="21" t="s">
        <v>1568</v>
      </c>
      <c r="F869" s="21" t="s">
        <v>1568</v>
      </c>
      <c r="G869" s="21">
        <v>31013812</v>
      </c>
      <c r="H869" s="21" t="s">
        <v>282</v>
      </c>
      <c r="I869" s="21" t="s">
        <v>259</v>
      </c>
      <c r="J869" s="21" t="s">
        <v>1814</v>
      </c>
      <c r="K869" s="21">
        <v>20.963840999999999</v>
      </c>
      <c r="L869" s="21">
        <v>92.245698000000004</v>
      </c>
      <c r="M869" s="21">
        <v>0</v>
      </c>
      <c r="N869" s="21">
        <v>0</v>
      </c>
      <c r="P869" s="21" t="s">
        <v>99</v>
      </c>
      <c r="Q869" s="21" t="s">
        <v>1779</v>
      </c>
      <c r="AZ8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69" s="22">
        <f>Enrollment[[#This Row],[Refugee Children 3-14]]+Enrollment[[#This Row],[Refugee Children 15-24]]</f>
        <v>0</v>
      </c>
      <c r="BC8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69" s="22">
        <f>Enrollment[[#This Row],[Host Children 3-14]]+Enrollment[[#This Row],[Host Children 15-24]]</f>
        <v>0</v>
      </c>
      <c r="BF869" s="22">
        <f>Enrollment[[#This Row],['# of Boys from refugee community in age group 3-5 enrolled in learning spaces]]+Enrollment[[#This Row],['# of Boys from refugee community in age group 6-14 enrolled in learning spaces]]</f>
        <v>0</v>
      </c>
      <c r="BG869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69" s="22">
        <f>Enrollment[[#This Row],['# of Boys from host community in age group 3-5 enrolled in learning spaces]]+Enrollment[[#This Row],['# of Boys from host community in age group 6-14 enrolled in learning spaces]]</f>
        <v>0</v>
      </c>
      <c r="BI869" s="22">
        <f>Enrollment[[#This Row],['# of Girls from host community in age group 3-5 enrolled in learning spaces]]+Enrollment[[#This Row],['# of Girls from host community in age group 6-14 enrolled in learning spaces]]</f>
        <v>0</v>
      </c>
      <c r="BJ869" s="22">
        <f>Enrollment[[#This Row],[Male Refugee (3-14)]]+Enrollment[[#This Row],[Host Male (3-14)]]</f>
        <v>0</v>
      </c>
      <c r="BK869" s="22">
        <f>Enrollment[[#This Row],[Female Refugee (3-14)]]+Enrollment[[#This Row],[Host Female (3-14)]]</f>
        <v>0</v>
      </c>
      <c r="BL8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69" s="22">
        <f>Enrollment[[#This Row],['# of Boys from host community in age group 15-17 enrolled in learning spaces]]+Enrollment[[#This Row],['# of Boys from host community in age group 18-24 enrolled in learning spaces]]</f>
        <v>0</v>
      </c>
      <c r="BO8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69" s="22">
        <f>Enrollment[[#This Row],[Male Refugee (15-24)]]+Enrollment[[#This Row],[Male Host (15-24)]]</f>
        <v>0</v>
      </c>
      <c r="BQ869" s="22">
        <f>Enrollment[[#This Row],[Female Refugee  (15-24)]]+Enrollment[[#This Row],[Female Host (15-24)]]</f>
        <v>0</v>
      </c>
      <c r="BR869" s="22">
        <f>Enrollment[[#This Row],[Total Male (3-14)]]+Enrollment[[#This Row],[Total Male (15-24)]]</f>
        <v>0</v>
      </c>
      <c r="BS869" s="22">
        <f>Enrollment[[#This Row],[Total Female (3-14)]]+Enrollment[[#This Row],[Total Female (15-24)]]</f>
        <v>0</v>
      </c>
      <c r="BT869" s="22">
        <f>Enrollment[[#This Row],[Refugee Total]]+Enrollment[[#This Row],[Total Host]]</f>
        <v>0</v>
      </c>
      <c r="BU869" s="22">
        <f>Enrollment[[#This Row],['# of Girls from refugee community in age group 3-5 enrolled in learning spaces]]+Enrollment[[#This Row],['# of Girls from host community in age group 3-5 enrolled in learning spaces]]</f>
        <v>0</v>
      </c>
      <c r="BV869" s="22">
        <f>Enrollment[[#This Row],['# of Girls from refugee community in age group 6-14 enrolled in learning spaces]]+Enrollment[[#This Row],['# of Girls from host community in age group 6-14 enrolled in learning spaces]]</f>
        <v>0</v>
      </c>
      <c r="BW8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69" s="22">
        <f>Enrollment[[#This Row],['# of Boys from refugee community in age group 3-5 enrolled in learning spaces]]+Enrollment[[#This Row],['# of Boys from host community in age group 3-5 enrolled in learning spaces]]</f>
        <v>0</v>
      </c>
      <c r="BZ869" s="22">
        <f>Enrollment[[#This Row],['# of Boys from refugee community in age group 6-14 enrolled in learning spaces]]+Enrollment[[#This Row],['# of Boys from host community in age group 6-14 enrolled in learning spaces]]</f>
        <v>0</v>
      </c>
      <c r="CA8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8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70" spans="1:80">
      <c r="A870" s="21" t="s">
        <v>40</v>
      </c>
      <c r="B870" s="21" t="s">
        <v>69</v>
      </c>
      <c r="C870" s="21" t="s">
        <v>144</v>
      </c>
      <c r="D870" s="21" t="s">
        <v>145</v>
      </c>
      <c r="E870" s="21" t="s">
        <v>1724</v>
      </c>
      <c r="F870" s="21" t="s">
        <v>1724</v>
      </c>
      <c r="G870" s="21">
        <v>31013813</v>
      </c>
      <c r="H870" s="21" t="s">
        <v>166</v>
      </c>
      <c r="I870" s="21" t="s">
        <v>259</v>
      </c>
      <c r="J870" s="21" t="s">
        <v>1814</v>
      </c>
      <c r="K870" s="21">
        <v>20.960555599999999</v>
      </c>
      <c r="L870" s="21">
        <v>92.254722200000003</v>
      </c>
      <c r="M870" s="21">
        <v>0</v>
      </c>
      <c r="N870" s="21">
        <v>0</v>
      </c>
      <c r="P870" s="21" t="s">
        <v>99</v>
      </c>
      <c r="Q870" s="21" t="s">
        <v>1779</v>
      </c>
      <c r="AZ8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70" s="22">
        <f>Enrollment[[#This Row],[Refugee Children 3-14]]+Enrollment[[#This Row],[Refugee Children 15-24]]</f>
        <v>0</v>
      </c>
      <c r="BC8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70" s="22">
        <f>Enrollment[[#This Row],[Host Children 3-14]]+Enrollment[[#This Row],[Host Children 15-24]]</f>
        <v>0</v>
      </c>
      <c r="BF870" s="22">
        <f>Enrollment[[#This Row],['# of Boys from refugee community in age group 3-5 enrolled in learning spaces]]+Enrollment[[#This Row],['# of Boys from refugee community in age group 6-14 enrolled in learning spaces]]</f>
        <v>0</v>
      </c>
      <c r="BG870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70" s="22">
        <f>Enrollment[[#This Row],['# of Boys from host community in age group 3-5 enrolled in learning spaces]]+Enrollment[[#This Row],['# of Boys from host community in age group 6-14 enrolled in learning spaces]]</f>
        <v>0</v>
      </c>
      <c r="BI870" s="22">
        <f>Enrollment[[#This Row],['# of Girls from host community in age group 3-5 enrolled in learning spaces]]+Enrollment[[#This Row],['# of Girls from host community in age group 6-14 enrolled in learning spaces]]</f>
        <v>0</v>
      </c>
      <c r="BJ870" s="22">
        <f>Enrollment[[#This Row],[Male Refugee (3-14)]]+Enrollment[[#This Row],[Host Male (3-14)]]</f>
        <v>0</v>
      </c>
      <c r="BK870" s="22">
        <f>Enrollment[[#This Row],[Female Refugee (3-14)]]+Enrollment[[#This Row],[Host Female (3-14)]]</f>
        <v>0</v>
      </c>
      <c r="BL8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70" s="22">
        <f>Enrollment[[#This Row],['# of Boys from host community in age group 15-17 enrolled in learning spaces]]+Enrollment[[#This Row],['# of Boys from host community in age group 18-24 enrolled in learning spaces]]</f>
        <v>0</v>
      </c>
      <c r="BO8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70" s="22">
        <f>Enrollment[[#This Row],[Male Refugee (15-24)]]+Enrollment[[#This Row],[Male Host (15-24)]]</f>
        <v>0</v>
      </c>
      <c r="BQ870" s="22">
        <f>Enrollment[[#This Row],[Female Refugee  (15-24)]]+Enrollment[[#This Row],[Female Host (15-24)]]</f>
        <v>0</v>
      </c>
      <c r="BR870" s="22">
        <f>Enrollment[[#This Row],[Total Male (3-14)]]+Enrollment[[#This Row],[Total Male (15-24)]]</f>
        <v>0</v>
      </c>
      <c r="BS870" s="22">
        <f>Enrollment[[#This Row],[Total Female (3-14)]]+Enrollment[[#This Row],[Total Female (15-24)]]</f>
        <v>0</v>
      </c>
      <c r="BT870" s="22">
        <f>Enrollment[[#This Row],[Refugee Total]]+Enrollment[[#This Row],[Total Host]]</f>
        <v>0</v>
      </c>
      <c r="BU870" s="22">
        <f>Enrollment[[#This Row],['# of Girls from refugee community in age group 3-5 enrolled in learning spaces]]+Enrollment[[#This Row],['# of Girls from host community in age group 3-5 enrolled in learning spaces]]</f>
        <v>0</v>
      </c>
      <c r="BV870" s="22">
        <f>Enrollment[[#This Row],['# of Girls from refugee community in age group 6-14 enrolled in learning spaces]]+Enrollment[[#This Row],['# of Girls from host community in age group 6-14 enrolled in learning spaces]]</f>
        <v>0</v>
      </c>
      <c r="BW8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70" s="22">
        <f>Enrollment[[#This Row],['# of Boys from refugee community in age group 3-5 enrolled in learning spaces]]+Enrollment[[#This Row],['# of Boys from host community in age group 3-5 enrolled in learning spaces]]</f>
        <v>0</v>
      </c>
      <c r="BZ870" s="22">
        <f>Enrollment[[#This Row],['# of Boys from refugee community in age group 6-14 enrolled in learning spaces]]+Enrollment[[#This Row],['# of Boys from host community in age group 6-14 enrolled in learning spaces]]</f>
        <v>0</v>
      </c>
      <c r="CA8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8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71" spans="1:80">
      <c r="A871" s="21" t="s">
        <v>40</v>
      </c>
      <c r="B871" s="21" t="s">
        <v>69</v>
      </c>
      <c r="C871" s="21" t="s">
        <v>144</v>
      </c>
      <c r="D871" s="21" t="s">
        <v>145</v>
      </c>
      <c r="E871" s="21" t="s">
        <v>1396</v>
      </c>
      <c r="F871" s="21" t="s">
        <v>1396</v>
      </c>
      <c r="G871" s="21">
        <v>31013815</v>
      </c>
      <c r="H871" s="21" t="s">
        <v>166</v>
      </c>
      <c r="I871" s="21" t="s">
        <v>259</v>
      </c>
      <c r="J871" s="21" t="s">
        <v>1814</v>
      </c>
      <c r="K871" s="21">
        <v>20.960555599999999</v>
      </c>
      <c r="L871" s="21">
        <v>92.254722200000003</v>
      </c>
      <c r="M871" s="21">
        <v>0</v>
      </c>
      <c r="N871" s="21">
        <v>0</v>
      </c>
      <c r="P871" s="21" t="s">
        <v>99</v>
      </c>
      <c r="Q871" s="21" t="s">
        <v>1779</v>
      </c>
      <c r="AZ8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71" s="22">
        <f>Enrollment[[#This Row],[Refugee Children 3-14]]+Enrollment[[#This Row],[Refugee Children 15-24]]</f>
        <v>0</v>
      </c>
      <c r="BC8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71" s="22">
        <f>Enrollment[[#This Row],[Host Children 3-14]]+Enrollment[[#This Row],[Host Children 15-24]]</f>
        <v>0</v>
      </c>
      <c r="BF871" s="22">
        <f>Enrollment[[#This Row],['# of Boys from refugee community in age group 3-5 enrolled in learning spaces]]+Enrollment[[#This Row],['# of Boys from refugee community in age group 6-14 enrolled in learning spaces]]</f>
        <v>0</v>
      </c>
      <c r="BG871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71" s="22">
        <f>Enrollment[[#This Row],['# of Boys from host community in age group 3-5 enrolled in learning spaces]]+Enrollment[[#This Row],['# of Boys from host community in age group 6-14 enrolled in learning spaces]]</f>
        <v>0</v>
      </c>
      <c r="BI871" s="22">
        <f>Enrollment[[#This Row],['# of Girls from host community in age group 3-5 enrolled in learning spaces]]+Enrollment[[#This Row],['# of Girls from host community in age group 6-14 enrolled in learning spaces]]</f>
        <v>0</v>
      </c>
      <c r="BJ871" s="22">
        <f>Enrollment[[#This Row],[Male Refugee (3-14)]]+Enrollment[[#This Row],[Host Male (3-14)]]</f>
        <v>0</v>
      </c>
      <c r="BK871" s="22">
        <f>Enrollment[[#This Row],[Female Refugee (3-14)]]+Enrollment[[#This Row],[Host Female (3-14)]]</f>
        <v>0</v>
      </c>
      <c r="BL8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71" s="22">
        <f>Enrollment[[#This Row],['# of Boys from host community in age group 15-17 enrolled in learning spaces]]+Enrollment[[#This Row],['# of Boys from host community in age group 18-24 enrolled in learning spaces]]</f>
        <v>0</v>
      </c>
      <c r="BO8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71" s="22">
        <f>Enrollment[[#This Row],[Male Refugee (15-24)]]+Enrollment[[#This Row],[Male Host (15-24)]]</f>
        <v>0</v>
      </c>
      <c r="BQ871" s="22">
        <f>Enrollment[[#This Row],[Female Refugee  (15-24)]]+Enrollment[[#This Row],[Female Host (15-24)]]</f>
        <v>0</v>
      </c>
      <c r="BR871" s="22">
        <f>Enrollment[[#This Row],[Total Male (3-14)]]+Enrollment[[#This Row],[Total Male (15-24)]]</f>
        <v>0</v>
      </c>
      <c r="BS871" s="22">
        <f>Enrollment[[#This Row],[Total Female (3-14)]]+Enrollment[[#This Row],[Total Female (15-24)]]</f>
        <v>0</v>
      </c>
      <c r="BT871" s="22">
        <f>Enrollment[[#This Row],[Refugee Total]]+Enrollment[[#This Row],[Total Host]]</f>
        <v>0</v>
      </c>
      <c r="BU871" s="22">
        <f>Enrollment[[#This Row],['# of Girls from refugee community in age group 3-5 enrolled in learning spaces]]+Enrollment[[#This Row],['# of Girls from host community in age group 3-5 enrolled in learning spaces]]</f>
        <v>0</v>
      </c>
      <c r="BV871" s="22">
        <f>Enrollment[[#This Row],['# of Girls from refugee community in age group 6-14 enrolled in learning spaces]]+Enrollment[[#This Row],['# of Girls from host community in age group 6-14 enrolled in learning spaces]]</f>
        <v>0</v>
      </c>
      <c r="BW8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71" s="22">
        <f>Enrollment[[#This Row],['# of Boys from refugee community in age group 3-5 enrolled in learning spaces]]+Enrollment[[#This Row],['# of Boys from host community in age group 3-5 enrolled in learning spaces]]</f>
        <v>0</v>
      </c>
      <c r="BZ871" s="22">
        <f>Enrollment[[#This Row],['# of Boys from refugee community in age group 6-14 enrolled in learning spaces]]+Enrollment[[#This Row],['# of Boys from host community in age group 6-14 enrolled in learning spaces]]</f>
        <v>0</v>
      </c>
      <c r="CA8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8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72" spans="1:80">
      <c r="A872" s="21" t="s">
        <v>40</v>
      </c>
      <c r="B872" s="21" t="s">
        <v>69</v>
      </c>
      <c r="C872" s="21" t="s">
        <v>461</v>
      </c>
      <c r="D872" s="21" t="s">
        <v>462</v>
      </c>
      <c r="E872" s="21" t="s">
        <v>1349</v>
      </c>
      <c r="F872" s="21" t="s">
        <v>1349</v>
      </c>
      <c r="G872" s="21">
        <v>31013817</v>
      </c>
      <c r="H872" s="21" t="s">
        <v>166</v>
      </c>
      <c r="I872" s="21" t="s">
        <v>259</v>
      </c>
      <c r="J872" s="21" t="s">
        <v>1814</v>
      </c>
      <c r="K872" s="21">
        <v>20.947222199999999</v>
      </c>
      <c r="L872" s="21">
        <v>92.252499999999998</v>
      </c>
      <c r="M872" s="21">
        <v>0</v>
      </c>
      <c r="N872" s="21">
        <v>0</v>
      </c>
      <c r="P872" s="21" t="s">
        <v>99</v>
      </c>
      <c r="Q872" s="21" t="s">
        <v>1779</v>
      </c>
      <c r="AZ8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0</v>
      </c>
      <c r="BA8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72" s="22">
        <f>Enrollment[[#This Row],[Refugee Children 3-14]]+Enrollment[[#This Row],[Refugee Children 15-24]]</f>
        <v>0</v>
      </c>
      <c r="BC8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72" s="22">
        <f>Enrollment[[#This Row],[Host Children 3-14]]+Enrollment[[#This Row],[Host Children 15-24]]</f>
        <v>0</v>
      </c>
      <c r="BF872" s="22">
        <f>Enrollment[[#This Row],['# of Boys from refugee community in age group 3-5 enrolled in learning spaces]]+Enrollment[[#This Row],['# of Boys from refugee community in age group 6-14 enrolled in learning spaces]]</f>
        <v>0</v>
      </c>
      <c r="BG872" s="22">
        <f>Enrollment[[#This Row],['# of Girls from refugee community in age group 3-5 enrolled in learning spaces]]+Enrollment[[#This Row],['# of Girls from refugee community in age group 6-14 enrolled in learning spaces]]</f>
        <v>0</v>
      </c>
      <c r="BH872" s="22">
        <f>Enrollment[[#This Row],['# of Boys from host community in age group 3-5 enrolled in learning spaces]]+Enrollment[[#This Row],['# of Boys from host community in age group 6-14 enrolled in learning spaces]]</f>
        <v>0</v>
      </c>
      <c r="BI872" s="22">
        <f>Enrollment[[#This Row],['# of Girls from host community in age group 3-5 enrolled in learning spaces]]+Enrollment[[#This Row],['# of Girls from host community in age group 6-14 enrolled in learning spaces]]</f>
        <v>0</v>
      </c>
      <c r="BJ872" s="22">
        <f>Enrollment[[#This Row],[Male Refugee (3-14)]]+Enrollment[[#This Row],[Host Male (3-14)]]</f>
        <v>0</v>
      </c>
      <c r="BK872" s="22">
        <f>Enrollment[[#This Row],[Female Refugee (3-14)]]+Enrollment[[#This Row],[Host Female (3-14)]]</f>
        <v>0</v>
      </c>
      <c r="BL8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72" s="22">
        <f>Enrollment[[#This Row],['# of Boys from host community in age group 15-17 enrolled in learning spaces]]+Enrollment[[#This Row],['# of Boys from host community in age group 18-24 enrolled in learning spaces]]</f>
        <v>0</v>
      </c>
      <c r="BO8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72" s="22">
        <f>Enrollment[[#This Row],[Male Refugee (15-24)]]+Enrollment[[#This Row],[Male Host (15-24)]]</f>
        <v>0</v>
      </c>
      <c r="BQ872" s="22">
        <f>Enrollment[[#This Row],[Female Refugee  (15-24)]]+Enrollment[[#This Row],[Female Host (15-24)]]</f>
        <v>0</v>
      </c>
      <c r="BR872" s="22">
        <f>Enrollment[[#This Row],[Total Male (3-14)]]+Enrollment[[#This Row],[Total Male (15-24)]]</f>
        <v>0</v>
      </c>
      <c r="BS872" s="22">
        <f>Enrollment[[#This Row],[Total Female (3-14)]]+Enrollment[[#This Row],[Total Female (15-24)]]</f>
        <v>0</v>
      </c>
      <c r="BT872" s="22">
        <f>Enrollment[[#This Row],[Refugee Total]]+Enrollment[[#This Row],[Total Host]]</f>
        <v>0</v>
      </c>
      <c r="BU872" s="22">
        <f>Enrollment[[#This Row],['# of Girls from refugee community in age group 3-5 enrolled in learning spaces]]+Enrollment[[#This Row],['# of Girls from host community in age group 3-5 enrolled in learning spaces]]</f>
        <v>0</v>
      </c>
      <c r="BV872" s="22">
        <f>Enrollment[[#This Row],['# of Girls from refugee community in age group 6-14 enrolled in learning spaces]]+Enrollment[[#This Row],['# of Girls from host community in age group 6-14 enrolled in learning spaces]]</f>
        <v>0</v>
      </c>
      <c r="BW8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72" s="22">
        <f>Enrollment[[#This Row],['# of Boys from refugee community in age group 3-5 enrolled in learning spaces]]+Enrollment[[#This Row],['# of Boys from host community in age group 3-5 enrolled in learning spaces]]</f>
        <v>0</v>
      </c>
      <c r="BZ872" s="22">
        <f>Enrollment[[#This Row],['# of Boys from refugee community in age group 6-14 enrolled in learning spaces]]+Enrollment[[#This Row],['# of Boys from host community in age group 6-14 enrolled in learning spaces]]</f>
        <v>0</v>
      </c>
      <c r="CA8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8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73" spans="1:80">
      <c r="A873" s="21" t="s">
        <v>146</v>
      </c>
      <c r="B873" s="21" t="s">
        <v>147</v>
      </c>
      <c r="D873" s="21" t="s">
        <v>1832</v>
      </c>
      <c r="E873" s="21" t="s">
        <v>2005</v>
      </c>
      <c r="G873" s="21">
        <v>32706208</v>
      </c>
      <c r="H873" s="21" t="s">
        <v>166</v>
      </c>
      <c r="I873" s="21" t="s">
        <v>241</v>
      </c>
      <c r="J873" s="21" t="s">
        <v>168</v>
      </c>
      <c r="P873" s="21" t="s">
        <v>99</v>
      </c>
      <c r="Q873" s="21" t="s">
        <v>1779</v>
      </c>
      <c r="S873" s="21">
        <v>10</v>
      </c>
      <c r="U873" s="21">
        <v>10</v>
      </c>
      <c r="AA873" s="21">
        <v>13</v>
      </c>
      <c r="AC873" s="21">
        <v>15</v>
      </c>
      <c r="AZ8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48</v>
      </c>
      <c r="BA8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73" s="22">
        <f>Enrollment[[#This Row],[Refugee Children 3-14]]+Enrollment[[#This Row],[Refugee Children 15-24]]</f>
        <v>48</v>
      </c>
      <c r="BC8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73" s="22">
        <f>Enrollment[[#This Row],[Host Children 3-14]]+Enrollment[[#This Row],[Host Children 15-24]]</f>
        <v>0</v>
      </c>
      <c r="BF873" s="22">
        <f>Enrollment[[#This Row],['# of Boys from refugee community in age group 3-5 enrolled in learning spaces]]+Enrollment[[#This Row],['# of Boys from refugee community in age group 6-14 enrolled in learning spaces]]</f>
        <v>25</v>
      </c>
      <c r="BG873" s="22">
        <f>Enrollment[[#This Row],['# of Girls from refugee community in age group 3-5 enrolled in learning spaces]]+Enrollment[[#This Row],['# of Girls from refugee community in age group 6-14 enrolled in learning spaces]]</f>
        <v>23</v>
      </c>
      <c r="BH873" s="22">
        <f>Enrollment[[#This Row],['# of Boys from host community in age group 3-5 enrolled in learning spaces]]+Enrollment[[#This Row],['# of Boys from host community in age group 6-14 enrolled in learning spaces]]</f>
        <v>0</v>
      </c>
      <c r="BI873" s="22">
        <f>Enrollment[[#This Row],['# of Girls from host community in age group 3-5 enrolled in learning spaces]]+Enrollment[[#This Row],['# of Girls from host community in age group 6-14 enrolled in learning spaces]]</f>
        <v>0</v>
      </c>
      <c r="BJ873" s="22">
        <f>Enrollment[[#This Row],[Male Refugee (3-14)]]+Enrollment[[#This Row],[Host Male (3-14)]]</f>
        <v>25</v>
      </c>
      <c r="BK873" s="22">
        <f>Enrollment[[#This Row],[Female Refugee (3-14)]]+Enrollment[[#This Row],[Host Female (3-14)]]</f>
        <v>23</v>
      </c>
      <c r="BL8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73" s="22">
        <f>Enrollment[[#This Row],['# of Boys from host community in age group 15-17 enrolled in learning spaces]]+Enrollment[[#This Row],['# of Boys from host community in age group 18-24 enrolled in learning spaces]]</f>
        <v>0</v>
      </c>
      <c r="BO8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73" s="22">
        <f>Enrollment[[#This Row],[Male Refugee (15-24)]]+Enrollment[[#This Row],[Male Host (15-24)]]</f>
        <v>0</v>
      </c>
      <c r="BQ873" s="22">
        <f>Enrollment[[#This Row],[Female Refugee  (15-24)]]+Enrollment[[#This Row],[Female Host (15-24)]]</f>
        <v>0</v>
      </c>
      <c r="BR873" s="22">
        <f>Enrollment[[#This Row],[Total Male (3-14)]]+Enrollment[[#This Row],[Total Male (15-24)]]</f>
        <v>25</v>
      </c>
      <c r="BS873" s="22">
        <f>Enrollment[[#This Row],[Total Female (3-14)]]+Enrollment[[#This Row],[Total Female (15-24)]]</f>
        <v>23</v>
      </c>
      <c r="BT873" s="22">
        <f>Enrollment[[#This Row],[Refugee Total]]+Enrollment[[#This Row],[Total Host]]</f>
        <v>48</v>
      </c>
      <c r="BU873" s="22">
        <f>Enrollment[[#This Row],['# of Girls from refugee community in age group 3-5 enrolled in learning spaces]]+Enrollment[[#This Row],['# of Girls from host community in age group 3-5 enrolled in learning spaces]]</f>
        <v>10</v>
      </c>
      <c r="BV873" s="22">
        <f>Enrollment[[#This Row],['# of Girls from refugee community in age group 6-14 enrolled in learning spaces]]+Enrollment[[#This Row],['# of Girls from host community in age group 6-14 enrolled in learning spaces]]</f>
        <v>13</v>
      </c>
      <c r="BW8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73" s="22">
        <f>Enrollment[[#This Row],['# of Boys from refugee community in age group 3-5 enrolled in learning spaces]]+Enrollment[[#This Row],['# of Boys from host community in age group 3-5 enrolled in learning spaces]]</f>
        <v>10</v>
      </c>
      <c r="BZ873" s="22">
        <f>Enrollment[[#This Row],['# of Boys from refugee community in age group 6-14 enrolled in learning spaces]]+Enrollment[[#This Row],['# of Boys from host community in age group 6-14 enrolled in learning spaces]]</f>
        <v>15</v>
      </c>
      <c r="CA8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8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74" spans="1:80">
      <c r="A874" s="21" t="s">
        <v>146</v>
      </c>
      <c r="B874" s="21" t="s">
        <v>147</v>
      </c>
      <c r="D874" s="21" t="s">
        <v>1832</v>
      </c>
      <c r="E874" s="21" t="s">
        <v>2006</v>
      </c>
      <c r="G874" s="21">
        <v>32706208</v>
      </c>
      <c r="H874" s="21" t="s">
        <v>166</v>
      </c>
      <c r="I874" s="21" t="s">
        <v>241</v>
      </c>
      <c r="J874" s="21" t="s">
        <v>168</v>
      </c>
      <c r="P874" s="21" t="s">
        <v>99</v>
      </c>
      <c r="Q874" s="21" t="s">
        <v>1779</v>
      </c>
      <c r="S874" s="21">
        <v>7</v>
      </c>
      <c r="U874" s="21">
        <v>9</v>
      </c>
      <c r="AA874" s="21">
        <v>17</v>
      </c>
      <c r="AC874" s="21">
        <v>16</v>
      </c>
      <c r="AZ8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49</v>
      </c>
      <c r="BA8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74" s="22">
        <f>Enrollment[[#This Row],[Refugee Children 3-14]]+Enrollment[[#This Row],[Refugee Children 15-24]]</f>
        <v>49</v>
      </c>
      <c r="BC8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74" s="22">
        <f>Enrollment[[#This Row],[Host Children 3-14]]+Enrollment[[#This Row],[Host Children 15-24]]</f>
        <v>0</v>
      </c>
      <c r="BF874" s="22">
        <f>Enrollment[[#This Row],['# of Boys from refugee community in age group 3-5 enrolled in learning spaces]]+Enrollment[[#This Row],['# of Boys from refugee community in age group 6-14 enrolled in learning spaces]]</f>
        <v>25</v>
      </c>
      <c r="BG874" s="22">
        <f>Enrollment[[#This Row],['# of Girls from refugee community in age group 3-5 enrolled in learning spaces]]+Enrollment[[#This Row],['# of Girls from refugee community in age group 6-14 enrolled in learning spaces]]</f>
        <v>24</v>
      </c>
      <c r="BH874" s="22">
        <f>Enrollment[[#This Row],['# of Boys from host community in age group 3-5 enrolled in learning spaces]]+Enrollment[[#This Row],['# of Boys from host community in age group 6-14 enrolled in learning spaces]]</f>
        <v>0</v>
      </c>
      <c r="BI874" s="22">
        <f>Enrollment[[#This Row],['# of Girls from host community in age group 3-5 enrolled in learning spaces]]+Enrollment[[#This Row],['# of Girls from host community in age group 6-14 enrolled in learning spaces]]</f>
        <v>0</v>
      </c>
      <c r="BJ874" s="22">
        <f>Enrollment[[#This Row],[Male Refugee (3-14)]]+Enrollment[[#This Row],[Host Male (3-14)]]</f>
        <v>25</v>
      </c>
      <c r="BK874" s="22">
        <f>Enrollment[[#This Row],[Female Refugee (3-14)]]+Enrollment[[#This Row],[Host Female (3-14)]]</f>
        <v>24</v>
      </c>
      <c r="BL8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74" s="22">
        <f>Enrollment[[#This Row],['# of Boys from host community in age group 15-17 enrolled in learning spaces]]+Enrollment[[#This Row],['# of Boys from host community in age group 18-24 enrolled in learning spaces]]</f>
        <v>0</v>
      </c>
      <c r="BO8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74" s="22">
        <f>Enrollment[[#This Row],[Male Refugee (15-24)]]+Enrollment[[#This Row],[Male Host (15-24)]]</f>
        <v>0</v>
      </c>
      <c r="BQ874" s="22">
        <f>Enrollment[[#This Row],[Female Refugee  (15-24)]]+Enrollment[[#This Row],[Female Host (15-24)]]</f>
        <v>0</v>
      </c>
      <c r="BR874" s="22">
        <f>Enrollment[[#This Row],[Total Male (3-14)]]+Enrollment[[#This Row],[Total Male (15-24)]]</f>
        <v>25</v>
      </c>
      <c r="BS874" s="22">
        <f>Enrollment[[#This Row],[Total Female (3-14)]]+Enrollment[[#This Row],[Total Female (15-24)]]</f>
        <v>24</v>
      </c>
      <c r="BT874" s="22">
        <f>Enrollment[[#This Row],[Refugee Total]]+Enrollment[[#This Row],[Total Host]]</f>
        <v>49</v>
      </c>
      <c r="BU874" s="22">
        <f>Enrollment[[#This Row],['# of Girls from refugee community in age group 3-5 enrolled in learning spaces]]+Enrollment[[#This Row],['# of Girls from host community in age group 3-5 enrolled in learning spaces]]</f>
        <v>7</v>
      </c>
      <c r="BV874" s="22">
        <f>Enrollment[[#This Row],['# of Girls from refugee community in age group 6-14 enrolled in learning spaces]]+Enrollment[[#This Row],['# of Girls from host community in age group 6-14 enrolled in learning spaces]]</f>
        <v>17</v>
      </c>
      <c r="BW8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74" s="22">
        <f>Enrollment[[#This Row],['# of Boys from refugee community in age group 3-5 enrolled in learning spaces]]+Enrollment[[#This Row],['# of Boys from host community in age group 3-5 enrolled in learning spaces]]</f>
        <v>9</v>
      </c>
      <c r="BZ874" s="22">
        <f>Enrollment[[#This Row],['# of Boys from refugee community in age group 6-14 enrolled in learning spaces]]+Enrollment[[#This Row],['# of Boys from host community in age group 6-14 enrolled in learning spaces]]</f>
        <v>16</v>
      </c>
      <c r="CA8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8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75" spans="1:80">
      <c r="A875" s="21" t="s">
        <v>39</v>
      </c>
      <c r="B875" s="21" t="s">
        <v>68</v>
      </c>
      <c r="D875" s="21" t="s">
        <v>1832</v>
      </c>
      <c r="E875" s="21" t="s">
        <v>2007</v>
      </c>
      <c r="G875" s="21">
        <v>32706388</v>
      </c>
      <c r="H875" s="21" t="s">
        <v>166</v>
      </c>
      <c r="I875" s="21" t="s">
        <v>241</v>
      </c>
      <c r="J875" s="21" t="s">
        <v>168</v>
      </c>
      <c r="P875" s="21" t="s">
        <v>99</v>
      </c>
      <c r="Q875" s="21" t="s">
        <v>1779</v>
      </c>
      <c r="S875" s="21">
        <v>10</v>
      </c>
      <c r="U875" s="21">
        <v>8</v>
      </c>
      <c r="AA875" s="21">
        <v>16</v>
      </c>
      <c r="AC875" s="21">
        <v>16</v>
      </c>
      <c r="AZ8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50</v>
      </c>
      <c r="BA8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75" s="22">
        <f>Enrollment[[#This Row],[Refugee Children 3-14]]+Enrollment[[#This Row],[Refugee Children 15-24]]</f>
        <v>50</v>
      </c>
      <c r="BC8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75" s="22">
        <f>Enrollment[[#This Row],[Host Children 3-14]]+Enrollment[[#This Row],[Host Children 15-24]]</f>
        <v>0</v>
      </c>
      <c r="BF875" s="22">
        <f>Enrollment[[#This Row],['# of Boys from refugee community in age group 3-5 enrolled in learning spaces]]+Enrollment[[#This Row],['# of Boys from refugee community in age group 6-14 enrolled in learning spaces]]</f>
        <v>24</v>
      </c>
      <c r="BG875" s="22">
        <f>Enrollment[[#This Row],['# of Girls from refugee community in age group 3-5 enrolled in learning spaces]]+Enrollment[[#This Row],['# of Girls from refugee community in age group 6-14 enrolled in learning spaces]]</f>
        <v>26</v>
      </c>
      <c r="BH875" s="22">
        <f>Enrollment[[#This Row],['# of Boys from host community in age group 3-5 enrolled in learning spaces]]+Enrollment[[#This Row],['# of Boys from host community in age group 6-14 enrolled in learning spaces]]</f>
        <v>0</v>
      </c>
      <c r="BI875" s="22">
        <f>Enrollment[[#This Row],['# of Girls from host community in age group 3-5 enrolled in learning spaces]]+Enrollment[[#This Row],['# of Girls from host community in age group 6-14 enrolled in learning spaces]]</f>
        <v>0</v>
      </c>
      <c r="BJ875" s="22">
        <f>Enrollment[[#This Row],[Male Refugee (3-14)]]+Enrollment[[#This Row],[Host Male (3-14)]]</f>
        <v>24</v>
      </c>
      <c r="BK875" s="22">
        <f>Enrollment[[#This Row],[Female Refugee (3-14)]]+Enrollment[[#This Row],[Host Female (3-14)]]</f>
        <v>26</v>
      </c>
      <c r="BL8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75" s="22">
        <f>Enrollment[[#This Row],['# of Boys from host community in age group 15-17 enrolled in learning spaces]]+Enrollment[[#This Row],['# of Boys from host community in age group 18-24 enrolled in learning spaces]]</f>
        <v>0</v>
      </c>
      <c r="BO8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75" s="22">
        <f>Enrollment[[#This Row],[Male Refugee (15-24)]]+Enrollment[[#This Row],[Male Host (15-24)]]</f>
        <v>0</v>
      </c>
      <c r="BQ875" s="22">
        <f>Enrollment[[#This Row],[Female Refugee  (15-24)]]+Enrollment[[#This Row],[Female Host (15-24)]]</f>
        <v>0</v>
      </c>
      <c r="BR875" s="22">
        <f>Enrollment[[#This Row],[Total Male (3-14)]]+Enrollment[[#This Row],[Total Male (15-24)]]</f>
        <v>24</v>
      </c>
      <c r="BS875" s="22">
        <f>Enrollment[[#This Row],[Total Female (3-14)]]+Enrollment[[#This Row],[Total Female (15-24)]]</f>
        <v>26</v>
      </c>
      <c r="BT875" s="22">
        <f>Enrollment[[#This Row],[Refugee Total]]+Enrollment[[#This Row],[Total Host]]</f>
        <v>50</v>
      </c>
      <c r="BU875" s="22">
        <f>Enrollment[[#This Row],['# of Girls from refugee community in age group 3-5 enrolled in learning spaces]]+Enrollment[[#This Row],['# of Girls from host community in age group 3-5 enrolled in learning spaces]]</f>
        <v>10</v>
      </c>
      <c r="BV875" s="22">
        <f>Enrollment[[#This Row],['# of Girls from refugee community in age group 6-14 enrolled in learning spaces]]+Enrollment[[#This Row],['# of Girls from host community in age group 6-14 enrolled in learning spaces]]</f>
        <v>16</v>
      </c>
      <c r="BW8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75" s="22">
        <f>Enrollment[[#This Row],['# of Boys from refugee community in age group 3-5 enrolled in learning spaces]]+Enrollment[[#This Row],['# of Boys from host community in age group 3-5 enrolled in learning spaces]]</f>
        <v>8</v>
      </c>
      <c r="BZ875" s="22">
        <f>Enrollment[[#This Row],['# of Boys from refugee community in age group 6-14 enrolled in learning spaces]]+Enrollment[[#This Row],['# of Boys from host community in age group 6-14 enrolled in learning spaces]]</f>
        <v>16</v>
      </c>
      <c r="CA8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8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76" spans="1:80">
      <c r="A876" s="21" t="s">
        <v>39</v>
      </c>
      <c r="B876" s="21" t="s">
        <v>68</v>
      </c>
      <c r="D876" s="21" t="s">
        <v>1832</v>
      </c>
      <c r="E876" s="21" t="s">
        <v>2008</v>
      </c>
      <c r="G876" s="21">
        <v>32706388</v>
      </c>
      <c r="H876" s="21" t="s">
        <v>166</v>
      </c>
      <c r="I876" s="21" t="s">
        <v>241</v>
      </c>
      <c r="J876" s="21" t="s">
        <v>168</v>
      </c>
      <c r="P876" s="21" t="s">
        <v>99</v>
      </c>
      <c r="Q876" s="21" t="s">
        <v>1779</v>
      </c>
      <c r="S876" s="21">
        <v>12</v>
      </c>
      <c r="U876" s="21">
        <v>10</v>
      </c>
      <c r="AA876" s="21">
        <v>21</v>
      </c>
      <c r="AC876" s="21">
        <v>19</v>
      </c>
      <c r="AZ8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62</v>
      </c>
      <c r="BA8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76" s="22">
        <f>Enrollment[[#This Row],[Refugee Children 3-14]]+Enrollment[[#This Row],[Refugee Children 15-24]]</f>
        <v>62</v>
      </c>
      <c r="BC8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76" s="22">
        <f>Enrollment[[#This Row],[Host Children 3-14]]+Enrollment[[#This Row],[Host Children 15-24]]</f>
        <v>0</v>
      </c>
      <c r="BF876" s="22">
        <f>Enrollment[[#This Row],['# of Boys from refugee community in age group 3-5 enrolled in learning spaces]]+Enrollment[[#This Row],['# of Boys from refugee community in age group 6-14 enrolled in learning spaces]]</f>
        <v>29</v>
      </c>
      <c r="BG876" s="22">
        <f>Enrollment[[#This Row],['# of Girls from refugee community in age group 3-5 enrolled in learning spaces]]+Enrollment[[#This Row],['# of Girls from refugee community in age group 6-14 enrolled in learning spaces]]</f>
        <v>33</v>
      </c>
      <c r="BH876" s="22">
        <f>Enrollment[[#This Row],['# of Boys from host community in age group 3-5 enrolled in learning spaces]]+Enrollment[[#This Row],['# of Boys from host community in age group 6-14 enrolled in learning spaces]]</f>
        <v>0</v>
      </c>
      <c r="BI876" s="22">
        <f>Enrollment[[#This Row],['# of Girls from host community in age group 3-5 enrolled in learning spaces]]+Enrollment[[#This Row],['# of Girls from host community in age group 6-14 enrolled in learning spaces]]</f>
        <v>0</v>
      </c>
      <c r="BJ876" s="22">
        <f>Enrollment[[#This Row],[Male Refugee (3-14)]]+Enrollment[[#This Row],[Host Male (3-14)]]</f>
        <v>29</v>
      </c>
      <c r="BK876" s="22">
        <f>Enrollment[[#This Row],[Female Refugee (3-14)]]+Enrollment[[#This Row],[Host Female (3-14)]]</f>
        <v>33</v>
      </c>
      <c r="BL87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7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76" s="22">
        <f>Enrollment[[#This Row],['# of Boys from host community in age group 15-17 enrolled in learning spaces]]+Enrollment[[#This Row],['# of Boys from host community in age group 18-24 enrolled in learning spaces]]</f>
        <v>0</v>
      </c>
      <c r="BO8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76" s="22">
        <f>Enrollment[[#This Row],[Male Refugee (15-24)]]+Enrollment[[#This Row],[Male Host (15-24)]]</f>
        <v>0</v>
      </c>
      <c r="BQ876" s="22">
        <f>Enrollment[[#This Row],[Female Refugee  (15-24)]]+Enrollment[[#This Row],[Female Host (15-24)]]</f>
        <v>0</v>
      </c>
      <c r="BR876" s="22">
        <f>Enrollment[[#This Row],[Total Male (3-14)]]+Enrollment[[#This Row],[Total Male (15-24)]]</f>
        <v>29</v>
      </c>
      <c r="BS876" s="22">
        <f>Enrollment[[#This Row],[Total Female (3-14)]]+Enrollment[[#This Row],[Total Female (15-24)]]</f>
        <v>33</v>
      </c>
      <c r="BT876" s="22">
        <f>Enrollment[[#This Row],[Refugee Total]]+Enrollment[[#This Row],[Total Host]]</f>
        <v>62</v>
      </c>
      <c r="BU876" s="22">
        <f>Enrollment[[#This Row],['# of Girls from refugee community in age group 3-5 enrolled in learning spaces]]+Enrollment[[#This Row],['# of Girls from host community in age group 3-5 enrolled in learning spaces]]</f>
        <v>12</v>
      </c>
      <c r="BV876" s="22">
        <f>Enrollment[[#This Row],['# of Girls from refugee community in age group 6-14 enrolled in learning spaces]]+Enrollment[[#This Row],['# of Girls from host community in age group 6-14 enrolled in learning spaces]]</f>
        <v>21</v>
      </c>
      <c r="BW87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7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76" s="22">
        <f>Enrollment[[#This Row],['# of Boys from refugee community in age group 3-5 enrolled in learning spaces]]+Enrollment[[#This Row],['# of Boys from host community in age group 3-5 enrolled in learning spaces]]</f>
        <v>10</v>
      </c>
      <c r="BZ876" s="22">
        <f>Enrollment[[#This Row],['# of Boys from refugee community in age group 6-14 enrolled in learning spaces]]+Enrollment[[#This Row],['# of Boys from host community in age group 6-14 enrolled in learning spaces]]</f>
        <v>19</v>
      </c>
      <c r="CA876" s="22">
        <f>Enrollment[[#This Row],['# of Boys from refugee community in age group 15-17 enrolled in learning spaces]]+Enrollment[[#This Row],['# of Boys from host community in age group 15-17 enrolled in learning spaces]]</f>
        <v>0</v>
      </c>
      <c r="CB87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77" spans="1:80">
      <c r="A877" s="21" t="s">
        <v>40</v>
      </c>
      <c r="B877" s="21" t="s">
        <v>69</v>
      </c>
      <c r="D877" s="21" t="s">
        <v>1832</v>
      </c>
      <c r="E877" s="21" t="s">
        <v>2009</v>
      </c>
      <c r="G877" s="21">
        <v>32706388</v>
      </c>
      <c r="H877" s="21" t="s">
        <v>166</v>
      </c>
      <c r="I877" s="21" t="s">
        <v>241</v>
      </c>
      <c r="J877" s="21" t="s">
        <v>168</v>
      </c>
      <c r="P877" s="21" t="s">
        <v>99</v>
      </c>
      <c r="Q877" s="21" t="s">
        <v>1779</v>
      </c>
      <c r="S877" s="21">
        <v>9</v>
      </c>
      <c r="U877" s="21">
        <v>8</v>
      </c>
      <c r="AA877" s="21">
        <v>20</v>
      </c>
      <c r="AC877" s="21">
        <v>13</v>
      </c>
      <c r="AZ8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50</v>
      </c>
      <c r="BA8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77" s="22">
        <f>Enrollment[[#This Row],[Refugee Children 3-14]]+Enrollment[[#This Row],[Refugee Children 15-24]]</f>
        <v>50</v>
      </c>
      <c r="BC8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77" s="22">
        <f>Enrollment[[#This Row],[Host Children 3-14]]+Enrollment[[#This Row],[Host Children 15-24]]</f>
        <v>0</v>
      </c>
      <c r="BF877" s="22">
        <f>Enrollment[[#This Row],['# of Boys from refugee community in age group 3-5 enrolled in learning spaces]]+Enrollment[[#This Row],['# of Boys from refugee community in age group 6-14 enrolled in learning spaces]]</f>
        <v>21</v>
      </c>
      <c r="BG877" s="22">
        <f>Enrollment[[#This Row],['# of Girls from refugee community in age group 3-5 enrolled in learning spaces]]+Enrollment[[#This Row],['# of Girls from refugee community in age group 6-14 enrolled in learning spaces]]</f>
        <v>29</v>
      </c>
      <c r="BH877" s="22">
        <f>Enrollment[[#This Row],['# of Boys from host community in age group 3-5 enrolled in learning spaces]]+Enrollment[[#This Row],['# of Boys from host community in age group 6-14 enrolled in learning spaces]]</f>
        <v>0</v>
      </c>
      <c r="BI877" s="22">
        <f>Enrollment[[#This Row],['# of Girls from host community in age group 3-5 enrolled in learning spaces]]+Enrollment[[#This Row],['# of Girls from host community in age group 6-14 enrolled in learning spaces]]</f>
        <v>0</v>
      </c>
      <c r="BJ877" s="22">
        <f>Enrollment[[#This Row],[Male Refugee (3-14)]]+Enrollment[[#This Row],[Host Male (3-14)]]</f>
        <v>21</v>
      </c>
      <c r="BK877" s="22">
        <f>Enrollment[[#This Row],[Female Refugee (3-14)]]+Enrollment[[#This Row],[Host Female (3-14)]]</f>
        <v>29</v>
      </c>
      <c r="BL8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77" s="22">
        <f>Enrollment[[#This Row],['# of Boys from host community in age group 15-17 enrolled in learning spaces]]+Enrollment[[#This Row],['# of Boys from host community in age group 18-24 enrolled in learning spaces]]</f>
        <v>0</v>
      </c>
      <c r="BO8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77" s="22">
        <f>Enrollment[[#This Row],[Male Refugee (15-24)]]+Enrollment[[#This Row],[Male Host (15-24)]]</f>
        <v>0</v>
      </c>
      <c r="BQ877" s="22">
        <f>Enrollment[[#This Row],[Female Refugee  (15-24)]]+Enrollment[[#This Row],[Female Host (15-24)]]</f>
        <v>0</v>
      </c>
      <c r="BR877" s="22">
        <f>Enrollment[[#This Row],[Total Male (3-14)]]+Enrollment[[#This Row],[Total Male (15-24)]]</f>
        <v>21</v>
      </c>
      <c r="BS877" s="22">
        <f>Enrollment[[#This Row],[Total Female (3-14)]]+Enrollment[[#This Row],[Total Female (15-24)]]</f>
        <v>29</v>
      </c>
      <c r="BT877" s="22">
        <f>Enrollment[[#This Row],[Refugee Total]]+Enrollment[[#This Row],[Total Host]]</f>
        <v>50</v>
      </c>
      <c r="BU877" s="22">
        <f>Enrollment[[#This Row],['# of Girls from refugee community in age group 3-5 enrolled in learning spaces]]+Enrollment[[#This Row],['# of Girls from host community in age group 3-5 enrolled in learning spaces]]</f>
        <v>9</v>
      </c>
      <c r="BV877" s="22">
        <f>Enrollment[[#This Row],['# of Girls from refugee community in age group 6-14 enrolled in learning spaces]]+Enrollment[[#This Row],['# of Girls from host community in age group 6-14 enrolled in learning spaces]]</f>
        <v>20</v>
      </c>
      <c r="BW8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77" s="22">
        <f>Enrollment[[#This Row],['# of Boys from refugee community in age group 3-5 enrolled in learning spaces]]+Enrollment[[#This Row],['# of Boys from host community in age group 3-5 enrolled in learning spaces]]</f>
        <v>8</v>
      </c>
      <c r="BZ877" s="22">
        <f>Enrollment[[#This Row],['# of Boys from refugee community in age group 6-14 enrolled in learning spaces]]+Enrollment[[#This Row],['# of Boys from host community in age group 6-14 enrolled in learning spaces]]</f>
        <v>13</v>
      </c>
      <c r="CA8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8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78" spans="1:80">
      <c r="A878" s="21" t="s">
        <v>39</v>
      </c>
      <c r="B878" s="21" t="s">
        <v>68</v>
      </c>
      <c r="D878" s="21" t="s">
        <v>1832</v>
      </c>
      <c r="E878" s="21" t="s">
        <v>2010</v>
      </c>
      <c r="G878" s="21">
        <v>32706388</v>
      </c>
      <c r="H878" s="21" t="s">
        <v>166</v>
      </c>
      <c r="I878" s="21" t="s">
        <v>241</v>
      </c>
      <c r="J878" s="21" t="s">
        <v>168</v>
      </c>
      <c r="P878" s="21" t="s">
        <v>99</v>
      </c>
      <c r="Q878" s="21" t="s">
        <v>1779</v>
      </c>
      <c r="S878" s="21">
        <v>10</v>
      </c>
      <c r="U878" s="21">
        <v>12</v>
      </c>
      <c r="AA878" s="21">
        <v>17</v>
      </c>
      <c r="AC878" s="21">
        <v>18</v>
      </c>
      <c r="AZ8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57</v>
      </c>
      <c r="BA8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78" s="22">
        <f>Enrollment[[#This Row],[Refugee Children 3-14]]+Enrollment[[#This Row],[Refugee Children 15-24]]</f>
        <v>57</v>
      </c>
      <c r="BC8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78" s="22">
        <f>Enrollment[[#This Row],[Host Children 3-14]]+Enrollment[[#This Row],[Host Children 15-24]]</f>
        <v>0</v>
      </c>
      <c r="BF878" s="22">
        <f>Enrollment[[#This Row],['# of Boys from refugee community in age group 3-5 enrolled in learning spaces]]+Enrollment[[#This Row],['# of Boys from refugee community in age group 6-14 enrolled in learning spaces]]</f>
        <v>30</v>
      </c>
      <c r="BG878" s="22">
        <f>Enrollment[[#This Row],['# of Girls from refugee community in age group 3-5 enrolled in learning spaces]]+Enrollment[[#This Row],['# of Girls from refugee community in age group 6-14 enrolled in learning spaces]]</f>
        <v>27</v>
      </c>
      <c r="BH878" s="22">
        <f>Enrollment[[#This Row],['# of Boys from host community in age group 3-5 enrolled in learning spaces]]+Enrollment[[#This Row],['# of Boys from host community in age group 6-14 enrolled in learning spaces]]</f>
        <v>0</v>
      </c>
      <c r="BI878" s="22">
        <f>Enrollment[[#This Row],['# of Girls from host community in age group 3-5 enrolled in learning spaces]]+Enrollment[[#This Row],['# of Girls from host community in age group 6-14 enrolled in learning spaces]]</f>
        <v>0</v>
      </c>
      <c r="BJ878" s="22">
        <f>Enrollment[[#This Row],[Male Refugee (3-14)]]+Enrollment[[#This Row],[Host Male (3-14)]]</f>
        <v>30</v>
      </c>
      <c r="BK878" s="22">
        <f>Enrollment[[#This Row],[Female Refugee (3-14)]]+Enrollment[[#This Row],[Host Female (3-14)]]</f>
        <v>27</v>
      </c>
      <c r="BL8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78" s="22">
        <f>Enrollment[[#This Row],['# of Boys from host community in age group 15-17 enrolled in learning spaces]]+Enrollment[[#This Row],['# of Boys from host community in age group 18-24 enrolled in learning spaces]]</f>
        <v>0</v>
      </c>
      <c r="BO8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78" s="22">
        <f>Enrollment[[#This Row],[Male Refugee (15-24)]]+Enrollment[[#This Row],[Male Host (15-24)]]</f>
        <v>0</v>
      </c>
      <c r="BQ878" s="22">
        <f>Enrollment[[#This Row],[Female Refugee  (15-24)]]+Enrollment[[#This Row],[Female Host (15-24)]]</f>
        <v>0</v>
      </c>
      <c r="BR878" s="22">
        <f>Enrollment[[#This Row],[Total Male (3-14)]]+Enrollment[[#This Row],[Total Male (15-24)]]</f>
        <v>30</v>
      </c>
      <c r="BS878" s="22">
        <f>Enrollment[[#This Row],[Total Female (3-14)]]+Enrollment[[#This Row],[Total Female (15-24)]]</f>
        <v>27</v>
      </c>
      <c r="BT878" s="22">
        <f>Enrollment[[#This Row],[Refugee Total]]+Enrollment[[#This Row],[Total Host]]</f>
        <v>57</v>
      </c>
      <c r="BU878" s="22">
        <f>Enrollment[[#This Row],['# of Girls from refugee community in age group 3-5 enrolled in learning spaces]]+Enrollment[[#This Row],['# of Girls from host community in age group 3-5 enrolled in learning spaces]]</f>
        <v>10</v>
      </c>
      <c r="BV878" s="22">
        <f>Enrollment[[#This Row],['# of Girls from refugee community in age group 6-14 enrolled in learning spaces]]+Enrollment[[#This Row],['# of Girls from host community in age group 6-14 enrolled in learning spaces]]</f>
        <v>17</v>
      </c>
      <c r="BW8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78" s="22">
        <f>Enrollment[[#This Row],['# of Boys from refugee community in age group 3-5 enrolled in learning spaces]]+Enrollment[[#This Row],['# of Boys from host community in age group 3-5 enrolled in learning spaces]]</f>
        <v>12</v>
      </c>
      <c r="BZ878" s="22">
        <f>Enrollment[[#This Row],['# of Boys from refugee community in age group 6-14 enrolled in learning spaces]]+Enrollment[[#This Row],['# of Boys from host community in age group 6-14 enrolled in learning spaces]]</f>
        <v>18</v>
      </c>
      <c r="CA8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79" spans="1:80">
      <c r="A879" s="21" t="s">
        <v>43</v>
      </c>
      <c r="B879" s="21" t="s">
        <v>72</v>
      </c>
      <c r="D879" s="21" t="s">
        <v>1832</v>
      </c>
      <c r="E879" s="21" t="s">
        <v>1815</v>
      </c>
      <c r="G879" s="21">
        <v>32706545</v>
      </c>
      <c r="H879" s="21" t="s">
        <v>166</v>
      </c>
      <c r="I879" s="21" t="s">
        <v>241</v>
      </c>
      <c r="J879" s="21" t="s">
        <v>168</v>
      </c>
      <c r="P879" s="21" t="s">
        <v>99</v>
      </c>
      <c r="Q879" s="21" t="s">
        <v>1779</v>
      </c>
      <c r="S879" s="21">
        <v>10</v>
      </c>
      <c r="U879" s="21">
        <v>8</v>
      </c>
      <c r="AA879" s="21">
        <v>8</v>
      </c>
      <c r="AC879" s="21">
        <v>8</v>
      </c>
      <c r="AZ8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34</v>
      </c>
      <c r="BA8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79" s="22">
        <f>Enrollment[[#This Row],[Refugee Children 3-14]]+Enrollment[[#This Row],[Refugee Children 15-24]]</f>
        <v>34</v>
      </c>
      <c r="BC8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79" s="22">
        <f>Enrollment[[#This Row],[Host Children 3-14]]+Enrollment[[#This Row],[Host Children 15-24]]</f>
        <v>0</v>
      </c>
      <c r="BF879" s="22">
        <f>Enrollment[[#This Row],['# of Boys from refugee community in age group 3-5 enrolled in learning spaces]]+Enrollment[[#This Row],['# of Boys from refugee community in age group 6-14 enrolled in learning spaces]]</f>
        <v>16</v>
      </c>
      <c r="BG879" s="22">
        <f>Enrollment[[#This Row],['# of Girls from refugee community in age group 3-5 enrolled in learning spaces]]+Enrollment[[#This Row],['# of Girls from refugee community in age group 6-14 enrolled in learning spaces]]</f>
        <v>18</v>
      </c>
      <c r="BH879" s="22">
        <f>Enrollment[[#This Row],['# of Boys from host community in age group 3-5 enrolled in learning spaces]]+Enrollment[[#This Row],['# of Boys from host community in age group 6-14 enrolled in learning spaces]]</f>
        <v>0</v>
      </c>
      <c r="BI879" s="22">
        <f>Enrollment[[#This Row],['# of Girls from host community in age group 3-5 enrolled in learning spaces]]+Enrollment[[#This Row],['# of Girls from host community in age group 6-14 enrolled in learning spaces]]</f>
        <v>0</v>
      </c>
      <c r="BJ879" s="22">
        <f>Enrollment[[#This Row],[Male Refugee (3-14)]]+Enrollment[[#This Row],[Host Male (3-14)]]</f>
        <v>16</v>
      </c>
      <c r="BK879" s="22">
        <f>Enrollment[[#This Row],[Female Refugee (3-14)]]+Enrollment[[#This Row],[Host Female (3-14)]]</f>
        <v>18</v>
      </c>
      <c r="BL8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79" s="22">
        <f>Enrollment[[#This Row],['# of Boys from host community in age group 15-17 enrolled in learning spaces]]+Enrollment[[#This Row],['# of Boys from host community in age group 18-24 enrolled in learning spaces]]</f>
        <v>0</v>
      </c>
      <c r="BO8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79" s="22">
        <f>Enrollment[[#This Row],[Male Refugee (15-24)]]+Enrollment[[#This Row],[Male Host (15-24)]]</f>
        <v>0</v>
      </c>
      <c r="BQ879" s="22">
        <f>Enrollment[[#This Row],[Female Refugee  (15-24)]]+Enrollment[[#This Row],[Female Host (15-24)]]</f>
        <v>0</v>
      </c>
      <c r="BR879" s="22">
        <f>Enrollment[[#This Row],[Total Male (3-14)]]+Enrollment[[#This Row],[Total Male (15-24)]]</f>
        <v>16</v>
      </c>
      <c r="BS879" s="22">
        <f>Enrollment[[#This Row],[Total Female (3-14)]]+Enrollment[[#This Row],[Total Female (15-24)]]</f>
        <v>18</v>
      </c>
      <c r="BT879" s="22">
        <f>Enrollment[[#This Row],[Refugee Total]]+Enrollment[[#This Row],[Total Host]]</f>
        <v>34</v>
      </c>
      <c r="BU879" s="22">
        <f>Enrollment[[#This Row],['# of Girls from refugee community in age group 3-5 enrolled in learning spaces]]+Enrollment[[#This Row],['# of Girls from host community in age group 3-5 enrolled in learning spaces]]</f>
        <v>10</v>
      </c>
      <c r="BV879" s="22">
        <f>Enrollment[[#This Row],['# of Girls from refugee community in age group 6-14 enrolled in learning spaces]]+Enrollment[[#This Row],['# of Girls from host community in age group 6-14 enrolled in learning spaces]]</f>
        <v>8</v>
      </c>
      <c r="BW8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79" s="22">
        <f>Enrollment[[#This Row],['# of Boys from refugee community in age group 3-5 enrolled in learning spaces]]+Enrollment[[#This Row],['# of Boys from host community in age group 3-5 enrolled in learning spaces]]</f>
        <v>8</v>
      </c>
      <c r="BZ879" s="22">
        <f>Enrollment[[#This Row],['# of Boys from refugee community in age group 6-14 enrolled in learning spaces]]+Enrollment[[#This Row],['# of Boys from host community in age group 6-14 enrolled in learning spaces]]</f>
        <v>8</v>
      </c>
      <c r="CA8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8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80" spans="1:80">
      <c r="A880" s="21" t="s">
        <v>43</v>
      </c>
      <c r="B880" s="21" t="s">
        <v>72</v>
      </c>
      <c r="D880" s="21" t="s">
        <v>1832</v>
      </c>
      <c r="E880" s="21" t="s">
        <v>2002</v>
      </c>
      <c r="G880" s="21">
        <v>32706574</v>
      </c>
      <c r="H880" s="21" t="s">
        <v>166</v>
      </c>
      <c r="I880" s="21" t="s">
        <v>241</v>
      </c>
      <c r="J880" s="21" t="s">
        <v>168</v>
      </c>
      <c r="P880" s="21" t="s">
        <v>99</v>
      </c>
      <c r="Q880" s="21" t="s">
        <v>1779</v>
      </c>
      <c r="S880" s="21">
        <v>9</v>
      </c>
      <c r="U880" s="21">
        <v>7</v>
      </c>
      <c r="AA880" s="21">
        <v>6</v>
      </c>
      <c r="AC880" s="21">
        <v>8</v>
      </c>
      <c r="AZ8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30</v>
      </c>
      <c r="BA8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80" s="22">
        <f>Enrollment[[#This Row],[Refugee Children 3-14]]+Enrollment[[#This Row],[Refugee Children 15-24]]</f>
        <v>30</v>
      </c>
      <c r="BC8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80" s="22">
        <f>Enrollment[[#This Row],[Host Children 3-14]]+Enrollment[[#This Row],[Host Children 15-24]]</f>
        <v>0</v>
      </c>
      <c r="BF880" s="22">
        <f>Enrollment[[#This Row],['# of Boys from refugee community in age group 3-5 enrolled in learning spaces]]+Enrollment[[#This Row],['# of Boys from refugee community in age group 6-14 enrolled in learning spaces]]</f>
        <v>15</v>
      </c>
      <c r="BG880" s="22">
        <f>Enrollment[[#This Row],['# of Girls from refugee community in age group 3-5 enrolled in learning spaces]]+Enrollment[[#This Row],['# of Girls from refugee community in age group 6-14 enrolled in learning spaces]]</f>
        <v>15</v>
      </c>
      <c r="BH880" s="22">
        <f>Enrollment[[#This Row],['# of Boys from host community in age group 3-5 enrolled in learning spaces]]+Enrollment[[#This Row],['# of Boys from host community in age group 6-14 enrolled in learning spaces]]</f>
        <v>0</v>
      </c>
      <c r="BI880" s="22">
        <f>Enrollment[[#This Row],['# of Girls from host community in age group 3-5 enrolled in learning spaces]]+Enrollment[[#This Row],['# of Girls from host community in age group 6-14 enrolled in learning spaces]]</f>
        <v>0</v>
      </c>
      <c r="BJ880" s="22">
        <f>Enrollment[[#This Row],[Male Refugee (3-14)]]+Enrollment[[#This Row],[Host Male (3-14)]]</f>
        <v>15</v>
      </c>
      <c r="BK880" s="22">
        <f>Enrollment[[#This Row],[Female Refugee (3-14)]]+Enrollment[[#This Row],[Host Female (3-14)]]</f>
        <v>15</v>
      </c>
      <c r="BL8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80" s="22">
        <f>Enrollment[[#This Row],['# of Boys from host community in age group 15-17 enrolled in learning spaces]]+Enrollment[[#This Row],['# of Boys from host community in age group 18-24 enrolled in learning spaces]]</f>
        <v>0</v>
      </c>
      <c r="BO8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80" s="22">
        <f>Enrollment[[#This Row],[Male Refugee (15-24)]]+Enrollment[[#This Row],[Male Host (15-24)]]</f>
        <v>0</v>
      </c>
      <c r="BQ880" s="22">
        <f>Enrollment[[#This Row],[Female Refugee  (15-24)]]+Enrollment[[#This Row],[Female Host (15-24)]]</f>
        <v>0</v>
      </c>
      <c r="BR880" s="22">
        <f>Enrollment[[#This Row],[Total Male (3-14)]]+Enrollment[[#This Row],[Total Male (15-24)]]</f>
        <v>15</v>
      </c>
      <c r="BS880" s="22">
        <f>Enrollment[[#This Row],[Total Female (3-14)]]+Enrollment[[#This Row],[Total Female (15-24)]]</f>
        <v>15</v>
      </c>
      <c r="BT880" s="22">
        <f>Enrollment[[#This Row],[Refugee Total]]+Enrollment[[#This Row],[Total Host]]</f>
        <v>30</v>
      </c>
      <c r="BU880" s="22">
        <f>Enrollment[[#This Row],['# of Girls from refugee community in age group 3-5 enrolled in learning spaces]]+Enrollment[[#This Row],['# of Girls from host community in age group 3-5 enrolled in learning spaces]]</f>
        <v>9</v>
      </c>
      <c r="BV880" s="22">
        <f>Enrollment[[#This Row],['# of Girls from refugee community in age group 6-14 enrolled in learning spaces]]+Enrollment[[#This Row],['# of Girls from host community in age group 6-14 enrolled in learning spaces]]</f>
        <v>6</v>
      </c>
      <c r="BW8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80" s="22">
        <f>Enrollment[[#This Row],['# of Boys from refugee community in age group 3-5 enrolled in learning spaces]]+Enrollment[[#This Row],['# of Boys from host community in age group 3-5 enrolled in learning spaces]]</f>
        <v>7</v>
      </c>
      <c r="BZ880" s="22">
        <f>Enrollment[[#This Row],['# of Boys from refugee community in age group 6-14 enrolled in learning spaces]]+Enrollment[[#This Row],['# of Boys from host community in age group 6-14 enrolled in learning spaces]]</f>
        <v>8</v>
      </c>
      <c r="CA8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8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81" spans="1:80">
      <c r="A881" s="21" t="s">
        <v>40</v>
      </c>
      <c r="B881" s="21" t="s">
        <v>69</v>
      </c>
      <c r="D881" s="21" t="s">
        <v>1832</v>
      </c>
      <c r="E881" s="21" t="s">
        <v>2011</v>
      </c>
      <c r="G881" s="21">
        <v>32706645</v>
      </c>
      <c r="H881" s="21" t="s">
        <v>166</v>
      </c>
      <c r="I881" s="21" t="s">
        <v>241</v>
      </c>
      <c r="J881" s="21" t="s">
        <v>168</v>
      </c>
      <c r="P881" s="21" t="s">
        <v>99</v>
      </c>
      <c r="Q881" s="21" t="s">
        <v>1779</v>
      </c>
      <c r="S881" s="21">
        <v>13</v>
      </c>
      <c r="U881" s="21">
        <v>18</v>
      </c>
      <c r="AA881" s="21">
        <v>17</v>
      </c>
      <c r="AC881" s="21">
        <v>17</v>
      </c>
      <c r="AZ8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65</v>
      </c>
      <c r="BA8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81" s="22">
        <f>Enrollment[[#This Row],[Refugee Children 3-14]]+Enrollment[[#This Row],[Refugee Children 15-24]]</f>
        <v>65</v>
      </c>
      <c r="BC8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81" s="22">
        <f>Enrollment[[#This Row],[Host Children 3-14]]+Enrollment[[#This Row],[Host Children 15-24]]</f>
        <v>0</v>
      </c>
      <c r="BF881" s="22">
        <f>Enrollment[[#This Row],['# of Boys from refugee community in age group 3-5 enrolled in learning spaces]]+Enrollment[[#This Row],['# of Boys from refugee community in age group 6-14 enrolled in learning spaces]]</f>
        <v>35</v>
      </c>
      <c r="BG881" s="22">
        <f>Enrollment[[#This Row],['# of Girls from refugee community in age group 3-5 enrolled in learning spaces]]+Enrollment[[#This Row],['# of Girls from refugee community in age group 6-14 enrolled in learning spaces]]</f>
        <v>30</v>
      </c>
      <c r="BH881" s="22">
        <f>Enrollment[[#This Row],['# of Boys from host community in age group 3-5 enrolled in learning spaces]]+Enrollment[[#This Row],['# of Boys from host community in age group 6-14 enrolled in learning spaces]]</f>
        <v>0</v>
      </c>
      <c r="BI881" s="22">
        <f>Enrollment[[#This Row],['# of Girls from host community in age group 3-5 enrolled in learning spaces]]+Enrollment[[#This Row],['# of Girls from host community in age group 6-14 enrolled in learning spaces]]</f>
        <v>0</v>
      </c>
      <c r="BJ881" s="22">
        <f>Enrollment[[#This Row],[Male Refugee (3-14)]]+Enrollment[[#This Row],[Host Male (3-14)]]</f>
        <v>35</v>
      </c>
      <c r="BK881" s="22">
        <f>Enrollment[[#This Row],[Female Refugee (3-14)]]+Enrollment[[#This Row],[Host Female (3-14)]]</f>
        <v>30</v>
      </c>
      <c r="BL8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81" s="22">
        <f>Enrollment[[#This Row],['# of Boys from host community in age group 15-17 enrolled in learning spaces]]+Enrollment[[#This Row],['# of Boys from host community in age group 18-24 enrolled in learning spaces]]</f>
        <v>0</v>
      </c>
      <c r="BO8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81" s="22">
        <f>Enrollment[[#This Row],[Male Refugee (15-24)]]+Enrollment[[#This Row],[Male Host (15-24)]]</f>
        <v>0</v>
      </c>
      <c r="BQ881" s="22">
        <f>Enrollment[[#This Row],[Female Refugee  (15-24)]]+Enrollment[[#This Row],[Female Host (15-24)]]</f>
        <v>0</v>
      </c>
      <c r="BR881" s="22">
        <f>Enrollment[[#This Row],[Total Male (3-14)]]+Enrollment[[#This Row],[Total Male (15-24)]]</f>
        <v>35</v>
      </c>
      <c r="BS881" s="22">
        <f>Enrollment[[#This Row],[Total Female (3-14)]]+Enrollment[[#This Row],[Total Female (15-24)]]</f>
        <v>30</v>
      </c>
      <c r="BT881" s="22">
        <f>Enrollment[[#This Row],[Refugee Total]]+Enrollment[[#This Row],[Total Host]]</f>
        <v>65</v>
      </c>
      <c r="BU881" s="22">
        <f>Enrollment[[#This Row],['# of Girls from refugee community in age group 3-5 enrolled in learning spaces]]+Enrollment[[#This Row],['# of Girls from host community in age group 3-5 enrolled in learning spaces]]</f>
        <v>13</v>
      </c>
      <c r="BV881" s="22">
        <f>Enrollment[[#This Row],['# of Girls from refugee community in age group 6-14 enrolled in learning spaces]]+Enrollment[[#This Row],['# of Girls from host community in age group 6-14 enrolled in learning spaces]]</f>
        <v>17</v>
      </c>
      <c r="BW8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81" s="22">
        <f>Enrollment[[#This Row],['# of Boys from refugee community in age group 3-5 enrolled in learning spaces]]+Enrollment[[#This Row],['# of Boys from host community in age group 3-5 enrolled in learning spaces]]</f>
        <v>18</v>
      </c>
      <c r="BZ881" s="22">
        <f>Enrollment[[#This Row],['# of Boys from refugee community in age group 6-14 enrolled in learning spaces]]+Enrollment[[#This Row],['# of Boys from host community in age group 6-14 enrolled in learning spaces]]</f>
        <v>17</v>
      </c>
      <c r="CA8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8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82" spans="1:80">
      <c r="A882" s="21" t="s">
        <v>41</v>
      </c>
      <c r="B882" s="21" t="s">
        <v>70</v>
      </c>
      <c r="D882" s="21" t="s">
        <v>1832</v>
      </c>
      <c r="E882" s="21" t="s">
        <v>2012</v>
      </c>
      <c r="G882" s="21">
        <v>32706673</v>
      </c>
      <c r="H882" s="21" t="s">
        <v>166</v>
      </c>
      <c r="I882" s="21" t="s">
        <v>241</v>
      </c>
      <c r="J882" s="21" t="s">
        <v>168</v>
      </c>
      <c r="P882" s="21" t="s">
        <v>99</v>
      </c>
      <c r="Q882" s="21" t="s">
        <v>1779</v>
      </c>
      <c r="S882" s="21">
        <v>9</v>
      </c>
      <c r="U882" s="21">
        <v>9</v>
      </c>
      <c r="AA882" s="21">
        <v>15</v>
      </c>
      <c r="AC882" s="21">
        <v>10</v>
      </c>
      <c r="AZ8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43</v>
      </c>
      <c r="BA8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82" s="22">
        <f>Enrollment[[#This Row],[Refugee Children 3-14]]+Enrollment[[#This Row],[Refugee Children 15-24]]</f>
        <v>43</v>
      </c>
      <c r="BC8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82" s="22">
        <f>Enrollment[[#This Row],[Host Children 3-14]]+Enrollment[[#This Row],[Host Children 15-24]]</f>
        <v>0</v>
      </c>
      <c r="BF882" s="22">
        <f>Enrollment[[#This Row],['# of Boys from refugee community in age group 3-5 enrolled in learning spaces]]+Enrollment[[#This Row],['# of Boys from refugee community in age group 6-14 enrolled in learning spaces]]</f>
        <v>19</v>
      </c>
      <c r="BG882" s="22">
        <f>Enrollment[[#This Row],['# of Girls from refugee community in age group 3-5 enrolled in learning spaces]]+Enrollment[[#This Row],['# of Girls from refugee community in age group 6-14 enrolled in learning spaces]]</f>
        <v>24</v>
      </c>
      <c r="BH882" s="22">
        <f>Enrollment[[#This Row],['# of Boys from host community in age group 3-5 enrolled in learning spaces]]+Enrollment[[#This Row],['# of Boys from host community in age group 6-14 enrolled in learning spaces]]</f>
        <v>0</v>
      </c>
      <c r="BI882" s="22">
        <f>Enrollment[[#This Row],['# of Girls from host community in age group 3-5 enrolled in learning spaces]]+Enrollment[[#This Row],['# of Girls from host community in age group 6-14 enrolled in learning spaces]]</f>
        <v>0</v>
      </c>
      <c r="BJ882" s="22">
        <f>Enrollment[[#This Row],[Male Refugee (3-14)]]+Enrollment[[#This Row],[Host Male (3-14)]]</f>
        <v>19</v>
      </c>
      <c r="BK882" s="22">
        <f>Enrollment[[#This Row],[Female Refugee (3-14)]]+Enrollment[[#This Row],[Host Female (3-14)]]</f>
        <v>24</v>
      </c>
      <c r="BL8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82" s="22">
        <f>Enrollment[[#This Row],['# of Boys from host community in age group 15-17 enrolled in learning spaces]]+Enrollment[[#This Row],['# of Boys from host community in age group 18-24 enrolled in learning spaces]]</f>
        <v>0</v>
      </c>
      <c r="BO8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82" s="22">
        <f>Enrollment[[#This Row],[Male Refugee (15-24)]]+Enrollment[[#This Row],[Male Host (15-24)]]</f>
        <v>0</v>
      </c>
      <c r="BQ882" s="22">
        <f>Enrollment[[#This Row],[Female Refugee  (15-24)]]+Enrollment[[#This Row],[Female Host (15-24)]]</f>
        <v>0</v>
      </c>
      <c r="BR882" s="22">
        <f>Enrollment[[#This Row],[Total Male (3-14)]]+Enrollment[[#This Row],[Total Male (15-24)]]</f>
        <v>19</v>
      </c>
      <c r="BS882" s="22">
        <f>Enrollment[[#This Row],[Total Female (3-14)]]+Enrollment[[#This Row],[Total Female (15-24)]]</f>
        <v>24</v>
      </c>
      <c r="BT882" s="22">
        <f>Enrollment[[#This Row],[Refugee Total]]+Enrollment[[#This Row],[Total Host]]</f>
        <v>43</v>
      </c>
      <c r="BU882" s="22">
        <f>Enrollment[[#This Row],['# of Girls from refugee community in age group 3-5 enrolled in learning spaces]]+Enrollment[[#This Row],['# of Girls from host community in age group 3-5 enrolled in learning spaces]]</f>
        <v>9</v>
      </c>
      <c r="BV882" s="22">
        <f>Enrollment[[#This Row],['# of Girls from refugee community in age group 6-14 enrolled in learning spaces]]+Enrollment[[#This Row],['# of Girls from host community in age group 6-14 enrolled in learning spaces]]</f>
        <v>15</v>
      </c>
      <c r="BW8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82" s="22">
        <f>Enrollment[[#This Row],['# of Boys from refugee community in age group 3-5 enrolled in learning spaces]]+Enrollment[[#This Row],['# of Boys from host community in age group 3-5 enrolled in learning spaces]]</f>
        <v>9</v>
      </c>
      <c r="BZ882" s="22">
        <f>Enrollment[[#This Row],['# of Boys from refugee community in age group 6-14 enrolled in learning spaces]]+Enrollment[[#This Row],['# of Boys from host community in age group 6-14 enrolled in learning spaces]]</f>
        <v>10</v>
      </c>
      <c r="CA8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8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83" spans="1:80">
      <c r="A883" s="21" t="s">
        <v>48</v>
      </c>
      <c r="B883" s="21" t="s">
        <v>77</v>
      </c>
      <c r="D883" s="21" t="s">
        <v>1832</v>
      </c>
      <c r="E883" s="21" t="s">
        <v>2013</v>
      </c>
      <c r="G883" s="21">
        <v>32707536</v>
      </c>
      <c r="H883" s="21" t="s">
        <v>166</v>
      </c>
      <c r="I883" s="21" t="s">
        <v>241</v>
      </c>
      <c r="J883" s="21" t="s">
        <v>168</v>
      </c>
      <c r="P883" s="21" t="s">
        <v>99</v>
      </c>
      <c r="Q883" s="21" t="s">
        <v>1779</v>
      </c>
      <c r="S883" s="21">
        <v>11</v>
      </c>
      <c r="U883" s="21">
        <v>9</v>
      </c>
      <c r="AA883" s="21">
        <v>17</v>
      </c>
      <c r="AC883" s="21">
        <v>13</v>
      </c>
      <c r="AZ8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50</v>
      </c>
      <c r="BA8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83" s="22">
        <f>Enrollment[[#This Row],[Refugee Children 3-14]]+Enrollment[[#This Row],[Refugee Children 15-24]]</f>
        <v>50</v>
      </c>
      <c r="BC8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83" s="22">
        <f>Enrollment[[#This Row],[Host Children 3-14]]+Enrollment[[#This Row],[Host Children 15-24]]</f>
        <v>0</v>
      </c>
      <c r="BF883" s="22">
        <f>Enrollment[[#This Row],['# of Boys from refugee community in age group 3-5 enrolled in learning spaces]]+Enrollment[[#This Row],['# of Boys from refugee community in age group 6-14 enrolled in learning spaces]]</f>
        <v>22</v>
      </c>
      <c r="BG883" s="22">
        <f>Enrollment[[#This Row],['# of Girls from refugee community in age group 3-5 enrolled in learning spaces]]+Enrollment[[#This Row],['# of Girls from refugee community in age group 6-14 enrolled in learning spaces]]</f>
        <v>28</v>
      </c>
      <c r="BH883" s="22">
        <f>Enrollment[[#This Row],['# of Boys from host community in age group 3-5 enrolled in learning spaces]]+Enrollment[[#This Row],['# of Boys from host community in age group 6-14 enrolled in learning spaces]]</f>
        <v>0</v>
      </c>
      <c r="BI883" s="22">
        <f>Enrollment[[#This Row],['# of Girls from host community in age group 3-5 enrolled in learning spaces]]+Enrollment[[#This Row],['# of Girls from host community in age group 6-14 enrolled in learning spaces]]</f>
        <v>0</v>
      </c>
      <c r="BJ883" s="22">
        <f>Enrollment[[#This Row],[Male Refugee (3-14)]]+Enrollment[[#This Row],[Host Male (3-14)]]</f>
        <v>22</v>
      </c>
      <c r="BK883" s="22">
        <f>Enrollment[[#This Row],[Female Refugee (3-14)]]+Enrollment[[#This Row],[Host Female (3-14)]]</f>
        <v>28</v>
      </c>
      <c r="BL8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83" s="22">
        <f>Enrollment[[#This Row],['# of Boys from host community in age group 15-17 enrolled in learning spaces]]+Enrollment[[#This Row],['# of Boys from host community in age group 18-24 enrolled in learning spaces]]</f>
        <v>0</v>
      </c>
      <c r="BO8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83" s="22">
        <f>Enrollment[[#This Row],[Male Refugee (15-24)]]+Enrollment[[#This Row],[Male Host (15-24)]]</f>
        <v>0</v>
      </c>
      <c r="BQ883" s="22">
        <f>Enrollment[[#This Row],[Female Refugee  (15-24)]]+Enrollment[[#This Row],[Female Host (15-24)]]</f>
        <v>0</v>
      </c>
      <c r="BR883" s="22">
        <f>Enrollment[[#This Row],[Total Male (3-14)]]+Enrollment[[#This Row],[Total Male (15-24)]]</f>
        <v>22</v>
      </c>
      <c r="BS883" s="22">
        <f>Enrollment[[#This Row],[Total Female (3-14)]]+Enrollment[[#This Row],[Total Female (15-24)]]</f>
        <v>28</v>
      </c>
      <c r="BT883" s="22">
        <f>Enrollment[[#This Row],[Refugee Total]]+Enrollment[[#This Row],[Total Host]]</f>
        <v>50</v>
      </c>
      <c r="BU883" s="22">
        <f>Enrollment[[#This Row],['# of Girls from refugee community in age group 3-5 enrolled in learning spaces]]+Enrollment[[#This Row],['# of Girls from host community in age group 3-5 enrolled in learning spaces]]</f>
        <v>11</v>
      </c>
      <c r="BV883" s="22">
        <f>Enrollment[[#This Row],['# of Girls from refugee community in age group 6-14 enrolled in learning spaces]]+Enrollment[[#This Row],['# of Girls from host community in age group 6-14 enrolled in learning spaces]]</f>
        <v>17</v>
      </c>
      <c r="BW8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83" s="22">
        <f>Enrollment[[#This Row],['# of Boys from refugee community in age group 3-5 enrolled in learning spaces]]+Enrollment[[#This Row],['# of Boys from host community in age group 3-5 enrolled in learning spaces]]</f>
        <v>9</v>
      </c>
      <c r="BZ883" s="22">
        <f>Enrollment[[#This Row],['# of Boys from refugee community in age group 6-14 enrolled in learning spaces]]+Enrollment[[#This Row],['# of Boys from host community in age group 6-14 enrolled in learning spaces]]</f>
        <v>13</v>
      </c>
      <c r="CA8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8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84" spans="1:80">
      <c r="A884" s="21" t="s">
        <v>43</v>
      </c>
      <c r="B884" s="21" t="s">
        <v>72</v>
      </c>
      <c r="D884" s="21" t="s">
        <v>1832</v>
      </c>
      <c r="E884" s="21" t="s">
        <v>2014</v>
      </c>
      <c r="G884" s="21">
        <v>32707536</v>
      </c>
      <c r="H884" s="21" t="s">
        <v>166</v>
      </c>
      <c r="I884" s="21" t="s">
        <v>241</v>
      </c>
      <c r="J884" s="21" t="s">
        <v>168</v>
      </c>
      <c r="P884" s="21" t="s">
        <v>99</v>
      </c>
      <c r="Q884" s="21" t="s">
        <v>1779</v>
      </c>
      <c r="S884" s="21">
        <v>5</v>
      </c>
      <c r="U884" s="21">
        <v>6</v>
      </c>
      <c r="AA884" s="21">
        <v>5</v>
      </c>
      <c r="AC884" s="21">
        <v>4</v>
      </c>
      <c r="AZ8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20</v>
      </c>
      <c r="BA8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84" s="22">
        <f>Enrollment[[#This Row],[Refugee Children 3-14]]+Enrollment[[#This Row],[Refugee Children 15-24]]</f>
        <v>20</v>
      </c>
      <c r="BC8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84" s="22">
        <f>Enrollment[[#This Row],[Host Children 3-14]]+Enrollment[[#This Row],[Host Children 15-24]]</f>
        <v>0</v>
      </c>
      <c r="BF884" s="22">
        <f>Enrollment[[#This Row],['# of Boys from refugee community in age group 3-5 enrolled in learning spaces]]+Enrollment[[#This Row],['# of Boys from refugee community in age group 6-14 enrolled in learning spaces]]</f>
        <v>10</v>
      </c>
      <c r="BG884" s="22">
        <f>Enrollment[[#This Row],['# of Girls from refugee community in age group 3-5 enrolled in learning spaces]]+Enrollment[[#This Row],['# of Girls from refugee community in age group 6-14 enrolled in learning spaces]]</f>
        <v>10</v>
      </c>
      <c r="BH884" s="22">
        <f>Enrollment[[#This Row],['# of Boys from host community in age group 3-5 enrolled in learning spaces]]+Enrollment[[#This Row],['# of Boys from host community in age group 6-14 enrolled in learning spaces]]</f>
        <v>0</v>
      </c>
      <c r="BI884" s="22">
        <f>Enrollment[[#This Row],['# of Girls from host community in age group 3-5 enrolled in learning spaces]]+Enrollment[[#This Row],['# of Girls from host community in age group 6-14 enrolled in learning spaces]]</f>
        <v>0</v>
      </c>
      <c r="BJ884" s="22">
        <f>Enrollment[[#This Row],[Male Refugee (3-14)]]+Enrollment[[#This Row],[Host Male (3-14)]]</f>
        <v>10</v>
      </c>
      <c r="BK884" s="22">
        <f>Enrollment[[#This Row],[Female Refugee (3-14)]]+Enrollment[[#This Row],[Host Female (3-14)]]</f>
        <v>10</v>
      </c>
      <c r="BL8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84" s="22">
        <f>Enrollment[[#This Row],['# of Boys from host community in age group 15-17 enrolled in learning spaces]]+Enrollment[[#This Row],['# of Boys from host community in age group 18-24 enrolled in learning spaces]]</f>
        <v>0</v>
      </c>
      <c r="BO8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84" s="22">
        <f>Enrollment[[#This Row],[Male Refugee (15-24)]]+Enrollment[[#This Row],[Male Host (15-24)]]</f>
        <v>0</v>
      </c>
      <c r="BQ884" s="22">
        <f>Enrollment[[#This Row],[Female Refugee  (15-24)]]+Enrollment[[#This Row],[Female Host (15-24)]]</f>
        <v>0</v>
      </c>
      <c r="BR884" s="22">
        <f>Enrollment[[#This Row],[Total Male (3-14)]]+Enrollment[[#This Row],[Total Male (15-24)]]</f>
        <v>10</v>
      </c>
      <c r="BS884" s="22">
        <f>Enrollment[[#This Row],[Total Female (3-14)]]+Enrollment[[#This Row],[Total Female (15-24)]]</f>
        <v>10</v>
      </c>
      <c r="BT884" s="22">
        <f>Enrollment[[#This Row],[Refugee Total]]+Enrollment[[#This Row],[Total Host]]</f>
        <v>20</v>
      </c>
      <c r="BU884" s="22">
        <f>Enrollment[[#This Row],['# of Girls from refugee community in age group 3-5 enrolled in learning spaces]]+Enrollment[[#This Row],['# of Girls from host community in age group 3-5 enrolled in learning spaces]]</f>
        <v>5</v>
      </c>
      <c r="BV884" s="22">
        <f>Enrollment[[#This Row],['# of Girls from refugee community in age group 6-14 enrolled in learning spaces]]+Enrollment[[#This Row],['# of Girls from host community in age group 6-14 enrolled in learning spaces]]</f>
        <v>5</v>
      </c>
      <c r="BW8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84" s="22">
        <f>Enrollment[[#This Row],['# of Boys from refugee community in age group 3-5 enrolled in learning spaces]]+Enrollment[[#This Row],['# of Boys from host community in age group 3-5 enrolled in learning spaces]]</f>
        <v>6</v>
      </c>
      <c r="BZ884" s="22">
        <f>Enrollment[[#This Row],['# of Boys from refugee community in age group 6-14 enrolled in learning spaces]]+Enrollment[[#This Row],['# of Boys from host community in age group 6-14 enrolled in learning spaces]]</f>
        <v>4</v>
      </c>
      <c r="CA8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8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85" spans="1:80">
      <c r="A885" s="21" t="s">
        <v>49</v>
      </c>
      <c r="B885" s="21" t="s">
        <v>78</v>
      </c>
      <c r="D885" s="21" t="s">
        <v>1832</v>
      </c>
      <c r="E885" s="21" t="s">
        <v>2015</v>
      </c>
      <c r="G885" s="21">
        <v>32707536</v>
      </c>
      <c r="H885" s="21" t="s">
        <v>166</v>
      </c>
      <c r="I885" s="21" t="s">
        <v>241</v>
      </c>
      <c r="J885" s="21" t="s">
        <v>168</v>
      </c>
      <c r="P885" s="21" t="s">
        <v>99</v>
      </c>
      <c r="Q885" s="21" t="s">
        <v>1779</v>
      </c>
      <c r="S885" s="21">
        <v>11</v>
      </c>
      <c r="U885" s="21">
        <v>9</v>
      </c>
      <c r="AA885" s="21">
        <v>14</v>
      </c>
      <c r="AC885" s="21">
        <v>19</v>
      </c>
      <c r="AZ8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53</v>
      </c>
      <c r="BA8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85" s="22">
        <f>Enrollment[[#This Row],[Refugee Children 3-14]]+Enrollment[[#This Row],[Refugee Children 15-24]]</f>
        <v>53</v>
      </c>
      <c r="BC8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85" s="22">
        <f>Enrollment[[#This Row],[Host Children 3-14]]+Enrollment[[#This Row],[Host Children 15-24]]</f>
        <v>0</v>
      </c>
      <c r="BF885" s="22">
        <f>Enrollment[[#This Row],['# of Boys from refugee community in age group 3-5 enrolled in learning spaces]]+Enrollment[[#This Row],['# of Boys from refugee community in age group 6-14 enrolled in learning spaces]]</f>
        <v>28</v>
      </c>
      <c r="BG885" s="22">
        <f>Enrollment[[#This Row],['# of Girls from refugee community in age group 3-5 enrolled in learning spaces]]+Enrollment[[#This Row],['# of Girls from refugee community in age group 6-14 enrolled in learning spaces]]</f>
        <v>25</v>
      </c>
      <c r="BH885" s="22">
        <f>Enrollment[[#This Row],['# of Boys from host community in age group 3-5 enrolled in learning spaces]]+Enrollment[[#This Row],['# of Boys from host community in age group 6-14 enrolled in learning spaces]]</f>
        <v>0</v>
      </c>
      <c r="BI885" s="22">
        <f>Enrollment[[#This Row],['# of Girls from host community in age group 3-5 enrolled in learning spaces]]+Enrollment[[#This Row],['# of Girls from host community in age group 6-14 enrolled in learning spaces]]</f>
        <v>0</v>
      </c>
      <c r="BJ885" s="22">
        <f>Enrollment[[#This Row],[Male Refugee (3-14)]]+Enrollment[[#This Row],[Host Male (3-14)]]</f>
        <v>28</v>
      </c>
      <c r="BK885" s="22">
        <f>Enrollment[[#This Row],[Female Refugee (3-14)]]+Enrollment[[#This Row],[Host Female (3-14)]]</f>
        <v>25</v>
      </c>
      <c r="BL8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85" s="22">
        <f>Enrollment[[#This Row],['# of Boys from host community in age group 15-17 enrolled in learning spaces]]+Enrollment[[#This Row],['# of Boys from host community in age group 18-24 enrolled in learning spaces]]</f>
        <v>0</v>
      </c>
      <c r="BO8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85" s="22">
        <f>Enrollment[[#This Row],[Male Refugee (15-24)]]+Enrollment[[#This Row],[Male Host (15-24)]]</f>
        <v>0</v>
      </c>
      <c r="BQ885" s="22">
        <f>Enrollment[[#This Row],[Female Refugee  (15-24)]]+Enrollment[[#This Row],[Female Host (15-24)]]</f>
        <v>0</v>
      </c>
      <c r="BR885" s="22">
        <f>Enrollment[[#This Row],[Total Male (3-14)]]+Enrollment[[#This Row],[Total Male (15-24)]]</f>
        <v>28</v>
      </c>
      <c r="BS885" s="22">
        <f>Enrollment[[#This Row],[Total Female (3-14)]]+Enrollment[[#This Row],[Total Female (15-24)]]</f>
        <v>25</v>
      </c>
      <c r="BT885" s="22">
        <f>Enrollment[[#This Row],[Refugee Total]]+Enrollment[[#This Row],[Total Host]]</f>
        <v>53</v>
      </c>
      <c r="BU885" s="22">
        <f>Enrollment[[#This Row],['# of Girls from refugee community in age group 3-5 enrolled in learning spaces]]+Enrollment[[#This Row],['# of Girls from host community in age group 3-5 enrolled in learning spaces]]</f>
        <v>11</v>
      </c>
      <c r="BV885" s="22">
        <f>Enrollment[[#This Row],['# of Girls from refugee community in age group 6-14 enrolled in learning spaces]]+Enrollment[[#This Row],['# of Girls from host community in age group 6-14 enrolled in learning spaces]]</f>
        <v>14</v>
      </c>
      <c r="BW8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85" s="22">
        <f>Enrollment[[#This Row],['# of Boys from refugee community in age group 3-5 enrolled in learning spaces]]+Enrollment[[#This Row],['# of Boys from host community in age group 3-5 enrolled in learning spaces]]</f>
        <v>9</v>
      </c>
      <c r="BZ885" s="22">
        <f>Enrollment[[#This Row],['# of Boys from refugee community in age group 6-14 enrolled in learning spaces]]+Enrollment[[#This Row],['# of Boys from host community in age group 6-14 enrolled in learning spaces]]</f>
        <v>19</v>
      </c>
      <c r="CA8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8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86" spans="1:80">
      <c r="A886" s="21" t="s">
        <v>49</v>
      </c>
      <c r="B886" s="21" t="s">
        <v>78</v>
      </c>
      <c r="D886" s="21" t="s">
        <v>1832</v>
      </c>
      <c r="E886" s="21" t="s">
        <v>2015</v>
      </c>
      <c r="G886" s="21">
        <v>32707536</v>
      </c>
      <c r="H886" s="21" t="s">
        <v>166</v>
      </c>
      <c r="I886" s="21" t="s">
        <v>241</v>
      </c>
      <c r="J886" s="21" t="s">
        <v>168</v>
      </c>
      <c r="P886" s="21" t="s">
        <v>99</v>
      </c>
      <c r="Q886" s="21" t="s">
        <v>1779</v>
      </c>
      <c r="S886" s="21">
        <v>9</v>
      </c>
      <c r="U886" s="21">
        <v>7</v>
      </c>
      <c r="AA886" s="21">
        <v>13</v>
      </c>
      <c r="AC886" s="21">
        <v>11</v>
      </c>
      <c r="AZ8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40</v>
      </c>
      <c r="BA8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86" s="22">
        <f>Enrollment[[#This Row],[Refugee Children 3-14]]+Enrollment[[#This Row],[Refugee Children 15-24]]</f>
        <v>40</v>
      </c>
      <c r="BC8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86" s="22">
        <f>Enrollment[[#This Row],[Host Children 3-14]]+Enrollment[[#This Row],[Host Children 15-24]]</f>
        <v>0</v>
      </c>
      <c r="BF886" s="22">
        <f>Enrollment[[#This Row],['# of Boys from refugee community in age group 3-5 enrolled in learning spaces]]+Enrollment[[#This Row],['# of Boys from refugee community in age group 6-14 enrolled in learning spaces]]</f>
        <v>18</v>
      </c>
      <c r="BG886" s="22">
        <f>Enrollment[[#This Row],['# of Girls from refugee community in age group 3-5 enrolled in learning spaces]]+Enrollment[[#This Row],['# of Girls from refugee community in age group 6-14 enrolled in learning spaces]]</f>
        <v>22</v>
      </c>
      <c r="BH886" s="22">
        <f>Enrollment[[#This Row],['# of Boys from host community in age group 3-5 enrolled in learning spaces]]+Enrollment[[#This Row],['# of Boys from host community in age group 6-14 enrolled in learning spaces]]</f>
        <v>0</v>
      </c>
      <c r="BI886" s="22">
        <f>Enrollment[[#This Row],['# of Girls from host community in age group 3-5 enrolled in learning spaces]]+Enrollment[[#This Row],['# of Girls from host community in age group 6-14 enrolled in learning spaces]]</f>
        <v>0</v>
      </c>
      <c r="BJ886" s="22">
        <f>Enrollment[[#This Row],[Male Refugee (3-14)]]+Enrollment[[#This Row],[Host Male (3-14)]]</f>
        <v>18</v>
      </c>
      <c r="BK886" s="22">
        <f>Enrollment[[#This Row],[Female Refugee (3-14)]]+Enrollment[[#This Row],[Host Female (3-14)]]</f>
        <v>22</v>
      </c>
      <c r="BL8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86" s="22">
        <f>Enrollment[[#This Row],['# of Boys from host community in age group 15-17 enrolled in learning spaces]]+Enrollment[[#This Row],['# of Boys from host community in age group 18-24 enrolled in learning spaces]]</f>
        <v>0</v>
      </c>
      <c r="BO8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86" s="22">
        <f>Enrollment[[#This Row],[Male Refugee (15-24)]]+Enrollment[[#This Row],[Male Host (15-24)]]</f>
        <v>0</v>
      </c>
      <c r="BQ886" s="22">
        <f>Enrollment[[#This Row],[Female Refugee  (15-24)]]+Enrollment[[#This Row],[Female Host (15-24)]]</f>
        <v>0</v>
      </c>
      <c r="BR886" s="22">
        <f>Enrollment[[#This Row],[Total Male (3-14)]]+Enrollment[[#This Row],[Total Male (15-24)]]</f>
        <v>18</v>
      </c>
      <c r="BS886" s="22">
        <f>Enrollment[[#This Row],[Total Female (3-14)]]+Enrollment[[#This Row],[Total Female (15-24)]]</f>
        <v>22</v>
      </c>
      <c r="BT886" s="22">
        <f>Enrollment[[#This Row],[Refugee Total]]+Enrollment[[#This Row],[Total Host]]</f>
        <v>40</v>
      </c>
      <c r="BU886" s="22">
        <f>Enrollment[[#This Row],['# of Girls from refugee community in age group 3-5 enrolled in learning spaces]]+Enrollment[[#This Row],['# of Girls from host community in age group 3-5 enrolled in learning spaces]]</f>
        <v>9</v>
      </c>
      <c r="BV886" s="22">
        <f>Enrollment[[#This Row],['# of Girls from refugee community in age group 6-14 enrolled in learning spaces]]+Enrollment[[#This Row],['# of Girls from host community in age group 6-14 enrolled in learning spaces]]</f>
        <v>13</v>
      </c>
      <c r="BW8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86" s="22">
        <f>Enrollment[[#This Row],['# of Boys from refugee community in age group 3-5 enrolled in learning spaces]]+Enrollment[[#This Row],['# of Boys from host community in age group 3-5 enrolled in learning spaces]]</f>
        <v>7</v>
      </c>
      <c r="BZ886" s="22">
        <f>Enrollment[[#This Row],['# of Boys from refugee community in age group 6-14 enrolled in learning spaces]]+Enrollment[[#This Row],['# of Boys from host community in age group 6-14 enrolled in learning spaces]]</f>
        <v>11</v>
      </c>
      <c r="CA8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8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87" spans="1:80">
      <c r="A887" s="21" t="s">
        <v>43</v>
      </c>
      <c r="B887" s="21" t="s">
        <v>72</v>
      </c>
      <c r="D887" s="21" t="s">
        <v>1832</v>
      </c>
      <c r="E887" s="21" t="s">
        <v>2016</v>
      </c>
      <c r="G887" s="21">
        <v>32707538</v>
      </c>
      <c r="H887" s="21" t="s">
        <v>166</v>
      </c>
      <c r="I887" s="21" t="s">
        <v>241</v>
      </c>
      <c r="J887" s="21" t="s">
        <v>168</v>
      </c>
      <c r="P887" s="21" t="s">
        <v>99</v>
      </c>
      <c r="Q887" s="21" t="s">
        <v>1779</v>
      </c>
      <c r="S887" s="21">
        <v>11</v>
      </c>
      <c r="U887" s="21">
        <v>14</v>
      </c>
      <c r="AA887" s="21">
        <v>8</v>
      </c>
      <c r="AC887" s="21">
        <v>7</v>
      </c>
      <c r="AZ8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40</v>
      </c>
      <c r="BA8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87" s="22">
        <f>Enrollment[[#This Row],[Refugee Children 3-14]]+Enrollment[[#This Row],[Refugee Children 15-24]]</f>
        <v>40</v>
      </c>
      <c r="BC8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87" s="22">
        <f>Enrollment[[#This Row],[Host Children 3-14]]+Enrollment[[#This Row],[Host Children 15-24]]</f>
        <v>0</v>
      </c>
      <c r="BF887" s="22">
        <f>Enrollment[[#This Row],['# of Boys from refugee community in age group 3-5 enrolled in learning spaces]]+Enrollment[[#This Row],['# of Boys from refugee community in age group 6-14 enrolled in learning spaces]]</f>
        <v>21</v>
      </c>
      <c r="BG887" s="22">
        <f>Enrollment[[#This Row],['# of Girls from refugee community in age group 3-5 enrolled in learning spaces]]+Enrollment[[#This Row],['# of Girls from refugee community in age group 6-14 enrolled in learning spaces]]</f>
        <v>19</v>
      </c>
      <c r="BH887" s="22">
        <f>Enrollment[[#This Row],['# of Boys from host community in age group 3-5 enrolled in learning spaces]]+Enrollment[[#This Row],['# of Boys from host community in age group 6-14 enrolled in learning spaces]]</f>
        <v>0</v>
      </c>
      <c r="BI887" s="22">
        <f>Enrollment[[#This Row],['# of Girls from host community in age group 3-5 enrolled in learning spaces]]+Enrollment[[#This Row],['# of Girls from host community in age group 6-14 enrolled in learning spaces]]</f>
        <v>0</v>
      </c>
      <c r="BJ887" s="22">
        <f>Enrollment[[#This Row],[Male Refugee (3-14)]]+Enrollment[[#This Row],[Host Male (3-14)]]</f>
        <v>21</v>
      </c>
      <c r="BK887" s="22">
        <f>Enrollment[[#This Row],[Female Refugee (3-14)]]+Enrollment[[#This Row],[Host Female (3-14)]]</f>
        <v>19</v>
      </c>
      <c r="BL8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87" s="22">
        <f>Enrollment[[#This Row],['# of Boys from host community in age group 15-17 enrolled in learning spaces]]+Enrollment[[#This Row],['# of Boys from host community in age group 18-24 enrolled in learning spaces]]</f>
        <v>0</v>
      </c>
      <c r="BO8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87" s="22">
        <f>Enrollment[[#This Row],[Male Refugee (15-24)]]+Enrollment[[#This Row],[Male Host (15-24)]]</f>
        <v>0</v>
      </c>
      <c r="BQ887" s="22">
        <f>Enrollment[[#This Row],[Female Refugee  (15-24)]]+Enrollment[[#This Row],[Female Host (15-24)]]</f>
        <v>0</v>
      </c>
      <c r="BR887" s="22">
        <f>Enrollment[[#This Row],[Total Male (3-14)]]+Enrollment[[#This Row],[Total Male (15-24)]]</f>
        <v>21</v>
      </c>
      <c r="BS887" s="22">
        <f>Enrollment[[#This Row],[Total Female (3-14)]]+Enrollment[[#This Row],[Total Female (15-24)]]</f>
        <v>19</v>
      </c>
      <c r="BT887" s="22">
        <f>Enrollment[[#This Row],[Refugee Total]]+Enrollment[[#This Row],[Total Host]]</f>
        <v>40</v>
      </c>
      <c r="BU887" s="22">
        <f>Enrollment[[#This Row],['# of Girls from refugee community in age group 3-5 enrolled in learning spaces]]+Enrollment[[#This Row],['# of Girls from host community in age group 3-5 enrolled in learning spaces]]</f>
        <v>11</v>
      </c>
      <c r="BV887" s="22">
        <f>Enrollment[[#This Row],['# of Girls from refugee community in age group 6-14 enrolled in learning spaces]]+Enrollment[[#This Row],['# of Girls from host community in age group 6-14 enrolled in learning spaces]]</f>
        <v>8</v>
      </c>
      <c r="BW8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87" s="22">
        <f>Enrollment[[#This Row],['# of Boys from refugee community in age group 3-5 enrolled in learning spaces]]+Enrollment[[#This Row],['# of Boys from host community in age group 3-5 enrolled in learning spaces]]</f>
        <v>14</v>
      </c>
      <c r="BZ887" s="22">
        <f>Enrollment[[#This Row],['# of Boys from refugee community in age group 6-14 enrolled in learning spaces]]+Enrollment[[#This Row],['# of Boys from host community in age group 6-14 enrolled in learning spaces]]</f>
        <v>7</v>
      </c>
      <c r="CA8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8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88" spans="1:80">
      <c r="A888" s="21" t="s">
        <v>43</v>
      </c>
      <c r="B888" s="21" t="s">
        <v>72</v>
      </c>
      <c r="D888" s="21" t="s">
        <v>1832</v>
      </c>
      <c r="E888" s="21" t="s">
        <v>2004</v>
      </c>
      <c r="G888" s="21">
        <v>32707539</v>
      </c>
      <c r="H888" s="21" t="s">
        <v>166</v>
      </c>
      <c r="I888" s="21" t="s">
        <v>241</v>
      </c>
      <c r="J888" s="21" t="s">
        <v>168</v>
      </c>
      <c r="P888" s="21" t="s">
        <v>99</v>
      </c>
      <c r="Q888" s="21" t="s">
        <v>1779</v>
      </c>
      <c r="S888" s="21">
        <v>9</v>
      </c>
      <c r="U888" s="21">
        <v>7</v>
      </c>
      <c r="AA888" s="21">
        <v>7</v>
      </c>
      <c r="AC888" s="21">
        <v>8</v>
      </c>
      <c r="AZ8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31</v>
      </c>
      <c r="BA8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88" s="22">
        <f>Enrollment[[#This Row],[Refugee Children 3-14]]+Enrollment[[#This Row],[Refugee Children 15-24]]</f>
        <v>31</v>
      </c>
      <c r="BC8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88" s="22">
        <f>Enrollment[[#This Row],[Host Children 3-14]]+Enrollment[[#This Row],[Host Children 15-24]]</f>
        <v>0</v>
      </c>
      <c r="BF888" s="22">
        <f>Enrollment[[#This Row],['# of Boys from refugee community in age group 3-5 enrolled in learning spaces]]+Enrollment[[#This Row],['# of Boys from refugee community in age group 6-14 enrolled in learning spaces]]</f>
        <v>15</v>
      </c>
      <c r="BG888" s="22">
        <f>Enrollment[[#This Row],['# of Girls from refugee community in age group 3-5 enrolled in learning spaces]]+Enrollment[[#This Row],['# of Girls from refugee community in age group 6-14 enrolled in learning spaces]]</f>
        <v>16</v>
      </c>
      <c r="BH888" s="22">
        <f>Enrollment[[#This Row],['# of Boys from host community in age group 3-5 enrolled in learning spaces]]+Enrollment[[#This Row],['# of Boys from host community in age group 6-14 enrolled in learning spaces]]</f>
        <v>0</v>
      </c>
      <c r="BI888" s="22">
        <f>Enrollment[[#This Row],['# of Girls from host community in age group 3-5 enrolled in learning spaces]]+Enrollment[[#This Row],['# of Girls from host community in age group 6-14 enrolled in learning spaces]]</f>
        <v>0</v>
      </c>
      <c r="BJ888" s="22">
        <f>Enrollment[[#This Row],[Male Refugee (3-14)]]+Enrollment[[#This Row],[Host Male (3-14)]]</f>
        <v>15</v>
      </c>
      <c r="BK888" s="22">
        <f>Enrollment[[#This Row],[Female Refugee (3-14)]]+Enrollment[[#This Row],[Host Female (3-14)]]</f>
        <v>16</v>
      </c>
      <c r="BL8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88" s="22">
        <f>Enrollment[[#This Row],['# of Boys from host community in age group 15-17 enrolled in learning spaces]]+Enrollment[[#This Row],['# of Boys from host community in age group 18-24 enrolled in learning spaces]]</f>
        <v>0</v>
      </c>
      <c r="BO8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88" s="22">
        <f>Enrollment[[#This Row],[Male Refugee (15-24)]]+Enrollment[[#This Row],[Male Host (15-24)]]</f>
        <v>0</v>
      </c>
      <c r="BQ888" s="22">
        <f>Enrollment[[#This Row],[Female Refugee  (15-24)]]+Enrollment[[#This Row],[Female Host (15-24)]]</f>
        <v>0</v>
      </c>
      <c r="BR888" s="22">
        <f>Enrollment[[#This Row],[Total Male (3-14)]]+Enrollment[[#This Row],[Total Male (15-24)]]</f>
        <v>15</v>
      </c>
      <c r="BS888" s="22">
        <f>Enrollment[[#This Row],[Total Female (3-14)]]+Enrollment[[#This Row],[Total Female (15-24)]]</f>
        <v>16</v>
      </c>
      <c r="BT888" s="22">
        <f>Enrollment[[#This Row],[Refugee Total]]+Enrollment[[#This Row],[Total Host]]</f>
        <v>31</v>
      </c>
      <c r="BU888" s="22">
        <f>Enrollment[[#This Row],['# of Girls from refugee community in age group 3-5 enrolled in learning spaces]]+Enrollment[[#This Row],['# of Girls from host community in age group 3-5 enrolled in learning spaces]]</f>
        <v>9</v>
      </c>
      <c r="BV888" s="22">
        <f>Enrollment[[#This Row],['# of Girls from refugee community in age group 6-14 enrolled in learning spaces]]+Enrollment[[#This Row],['# of Girls from host community in age group 6-14 enrolled in learning spaces]]</f>
        <v>7</v>
      </c>
      <c r="BW8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88" s="22">
        <f>Enrollment[[#This Row],['# of Boys from refugee community in age group 3-5 enrolled in learning spaces]]+Enrollment[[#This Row],['# of Boys from host community in age group 3-5 enrolled in learning spaces]]</f>
        <v>7</v>
      </c>
      <c r="BZ888" s="22">
        <f>Enrollment[[#This Row],['# of Boys from refugee community in age group 6-14 enrolled in learning spaces]]+Enrollment[[#This Row],['# of Boys from host community in age group 6-14 enrolled in learning spaces]]</f>
        <v>8</v>
      </c>
      <c r="CA8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89" spans="1:80">
      <c r="A889" s="21" t="s">
        <v>54</v>
      </c>
      <c r="B889" s="21" t="s">
        <v>83</v>
      </c>
      <c r="C889" s="21" t="s">
        <v>1786</v>
      </c>
      <c r="D889" s="21" t="s">
        <v>1787</v>
      </c>
      <c r="H889" s="21" t="s">
        <v>166</v>
      </c>
      <c r="I889" s="21" t="s">
        <v>167</v>
      </c>
      <c r="J889" s="21" t="s">
        <v>168</v>
      </c>
      <c r="O889" s="21" t="s">
        <v>136</v>
      </c>
      <c r="P889" s="21" t="s">
        <v>136</v>
      </c>
      <c r="Q889" s="21" t="s">
        <v>136</v>
      </c>
      <c r="S889" s="21">
        <v>0</v>
      </c>
      <c r="T889" s="21">
        <v>0</v>
      </c>
      <c r="U889" s="21">
        <v>0</v>
      </c>
      <c r="V889" s="21">
        <v>0</v>
      </c>
      <c r="AA889" s="21">
        <v>37</v>
      </c>
      <c r="AB889" s="21">
        <v>0</v>
      </c>
      <c r="AC889" s="21">
        <v>63</v>
      </c>
      <c r="AD889" s="21">
        <v>0</v>
      </c>
      <c r="AZ8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100</v>
      </c>
      <c r="BA8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89" s="22">
        <f>Enrollment[[#This Row],[Refugee Children 3-14]]+Enrollment[[#This Row],[Refugee Children 15-24]]</f>
        <v>100</v>
      </c>
      <c r="BC8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89" s="22">
        <f>Enrollment[[#This Row],[Host Children 3-14]]+Enrollment[[#This Row],[Host Children 15-24]]</f>
        <v>0</v>
      </c>
      <c r="BF889" s="22">
        <f>Enrollment[[#This Row],['# of Boys from refugee community in age group 3-5 enrolled in learning spaces]]+Enrollment[[#This Row],['# of Boys from refugee community in age group 6-14 enrolled in learning spaces]]</f>
        <v>63</v>
      </c>
      <c r="BG889" s="22">
        <f>Enrollment[[#This Row],['# of Girls from refugee community in age group 3-5 enrolled in learning spaces]]+Enrollment[[#This Row],['# of Girls from refugee community in age group 6-14 enrolled in learning spaces]]</f>
        <v>37</v>
      </c>
      <c r="BH889" s="22">
        <f>Enrollment[[#This Row],['# of Boys from host community in age group 3-5 enrolled in learning spaces]]+Enrollment[[#This Row],['# of Boys from host community in age group 6-14 enrolled in learning spaces]]</f>
        <v>0</v>
      </c>
      <c r="BI889" s="22">
        <f>Enrollment[[#This Row],['# of Girls from host community in age group 3-5 enrolled in learning spaces]]+Enrollment[[#This Row],['# of Girls from host community in age group 6-14 enrolled in learning spaces]]</f>
        <v>0</v>
      </c>
      <c r="BJ889" s="22">
        <f>Enrollment[[#This Row],[Male Refugee (3-14)]]+Enrollment[[#This Row],[Host Male (3-14)]]</f>
        <v>63</v>
      </c>
      <c r="BK889" s="22">
        <f>Enrollment[[#This Row],[Female Refugee (3-14)]]+Enrollment[[#This Row],[Host Female (3-14)]]</f>
        <v>37</v>
      </c>
      <c r="BL8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89" s="22">
        <f>Enrollment[[#This Row],['# of Boys from host community in age group 15-17 enrolled in learning spaces]]+Enrollment[[#This Row],['# of Boys from host community in age group 18-24 enrolled in learning spaces]]</f>
        <v>0</v>
      </c>
      <c r="BO8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89" s="22">
        <f>Enrollment[[#This Row],[Male Refugee (15-24)]]+Enrollment[[#This Row],[Male Host (15-24)]]</f>
        <v>0</v>
      </c>
      <c r="BQ889" s="22">
        <f>Enrollment[[#This Row],[Female Refugee  (15-24)]]+Enrollment[[#This Row],[Female Host (15-24)]]</f>
        <v>0</v>
      </c>
      <c r="BR889" s="22">
        <f>Enrollment[[#This Row],[Total Male (3-14)]]+Enrollment[[#This Row],[Total Male (15-24)]]</f>
        <v>63</v>
      </c>
      <c r="BS889" s="22">
        <f>Enrollment[[#This Row],[Total Female (3-14)]]+Enrollment[[#This Row],[Total Female (15-24)]]</f>
        <v>37</v>
      </c>
      <c r="BT889" s="22">
        <f>Enrollment[[#This Row],[Refugee Total]]+Enrollment[[#This Row],[Total Host]]</f>
        <v>100</v>
      </c>
      <c r="BU889" s="22">
        <f>Enrollment[[#This Row],['# of Girls from refugee community in age group 3-5 enrolled in learning spaces]]+Enrollment[[#This Row],['# of Girls from host community in age group 3-5 enrolled in learning spaces]]</f>
        <v>0</v>
      </c>
      <c r="BV889" s="22">
        <f>Enrollment[[#This Row],['# of Girls from refugee community in age group 6-14 enrolled in learning spaces]]+Enrollment[[#This Row],['# of Girls from host community in age group 6-14 enrolled in learning spaces]]</f>
        <v>37</v>
      </c>
      <c r="BW8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89" s="22">
        <f>Enrollment[[#This Row],['# of Boys from refugee community in age group 3-5 enrolled in learning spaces]]+Enrollment[[#This Row],['# of Boys from host community in age group 3-5 enrolled in learning spaces]]</f>
        <v>0</v>
      </c>
      <c r="BZ889" s="22">
        <f>Enrollment[[#This Row],['# of Boys from refugee community in age group 6-14 enrolled in learning spaces]]+Enrollment[[#This Row],['# of Boys from host community in age group 6-14 enrolled in learning spaces]]</f>
        <v>63</v>
      </c>
      <c r="CA8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8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90" spans="1:80">
      <c r="A890" s="21" t="s">
        <v>57</v>
      </c>
      <c r="B890" s="21" t="s">
        <v>86</v>
      </c>
      <c r="C890" s="21" t="s">
        <v>1786</v>
      </c>
      <c r="D890" s="21" t="s">
        <v>1788</v>
      </c>
      <c r="H890" s="21" t="s">
        <v>166</v>
      </c>
      <c r="I890" s="21" t="s">
        <v>167</v>
      </c>
      <c r="J890" s="21" t="s">
        <v>168</v>
      </c>
      <c r="O890" s="21" t="s">
        <v>137</v>
      </c>
      <c r="P890" s="21" t="s">
        <v>136</v>
      </c>
      <c r="Q890" s="21" t="s">
        <v>136</v>
      </c>
      <c r="R890" s="21" t="s">
        <v>138</v>
      </c>
      <c r="S890" s="21">
        <v>12</v>
      </c>
      <c r="T890" s="21">
        <v>0</v>
      </c>
      <c r="U890" s="21">
        <v>12</v>
      </c>
      <c r="V890" s="21">
        <v>0</v>
      </c>
      <c r="AA890" s="21">
        <v>89</v>
      </c>
      <c r="AB890" s="21">
        <v>0</v>
      </c>
      <c r="AC890" s="21">
        <v>126</v>
      </c>
      <c r="AD890" s="21">
        <v>0</v>
      </c>
      <c r="AZ8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239</v>
      </c>
      <c r="BA8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90" s="22">
        <f>Enrollment[[#This Row],[Refugee Children 3-14]]+Enrollment[[#This Row],[Refugee Children 15-24]]</f>
        <v>239</v>
      </c>
      <c r="BC8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90" s="22">
        <f>Enrollment[[#This Row],[Host Children 3-14]]+Enrollment[[#This Row],[Host Children 15-24]]</f>
        <v>0</v>
      </c>
      <c r="BF890" s="22">
        <f>Enrollment[[#This Row],['# of Boys from refugee community in age group 3-5 enrolled in learning spaces]]+Enrollment[[#This Row],['# of Boys from refugee community in age group 6-14 enrolled in learning spaces]]</f>
        <v>138</v>
      </c>
      <c r="BG890" s="22">
        <f>Enrollment[[#This Row],['# of Girls from refugee community in age group 3-5 enrolled in learning spaces]]+Enrollment[[#This Row],['# of Girls from refugee community in age group 6-14 enrolled in learning spaces]]</f>
        <v>101</v>
      </c>
      <c r="BH890" s="22">
        <f>Enrollment[[#This Row],['# of Boys from host community in age group 3-5 enrolled in learning spaces]]+Enrollment[[#This Row],['# of Boys from host community in age group 6-14 enrolled in learning spaces]]</f>
        <v>0</v>
      </c>
      <c r="BI890" s="22">
        <f>Enrollment[[#This Row],['# of Girls from host community in age group 3-5 enrolled in learning spaces]]+Enrollment[[#This Row],['# of Girls from host community in age group 6-14 enrolled in learning spaces]]</f>
        <v>0</v>
      </c>
      <c r="BJ890" s="22">
        <f>Enrollment[[#This Row],[Male Refugee (3-14)]]+Enrollment[[#This Row],[Host Male (3-14)]]</f>
        <v>138</v>
      </c>
      <c r="BK890" s="22">
        <f>Enrollment[[#This Row],[Female Refugee (3-14)]]+Enrollment[[#This Row],[Host Female (3-14)]]</f>
        <v>101</v>
      </c>
      <c r="BL89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9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90" s="22">
        <f>Enrollment[[#This Row],['# of Boys from host community in age group 15-17 enrolled in learning spaces]]+Enrollment[[#This Row],['# of Boys from host community in age group 18-24 enrolled in learning spaces]]</f>
        <v>0</v>
      </c>
      <c r="BO8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90" s="22">
        <f>Enrollment[[#This Row],[Male Refugee (15-24)]]+Enrollment[[#This Row],[Male Host (15-24)]]</f>
        <v>0</v>
      </c>
      <c r="BQ890" s="22">
        <f>Enrollment[[#This Row],[Female Refugee  (15-24)]]+Enrollment[[#This Row],[Female Host (15-24)]]</f>
        <v>0</v>
      </c>
      <c r="BR890" s="22">
        <f>Enrollment[[#This Row],[Total Male (3-14)]]+Enrollment[[#This Row],[Total Male (15-24)]]</f>
        <v>138</v>
      </c>
      <c r="BS890" s="22">
        <f>Enrollment[[#This Row],[Total Female (3-14)]]+Enrollment[[#This Row],[Total Female (15-24)]]</f>
        <v>101</v>
      </c>
      <c r="BT890" s="22">
        <f>Enrollment[[#This Row],[Refugee Total]]+Enrollment[[#This Row],[Total Host]]</f>
        <v>239</v>
      </c>
      <c r="BU890" s="22">
        <f>Enrollment[[#This Row],['# of Girls from refugee community in age group 3-5 enrolled in learning spaces]]+Enrollment[[#This Row],['# of Girls from host community in age group 3-5 enrolled in learning spaces]]</f>
        <v>12</v>
      </c>
      <c r="BV890" s="22">
        <f>Enrollment[[#This Row],['# of Girls from refugee community in age group 6-14 enrolled in learning spaces]]+Enrollment[[#This Row],['# of Girls from host community in age group 6-14 enrolled in learning spaces]]</f>
        <v>89</v>
      </c>
      <c r="BW89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9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90" s="22">
        <f>Enrollment[[#This Row],['# of Boys from refugee community in age group 3-5 enrolled in learning spaces]]+Enrollment[[#This Row],['# of Boys from host community in age group 3-5 enrolled in learning spaces]]</f>
        <v>12</v>
      </c>
      <c r="BZ890" s="22">
        <f>Enrollment[[#This Row],['# of Boys from refugee community in age group 6-14 enrolled in learning spaces]]+Enrollment[[#This Row],['# of Boys from host community in age group 6-14 enrolled in learning spaces]]</f>
        <v>126</v>
      </c>
      <c r="CA890" s="22">
        <f>Enrollment[[#This Row],['# of Boys from refugee community in age group 15-17 enrolled in learning spaces]]+Enrollment[[#This Row],['# of Boys from host community in age group 15-17 enrolled in learning spaces]]</f>
        <v>0</v>
      </c>
      <c r="CB89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91" spans="1:80">
      <c r="A891" s="21" t="s">
        <v>2017</v>
      </c>
      <c r="B891" s="21" t="s">
        <v>2018</v>
      </c>
      <c r="C891" s="21" t="s">
        <v>1786</v>
      </c>
      <c r="D891" s="21" t="s">
        <v>2019</v>
      </c>
      <c r="H891" s="21" t="s">
        <v>166</v>
      </c>
      <c r="I891" s="21" t="s">
        <v>167</v>
      </c>
      <c r="J891" s="21" t="s">
        <v>168</v>
      </c>
      <c r="O891" s="21" t="s">
        <v>137</v>
      </c>
      <c r="P891" s="21" t="s">
        <v>136</v>
      </c>
      <c r="Q891" s="21" t="s">
        <v>136</v>
      </c>
      <c r="R891" s="21" t="s">
        <v>138</v>
      </c>
      <c r="S891" s="21">
        <v>25</v>
      </c>
      <c r="T891" s="21">
        <v>0</v>
      </c>
      <c r="U891" s="21">
        <v>27</v>
      </c>
      <c r="V891" s="21">
        <v>0</v>
      </c>
      <c r="AA891" s="21">
        <v>35</v>
      </c>
      <c r="AB891" s="21">
        <v>0</v>
      </c>
      <c r="AC891" s="21">
        <v>33</v>
      </c>
      <c r="AD891" s="21">
        <v>0</v>
      </c>
      <c r="AZ8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8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91" s="22">
        <f>Enrollment[[#This Row],[Refugee Children 3-14]]+Enrollment[[#This Row],[Refugee Children 15-24]]</f>
        <v>120</v>
      </c>
      <c r="BC8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91" s="22">
        <f>Enrollment[[#This Row],[Host Children 3-14]]+Enrollment[[#This Row],[Host Children 15-24]]</f>
        <v>0</v>
      </c>
      <c r="BF891" s="22">
        <f>Enrollment[[#This Row],['# of Boys from refugee community in age group 3-5 enrolled in learning spaces]]+Enrollment[[#This Row],['# of Boys from refugee community in age group 6-14 enrolled in learning spaces]]</f>
        <v>60</v>
      </c>
      <c r="BG891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891" s="22">
        <f>Enrollment[[#This Row],['# of Boys from host community in age group 3-5 enrolled in learning spaces]]+Enrollment[[#This Row],['# of Boys from host community in age group 6-14 enrolled in learning spaces]]</f>
        <v>0</v>
      </c>
      <c r="BI891" s="22">
        <f>Enrollment[[#This Row],['# of Girls from host community in age group 3-5 enrolled in learning spaces]]+Enrollment[[#This Row],['# of Girls from host community in age group 6-14 enrolled in learning spaces]]</f>
        <v>0</v>
      </c>
      <c r="BJ891" s="22">
        <f>Enrollment[[#This Row],[Male Refugee (3-14)]]+Enrollment[[#This Row],[Host Male (3-14)]]</f>
        <v>60</v>
      </c>
      <c r="BK891" s="22">
        <f>Enrollment[[#This Row],[Female Refugee (3-14)]]+Enrollment[[#This Row],[Host Female (3-14)]]</f>
        <v>60</v>
      </c>
      <c r="BL8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91" s="22">
        <f>Enrollment[[#This Row],['# of Boys from host community in age group 15-17 enrolled in learning spaces]]+Enrollment[[#This Row],['# of Boys from host community in age group 18-24 enrolled in learning spaces]]</f>
        <v>0</v>
      </c>
      <c r="BO8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91" s="22">
        <f>Enrollment[[#This Row],[Male Refugee (15-24)]]+Enrollment[[#This Row],[Male Host (15-24)]]</f>
        <v>0</v>
      </c>
      <c r="BQ891" s="22">
        <f>Enrollment[[#This Row],[Female Refugee  (15-24)]]+Enrollment[[#This Row],[Female Host (15-24)]]</f>
        <v>0</v>
      </c>
      <c r="BR891" s="22">
        <f>Enrollment[[#This Row],[Total Male (3-14)]]+Enrollment[[#This Row],[Total Male (15-24)]]</f>
        <v>60</v>
      </c>
      <c r="BS891" s="22">
        <f>Enrollment[[#This Row],[Total Female (3-14)]]+Enrollment[[#This Row],[Total Female (15-24)]]</f>
        <v>60</v>
      </c>
      <c r="BT891" s="22">
        <f>Enrollment[[#This Row],[Refugee Total]]+Enrollment[[#This Row],[Total Host]]</f>
        <v>120</v>
      </c>
      <c r="BU891" s="22">
        <f>Enrollment[[#This Row],['# of Girls from refugee community in age group 3-5 enrolled in learning spaces]]+Enrollment[[#This Row],['# of Girls from host community in age group 3-5 enrolled in learning spaces]]</f>
        <v>25</v>
      </c>
      <c r="BV891" s="22">
        <f>Enrollment[[#This Row],['# of Girls from refugee community in age group 6-14 enrolled in learning spaces]]+Enrollment[[#This Row],['# of Girls from host community in age group 6-14 enrolled in learning spaces]]</f>
        <v>35</v>
      </c>
      <c r="BW8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91" s="22">
        <f>Enrollment[[#This Row],['# of Boys from refugee community in age group 3-5 enrolled in learning spaces]]+Enrollment[[#This Row],['# of Boys from host community in age group 3-5 enrolled in learning spaces]]</f>
        <v>27</v>
      </c>
      <c r="BZ891" s="22">
        <f>Enrollment[[#This Row],['# of Boys from refugee community in age group 6-14 enrolled in learning spaces]]+Enrollment[[#This Row],['# of Boys from host community in age group 6-14 enrolled in learning spaces]]</f>
        <v>33</v>
      </c>
      <c r="CA8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8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92" spans="1:80">
      <c r="A892" s="21" t="s">
        <v>51</v>
      </c>
      <c r="B892" s="21" t="s">
        <v>80</v>
      </c>
      <c r="C892" s="21" t="s">
        <v>1786</v>
      </c>
      <c r="D892" s="21" t="s">
        <v>1789</v>
      </c>
      <c r="H892" s="21" t="s">
        <v>166</v>
      </c>
      <c r="I892" s="21" t="s">
        <v>167</v>
      </c>
      <c r="J892" s="21" t="s">
        <v>168</v>
      </c>
      <c r="O892" s="21" t="s">
        <v>139</v>
      </c>
      <c r="P892" s="21" t="s">
        <v>136</v>
      </c>
      <c r="Q892" s="21" t="s">
        <v>136</v>
      </c>
      <c r="R892" s="21" t="s">
        <v>138</v>
      </c>
      <c r="S892" s="21">
        <v>19</v>
      </c>
      <c r="T892" s="21">
        <v>0</v>
      </c>
      <c r="U892" s="21">
        <v>24</v>
      </c>
      <c r="V892" s="21">
        <v>0</v>
      </c>
      <c r="AA892" s="21">
        <v>281</v>
      </c>
      <c r="AB892" s="21">
        <v>0</v>
      </c>
      <c r="AC892" s="21">
        <v>294</v>
      </c>
      <c r="AD892" s="21">
        <v>0</v>
      </c>
      <c r="AZ8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618</v>
      </c>
      <c r="BA8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92" s="22">
        <f>Enrollment[[#This Row],[Refugee Children 3-14]]+Enrollment[[#This Row],[Refugee Children 15-24]]</f>
        <v>618</v>
      </c>
      <c r="BC8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92" s="22">
        <f>Enrollment[[#This Row],[Host Children 3-14]]+Enrollment[[#This Row],[Host Children 15-24]]</f>
        <v>0</v>
      </c>
      <c r="BF892" s="22">
        <f>Enrollment[[#This Row],['# of Boys from refugee community in age group 3-5 enrolled in learning spaces]]+Enrollment[[#This Row],['# of Boys from refugee community in age group 6-14 enrolled in learning spaces]]</f>
        <v>318</v>
      </c>
      <c r="BG892" s="22">
        <f>Enrollment[[#This Row],['# of Girls from refugee community in age group 3-5 enrolled in learning spaces]]+Enrollment[[#This Row],['# of Girls from refugee community in age group 6-14 enrolled in learning spaces]]</f>
        <v>300</v>
      </c>
      <c r="BH892" s="22">
        <f>Enrollment[[#This Row],['# of Boys from host community in age group 3-5 enrolled in learning spaces]]+Enrollment[[#This Row],['# of Boys from host community in age group 6-14 enrolled in learning spaces]]</f>
        <v>0</v>
      </c>
      <c r="BI892" s="22">
        <f>Enrollment[[#This Row],['# of Girls from host community in age group 3-5 enrolled in learning spaces]]+Enrollment[[#This Row],['# of Girls from host community in age group 6-14 enrolled in learning spaces]]</f>
        <v>0</v>
      </c>
      <c r="BJ892" s="22">
        <f>Enrollment[[#This Row],[Male Refugee (3-14)]]+Enrollment[[#This Row],[Host Male (3-14)]]</f>
        <v>318</v>
      </c>
      <c r="BK892" s="22">
        <f>Enrollment[[#This Row],[Female Refugee (3-14)]]+Enrollment[[#This Row],[Host Female (3-14)]]</f>
        <v>300</v>
      </c>
      <c r="BL8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92" s="22">
        <f>Enrollment[[#This Row],['# of Boys from host community in age group 15-17 enrolled in learning spaces]]+Enrollment[[#This Row],['# of Boys from host community in age group 18-24 enrolled in learning spaces]]</f>
        <v>0</v>
      </c>
      <c r="BO8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92" s="22">
        <f>Enrollment[[#This Row],[Male Refugee (15-24)]]+Enrollment[[#This Row],[Male Host (15-24)]]</f>
        <v>0</v>
      </c>
      <c r="BQ892" s="22">
        <f>Enrollment[[#This Row],[Female Refugee  (15-24)]]+Enrollment[[#This Row],[Female Host (15-24)]]</f>
        <v>0</v>
      </c>
      <c r="BR892" s="22">
        <f>Enrollment[[#This Row],[Total Male (3-14)]]+Enrollment[[#This Row],[Total Male (15-24)]]</f>
        <v>318</v>
      </c>
      <c r="BS892" s="22">
        <f>Enrollment[[#This Row],[Total Female (3-14)]]+Enrollment[[#This Row],[Total Female (15-24)]]</f>
        <v>300</v>
      </c>
      <c r="BT892" s="22">
        <f>Enrollment[[#This Row],[Refugee Total]]+Enrollment[[#This Row],[Total Host]]</f>
        <v>618</v>
      </c>
      <c r="BU892" s="22">
        <f>Enrollment[[#This Row],['# of Girls from refugee community in age group 3-5 enrolled in learning spaces]]+Enrollment[[#This Row],['# of Girls from host community in age group 3-5 enrolled in learning spaces]]</f>
        <v>19</v>
      </c>
      <c r="BV892" s="22">
        <f>Enrollment[[#This Row],['# of Girls from refugee community in age group 6-14 enrolled in learning spaces]]+Enrollment[[#This Row],['# of Girls from host community in age group 6-14 enrolled in learning spaces]]</f>
        <v>281</v>
      </c>
      <c r="BW8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92" s="22">
        <f>Enrollment[[#This Row],['# of Boys from refugee community in age group 3-5 enrolled in learning spaces]]+Enrollment[[#This Row],['# of Boys from host community in age group 3-5 enrolled in learning spaces]]</f>
        <v>24</v>
      </c>
      <c r="BZ892" s="22">
        <f>Enrollment[[#This Row],['# of Boys from refugee community in age group 6-14 enrolled in learning spaces]]+Enrollment[[#This Row],['# of Boys from host community in age group 6-14 enrolled in learning spaces]]</f>
        <v>294</v>
      </c>
      <c r="CA8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8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93" spans="1:80">
      <c r="A893" s="21" t="s">
        <v>58</v>
      </c>
      <c r="B893" s="21" t="s">
        <v>87</v>
      </c>
      <c r="C893" s="21" t="s">
        <v>1790</v>
      </c>
      <c r="D893" s="21" t="s">
        <v>1791</v>
      </c>
      <c r="H893" s="21" t="s">
        <v>166</v>
      </c>
      <c r="I893" s="21" t="s">
        <v>167</v>
      </c>
      <c r="J893" s="21" t="s">
        <v>168</v>
      </c>
      <c r="O893" s="21" t="s">
        <v>100</v>
      </c>
      <c r="P893" s="21" t="s">
        <v>1493</v>
      </c>
      <c r="Q893" s="21" t="s">
        <v>1493</v>
      </c>
      <c r="S893" s="21">
        <v>234</v>
      </c>
      <c r="U893" s="21">
        <v>345</v>
      </c>
      <c r="AA893" s="21">
        <v>140</v>
      </c>
      <c r="AC893" s="21">
        <v>181</v>
      </c>
      <c r="AZ8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900</v>
      </c>
      <c r="BA8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93" s="22">
        <f>Enrollment[[#This Row],[Refugee Children 3-14]]+Enrollment[[#This Row],[Refugee Children 15-24]]</f>
        <v>900</v>
      </c>
      <c r="BC8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93" s="22">
        <f>Enrollment[[#This Row],[Host Children 3-14]]+Enrollment[[#This Row],[Host Children 15-24]]</f>
        <v>0</v>
      </c>
      <c r="BF893" s="22">
        <f>Enrollment[[#This Row],['# of Boys from refugee community in age group 3-5 enrolled in learning spaces]]+Enrollment[[#This Row],['# of Boys from refugee community in age group 6-14 enrolled in learning spaces]]</f>
        <v>526</v>
      </c>
      <c r="BG893" s="22">
        <f>Enrollment[[#This Row],['# of Girls from refugee community in age group 3-5 enrolled in learning spaces]]+Enrollment[[#This Row],['# of Girls from refugee community in age group 6-14 enrolled in learning spaces]]</f>
        <v>374</v>
      </c>
      <c r="BH893" s="22">
        <f>Enrollment[[#This Row],['# of Boys from host community in age group 3-5 enrolled in learning spaces]]+Enrollment[[#This Row],['# of Boys from host community in age group 6-14 enrolled in learning spaces]]</f>
        <v>0</v>
      </c>
      <c r="BI893" s="22">
        <f>Enrollment[[#This Row],['# of Girls from host community in age group 3-5 enrolled in learning spaces]]+Enrollment[[#This Row],['# of Girls from host community in age group 6-14 enrolled in learning spaces]]</f>
        <v>0</v>
      </c>
      <c r="BJ893" s="22">
        <f>Enrollment[[#This Row],[Male Refugee (3-14)]]+Enrollment[[#This Row],[Host Male (3-14)]]</f>
        <v>526</v>
      </c>
      <c r="BK893" s="22">
        <f>Enrollment[[#This Row],[Female Refugee (3-14)]]+Enrollment[[#This Row],[Host Female (3-14)]]</f>
        <v>374</v>
      </c>
      <c r="BL8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93" s="22">
        <f>Enrollment[[#This Row],['# of Boys from host community in age group 15-17 enrolled in learning spaces]]+Enrollment[[#This Row],['# of Boys from host community in age group 18-24 enrolled in learning spaces]]</f>
        <v>0</v>
      </c>
      <c r="BO8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93" s="22">
        <f>Enrollment[[#This Row],[Male Refugee (15-24)]]+Enrollment[[#This Row],[Male Host (15-24)]]</f>
        <v>0</v>
      </c>
      <c r="BQ893" s="22">
        <f>Enrollment[[#This Row],[Female Refugee  (15-24)]]+Enrollment[[#This Row],[Female Host (15-24)]]</f>
        <v>0</v>
      </c>
      <c r="BR893" s="22">
        <f>Enrollment[[#This Row],[Total Male (3-14)]]+Enrollment[[#This Row],[Total Male (15-24)]]</f>
        <v>526</v>
      </c>
      <c r="BS893" s="22">
        <f>Enrollment[[#This Row],[Total Female (3-14)]]+Enrollment[[#This Row],[Total Female (15-24)]]</f>
        <v>374</v>
      </c>
      <c r="BT893" s="22">
        <f>Enrollment[[#This Row],[Refugee Total]]+Enrollment[[#This Row],[Total Host]]</f>
        <v>900</v>
      </c>
      <c r="BU893" s="22">
        <f>Enrollment[[#This Row],['# of Girls from refugee community in age group 3-5 enrolled in learning spaces]]+Enrollment[[#This Row],['# of Girls from host community in age group 3-5 enrolled in learning spaces]]</f>
        <v>234</v>
      </c>
      <c r="BV893" s="22">
        <f>Enrollment[[#This Row],['# of Girls from refugee community in age group 6-14 enrolled in learning spaces]]+Enrollment[[#This Row],['# of Girls from host community in age group 6-14 enrolled in learning spaces]]</f>
        <v>140</v>
      </c>
      <c r="BW8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93" s="22">
        <f>Enrollment[[#This Row],['# of Boys from refugee community in age group 3-5 enrolled in learning spaces]]+Enrollment[[#This Row],['# of Boys from host community in age group 3-5 enrolled in learning spaces]]</f>
        <v>345</v>
      </c>
      <c r="BZ893" s="22">
        <f>Enrollment[[#This Row],['# of Boys from refugee community in age group 6-14 enrolled in learning spaces]]+Enrollment[[#This Row],['# of Boys from host community in age group 6-14 enrolled in learning spaces]]</f>
        <v>181</v>
      </c>
      <c r="CA8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8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94" spans="1:80">
      <c r="A894" s="21" t="s">
        <v>35</v>
      </c>
      <c r="B894" s="21" t="s">
        <v>64</v>
      </c>
      <c r="C894" s="21" t="s">
        <v>1790</v>
      </c>
      <c r="D894" s="21" t="s">
        <v>1792</v>
      </c>
      <c r="H894" s="21" t="s">
        <v>166</v>
      </c>
      <c r="I894" s="21" t="s">
        <v>167</v>
      </c>
      <c r="J894" s="21" t="s">
        <v>168</v>
      </c>
      <c r="O894" s="21" t="s">
        <v>100</v>
      </c>
      <c r="P894" s="21" t="s">
        <v>1493</v>
      </c>
      <c r="Q894" s="21" t="s">
        <v>1493</v>
      </c>
      <c r="S894" s="21">
        <v>190</v>
      </c>
      <c r="U894" s="21">
        <v>236</v>
      </c>
      <c r="AA894" s="21">
        <v>80</v>
      </c>
      <c r="AC894" s="21">
        <v>94</v>
      </c>
      <c r="AZ8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600</v>
      </c>
      <c r="BA8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94" s="22">
        <f>Enrollment[[#This Row],[Refugee Children 3-14]]+Enrollment[[#This Row],[Refugee Children 15-24]]</f>
        <v>600</v>
      </c>
      <c r="BC8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94" s="22">
        <f>Enrollment[[#This Row],[Host Children 3-14]]+Enrollment[[#This Row],[Host Children 15-24]]</f>
        <v>0</v>
      </c>
      <c r="BF894" s="22">
        <f>Enrollment[[#This Row],['# of Boys from refugee community in age group 3-5 enrolled in learning spaces]]+Enrollment[[#This Row],['# of Boys from refugee community in age group 6-14 enrolled in learning spaces]]</f>
        <v>330</v>
      </c>
      <c r="BG894" s="22">
        <f>Enrollment[[#This Row],['# of Girls from refugee community in age group 3-5 enrolled in learning spaces]]+Enrollment[[#This Row],['# of Girls from refugee community in age group 6-14 enrolled in learning spaces]]</f>
        <v>270</v>
      </c>
      <c r="BH894" s="22">
        <f>Enrollment[[#This Row],['# of Boys from host community in age group 3-5 enrolled in learning spaces]]+Enrollment[[#This Row],['# of Boys from host community in age group 6-14 enrolled in learning spaces]]</f>
        <v>0</v>
      </c>
      <c r="BI894" s="22">
        <f>Enrollment[[#This Row],['# of Girls from host community in age group 3-5 enrolled in learning spaces]]+Enrollment[[#This Row],['# of Girls from host community in age group 6-14 enrolled in learning spaces]]</f>
        <v>0</v>
      </c>
      <c r="BJ894" s="22">
        <f>Enrollment[[#This Row],[Male Refugee (3-14)]]+Enrollment[[#This Row],[Host Male (3-14)]]</f>
        <v>330</v>
      </c>
      <c r="BK894" s="22">
        <f>Enrollment[[#This Row],[Female Refugee (3-14)]]+Enrollment[[#This Row],[Host Female (3-14)]]</f>
        <v>270</v>
      </c>
      <c r="BL8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94" s="22">
        <f>Enrollment[[#This Row],['# of Boys from host community in age group 15-17 enrolled in learning spaces]]+Enrollment[[#This Row],['# of Boys from host community in age group 18-24 enrolled in learning spaces]]</f>
        <v>0</v>
      </c>
      <c r="BO8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94" s="22">
        <f>Enrollment[[#This Row],[Male Refugee (15-24)]]+Enrollment[[#This Row],[Male Host (15-24)]]</f>
        <v>0</v>
      </c>
      <c r="BQ894" s="22">
        <f>Enrollment[[#This Row],[Female Refugee  (15-24)]]+Enrollment[[#This Row],[Female Host (15-24)]]</f>
        <v>0</v>
      </c>
      <c r="BR894" s="22">
        <f>Enrollment[[#This Row],[Total Male (3-14)]]+Enrollment[[#This Row],[Total Male (15-24)]]</f>
        <v>330</v>
      </c>
      <c r="BS894" s="22">
        <f>Enrollment[[#This Row],[Total Female (3-14)]]+Enrollment[[#This Row],[Total Female (15-24)]]</f>
        <v>270</v>
      </c>
      <c r="BT894" s="22">
        <f>Enrollment[[#This Row],[Refugee Total]]+Enrollment[[#This Row],[Total Host]]</f>
        <v>600</v>
      </c>
      <c r="BU894" s="22">
        <f>Enrollment[[#This Row],['# of Girls from refugee community in age group 3-5 enrolled in learning spaces]]+Enrollment[[#This Row],['# of Girls from host community in age group 3-5 enrolled in learning spaces]]</f>
        <v>190</v>
      </c>
      <c r="BV894" s="22">
        <f>Enrollment[[#This Row],['# of Girls from refugee community in age group 6-14 enrolled in learning spaces]]+Enrollment[[#This Row],['# of Girls from host community in age group 6-14 enrolled in learning spaces]]</f>
        <v>80</v>
      </c>
      <c r="BW8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94" s="22">
        <f>Enrollment[[#This Row],['# of Boys from refugee community in age group 3-5 enrolled in learning spaces]]+Enrollment[[#This Row],['# of Boys from host community in age group 3-5 enrolled in learning spaces]]</f>
        <v>236</v>
      </c>
      <c r="BZ894" s="22">
        <f>Enrollment[[#This Row],['# of Boys from refugee community in age group 6-14 enrolled in learning spaces]]+Enrollment[[#This Row],['# of Boys from host community in age group 6-14 enrolled in learning spaces]]</f>
        <v>94</v>
      </c>
      <c r="CA8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8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95" spans="1:80">
      <c r="A895" s="21" t="s">
        <v>38</v>
      </c>
      <c r="B895" s="21" t="s">
        <v>67</v>
      </c>
      <c r="E895" s="21" t="s">
        <v>239</v>
      </c>
      <c r="F895" s="21" t="s">
        <v>240</v>
      </c>
      <c r="G895" s="21">
        <v>31344677</v>
      </c>
      <c r="H895" s="21" t="s">
        <v>166</v>
      </c>
      <c r="I895" s="21" t="s">
        <v>241</v>
      </c>
      <c r="J895" s="21" t="s">
        <v>168</v>
      </c>
      <c r="K895" s="21">
        <v>21.191099489999999</v>
      </c>
      <c r="L895" s="21">
        <v>92.162241750000007</v>
      </c>
      <c r="M895" s="21">
        <v>0</v>
      </c>
      <c r="N895" s="21">
        <v>0</v>
      </c>
      <c r="P895" s="21" t="s">
        <v>112</v>
      </c>
      <c r="Q895" s="21" t="s">
        <v>112</v>
      </c>
      <c r="S895" s="21">
        <v>15</v>
      </c>
      <c r="T895" s="21">
        <v>0</v>
      </c>
      <c r="U895" s="21">
        <v>14</v>
      </c>
      <c r="V895" s="21">
        <v>0</v>
      </c>
      <c r="W895" s="21">
        <v>0</v>
      </c>
      <c r="X895" s="21">
        <v>0</v>
      </c>
      <c r="Y895" s="21">
        <v>0</v>
      </c>
      <c r="Z895" s="21">
        <v>0</v>
      </c>
      <c r="AA895" s="21">
        <v>8</v>
      </c>
      <c r="AB895" s="21">
        <v>0</v>
      </c>
      <c r="AC895" s="21">
        <v>9</v>
      </c>
      <c r="AD895" s="21">
        <v>0</v>
      </c>
      <c r="AE895" s="21">
        <v>0</v>
      </c>
      <c r="AF895" s="21">
        <v>0</v>
      </c>
      <c r="AG895" s="21">
        <v>0</v>
      </c>
      <c r="AH895" s="21">
        <v>0</v>
      </c>
      <c r="AI895" s="21">
        <v>0</v>
      </c>
      <c r="AJ895" s="21">
        <v>0</v>
      </c>
      <c r="AK895" s="21">
        <v>0</v>
      </c>
      <c r="AL895" s="21">
        <v>0</v>
      </c>
      <c r="AM895" s="21">
        <v>0</v>
      </c>
      <c r="AN895" s="21">
        <v>0</v>
      </c>
      <c r="AO895" s="21">
        <v>0</v>
      </c>
      <c r="AP895" s="21">
        <v>0</v>
      </c>
      <c r="AQ895" s="21">
        <v>0</v>
      </c>
      <c r="AR895" s="21">
        <v>0</v>
      </c>
      <c r="AS895" s="21">
        <v>0</v>
      </c>
      <c r="AT895" s="21">
        <v>0</v>
      </c>
      <c r="AU895" s="21">
        <v>0</v>
      </c>
      <c r="AV895" s="21">
        <v>0</v>
      </c>
      <c r="AW895" s="21">
        <v>0</v>
      </c>
      <c r="AX895" s="21">
        <v>0</v>
      </c>
      <c r="AZ8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46</v>
      </c>
      <c r="BA8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95" s="22">
        <f>Enrollment[[#This Row],[Refugee Children 3-14]]+Enrollment[[#This Row],[Refugee Children 15-24]]</f>
        <v>46</v>
      </c>
      <c r="BC8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95" s="22">
        <f>Enrollment[[#This Row],[Host Children 3-14]]+Enrollment[[#This Row],[Host Children 15-24]]</f>
        <v>0</v>
      </c>
      <c r="BF895" s="22">
        <f>Enrollment[[#This Row],['# of Boys from refugee community in age group 3-5 enrolled in learning spaces]]+Enrollment[[#This Row],['# of Boys from refugee community in age group 6-14 enrolled in learning spaces]]</f>
        <v>23</v>
      </c>
      <c r="BG895" s="22">
        <f>Enrollment[[#This Row],['# of Girls from refugee community in age group 3-5 enrolled in learning spaces]]+Enrollment[[#This Row],['# of Girls from refugee community in age group 6-14 enrolled in learning spaces]]</f>
        <v>23</v>
      </c>
      <c r="BH895" s="22">
        <f>Enrollment[[#This Row],['# of Boys from host community in age group 3-5 enrolled in learning spaces]]+Enrollment[[#This Row],['# of Boys from host community in age group 6-14 enrolled in learning spaces]]</f>
        <v>0</v>
      </c>
      <c r="BI895" s="22">
        <f>Enrollment[[#This Row],['# of Girls from host community in age group 3-5 enrolled in learning spaces]]+Enrollment[[#This Row],['# of Girls from host community in age group 6-14 enrolled in learning spaces]]</f>
        <v>0</v>
      </c>
      <c r="BJ895" s="22">
        <f>Enrollment[[#This Row],[Male Refugee (3-14)]]+Enrollment[[#This Row],[Host Male (3-14)]]</f>
        <v>23</v>
      </c>
      <c r="BK895" s="22">
        <f>Enrollment[[#This Row],[Female Refugee (3-14)]]+Enrollment[[#This Row],[Host Female (3-14)]]</f>
        <v>23</v>
      </c>
      <c r="BL8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95" s="22">
        <f>Enrollment[[#This Row],['# of Boys from host community in age group 15-17 enrolled in learning spaces]]+Enrollment[[#This Row],['# of Boys from host community in age group 18-24 enrolled in learning spaces]]</f>
        <v>0</v>
      </c>
      <c r="BO8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95" s="22">
        <f>Enrollment[[#This Row],[Male Refugee (15-24)]]+Enrollment[[#This Row],[Male Host (15-24)]]</f>
        <v>0</v>
      </c>
      <c r="BQ895" s="22">
        <f>Enrollment[[#This Row],[Female Refugee  (15-24)]]+Enrollment[[#This Row],[Female Host (15-24)]]</f>
        <v>0</v>
      </c>
      <c r="BR895" s="22">
        <f>Enrollment[[#This Row],[Total Male (3-14)]]+Enrollment[[#This Row],[Total Male (15-24)]]</f>
        <v>23</v>
      </c>
      <c r="BS895" s="22">
        <f>Enrollment[[#This Row],[Total Female (3-14)]]+Enrollment[[#This Row],[Total Female (15-24)]]</f>
        <v>23</v>
      </c>
      <c r="BT895" s="22">
        <f>Enrollment[[#This Row],[Refugee Total]]+Enrollment[[#This Row],[Total Host]]</f>
        <v>46</v>
      </c>
      <c r="BU895" s="22">
        <f>Enrollment[[#This Row],['# of Girls from refugee community in age group 3-5 enrolled in learning spaces]]+Enrollment[[#This Row],['# of Girls from host community in age group 3-5 enrolled in learning spaces]]</f>
        <v>15</v>
      </c>
      <c r="BV895" s="22">
        <f>Enrollment[[#This Row],['# of Girls from refugee community in age group 6-14 enrolled in learning spaces]]+Enrollment[[#This Row],['# of Girls from host community in age group 6-14 enrolled in learning spaces]]</f>
        <v>8</v>
      </c>
      <c r="BW8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95" s="22">
        <f>Enrollment[[#This Row],['# of Boys from refugee community in age group 3-5 enrolled in learning spaces]]+Enrollment[[#This Row],['# of Boys from host community in age group 3-5 enrolled in learning spaces]]</f>
        <v>14</v>
      </c>
      <c r="BZ895" s="22">
        <f>Enrollment[[#This Row],['# of Boys from refugee community in age group 6-14 enrolled in learning spaces]]+Enrollment[[#This Row],['# of Boys from host community in age group 6-14 enrolled in learning spaces]]</f>
        <v>9</v>
      </c>
      <c r="CA8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8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96" spans="1:80">
      <c r="A896" s="21" t="s">
        <v>34</v>
      </c>
      <c r="B896" s="21" t="s">
        <v>63</v>
      </c>
      <c r="C896" s="21" t="s">
        <v>1790</v>
      </c>
      <c r="D896" s="21" t="s">
        <v>1793</v>
      </c>
      <c r="H896" s="21" t="s">
        <v>166</v>
      </c>
      <c r="I896" s="21" t="s">
        <v>167</v>
      </c>
      <c r="J896" s="21" t="s">
        <v>168</v>
      </c>
      <c r="O896" s="21" t="s">
        <v>102</v>
      </c>
      <c r="P896" s="21" t="s">
        <v>102</v>
      </c>
      <c r="Q896" s="21" t="s">
        <v>110</v>
      </c>
      <c r="S896" s="21">
        <v>794</v>
      </c>
      <c r="T896" s="21">
        <v>6</v>
      </c>
      <c r="U896" s="21">
        <v>698</v>
      </c>
      <c r="V896" s="21">
        <v>2</v>
      </c>
      <c r="AA896" s="21">
        <v>680</v>
      </c>
      <c r="AB896" s="21">
        <v>0</v>
      </c>
      <c r="AC896" s="21">
        <v>500</v>
      </c>
      <c r="AD896" s="21">
        <v>0</v>
      </c>
      <c r="AY896" s="21" t="s">
        <v>1794</v>
      </c>
      <c r="AZ8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2672</v>
      </c>
      <c r="BA8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96" s="22">
        <f>Enrollment[[#This Row],[Refugee Children 3-14]]+Enrollment[[#This Row],[Refugee Children 15-24]]</f>
        <v>2672</v>
      </c>
      <c r="BC8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96" s="22">
        <f>Enrollment[[#This Row],[Host Children 3-14]]+Enrollment[[#This Row],[Host Children 15-24]]</f>
        <v>0</v>
      </c>
      <c r="BF896" s="22">
        <f>Enrollment[[#This Row],['# of Boys from refugee community in age group 3-5 enrolled in learning spaces]]+Enrollment[[#This Row],['# of Boys from refugee community in age group 6-14 enrolled in learning spaces]]</f>
        <v>1198</v>
      </c>
      <c r="BG896" s="22">
        <f>Enrollment[[#This Row],['# of Girls from refugee community in age group 3-5 enrolled in learning spaces]]+Enrollment[[#This Row],['# of Girls from refugee community in age group 6-14 enrolled in learning spaces]]</f>
        <v>1474</v>
      </c>
      <c r="BH896" s="22">
        <f>Enrollment[[#This Row],['# of Boys from host community in age group 3-5 enrolled in learning spaces]]+Enrollment[[#This Row],['# of Boys from host community in age group 6-14 enrolled in learning spaces]]</f>
        <v>0</v>
      </c>
      <c r="BI896" s="22">
        <f>Enrollment[[#This Row],['# of Girls from host community in age group 3-5 enrolled in learning spaces]]+Enrollment[[#This Row],['# of Girls from host community in age group 6-14 enrolled in learning spaces]]</f>
        <v>0</v>
      </c>
      <c r="BJ896" s="22">
        <f>Enrollment[[#This Row],[Male Refugee (3-14)]]+Enrollment[[#This Row],[Host Male (3-14)]]</f>
        <v>1198</v>
      </c>
      <c r="BK896" s="22">
        <f>Enrollment[[#This Row],[Female Refugee (3-14)]]+Enrollment[[#This Row],[Host Female (3-14)]]</f>
        <v>1474</v>
      </c>
      <c r="BL8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96" s="22">
        <f>Enrollment[[#This Row],['# of Boys from host community in age group 15-17 enrolled in learning spaces]]+Enrollment[[#This Row],['# of Boys from host community in age group 18-24 enrolled in learning spaces]]</f>
        <v>0</v>
      </c>
      <c r="BO8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96" s="22">
        <f>Enrollment[[#This Row],[Male Refugee (15-24)]]+Enrollment[[#This Row],[Male Host (15-24)]]</f>
        <v>0</v>
      </c>
      <c r="BQ896" s="22">
        <f>Enrollment[[#This Row],[Female Refugee  (15-24)]]+Enrollment[[#This Row],[Female Host (15-24)]]</f>
        <v>0</v>
      </c>
      <c r="BR896" s="22">
        <f>Enrollment[[#This Row],[Total Male (3-14)]]+Enrollment[[#This Row],[Total Male (15-24)]]</f>
        <v>1198</v>
      </c>
      <c r="BS896" s="22">
        <f>Enrollment[[#This Row],[Total Female (3-14)]]+Enrollment[[#This Row],[Total Female (15-24)]]</f>
        <v>1474</v>
      </c>
      <c r="BT896" s="22">
        <f>Enrollment[[#This Row],[Refugee Total]]+Enrollment[[#This Row],[Total Host]]</f>
        <v>2672</v>
      </c>
      <c r="BU896" s="22">
        <f>Enrollment[[#This Row],['# of Girls from refugee community in age group 3-5 enrolled in learning spaces]]+Enrollment[[#This Row],['# of Girls from host community in age group 3-5 enrolled in learning spaces]]</f>
        <v>794</v>
      </c>
      <c r="BV896" s="22">
        <f>Enrollment[[#This Row],['# of Girls from refugee community in age group 6-14 enrolled in learning spaces]]+Enrollment[[#This Row],['# of Girls from host community in age group 6-14 enrolled in learning spaces]]</f>
        <v>680</v>
      </c>
      <c r="BW8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96" s="22">
        <f>Enrollment[[#This Row],['# of Boys from refugee community in age group 3-5 enrolled in learning spaces]]+Enrollment[[#This Row],['# of Boys from host community in age group 3-5 enrolled in learning spaces]]</f>
        <v>698</v>
      </c>
      <c r="BZ896" s="22">
        <f>Enrollment[[#This Row],['# of Boys from refugee community in age group 6-14 enrolled in learning spaces]]+Enrollment[[#This Row],['# of Boys from host community in age group 6-14 enrolled in learning spaces]]</f>
        <v>500</v>
      </c>
      <c r="CA8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89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97" spans="1:80">
      <c r="A897" s="21" t="s">
        <v>1494</v>
      </c>
      <c r="B897" s="21" t="s">
        <v>1495</v>
      </c>
      <c r="E897" s="21" t="s">
        <v>538</v>
      </c>
      <c r="F897" s="21" t="s">
        <v>1496</v>
      </c>
      <c r="G897" s="21">
        <v>31012912</v>
      </c>
      <c r="H897" s="21" t="s">
        <v>166</v>
      </c>
      <c r="I897" s="21" t="s">
        <v>259</v>
      </c>
      <c r="J897" s="21" t="s">
        <v>168</v>
      </c>
      <c r="K897" s="21">
        <v>21.082139888901398</v>
      </c>
      <c r="L897" s="21">
        <v>92.136024512310399</v>
      </c>
      <c r="M897" s="21">
        <v>-48.7746187757661</v>
      </c>
      <c r="N897" s="21">
        <v>4</v>
      </c>
      <c r="P897" s="21" t="s">
        <v>99</v>
      </c>
      <c r="Q897" s="21" t="s">
        <v>108</v>
      </c>
      <c r="S897" s="21">
        <v>41</v>
      </c>
      <c r="T897" s="21">
        <v>0</v>
      </c>
      <c r="U897" s="21">
        <v>29</v>
      </c>
      <c r="V897" s="21">
        <v>0</v>
      </c>
      <c r="W897" s="21">
        <v>0</v>
      </c>
      <c r="X897" s="21">
        <v>0</v>
      </c>
      <c r="Y897" s="21">
        <v>0</v>
      </c>
      <c r="Z897" s="21">
        <v>0</v>
      </c>
      <c r="AA897" s="21">
        <v>22</v>
      </c>
      <c r="AB897" s="21">
        <v>0</v>
      </c>
      <c r="AC897" s="21">
        <v>13</v>
      </c>
      <c r="AD897" s="21">
        <v>0</v>
      </c>
      <c r="AE897" s="21">
        <v>0</v>
      </c>
      <c r="AF897" s="21">
        <v>0</v>
      </c>
      <c r="AG897" s="21">
        <v>0</v>
      </c>
      <c r="AH897" s="21">
        <v>0</v>
      </c>
      <c r="AI897" s="21">
        <v>0</v>
      </c>
      <c r="AJ897" s="21">
        <v>0</v>
      </c>
      <c r="AK897" s="21">
        <v>0</v>
      </c>
      <c r="AL897" s="21">
        <v>0</v>
      </c>
      <c r="AM897" s="21">
        <v>0</v>
      </c>
      <c r="AN897" s="21">
        <v>0</v>
      </c>
      <c r="AO897" s="21">
        <v>0</v>
      </c>
      <c r="AP897" s="21">
        <v>0</v>
      </c>
      <c r="AQ897" s="21">
        <v>0</v>
      </c>
      <c r="AR897" s="21">
        <v>0</v>
      </c>
      <c r="AS897" s="21">
        <v>0</v>
      </c>
      <c r="AT897" s="21">
        <v>0</v>
      </c>
      <c r="AU897" s="21">
        <v>0</v>
      </c>
      <c r="AV897" s="21">
        <v>0</v>
      </c>
      <c r="AW897" s="21">
        <v>0</v>
      </c>
      <c r="AX897" s="21">
        <v>0</v>
      </c>
      <c r="AZ89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9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97" s="22">
        <f>Enrollment[[#This Row],[Refugee Children 3-14]]+Enrollment[[#This Row],[Refugee Children 15-24]]</f>
        <v>105</v>
      </c>
      <c r="BC89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9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97" s="22">
        <f>Enrollment[[#This Row],[Host Children 3-14]]+Enrollment[[#This Row],[Host Children 15-24]]</f>
        <v>0</v>
      </c>
      <c r="BF897" s="22">
        <f>Enrollment[[#This Row],['# of Boys from refugee community in age group 3-5 enrolled in learning spaces]]+Enrollment[[#This Row],['# of Boys from refugee community in age group 6-14 enrolled in learning spaces]]</f>
        <v>42</v>
      </c>
      <c r="BG897" s="22">
        <f>Enrollment[[#This Row],['# of Girls from refugee community in age group 3-5 enrolled in learning spaces]]+Enrollment[[#This Row],['# of Girls from refugee community in age group 6-14 enrolled in learning spaces]]</f>
        <v>63</v>
      </c>
      <c r="BH897" s="22">
        <f>Enrollment[[#This Row],['# of Boys from host community in age group 3-5 enrolled in learning spaces]]+Enrollment[[#This Row],['# of Boys from host community in age group 6-14 enrolled in learning spaces]]</f>
        <v>0</v>
      </c>
      <c r="BI897" s="22">
        <f>Enrollment[[#This Row],['# of Girls from host community in age group 3-5 enrolled in learning spaces]]+Enrollment[[#This Row],['# of Girls from host community in age group 6-14 enrolled in learning spaces]]</f>
        <v>0</v>
      </c>
      <c r="BJ897" s="22">
        <f>Enrollment[[#This Row],[Male Refugee (3-14)]]+Enrollment[[#This Row],[Host Male (3-14)]]</f>
        <v>42</v>
      </c>
      <c r="BK897" s="22">
        <f>Enrollment[[#This Row],[Female Refugee (3-14)]]+Enrollment[[#This Row],[Host Female (3-14)]]</f>
        <v>63</v>
      </c>
      <c r="BL89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9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97" s="22">
        <f>Enrollment[[#This Row],['# of Boys from host community in age group 15-17 enrolled in learning spaces]]+Enrollment[[#This Row],['# of Boys from host community in age group 18-24 enrolled in learning spaces]]</f>
        <v>0</v>
      </c>
      <c r="BO89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97" s="22">
        <f>Enrollment[[#This Row],[Male Refugee (15-24)]]+Enrollment[[#This Row],[Male Host (15-24)]]</f>
        <v>0</v>
      </c>
      <c r="BQ897" s="22">
        <f>Enrollment[[#This Row],[Female Refugee  (15-24)]]+Enrollment[[#This Row],[Female Host (15-24)]]</f>
        <v>0</v>
      </c>
      <c r="BR897" s="22">
        <f>Enrollment[[#This Row],[Total Male (3-14)]]+Enrollment[[#This Row],[Total Male (15-24)]]</f>
        <v>42</v>
      </c>
      <c r="BS897" s="22">
        <f>Enrollment[[#This Row],[Total Female (3-14)]]+Enrollment[[#This Row],[Total Female (15-24)]]</f>
        <v>63</v>
      </c>
      <c r="BT897" s="22">
        <f>Enrollment[[#This Row],[Refugee Total]]+Enrollment[[#This Row],[Total Host]]</f>
        <v>105</v>
      </c>
      <c r="BU897" s="22">
        <f>Enrollment[[#This Row],['# of Girls from refugee community in age group 3-5 enrolled in learning spaces]]+Enrollment[[#This Row],['# of Girls from host community in age group 3-5 enrolled in learning spaces]]</f>
        <v>41</v>
      </c>
      <c r="BV897" s="22">
        <f>Enrollment[[#This Row],['# of Girls from refugee community in age group 6-14 enrolled in learning spaces]]+Enrollment[[#This Row],['# of Girls from host community in age group 6-14 enrolled in learning spaces]]</f>
        <v>22</v>
      </c>
      <c r="BW89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9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97" s="22">
        <f>Enrollment[[#This Row],['# of Boys from refugee community in age group 3-5 enrolled in learning spaces]]+Enrollment[[#This Row],['# of Boys from host community in age group 3-5 enrolled in learning spaces]]</f>
        <v>29</v>
      </c>
      <c r="BZ897" s="22">
        <f>Enrollment[[#This Row],['# of Boys from refugee community in age group 6-14 enrolled in learning spaces]]+Enrollment[[#This Row],['# of Boys from host community in age group 6-14 enrolled in learning spaces]]</f>
        <v>13</v>
      </c>
      <c r="CA897" s="22">
        <f>Enrollment[[#This Row],['# of Boys from refugee community in age group 15-17 enrolled in learning spaces]]+Enrollment[[#This Row],['# of Boys from host community in age group 15-17 enrolled in learning spaces]]</f>
        <v>0</v>
      </c>
      <c r="CB89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98" spans="1:80">
      <c r="A898" s="21" t="s">
        <v>1494</v>
      </c>
      <c r="B898" s="21" t="s">
        <v>1495</v>
      </c>
      <c r="E898" s="21" t="s">
        <v>538</v>
      </c>
      <c r="F898" s="21" t="s">
        <v>1497</v>
      </c>
      <c r="G898" s="21">
        <v>31012929</v>
      </c>
      <c r="H898" s="21" t="s">
        <v>166</v>
      </c>
      <c r="I898" s="21" t="s">
        <v>167</v>
      </c>
      <c r="J898" s="21" t="s">
        <v>168</v>
      </c>
      <c r="K898" s="21">
        <v>21.079007588175202</v>
      </c>
      <c r="L898" s="21">
        <v>92.139917034343597</v>
      </c>
      <c r="M898" s="21">
        <v>-44.638385994799798</v>
      </c>
      <c r="N898" s="21">
        <v>4</v>
      </c>
      <c r="P898" s="21" t="s">
        <v>99</v>
      </c>
      <c r="Q898" s="21" t="s">
        <v>108</v>
      </c>
      <c r="S898" s="21">
        <v>16</v>
      </c>
      <c r="T898" s="21">
        <v>0</v>
      </c>
      <c r="U898" s="21">
        <v>19</v>
      </c>
      <c r="V898" s="21">
        <v>0</v>
      </c>
      <c r="W898" s="21">
        <v>0</v>
      </c>
      <c r="X898" s="21">
        <v>0</v>
      </c>
      <c r="Y898" s="21">
        <v>0</v>
      </c>
      <c r="Z898" s="21">
        <v>0</v>
      </c>
      <c r="AA898" s="21">
        <v>40</v>
      </c>
      <c r="AB898" s="21">
        <v>0</v>
      </c>
      <c r="AC898" s="21">
        <v>30</v>
      </c>
      <c r="AD898" s="21">
        <v>0</v>
      </c>
      <c r="AE898" s="21">
        <v>0</v>
      </c>
      <c r="AF898" s="21">
        <v>0</v>
      </c>
      <c r="AG898" s="21">
        <v>0</v>
      </c>
      <c r="AH898" s="21">
        <v>0</v>
      </c>
      <c r="AI898" s="21">
        <v>0</v>
      </c>
      <c r="AJ898" s="21">
        <v>0</v>
      </c>
      <c r="AK898" s="21">
        <v>0</v>
      </c>
      <c r="AL898" s="21">
        <v>0</v>
      </c>
      <c r="AM898" s="21">
        <v>0</v>
      </c>
      <c r="AN898" s="21">
        <v>0</v>
      </c>
      <c r="AO898" s="21">
        <v>0</v>
      </c>
      <c r="AP898" s="21">
        <v>0</v>
      </c>
      <c r="AQ898" s="21">
        <v>0</v>
      </c>
      <c r="AR898" s="21">
        <v>0</v>
      </c>
      <c r="AS898" s="21">
        <v>0</v>
      </c>
      <c r="AT898" s="21">
        <v>0</v>
      </c>
      <c r="AU898" s="21">
        <v>0</v>
      </c>
      <c r="AV898" s="21">
        <v>0</v>
      </c>
      <c r="AW898" s="21">
        <v>0</v>
      </c>
      <c r="AX898" s="21">
        <v>0</v>
      </c>
      <c r="AZ89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89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98" s="22">
        <f>Enrollment[[#This Row],[Refugee Children 3-14]]+Enrollment[[#This Row],[Refugee Children 15-24]]</f>
        <v>105</v>
      </c>
      <c r="BC89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9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98" s="22">
        <f>Enrollment[[#This Row],[Host Children 3-14]]+Enrollment[[#This Row],[Host Children 15-24]]</f>
        <v>0</v>
      </c>
      <c r="BF898" s="22">
        <f>Enrollment[[#This Row],['# of Boys from refugee community in age group 3-5 enrolled in learning spaces]]+Enrollment[[#This Row],['# of Boys from refugee community in age group 6-14 enrolled in learning spaces]]</f>
        <v>49</v>
      </c>
      <c r="BG898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898" s="22">
        <f>Enrollment[[#This Row],['# of Boys from host community in age group 3-5 enrolled in learning spaces]]+Enrollment[[#This Row],['# of Boys from host community in age group 6-14 enrolled in learning spaces]]</f>
        <v>0</v>
      </c>
      <c r="BI898" s="22">
        <f>Enrollment[[#This Row],['# of Girls from host community in age group 3-5 enrolled in learning spaces]]+Enrollment[[#This Row],['# of Girls from host community in age group 6-14 enrolled in learning spaces]]</f>
        <v>0</v>
      </c>
      <c r="BJ898" s="22">
        <f>Enrollment[[#This Row],[Male Refugee (3-14)]]+Enrollment[[#This Row],[Host Male (3-14)]]</f>
        <v>49</v>
      </c>
      <c r="BK898" s="22">
        <f>Enrollment[[#This Row],[Female Refugee (3-14)]]+Enrollment[[#This Row],[Host Female (3-14)]]</f>
        <v>56</v>
      </c>
      <c r="BL89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9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98" s="22">
        <f>Enrollment[[#This Row],['# of Boys from host community in age group 15-17 enrolled in learning spaces]]+Enrollment[[#This Row],['# of Boys from host community in age group 18-24 enrolled in learning spaces]]</f>
        <v>0</v>
      </c>
      <c r="BO89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98" s="22">
        <f>Enrollment[[#This Row],[Male Refugee (15-24)]]+Enrollment[[#This Row],[Male Host (15-24)]]</f>
        <v>0</v>
      </c>
      <c r="BQ898" s="22">
        <f>Enrollment[[#This Row],[Female Refugee  (15-24)]]+Enrollment[[#This Row],[Female Host (15-24)]]</f>
        <v>0</v>
      </c>
      <c r="BR898" s="22">
        <f>Enrollment[[#This Row],[Total Male (3-14)]]+Enrollment[[#This Row],[Total Male (15-24)]]</f>
        <v>49</v>
      </c>
      <c r="BS898" s="22">
        <f>Enrollment[[#This Row],[Total Female (3-14)]]+Enrollment[[#This Row],[Total Female (15-24)]]</f>
        <v>56</v>
      </c>
      <c r="BT898" s="22">
        <f>Enrollment[[#This Row],[Refugee Total]]+Enrollment[[#This Row],[Total Host]]</f>
        <v>105</v>
      </c>
      <c r="BU898" s="22">
        <f>Enrollment[[#This Row],['# of Girls from refugee community in age group 3-5 enrolled in learning spaces]]+Enrollment[[#This Row],['# of Girls from host community in age group 3-5 enrolled in learning spaces]]</f>
        <v>16</v>
      </c>
      <c r="BV898" s="22">
        <f>Enrollment[[#This Row],['# of Girls from refugee community in age group 6-14 enrolled in learning spaces]]+Enrollment[[#This Row],['# of Girls from host community in age group 6-14 enrolled in learning spaces]]</f>
        <v>40</v>
      </c>
      <c r="BW89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9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98" s="22">
        <f>Enrollment[[#This Row],['# of Boys from refugee community in age group 3-5 enrolled in learning spaces]]+Enrollment[[#This Row],['# of Boys from host community in age group 3-5 enrolled in learning spaces]]</f>
        <v>19</v>
      </c>
      <c r="BZ898" s="22">
        <f>Enrollment[[#This Row],['# of Boys from refugee community in age group 6-14 enrolled in learning spaces]]+Enrollment[[#This Row],['# of Boys from host community in age group 6-14 enrolled in learning spaces]]</f>
        <v>30</v>
      </c>
      <c r="CA898" s="22">
        <f>Enrollment[[#This Row],['# of Boys from refugee community in age group 15-17 enrolled in learning spaces]]+Enrollment[[#This Row],['# of Boys from host community in age group 15-17 enrolled in learning spaces]]</f>
        <v>0</v>
      </c>
      <c r="CB89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899" spans="1:80">
      <c r="A899" s="21" t="s">
        <v>1494</v>
      </c>
      <c r="B899" s="21" t="s">
        <v>1495</v>
      </c>
      <c r="E899" s="21" t="s">
        <v>538</v>
      </c>
      <c r="F899" s="21" t="s">
        <v>1498</v>
      </c>
      <c r="G899" s="21">
        <v>31013009</v>
      </c>
      <c r="H899" s="21" t="s">
        <v>166</v>
      </c>
      <c r="I899" s="21" t="s">
        <v>167</v>
      </c>
      <c r="J899" s="21" t="s">
        <v>168</v>
      </c>
      <c r="K899" s="21">
        <v>21.0849947913036</v>
      </c>
      <c r="L899" s="21">
        <v>92.135823664873897</v>
      </c>
      <c r="M899" s="21">
        <v>-51.494404538542803</v>
      </c>
      <c r="N899" s="21">
        <v>4</v>
      </c>
      <c r="P899" s="21" t="s">
        <v>99</v>
      </c>
      <c r="Q899" s="21" t="s">
        <v>108</v>
      </c>
      <c r="S899" s="21">
        <v>12</v>
      </c>
      <c r="T899" s="21">
        <v>0</v>
      </c>
      <c r="U899" s="21">
        <v>19</v>
      </c>
      <c r="V899" s="21">
        <v>0</v>
      </c>
      <c r="W899" s="21">
        <v>0</v>
      </c>
      <c r="X899" s="21">
        <v>0</v>
      </c>
      <c r="Y899" s="21">
        <v>0</v>
      </c>
      <c r="Z899" s="21">
        <v>0</v>
      </c>
      <c r="AA899" s="21">
        <v>9</v>
      </c>
      <c r="AB899" s="21">
        <v>0</v>
      </c>
      <c r="AC899" s="21">
        <v>22</v>
      </c>
      <c r="AD899" s="21">
        <v>0</v>
      </c>
      <c r="AE899" s="21">
        <v>0</v>
      </c>
      <c r="AF899" s="21">
        <v>0</v>
      </c>
      <c r="AG899" s="21">
        <v>0</v>
      </c>
      <c r="AH899" s="21">
        <v>0</v>
      </c>
      <c r="AI899" s="21">
        <v>0</v>
      </c>
      <c r="AJ899" s="21">
        <v>0</v>
      </c>
      <c r="AK899" s="21">
        <v>0</v>
      </c>
      <c r="AL899" s="21">
        <v>0</v>
      </c>
      <c r="AM899" s="21">
        <v>0</v>
      </c>
      <c r="AN899" s="21">
        <v>0</v>
      </c>
      <c r="AO899" s="21">
        <v>0</v>
      </c>
      <c r="AP899" s="21">
        <v>0</v>
      </c>
      <c r="AQ899" s="21">
        <v>0</v>
      </c>
      <c r="AR899" s="21">
        <v>0</v>
      </c>
      <c r="AS899" s="21">
        <v>0</v>
      </c>
      <c r="AT899" s="21">
        <v>0</v>
      </c>
      <c r="AU899" s="21">
        <v>0</v>
      </c>
      <c r="AV899" s="21">
        <v>0</v>
      </c>
      <c r="AW899" s="21">
        <v>0</v>
      </c>
      <c r="AX899" s="21">
        <v>0</v>
      </c>
      <c r="AZ89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62</v>
      </c>
      <c r="BA89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899" s="22">
        <f>Enrollment[[#This Row],[Refugee Children 3-14]]+Enrollment[[#This Row],[Refugee Children 15-24]]</f>
        <v>62</v>
      </c>
      <c r="BC89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89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899" s="22">
        <f>Enrollment[[#This Row],[Host Children 3-14]]+Enrollment[[#This Row],[Host Children 15-24]]</f>
        <v>0</v>
      </c>
      <c r="BF899" s="22">
        <f>Enrollment[[#This Row],['# of Boys from refugee community in age group 3-5 enrolled in learning spaces]]+Enrollment[[#This Row],['# of Boys from refugee community in age group 6-14 enrolled in learning spaces]]</f>
        <v>41</v>
      </c>
      <c r="BG899" s="22">
        <f>Enrollment[[#This Row],['# of Girls from refugee community in age group 3-5 enrolled in learning spaces]]+Enrollment[[#This Row],['# of Girls from refugee community in age group 6-14 enrolled in learning spaces]]</f>
        <v>21</v>
      </c>
      <c r="BH899" s="22">
        <f>Enrollment[[#This Row],['# of Boys from host community in age group 3-5 enrolled in learning spaces]]+Enrollment[[#This Row],['# of Boys from host community in age group 6-14 enrolled in learning spaces]]</f>
        <v>0</v>
      </c>
      <c r="BI899" s="22">
        <f>Enrollment[[#This Row],['# of Girls from host community in age group 3-5 enrolled in learning spaces]]+Enrollment[[#This Row],['# of Girls from host community in age group 6-14 enrolled in learning spaces]]</f>
        <v>0</v>
      </c>
      <c r="BJ899" s="22">
        <f>Enrollment[[#This Row],[Male Refugee (3-14)]]+Enrollment[[#This Row],[Host Male (3-14)]]</f>
        <v>41</v>
      </c>
      <c r="BK899" s="22">
        <f>Enrollment[[#This Row],[Female Refugee (3-14)]]+Enrollment[[#This Row],[Host Female (3-14)]]</f>
        <v>21</v>
      </c>
      <c r="BL89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89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899" s="22">
        <f>Enrollment[[#This Row],['# of Boys from host community in age group 15-17 enrolled in learning spaces]]+Enrollment[[#This Row],['# of Boys from host community in age group 18-24 enrolled in learning spaces]]</f>
        <v>0</v>
      </c>
      <c r="BO89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899" s="22">
        <f>Enrollment[[#This Row],[Male Refugee (15-24)]]+Enrollment[[#This Row],[Male Host (15-24)]]</f>
        <v>0</v>
      </c>
      <c r="BQ899" s="22">
        <f>Enrollment[[#This Row],[Female Refugee  (15-24)]]+Enrollment[[#This Row],[Female Host (15-24)]]</f>
        <v>0</v>
      </c>
      <c r="BR899" s="22">
        <f>Enrollment[[#This Row],[Total Male (3-14)]]+Enrollment[[#This Row],[Total Male (15-24)]]</f>
        <v>41</v>
      </c>
      <c r="BS899" s="22">
        <f>Enrollment[[#This Row],[Total Female (3-14)]]+Enrollment[[#This Row],[Total Female (15-24)]]</f>
        <v>21</v>
      </c>
      <c r="BT899" s="22">
        <f>Enrollment[[#This Row],[Refugee Total]]+Enrollment[[#This Row],[Total Host]]</f>
        <v>62</v>
      </c>
      <c r="BU899" s="22">
        <f>Enrollment[[#This Row],['# of Girls from refugee community in age group 3-5 enrolled in learning spaces]]+Enrollment[[#This Row],['# of Girls from host community in age group 3-5 enrolled in learning spaces]]</f>
        <v>12</v>
      </c>
      <c r="BV899" s="22">
        <f>Enrollment[[#This Row],['# of Girls from refugee community in age group 6-14 enrolled in learning spaces]]+Enrollment[[#This Row],['# of Girls from host community in age group 6-14 enrolled in learning spaces]]</f>
        <v>9</v>
      </c>
      <c r="BW89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89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899" s="22">
        <f>Enrollment[[#This Row],['# of Boys from refugee community in age group 3-5 enrolled in learning spaces]]+Enrollment[[#This Row],['# of Boys from host community in age group 3-5 enrolled in learning spaces]]</f>
        <v>19</v>
      </c>
      <c r="BZ899" s="22">
        <f>Enrollment[[#This Row],['# of Boys from refugee community in age group 6-14 enrolled in learning spaces]]+Enrollment[[#This Row],['# of Boys from host community in age group 6-14 enrolled in learning spaces]]</f>
        <v>22</v>
      </c>
      <c r="CA899" s="22">
        <f>Enrollment[[#This Row],['# of Boys from refugee community in age group 15-17 enrolled in learning spaces]]+Enrollment[[#This Row],['# of Boys from host community in age group 15-17 enrolled in learning spaces]]</f>
        <v>0</v>
      </c>
      <c r="CB89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00" spans="1:80">
      <c r="A900" s="21" t="s">
        <v>1494</v>
      </c>
      <c r="B900" s="21" t="s">
        <v>1495</v>
      </c>
      <c r="E900" s="21" t="s">
        <v>538</v>
      </c>
      <c r="F900" s="21" t="s">
        <v>1499</v>
      </c>
      <c r="G900" s="21">
        <v>31013077</v>
      </c>
      <c r="H900" s="21" t="s">
        <v>166</v>
      </c>
      <c r="I900" s="21" t="s">
        <v>259</v>
      </c>
      <c r="J900" s="21" t="s">
        <v>168</v>
      </c>
      <c r="K900" s="21">
        <v>21.081292821937801</v>
      </c>
      <c r="L900" s="21">
        <v>92.137011964999701</v>
      </c>
      <c r="M900" s="21">
        <v>-49.490701533748101</v>
      </c>
      <c r="N900" s="21">
        <v>4</v>
      </c>
      <c r="P900" s="21" t="s">
        <v>99</v>
      </c>
      <c r="Q900" s="21" t="s">
        <v>108</v>
      </c>
      <c r="S900" s="21">
        <v>28</v>
      </c>
      <c r="T900" s="21">
        <v>0</v>
      </c>
      <c r="U900" s="21">
        <v>40</v>
      </c>
      <c r="V900" s="21">
        <v>0</v>
      </c>
      <c r="W900" s="21">
        <v>0</v>
      </c>
      <c r="X900" s="21">
        <v>0</v>
      </c>
      <c r="Y900" s="21">
        <v>0</v>
      </c>
      <c r="Z900" s="21">
        <v>0</v>
      </c>
      <c r="AA900" s="21">
        <v>6</v>
      </c>
      <c r="AB900" s="21">
        <v>0</v>
      </c>
      <c r="AC900" s="21">
        <v>29</v>
      </c>
      <c r="AD900" s="21">
        <v>0</v>
      </c>
      <c r="AE900" s="21">
        <v>0</v>
      </c>
      <c r="AF900" s="21">
        <v>0</v>
      </c>
      <c r="AG900" s="21">
        <v>0</v>
      </c>
      <c r="AH900" s="21">
        <v>0</v>
      </c>
      <c r="AI900" s="21">
        <v>0</v>
      </c>
      <c r="AJ900" s="21">
        <v>0</v>
      </c>
      <c r="AK900" s="21">
        <v>0</v>
      </c>
      <c r="AL900" s="21">
        <v>0</v>
      </c>
      <c r="AM900" s="21">
        <v>0</v>
      </c>
      <c r="AN900" s="21">
        <v>0</v>
      </c>
      <c r="AO900" s="21">
        <v>0</v>
      </c>
      <c r="AP900" s="21">
        <v>0</v>
      </c>
      <c r="AQ900" s="21">
        <v>0</v>
      </c>
      <c r="AR900" s="21">
        <v>0</v>
      </c>
      <c r="AS900" s="21">
        <v>0</v>
      </c>
      <c r="AT900" s="21">
        <v>0</v>
      </c>
      <c r="AU900" s="21">
        <v>0</v>
      </c>
      <c r="AV900" s="21">
        <v>0</v>
      </c>
      <c r="AW900" s="21">
        <v>0</v>
      </c>
      <c r="AX900" s="21">
        <v>0</v>
      </c>
      <c r="AZ90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90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00" s="22">
        <f>Enrollment[[#This Row],[Refugee Children 3-14]]+Enrollment[[#This Row],[Refugee Children 15-24]]</f>
        <v>103</v>
      </c>
      <c r="BC90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0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00" s="22">
        <f>Enrollment[[#This Row],[Host Children 3-14]]+Enrollment[[#This Row],[Host Children 15-24]]</f>
        <v>0</v>
      </c>
      <c r="BF900" s="22">
        <f>Enrollment[[#This Row],['# of Boys from refugee community in age group 3-5 enrolled in learning spaces]]+Enrollment[[#This Row],['# of Boys from refugee community in age group 6-14 enrolled in learning spaces]]</f>
        <v>69</v>
      </c>
      <c r="BG900" s="22">
        <f>Enrollment[[#This Row],['# of Girls from refugee community in age group 3-5 enrolled in learning spaces]]+Enrollment[[#This Row],['# of Girls from refugee community in age group 6-14 enrolled in learning spaces]]</f>
        <v>34</v>
      </c>
      <c r="BH900" s="22">
        <f>Enrollment[[#This Row],['# of Boys from host community in age group 3-5 enrolled in learning spaces]]+Enrollment[[#This Row],['# of Boys from host community in age group 6-14 enrolled in learning spaces]]</f>
        <v>0</v>
      </c>
      <c r="BI900" s="22">
        <f>Enrollment[[#This Row],['# of Girls from host community in age group 3-5 enrolled in learning spaces]]+Enrollment[[#This Row],['# of Girls from host community in age group 6-14 enrolled in learning spaces]]</f>
        <v>0</v>
      </c>
      <c r="BJ900" s="22">
        <f>Enrollment[[#This Row],[Male Refugee (3-14)]]+Enrollment[[#This Row],[Host Male (3-14)]]</f>
        <v>69</v>
      </c>
      <c r="BK900" s="22">
        <f>Enrollment[[#This Row],[Female Refugee (3-14)]]+Enrollment[[#This Row],[Host Female (3-14)]]</f>
        <v>34</v>
      </c>
      <c r="BL90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0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00" s="22">
        <f>Enrollment[[#This Row],['# of Boys from host community in age group 15-17 enrolled in learning spaces]]+Enrollment[[#This Row],['# of Boys from host community in age group 18-24 enrolled in learning spaces]]</f>
        <v>0</v>
      </c>
      <c r="BO90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00" s="22">
        <f>Enrollment[[#This Row],[Male Refugee (15-24)]]+Enrollment[[#This Row],[Male Host (15-24)]]</f>
        <v>0</v>
      </c>
      <c r="BQ900" s="22">
        <f>Enrollment[[#This Row],[Female Refugee  (15-24)]]+Enrollment[[#This Row],[Female Host (15-24)]]</f>
        <v>0</v>
      </c>
      <c r="BR900" s="22">
        <f>Enrollment[[#This Row],[Total Male (3-14)]]+Enrollment[[#This Row],[Total Male (15-24)]]</f>
        <v>69</v>
      </c>
      <c r="BS900" s="22">
        <f>Enrollment[[#This Row],[Total Female (3-14)]]+Enrollment[[#This Row],[Total Female (15-24)]]</f>
        <v>34</v>
      </c>
      <c r="BT900" s="22">
        <f>Enrollment[[#This Row],[Refugee Total]]+Enrollment[[#This Row],[Total Host]]</f>
        <v>103</v>
      </c>
      <c r="BU900" s="22">
        <f>Enrollment[[#This Row],['# of Girls from refugee community in age group 3-5 enrolled in learning spaces]]+Enrollment[[#This Row],['# of Girls from host community in age group 3-5 enrolled in learning spaces]]</f>
        <v>28</v>
      </c>
      <c r="BV900" s="22">
        <f>Enrollment[[#This Row],['# of Girls from refugee community in age group 6-14 enrolled in learning spaces]]+Enrollment[[#This Row],['# of Girls from host community in age group 6-14 enrolled in learning spaces]]</f>
        <v>6</v>
      </c>
      <c r="BW90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0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00" s="22">
        <f>Enrollment[[#This Row],['# of Boys from refugee community in age group 3-5 enrolled in learning spaces]]+Enrollment[[#This Row],['# of Boys from host community in age group 3-5 enrolled in learning spaces]]</f>
        <v>40</v>
      </c>
      <c r="BZ900" s="22">
        <f>Enrollment[[#This Row],['# of Boys from refugee community in age group 6-14 enrolled in learning spaces]]+Enrollment[[#This Row],['# of Boys from host community in age group 6-14 enrolled in learning spaces]]</f>
        <v>29</v>
      </c>
      <c r="CA900" s="22">
        <f>Enrollment[[#This Row],['# of Boys from refugee community in age group 15-17 enrolled in learning spaces]]+Enrollment[[#This Row],['# of Boys from host community in age group 15-17 enrolled in learning spaces]]</f>
        <v>0</v>
      </c>
      <c r="CB90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01" spans="1:80">
      <c r="A901" s="21" t="s">
        <v>1494</v>
      </c>
      <c r="B901" s="21" t="s">
        <v>1495</v>
      </c>
      <c r="E901" s="21" t="s">
        <v>538</v>
      </c>
      <c r="F901" s="21" t="s">
        <v>1500</v>
      </c>
      <c r="G901" s="21">
        <v>31013162</v>
      </c>
      <c r="H901" s="21" t="s">
        <v>166</v>
      </c>
      <c r="I901" s="21" t="s">
        <v>259</v>
      </c>
      <c r="J901" s="21" t="s">
        <v>168</v>
      </c>
      <c r="K901" s="21">
        <v>21.082140051880099</v>
      </c>
      <c r="L901" s="21">
        <v>92.136015574823602</v>
      </c>
      <c r="M901" s="21">
        <v>-53.011765283832197</v>
      </c>
      <c r="N901" s="21">
        <v>4</v>
      </c>
      <c r="P901" s="21" t="s">
        <v>99</v>
      </c>
      <c r="Q901" s="21" t="s">
        <v>108</v>
      </c>
      <c r="S901" s="21">
        <v>24</v>
      </c>
      <c r="T901" s="21">
        <v>0</v>
      </c>
      <c r="U901" s="21">
        <v>11</v>
      </c>
      <c r="V901" s="21">
        <v>0</v>
      </c>
      <c r="W901" s="21">
        <v>0</v>
      </c>
      <c r="X901" s="21">
        <v>0</v>
      </c>
      <c r="Y901" s="21">
        <v>0</v>
      </c>
      <c r="Z901" s="21">
        <v>0</v>
      </c>
      <c r="AA901" s="21">
        <v>49</v>
      </c>
      <c r="AB901" s="21">
        <v>0</v>
      </c>
      <c r="AC901" s="21">
        <v>21</v>
      </c>
      <c r="AD901" s="21">
        <v>0</v>
      </c>
      <c r="AE901" s="21">
        <v>0</v>
      </c>
      <c r="AF901" s="21">
        <v>0</v>
      </c>
      <c r="AG901" s="21">
        <v>0</v>
      </c>
      <c r="AH901" s="21">
        <v>0</v>
      </c>
      <c r="AI901" s="21">
        <v>0</v>
      </c>
      <c r="AJ901" s="21">
        <v>0</v>
      </c>
      <c r="AK901" s="21">
        <v>0</v>
      </c>
      <c r="AL901" s="21">
        <v>0</v>
      </c>
      <c r="AM901" s="21">
        <v>0</v>
      </c>
      <c r="AN901" s="21">
        <v>0</v>
      </c>
      <c r="AO901" s="21">
        <v>0</v>
      </c>
      <c r="AP901" s="21">
        <v>0</v>
      </c>
      <c r="AQ901" s="21">
        <v>0</v>
      </c>
      <c r="AR901" s="21">
        <v>0</v>
      </c>
      <c r="AS901" s="21">
        <v>0</v>
      </c>
      <c r="AT901" s="21">
        <v>0</v>
      </c>
      <c r="AU901" s="21">
        <v>0</v>
      </c>
      <c r="AV901" s="21">
        <v>0</v>
      </c>
      <c r="AW901" s="21">
        <v>0</v>
      </c>
      <c r="AX901" s="21">
        <v>0</v>
      </c>
      <c r="AZ90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0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01" s="22">
        <f>Enrollment[[#This Row],[Refugee Children 3-14]]+Enrollment[[#This Row],[Refugee Children 15-24]]</f>
        <v>105</v>
      </c>
      <c r="BC90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0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01" s="22">
        <f>Enrollment[[#This Row],[Host Children 3-14]]+Enrollment[[#This Row],[Host Children 15-24]]</f>
        <v>0</v>
      </c>
      <c r="BF901" s="22">
        <f>Enrollment[[#This Row],['# of Boys from refugee community in age group 3-5 enrolled in learning spaces]]+Enrollment[[#This Row],['# of Boys from refugee community in age group 6-14 enrolled in learning spaces]]</f>
        <v>32</v>
      </c>
      <c r="BG901" s="22">
        <f>Enrollment[[#This Row],['# of Girls from refugee community in age group 3-5 enrolled in learning spaces]]+Enrollment[[#This Row],['# of Girls from refugee community in age group 6-14 enrolled in learning spaces]]</f>
        <v>73</v>
      </c>
      <c r="BH901" s="22">
        <f>Enrollment[[#This Row],['# of Boys from host community in age group 3-5 enrolled in learning spaces]]+Enrollment[[#This Row],['# of Boys from host community in age group 6-14 enrolled in learning spaces]]</f>
        <v>0</v>
      </c>
      <c r="BI901" s="22">
        <f>Enrollment[[#This Row],['# of Girls from host community in age group 3-5 enrolled in learning spaces]]+Enrollment[[#This Row],['# of Girls from host community in age group 6-14 enrolled in learning spaces]]</f>
        <v>0</v>
      </c>
      <c r="BJ901" s="22">
        <f>Enrollment[[#This Row],[Male Refugee (3-14)]]+Enrollment[[#This Row],[Host Male (3-14)]]</f>
        <v>32</v>
      </c>
      <c r="BK901" s="22">
        <f>Enrollment[[#This Row],[Female Refugee (3-14)]]+Enrollment[[#This Row],[Host Female (3-14)]]</f>
        <v>73</v>
      </c>
      <c r="BL90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0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01" s="22">
        <f>Enrollment[[#This Row],['# of Boys from host community in age group 15-17 enrolled in learning spaces]]+Enrollment[[#This Row],['# of Boys from host community in age group 18-24 enrolled in learning spaces]]</f>
        <v>0</v>
      </c>
      <c r="BO90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01" s="22">
        <f>Enrollment[[#This Row],[Male Refugee (15-24)]]+Enrollment[[#This Row],[Male Host (15-24)]]</f>
        <v>0</v>
      </c>
      <c r="BQ901" s="22">
        <f>Enrollment[[#This Row],[Female Refugee  (15-24)]]+Enrollment[[#This Row],[Female Host (15-24)]]</f>
        <v>0</v>
      </c>
      <c r="BR901" s="22">
        <f>Enrollment[[#This Row],[Total Male (3-14)]]+Enrollment[[#This Row],[Total Male (15-24)]]</f>
        <v>32</v>
      </c>
      <c r="BS901" s="22">
        <f>Enrollment[[#This Row],[Total Female (3-14)]]+Enrollment[[#This Row],[Total Female (15-24)]]</f>
        <v>73</v>
      </c>
      <c r="BT901" s="22">
        <f>Enrollment[[#This Row],[Refugee Total]]+Enrollment[[#This Row],[Total Host]]</f>
        <v>105</v>
      </c>
      <c r="BU901" s="22">
        <f>Enrollment[[#This Row],['# of Girls from refugee community in age group 3-5 enrolled in learning spaces]]+Enrollment[[#This Row],['# of Girls from host community in age group 3-5 enrolled in learning spaces]]</f>
        <v>24</v>
      </c>
      <c r="BV901" s="22">
        <f>Enrollment[[#This Row],['# of Girls from refugee community in age group 6-14 enrolled in learning spaces]]+Enrollment[[#This Row],['# of Girls from host community in age group 6-14 enrolled in learning spaces]]</f>
        <v>49</v>
      </c>
      <c r="BW90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0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01" s="22">
        <f>Enrollment[[#This Row],['# of Boys from refugee community in age group 3-5 enrolled in learning spaces]]+Enrollment[[#This Row],['# of Boys from host community in age group 3-5 enrolled in learning spaces]]</f>
        <v>11</v>
      </c>
      <c r="BZ901" s="22">
        <f>Enrollment[[#This Row],['# of Boys from refugee community in age group 6-14 enrolled in learning spaces]]+Enrollment[[#This Row],['# of Boys from host community in age group 6-14 enrolled in learning spaces]]</f>
        <v>21</v>
      </c>
      <c r="CA901" s="22">
        <f>Enrollment[[#This Row],['# of Boys from refugee community in age group 15-17 enrolled in learning spaces]]+Enrollment[[#This Row],['# of Boys from host community in age group 15-17 enrolled in learning spaces]]</f>
        <v>0</v>
      </c>
      <c r="CB90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02" spans="1:80">
      <c r="A902" s="21" t="s">
        <v>1494</v>
      </c>
      <c r="B902" s="21" t="s">
        <v>1495</v>
      </c>
      <c r="E902" s="21" t="s">
        <v>291</v>
      </c>
      <c r="F902" s="21" t="s">
        <v>1501</v>
      </c>
      <c r="G902" s="21">
        <v>31012854</v>
      </c>
      <c r="H902" s="21" t="s">
        <v>166</v>
      </c>
      <c r="I902" s="21" t="s">
        <v>167</v>
      </c>
      <c r="J902" s="21" t="s">
        <v>168</v>
      </c>
      <c r="K902" s="21">
        <v>21.078744</v>
      </c>
      <c r="L902" s="21">
        <v>92.140591000000001</v>
      </c>
      <c r="M902" s="21">
        <v>0</v>
      </c>
      <c r="N902" s="21">
        <v>0</v>
      </c>
      <c r="P902" s="21" t="s">
        <v>99</v>
      </c>
      <c r="Q902" s="21" t="s">
        <v>108</v>
      </c>
      <c r="S902" s="21">
        <v>14</v>
      </c>
      <c r="T902" s="21">
        <v>0</v>
      </c>
      <c r="U902" s="21">
        <v>12</v>
      </c>
      <c r="V902" s="21">
        <v>0</v>
      </c>
      <c r="W902" s="21">
        <v>0</v>
      </c>
      <c r="X902" s="21">
        <v>0</v>
      </c>
      <c r="Y902" s="21">
        <v>0</v>
      </c>
      <c r="Z902" s="21">
        <v>0</v>
      </c>
      <c r="AA902" s="21">
        <v>25</v>
      </c>
      <c r="AB902" s="21">
        <v>0</v>
      </c>
      <c r="AC902" s="21">
        <v>22</v>
      </c>
      <c r="AD902" s="21">
        <v>0</v>
      </c>
      <c r="AE902" s="21">
        <v>0</v>
      </c>
      <c r="AF902" s="21">
        <v>0</v>
      </c>
      <c r="AG902" s="21">
        <v>0</v>
      </c>
      <c r="AH902" s="21">
        <v>0</v>
      </c>
      <c r="AI902" s="21">
        <v>0</v>
      </c>
      <c r="AJ902" s="21">
        <v>0</v>
      </c>
      <c r="AK902" s="21">
        <v>0</v>
      </c>
      <c r="AL902" s="21">
        <v>0</v>
      </c>
      <c r="AM902" s="21">
        <v>0</v>
      </c>
      <c r="AN902" s="21">
        <v>0</v>
      </c>
      <c r="AO902" s="21">
        <v>0</v>
      </c>
      <c r="AP902" s="21">
        <v>0</v>
      </c>
      <c r="AQ902" s="21">
        <v>0</v>
      </c>
      <c r="AR902" s="21">
        <v>0</v>
      </c>
      <c r="AS902" s="21">
        <v>0</v>
      </c>
      <c r="AT902" s="21">
        <v>0</v>
      </c>
      <c r="AU902" s="21">
        <v>0</v>
      </c>
      <c r="AV902" s="21">
        <v>0</v>
      </c>
      <c r="AW902" s="21">
        <v>0</v>
      </c>
      <c r="AX902" s="21">
        <v>0</v>
      </c>
      <c r="AZ90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73</v>
      </c>
      <c r="BA90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02" s="22">
        <f>Enrollment[[#This Row],[Refugee Children 3-14]]+Enrollment[[#This Row],[Refugee Children 15-24]]</f>
        <v>73</v>
      </c>
      <c r="BC90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0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02" s="22">
        <f>Enrollment[[#This Row],[Host Children 3-14]]+Enrollment[[#This Row],[Host Children 15-24]]</f>
        <v>0</v>
      </c>
      <c r="BF902" s="22">
        <f>Enrollment[[#This Row],['# of Boys from refugee community in age group 3-5 enrolled in learning spaces]]+Enrollment[[#This Row],['# of Boys from refugee community in age group 6-14 enrolled in learning spaces]]</f>
        <v>34</v>
      </c>
      <c r="BG902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902" s="22">
        <f>Enrollment[[#This Row],['# of Boys from host community in age group 3-5 enrolled in learning spaces]]+Enrollment[[#This Row],['# of Boys from host community in age group 6-14 enrolled in learning spaces]]</f>
        <v>0</v>
      </c>
      <c r="BI902" s="22">
        <f>Enrollment[[#This Row],['# of Girls from host community in age group 3-5 enrolled in learning spaces]]+Enrollment[[#This Row],['# of Girls from host community in age group 6-14 enrolled in learning spaces]]</f>
        <v>0</v>
      </c>
      <c r="BJ902" s="22">
        <f>Enrollment[[#This Row],[Male Refugee (3-14)]]+Enrollment[[#This Row],[Host Male (3-14)]]</f>
        <v>34</v>
      </c>
      <c r="BK902" s="22">
        <f>Enrollment[[#This Row],[Female Refugee (3-14)]]+Enrollment[[#This Row],[Host Female (3-14)]]</f>
        <v>39</v>
      </c>
      <c r="BL90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0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02" s="22">
        <f>Enrollment[[#This Row],['# of Boys from host community in age group 15-17 enrolled in learning spaces]]+Enrollment[[#This Row],['# of Boys from host community in age group 18-24 enrolled in learning spaces]]</f>
        <v>0</v>
      </c>
      <c r="BO90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02" s="22">
        <f>Enrollment[[#This Row],[Male Refugee (15-24)]]+Enrollment[[#This Row],[Male Host (15-24)]]</f>
        <v>0</v>
      </c>
      <c r="BQ902" s="22">
        <f>Enrollment[[#This Row],[Female Refugee  (15-24)]]+Enrollment[[#This Row],[Female Host (15-24)]]</f>
        <v>0</v>
      </c>
      <c r="BR902" s="22">
        <f>Enrollment[[#This Row],[Total Male (3-14)]]+Enrollment[[#This Row],[Total Male (15-24)]]</f>
        <v>34</v>
      </c>
      <c r="BS902" s="22">
        <f>Enrollment[[#This Row],[Total Female (3-14)]]+Enrollment[[#This Row],[Total Female (15-24)]]</f>
        <v>39</v>
      </c>
      <c r="BT902" s="22">
        <f>Enrollment[[#This Row],[Refugee Total]]+Enrollment[[#This Row],[Total Host]]</f>
        <v>73</v>
      </c>
      <c r="BU902" s="22">
        <f>Enrollment[[#This Row],['# of Girls from refugee community in age group 3-5 enrolled in learning spaces]]+Enrollment[[#This Row],['# of Girls from host community in age group 3-5 enrolled in learning spaces]]</f>
        <v>14</v>
      </c>
      <c r="BV902" s="22">
        <f>Enrollment[[#This Row],['# of Girls from refugee community in age group 6-14 enrolled in learning spaces]]+Enrollment[[#This Row],['# of Girls from host community in age group 6-14 enrolled in learning spaces]]</f>
        <v>25</v>
      </c>
      <c r="BW90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0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02" s="22">
        <f>Enrollment[[#This Row],['# of Boys from refugee community in age group 3-5 enrolled in learning spaces]]+Enrollment[[#This Row],['# of Boys from host community in age group 3-5 enrolled in learning spaces]]</f>
        <v>12</v>
      </c>
      <c r="BZ902" s="22">
        <f>Enrollment[[#This Row],['# of Boys from refugee community in age group 6-14 enrolled in learning spaces]]+Enrollment[[#This Row],['# of Boys from host community in age group 6-14 enrolled in learning spaces]]</f>
        <v>22</v>
      </c>
      <c r="CA902" s="22">
        <f>Enrollment[[#This Row],['# of Boys from refugee community in age group 15-17 enrolled in learning spaces]]+Enrollment[[#This Row],['# of Boys from host community in age group 15-17 enrolled in learning spaces]]</f>
        <v>0</v>
      </c>
      <c r="CB90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03" spans="1:80">
      <c r="A903" s="21" t="s">
        <v>1494</v>
      </c>
      <c r="B903" s="21" t="s">
        <v>1495</v>
      </c>
      <c r="E903" s="21" t="s">
        <v>291</v>
      </c>
      <c r="F903" s="21" t="s">
        <v>1502</v>
      </c>
      <c r="G903" s="21">
        <v>31012871</v>
      </c>
      <c r="H903" s="21" t="s">
        <v>166</v>
      </c>
      <c r="I903" s="21" t="s">
        <v>167</v>
      </c>
      <c r="J903" s="21" t="s">
        <v>168</v>
      </c>
      <c r="K903" s="21">
        <v>21.083788734288198</v>
      </c>
      <c r="L903" s="21">
        <v>92.134805874490695</v>
      </c>
      <c r="M903" s="21">
        <v>-46.734419179053099</v>
      </c>
      <c r="N903" s="21">
        <v>4</v>
      </c>
      <c r="P903" s="21" t="s">
        <v>99</v>
      </c>
      <c r="Q903" s="21" t="s">
        <v>108</v>
      </c>
      <c r="S903" s="21">
        <v>32</v>
      </c>
      <c r="T903" s="21">
        <v>0</v>
      </c>
      <c r="U903" s="21">
        <v>38</v>
      </c>
      <c r="V903" s="21">
        <v>0</v>
      </c>
      <c r="W903" s="21">
        <v>0</v>
      </c>
      <c r="X903" s="21">
        <v>0</v>
      </c>
      <c r="Y903" s="21">
        <v>0</v>
      </c>
      <c r="Z903" s="21">
        <v>0</v>
      </c>
      <c r="AA903" s="21">
        <v>14</v>
      </c>
      <c r="AB903" s="21">
        <v>0</v>
      </c>
      <c r="AC903" s="21">
        <v>21</v>
      </c>
      <c r="AD903" s="21">
        <v>0</v>
      </c>
      <c r="AE903" s="21">
        <v>0</v>
      </c>
      <c r="AF903" s="21">
        <v>0</v>
      </c>
      <c r="AG903" s="21">
        <v>0</v>
      </c>
      <c r="AH903" s="21">
        <v>0</v>
      </c>
      <c r="AI903" s="21">
        <v>0</v>
      </c>
      <c r="AJ903" s="21">
        <v>0</v>
      </c>
      <c r="AK903" s="21">
        <v>0</v>
      </c>
      <c r="AL903" s="21">
        <v>0</v>
      </c>
      <c r="AM903" s="21">
        <v>0</v>
      </c>
      <c r="AN903" s="21">
        <v>0</v>
      </c>
      <c r="AO903" s="21">
        <v>0</v>
      </c>
      <c r="AP903" s="21">
        <v>0</v>
      </c>
      <c r="AQ903" s="21">
        <v>0</v>
      </c>
      <c r="AR903" s="21">
        <v>0</v>
      </c>
      <c r="AS903" s="21">
        <v>0</v>
      </c>
      <c r="AT903" s="21">
        <v>0</v>
      </c>
      <c r="AU903" s="21">
        <v>0</v>
      </c>
      <c r="AV903" s="21">
        <v>0</v>
      </c>
      <c r="AW903" s="21">
        <v>0</v>
      </c>
      <c r="AX903" s="21">
        <v>0</v>
      </c>
      <c r="AZ90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0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03" s="22">
        <f>Enrollment[[#This Row],[Refugee Children 3-14]]+Enrollment[[#This Row],[Refugee Children 15-24]]</f>
        <v>105</v>
      </c>
      <c r="BC90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0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03" s="22">
        <f>Enrollment[[#This Row],[Host Children 3-14]]+Enrollment[[#This Row],[Host Children 15-24]]</f>
        <v>0</v>
      </c>
      <c r="BF903" s="22">
        <f>Enrollment[[#This Row],['# of Boys from refugee community in age group 3-5 enrolled in learning spaces]]+Enrollment[[#This Row],['# of Boys from refugee community in age group 6-14 enrolled in learning spaces]]</f>
        <v>59</v>
      </c>
      <c r="BG903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903" s="22">
        <f>Enrollment[[#This Row],['# of Boys from host community in age group 3-5 enrolled in learning spaces]]+Enrollment[[#This Row],['# of Boys from host community in age group 6-14 enrolled in learning spaces]]</f>
        <v>0</v>
      </c>
      <c r="BI903" s="22">
        <f>Enrollment[[#This Row],['# of Girls from host community in age group 3-5 enrolled in learning spaces]]+Enrollment[[#This Row],['# of Girls from host community in age group 6-14 enrolled in learning spaces]]</f>
        <v>0</v>
      </c>
      <c r="BJ903" s="22">
        <f>Enrollment[[#This Row],[Male Refugee (3-14)]]+Enrollment[[#This Row],[Host Male (3-14)]]</f>
        <v>59</v>
      </c>
      <c r="BK903" s="22">
        <f>Enrollment[[#This Row],[Female Refugee (3-14)]]+Enrollment[[#This Row],[Host Female (3-14)]]</f>
        <v>46</v>
      </c>
      <c r="BL90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0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03" s="22">
        <f>Enrollment[[#This Row],['# of Boys from host community in age group 15-17 enrolled in learning spaces]]+Enrollment[[#This Row],['# of Boys from host community in age group 18-24 enrolled in learning spaces]]</f>
        <v>0</v>
      </c>
      <c r="BO90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03" s="22">
        <f>Enrollment[[#This Row],[Male Refugee (15-24)]]+Enrollment[[#This Row],[Male Host (15-24)]]</f>
        <v>0</v>
      </c>
      <c r="BQ903" s="22">
        <f>Enrollment[[#This Row],[Female Refugee  (15-24)]]+Enrollment[[#This Row],[Female Host (15-24)]]</f>
        <v>0</v>
      </c>
      <c r="BR903" s="22">
        <f>Enrollment[[#This Row],[Total Male (3-14)]]+Enrollment[[#This Row],[Total Male (15-24)]]</f>
        <v>59</v>
      </c>
      <c r="BS903" s="22">
        <f>Enrollment[[#This Row],[Total Female (3-14)]]+Enrollment[[#This Row],[Total Female (15-24)]]</f>
        <v>46</v>
      </c>
      <c r="BT903" s="22">
        <f>Enrollment[[#This Row],[Refugee Total]]+Enrollment[[#This Row],[Total Host]]</f>
        <v>105</v>
      </c>
      <c r="BU903" s="22">
        <f>Enrollment[[#This Row],['# of Girls from refugee community in age group 3-5 enrolled in learning spaces]]+Enrollment[[#This Row],['# of Girls from host community in age group 3-5 enrolled in learning spaces]]</f>
        <v>32</v>
      </c>
      <c r="BV903" s="22">
        <f>Enrollment[[#This Row],['# of Girls from refugee community in age group 6-14 enrolled in learning spaces]]+Enrollment[[#This Row],['# of Girls from host community in age group 6-14 enrolled in learning spaces]]</f>
        <v>14</v>
      </c>
      <c r="BW90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0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03" s="22">
        <f>Enrollment[[#This Row],['# of Boys from refugee community in age group 3-5 enrolled in learning spaces]]+Enrollment[[#This Row],['# of Boys from host community in age group 3-5 enrolled in learning spaces]]</f>
        <v>38</v>
      </c>
      <c r="BZ903" s="22">
        <f>Enrollment[[#This Row],['# of Boys from refugee community in age group 6-14 enrolled in learning spaces]]+Enrollment[[#This Row],['# of Boys from host community in age group 6-14 enrolled in learning spaces]]</f>
        <v>21</v>
      </c>
      <c r="CA903" s="22">
        <f>Enrollment[[#This Row],['# of Boys from refugee community in age group 15-17 enrolled in learning spaces]]+Enrollment[[#This Row],['# of Boys from host community in age group 15-17 enrolled in learning spaces]]</f>
        <v>0</v>
      </c>
      <c r="CB90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04" spans="1:80">
      <c r="A904" s="21" t="s">
        <v>1494</v>
      </c>
      <c r="B904" s="21" t="s">
        <v>1495</v>
      </c>
      <c r="E904" s="21" t="s">
        <v>291</v>
      </c>
      <c r="F904" s="21" t="s">
        <v>1503</v>
      </c>
      <c r="G904" s="21">
        <v>31012876</v>
      </c>
      <c r="H904" s="21" t="s">
        <v>166</v>
      </c>
      <c r="I904" s="21" t="s">
        <v>259</v>
      </c>
      <c r="J904" s="21" t="s">
        <v>168</v>
      </c>
      <c r="K904" s="21">
        <v>21.0837899785381</v>
      </c>
      <c r="L904" s="21">
        <v>92.134843249226194</v>
      </c>
      <c r="M904" s="21">
        <v>-45.024717904154997</v>
      </c>
      <c r="N904" s="21">
        <v>4</v>
      </c>
      <c r="P904" s="21" t="s">
        <v>99</v>
      </c>
      <c r="Q904" s="21" t="s">
        <v>108</v>
      </c>
      <c r="S904" s="21">
        <v>16</v>
      </c>
      <c r="T904" s="21">
        <v>0</v>
      </c>
      <c r="U904" s="21">
        <v>19</v>
      </c>
      <c r="V904" s="21">
        <v>0</v>
      </c>
      <c r="W904" s="21">
        <v>0</v>
      </c>
      <c r="X904" s="21">
        <v>0</v>
      </c>
      <c r="Y904" s="21">
        <v>0</v>
      </c>
      <c r="Z904" s="21">
        <v>0</v>
      </c>
      <c r="AA904" s="21">
        <v>36</v>
      </c>
      <c r="AB904" s="21">
        <v>0</v>
      </c>
      <c r="AC904" s="21">
        <v>34</v>
      </c>
      <c r="AD904" s="21">
        <v>0</v>
      </c>
      <c r="AE904" s="21">
        <v>0</v>
      </c>
      <c r="AF904" s="21">
        <v>0</v>
      </c>
      <c r="AG904" s="21">
        <v>0</v>
      </c>
      <c r="AH904" s="21">
        <v>0</v>
      </c>
      <c r="AI904" s="21">
        <v>0</v>
      </c>
      <c r="AJ904" s="21">
        <v>0</v>
      </c>
      <c r="AK904" s="21">
        <v>0</v>
      </c>
      <c r="AL904" s="21">
        <v>0</v>
      </c>
      <c r="AM904" s="21">
        <v>0</v>
      </c>
      <c r="AN904" s="21">
        <v>0</v>
      </c>
      <c r="AO904" s="21">
        <v>0</v>
      </c>
      <c r="AP904" s="21">
        <v>0</v>
      </c>
      <c r="AQ904" s="21">
        <v>0</v>
      </c>
      <c r="AR904" s="21">
        <v>0</v>
      </c>
      <c r="AS904" s="21">
        <v>0</v>
      </c>
      <c r="AT904" s="21">
        <v>0</v>
      </c>
      <c r="AU904" s="21">
        <v>0</v>
      </c>
      <c r="AV904" s="21">
        <v>0</v>
      </c>
      <c r="AW904" s="21">
        <v>0</v>
      </c>
      <c r="AX904" s="21">
        <v>0</v>
      </c>
      <c r="AZ90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0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04" s="22">
        <f>Enrollment[[#This Row],[Refugee Children 3-14]]+Enrollment[[#This Row],[Refugee Children 15-24]]</f>
        <v>105</v>
      </c>
      <c r="BC90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0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04" s="22">
        <f>Enrollment[[#This Row],[Host Children 3-14]]+Enrollment[[#This Row],[Host Children 15-24]]</f>
        <v>0</v>
      </c>
      <c r="BF904" s="22">
        <f>Enrollment[[#This Row],['# of Boys from refugee community in age group 3-5 enrolled in learning spaces]]+Enrollment[[#This Row],['# of Boys from refugee community in age group 6-14 enrolled in learning spaces]]</f>
        <v>53</v>
      </c>
      <c r="BG904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904" s="22">
        <f>Enrollment[[#This Row],['# of Boys from host community in age group 3-5 enrolled in learning spaces]]+Enrollment[[#This Row],['# of Boys from host community in age group 6-14 enrolled in learning spaces]]</f>
        <v>0</v>
      </c>
      <c r="BI904" s="22">
        <f>Enrollment[[#This Row],['# of Girls from host community in age group 3-5 enrolled in learning spaces]]+Enrollment[[#This Row],['# of Girls from host community in age group 6-14 enrolled in learning spaces]]</f>
        <v>0</v>
      </c>
      <c r="BJ904" s="22">
        <f>Enrollment[[#This Row],[Male Refugee (3-14)]]+Enrollment[[#This Row],[Host Male (3-14)]]</f>
        <v>53</v>
      </c>
      <c r="BK904" s="22">
        <f>Enrollment[[#This Row],[Female Refugee (3-14)]]+Enrollment[[#This Row],[Host Female (3-14)]]</f>
        <v>52</v>
      </c>
      <c r="BL90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0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04" s="22">
        <f>Enrollment[[#This Row],['# of Boys from host community in age group 15-17 enrolled in learning spaces]]+Enrollment[[#This Row],['# of Boys from host community in age group 18-24 enrolled in learning spaces]]</f>
        <v>0</v>
      </c>
      <c r="BO90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04" s="22">
        <f>Enrollment[[#This Row],[Male Refugee (15-24)]]+Enrollment[[#This Row],[Male Host (15-24)]]</f>
        <v>0</v>
      </c>
      <c r="BQ904" s="22">
        <f>Enrollment[[#This Row],[Female Refugee  (15-24)]]+Enrollment[[#This Row],[Female Host (15-24)]]</f>
        <v>0</v>
      </c>
      <c r="BR904" s="22">
        <f>Enrollment[[#This Row],[Total Male (3-14)]]+Enrollment[[#This Row],[Total Male (15-24)]]</f>
        <v>53</v>
      </c>
      <c r="BS904" s="22">
        <f>Enrollment[[#This Row],[Total Female (3-14)]]+Enrollment[[#This Row],[Total Female (15-24)]]</f>
        <v>52</v>
      </c>
      <c r="BT904" s="22">
        <f>Enrollment[[#This Row],[Refugee Total]]+Enrollment[[#This Row],[Total Host]]</f>
        <v>105</v>
      </c>
      <c r="BU904" s="22">
        <f>Enrollment[[#This Row],['# of Girls from refugee community in age group 3-5 enrolled in learning spaces]]+Enrollment[[#This Row],['# of Girls from host community in age group 3-5 enrolled in learning spaces]]</f>
        <v>16</v>
      </c>
      <c r="BV90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90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0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04" s="22">
        <f>Enrollment[[#This Row],['# of Boys from refugee community in age group 3-5 enrolled in learning spaces]]+Enrollment[[#This Row],['# of Boys from host community in age group 3-5 enrolled in learning spaces]]</f>
        <v>19</v>
      </c>
      <c r="BZ904" s="22">
        <f>Enrollment[[#This Row],['# of Boys from refugee community in age group 6-14 enrolled in learning spaces]]+Enrollment[[#This Row],['# of Boys from host community in age group 6-14 enrolled in learning spaces]]</f>
        <v>34</v>
      </c>
      <c r="CA904" s="22">
        <f>Enrollment[[#This Row],['# of Boys from refugee community in age group 15-17 enrolled in learning spaces]]+Enrollment[[#This Row],['# of Boys from host community in age group 15-17 enrolled in learning spaces]]</f>
        <v>0</v>
      </c>
      <c r="CB90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05" spans="1:80">
      <c r="A905" s="21" t="s">
        <v>1494</v>
      </c>
      <c r="B905" s="21" t="s">
        <v>1495</v>
      </c>
      <c r="E905" s="21" t="s">
        <v>291</v>
      </c>
      <c r="F905" s="21" t="s">
        <v>1504</v>
      </c>
      <c r="G905" s="21">
        <v>31012879</v>
      </c>
      <c r="H905" s="21" t="s">
        <v>166</v>
      </c>
      <c r="I905" s="21" t="s">
        <v>167</v>
      </c>
      <c r="J905" s="21" t="s">
        <v>168</v>
      </c>
      <c r="K905" s="21">
        <v>21.082759684841001</v>
      </c>
      <c r="L905" s="21">
        <v>92.138466509075499</v>
      </c>
      <c r="M905" s="21">
        <v>-49.818628438109698</v>
      </c>
      <c r="N905" s="21">
        <v>4</v>
      </c>
      <c r="P905" s="21" t="s">
        <v>99</v>
      </c>
      <c r="Q905" s="21" t="s">
        <v>108</v>
      </c>
      <c r="S905" s="21">
        <v>18</v>
      </c>
      <c r="T905" s="21">
        <v>0</v>
      </c>
      <c r="U905" s="21">
        <v>17</v>
      </c>
      <c r="V905" s="21">
        <v>0</v>
      </c>
      <c r="W905" s="21">
        <v>0</v>
      </c>
      <c r="X905" s="21">
        <v>0</v>
      </c>
      <c r="Y905" s="21">
        <v>0</v>
      </c>
      <c r="Z905" s="21">
        <v>0</v>
      </c>
      <c r="AA905" s="21">
        <v>29</v>
      </c>
      <c r="AB905" s="21">
        <v>0</v>
      </c>
      <c r="AC905" s="21">
        <v>20</v>
      </c>
      <c r="AD905" s="21">
        <v>0</v>
      </c>
      <c r="AE905" s="21">
        <v>0</v>
      </c>
      <c r="AF905" s="21">
        <v>0</v>
      </c>
      <c r="AG905" s="21">
        <v>0</v>
      </c>
      <c r="AH905" s="21">
        <v>0</v>
      </c>
      <c r="AI905" s="21">
        <v>0</v>
      </c>
      <c r="AJ905" s="21">
        <v>0</v>
      </c>
      <c r="AK905" s="21">
        <v>0</v>
      </c>
      <c r="AL905" s="21">
        <v>0</v>
      </c>
      <c r="AM905" s="21">
        <v>0</v>
      </c>
      <c r="AN905" s="21">
        <v>0</v>
      </c>
      <c r="AO905" s="21">
        <v>0</v>
      </c>
      <c r="AP905" s="21">
        <v>0</v>
      </c>
      <c r="AQ905" s="21">
        <v>0</v>
      </c>
      <c r="AR905" s="21">
        <v>0</v>
      </c>
      <c r="AS905" s="21">
        <v>0</v>
      </c>
      <c r="AT905" s="21">
        <v>0</v>
      </c>
      <c r="AU905" s="21">
        <v>0</v>
      </c>
      <c r="AV905" s="21">
        <v>0</v>
      </c>
      <c r="AW905" s="21">
        <v>0</v>
      </c>
      <c r="AX905" s="21">
        <v>0</v>
      </c>
      <c r="AZ90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84</v>
      </c>
      <c r="BA90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05" s="22">
        <f>Enrollment[[#This Row],[Refugee Children 3-14]]+Enrollment[[#This Row],[Refugee Children 15-24]]</f>
        <v>84</v>
      </c>
      <c r="BC90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0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05" s="22">
        <f>Enrollment[[#This Row],[Host Children 3-14]]+Enrollment[[#This Row],[Host Children 15-24]]</f>
        <v>0</v>
      </c>
      <c r="BF905" s="22">
        <f>Enrollment[[#This Row],['# of Boys from refugee community in age group 3-5 enrolled in learning spaces]]+Enrollment[[#This Row],['# of Boys from refugee community in age group 6-14 enrolled in learning spaces]]</f>
        <v>37</v>
      </c>
      <c r="BG905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905" s="22">
        <f>Enrollment[[#This Row],['# of Boys from host community in age group 3-5 enrolled in learning spaces]]+Enrollment[[#This Row],['# of Boys from host community in age group 6-14 enrolled in learning spaces]]</f>
        <v>0</v>
      </c>
      <c r="BI905" s="22">
        <f>Enrollment[[#This Row],['# of Girls from host community in age group 3-5 enrolled in learning spaces]]+Enrollment[[#This Row],['# of Girls from host community in age group 6-14 enrolled in learning spaces]]</f>
        <v>0</v>
      </c>
      <c r="BJ905" s="22">
        <f>Enrollment[[#This Row],[Male Refugee (3-14)]]+Enrollment[[#This Row],[Host Male (3-14)]]</f>
        <v>37</v>
      </c>
      <c r="BK905" s="22">
        <f>Enrollment[[#This Row],[Female Refugee (3-14)]]+Enrollment[[#This Row],[Host Female (3-14)]]</f>
        <v>47</v>
      </c>
      <c r="BL90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0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05" s="22">
        <f>Enrollment[[#This Row],['# of Boys from host community in age group 15-17 enrolled in learning spaces]]+Enrollment[[#This Row],['# of Boys from host community in age group 18-24 enrolled in learning spaces]]</f>
        <v>0</v>
      </c>
      <c r="BO90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05" s="22">
        <f>Enrollment[[#This Row],[Male Refugee (15-24)]]+Enrollment[[#This Row],[Male Host (15-24)]]</f>
        <v>0</v>
      </c>
      <c r="BQ905" s="22">
        <f>Enrollment[[#This Row],[Female Refugee  (15-24)]]+Enrollment[[#This Row],[Female Host (15-24)]]</f>
        <v>0</v>
      </c>
      <c r="BR905" s="22">
        <f>Enrollment[[#This Row],[Total Male (3-14)]]+Enrollment[[#This Row],[Total Male (15-24)]]</f>
        <v>37</v>
      </c>
      <c r="BS905" s="22">
        <f>Enrollment[[#This Row],[Total Female (3-14)]]+Enrollment[[#This Row],[Total Female (15-24)]]</f>
        <v>47</v>
      </c>
      <c r="BT905" s="22">
        <f>Enrollment[[#This Row],[Refugee Total]]+Enrollment[[#This Row],[Total Host]]</f>
        <v>84</v>
      </c>
      <c r="BU905" s="22">
        <f>Enrollment[[#This Row],['# of Girls from refugee community in age group 3-5 enrolled in learning spaces]]+Enrollment[[#This Row],['# of Girls from host community in age group 3-5 enrolled in learning spaces]]</f>
        <v>18</v>
      </c>
      <c r="BV905" s="22">
        <f>Enrollment[[#This Row],['# of Girls from refugee community in age group 6-14 enrolled in learning spaces]]+Enrollment[[#This Row],['# of Girls from host community in age group 6-14 enrolled in learning spaces]]</f>
        <v>29</v>
      </c>
      <c r="BW90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0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05" s="22">
        <f>Enrollment[[#This Row],['# of Boys from refugee community in age group 3-5 enrolled in learning spaces]]+Enrollment[[#This Row],['# of Boys from host community in age group 3-5 enrolled in learning spaces]]</f>
        <v>17</v>
      </c>
      <c r="BZ905" s="22">
        <f>Enrollment[[#This Row],['# of Boys from refugee community in age group 6-14 enrolled in learning spaces]]+Enrollment[[#This Row],['# of Boys from host community in age group 6-14 enrolled in learning spaces]]</f>
        <v>20</v>
      </c>
      <c r="CA905" s="22">
        <f>Enrollment[[#This Row],['# of Boys from refugee community in age group 15-17 enrolled in learning spaces]]+Enrollment[[#This Row],['# of Boys from host community in age group 15-17 enrolled in learning spaces]]</f>
        <v>0</v>
      </c>
      <c r="CB90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06" spans="1:80">
      <c r="A906" s="21" t="s">
        <v>1494</v>
      </c>
      <c r="B906" s="21" t="s">
        <v>1495</v>
      </c>
      <c r="E906" s="21" t="s">
        <v>291</v>
      </c>
      <c r="F906" s="21" t="s">
        <v>1505</v>
      </c>
      <c r="G906" s="21">
        <v>31012909</v>
      </c>
      <c r="H906" s="21" t="s">
        <v>166</v>
      </c>
      <c r="I906" s="21" t="s">
        <v>167</v>
      </c>
      <c r="J906" s="21" t="s">
        <v>168</v>
      </c>
      <c r="K906" s="21">
        <v>21.084882329008</v>
      </c>
      <c r="L906" s="21">
        <v>92.135668903372405</v>
      </c>
      <c r="M906" s="21">
        <v>-47.074893983458502</v>
      </c>
      <c r="N906" s="21">
        <v>4</v>
      </c>
      <c r="P906" s="21" t="s">
        <v>99</v>
      </c>
      <c r="Q906" s="21" t="s">
        <v>108</v>
      </c>
      <c r="S906" s="21">
        <v>15</v>
      </c>
      <c r="T906" s="21">
        <v>0</v>
      </c>
      <c r="U906" s="21">
        <v>20</v>
      </c>
      <c r="V906" s="21">
        <v>0</v>
      </c>
      <c r="W906" s="21">
        <v>0</v>
      </c>
      <c r="X906" s="21">
        <v>0</v>
      </c>
      <c r="Y906" s="21">
        <v>0</v>
      </c>
      <c r="Z906" s="21">
        <v>0</v>
      </c>
      <c r="AA906" s="21">
        <v>35</v>
      </c>
      <c r="AB906" s="21">
        <v>0</v>
      </c>
      <c r="AC906" s="21">
        <v>35</v>
      </c>
      <c r="AD906" s="21">
        <v>0</v>
      </c>
      <c r="AE906" s="21">
        <v>0</v>
      </c>
      <c r="AF906" s="21">
        <v>0</v>
      </c>
      <c r="AG906" s="21">
        <v>0</v>
      </c>
      <c r="AH906" s="21">
        <v>0</v>
      </c>
      <c r="AI906" s="21">
        <v>0</v>
      </c>
      <c r="AJ906" s="21">
        <v>0</v>
      </c>
      <c r="AK906" s="21">
        <v>0</v>
      </c>
      <c r="AL906" s="21">
        <v>0</v>
      </c>
      <c r="AM906" s="21">
        <v>0</v>
      </c>
      <c r="AN906" s="21">
        <v>0</v>
      </c>
      <c r="AO906" s="21">
        <v>0</v>
      </c>
      <c r="AP906" s="21">
        <v>0</v>
      </c>
      <c r="AQ906" s="21">
        <v>0</v>
      </c>
      <c r="AR906" s="21">
        <v>0</v>
      </c>
      <c r="AS906" s="21">
        <v>0</v>
      </c>
      <c r="AT906" s="21">
        <v>0</v>
      </c>
      <c r="AU906" s="21">
        <v>0</v>
      </c>
      <c r="AV906" s="21">
        <v>0</v>
      </c>
      <c r="AW906" s="21">
        <v>0</v>
      </c>
      <c r="AX906" s="21">
        <v>0</v>
      </c>
      <c r="AZ90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0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06" s="22">
        <f>Enrollment[[#This Row],[Refugee Children 3-14]]+Enrollment[[#This Row],[Refugee Children 15-24]]</f>
        <v>105</v>
      </c>
      <c r="BC90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0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06" s="22">
        <f>Enrollment[[#This Row],[Host Children 3-14]]+Enrollment[[#This Row],[Host Children 15-24]]</f>
        <v>0</v>
      </c>
      <c r="BF906" s="22">
        <f>Enrollment[[#This Row],['# of Boys from refugee community in age group 3-5 enrolled in learning spaces]]+Enrollment[[#This Row],['# of Boys from refugee community in age group 6-14 enrolled in learning spaces]]</f>
        <v>55</v>
      </c>
      <c r="BG906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906" s="22">
        <f>Enrollment[[#This Row],['# of Boys from host community in age group 3-5 enrolled in learning spaces]]+Enrollment[[#This Row],['# of Boys from host community in age group 6-14 enrolled in learning spaces]]</f>
        <v>0</v>
      </c>
      <c r="BI906" s="22">
        <f>Enrollment[[#This Row],['# of Girls from host community in age group 3-5 enrolled in learning spaces]]+Enrollment[[#This Row],['# of Girls from host community in age group 6-14 enrolled in learning spaces]]</f>
        <v>0</v>
      </c>
      <c r="BJ906" s="22">
        <f>Enrollment[[#This Row],[Male Refugee (3-14)]]+Enrollment[[#This Row],[Host Male (3-14)]]</f>
        <v>55</v>
      </c>
      <c r="BK906" s="22">
        <f>Enrollment[[#This Row],[Female Refugee (3-14)]]+Enrollment[[#This Row],[Host Female (3-14)]]</f>
        <v>50</v>
      </c>
      <c r="BL90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0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06" s="22">
        <f>Enrollment[[#This Row],['# of Boys from host community in age group 15-17 enrolled in learning spaces]]+Enrollment[[#This Row],['# of Boys from host community in age group 18-24 enrolled in learning spaces]]</f>
        <v>0</v>
      </c>
      <c r="BO90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06" s="22">
        <f>Enrollment[[#This Row],[Male Refugee (15-24)]]+Enrollment[[#This Row],[Male Host (15-24)]]</f>
        <v>0</v>
      </c>
      <c r="BQ906" s="22">
        <f>Enrollment[[#This Row],[Female Refugee  (15-24)]]+Enrollment[[#This Row],[Female Host (15-24)]]</f>
        <v>0</v>
      </c>
      <c r="BR906" s="22">
        <f>Enrollment[[#This Row],[Total Male (3-14)]]+Enrollment[[#This Row],[Total Male (15-24)]]</f>
        <v>55</v>
      </c>
      <c r="BS906" s="22">
        <f>Enrollment[[#This Row],[Total Female (3-14)]]+Enrollment[[#This Row],[Total Female (15-24)]]</f>
        <v>50</v>
      </c>
      <c r="BT906" s="22">
        <f>Enrollment[[#This Row],[Refugee Total]]+Enrollment[[#This Row],[Total Host]]</f>
        <v>105</v>
      </c>
      <c r="BU906" s="22">
        <f>Enrollment[[#This Row],['# of Girls from refugee community in age group 3-5 enrolled in learning spaces]]+Enrollment[[#This Row],['# of Girls from host community in age group 3-5 enrolled in learning spaces]]</f>
        <v>15</v>
      </c>
      <c r="BV906" s="22">
        <f>Enrollment[[#This Row],['# of Girls from refugee community in age group 6-14 enrolled in learning spaces]]+Enrollment[[#This Row],['# of Girls from host community in age group 6-14 enrolled in learning spaces]]</f>
        <v>35</v>
      </c>
      <c r="BW90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0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06" s="22">
        <f>Enrollment[[#This Row],['# of Boys from refugee community in age group 3-5 enrolled in learning spaces]]+Enrollment[[#This Row],['# of Boys from host community in age group 3-5 enrolled in learning spaces]]</f>
        <v>20</v>
      </c>
      <c r="BZ906" s="22">
        <f>Enrollment[[#This Row],['# of Boys from refugee community in age group 6-14 enrolled in learning spaces]]+Enrollment[[#This Row],['# of Boys from host community in age group 6-14 enrolled in learning spaces]]</f>
        <v>35</v>
      </c>
      <c r="CA906" s="22">
        <f>Enrollment[[#This Row],['# of Boys from refugee community in age group 15-17 enrolled in learning spaces]]+Enrollment[[#This Row],['# of Boys from host community in age group 15-17 enrolled in learning spaces]]</f>
        <v>0</v>
      </c>
      <c r="CB90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07" spans="1:80">
      <c r="A907" s="21" t="s">
        <v>1494</v>
      </c>
      <c r="B907" s="21" t="s">
        <v>1495</v>
      </c>
      <c r="E907" s="21" t="s">
        <v>291</v>
      </c>
      <c r="F907" s="21" t="s">
        <v>1506</v>
      </c>
      <c r="G907" s="21">
        <v>31012938</v>
      </c>
      <c r="H907" s="21" t="s">
        <v>166</v>
      </c>
      <c r="I907" s="21" t="s">
        <v>259</v>
      </c>
      <c r="J907" s="21" t="s">
        <v>168</v>
      </c>
      <c r="K907" s="21">
        <v>21.084847104567899</v>
      </c>
      <c r="L907" s="21">
        <v>92.135590238197594</v>
      </c>
      <c r="M907" s="21">
        <v>-46.459301379705799</v>
      </c>
      <c r="N907" s="21">
        <v>4</v>
      </c>
      <c r="P907" s="21" t="s">
        <v>99</v>
      </c>
      <c r="Q907" s="21" t="s">
        <v>108</v>
      </c>
      <c r="S907" s="21">
        <v>38</v>
      </c>
      <c r="T907" s="21">
        <v>0</v>
      </c>
      <c r="U907" s="21">
        <v>32</v>
      </c>
      <c r="V907" s="21">
        <v>0</v>
      </c>
      <c r="W907" s="21">
        <v>0</v>
      </c>
      <c r="X907" s="21">
        <v>0</v>
      </c>
      <c r="Y907" s="21">
        <v>0</v>
      </c>
      <c r="Z907" s="21">
        <v>0</v>
      </c>
      <c r="AA907" s="21">
        <v>20</v>
      </c>
      <c r="AB907" s="21">
        <v>0</v>
      </c>
      <c r="AC907" s="21">
        <v>15</v>
      </c>
      <c r="AD907" s="21">
        <v>0</v>
      </c>
      <c r="AE907" s="21">
        <v>0</v>
      </c>
      <c r="AF907" s="21">
        <v>0</v>
      </c>
      <c r="AG907" s="21">
        <v>0</v>
      </c>
      <c r="AH907" s="21">
        <v>0</v>
      </c>
      <c r="AI907" s="21">
        <v>0</v>
      </c>
      <c r="AJ907" s="21">
        <v>0</v>
      </c>
      <c r="AK907" s="21">
        <v>0</v>
      </c>
      <c r="AL907" s="21">
        <v>0</v>
      </c>
      <c r="AM907" s="21">
        <v>0</v>
      </c>
      <c r="AN907" s="21">
        <v>0</v>
      </c>
      <c r="AO907" s="21">
        <v>0</v>
      </c>
      <c r="AP907" s="21">
        <v>0</v>
      </c>
      <c r="AQ907" s="21">
        <v>0</v>
      </c>
      <c r="AR907" s="21">
        <v>0</v>
      </c>
      <c r="AS907" s="21">
        <v>0</v>
      </c>
      <c r="AT907" s="21">
        <v>0</v>
      </c>
      <c r="AU907" s="21">
        <v>0</v>
      </c>
      <c r="AV907" s="21">
        <v>0</v>
      </c>
      <c r="AW907" s="21">
        <v>0</v>
      </c>
      <c r="AX907" s="21">
        <v>0</v>
      </c>
      <c r="AZ90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0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07" s="22">
        <f>Enrollment[[#This Row],[Refugee Children 3-14]]+Enrollment[[#This Row],[Refugee Children 15-24]]</f>
        <v>105</v>
      </c>
      <c r="BC90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0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07" s="22">
        <f>Enrollment[[#This Row],[Host Children 3-14]]+Enrollment[[#This Row],[Host Children 15-24]]</f>
        <v>0</v>
      </c>
      <c r="BF907" s="22">
        <f>Enrollment[[#This Row],['# of Boys from refugee community in age group 3-5 enrolled in learning spaces]]+Enrollment[[#This Row],['# of Boys from refugee community in age group 6-14 enrolled in learning spaces]]</f>
        <v>47</v>
      </c>
      <c r="BG907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907" s="22">
        <f>Enrollment[[#This Row],['# of Boys from host community in age group 3-5 enrolled in learning spaces]]+Enrollment[[#This Row],['# of Boys from host community in age group 6-14 enrolled in learning spaces]]</f>
        <v>0</v>
      </c>
      <c r="BI907" s="22">
        <f>Enrollment[[#This Row],['# of Girls from host community in age group 3-5 enrolled in learning spaces]]+Enrollment[[#This Row],['# of Girls from host community in age group 6-14 enrolled in learning spaces]]</f>
        <v>0</v>
      </c>
      <c r="BJ907" s="22">
        <f>Enrollment[[#This Row],[Male Refugee (3-14)]]+Enrollment[[#This Row],[Host Male (3-14)]]</f>
        <v>47</v>
      </c>
      <c r="BK907" s="22">
        <f>Enrollment[[#This Row],[Female Refugee (3-14)]]+Enrollment[[#This Row],[Host Female (3-14)]]</f>
        <v>58</v>
      </c>
      <c r="BL90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0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07" s="22">
        <f>Enrollment[[#This Row],['# of Boys from host community in age group 15-17 enrolled in learning spaces]]+Enrollment[[#This Row],['# of Boys from host community in age group 18-24 enrolled in learning spaces]]</f>
        <v>0</v>
      </c>
      <c r="BO90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07" s="22">
        <f>Enrollment[[#This Row],[Male Refugee (15-24)]]+Enrollment[[#This Row],[Male Host (15-24)]]</f>
        <v>0</v>
      </c>
      <c r="BQ907" s="22">
        <f>Enrollment[[#This Row],[Female Refugee  (15-24)]]+Enrollment[[#This Row],[Female Host (15-24)]]</f>
        <v>0</v>
      </c>
      <c r="BR907" s="22">
        <f>Enrollment[[#This Row],[Total Male (3-14)]]+Enrollment[[#This Row],[Total Male (15-24)]]</f>
        <v>47</v>
      </c>
      <c r="BS907" s="22">
        <f>Enrollment[[#This Row],[Total Female (3-14)]]+Enrollment[[#This Row],[Total Female (15-24)]]</f>
        <v>58</v>
      </c>
      <c r="BT907" s="22">
        <f>Enrollment[[#This Row],[Refugee Total]]+Enrollment[[#This Row],[Total Host]]</f>
        <v>105</v>
      </c>
      <c r="BU907" s="22">
        <f>Enrollment[[#This Row],['# of Girls from refugee community in age group 3-5 enrolled in learning spaces]]+Enrollment[[#This Row],['# of Girls from host community in age group 3-5 enrolled in learning spaces]]</f>
        <v>38</v>
      </c>
      <c r="BV907" s="22">
        <f>Enrollment[[#This Row],['# of Girls from refugee community in age group 6-14 enrolled in learning spaces]]+Enrollment[[#This Row],['# of Girls from host community in age group 6-14 enrolled in learning spaces]]</f>
        <v>20</v>
      </c>
      <c r="BW90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0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07" s="22">
        <f>Enrollment[[#This Row],['# of Boys from refugee community in age group 3-5 enrolled in learning spaces]]+Enrollment[[#This Row],['# of Boys from host community in age group 3-5 enrolled in learning spaces]]</f>
        <v>32</v>
      </c>
      <c r="BZ907" s="22">
        <f>Enrollment[[#This Row],['# of Boys from refugee community in age group 6-14 enrolled in learning spaces]]+Enrollment[[#This Row],['# of Boys from host community in age group 6-14 enrolled in learning spaces]]</f>
        <v>15</v>
      </c>
      <c r="CA907" s="22">
        <f>Enrollment[[#This Row],['# of Boys from refugee community in age group 15-17 enrolled in learning spaces]]+Enrollment[[#This Row],['# of Boys from host community in age group 15-17 enrolled in learning spaces]]</f>
        <v>0</v>
      </c>
      <c r="CB90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08" spans="1:80">
      <c r="A908" s="21" t="s">
        <v>1494</v>
      </c>
      <c r="B908" s="21" t="s">
        <v>1495</v>
      </c>
      <c r="E908" s="21" t="s">
        <v>291</v>
      </c>
      <c r="F908" s="21" t="s">
        <v>1507</v>
      </c>
      <c r="G908" s="21">
        <v>31012963</v>
      </c>
      <c r="H908" s="21" t="s">
        <v>166</v>
      </c>
      <c r="I908" s="21" t="s">
        <v>167</v>
      </c>
      <c r="J908" s="21" t="s">
        <v>168</v>
      </c>
      <c r="K908" s="21">
        <v>21.082618465753001</v>
      </c>
      <c r="L908" s="21">
        <v>92.135334677230205</v>
      </c>
      <c r="M908" s="21">
        <v>-50.375648221593799</v>
      </c>
      <c r="N908" s="21">
        <v>4</v>
      </c>
      <c r="P908" s="21" t="s">
        <v>99</v>
      </c>
      <c r="Q908" s="21" t="s">
        <v>108</v>
      </c>
      <c r="S908" s="21">
        <v>19</v>
      </c>
      <c r="T908" s="21">
        <v>0</v>
      </c>
      <c r="U908" s="21">
        <v>16</v>
      </c>
      <c r="V908" s="21">
        <v>0</v>
      </c>
      <c r="W908" s="21">
        <v>0</v>
      </c>
      <c r="X908" s="21">
        <v>0</v>
      </c>
      <c r="Y908" s="21">
        <v>0</v>
      </c>
      <c r="Z908" s="21">
        <v>0</v>
      </c>
      <c r="AA908" s="21">
        <v>23</v>
      </c>
      <c r="AB908" s="21">
        <v>0</v>
      </c>
      <c r="AC908" s="21">
        <v>21</v>
      </c>
      <c r="AD908" s="21">
        <v>0</v>
      </c>
      <c r="AE908" s="21">
        <v>0</v>
      </c>
      <c r="AF908" s="21">
        <v>0</v>
      </c>
      <c r="AG908" s="21">
        <v>0</v>
      </c>
      <c r="AH908" s="21">
        <v>0</v>
      </c>
      <c r="AI908" s="21">
        <v>0</v>
      </c>
      <c r="AJ908" s="21">
        <v>0</v>
      </c>
      <c r="AK908" s="21">
        <v>0</v>
      </c>
      <c r="AL908" s="21">
        <v>0</v>
      </c>
      <c r="AM908" s="21">
        <v>0</v>
      </c>
      <c r="AN908" s="21">
        <v>0</v>
      </c>
      <c r="AO908" s="21">
        <v>0</v>
      </c>
      <c r="AP908" s="21">
        <v>0</v>
      </c>
      <c r="AQ908" s="21">
        <v>0</v>
      </c>
      <c r="AR908" s="21">
        <v>0</v>
      </c>
      <c r="AS908" s="21">
        <v>0</v>
      </c>
      <c r="AT908" s="21">
        <v>0</v>
      </c>
      <c r="AU908" s="21">
        <v>0</v>
      </c>
      <c r="AV908" s="21">
        <v>0</v>
      </c>
      <c r="AW908" s="21">
        <v>0</v>
      </c>
      <c r="AX908" s="21">
        <v>0</v>
      </c>
      <c r="AZ90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79</v>
      </c>
      <c r="BA90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08" s="22">
        <f>Enrollment[[#This Row],[Refugee Children 3-14]]+Enrollment[[#This Row],[Refugee Children 15-24]]</f>
        <v>79</v>
      </c>
      <c r="BC90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0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08" s="22">
        <f>Enrollment[[#This Row],[Host Children 3-14]]+Enrollment[[#This Row],[Host Children 15-24]]</f>
        <v>0</v>
      </c>
      <c r="BF908" s="22">
        <f>Enrollment[[#This Row],['# of Boys from refugee community in age group 3-5 enrolled in learning spaces]]+Enrollment[[#This Row],['# of Boys from refugee community in age group 6-14 enrolled in learning spaces]]</f>
        <v>37</v>
      </c>
      <c r="BG908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908" s="22">
        <f>Enrollment[[#This Row],['# of Boys from host community in age group 3-5 enrolled in learning spaces]]+Enrollment[[#This Row],['# of Boys from host community in age group 6-14 enrolled in learning spaces]]</f>
        <v>0</v>
      </c>
      <c r="BI908" s="22">
        <f>Enrollment[[#This Row],['# of Girls from host community in age group 3-5 enrolled in learning spaces]]+Enrollment[[#This Row],['# of Girls from host community in age group 6-14 enrolled in learning spaces]]</f>
        <v>0</v>
      </c>
      <c r="BJ908" s="22">
        <f>Enrollment[[#This Row],[Male Refugee (3-14)]]+Enrollment[[#This Row],[Host Male (3-14)]]</f>
        <v>37</v>
      </c>
      <c r="BK908" s="22">
        <f>Enrollment[[#This Row],[Female Refugee (3-14)]]+Enrollment[[#This Row],[Host Female (3-14)]]</f>
        <v>42</v>
      </c>
      <c r="BL90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0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08" s="22">
        <f>Enrollment[[#This Row],['# of Boys from host community in age group 15-17 enrolled in learning spaces]]+Enrollment[[#This Row],['# of Boys from host community in age group 18-24 enrolled in learning spaces]]</f>
        <v>0</v>
      </c>
      <c r="BO90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08" s="22">
        <f>Enrollment[[#This Row],[Male Refugee (15-24)]]+Enrollment[[#This Row],[Male Host (15-24)]]</f>
        <v>0</v>
      </c>
      <c r="BQ908" s="22">
        <f>Enrollment[[#This Row],[Female Refugee  (15-24)]]+Enrollment[[#This Row],[Female Host (15-24)]]</f>
        <v>0</v>
      </c>
      <c r="BR908" s="22">
        <f>Enrollment[[#This Row],[Total Male (3-14)]]+Enrollment[[#This Row],[Total Male (15-24)]]</f>
        <v>37</v>
      </c>
      <c r="BS908" s="22">
        <f>Enrollment[[#This Row],[Total Female (3-14)]]+Enrollment[[#This Row],[Total Female (15-24)]]</f>
        <v>42</v>
      </c>
      <c r="BT908" s="22">
        <f>Enrollment[[#This Row],[Refugee Total]]+Enrollment[[#This Row],[Total Host]]</f>
        <v>79</v>
      </c>
      <c r="BU908" s="22">
        <f>Enrollment[[#This Row],['# of Girls from refugee community in age group 3-5 enrolled in learning spaces]]+Enrollment[[#This Row],['# of Girls from host community in age group 3-5 enrolled in learning spaces]]</f>
        <v>19</v>
      </c>
      <c r="BV908" s="22">
        <f>Enrollment[[#This Row],['# of Girls from refugee community in age group 6-14 enrolled in learning spaces]]+Enrollment[[#This Row],['# of Girls from host community in age group 6-14 enrolled in learning spaces]]</f>
        <v>23</v>
      </c>
      <c r="BW90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0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08" s="22">
        <f>Enrollment[[#This Row],['# of Boys from refugee community in age group 3-5 enrolled in learning spaces]]+Enrollment[[#This Row],['# of Boys from host community in age group 3-5 enrolled in learning spaces]]</f>
        <v>16</v>
      </c>
      <c r="BZ908" s="22">
        <f>Enrollment[[#This Row],['# of Boys from refugee community in age group 6-14 enrolled in learning spaces]]+Enrollment[[#This Row],['# of Boys from host community in age group 6-14 enrolled in learning spaces]]</f>
        <v>21</v>
      </c>
      <c r="CA908" s="22">
        <f>Enrollment[[#This Row],['# of Boys from refugee community in age group 15-17 enrolled in learning spaces]]+Enrollment[[#This Row],['# of Boys from host community in age group 15-17 enrolled in learning spaces]]</f>
        <v>0</v>
      </c>
      <c r="CB90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09" spans="1:80">
      <c r="A909" s="21" t="s">
        <v>1494</v>
      </c>
      <c r="B909" s="21" t="s">
        <v>1495</v>
      </c>
      <c r="E909" s="21" t="s">
        <v>291</v>
      </c>
      <c r="F909" s="21" t="s">
        <v>1508</v>
      </c>
      <c r="G909" s="21">
        <v>31013198</v>
      </c>
      <c r="H909" s="21" t="s">
        <v>166</v>
      </c>
      <c r="I909" s="21" t="s">
        <v>167</v>
      </c>
      <c r="J909" s="21" t="s">
        <v>168</v>
      </c>
      <c r="K909" s="21">
        <v>21.083445191655201</v>
      </c>
      <c r="L909" s="21">
        <v>92.134865677387893</v>
      </c>
      <c r="M909" s="21">
        <v>-52.834943894372699</v>
      </c>
      <c r="N909" s="21">
        <v>4</v>
      </c>
      <c r="P909" s="21" t="s">
        <v>99</v>
      </c>
      <c r="Q909" s="21" t="s">
        <v>108</v>
      </c>
      <c r="S909" s="21">
        <v>22</v>
      </c>
      <c r="T909" s="21">
        <v>0</v>
      </c>
      <c r="U909" s="21">
        <v>13</v>
      </c>
      <c r="V909" s="21">
        <v>0</v>
      </c>
      <c r="W909" s="21">
        <v>0</v>
      </c>
      <c r="X909" s="21">
        <v>0</v>
      </c>
      <c r="Y909" s="21">
        <v>0</v>
      </c>
      <c r="Z909" s="21">
        <v>0</v>
      </c>
      <c r="AA909" s="21">
        <v>39</v>
      </c>
      <c r="AB909" s="21">
        <v>0</v>
      </c>
      <c r="AC909" s="21">
        <v>31</v>
      </c>
      <c r="AD909" s="21">
        <v>0</v>
      </c>
      <c r="AE909" s="21">
        <v>0</v>
      </c>
      <c r="AF909" s="21">
        <v>0</v>
      </c>
      <c r="AG909" s="21">
        <v>0</v>
      </c>
      <c r="AH909" s="21">
        <v>0</v>
      </c>
      <c r="AI909" s="21">
        <v>0</v>
      </c>
      <c r="AJ909" s="21">
        <v>0</v>
      </c>
      <c r="AK909" s="21">
        <v>0</v>
      </c>
      <c r="AL909" s="21">
        <v>0</v>
      </c>
      <c r="AM909" s="21">
        <v>0</v>
      </c>
      <c r="AN909" s="21">
        <v>0</v>
      </c>
      <c r="AO909" s="21">
        <v>0</v>
      </c>
      <c r="AP909" s="21">
        <v>0</v>
      </c>
      <c r="AQ909" s="21">
        <v>0</v>
      </c>
      <c r="AR909" s="21">
        <v>0</v>
      </c>
      <c r="AS909" s="21">
        <v>0</v>
      </c>
      <c r="AT909" s="21">
        <v>0</v>
      </c>
      <c r="AU909" s="21">
        <v>0</v>
      </c>
      <c r="AV909" s="21">
        <v>0</v>
      </c>
      <c r="AW909" s="21">
        <v>0</v>
      </c>
      <c r="AX909" s="21">
        <v>0</v>
      </c>
      <c r="AZ90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0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09" s="22">
        <f>Enrollment[[#This Row],[Refugee Children 3-14]]+Enrollment[[#This Row],[Refugee Children 15-24]]</f>
        <v>105</v>
      </c>
      <c r="BC90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0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09" s="22">
        <f>Enrollment[[#This Row],[Host Children 3-14]]+Enrollment[[#This Row],[Host Children 15-24]]</f>
        <v>0</v>
      </c>
      <c r="BF909" s="22">
        <f>Enrollment[[#This Row],['# of Boys from refugee community in age group 3-5 enrolled in learning spaces]]+Enrollment[[#This Row],['# of Boys from refugee community in age group 6-14 enrolled in learning spaces]]</f>
        <v>44</v>
      </c>
      <c r="BG909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909" s="22">
        <f>Enrollment[[#This Row],['# of Boys from host community in age group 3-5 enrolled in learning spaces]]+Enrollment[[#This Row],['# of Boys from host community in age group 6-14 enrolled in learning spaces]]</f>
        <v>0</v>
      </c>
      <c r="BI909" s="22">
        <f>Enrollment[[#This Row],['# of Girls from host community in age group 3-5 enrolled in learning spaces]]+Enrollment[[#This Row],['# of Girls from host community in age group 6-14 enrolled in learning spaces]]</f>
        <v>0</v>
      </c>
      <c r="BJ909" s="22">
        <f>Enrollment[[#This Row],[Male Refugee (3-14)]]+Enrollment[[#This Row],[Host Male (3-14)]]</f>
        <v>44</v>
      </c>
      <c r="BK909" s="22">
        <f>Enrollment[[#This Row],[Female Refugee (3-14)]]+Enrollment[[#This Row],[Host Female (3-14)]]</f>
        <v>61</v>
      </c>
      <c r="BL90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0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09" s="22">
        <f>Enrollment[[#This Row],['# of Boys from host community in age group 15-17 enrolled in learning spaces]]+Enrollment[[#This Row],['# of Boys from host community in age group 18-24 enrolled in learning spaces]]</f>
        <v>0</v>
      </c>
      <c r="BO90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09" s="22">
        <f>Enrollment[[#This Row],[Male Refugee (15-24)]]+Enrollment[[#This Row],[Male Host (15-24)]]</f>
        <v>0</v>
      </c>
      <c r="BQ909" s="22">
        <f>Enrollment[[#This Row],[Female Refugee  (15-24)]]+Enrollment[[#This Row],[Female Host (15-24)]]</f>
        <v>0</v>
      </c>
      <c r="BR909" s="22">
        <f>Enrollment[[#This Row],[Total Male (3-14)]]+Enrollment[[#This Row],[Total Male (15-24)]]</f>
        <v>44</v>
      </c>
      <c r="BS909" s="22">
        <f>Enrollment[[#This Row],[Total Female (3-14)]]+Enrollment[[#This Row],[Total Female (15-24)]]</f>
        <v>61</v>
      </c>
      <c r="BT909" s="22">
        <f>Enrollment[[#This Row],[Refugee Total]]+Enrollment[[#This Row],[Total Host]]</f>
        <v>105</v>
      </c>
      <c r="BU909" s="22">
        <f>Enrollment[[#This Row],['# of Girls from refugee community in age group 3-5 enrolled in learning spaces]]+Enrollment[[#This Row],['# of Girls from host community in age group 3-5 enrolled in learning spaces]]</f>
        <v>22</v>
      </c>
      <c r="BV909" s="22">
        <f>Enrollment[[#This Row],['# of Girls from refugee community in age group 6-14 enrolled in learning spaces]]+Enrollment[[#This Row],['# of Girls from host community in age group 6-14 enrolled in learning spaces]]</f>
        <v>39</v>
      </c>
      <c r="BW90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0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09" s="22">
        <f>Enrollment[[#This Row],['# of Boys from refugee community in age group 3-5 enrolled in learning spaces]]+Enrollment[[#This Row],['# of Boys from host community in age group 3-5 enrolled in learning spaces]]</f>
        <v>13</v>
      </c>
      <c r="BZ909" s="22">
        <f>Enrollment[[#This Row],['# of Boys from refugee community in age group 6-14 enrolled in learning spaces]]+Enrollment[[#This Row],['# of Boys from host community in age group 6-14 enrolled in learning spaces]]</f>
        <v>31</v>
      </c>
      <c r="CA90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0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10" spans="1:80">
      <c r="A910" s="21" t="s">
        <v>1494</v>
      </c>
      <c r="B910" s="21" t="s">
        <v>1495</v>
      </c>
      <c r="E910" s="21" t="s">
        <v>475</v>
      </c>
      <c r="F910" s="21" t="s">
        <v>1509</v>
      </c>
      <c r="G910" s="21">
        <v>31012919</v>
      </c>
      <c r="H910" s="21" t="s">
        <v>166</v>
      </c>
      <c r="I910" s="21" t="s">
        <v>167</v>
      </c>
      <c r="J910" s="21" t="s">
        <v>168</v>
      </c>
      <c r="K910" s="21">
        <v>21.0799264726333</v>
      </c>
      <c r="L910" s="21">
        <v>92.144219116710701</v>
      </c>
      <c r="M910" s="21">
        <v>-48.890425255725901</v>
      </c>
      <c r="N910" s="21">
        <v>4</v>
      </c>
      <c r="P910" s="21" t="s">
        <v>99</v>
      </c>
      <c r="Q910" s="21" t="s">
        <v>108</v>
      </c>
      <c r="S910" s="21">
        <v>19</v>
      </c>
      <c r="T910" s="21">
        <v>0</v>
      </c>
      <c r="U910" s="21">
        <v>11</v>
      </c>
      <c r="V910" s="21">
        <v>0</v>
      </c>
      <c r="W910" s="21">
        <v>0</v>
      </c>
      <c r="X910" s="21">
        <v>0</v>
      </c>
      <c r="Y910" s="21">
        <v>0</v>
      </c>
      <c r="Z910" s="21">
        <v>0</v>
      </c>
      <c r="AA910" s="21">
        <v>33</v>
      </c>
      <c r="AB910" s="21">
        <v>0</v>
      </c>
      <c r="AC910" s="21">
        <v>30</v>
      </c>
      <c r="AD910" s="21">
        <v>0</v>
      </c>
      <c r="AE910" s="21">
        <v>0</v>
      </c>
      <c r="AF910" s="21">
        <v>0</v>
      </c>
      <c r="AG910" s="21">
        <v>0</v>
      </c>
      <c r="AH910" s="21">
        <v>0</v>
      </c>
      <c r="AI910" s="21">
        <v>0</v>
      </c>
      <c r="AJ910" s="21">
        <v>0</v>
      </c>
      <c r="AK910" s="21">
        <v>0</v>
      </c>
      <c r="AL910" s="21">
        <v>0</v>
      </c>
      <c r="AM910" s="21">
        <v>0</v>
      </c>
      <c r="AN910" s="21">
        <v>0</v>
      </c>
      <c r="AO910" s="21">
        <v>0</v>
      </c>
      <c r="AP910" s="21">
        <v>0</v>
      </c>
      <c r="AQ910" s="21">
        <v>0</v>
      </c>
      <c r="AR910" s="21">
        <v>0</v>
      </c>
      <c r="AS910" s="21">
        <v>0</v>
      </c>
      <c r="AT910" s="21">
        <v>0</v>
      </c>
      <c r="AU910" s="21">
        <v>0</v>
      </c>
      <c r="AV910" s="21">
        <v>0</v>
      </c>
      <c r="AW910" s="21">
        <v>0</v>
      </c>
      <c r="AX910" s="21">
        <v>0</v>
      </c>
      <c r="AZ9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93</v>
      </c>
      <c r="BA9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10" s="22">
        <f>Enrollment[[#This Row],[Refugee Children 3-14]]+Enrollment[[#This Row],[Refugee Children 15-24]]</f>
        <v>93</v>
      </c>
      <c r="BC9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10" s="22">
        <f>Enrollment[[#This Row],[Host Children 3-14]]+Enrollment[[#This Row],[Host Children 15-24]]</f>
        <v>0</v>
      </c>
      <c r="BF910" s="22">
        <f>Enrollment[[#This Row],['# of Boys from refugee community in age group 3-5 enrolled in learning spaces]]+Enrollment[[#This Row],['# of Boys from refugee community in age group 6-14 enrolled in learning spaces]]</f>
        <v>41</v>
      </c>
      <c r="BG910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910" s="22">
        <f>Enrollment[[#This Row],['# of Boys from host community in age group 3-5 enrolled in learning spaces]]+Enrollment[[#This Row],['# of Boys from host community in age group 6-14 enrolled in learning spaces]]</f>
        <v>0</v>
      </c>
      <c r="BI910" s="22">
        <f>Enrollment[[#This Row],['# of Girls from host community in age group 3-5 enrolled in learning spaces]]+Enrollment[[#This Row],['# of Girls from host community in age group 6-14 enrolled in learning spaces]]</f>
        <v>0</v>
      </c>
      <c r="BJ910" s="22">
        <f>Enrollment[[#This Row],[Male Refugee (3-14)]]+Enrollment[[#This Row],[Host Male (3-14)]]</f>
        <v>41</v>
      </c>
      <c r="BK910" s="22">
        <f>Enrollment[[#This Row],[Female Refugee (3-14)]]+Enrollment[[#This Row],[Host Female (3-14)]]</f>
        <v>52</v>
      </c>
      <c r="BL9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10" s="22">
        <f>Enrollment[[#This Row],['# of Boys from host community in age group 15-17 enrolled in learning spaces]]+Enrollment[[#This Row],['# of Boys from host community in age group 18-24 enrolled in learning spaces]]</f>
        <v>0</v>
      </c>
      <c r="BO9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10" s="22">
        <f>Enrollment[[#This Row],[Male Refugee (15-24)]]+Enrollment[[#This Row],[Male Host (15-24)]]</f>
        <v>0</v>
      </c>
      <c r="BQ910" s="22">
        <f>Enrollment[[#This Row],[Female Refugee  (15-24)]]+Enrollment[[#This Row],[Female Host (15-24)]]</f>
        <v>0</v>
      </c>
      <c r="BR910" s="22">
        <f>Enrollment[[#This Row],[Total Male (3-14)]]+Enrollment[[#This Row],[Total Male (15-24)]]</f>
        <v>41</v>
      </c>
      <c r="BS910" s="22">
        <f>Enrollment[[#This Row],[Total Female (3-14)]]+Enrollment[[#This Row],[Total Female (15-24)]]</f>
        <v>52</v>
      </c>
      <c r="BT910" s="22">
        <f>Enrollment[[#This Row],[Refugee Total]]+Enrollment[[#This Row],[Total Host]]</f>
        <v>93</v>
      </c>
      <c r="BU910" s="22">
        <f>Enrollment[[#This Row],['# of Girls from refugee community in age group 3-5 enrolled in learning spaces]]+Enrollment[[#This Row],['# of Girls from host community in age group 3-5 enrolled in learning spaces]]</f>
        <v>19</v>
      </c>
      <c r="BV910" s="22">
        <f>Enrollment[[#This Row],['# of Girls from refugee community in age group 6-14 enrolled in learning spaces]]+Enrollment[[#This Row],['# of Girls from host community in age group 6-14 enrolled in learning spaces]]</f>
        <v>33</v>
      </c>
      <c r="BW9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10" s="22">
        <f>Enrollment[[#This Row],['# of Boys from refugee community in age group 3-5 enrolled in learning spaces]]+Enrollment[[#This Row],['# of Boys from host community in age group 3-5 enrolled in learning spaces]]</f>
        <v>11</v>
      </c>
      <c r="BZ910" s="22">
        <f>Enrollment[[#This Row],['# of Boys from refugee community in age group 6-14 enrolled in learning spaces]]+Enrollment[[#This Row],['# of Boys from host community in age group 6-14 enrolled in learning spaces]]</f>
        <v>30</v>
      </c>
      <c r="CA9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9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11" spans="1:80">
      <c r="A911" s="21" t="s">
        <v>1494</v>
      </c>
      <c r="B911" s="21" t="s">
        <v>1495</v>
      </c>
      <c r="E911" s="21" t="s">
        <v>475</v>
      </c>
      <c r="F911" s="21" t="s">
        <v>1510</v>
      </c>
      <c r="G911" s="21">
        <v>31012995</v>
      </c>
      <c r="H911" s="21" t="s">
        <v>166</v>
      </c>
      <c r="I911" s="21" t="s">
        <v>259</v>
      </c>
      <c r="J911" s="21" t="s">
        <v>168</v>
      </c>
      <c r="K911" s="21">
        <v>21.080687650758499</v>
      </c>
      <c r="L911" s="21">
        <v>92.144712262850305</v>
      </c>
      <c r="M911" s="21">
        <v>-42.485260196803203</v>
      </c>
      <c r="N911" s="21">
        <v>4</v>
      </c>
      <c r="P911" s="21" t="s">
        <v>99</v>
      </c>
      <c r="Q911" s="21" t="s">
        <v>108</v>
      </c>
      <c r="S911" s="21">
        <v>39</v>
      </c>
      <c r="T911" s="21">
        <v>0</v>
      </c>
      <c r="U911" s="21">
        <v>26</v>
      </c>
      <c r="V911" s="21">
        <v>0</v>
      </c>
      <c r="W911" s="21">
        <v>0</v>
      </c>
      <c r="X911" s="21">
        <v>0</v>
      </c>
      <c r="Y911" s="21">
        <v>0</v>
      </c>
      <c r="Z911" s="21">
        <v>0</v>
      </c>
      <c r="AA911" s="21">
        <v>20</v>
      </c>
      <c r="AB911" s="21">
        <v>0</v>
      </c>
      <c r="AC911" s="21">
        <v>15</v>
      </c>
      <c r="AD911" s="21">
        <v>0</v>
      </c>
      <c r="AE911" s="21">
        <v>0</v>
      </c>
      <c r="AF911" s="21">
        <v>0</v>
      </c>
      <c r="AG911" s="21">
        <v>0</v>
      </c>
      <c r="AH911" s="21">
        <v>0</v>
      </c>
      <c r="AI911" s="21">
        <v>0</v>
      </c>
      <c r="AJ911" s="21">
        <v>0</v>
      </c>
      <c r="AK911" s="21">
        <v>0</v>
      </c>
      <c r="AL911" s="21">
        <v>0</v>
      </c>
      <c r="AM911" s="21">
        <v>0</v>
      </c>
      <c r="AN911" s="21">
        <v>0</v>
      </c>
      <c r="AO911" s="21">
        <v>0</v>
      </c>
      <c r="AP911" s="21">
        <v>0</v>
      </c>
      <c r="AQ911" s="21">
        <v>0</v>
      </c>
      <c r="AR911" s="21">
        <v>0</v>
      </c>
      <c r="AS911" s="21">
        <v>0</v>
      </c>
      <c r="AT911" s="21">
        <v>0</v>
      </c>
      <c r="AU911" s="21">
        <v>0</v>
      </c>
      <c r="AV911" s="21">
        <v>0</v>
      </c>
      <c r="AW911" s="21">
        <v>0</v>
      </c>
      <c r="AX911" s="21">
        <v>0</v>
      </c>
      <c r="AZ9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100</v>
      </c>
      <c r="BA9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11" s="22">
        <f>Enrollment[[#This Row],[Refugee Children 3-14]]+Enrollment[[#This Row],[Refugee Children 15-24]]</f>
        <v>100</v>
      </c>
      <c r="BC9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11" s="22">
        <f>Enrollment[[#This Row],[Host Children 3-14]]+Enrollment[[#This Row],[Host Children 15-24]]</f>
        <v>0</v>
      </c>
      <c r="BF911" s="22">
        <f>Enrollment[[#This Row],['# of Boys from refugee community in age group 3-5 enrolled in learning spaces]]+Enrollment[[#This Row],['# of Boys from refugee community in age group 6-14 enrolled in learning spaces]]</f>
        <v>41</v>
      </c>
      <c r="BG911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911" s="22">
        <f>Enrollment[[#This Row],['# of Boys from host community in age group 3-5 enrolled in learning spaces]]+Enrollment[[#This Row],['# of Boys from host community in age group 6-14 enrolled in learning spaces]]</f>
        <v>0</v>
      </c>
      <c r="BI911" s="22">
        <f>Enrollment[[#This Row],['# of Girls from host community in age group 3-5 enrolled in learning spaces]]+Enrollment[[#This Row],['# of Girls from host community in age group 6-14 enrolled in learning spaces]]</f>
        <v>0</v>
      </c>
      <c r="BJ911" s="22">
        <f>Enrollment[[#This Row],[Male Refugee (3-14)]]+Enrollment[[#This Row],[Host Male (3-14)]]</f>
        <v>41</v>
      </c>
      <c r="BK911" s="22">
        <f>Enrollment[[#This Row],[Female Refugee (3-14)]]+Enrollment[[#This Row],[Host Female (3-14)]]</f>
        <v>59</v>
      </c>
      <c r="BL9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11" s="22">
        <f>Enrollment[[#This Row],['# of Boys from host community in age group 15-17 enrolled in learning spaces]]+Enrollment[[#This Row],['# of Boys from host community in age group 18-24 enrolled in learning spaces]]</f>
        <v>0</v>
      </c>
      <c r="BO9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11" s="22">
        <f>Enrollment[[#This Row],[Male Refugee (15-24)]]+Enrollment[[#This Row],[Male Host (15-24)]]</f>
        <v>0</v>
      </c>
      <c r="BQ911" s="22">
        <f>Enrollment[[#This Row],[Female Refugee  (15-24)]]+Enrollment[[#This Row],[Female Host (15-24)]]</f>
        <v>0</v>
      </c>
      <c r="BR911" s="22">
        <f>Enrollment[[#This Row],[Total Male (3-14)]]+Enrollment[[#This Row],[Total Male (15-24)]]</f>
        <v>41</v>
      </c>
      <c r="BS911" s="22">
        <f>Enrollment[[#This Row],[Total Female (3-14)]]+Enrollment[[#This Row],[Total Female (15-24)]]</f>
        <v>59</v>
      </c>
      <c r="BT911" s="22">
        <f>Enrollment[[#This Row],[Refugee Total]]+Enrollment[[#This Row],[Total Host]]</f>
        <v>100</v>
      </c>
      <c r="BU911" s="22">
        <f>Enrollment[[#This Row],['# of Girls from refugee community in age group 3-5 enrolled in learning spaces]]+Enrollment[[#This Row],['# of Girls from host community in age group 3-5 enrolled in learning spaces]]</f>
        <v>39</v>
      </c>
      <c r="BV911" s="22">
        <f>Enrollment[[#This Row],['# of Girls from refugee community in age group 6-14 enrolled in learning spaces]]+Enrollment[[#This Row],['# of Girls from host community in age group 6-14 enrolled in learning spaces]]</f>
        <v>20</v>
      </c>
      <c r="BW9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11" s="22">
        <f>Enrollment[[#This Row],['# of Boys from refugee community in age group 3-5 enrolled in learning spaces]]+Enrollment[[#This Row],['# of Boys from host community in age group 3-5 enrolled in learning spaces]]</f>
        <v>26</v>
      </c>
      <c r="BZ911" s="22">
        <f>Enrollment[[#This Row],['# of Boys from refugee community in age group 6-14 enrolled in learning spaces]]+Enrollment[[#This Row],['# of Boys from host community in age group 6-14 enrolled in learning spaces]]</f>
        <v>15</v>
      </c>
      <c r="CA9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9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12" spans="1:80">
      <c r="A912" s="21" t="s">
        <v>1494</v>
      </c>
      <c r="B912" s="21" t="s">
        <v>1495</v>
      </c>
      <c r="E912" s="21" t="s">
        <v>475</v>
      </c>
      <c r="F912" s="21" t="s">
        <v>1511</v>
      </c>
      <c r="G912" s="21">
        <v>31013063</v>
      </c>
      <c r="H912" s="21" t="s">
        <v>166</v>
      </c>
      <c r="I912" s="21" t="s">
        <v>259</v>
      </c>
      <c r="J912" s="21" t="s">
        <v>168</v>
      </c>
      <c r="K912" s="21">
        <v>21.0760503229743</v>
      </c>
      <c r="L912" s="21">
        <v>92.147955543260494</v>
      </c>
      <c r="M912" s="21">
        <v>-31.146008769208098</v>
      </c>
      <c r="N912" s="21">
        <v>4</v>
      </c>
      <c r="P912" s="21" t="s">
        <v>99</v>
      </c>
      <c r="Q912" s="21" t="s">
        <v>108</v>
      </c>
      <c r="S912" s="21">
        <v>19</v>
      </c>
      <c r="T912" s="21">
        <v>0</v>
      </c>
      <c r="U912" s="21">
        <v>16</v>
      </c>
      <c r="V912" s="21">
        <v>0</v>
      </c>
      <c r="W912" s="21">
        <v>0</v>
      </c>
      <c r="X912" s="21">
        <v>0</v>
      </c>
      <c r="Y912" s="21">
        <v>0</v>
      </c>
      <c r="Z912" s="21">
        <v>0</v>
      </c>
      <c r="AA912" s="21">
        <v>26</v>
      </c>
      <c r="AB912" s="21">
        <v>0</v>
      </c>
      <c r="AC912" s="21">
        <v>21</v>
      </c>
      <c r="AD912" s="21">
        <v>0</v>
      </c>
      <c r="AE912" s="21">
        <v>0</v>
      </c>
      <c r="AF912" s="21">
        <v>0</v>
      </c>
      <c r="AG912" s="21">
        <v>0</v>
      </c>
      <c r="AH912" s="21">
        <v>0</v>
      </c>
      <c r="AI912" s="21">
        <v>0</v>
      </c>
      <c r="AJ912" s="21">
        <v>0</v>
      </c>
      <c r="AK912" s="21">
        <v>0</v>
      </c>
      <c r="AL912" s="21">
        <v>0</v>
      </c>
      <c r="AM912" s="21">
        <v>0</v>
      </c>
      <c r="AN912" s="21">
        <v>0</v>
      </c>
      <c r="AO912" s="21">
        <v>0</v>
      </c>
      <c r="AP912" s="21">
        <v>0</v>
      </c>
      <c r="AQ912" s="21">
        <v>0</v>
      </c>
      <c r="AR912" s="21">
        <v>0</v>
      </c>
      <c r="AS912" s="21">
        <v>0</v>
      </c>
      <c r="AT912" s="21">
        <v>0</v>
      </c>
      <c r="AU912" s="21">
        <v>0</v>
      </c>
      <c r="AV912" s="21">
        <v>0</v>
      </c>
      <c r="AW912" s="21">
        <v>0</v>
      </c>
      <c r="AX912" s="21">
        <v>0</v>
      </c>
      <c r="AZ9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82</v>
      </c>
      <c r="BA9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12" s="22">
        <f>Enrollment[[#This Row],[Refugee Children 3-14]]+Enrollment[[#This Row],[Refugee Children 15-24]]</f>
        <v>82</v>
      </c>
      <c r="BC9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12" s="22">
        <f>Enrollment[[#This Row],[Host Children 3-14]]+Enrollment[[#This Row],[Host Children 15-24]]</f>
        <v>0</v>
      </c>
      <c r="BF912" s="22">
        <f>Enrollment[[#This Row],['# of Boys from refugee community in age group 3-5 enrolled in learning spaces]]+Enrollment[[#This Row],['# of Boys from refugee community in age group 6-14 enrolled in learning spaces]]</f>
        <v>37</v>
      </c>
      <c r="BG912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912" s="22">
        <f>Enrollment[[#This Row],['# of Boys from host community in age group 3-5 enrolled in learning spaces]]+Enrollment[[#This Row],['# of Boys from host community in age group 6-14 enrolled in learning spaces]]</f>
        <v>0</v>
      </c>
      <c r="BI912" s="22">
        <f>Enrollment[[#This Row],['# of Girls from host community in age group 3-5 enrolled in learning spaces]]+Enrollment[[#This Row],['# of Girls from host community in age group 6-14 enrolled in learning spaces]]</f>
        <v>0</v>
      </c>
      <c r="BJ912" s="22">
        <f>Enrollment[[#This Row],[Male Refugee (3-14)]]+Enrollment[[#This Row],[Host Male (3-14)]]</f>
        <v>37</v>
      </c>
      <c r="BK912" s="22">
        <f>Enrollment[[#This Row],[Female Refugee (3-14)]]+Enrollment[[#This Row],[Host Female (3-14)]]</f>
        <v>45</v>
      </c>
      <c r="BL9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12" s="22">
        <f>Enrollment[[#This Row],['# of Boys from host community in age group 15-17 enrolled in learning spaces]]+Enrollment[[#This Row],['# of Boys from host community in age group 18-24 enrolled in learning spaces]]</f>
        <v>0</v>
      </c>
      <c r="BO9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12" s="22">
        <f>Enrollment[[#This Row],[Male Refugee (15-24)]]+Enrollment[[#This Row],[Male Host (15-24)]]</f>
        <v>0</v>
      </c>
      <c r="BQ912" s="22">
        <f>Enrollment[[#This Row],[Female Refugee  (15-24)]]+Enrollment[[#This Row],[Female Host (15-24)]]</f>
        <v>0</v>
      </c>
      <c r="BR912" s="22">
        <f>Enrollment[[#This Row],[Total Male (3-14)]]+Enrollment[[#This Row],[Total Male (15-24)]]</f>
        <v>37</v>
      </c>
      <c r="BS912" s="22">
        <f>Enrollment[[#This Row],[Total Female (3-14)]]+Enrollment[[#This Row],[Total Female (15-24)]]</f>
        <v>45</v>
      </c>
      <c r="BT912" s="22">
        <f>Enrollment[[#This Row],[Refugee Total]]+Enrollment[[#This Row],[Total Host]]</f>
        <v>82</v>
      </c>
      <c r="BU912" s="22">
        <f>Enrollment[[#This Row],['# of Girls from refugee community in age group 3-5 enrolled in learning spaces]]+Enrollment[[#This Row],['# of Girls from host community in age group 3-5 enrolled in learning spaces]]</f>
        <v>19</v>
      </c>
      <c r="BV912" s="22">
        <f>Enrollment[[#This Row],['# of Girls from refugee community in age group 6-14 enrolled in learning spaces]]+Enrollment[[#This Row],['# of Girls from host community in age group 6-14 enrolled in learning spaces]]</f>
        <v>26</v>
      </c>
      <c r="BW9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12" s="22">
        <f>Enrollment[[#This Row],['# of Boys from refugee community in age group 3-5 enrolled in learning spaces]]+Enrollment[[#This Row],['# of Boys from host community in age group 3-5 enrolled in learning spaces]]</f>
        <v>16</v>
      </c>
      <c r="BZ912" s="22">
        <f>Enrollment[[#This Row],['# of Boys from refugee community in age group 6-14 enrolled in learning spaces]]+Enrollment[[#This Row],['# of Boys from host community in age group 6-14 enrolled in learning spaces]]</f>
        <v>21</v>
      </c>
      <c r="CA9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9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13" spans="1:80">
      <c r="A913" s="21" t="s">
        <v>1494</v>
      </c>
      <c r="B913" s="21" t="s">
        <v>1495</v>
      </c>
      <c r="E913" s="21" t="s">
        <v>475</v>
      </c>
      <c r="F913" s="21" t="s">
        <v>1512</v>
      </c>
      <c r="G913" s="21">
        <v>31013105</v>
      </c>
      <c r="H913" s="21" t="s">
        <v>166</v>
      </c>
      <c r="I913" s="21" t="s">
        <v>167</v>
      </c>
      <c r="J913" s="21" t="s">
        <v>168</v>
      </c>
      <c r="K913" s="21">
        <v>21.080096276395601</v>
      </c>
      <c r="L913" s="21">
        <v>92.145474528551503</v>
      </c>
      <c r="M913" s="21">
        <v>-42.164291082337201</v>
      </c>
      <c r="N913" s="21">
        <v>4</v>
      </c>
      <c r="P913" s="21" t="s">
        <v>99</v>
      </c>
      <c r="Q913" s="21" t="s">
        <v>108</v>
      </c>
      <c r="S913" s="21">
        <v>18</v>
      </c>
      <c r="T913" s="21">
        <v>0</v>
      </c>
      <c r="U913" s="21">
        <v>17</v>
      </c>
      <c r="V913" s="21">
        <v>0</v>
      </c>
      <c r="W913" s="21">
        <v>0</v>
      </c>
      <c r="X913" s="21">
        <v>0</v>
      </c>
      <c r="Y913" s="21">
        <v>0</v>
      </c>
      <c r="Z913" s="21">
        <v>0</v>
      </c>
      <c r="AA913" s="21">
        <v>22</v>
      </c>
      <c r="AB913" s="21">
        <v>0</v>
      </c>
      <c r="AC913" s="21">
        <v>17</v>
      </c>
      <c r="AD913" s="21">
        <v>0</v>
      </c>
      <c r="AE913" s="21">
        <v>0</v>
      </c>
      <c r="AF913" s="21">
        <v>0</v>
      </c>
      <c r="AG913" s="21">
        <v>0</v>
      </c>
      <c r="AH913" s="21">
        <v>0</v>
      </c>
      <c r="AI913" s="21">
        <v>0</v>
      </c>
      <c r="AJ913" s="21">
        <v>0</v>
      </c>
      <c r="AK913" s="21">
        <v>0</v>
      </c>
      <c r="AL913" s="21">
        <v>0</v>
      </c>
      <c r="AM913" s="21">
        <v>0</v>
      </c>
      <c r="AN913" s="21">
        <v>0</v>
      </c>
      <c r="AO913" s="21">
        <v>0</v>
      </c>
      <c r="AP913" s="21">
        <v>0</v>
      </c>
      <c r="AQ913" s="21">
        <v>0</v>
      </c>
      <c r="AR913" s="21">
        <v>0</v>
      </c>
      <c r="AS913" s="21">
        <v>0</v>
      </c>
      <c r="AT913" s="21">
        <v>0</v>
      </c>
      <c r="AU913" s="21">
        <v>0</v>
      </c>
      <c r="AV913" s="21">
        <v>0</v>
      </c>
      <c r="AW913" s="21">
        <v>0</v>
      </c>
      <c r="AX913" s="21">
        <v>0</v>
      </c>
      <c r="AZ9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74</v>
      </c>
      <c r="BA9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13" s="22">
        <f>Enrollment[[#This Row],[Refugee Children 3-14]]+Enrollment[[#This Row],[Refugee Children 15-24]]</f>
        <v>74</v>
      </c>
      <c r="BC9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13" s="22">
        <f>Enrollment[[#This Row],[Host Children 3-14]]+Enrollment[[#This Row],[Host Children 15-24]]</f>
        <v>0</v>
      </c>
      <c r="BF913" s="22">
        <f>Enrollment[[#This Row],['# of Boys from refugee community in age group 3-5 enrolled in learning spaces]]+Enrollment[[#This Row],['# of Boys from refugee community in age group 6-14 enrolled in learning spaces]]</f>
        <v>34</v>
      </c>
      <c r="BG913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913" s="22">
        <f>Enrollment[[#This Row],['# of Boys from host community in age group 3-5 enrolled in learning spaces]]+Enrollment[[#This Row],['# of Boys from host community in age group 6-14 enrolled in learning spaces]]</f>
        <v>0</v>
      </c>
      <c r="BI913" s="22">
        <f>Enrollment[[#This Row],['# of Girls from host community in age group 3-5 enrolled in learning spaces]]+Enrollment[[#This Row],['# of Girls from host community in age group 6-14 enrolled in learning spaces]]</f>
        <v>0</v>
      </c>
      <c r="BJ913" s="22">
        <f>Enrollment[[#This Row],[Male Refugee (3-14)]]+Enrollment[[#This Row],[Host Male (3-14)]]</f>
        <v>34</v>
      </c>
      <c r="BK913" s="22">
        <f>Enrollment[[#This Row],[Female Refugee (3-14)]]+Enrollment[[#This Row],[Host Female (3-14)]]</f>
        <v>40</v>
      </c>
      <c r="BL9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13" s="22">
        <f>Enrollment[[#This Row],['# of Boys from host community in age group 15-17 enrolled in learning spaces]]+Enrollment[[#This Row],['# of Boys from host community in age group 18-24 enrolled in learning spaces]]</f>
        <v>0</v>
      </c>
      <c r="BO9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13" s="22">
        <f>Enrollment[[#This Row],[Male Refugee (15-24)]]+Enrollment[[#This Row],[Male Host (15-24)]]</f>
        <v>0</v>
      </c>
      <c r="BQ913" s="22">
        <f>Enrollment[[#This Row],[Female Refugee  (15-24)]]+Enrollment[[#This Row],[Female Host (15-24)]]</f>
        <v>0</v>
      </c>
      <c r="BR913" s="22">
        <f>Enrollment[[#This Row],[Total Male (3-14)]]+Enrollment[[#This Row],[Total Male (15-24)]]</f>
        <v>34</v>
      </c>
      <c r="BS913" s="22">
        <f>Enrollment[[#This Row],[Total Female (3-14)]]+Enrollment[[#This Row],[Total Female (15-24)]]</f>
        <v>40</v>
      </c>
      <c r="BT913" s="22">
        <f>Enrollment[[#This Row],[Refugee Total]]+Enrollment[[#This Row],[Total Host]]</f>
        <v>74</v>
      </c>
      <c r="BU913" s="22">
        <f>Enrollment[[#This Row],['# of Girls from refugee community in age group 3-5 enrolled in learning spaces]]+Enrollment[[#This Row],['# of Girls from host community in age group 3-5 enrolled in learning spaces]]</f>
        <v>18</v>
      </c>
      <c r="BV913" s="22">
        <f>Enrollment[[#This Row],['# of Girls from refugee community in age group 6-14 enrolled in learning spaces]]+Enrollment[[#This Row],['# of Girls from host community in age group 6-14 enrolled in learning spaces]]</f>
        <v>22</v>
      </c>
      <c r="BW9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13" s="22">
        <f>Enrollment[[#This Row],['# of Boys from refugee community in age group 3-5 enrolled in learning spaces]]+Enrollment[[#This Row],['# of Boys from host community in age group 3-5 enrolled in learning spaces]]</f>
        <v>17</v>
      </c>
      <c r="BZ913" s="22">
        <f>Enrollment[[#This Row],['# of Boys from refugee community in age group 6-14 enrolled in learning spaces]]+Enrollment[[#This Row],['# of Boys from host community in age group 6-14 enrolled in learning spaces]]</f>
        <v>17</v>
      </c>
      <c r="CA9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9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14" spans="1:80">
      <c r="A914" s="21" t="s">
        <v>1494</v>
      </c>
      <c r="B914" s="21" t="s">
        <v>1495</v>
      </c>
      <c r="E914" s="21" t="s">
        <v>475</v>
      </c>
      <c r="F914" s="21" t="s">
        <v>1513</v>
      </c>
      <c r="G914" s="21">
        <v>31013205</v>
      </c>
      <c r="H914" s="21" t="s">
        <v>166</v>
      </c>
      <c r="I914" s="21" t="s">
        <v>259</v>
      </c>
      <c r="J914" s="21" t="s">
        <v>168</v>
      </c>
      <c r="K914" s="21">
        <v>21.075941345490399</v>
      </c>
      <c r="L914" s="21">
        <v>92.144002627286696</v>
      </c>
      <c r="M914" s="21">
        <v>-51.057638308455402</v>
      </c>
      <c r="N914" s="21">
        <v>4</v>
      </c>
      <c r="P914" s="21" t="s">
        <v>99</v>
      </c>
      <c r="Q914" s="21" t="s">
        <v>108</v>
      </c>
      <c r="S914" s="21">
        <v>15</v>
      </c>
      <c r="T914" s="21">
        <v>0</v>
      </c>
      <c r="U914" s="21">
        <v>20</v>
      </c>
      <c r="V914" s="21">
        <v>0</v>
      </c>
      <c r="W914" s="21">
        <v>0</v>
      </c>
      <c r="X914" s="21">
        <v>0</v>
      </c>
      <c r="Y914" s="21">
        <v>0</v>
      </c>
      <c r="Z914" s="21">
        <v>0</v>
      </c>
      <c r="AA914" s="21">
        <v>16</v>
      </c>
      <c r="AB914" s="21">
        <v>0</v>
      </c>
      <c r="AC914" s="21">
        <v>17</v>
      </c>
      <c r="AD914" s="21">
        <v>0</v>
      </c>
      <c r="AE914" s="21">
        <v>0</v>
      </c>
      <c r="AF914" s="21">
        <v>0</v>
      </c>
      <c r="AG914" s="21">
        <v>0</v>
      </c>
      <c r="AH914" s="21">
        <v>0</v>
      </c>
      <c r="AI914" s="21">
        <v>0</v>
      </c>
      <c r="AJ914" s="21">
        <v>0</v>
      </c>
      <c r="AK914" s="21">
        <v>0</v>
      </c>
      <c r="AL914" s="21">
        <v>0</v>
      </c>
      <c r="AM914" s="21">
        <v>0</v>
      </c>
      <c r="AN914" s="21">
        <v>0</v>
      </c>
      <c r="AO914" s="21">
        <v>0</v>
      </c>
      <c r="AP914" s="21">
        <v>0</v>
      </c>
      <c r="AQ914" s="21">
        <v>0</v>
      </c>
      <c r="AR914" s="21">
        <v>0</v>
      </c>
      <c r="AS914" s="21">
        <v>0</v>
      </c>
      <c r="AT914" s="21">
        <v>0</v>
      </c>
      <c r="AU914" s="21">
        <v>0</v>
      </c>
      <c r="AV914" s="21">
        <v>0</v>
      </c>
      <c r="AW914" s="21">
        <v>0</v>
      </c>
      <c r="AX914" s="21">
        <v>0</v>
      </c>
      <c r="AZ9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68</v>
      </c>
      <c r="BA9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14" s="22">
        <f>Enrollment[[#This Row],[Refugee Children 3-14]]+Enrollment[[#This Row],[Refugee Children 15-24]]</f>
        <v>68</v>
      </c>
      <c r="BC9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14" s="22">
        <f>Enrollment[[#This Row],[Host Children 3-14]]+Enrollment[[#This Row],[Host Children 15-24]]</f>
        <v>0</v>
      </c>
      <c r="BF914" s="22">
        <f>Enrollment[[#This Row],['# of Boys from refugee community in age group 3-5 enrolled in learning spaces]]+Enrollment[[#This Row],['# of Boys from refugee community in age group 6-14 enrolled in learning spaces]]</f>
        <v>37</v>
      </c>
      <c r="BG914" s="22">
        <f>Enrollment[[#This Row],['# of Girls from refugee community in age group 3-5 enrolled in learning spaces]]+Enrollment[[#This Row],['# of Girls from refugee community in age group 6-14 enrolled in learning spaces]]</f>
        <v>31</v>
      </c>
      <c r="BH914" s="22">
        <f>Enrollment[[#This Row],['# of Boys from host community in age group 3-5 enrolled in learning spaces]]+Enrollment[[#This Row],['# of Boys from host community in age group 6-14 enrolled in learning spaces]]</f>
        <v>0</v>
      </c>
      <c r="BI914" s="22">
        <f>Enrollment[[#This Row],['# of Girls from host community in age group 3-5 enrolled in learning spaces]]+Enrollment[[#This Row],['# of Girls from host community in age group 6-14 enrolled in learning spaces]]</f>
        <v>0</v>
      </c>
      <c r="BJ914" s="22">
        <f>Enrollment[[#This Row],[Male Refugee (3-14)]]+Enrollment[[#This Row],[Host Male (3-14)]]</f>
        <v>37</v>
      </c>
      <c r="BK914" s="22">
        <f>Enrollment[[#This Row],[Female Refugee (3-14)]]+Enrollment[[#This Row],[Host Female (3-14)]]</f>
        <v>31</v>
      </c>
      <c r="BL9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14" s="22">
        <f>Enrollment[[#This Row],['# of Boys from host community in age group 15-17 enrolled in learning spaces]]+Enrollment[[#This Row],['# of Boys from host community in age group 18-24 enrolled in learning spaces]]</f>
        <v>0</v>
      </c>
      <c r="BO9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14" s="22">
        <f>Enrollment[[#This Row],[Male Refugee (15-24)]]+Enrollment[[#This Row],[Male Host (15-24)]]</f>
        <v>0</v>
      </c>
      <c r="BQ914" s="22">
        <f>Enrollment[[#This Row],[Female Refugee  (15-24)]]+Enrollment[[#This Row],[Female Host (15-24)]]</f>
        <v>0</v>
      </c>
      <c r="BR914" s="22">
        <f>Enrollment[[#This Row],[Total Male (3-14)]]+Enrollment[[#This Row],[Total Male (15-24)]]</f>
        <v>37</v>
      </c>
      <c r="BS914" s="22">
        <f>Enrollment[[#This Row],[Total Female (3-14)]]+Enrollment[[#This Row],[Total Female (15-24)]]</f>
        <v>31</v>
      </c>
      <c r="BT914" s="22">
        <f>Enrollment[[#This Row],[Refugee Total]]+Enrollment[[#This Row],[Total Host]]</f>
        <v>68</v>
      </c>
      <c r="BU914" s="22">
        <f>Enrollment[[#This Row],['# of Girls from refugee community in age group 3-5 enrolled in learning spaces]]+Enrollment[[#This Row],['# of Girls from host community in age group 3-5 enrolled in learning spaces]]</f>
        <v>15</v>
      </c>
      <c r="BV914" s="22">
        <f>Enrollment[[#This Row],['# of Girls from refugee community in age group 6-14 enrolled in learning spaces]]+Enrollment[[#This Row],['# of Girls from host community in age group 6-14 enrolled in learning spaces]]</f>
        <v>16</v>
      </c>
      <c r="BW9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14" s="22">
        <f>Enrollment[[#This Row],['# of Boys from refugee community in age group 3-5 enrolled in learning spaces]]+Enrollment[[#This Row],['# of Boys from host community in age group 3-5 enrolled in learning spaces]]</f>
        <v>20</v>
      </c>
      <c r="BZ914" s="22">
        <f>Enrollment[[#This Row],['# of Boys from refugee community in age group 6-14 enrolled in learning spaces]]+Enrollment[[#This Row],['# of Boys from host community in age group 6-14 enrolled in learning spaces]]</f>
        <v>17</v>
      </c>
      <c r="CA9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9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15" spans="1:80">
      <c r="A915" s="21" t="s">
        <v>1494</v>
      </c>
      <c r="B915" s="21" t="s">
        <v>1495</v>
      </c>
      <c r="E915" s="21" t="s">
        <v>1514</v>
      </c>
      <c r="F915" s="21" t="s">
        <v>1515</v>
      </c>
      <c r="G915" s="21">
        <v>31012838</v>
      </c>
      <c r="H915" s="21" t="s">
        <v>166</v>
      </c>
      <c r="I915" s="21" t="s">
        <v>259</v>
      </c>
      <c r="J915" s="21" t="s">
        <v>168</v>
      </c>
      <c r="K915" s="21">
        <v>21.07226</v>
      </c>
      <c r="L915" s="21">
        <v>92.139858000000004</v>
      </c>
      <c r="M915" s="21">
        <v>0</v>
      </c>
      <c r="N915" s="21">
        <v>0</v>
      </c>
      <c r="P915" s="21" t="s">
        <v>99</v>
      </c>
      <c r="Q915" s="21" t="s">
        <v>108</v>
      </c>
      <c r="S915" s="21">
        <v>14</v>
      </c>
      <c r="T915" s="21">
        <v>0</v>
      </c>
      <c r="U915" s="21">
        <v>21</v>
      </c>
      <c r="V915" s="21">
        <v>0</v>
      </c>
      <c r="W915" s="21">
        <v>0</v>
      </c>
      <c r="X915" s="21">
        <v>0</v>
      </c>
      <c r="Y915" s="21">
        <v>0</v>
      </c>
      <c r="Z915" s="21">
        <v>0</v>
      </c>
      <c r="AA915" s="21">
        <v>21</v>
      </c>
      <c r="AB915" s="21">
        <v>0</v>
      </c>
      <c r="AC915" s="21">
        <v>14</v>
      </c>
      <c r="AD915" s="21">
        <v>0</v>
      </c>
      <c r="AE915" s="21">
        <v>0</v>
      </c>
      <c r="AF915" s="21">
        <v>0</v>
      </c>
      <c r="AG915" s="21">
        <v>0</v>
      </c>
      <c r="AH915" s="21">
        <v>0</v>
      </c>
      <c r="AI915" s="21">
        <v>0</v>
      </c>
      <c r="AJ915" s="21">
        <v>0</v>
      </c>
      <c r="AK915" s="21">
        <v>0</v>
      </c>
      <c r="AL915" s="21">
        <v>0</v>
      </c>
      <c r="AM915" s="21">
        <v>0</v>
      </c>
      <c r="AN915" s="21">
        <v>0</v>
      </c>
      <c r="AO915" s="21">
        <v>0</v>
      </c>
      <c r="AP915" s="21">
        <v>0</v>
      </c>
      <c r="AQ915" s="21">
        <v>0</v>
      </c>
      <c r="AR915" s="21">
        <v>0</v>
      </c>
      <c r="AS915" s="21">
        <v>0</v>
      </c>
      <c r="AT915" s="21">
        <v>0</v>
      </c>
      <c r="AU915" s="21">
        <v>0</v>
      </c>
      <c r="AV915" s="21">
        <v>0</v>
      </c>
      <c r="AW915" s="21">
        <v>0</v>
      </c>
      <c r="AX915" s="21">
        <v>0</v>
      </c>
      <c r="AZ9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9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15" s="22">
        <f>Enrollment[[#This Row],[Refugee Children 3-14]]+Enrollment[[#This Row],[Refugee Children 15-24]]</f>
        <v>70</v>
      </c>
      <c r="BC9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15" s="22">
        <f>Enrollment[[#This Row],[Host Children 3-14]]+Enrollment[[#This Row],[Host Children 15-24]]</f>
        <v>0</v>
      </c>
      <c r="BF915" s="22">
        <f>Enrollment[[#This Row],['# of Boys from refugee community in age group 3-5 enrolled in learning spaces]]+Enrollment[[#This Row],['# of Boys from refugee community in age group 6-14 enrolled in learning spaces]]</f>
        <v>35</v>
      </c>
      <c r="BG915" s="22">
        <f>Enrollment[[#This Row],['# of Girls from refugee community in age group 3-5 enrolled in learning spaces]]+Enrollment[[#This Row],['# of Girls from refugee community in age group 6-14 enrolled in learning spaces]]</f>
        <v>35</v>
      </c>
      <c r="BH915" s="22">
        <f>Enrollment[[#This Row],['# of Boys from host community in age group 3-5 enrolled in learning spaces]]+Enrollment[[#This Row],['# of Boys from host community in age group 6-14 enrolled in learning spaces]]</f>
        <v>0</v>
      </c>
      <c r="BI915" s="22">
        <f>Enrollment[[#This Row],['# of Girls from host community in age group 3-5 enrolled in learning spaces]]+Enrollment[[#This Row],['# of Girls from host community in age group 6-14 enrolled in learning spaces]]</f>
        <v>0</v>
      </c>
      <c r="BJ915" s="22">
        <f>Enrollment[[#This Row],[Male Refugee (3-14)]]+Enrollment[[#This Row],[Host Male (3-14)]]</f>
        <v>35</v>
      </c>
      <c r="BK915" s="22">
        <f>Enrollment[[#This Row],[Female Refugee (3-14)]]+Enrollment[[#This Row],[Host Female (3-14)]]</f>
        <v>35</v>
      </c>
      <c r="BL9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15" s="22">
        <f>Enrollment[[#This Row],['# of Boys from host community in age group 15-17 enrolled in learning spaces]]+Enrollment[[#This Row],['# of Boys from host community in age group 18-24 enrolled in learning spaces]]</f>
        <v>0</v>
      </c>
      <c r="BO9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15" s="22">
        <f>Enrollment[[#This Row],[Male Refugee (15-24)]]+Enrollment[[#This Row],[Male Host (15-24)]]</f>
        <v>0</v>
      </c>
      <c r="BQ915" s="22">
        <f>Enrollment[[#This Row],[Female Refugee  (15-24)]]+Enrollment[[#This Row],[Female Host (15-24)]]</f>
        <v>0</v>
      </c>
      <c r="BR915" s="22">
        <f>Enrollment[[#This Row],[Total Male (3-14)]]+Enrollment[[#This Row],[Total Male (15-24)]]</f>
        <v>35</v>
      </c>
      <c r="BS915" s="22">
        <f>Enrollment[[#This Row],[Total Female (3-14)]]+Enrollment[[#This Row],[Total Female (15-24)]]</f>
        <v>35</v>
      </c>
      <c r="BT915" s="22">
        <f>Enrollment[[#This Row],[Refugee Total]]+Enrollment[[#This Row],[Total Host]]</f>
        <v>70</v>
      </c>
      <c r="BU915" s="22">
        <f>Enrollment[[#This Row],['# of Girls from refugee community in age group 3-5 enrolled in learning spaces]]+Enrollment[[#This Row],['# of Girls from host community in age group 3-5 enrolled in learning spaces]]</f>
        <v>14</v>
      </c>
      <c r="BV915" s="22">
        <f>Enrollment[[#This Row],['# of Girls from refugee community in age group 6-14 enrolled in learning spaces]]+Enrollment[[#This Row],['# of Girls from host community in age group 6-14 enrolled in learning spaces]]</f>
        <v>21</v>
      </c>
      <c r="BW9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15" s="22">
        <f>Enrollment[[#This Row],['# of Boys from refugee community in age group 3-5 enrolled in learning spaces]]+Enrollment[[#This Row],['# of Boys from host community in age group 3-5 enrolled in learning spaces]]</f>
        <v>21</v>
      </c>
      <c r="BZ915" s="22">
        <f>Enrollment[[#This Row],['# of Boys from refugee community in age group 6-14 enrolled in learning spaces]]+Enrollment[[#This Row],['# of Boys from host community in age group 6-14 enrolled in learning spaces]]</f>
        <v>14</v>
      </c>
      <c r="CA9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9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16" spans="1:80">
      <c r="A916" s="21" t="s">
        <v>1494</v>
      </c>
      <c r="B916" s="21" t="s">
        <v>1495</v>
      </c>
      <c r="E916" s="21" t="s">
        <v>1514</v>
      </c>
      <c r="F916" s="21" t="s">
        <v>1516</v>
      </c>
      <c r="G916" s="21">
        <v>31012848</v>
      </c>
      <c r="H916" s="21" t="s">
        <v>166</v>
      </c>
      <c r="I916" s="21" t="s">
        <v>259</v>
      </c>
      <c r="J916" s="21" t="s">
        <v>168</v>
      </c>
      <c r="K916" s="21">
        <v>21.077183000000002</v>
      </c>
      <c r="L916" s="21">
        <v>92.140004000000005</v>
      </c>
      <c r="M916" s="21">
        <v>0</v>
      </c>
      <c r="N916" s="21">
        <v>0</v>
      </c>
      <c r="P916" s="21" t="s">
        <v>99</v>
      </c>
      <c r="Q916" s="21" t="s">
        <v>108</v>
      </c>
      <c r="S916" s="21">
        <v>31</v>
      </c>
      <c r="T916" s="21">
        <v>0</v>
      </c>
      <c r="U916" s="21">
        <v>29</v>
      </c>
      <c r="V916" s="21">
        <v>0</v>
      </c>
      <c r="W916" s="21">
        <v>0</v>
      </c>
      <c r="X916" s="21">
        <v>0</v>
      </c>
      <c r="Y916" s="21">
        <v>0</v>
      </c>
      <c r="Z916" s="21">
        <v>0</v>
      </c>
      <c r="AA916" s="21">
        <v>16</v>
      </c>
      <c r="AB916" s="21">
        <v>0</v>
      </c>
      <c r="AC916" s="21">
        <v>14</v>
      </c>
      <c r="AD916" s="21">
        <v>0</v>
      </c>
      <c r="AE916" s="21">
        <v>0</v>
      </c>
      <c r="AF916" s="21">
        <v>0</v>
      </c>
      <c r="AG916" s="21">
        <v>0</v>
      </c>
      <c r="AH916" s="21">
        <v>0</v>
      </c>
      <c r="AI916" s="21">
        <v>0</v>
      </c>
      <c r="AJ916" s="21">
        <v>0</v>
      </c>
      <c r="AK916" s="21">
        <v>0</v>
      </c>
      <c r="AL916" s="21">
        <v>0</v>
      </c>
      <c r="AM916" s="21">
        <v>0</v>
      </c>
      <c r="AN916" s="21">
        <v>0</v>
      </c>
      <c r="AO916" s="21">
        <v>0</v>
      </c>
      <c r="AP916" s="21">
        <v>0</v>
      </c>
      <c r="AQ916" s="21">
        <v>0</v>
      </c>
      <c r="AR916" s="21">
        <v>0</v>
      </c>
      <c r="AS916" s="21">
        <v>0</v>
      </c>
      <c r="AT916" s="21">
        <v>0</v>
      </c>
      <c r="AU916" s="21">
        <v>0</v>
      </c>
      <c r="AV916" s="21">
        <v>0</v>
      </c>
      <c r="AW916" s="21">
        <v>0</v>
      </c>
      <c r="AX916" s="21">
        <v>0</v>
      </c>
      <c r="AZ9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9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16" s="22">
        <f>Enrollment[[#This Row],[Refugee Children 3-14]]+Enrollment[[#This Row],[Refugee Children 15-24]]</f>
        <v>90</v>
      </c>
      <c r="BC9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16" s="22">
        <f>Enrollment[[#This Row],[Host Children 3-14]]+Enrollment[[#This Row],[Host Children 15-24]]</f>
        <v>0</v>
      </c>
      <c r="BF916" s="22">
        <f>Enrollment[[#This Row],['# of Boys from refugee community in age group 3-5 enrolled in learning spaces]]+Enrollment[[#This Row],['# of Boys from refugee community in age group 6-14 enrolled in learning spaces]]</f>
        <v>43</v>
      </c>
      <c r="BG916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916" s="22">
        <f>Enrollment[[#This Row],['# of Boys from host community in age group 3-5 enrolled in learning spaces]]+Enrollment[[#This Row],['# of Boys from host community in age group 6-14 enrolled in learning spaces]]</f>
        <v>0</v>
      </c>
      <c r="BI916" s="22">
        <f>Enrollment[[#This Row],['# of Girls from host community in age group 3-5 enrolled in learning spaces]]+Enrollment[[#This Row],['# of Girls from host community in age group 6-14 enrolled in learning spaces]]</f>
        <v>0</v>
      </c>
      <c r="BJ916" s="22">
        <f>Enrollment[[#This Row],[Male Refugee (3-14)]]+Enrollment[[#This Row],[Host Male (3-14)]]</f>
        <v>43</v>
      </c>
      <c r="BK916" s="22">
        <f>Enrollment[[#This Row],[Female Refugee (3-14)]]+Enrollment[[#This Row],[Host Female (3-14)]]</f>
        <v>47</v>
      </c>
      <c r="BL9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16" s="22">
        <f>Enrollment[[#This Row],['# of Boys from host community in age group 15-17 enrolled in learning spaces]]+Enrollment[[#This Row],['# of Boys from host community in age group 18-24 enrolled in learning spaces]]</f>
        <v>0</v>
      </c>
      <c r="BO9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16" s="22">
        <f>Enrollment[[#This Row],[Male Refugee (15-24)]]+Enrollment[[#This Row],[Male Host (15-24)]]</f>
        <v>0</v>
      </c>
      <c r="BQ916" s="22">
        <f>Enrollment[[#This Row],[Female Refugee  (15-24)]]+Enrollment[[#This Row],[Female Host (15-24)]]</f>
        <v>0</v>
      </c>
      <c r="BR916" s="22">
        <f>Enrollment[[#This Row],[Total Male (3-14)]]+Enrollment[[#This Row],[Total Male (15-24)]]</f>
        <v>43</v>
      </c>
      <c r="BS916" s="22">
        <f>Enrollment[[#This Row],[Total Female (3-14)]]+Enrollment[[#This Row],[Total Female (15-24)]]</f>
        <v>47</v>
      </c>
      <c r="BT916" s="22">
        <f>Enrollment[[#This Row],[Refugee Total]]+Enrollment[[#This Row],[Total Host]]</f>
        <v>90</v>
      </c>
      <c r="BU916" s="22">
        <f>Enrollment[[#This Row],['# of Girls from refugee community in age group 3-5 enrolled in learning spaces]]+Enrollment[[#This Row],['# of Girls from host community in age group 3-5 enrolled in learning spaces]]</f>
        <v>31</v>
      </c>
      <c r="BV916" s="22">
        <f>Enrollment[[#This Row],['# of Girls from refugee community in age group 6-14 enrolled in learning spaces]]+Enrollment[[#This Row],['# of Girls from host community in age group 6-14 enrolled in learning spaces]]</f>
        <v>16</v>
      </c>
      <c r="BW9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16" s="22">
        <f>Enrollment[[#This Row],['# of Boys from refugee community in age group 3-5 enrolled in learning spaces]]+Enrollment[[#This Row],['# of Boys from host community in age group 3-5 enrolled in learning spaces]]</f>
        <v>29</v>
      </c>
      <c r="BZ916" s="22">
        <f>Enrollment[[#This Row],['# of Boys from refugee community in age group 6-14 enrolled in learning spaces]]+Enrollment[[#This Row],['# of Boys from host community in age group 6-14 enrolled in learning spaces]]</f>
        <v>14</v>
      </c>
      <c r="CA9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9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17" spans="1:80">
      <c r="A917" s="21" t="s">
        <v>1494</v>
      </c>
      <c r="B917" s="21" t="s">
        <v>1495</v>
      </c>
      <c r="E917" s="21" t="s">
        <v>1514</v>
      </c>
      <c r="F917" s="21" t="s">
        <v>1517</v>
      </c>
      <c r="G917" s="21">
        <v>31012873</v>
      </c>
      <c r="H917" s="21" t="s">
        <v>166</v>
      </c>
      <c r="I917" s="21" t="s">
        <v>259</v>
      </c>
      <c r="J917" s="21" t="s">
        <v>168</v>
      </c>
      <c r="P917" s="21" t="s">
        <v>99</v>
      </c>
      <c r="Q917" s="21" t="s">
        <v>108</v>
      </c>
      <c r="S917" s="21">
        <v>18</v>
      </c>
      <c r="T917" s="21">
        <v>0</v>
      </c>
      <c r="U917" s="21">
        <v>17</v>
      </c>
      <c r="V917" s="21">
        <v>0</v>
      </c>
      <c r="W917" s="21">
        <v>0</v>
      </c>
      <c r="X917" s="21">
        <v>0</v>
      </c>
      <c r="Y917" s="21">
        <v>0</v>
      </c>
      <c r="Z917" s="21">
        <v>0</v>
      </c>
      <c r="AA917" s="21">
        <v>27</v>
      </c>
      <c r="AB917" s="21">
        <v>0</v>
      </c>
      <c r="AC917" s="21">
        <v>13</v>
      </c>
      <c r="AD917" s="21">
        <v>0</v>
      </c>
      <c r="AE917" s="21">
        <v>0</v>
      </c>
      <c r="AF917" s="21">
        <v>0</v>
      </c>
      <c r="AG917" s="21">
        <v>0</v>
      </c>
      <c r="AH917" s="21">
        <v>0</v>
      </c>
      <c r="AI917" s="21">
        <v>0</v>
      </c>
      <c r="AJ917" s="21">
        <v>0</v>
      </c>
      <c r="AK917" s="21">
        <v>0</v>
      </c>
      <c r="AL917" s="21">
        <v>0</v>
      </c>
      <c r="AM917" s="21">
        <v>0</v>
      </c>
      <c r="AN917" s="21">
        <v>0</v>
      </c>
      <c r="AO917" s="21">
        <v>0</v>
      </c>
      <c r="AP917" s="21">
        <v>0</v>
      </c>
      <c r="AQ917" s="21">
        <v>0</v>
      </c>
      <c r="AR917" s="21">
        <v>0</v>
      </c>
      <c r="AS917" s="21">
        <v>0</v>
      </c>
      <c r="AT917" s="21">
        <v>0</v>
      </c>
      <c r="AU917" s="21">
        <v>0</v>
      </c>
      <c r="AV917" s="21">
        <v>0</v>
      </c>
      <c r="AW917" s="21">
        <v>0</v>
      </c>
      <c r="AX917" s="21">
        <v>0</v>
      </c>
      <c r="AZ9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75</v>
      </c>
      <c r="BA9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17" s="22">
        <f>Enrollment[[#This Row],[Refugee Children 3-14]]+Enrollment[[#This Row],[Refugee Children 15-24]]</f>
        <v>75</v>
      </c>
      <c r="BC9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17" s="22">
        <f>Enrollment[[#This Row],[Host Children 3-14]]+Enrollment[[#This Row],[Host Children 15-24]]</f>
        <v>0</v>
      </c>
      <c r="BF917" s="22">
        <f>Enrollment[[#This Row],['# of Boys from refugee community in age group 3-5 enrolled in learning spaces]]+Enrollment[[#This Row],['# of Boys from refugee community in age group 6-14 enrolled in learning spaces]]</f>
        <v>30</v>
      </c>
      <c r="BG917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917" s="22">
        <f>Enrollment[[#This Row],['# of Boys from host community in age group 3-5 enrolled in learning spaces]]+Enrollment[[#This Row],['# of Boys from host community in age group 6-14 enrolled in learning spaces]]</f>
        <v>0</v>
      </c>
      <c r="BI917" s="22">
        <f>Enrollment[[#This Row],['# of Girls from host community in age group 3-5 enrolled in learning spaces]]+Enrollment[[#This Row],['# of Girls from host community in age group 6-14 enrolled in learning spaces]]</f>
        <v>0</v>
      </c>
      <c r="BJ917" s="22">
        <f>Enrollment[[#This Row],[Male Refugee (3-14)]]+Enrollment[[#This Row],[Host Male (3-14)]]</f>
        <v>30</v>
      </c>
      <c r="BK917" s="22">
        <f>Enrollment[[#This Row],[Female Refugee (3-14)]]+Enrollment[[#This Row],[Host Female (3-14)]]</f>
        <v>45</v>
      </c>
      <c r="BL9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17" s="22">
        <f>Enrollment[[#This Row],['# of Boys from host community in age group 15-17 enrolled in learning spaces]]+Enrollment[[#This Row],['# of Boys from host community in age group 18-24 enrolled in learning spaces]]</f>
        <v>0</v>
      </c>
      <c r="BO9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17" s="22">
        <f>Enrollment[[#This Row],[Male Refugee (15-24)]]+Enrollment[[#This Row],[Male Host (15-24)]]</f>
        <v>0</v>
      </c>
      <c r="BQ917" s="22">
        <f>Enrollment[[#This Row],[Female Refugee  (15-24)]]+Enrollment[[#This Row],[Female Host (15-24)]]</f>
        <v>0</v>
      </c>
      <c r="BR917" s="22">
        <f>Enrollment[[#This Row],[Total Male (3-14)]]+Enrollment[[#This Row],[Total Male (15-24)]]</f>
        <v>30</v>
      </c>
      <c r="BS917" s="22">
        <f>Enrollment[[#This Row],[Total Female (3-14)]]+Enrollment[[#This Row],[Total Female (15-24)]]</f>
        <v>45</v>
      </c>
      <c r="BT917" s="22">
        <f>Enrollment[[#This Row],[Refugee Total]]+Enrollment[[#This Row],[Total Host]]</f>
        <v>75</v>
      </c>
      <c r="BU917" s="22">
        <f>Enrollment[[#This Row],['# of Girls from refugee community in age group 3-5 enrolled in learning spaces]]+Enrollment[[#This Row],['# of Girls from host community in age group 3-5 enrolled in learning spaces]]</f>
        <v>18</v>
      </c>
      <c r="BV917" s="22">
        <f>Enrollment[[#This Row],['# of Girls from refugee community in age group 6-14 enrolled in learning spaces]]+Enrollment[[#This Row],['# of Girls from host community in age group 6-14 enrolled in learning spaces]]</f>
        <v>27</v>
      </c>
      <c r="BW9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17" s="22">
        <f>Enrollment[[#This Row],['# of Boys from refugee community in age group 3-5 enrolled in learning spaces]]+Enrollment[[#This Row],['# of Boys from host community in age group 3-5 enrolled in learning spaces]]</f>
        <v>17</v>
      </c>
      <c r="BZ917" s="22">
        <f>Enrollment[[#This Row],['# of Boys from refugee community in age group 6-14 enrolled in learning spaces]]+Enrollment[[#This Row],['# of Boys from host community in age group 6-14 enrolled in learning spaces]]</f>
        <v>13</v>
      </c>
      <c r="CA9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9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18" spans="1:80">
      <c r="A918" s="21" t="s">
        <v>1494</v>
      </c>
      <c r="B918" s="21" t="s">
        <v>1495</v>
      </c>
      <c r="E918" s="21" t="s">
        <v>1514</v>
      </c>
      <c r="F918" s="21" t="s">
        <v>1518</v>
      </c>
      <c r="G918" s="21">
        <v>31012949</v>
      </c>
      <c r="H918" s="21" t="s">
        <v>166</v>
      </c>
      <c r="I918" s="21" t="s">
        <v>259</v>
      </c>
      <c r="J918" s="21" t="s">
        <v>168</v>
      </c>
      <c r="K918" s="21">
        <v>21.071510209443002</v>
      </c>
      <c r="L918" s="21">
        <v>92.140553657178998</v>
      </c>
      <c r="M918" s="21">
        <v>-49.282706270963502</v>
      </c>
      <c r="N918" s="21">
        <v>4</v>
      </c>
      <c r="P918" s="21" t="s">
        <v>99</v>
      </c>
      <c r="Q918" s="21" t="s">
        <v>108</v>
      </c>
      <c r="S918" s="21">
        <v>20</v>
      </c>
      <c r="T918" s="21">
        <v>0</v>
      </c>
      <c r="U918" s="21">
        <v>15</v>
      </c>
      <c r="V918" s="21">
        <v>0</v>
      </c>
      <c r="W918" s="21">
        <v>0</v>
      </c>
      <c r="X918" s="21">
        <v>0</v>
      </c>
      <c r="Y918" s="21">
        <v>0</v>
      </c>
      <c r="Z918" s="21">
        <v>0</v>
      </c>
      <c r="AA918" s="21">
        <v>20</v>
      </c>
      <c r="AB918" s="21">
        <v>0</v>
      </c>
      <c r="AC918" s="21">
        <v>15</v>
      </c>
      <c r="AD918" s="21">
        <v>0</v>
      </c>
      <c r="AE918" s="21">
        <v>0</v>
      </c>
      <c r="AF918" s="21">
        <v>0</v>
      </c>
      <c r="AG918" s="21">
        <v>0</v>
      </c>
      <c r="AH918" s="21">
        <v>0</v>
      </c>
      <c r="AI918" s="21">
        <v>0</v>
      </c>
      <c r="AJ918" s="21">
        <v>0</v>
      </c>
      <c r="AK918" s="21">
        <v>0</v>
      </c>
      <c r="AL918" s="21">
        <v>0</v>
      </c>
      <c r="AM918" s="21">
        <v>0</v>
      </c>
      <c r="AN918" s="21">
        <v>0</v>
      </c>
      <c r="AO918" s="21">
        <v>0</v>
      </c>
      <c r="AP918" s="21">
        <v>0</v>
      </c>
      <c r="AQ918" s="21">
        <v>0</v>
      </c>
      <c r="AR918" s="21">
        <v>0</v>
      </c>
      <c r="AS918" s="21">
        <v>0</v>
      </c>
      <c r="AT918" s="21">
        <v>0</v>
      </c>
      <c r="AU918" s="21">
        <v>0</v>
      </c>
      <c r="AV918" s="21">
        <v>0</v>
      </c>
      <c r="AW918" s="21">
        <v>0</v>
      </c>
      <c r="AX918" s="21">
        <v>0</v>
      </c>
      <c r="AZ9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9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18" s="22">
        <f>Enrollment[[#This Row],[Refugee Children 3-14]]+Enrollment[[#This Row],[Refugee Children 15-24]]</f>
        <v>70</v>
      </c>
      <c r="BC9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18" s="22">
        <f>Enrollment[[#This Row],[Host Children 3-14]]+Enrollment[[#This Row],[Host Children 15-24]]</f>
        <v>0</v>
      </c>
      <c r="BF918" s="22">
        <f>Enrollment[[#This Row],['# of Boys from refugee community in age group 3-5 enrolled in learning spaces]]+Enrollment[[#This Row],['# of Boys from refugee community in age group 6-14 enrolled in learning spaces]]</f>
        <v>30</v>
      </c>
      <c r="BG918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918" s="22">
        <f>Enrollment[[#This Row],['# of Boys from host community in age group 3-5 enrolled in learning spaces]]+Enrollment[[#This Row],['# of Boys from host community in age group 6-14 enrolled in learning spaces]]</f>
        <v>0</v>
      </c>
      <c r="BI918" s="22">
        <f>Enrollment[[#This Row],['# of Girls from host community in age group 3-5 enrolled in learning spaces]]+Enrollment[[#This Row],['# of Girls from host community in age group 6-14 enrolled in learning spaces]]</f>
        <v>0</v>
      </c>
      <c r="BJ918" s="22">
        <f>Enrollment[[#This Row],[Male Refugee (3-14)]]+Enrollment[[#This Row],[Host Male (3-14)]]</f>
        <v>30</v>
      </c>
      <c r="BK918" s="22">
        <f>Enrollment[[#This Row],[Female Refugee (3-14)]]+Enrollment[[#This Row],[Host Female (3-14)]]</f>
        <v>40</v>
      </c>
      <c r="BL9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18" s="22">
        <f>Enrollment[[#This Row],['# of Boys from host community in age group 15-17 enrolled in learning spaces]]+Enrollment[[#This Row],['# of Boys from host community in age group 18-24 enrolled in learning spaces]]</f>
        <v>0</v>
      </c>
      <c r="BO9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18" s="22">
        <f>Enrollment[[#This Row],[Male Refugee (15-24)]]+Enrollment[[#This Row],[Male Host (15-24)]]</f>
        <v>0</v>
      </c>
      <c r="BQ918" s="22">
        <f>Enrollment[[#This Row],[Female Refugee  (15-24)]]+Enrollment[[#This Row],[Female Host (15-24)]]</f>
        <v>0</v>
      </c>
      <c r="BR918" s="22">
        <f>Enrollment[[#This Row],[Total Male (3-14)]]+Enrollment[[#This Row],[Total Male (15-24)]]</f>
        <v>30</v>
      </c>
      <c r="BS918" s="22">
        <f>Enrollment[[#This Row],[Total Female (3-14)]]+Enrollment[[#This Row],[Total Female (15-24)]]</f>
        <v>40</v>
      </c>
      <c r="BT918" s="22">
        <f>Enrollment[[#This Row],[Refugee Total]]+Enrollment[[#This Row],[Total Host]]</f>
        <v>70</v>
      </c>
      <c r="BU918" s="22">
        <f>Enrollment[[#This Row],['# of Girls from refugee community in age group 3-5 enrolled in learning spaces]]+Enrollment[[#This Row],['# of Girls from host community in age group 3-5 enrolled in learning spaces]]</f>
        <v>20</v>
      </c>
      <c r="BV918" s="22">
        <f>Enrollment[[#This Row],['# of Girls from refugee community in age group 6-14 enrolled in learning spaces]]+Enrollment[[#This Row],['# of Girls from host community in age group 6-14 enrolled in learning spaces]]</f>
        <v>20</v>
      </c>
      <c r="BW9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18" s="22">
        <f>Enrollment[[#This Row],['# of Boys from refugee community in age group 3-5 enrolled in learning spaces]]+Enrollment[[#This Row],['# of Boys from host community in age group 3-5 enrolled in learning spaces]]</f>
        <v>15</v>
      </c>
      <c r="BZ918" s="22">
        <f>Enrollment[[#This Row],['# of Boys from refugee community in age group 6-14 enrolled in learning spaces]]+Enrollment[[#This Row],['# of Boys from host community in age group 6-14 enrolled in learning spaces]]</f>
        <v>15</v>
      </c>
      <c r="CA9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9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19" spans="1:80">
      <c r="A919" s="21" t="s">
        <v>1494</v>
      </c>
      <c r="B919" s="21" t="s">
        <v>1495</v>
      </c>
      <c r="E919" s="21" t="s">
        <v>1514</v>
      </c>
      <c r="F919" s="21" t="s">
        <v>1519</v>
      </c>
      <c r="G919" s="21">
        <v>31012957</v>
      </c>
      <c r="H919" s="21" t="s">
        <v>166</v>
      </c>
      <c r="I919" s="21" t="s">
        <v>259</v>
      </c>
      <c r="J919" s="21" t="s">
        <v>168</v>
      </c>
      <c r="K919" s="21">
        <v>21.071503244233</v>
      </c>
      <c r="L919" s="21">
        <v>92.140482026047493</v>
      </c>
      <c r="M919" s="21">
        <v>-38.068168109123299</v>
      </c>
      <c r="N919" s="21">
        <v>4</v>
      </c>
      <c r="P919" s="21" t="s">
        <v>99</v>
      </c>
      <c r="Q919" s="21" t="s">
        <v>108</v>
      </c>
      <c r="S919" s="21">
        <v>34</v>
      </c>
      <c r="T919" s="21">
        <v>0</v>
      </c>
      <c r="U919" s="21">
        <v>31</v>
      </c>
      <c r="V919" s="21">
        <v>0</v>
      </c>
      <c r="W919" s="21">
        <v>0</v>
      </c>
      <c r="X919" s="21">
        <v>0</v>
      </c>
      <c r="Y919" s="21">
        <v>0</v>
      </c>
      <c r="Z919" s="21">
        <v>0</v>
      </c>
      <c r="AA919" s="21">
        <v>19</v>
      </c>
      <c r="AB919" s="21">
        <v>0</v>
      </c>
      <c r="AC919" s="21">
        <v>16</v>
      </c>
      <c r="AD919" s="21">
        <v>0</v>
      </c>
      <c r="AE919" s="21">
        <v>0</v>
      </c>
      <c r="AF919" s="21">
        <v>0</v>
      </c>
      <c r="AG919" s="21">
        <v>0</v>
      </c>
      <c r="AH919" s="21">
        <v>0</v>
      </c>
      <c r="AI919" s="21">
        <v>0</v>
      </c>
      <c r="AJ919" s="21">
        <v>0</v>
      </c>
      <c r="AK919" s="21">
        <v>0</v>
      </c>
      <c r="AL919" s="21">
        <v>0</v>
      </c>
      <c r="AM919" s="21">
        <v>0</v>
      </c>
      <c r="AN919" s="21">
        <v>0</v>
      </c>
      <c r="AO919" s="21">
        <v>0</v>
      </c>
      <c r="AP919" s="21">
        <v>0</v>
      </c>
      <c r="AQ919" s="21">
        <v>0</v>
      </c>
      <c r="AR919" s="21">
        <v>0</v>
      </c>
      <c r="AS919" s="21">
        <v>0</v>
      </c>
      <c r="AT919" s="21">
        <v>0</v>
      </c>
      <c r="AU919" s="21">
        <v>0</v>
      </c>
      <c r="AV919" s="21">
        <v>0</v>
      </c>
      <c r="AW919" s="21">
        <v>0</v>
      </c>
      <c r="AX919" s="21">
        <v>0</v>
      </c>
      <c r="AZ9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100</v>
      </c>
      <c r="BA9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19" s="22">
        <f>Enrollment[[#This Row],[Refugee Children 3-14]]+Enrollment[[#This Row],[Refugee Children 15-24]]</f>
        <v>100</v>
      </c>
      <c r="BC9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19" s="22">
        <f>Enrollment[[#This Row],[Host Children 3-14]]+Enrollment[[#This Row],[Host Children 15-24]]</f>
        <v>0</v>
      </c>
      <c r="BF919" s="22">
        <f>Enrollment[[#This Row],['# of Boys from refugee community in age group 3-5 enrolled in learning spaces]]+Enrollment[[#This Row],['# of Boys from refugee community in age group 6-14 enrolled in learning spaces]]</f>
        <v>47</v>
      </c>
      <c r="BG919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19" s="22">
        <f>Enrollment[[#This Row],['# of Boys from host community in age group 3-5 enrolled in learning spaces]]+Enrollment[[#This Row],['# of Boys from host community in age group 6-14 enrolled in learning spaces]]</f>
        <v>0</v>
      </c>
      <c r="BI919" s="22">
        <f>Enrollment[[#This Row],['# of Girls from host community in age group 3-5 enrolled in learning spaces]]+Enrollment[[#This Row],['# of Girls from host community in age group 6-14 enrolled in learning spaces]]</f>
        <v>0</v>
      </c>
      <c r="BJ919" s="22">
        <f>Enrollment[[#This Row],[Male Refugee (3-14)]]+Enrollment[[#This Row],[Host Male (3-14)]]</f>
        <v>47</v>
      </c>
      <c r="BK919" s="22">
        <f>Enrollment[[#This Row],[Female Refugee (3-14)]]+Enrollment[[#This Row],[Host Female (3-14)]]</f>
        <v>53</v>
      </c>
      <c r="BL91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1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19" s="22">
        <f>Enrollment[[#This Row],['# of Boys from host community in age group 15-17 enrolled in learning spaces]]+Enrollment[[#This Row],['# of Boys from host community in age group 18-24 enrolled in learning spaces]]</f>
        <v>0</v>
      </c>
      <c r="BO9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19" s="22">
        <f>Enrollment[[#This Row],[Male Refugee (15-24)]]+Enrollment[[#This Row],[Male Host (15-24)]]</f>
        <v>0</v>
      </c>
      <c r="BQ919" s="22">
        <f>Enrollment[[#This Row],[Female Refugee  (15-24)]]+Enrollment[[#This Row],[Female Host (15-24)]]</f>
        <v>0</v>
      </c>
      <c r="BR919" s="22">
        <f>Enrollment[[#This Row],[Total Male (3-14)]]+Enrollment[[#This Row],[Total Male (15-24)]]</f>
        <v>47</v>
      </c>
      <c r="BS919" s="22">
        <f>Enrollment[[#This Row],[Total Female (3-14)]]+Enrollment[[#This Row],[Total Female (15-24)]]</f>
        <v>53</v>
      </c>
      <c r="BT919" s="22">
        <f>Enrollment[[#This Row],[Refugee Total]]+Enrollment[[#This Row],[Total Host]]</f>
        <v>100</v>
      </c>
      <c r="BU919" s="22">
        <f>Enrollment[[#This Row],['# of Girls from refugee community in age group 3-5 enrolled in learning spaces]]+Enrollment[[#This Row],['# of Girls from host community in age group 3-5 enrolled in learning spaces]]</f>
        <v>34</v>
      </c>
      <c r="BV919" s="22">
        <f>Enrollment[[#This Row],['# of Girls from refugee community in age group 6-14 enrolled in learning spaces]]+Enrollment[[#This Row],['# of Girls from host community in age group 6-14 enrolled in learning spaces]]</f>
        <v>19</v>
      </c>
      <c r="BW91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1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19" s="22">
        <f>Enrollment[[#This Row],['# of Boys from refugee community in age group 3-5 enrolled in learning spaces]]+Enrollment[[#This Row],['# of Boys from host community in age group 3-5 enrolled in learning spaces]]</f>
        <v>31</v>
      </c>
      <c r="BZ919" s="22">
        <f>Enrollment[[#This Row],['# of Boys from refugee community in age group 6-14 enrolled in learning spaces]]+Enrollment[[#This Row],['# of Boys from host community in age group 6-14 enrolled in learning spaces]]</f>
        <v>16</v>
      </c>
      <c r="CA91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1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20" spans="1:80">
      <c r="A920" s="21" t="s">
        <v>1494</v>
      </c>
      <c r="B920" s="21" t="s">
        <v>1495</v>
      </c>
      <c r="E920" s="21" t="s">
        <v>1514</v>
      </c>
      <c r="F920" s="21" t="s">
        <v>1520</v>
      </c>
      <c r="G920" s="21">
        <v>31012994</v>
      </c>
      <c r="H920" s="21" t="s">
        <v>166</v>
      </c>
      <c r="I920" s="21" t="s">
        <v>259</v>
      </c>
      <c r="J920" s="21" t="s">
        <v>168</v>
      </c>
      <c r="K920" s="21">
        <v>21.074423571027001</v>
      </c>
      <c r="L920" s="21">
        <v>92.139051909251705</v>
      </c>
      <c r="M920" s="21">
        <v>-39.031922483913803</v>
      </c>
      <c r="N920" s="21">
        <v>4</v>
      </c>
      <c r="P920" s="21" t="s">
        <v>99</v>
      </c>
      <c r="Q920" s="21" t="s">
        <v>108</v>
      </c>
      <c r="S920" s="21">
        <v>20</v>
      </c>
      <c r="T920" s="21">
        <v>0</v>
      </c>
      <c r="U920" s="21">
        <v>16</v>
      </c>
      <c r="V920" s="21">
        <v>0</v>
      </c>
      <c r="W920" s="21">
        <v>0</v>
      </c>
      <c r="X920" s="21">
        <v>0</v>
      </c>
      <c r="Y920" s="21">
        <v>0</v>
      </c>
      <c r="Z920" s="21">
        <v>0</v>
      </c>
      <c r="AA920" s="21">
        <v>33</v>
      </c>
      <c r="AB920" s="21">
        <v>0</v>
      </c>
      <c r="AC920" s="21">
        <v>36</v>
      </c>
      <c r="AD920" s="21">
        <v>0</v>
      </c>
      <c r="AE920" s="21">
        <v>0</v>
      </c>
      <c r="AF920" s="21">
        <v>0</v>
      </c>
      <c r="AG920" s="21">
        <v>0</v>
      </c>
      <c r="AH920" s="21">
        <v>0</v>
      </c>
      <c r="AI920" s="21">
        <v>0</v>
      </c>
      <c r="AJ920" s="21">
        <v>0</v>
      </c>
      <c r="AK920" s="21">
        <v>0</v>
      </c>
      <c r="AL920" s="21">
        <v>0</v>
      </c>
      <c r="AM920" s="21">
        <v>0</v>
      </c>
      <c r="AN920" s="21">
        <v>0</v>
      </c>
      <c r="AO920" s="21">
        <v>0</v>
      </c>
      <c r="AP920" s="21">
        <v>0</v>
      </c>
      <c r="AQ920" s="21">
        <v>0</v>
      </c>
      <c r="AR920" s="21">
        <v>0</v>
      </c>
      <c r="AS920" s="21">
        <v>0</v>
      </c>
      <c r="AT920" s="21">
        <v>0</v>
      </c>
      <c r="AU920" s="21">
        <v>0</v>
      </c>
      <c r="AV920" s="21">
        <v>0</v>
      </c>
      <c r="AW920" s="21">
        <v>0</v>
      </c>
      <c r="AX920" s="21">
        <v>0</v>
      </c>
      <c r="AZ9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20" s="22">
        <f>Enrollment[[#This Row],[Refugee Children 3-14]]+Enrollment[[#This Row],[Refugee Children 15-24]]</f>
        <v>105</v>
      </c>
      <c r="BC9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20" s="22">
        <f>Enrollment[[#This Row],[Host Children 3-14]]+Enrollment[[#This Row],[Host Children 15-24]]</f>
        <v>0</v>
      </c>
      <c r="BF92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92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20" s="22">
        <f>Enrollment[[#This Row],['# of Boys from host community in age group 3-5 enrolled in learning spaces]]+Enrollment[[#This Row],['# of Boys from host community in age group 6-14 enrolled in learning spaces]]</f>
        <v>0</v>
      </c>
      <c r="BI920" s="22">
        <f>Enrollment[[#This Row],['# of Girls from host community in age group 3-5 enrolled in learning spaces]]+Enrollment[[#This Row],['# of Girls from host community in age group 6-14 enrolled in learning spaces]]</f>
        <v>0</v>
      </c>
      <c r="BJ920" s="22">
        <f>Enrollment[[#This Row],[Male Refugee (3-14)]]+Enrollment[[#This Row],[Host Male (3-14)]]</f>
        <v>52</v>
      </c>
      <c r="BK920" s="22">
        <f>Enrollment[[#This Row],[Female Refugee (3-14)]]+Enrollment[[#This Row],[Host Female (3-14)]]</f>
        <v>53</v>
      </c>
      <c r="BL9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20" s="22">
        <f>Enrollment[[#This Row],['# of Boys from host community in age group 15-17 enrolled in learning spaces]]+Enrollment[[#This Row],['# of Boys from host community in age group 18-24 enrolled in learning spaces]]</f>
        <v>0</v>
      </c>
      <c r="BO9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20" s="22">
        <f>Enrollment[[#This Row],[Male Refugee (15-24)]]+Enrollment[[#This Row],[Male Host (15-24)]]</f>
        <v>0</v>
      </c>
      <c r="BQ920" s="22">
        <f>Enrollment[[#This Row],[Female Refugee  (15-24)]]+Enrollment[[#This Row],[Female Host (15-24)]]</f>
        <v>0</v>
      </c>
      <c r="BR920" s="22">
        <f>Enrollment[[#This Row],[Total Male (3-14)]]+Enrollment[[#This Row],[Total Male (15-24)]]</f>
        <v>52</v>
      </c>
      <c r="BS920" s="22">
        <f>Enrollment[[#This Row],[Total Female (3-14)]]+Enrollment[[#This Row],[Total Female (15-24)]]</f>
        <v>53</v>
      </c>
      <c r="BT920" s="22">
        <f>Enrollment[[#This Row],[Refugee Total]]+Enrollment[[#This Row],[Total Host]]</f>
        <v>105</v>
      </c>
      <c r="BU920" s="22">
        <f>Enrollment[[#This Row],['# of Girls from refugee community in age group 3-5 enrolled in learning spaces]]+Enrollment[[#This Row],['# of Girls from host community in age group 3-5 enrolled in learning spaces]]</f>
        <v>20</v>
      </c>
      <c r="BV920" s="22">
        <f>Enrollment[[#This Row],['# of Girls from refugee community in age group 6-14 enrolled in learning spaces]]+Enrollment[[#This Row],['# of Girls from host community in age group 6-14 enrolled in learning spaces]]</f>
        <v>33</v>
      </c>
      <c r="BW9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20" s="22">
        <f>Enrollment[[#This Row],['# of Boys from refugee community in age group 3-5 enrolled in learning spaces]]+Enrollment[[#This Row],['# of Boys from host community in age group 3-5 enrolled in learning spaces]]</f>
        <v>16</v>
      </c>
      <c r="BZ920" s="22">
        <f>Enrollment[[#This Row],['# of Boys from refugee community in age group 6-14 enrolled in learning spaces]]+Enrollment[[#This Row],['# of Boys from host community in age group 6-14 enrolled in learning spaces]]</f>
        <v>36</v>
      </c>
      <c r="CA9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9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21" spans="1:80">
      <c r="A921" s="21" t="s">
        <v>1494</v>
      </c>
      <c r="B921" s="21" t="s">
        <v>1495</v>
      </c>
      <c r="E921" s="21" t="s">
        <v>1514</v>
      </c>
      <c r="F921" s="21" t="s">
        <v>1521</v>
      </c>
      <c r="G921" s="21">
        <v>31013106</v>
      </c>
      <c r="H921" s="21" t="s">
        <v>166</v>
      </c>
      <c r="I921" s="21" t="s">
        <v>259</v>
      </c>
      <c r="J921" s="21" t="s">
        <v>168</v>
      </c>
      <c r="K921" s="21">
        <v>21.076522699397501</v>
      </c>
      <c r="L921" s="21">
        <v>92.137490604132907</v>
      </c>
      <c r="M921" s="21">
        <v>-46.257984436186</v>
      </c>
      <c r="N921" s="21">
        <v>4</v>
      </c>
      <c r="P921" s="21" t="s">
        <v>99</v>
      </c>
      <c r="Q921" s="21" t="s">
        <v>108</v>
      </c>
      <c r="S921" s="21">
        <v>20</v>
      </c>
      <c r="T921" s="21">
        <v>0</v>
      </c>
      <c r="U921" s="21">
        <v>35</v>
      </c>
      <c r="V921" s="21">
        <v>0</v>
      </c>
      <c r="W921" s="21">
        <v>0</v>
      </c>
      <c r="X921" s="21">
        <v>0</v>
      </c>
      <c r="Y921" s="21">
        <v>0</v>
      </c>
      <c r="Z921" s="21">
        <v>0</v>
      </c>
      <c r="AA921" s="21">
        <v>17</v>
      </c>
      <c r="AB921" s="21">
        <v>0</v>
      </c>
      <c r="AC921" s="21">
        <v>18</v>
      </c>
      <c r="AD921" s="21">
        <v>0</v>
      </c>
      <c r="AE921" s="21">
        <v>0</v>
      </c>
      <c r="AF921" s="21">
        <v>0</v>
      </c>
      <c r="AG921" s="21">
        <v>0</v>
      </c>
      <c r="AH921" s="21">
        <v>0</v>
      </c>
      <c r="AI921" s="21">
        <v>0</v>
      </c>
      <c r="AJ921" s="21">
        <v>0</v>
      </c>
      <c r="AK921" s="21">
        <v>0</v>
      </c>
      <c r="AL921" s="21">
        <v>0</v>
      </c>
      <c r="AM921" s="21">
        <v>0</v>
      </c>
      <c r="AN921" s="21">
        <v>0</v>
      </c>
      <c r="AO921" s="21">
        <v>0</v>
      </c>
      <c r="AP921" s="21">
        <v>0</v>
      </c>
      <c r="AQ921" s="21">
        <v>0</v>
      </c>
      <c r="AR921" s="21">
        <v>0</v>
      </c>
      <c r="AS921" s="21">
        <v>0</v>
      </c>
      <c r="AT921" s="21">
        <v>0</v>
      </c>
      <c r="AU921" s="21">
        <v>0</v>
      </c>
      <c r="AV921" s="21">
        <v>0</v>
      </c>
      <c r="AW921" s="21">
        <v>0</v>
      </c>
      <c r="AX921" s="21">
        <v>0</v>
      </c>
      <c r="AZ9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9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21" s="22">
        <f>Enrollment[[#This Row],[Refugee Children 3-14]]+Enrollment[[#This Row],[Refugee Children 15-24]]</f>
        <v>90</v>
      </c>
      <c r="BC9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21" s="22">
        <f>Enrollment[[#This Row],[Host Children 3-14]]+Enrollment[[#This Row],[Host Children 15-24]]</f>
        <v>0</v>
      </c>
      <c r="BF921" s="22">
        <f>Enrollment[[#This Row],['# of Boys from refugee community in age group 3-5 enrolled in learning spaces]]+Enrollment[[#This Row],['# of Boys from refugee community in age group 6-14 enrolled in learning spaces]]</f>
        <v>53</v>
      </c>
      <c r="BG921" s="22">
        <f>Enrollment[[#This Row],['# of Girls from refugee community in age group 3-5 enrolled in learning spaces]]+Enrollment[[#This Row],['# of Girls from refugee community in age group 6-14 enrolled in learning spaces]]</f>
        <v>37</v>
      </c>
      <c r="BH921" s="22">
        <f>Enrollment[[#This Row],['# of Boys from host community in age group 3-5 enrolled in learning spaces]]+Enrollment[[#This Row],['# of Boys from host community in age group 6-14 enrolled in learning spaces]]</f>
        <v>0</v>
      </c>
      <c r="BI921" s="22">
        <f>Enrollment[[#This Row],['# of Girls from host community in age group 3-5 enrolled in learning spaces]]+Enrollment[[#This Row],['# of Girls from host community in age group 6-14 enrolled in learning spaces]]</f>
        <v>0</v>
      </c>
      <c r="BJ921" s="22">
        <f>Enrollment[[#This Row],[Male Refugee (3-14)]]+Enrollment[[#This Row],[Host Male (3-14)]]</f>
        <v>53</v>
      </c>
      <c r="BK921" s="22">
        <f>Enrollment[[#This Row],[Female Refugee (3-14)]]+Enrollment[[#This Row],[Host Female (3-14)]]</f>
        <v>37</v>
      </c>
      <c r="BL9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21" s="22">
        <f>Enrollment[[#This Row],['# of Boys from host community in age group 15-17 enrolled in learning spaces]]+Enrollment[[#This Row],['# of Boys from host community in age group 18-24 enrolled in learning spaces]]</f>
        <v>0</v>
      </c>
      <c r="BO9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21" s="22">
        <f>Enrollment[[#This Row],[Male Refugee (15-24)]]+Enrollment[[#This Row],[Male Host (15-24)]]</f>
        <v>0</v>
      </c>
      <c r="BQ921" s="22">
        <f>Enrollment[[#This Row],[Female Refugee  (15-24)]]+Enrollment[[#This Row],[Female Host (15-24)]]</f>
        <v>0</v>
      </c>
      <c r="BR921" s="22">
        <f>Enrollment[[#This Row],[Total Male (3-14)]]+Enrollment[[#This Row],[Total Male (15-24)]]</f>
        <v>53</v>
      </c>
      <c r="BS921" s="22">
        <f>Enrollment[[#This Row],[Total Female (3-14)]]+Enrollment[[#This Row],[Total Female (15-24)]]</f>
        <v>37</v>
      </c>
      <c r="BT921" s="22">
        <f>Enrollment[[#This Row],[Refugee Total]]+Enrollment[[#This Row],[Total Host]]</f>
        <v>90</v>
      </c>
      <c r="BU921" s="22">
        <f>Enrollment[[#This Row],['# of Girls from refugee community in age group 3-5 enrolled in learning spaces]]+Enrollment[[#This Row],['# of Girls from host community in age group 3-5 enrolled in learning spaces]]</f>
        <v>20</v>
      </c>
      <c r="BV921" s="22">
        <f>Enrollment[[#This Row],['# of Girls from refugee community in age group 6-14 enrolled in learning spaces]]+Enrollment[[#This Row],['# of Girls from host community in age group 6-14 enrolled in learning spaces]]</f>
        <v>17</v>
      </c>
      <c r="BW9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21" s="22">
        <f>Enrollment[[#This Row],['# of Boys from refugee community in age group 3-5 enrolled in learning spaces]]+Enrollment[[#This Row],['# of Boys from host community in age group 3-5 enrolled in learning spaces]]</f>
        <v>35</v>
      </c>
      <c r="BZ921" s="22">
        <f>Enrollment[[#This Row],['# of Boys from refugee community in age group 6-14 enrolled in learning spaces]]+Enrollment[[#This Row],['# of Boys from host community in age group 6-14 enrolled in learning spaces]]</f>
        <v>18</v>
      </c>
      <c r="CA9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9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22" spans="1:80">
      <c r="A922" s="21" t="s">
        <v>1494</v>
      </c>
      <c r="B922" s="21" t="s">
        <v>1495</v>
      </c>
      <c r="E922" s="21" t="s">
        <v>1514</v>
      </c>
      <c r="F922" s="21" t="s">
        <v>1522</v>
      </c>
      <c r="G922" s="21">
        <v>31013134</v>
      </c>
      <c r="H922" s="21" t="s">
        <v>166</v>
      </c>
      <c r="I922" s="21" t="s">
        <v>167</v>
      </c>
      <c r="J922" s="21" t="s">
        <v>168</v>
      </c>
      <c r="P922" s="21" t="s">
        <v>99</v>
      </c>
      <c r="Q922" s="21" t="s">
        <v>108</v>
      </c>
      <c r="S922" s="21">
        <v>17</v>
      </c>
      <c r="T922" s="21">
        <v>0</v>
      </c>
      <c r="U922" s="21">
        <v>13</v>
      </c>
      <c r="V922" s="21">
        <v>0</v>
      </c>
      <c r="W922" s="21">
        <v>0</v>
      </c>
      <c r="X922" s="21">
        <v>0</v>
      </c>
      <c r="Y922" s="21">
        <v>0</v>
      </c>
      <c r="Z922" s="21">
        <v>0</v>
      </c>
      <c r="AA922" s="21">
        <v>15</v>
      </c>
      <c r="AB922" s="21">
        <v>0</v>
      </c>
      <c r="AC922" s="21">
        <v>15</v>
      </c>
      <c r="AD922" s="21">
        <v>0</v>
      </c>
      <c r="AE922" s="21">
        <v>0</v>
      </c>
      <c r="AF922" s="21">
        <v>0</v>
      </c>
      <c r="AG922" s="21">
        <v>0</v>
      </c>
      <c r="AH922" s="21">
        <v>0</v>
      </c>
      <c r="AI922" s="21">
        <v>0</v>
      </c>
      <c r="AJ922" s="21">
        <v>0</v>
      </c>
      <c r="AK922" s="21">
        <v>0</v>
      </c>
      <c r="AL922" s="21">
        <v>0</v>
      </c>
      <c r="AM922" s="21">
        <v>0</v>
      </c>
      <c r="AN922" s="21">
        <v>0</v>
      </c>
      <c r="AO922" s="21">
        <v>0</v>
      </c>
      <c r="AP922" s="21">
        <v>0</v>
      </c>
      <c r="AQ922" s="21">
        <v>0</v>
      </c>
      <c r="AR922" s="21">
        <v>0</v>
      </c>
      <c r="AS922" s="21">
        <v>0</v>
      </c>
      <c r="AT922" s="21">
        <v>0</v>
      </c>
      <c r="AU922" s="21">
        <v>0</v>
      </c>
      <c r="AV922" s="21">
        <v>0</v>
      </c>
      <c r="AW922" s="21">
        <v>0</v>
      </c>
      <c r="AX922" s="21">
        <v>0</v>
      </c>
      <c r="AZ9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60</v>
      </c>
      <c r="BA9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22" s="22">
        <f>Enrollment[[#This Row],[Refugee Children 3-14]]+Enrollment[[#This Row],[Refugee Children 15-24]]</f>
        <v>60</v>
      </c>
      <c r="BC9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22" s="22">
        <f>Enrollment[[#This Row],[Host Children 3-14]]+Enrollment[[#This Row],[Host Children 15-24]]</f>
        <v>0</v>
      </c>
      <c r="BF922" s="22">
        <f>Enrollment[[#This Row],['# of Boys from refugee community in age group 3-5 enrolled in learning spaces]]+Enrollment[[#This Row],['# of Boys from refugee community in age group 6-14 enrolled in learning spaces]]</f>
        <v>28</v>
      </c>
      <c r="BG922" s="22">
        <f>Enrollment[[#This Row],['# of Girls from refugee community in age group 3-5 enrolled in learning spaces]]+Enrollment[[#This Row],['# of Girls from refugee community in age group 6-14 enrolled in learning spaces]]</f>
        <v>32</v>
      </c>
      <c r="BH922" s="22">
        <f>Enrollment[[#This Row],['# of Boys from host community in age group 3-5 enrolled in learning spaces]]+Enrollment[[#This Row],['# of Boys from host community in age group 6-14 enrolled in learning spaces]]</f>
        <v>0</v>
      </c>
      <c r="BI922" s="22">
        <f>Enrollment[[#This Row],['# of Girls from host community in age group 3-5 enrolled in learning spaces]]+Enrollment[[#This Row],['# of Girls from host community in age group 6-14 enrolled in learning spaces]]</f>
        <v>0</v>
      </c>
      <c r="BJ922" s="22">
        <f>Enrollment[[#This Row],[Male Refugee (3-14)]]+Enrollment[[#This Row],[Host Male (3-14)]]</f>
        <v>28</v>
      </c>
      <c r="BK922" s="22">
        <f>Enrollment[[#This Row],[Female Refugee (3-14)]]+Enrollment[[#This Row],[Host Female (3-14)]]</f>
        <v>32</v>
      </c>
      <c r="BL9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22" s="22">
        <f>Enrollment[[#This Row],['# of Boys from host community in age group 15-17 enrolled in learning spaces]]+Enrollment[[#This Row],['# of Boys from host community in age group 18-24 enrolled in learning spaces]]</f>
        <v>0</v>
      </c>
      <c r="BO9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22" s="22">
        <f>Enrollment[[#This Row],[Male Refugee (15-24)]]+Enrollment[[#This Row],[Male Host (15-24)]]</f>
        <v>0</v>
      </c>
      <c r="BQ922" s="22">
        <f>Enrollment[[#This Row],[Female Refugee  (15-24)]]+Enrollment[[#This Row],[Female Host (15-24)]]</f>
        <v>0</v>
      </c>
      <c r="BR922" s="22">
        <f>Enrollment[[#This Row],[Total Male (3-14)]]+Enrollment[[#This Row],[Total Male (15-24)]]</f>
        <v>28</v>
      </c>
      <c r="BS922" s="22">
        <f>Enrollment[[#This Row],[Total Female (3-14)]]+Enrollment[[#This Row],[Total Female (15-24)]]</f>
        <v>32</v>
      </c>
      <c r="BT922" s="22">
        <f>Enrollment[[#This Row],[Refugee Total]]+Enrollment[[#This Row],[Total Host]]</f>
        <v>60</v>
      </c>
      <c r="BU922" s="22">
        <f>Enrollment[[#This Row],['# of Girls from refugee community in age group 3-5 enrolled in learning spaces]]+Enrollment[[#This Row],['# of Girls from host community in age group 3-5 enrolled in learning spaces]]</f>
        <v>17</v>
      </c>
      <c r="BV922" s="22">
        <f>Enrollment[[#This Row],['# of Girls from refugee community in age group 6-14 enrolled in learning spaces]]+Enrollment[[#This Row],['# of Girls from host community in age group 6-14 enrolled in learning spaces]]</f>
        <v>15</v>
      </c>
      <c r="BW9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22" s="22">
        <f>Enrollment[[#This Row],['# of Boys from refugee community in age group 3-5 enrolled in learning spaces]]+Enrollment[[#This Row],['# of Boys from host community in age group 3-5 enrolled in learning spaces]]</f>
        <v>13</v>
      </c>
      <c r="BZ922" s="22">
        <f>Enrollment[[#This Row],['# of Boys from refugee community in age group 6-14 enrolled in learning spaces]]+Enrollment[[#This Row],['# of Boys from host community in age group 6-14 enrolled in learning spaces]]</f>
        <v>15</v>
      </c>
      <c r="CA9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9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23" spans="1:80">
      <c r="A923" s="21" t="s">
        <v>1494</v>
      </c>
      <c r="B923" s="21" t="s">
        <v>1495</v>
      </c>
      <c r="E923" s="21" t="s">
        <v>1514</v>
      </c>
      <c r="F923" s="21" t="s">
        <v>1523</v>
      </c>
      <c r="G923" s="21">
        <v>31013175</v>
      </c>
      <c r="H923" s="21" t="s">
        <v>166</v>
      </c>
      <c r="I923" s="21" t="s">
        <v>259</v>
      </c>
      <c r="J923" s="21" t="s">
        <v>168</v>
      </c>
      <c r="K923" s="21">
        <v>21.077676729241201</v>
      </c>
      <c r="L923" s="21">
        <v>92.139670350026194</v>
      </c>
      <c r="M923" s="21">
        <v>-42.8063798018147</v>
      </c>
      <c r="N923" s="21">
        <v>4</v>
      </c>
      <c r="P923" s="21" t="s">
        <v>99</v>
      </c>
      <c r="Q923" s="21" t="s">
        <v>108</v>
      </c>
      <c r="S923" s="21">
        <v>29</v>
      </c>
      <c r="T923" s="21">
        <v>0</v>
      </c>
      <c r="U923" s="21">
        <v>31</v>
      </c>
      <c r="V923" s="21">
        <v>0</v>
      </c>
      <c r="W923" s="21">
        <v>0</v>
      </c>
      <c r="X923" s="21">
        <v>0</v>
      </c>
      <c r="Y923" s="21">
        <v>0</v>
      </c>
      <c r="Z923" s="21">
        <v>0</v>
      </c>
      <c r="AA923" s="21">
        <v>18</v>
      </c>
      <c r="AB923" s="21">
        <v>0</v>
      </c>
      <c r="AC923" s="21">
        <v>12</v>
      </c>
      <c r="AD923" s="21">
        <v>0</v>
      </c>
      <c r="AE923" s="21">
        <v>0</v>
      </c>
      <c r="AF923" s="21">
        <v>0</v>
      </c>
      <c r="AG923" s="21">
        <v>0</v>
      </c>
      <c r="AH923" s="21">
        <v>0</v>
      </c>
      <c r="AI923" s="21">
        <v>0</v>
      </c>
      <c r="AJ923" s="21">
        <v>0</v>
      </c>
      <c r="AK923" s="21">
        <v>0</v>
      </c>
      <c r="AL923" s="21">
        <v>0</v>
      </c>
      <c r="AM923" s="21">
        <v>0</v>
      </c>
      <c r="AN923" s="21">
        <v>0</v>
      </c>
      <c r="AO923" s="21">
        <v>0</v>
      </c>
      <c r="AP923" s="21">
        <v>0</v>
      </c>
      <c r="AQ923" s="21">
        <v>0</v>
      </c>
      <c r="AR923" s="21">
        <v>0</v>
      </c>
      <c r="AS923" s="21">
        <v>0</v>
      </c>
      <c r="AT923" s="21">
        <v>0</v>
      </c>
      <c r="AU923" s="21">
        <v>0</v>
      </c>
      <c r="AV923" s="21">
        <v>0</v>
      </c>
      <c r="AW923" s="21">
        <v>0</v>
      </c>
      <c r="AX923" s="21">
        <v>0</v>
      </c>
      <c r="AZ9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9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23" s="22">
        <f>Enrollment[[#This Row],[Refugee Children 3-14]]+Enrollment[[#This Row],[Refugee Children 15-24]]</f>
        <v>90</v>
      </c>
      <c r="BC9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23" s="22">
        <f>Enrollment[[#This Row],[Host Children 3-14]]+Enrollment[[#This Row],[Host Children 15-24]]</f>
        <v>0</v>
      </c>
      <c r="BF923" s="22">
        <f>Enrollment[[#This Row],['# of Boys from refugee community in age group 3-5 enrolled in learning spaces]]+Enrollment[[#This Row],['# of Boys from refugee community in age group 6-14 enrolled in learning spaces]]</f>
        <v>43</v>
      </c>
      <c r="BG923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923" s="22">
        <f>Enrollment[[#This Row],['# of Boys from host community in age group 3-5 enrolled in learning spaces]]+Enrollment[[#This Row],['# of Boys from host community in age group 6-14 enrolled in learning spaces]]</f>
        <v>0</v>
      </c>
      <c r="BI923" s="22">
        <f>Enrollment[[#This Row],['# of Girls from host community in age group 3-5 enrolled in learning spaces]]+Enrollment[[#This Row],['# of Girls from host community in age group 6-14 enrolled in learning spaces]]</f>
        <v>0</v>
      </c>
      <c r="BJ923" s="22">
        <f>Enrollment[[#This Row],[Male Refugee (3-14)]]+Enrollment[[#This Row],[Host Male (3-14)]]</f>
        <v>43</v>
      </c>
      <c r="BK923" s="22">
        <f>Enrollment[[#This Row],[Female Refugee (3-14)]]+Enrollment[[#This Row],[Host Female (3-14)]]</f>
        <v>47</v>
      </c>
      <c r="BL9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23" s="22">
        <f>Enrollment[[#This Row],['# of Boys from host community in age group 15-17 enrolled in learning spaces]]+Enrollment[[#This Row],['# of Boys from host community in age group 18-24 enrolled in learning spaces]]</f>
        <v>0</v>
      </c>
      <c r="BO9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23" s="22">
        <f>Enrollment[[#This Row],[Male Refugee (15-24)]]+Enrollment[[#This Row],[Male Host (15-24)]]</f>
        <v>0</v>
      </c>
      <c r="BQ923" s="22">
        <f>Enrollment[[#This Row],[Female Refugee  (15-24)]]+Enrollment[[#This Row],[Female Host (15-24)]]</f>
        <v>0</v>
      </c>
      <c r="BR923" s="22">
        <f>Enrollment[[#This Row],[Total Male (3-14)]]+Enrollment[[#This Row],[Total Male (15-24)]]</f>
        <v>43</v>
      </c>
      <c r="BS923" s="22">
        <f>Enrollment[[#This Row],[Total Female (3-14)]]+Enrollment[[#This Row],[Total Female (15-24)]]</f>
        <v>47</v>
      </c>
      <c r="BT923" s="22">
        <f>Enrollment[[#This Row],[Refugee Total]]+Enrollment[[#This Row],[Total Host]]</f>
        <v>90</v>
      </c>
      <c r="BU923" s="22">
        <f>Enrollment[[#This Row],['# of Girls from refugee community in age group 3-5 enrolled in learning spaces]]+Enrollment[[#This Row],['# of Girls from host community in age group 3-5 enrolled in learning spaces]]</f>
        <v>29</v>
      </c>
      <c r="BV923" s="22">
        <f>Enrollment[[#This Row],['# of Girls from refugee community in age group 6-14 enrolled in learning spaces]]+Enrollment[[#This Row],['# of Girls from host community in age group 6-14 enrolled in learning spaces]]</f>
        <v>18</v>
      </c>
      <c r="BW9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23" s="22">
        <f>Enrollment[[#This Row],['# of Boys from refugee community in age group 3-5 enrolled in learning spaces]]+Enrollment[[#This Row],['# of Boys from host community in age group 3-5 enrolled in learning spaces]]</f>
        <v>31</v>
      </c>
      <c r="BZ923" s="22">
        <f>Enrollment[[#This Row],['# of Boys from refugee community in age group 6-14 enrolled in learning spaces]]+Enrollment[[#This Row],['# of Boys from host community in age group 6-14 enrolled in learning spaces]]</f>
        <v>12</v>
      </c>
      <c r="CA9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9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24" spans="1:80">
      <c r="A924" s="21" t="s">
        <v>1494</v>
      </c>
      <c r="B924" s="21" t="s">
        <v>1495</v>
      </c>
      <c r="E924" s="21" t="s">
        <v>1514</v>
      </c>
      <c r="F924" s="21" t="s">
        <v>1524</v>
      </c>
      <c r="G924" s="21">
        <v>31013222</v>
      </c>
      <c r="H924" s="21" t="s">
        <v>166</v>
      </c>
      <c r="I924" s="21" t="s">
        <v>259</v>
      </c>
      <c r="J924" s="21" t="s">
        <v>168</v>
      </c>
      <c r="K924" s="21">
        <v>21.074491016773798</v>
      </c>
      <c r="L924" s="21">
        <v>92.139112403699997</v>
      </c>
      <c r="M924" s="21">
        <v>-44.335695381978603</v>
      </c>
      <c r="N924" s="21">
        <v>4</v>
      </c>
      <c r="P924" s="21" t="s">
        <v>99</v>
      </c>
      <c r="Q924" s="21" t="s">
        <v>108</v>
      </c>
      <c r="S924" s="21">
        <v>10</v>
      </c>
      <c r="T924" s="21">
        <v>0</v>
      </c>
      <c r="U924" s="21">
        <v>13</v>
      </c>
      <c r="V924" s="21">
        <v>0</v>
      </c>
      <c r="W924" s="21">
        <v>0</v>
      </c>
      <c r="X924" s="21">
        <v>0</v>
      </c>
      <c r="Y924" s="21">
        <v>0</v>
      </c>
      <c r="Z924" s="21">
        <v>0</v>
      </c>
      <c r="AA924" s="21">
        <v>26</v>
      </c>
      <c r="AB924" s="21">
        <v>0</v>
      </c>
      <c r="AC924" s="21">
        <v>16</v>
      </c>
      <c r="AD924" s="21">
        <v>0</v>
      </c>
      <c r="AE924" s="21">
        <v>0</v>
      </c>
      <c r="AF924" s="21">
        <v>0</v>
      </c>
      <c r="AG924" s="21">
        <v>0</v>
      </c>
      <c r="AH924" s="21">
        <v>0</v>
      </c>
      <c r="AI924" s="21">
        <v>0</v>
      </c>
      <c r="AJ924" s="21">
        <v>0</v>
      </c>
      <c r="AK924" s="21">
        <v>0</v>
      </c>
      <c r="AL924" s="21">
        <v>0</v>
      </c>
      <c r="AM924" s="21">
        <v>0</v>
      </c>
      <c r="AN924" s="21">
        <v>0</v>
      </c>
      <c r="AO924" s="21">
        <v>0</v>
      </c>
      <c r="AP924" s="21">
        <v>0</v>
      </c>
      <c r="AQ924" s="21">
        <v>0</v>
      </c>
      <c r="AR924" s="21">
        <v>0</v>
      </c>
      <c r="AS924" s="21">
        <v>0</v>
      </c>
      <c r="AT924" s="21">
        <v>0</v>
      </c>
      <c r="AU924" s="21">
        <v>0</v>
      </c>
      <c r="AV924" s="21">
        <v>0</v>
      </c>
      <c r="AW924" s="21">
        <v>0</v>
      </c>
      <c r="AX924" s="21">
        <v>0</v>
      </c>
      <c r="AZ9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65</v>
      </c>
      <c r="BA9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24" s="22">
        <f>Enrollment[[#This Row],[Refugee Children 3-14]]+Enrollment[[#This Row],[Refugee Children 15-24]]</f>
        <v>65</v>
      </c>
      <c r="BC9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24" s="22">
        <f>Enrollment[[#This Row],[Host Children 3-14]]+Enrollment[[#This Row],[Host Children 15-24]]</f>
        <v>0</v>
      </c>
      <c r="BF924" s="22">
        <f>Enrollment[[#This Row],['# of Boys from refugee community in age group 3-5 enrolled in learning spaces]]+Enrollment[[#This Row],['# of Boys from refugee community in age group 6-14 enrolled in learning spaces]]</f>
        <v>29</v>
      </c>
      <c r="BG924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924" s="22">
        <f>Enrollment[[#This Row],['# of Boys from host community in age group 3-5 enrolled in learning spaces]]+Enrollment[[#This Row],['# of Boys from host community in age group 6-14 enrolled in learning spaces]]</f>
        <v>0</v>
      </c>
      <c r="BI924" s="22">
        <f>Enrollment[[#This Row],['# of Girls from host community in age group 3-5 enrolled in learning spaces]]+Enrollment[[#This Row],['# of Girls from host community in age group 6-14 enrolled in learning spaces]]</f>
        <v>0</v>
      </c>
      <c r="BJ924" s="22">
        <f>Enrollment[[#This Row],[Male Refugee (3-14)]]+Enrollment[[#This Row],[Host Male (3-14)]]</f>
        <v>29</v>
      </c>
      <c r="BK924" s="22">
        <f>Enrollment[[#This Row],[Female Refugee (3-14)]]+Enrollment[[#This Row],[Host Female (3-14)]]</f>
        <v>36</v>
      </c>
      <c r="BL9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24" s="22">
        <f>Enrollment[[#This Row],['# of Boys from host community in age group 15-17 enrolled in learning spaces]]+Enrollment[[#This Row],['# of Boys from host community in age group 18-24 enrolled in learning spaces]]</f>
        <v>0</v>
      </c>
      <c r="BO9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24" s="22">
        <f>Enrollment[[#This Row],[Male Refugee (15-24)]]+Enrollment[[#This Row],[Male Host (15-24)]]</f>
        <v>0</v>
      </c>
      <c r="BQ924" s="22">
        <f>Enrollment[[#This Row],[Female Refugee  (15-24)]]+Enrollment[[#This Row],[Female Host (15-24)]]</f>
        <v>0</v>
      </c>
      <c r="BR924" s="22">
        <f>Enrollment[[#This Row],[Total Male (3-14)]]+Enrollment[[#This Row],[Total Male (15-24)]]</f>
        <v>29</v>
      </c>
      <c r="BS924" s="22">
        <f>Enrollment[[#This Row],[Total Female (3-14)]]+Enrollment[[#This Row],[Total Female (15-24)]]</f>
        <v>36</v>
      </c>
      <c r="BT924" s="22">
        <f>Enrollment[[#This Row],[Refugee Total]]+Enrollment[[#This Row],[Total Host]]</f>
        <v>65</v>
      </c>
      <c r="BU924" s="22">
        <f>Enrollment[[#This Row],['# of Girls from refugee community in age group 3-5 enrolled in learning spaces]]+Enrollment[[#This Row],['# of Girls from host community in age group 3-5 enrolled in learning spaces]]</f>
        <v>10</v>
      </c>
      <c r="BV924" s="22">
        <f>Enrollment[[#This Row],['# of Girls from refugee community in age group 6-14 enrolled in learning spaces]]+Enrollment[[#This Row],['# of Girls from host community in age group 6-14 enrolled in learning spaces]]</f>
        <v>26</v>
      </c>
      <c r="BW9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24" s="22">
        <f>Enrollment[[#This Row],['# of Boys from refugee community in age group 3-5 enrolled in learning spaces]]+Enrollment[[#This Row],['# of Boys from host community in age group 3-5 enrolled in learning spaces]]</f>
        <v>13</v>
      </c>
      <c r="BZ924" s="22">
        <f>Enrollment[[#This Row],['# of Boys from refugee community in age group 6-14 enrolled in learning spaces]]+Enrollment[[#This Row],['# of Boys from host community in age group 6-14 enrolled in learning spaces]]</f>
        <v>16</v>
      </c>
      <c r="CA9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9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25" spans="1:80">
      <c r="A925" s="21" t="s">
        <v>140</v>
      </c>
      <c r="B925" s="21" t="s">
        <v>141</v>
      </c>
      <c r="C925" s="21" t="s">
        <v>268</v>
      </c>
      <c r="D925" s="21" t="s">
        <v>269</v>
      </c>
      <c r="E925" s="21" t="s">
        <v>370</v>
      </c>
      <c r="F925" s="21" t="s">
        <v>1525</v>
      </c>
      <c r="G925" s="21">
        <v>31013097</v>
      </c>
      <c r="H925" s="21" t="s">
        <v>166</v>
      </c>
      <c r="I925" s="21" t="s">
        <v>167</v>
      </c>
      <c r="J925" s="21" t="s">
        <v>168</v>
      </c>
      <c r="K925" s="21">
        <v>20.973597809588501</v>
      </c>
      <c r="L925" s="21">
        <v>92.243838196401995</v>
      </c>
      <c r="M925" s="21">
        <v>-43.880081340356099</v>
      </c>
      <c r="N925" s="21">
        <v>4</v>
      </c>
      <c r="P925" s="21" t="s">
        <v>99</v>
      </c>
      <c r="Q925" s="21" t="s">
        <v>108</v>
      </c>
      <c r="S925" s="21">
        <v>31</v>
      </c>
      <c r="T925" s="21">
        <v>0</v>
      </c>
      <c r="U925" s="21">
        <v>40</v>
      </c>
      <c r="V925" s="21">
        <v>0</v>
      </c>
      <c r="W925" s="21">
        <v>0</v>
      </c>
      <c r="X925" s="21">
        <v>0</v>
      </c>
      <c r="Y925" s="21">
        <v>0</v>
      </c>
      <c r="Z925" s="21">
        <v>0</v>
      </c>
      <c r="AA925" s="21">
        <v>16</v>
      </c>
      <c r="AB925" s="21">
        <v>0</v>
      </c>
      <c r="AC925" s="21">
        <v>19</v>
      </c>
      <c r="AD925" s="21">
        <v>0</v>
      </c>
      <c r="AE925" s="21">
        <v>0</v>
      </c>
      <c r="AF925" s="21">
        <v>0</v>
      </c>
      <c r="AG925" s="21">
        <v>0</v>
      </c>
      <c r="AH925" s="21">
        <v>0</v>
      </c>
      <c r="AI925" s="21">
        <v>0</v>
      </c>
      <c r="AJ925" s="21">
        <v>0</v>
      </c>
      <c r="AK925" s="21">
        <v>0</v>
      </c>
      <c r="AL925" s="21">
        <v>0</v>
      </c>
      <c r="AM925" s="21">
        <v>0</v>
      </c>
      <c r="AN925" s="21">
        <v>0</v>
      </c>
      <c r="AO925" s="21">
        <v>0</v>
      </c>
      <c r="AP925" s="21">
        <v>0</v>
      </c>
      <c r="AQ925" s="21">
        <v>0</v>
      </c>
      <c r="AR925" s="21">
        <v>0</v>
      </c>
      <c r="AS925" s="21">
        <v>0</v>
      </c>
      <c r="AT925" s="21">
        <v>0</v>
      </c>
      <c r="AU925" s="21">
        <v>0</v>
      </c>
      <c r="AV925" s="21">
        <v>0</v>
      </c>
      <c r="AW925" s="21">
        <v>0</v>
      </c>
      <c r="AX925" s="21">
        <v>0</v>
      </c>
      <c r="AZ9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9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25" s="22">
        <f>Enrollment[[#This Row],[Refugee Children 3-14]]+Enrollment[[#This Row],[Refugee Children 15-24]]</f>
        <v>106</v>
      </c>
      <c r="BC9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25" s="22">
        <f>Enrollment[[#This Row],[Host Children 3-14]]+Enrollment[[#This Row],[Host Children 15-24]]</f>
        <v>0</v>
      </c>
      <c r="BF925" s="22">
        <f>Enrollment[[#This Row],['# of Boys from refugee community in age group 3-5 enrolled in learning spaces]]+Enrollment[[#This Row],['# of Boys from refugee community in age group 6-14 enrolled in learning spaces]]</f>
        <v>59</v>
      </c>
      <c r="BG925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925" s="22">
        <f>Enrollment[[#This Row],['# of Boys from host community in age group 3-5 enrolled in learning spaces]]+Enrollment[[#This Row],['# of Boys from host community in age group 6-14 enrolled in learning spaces]]</f>
        <v>0</v>
      </c>
      <c r="BI925" s="22">
        <f>Enrollment[[#This Row],['# of Girls from host community in age group 3-5 enrolled in learning spaces]]+Enrollment[[#This Row],['# of Girls from host community in age group 6-14 enrolled in learning spaces]]</f>
        <v>0</v>
      </c>
      <c r="BJ925" s="22">
        <f>Enrollment[[#This Row],[Male Refugee (3-14)]]+Enrollment[[#This Row],[Host Male (3-14)]]</f>
        <v>59</v>
      </c>
      <c r="BK925" s="22">
        <f>Enrollment[[#This Row],[Female Refugee (3-14)]]+Enrollment[[#This Row],[Host Female (3-14)]]</f>
        <v>47</v>
      </c>
      <c r="BL9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25" s="22">
        <f>Enrollment[[#This Row],['# of Boys from host community in age group 15-17 enrolled in learning spaces]]+Enrollment[[#This Row],['# of Boys from host community in age group 18-24 enrolled in learning spaces]]</f>
        <v>0</v>
      </c>
      <c r="BO9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25" s="22">
        <f>Enrollment[[#This Row],[Male Refugee (15-24)]]+Enrollment[[#This Row],[Male Host (15-24)]]</f>
        <v>0</v>
      </c>
      <c r="BQ925" s="22">
        <f>Enrollment[[#This Row],[Female Refugee  (15-24)]]+Enrollment[[#This Row],[Female Host (15-24)]]</f>
        <v>0</v>
      </c>
      <c r="BR925" s="22">
        <f>Enrollment[[#This Row],[Total Male (3-14)]]+Enrollment[[#This Row],[Total Male (15-24)]]</f>
        <v>59</v>
      </c>
      <c r="BS925" s="22">
        <f>Enrollment[[#This Row],[Total Female (3-14)]]+Enrollment[[#This Row],[Total Female (15-24)]]</f>
        <v>47</v>
      </c>
      <c r="BT925" s="22">
        <f>Enrollment[[#This Row],[Refugee Total]]+Enrollment[[#This Row],[Total Host]]</f>
        <v>106</v>
      </c>
      <c r="BU925" s="22">
        <f>Enrollment[[#This Row],['# of Girls from refugee community in age group 3-5 enrolled in learning spaces]]+Enrollment[[#This Row],['# of Girls from host community in age group 3-5 enrolled in learning spaces]]</f>
        <v>31</v>
      </c>
      <c r="BV925" s="22">
        <f>Enrollment[[#This Row],['# of Girls from refugee community in age group 6-14 enrolled in learning spaces]]+Enrollment[[#This Row],['# of Girls from host community in age group 6-14 enrolled in learning spaces]]</f>
        <v>16</v>
      </c>
      <c r="BW9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25" s="22">
        <f>Enrollment[[#This Row],['# of Boys from refugee community in age group 3-5 enrolled in learning spaces]]+Enrollment[[#This Row],['# of Boys from host community in age group 3-5 enrolled in learning spaces]]</f>
        <v>40</v>
      </c>
      <c r="BZ925" s="22">
        <f>Enrollment[[#This Row],['# of Boys from refugee community in age group 6-14 enrolled in learning spaces]]+Enrollment[[#This Row],['# of Boys from host community in age group 6-14 enrolled in learning spaces]]</f>
        <v>19</v>
      </c>
      <c r="CA9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9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26" spans="1:80">
      <c r="A926" s="21" t="s">
        <v>140</v>
      </c>
      <c r="B926" s="21" t="s">
        <v>141</v>
      </c>
      <c r="C926" s="21" t="s">
        <v>268</v>
      </c>
      <c r="D926" s="21" t="s">
        <v>269</v>
      </c>
      <c r="E926" s="21" t="s">
        <v>370</v>
      </c>
      <c r="F926" s="21" t="s">
        <v>1526</v>
      </c>
      <c r="G926" s="21">
        <v>31013098</v>
      </c>
      <c r="H926" s="21" t="s">
        <v>166</v>
      </c>
      <c r="I926" s="21" t="s">
        <v>167</v>
      </c>
      <c r="J926" s="21" t="s">
        <v>168</v>
      </c>
      <c r="K926" s="21">
        <v>20.973421904772898</v>
      </c>
      <c r="L926" s="21">
        <v>92.244505039610999</v>
      </c>
      <c r="M926" s="21">
        <v>-46.886541401730298</v>
      </c>
      <c r="N926" s="21">
        <v>4</v>
      </c>
      <c r="P926" s="21" t="s">
        <v>99</v>
      </c>
      <c r="Q926" s="21" t="s">
        <v>108</v>
      </c>
      <c r="S926" s="21">
        <v>33</v>
      </c>
      <c r="T926" s="21">
        <v>0</v>
      </c>
      <c r="U926" s="21">
        <v>36</v>
      </c>
      <c r="V926" s="21">
        <v>0</v>
      </c>
      <c r="W926" s="21">
        <v>0</v>
      </c>
      <c r="X926" s="21">
        <v>0</v>
      </c>
      <c r="Y926" s="21">
        <v>0</v>
      </c>
      <c r="Z926" s="21">
        <v>0</v>
      </c>
      <c r="AA926" s="21">
        <v>17</v>
      </c>
      <c r="AB926" s="21">
        <v>0</v>
      </c>
      <c r="AC926" s="21">
        <v>18</v>
      </c>
      <c r="AD926" s="21">
        <v>0</v>
      </c>
      <c r="AE926" s="21">
        <v>0</v>
      </c>
      <c r="AF926" s="21">
        <v>0</v>
      </c>
      <c r="AG926" s="21">
        <v>0</v>
      </c>
      <c r="AH926" s="21">
        <v>0</v>
      </c>
      <c r="AI926" s="21">
        <v>0</v>
      </c>
      <c r="AJ926" s="21">
        <v>0</v>
      </c>
      <c r="AK926" s="21">
        <v>0</v>
      </c>
      <c r="AL926" s="21">
        <v>0</v>
      </c>
      <c r="AM926" s="21">
        <v>0</v>
      </c>
      <c r="AN926" s="21">
        <v>0</v>
      </c>
      <c r="AO926" s="21">
        <v>0</v>
      </c>
      <c r="AP926" s="21">
        <v>0</v>
      </c>
      <c r="AQ926" s="21">
        <v>0</v>
      </c>
      <c r="AR926" s="21">
        <v>0</v>
      </c>
      <c r="AS926" s="21">
        <v>0</v>
      </c>
      <c r="AT926" s="21">
        <v>0</v>
      </c>
      <c r="AU926" s="21">
        <v>0</v>
      </c>
      <c r="AV926" s="21">
        <v>0</v>
      </c>
      <c r="AW926" s="21">
        <v>0</v>
      </c>
      <c r="AX926" s="21">
        <v>0</v>
      </c>
      <c r="AZ9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9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26" s="22">
        <f>Enrollment[[#This Row],[Refugee Children 3-14]]+Enrollment[[#This Row],[Refugee Children 15-24]]</f>
        <v>104</v>
      </c>
      <c r="BC9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26" s="22">
        <f>Enrollment[[#This Row],[Host Children 3-14]]+Enrollment[[#This Row],[Host Children 15-24]]</f>
        <v>0</v>
      </c>
      <c r="BF926" s="22">
        <f>Enrollment[[#This Row],['# of Boys from refugee community in age group 3-5 enrolled in learning spaces]]+Enrollment[[#This Row],['# of Boys from refugee community in age group 6-14 enrolled in learning spaces]]</f>
        <v>54</v>
      </c>
      <c r="BG926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926" s="22">
        <f>Enrollment[[#This Row],['# of Boys from host community in age group 3-5 enrolled in learning spaces]]+Enrollment[[#This Row],['# of Boys from host community in age group 6-14 enrolled in learning spaces]]</f>
        <v>0</v>
      </c>
      <c r="BI926" s="22">
        <f>Enrollment[[#This Row],['# of Girls from host community in age group 3-5 enrolled in learning spaces]]+Enrollment[[#This Row],['# of Girls from host community in age group 6-14 enrolled in learning spaces]]</f>
        <v>0</v>
      </c>
      <c r="BJ926" s="22">
        <f>Enrollment[[#This Row],[Male Refugee (3-14)]]+Enrollment[[#This Row],[Host Male (3-14)]]</f>
        <v>54</v>
      </c>
      <c r="BK926" s="22">
        <f>Enrollment[[#This Row],[Female Refugee (3-14)]]+Enrollment[[#This Row],[Host Female (3-14)]]</f>
        <v>50</v>
      </c>
      <c r="BL9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26" s="22">
        <f>Enrollment[[#This Row],['# of Boys from host community in age group 15-17 enrolled in learning spaces]]+Enrollment[[#This Row],['# of Boys from host community in age group 18-24 enrolled in learning spaces]]</f>
        <v>0</v>
      </c>
      <c r="BO9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26" s="22">
        <f>Enrollment[[#This Row],[Male Refugee (15-24)]]+Enrollment[[#This Row],[Male Host (15-24)]]</f>
        <v>0</v>
      </c>
      <c r="BQ926" s="22">
        <f>Enrollment[[#This Row],[Female Refugee  (15-24)]]+Enrollment[[#This Row],[Female Host (15-24)]]</f>
        <v>0</v>
      </c>
      <c r="BR926" s="22">
        <f>Enrollment[[#This Row],[Total Male (3-14)]]+Enrollment[[#This Row],[Total Male (15-24)]]</f>
        <v>54</v>
      </c>
      <c r="BS926" s="22">
        <f>Enrollment[[#This Row],[Total Female (3-14)]]+Enrollment[[#This Row],[Total Female (15-24)]]</f>
        <v>50</v>
      </c>
      <c r="BT926" s="22">
        <f>Enrollment[[#This Row],[Refugee Total]]+Enrollment[[#This Row],[Total Host]]</f>
        <v>104</v>
      </c>
      <c r="BU926" s="22">
        <f>Enrollment[[#This Row],['# of Girls from refugee community in age group 3-5 enrolled in learning spaces]]+Enrollment[[#This Row],['# of Girls from host community in age group 3-5 enrolled in learning spaces]]</f>
        <v>33</v>
      </c>
      <c r="BV926" s="22">
        <f>Enrollment[[#This Row],['# of Girls from refugee community in age group 6-14 enrolled in learning spaces]]+Enrollment[[#This Row],['# of Girls from host community in age group 6-14 enrolled in learning spaces]]</f>
        <v>17</v>
      </c>
      <c r="BW9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26" s="22">
        <f>Enrollment[[#This Row],['# of Boys from refugee community in age group 3-5 enrolled in learning spaces]]+Enrollment[[#This Row],['# of Boys from host community in age group 3-5 enrolled in learning spaces]]</f>
        <v>36</v>
      </c>
      <c r="BZ926" s="22">
        <f>Enrollment[[#This Row],['# of Boys from refugee community in age group 6-14 enrolled in learning spaces]]+Enrollment[[#This Row],['# of Boys from host community in age group 6-14 enrolled in learning spaces]]</f>
        <v>18</v>
      </c>
      <c r="CA9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9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27" spans="1:80">
      <c r="A927" s="21" t="s">
        <v>140</v>
      </c>
      <c r="B927" s="21" t="s">
        <v>141</v>
      </c>
      <c r="C927" s="21" t="s">
        <v>268</v>
      </c>
      <c r="D927" s="21" t="s">
        <v>269</v>
      </c>
      <c r="E927" s="21" t="s">
        <v>373</v>
      </c>
      <c r="F927" s="21" t="s">
        <v>1527</v>
      </c>
      <c r="G927" s="21">
        <v>31012913</v>
      </c>
      <c r="H927" s="21" t="s">
        <v>166</v>
      </c>
      <c r="I927" s="21" t="s">
        <v>167</v>
      </c>
      <c r="J927" s="21" t="s">
        <v>168</v>
      </c>
      <c r="K927" s="21">
        <v>20.975832219999202</v>
      </c>
      <c r="L927" s="21">
        <v>92.244071234704194</v>
      </c>
      <c r="M927" s="21">
        <v>-45.626754509269297</v>
      </c>
      <c r="N927" s="21">
        <v>4</v>
      </c>
      <c r="P927" s="21" t="s">
        <v>99</v>
      </c>
      <c r="Q927" s="21" t="s">
        <v>108</v>
      </c>
      <c r="S927" s="21">
        <v>36</v>
      </c>
      <c r="T927" s="21">
        <v>0</v>
      </c>
      <c r="U927" s="21">
        <v>32</v>
      </c>
      <c r="V927" s="21">
        <v>0</v>
      </c>
      <c r="W927" s="21">
        <v>0</v>
      </c>
      <c r="X927" s="21">
        <v>0</v>
      </c>
      <c r="Y927" s="21">
        <v>0</v>
      </c>
      <c r="Z927" s="21">
        <v>0</v>
      </c>
      <c r="AA927" s="21">
        <v>19</v>
      </c>
      <c r="AB927" s="21">
        <v>0</v>
      </c>
      <c r="AC927" s="21">
        <v>16</v>
      </c>
      <c r="AD927" s="21">
        <v>0</v>
      </c>
      <c r="AE927" s="21">
        <v>0</v>
      </c>
      <c r="AF927" s="21">
        <v>0</v>
      </c>
      <c r="AG927" s="21">
        <v>0</v>
      </c>
      <c r="AH927" s="21">
        <v>0</v>
      </c>
      <c r="AI927" s="21">
        <v>0</v>
      </c>
      <c r="AJ927" s="21">
        <v>0</v>
      </c>
      <c r="AK927" s="21">
        <v>0</v>
      </c>
      <c r="AL927" s="21">
        <v>0</v>
      </c>
      <c r="AM927" s="21">
        <v>0</v>
      </c>
      <c r="AN927" s="21">
        <v>0</v>
      </c>
      <c r="AO927" s="21">
        <v>0</v>
      </c>
      <c r="AP927" s="21">
        <v>0</v>
      </c>
      <c r="AQ927" s="21">
        <v>0</v>
      </c>
      <c r="AR927" s="21">
        <v>0</v>
      </c>
      <c r="AS927" s="21">
        <v>0</v>
      </c>
      <c r="AT927" s="21">
        <v>0</v>
      </c>
      <c r="AU927" s="21">
        <v>0</v>
      </c>
      <c r="AV927" s="21">
        <v>0</v>
      </c>
      <c r="AW927" s="21">
        <v>0</v>
      </c>
      <c r="AX927" s="21">
        <v>0</v>
      </c>
      <c r="AZ9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9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27" s="22">
        <f>Enrollment[[#This Row],[Refugee Children 3-14]]+Enrollment[[#This Row],[Refugee Children 15-24]]</f>
        <v>103</v>
      </c>
      <c r="BC9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27" s="22">
        <f>Enrollment[[#This Row],[Host Children 3-14]]+Enrollment[[#This Row],[Host Children 15-24]]</f>
        <v>0</v>
      </c>
      <c r="BF927" s="22">
        <f>Enrollment[[#This Row],['# of Boys from refugee community in age group 3-5 enrolled in learning spaces]]+Enrollment[[#This Row],['# of Boys from refugee community in age group 6-14 enrolled in learning spaces]]</f>
        <v>48</v>
      </c>
      <c r="BG927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927" s="22">
        <f>Enrollment[[#This Row],['# of Boys from host community in age group 3-5 enrolled in learning spaces]]+Enrollment[[#This Row],['# of Boys from host community in age group 6-14 enrolled in learning spaces]]</f>
        <v>0</v>
      </c>
      <c r="BI927" s="22">
        <f>Enrollment[[#This Row],['# of Girls from host community in age group 3-5 enrolled in learning spaces]]+Enrollment[[#This Row],['# of Girls from host community in age group 6-14 enrolled in learning spaces]]</f>
        <v>0</v>
      </c>
      <c r="BJ927" s="22">
        <f>Enrollment[[#This Row],[Male Refugee (3-14)]]+Enrollment[[#This Row],[Host Male (3-14)]]</f>
        <v>48</v>
      </c>
      <c r="BK927" s="22">
        <f>Enrollment[[#This Row],[Female Refugee (3-14)]]+Enrollment[[#This Row],[Host Female (3-14)]]</f>
        <v>55</v>
      </c>
      <c r="BL9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27" s="22">
        <f>Enrollment[[#This Row],['# of Boys from host community in age group 15-17 enrolled in learning spaces]]+Enrollment[[#This Row],['# of Boys from host community in age group 18-24 enrolled in learning spaces]]</f>
        <v>0</v>
      </c>
      <c r="BO9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27" s="22">
        <f>Enrollment[[#This Row],[Male Refugee (15-24)]]+Enrollment[[#This Row],[Male Host (15-24)]]</f>
        <v>0</v>
      </c>
      <c r="BQ927" s="22">
        <f>Enrollment[[#This Row],[Female Refugee  (15-24)]]+Enrollment[[#This Row],[Female Host (15-24)]]</f>
        <v>0</v>
      </c>
      <c r="BR927" s="22">
        <f>Enrollment[[#This Row],[Total Male (3-14)]]+Enrollment[[#This Row],[Total Male (15-24)]]</f>
        <v>48</v>
      </c>
      <c r="BS927" s="22">
        <f>Enrollment[[#This Row],[Total Female (3-14)]]+Enrollment[[#This Row],[Total Female (15-24)]]</f>
        <v>55</v>
      </c>
      <c r="BT927" s="22">
        <f>Enrollment[[#This Row],[Refugee Total]]+Enrollment[[#This Row],[Total Host]]</f>
        <v>103</v>
      </c>
      <c r="BU927" s="22">
        <f>Enrollment[[#This Row],['# of Girls from refugee community in age group 3-5 enrolled in learning spaces]]+Enrollment[[#This Row],['# of Girls from host community in age group 3-5 enrolled in learning spaces]]</f>
        <v>36</v>
      </c>
      <c r="BV927" s="22">
        <f>Enrollment[[#This Row],['# of Girls from refugee community in age group 6-14 enrolled in learning spaces]]+Enrollment[[#This Row],['# of Girls from host community in age group 6-14 enrolled in learning spaces]]</f>
        <v>19</v>
      </c>
      <c r="BW9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27" s="22">
        <f>Enrollment[[#This Row],['# of Boys from refugee community in age group 3-5 enrolled in learning spaces]]+Enrollment[[#This Row],['# of Boys from host community in age group 3-5 enrolled in learning spaces]]</f>
        <v>32</v>
      </c>
      <c r="BZ927" s="22">
        <f>Enrollment[[#This Row],['# of Boys from refugee community in age group 6-14 enrolled in learning spaces]]+Enrollment[[#This Row],['# of Boys from host community in age group 6-14 enrolled in learning spaces]]</f>
        <v>16</v>
      </c>
      <c r="CA9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9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28" spans="1:80">
      <c r="A928" s="21" t="s">
        <v>140</v>
      </c>
      <c r="B928" s="21" t="s">
        <v>141</v>
      </c>
      <c r="C928" s="21" t="s">
        <v>268</v>
      </c>
      <c r="D928" s="21" t="s">
        <v>269</v>
      </c>
      <c r="E928" s="21" t="s">
        <v>373</v>
      </c>
      <c r="F928" s="21" t="s">
        <v>1528</v>
      </c>
      <c r="G928" s="21">
        <v>31013003</v>
      </c>
      <c r="H928" s="21" t="s">
        <v>166</v>
      </c>
      <c r="I928" s="21" t="s">
        <v>167</v>
      </c>
      <c r="J928" s="21" t="s">
        <v>168</v>
      </c>
      <c r="K928" s="21">
        <v>20.975504301236398</v>
      </c>
      <c r="L928" s="21">
        <v>92.244142442181499</v>
      </c>
      <c r="M928" s="21">
        <v>-40.338635773214797</v>
      </c>
      <c r="N928" s="21">
        <v>4</v>
      </c>
      <c r="P928" s="21" t="s">
        <v>99</v>
      </c>
      <c r="Q928" s="21" t="s">
        <v>108</v>
      </c>
      <c r="S928" s="21">
        <v>30</v>
      </c>
      <c r="T928" s="21">
        <v>0</v>
      </c>
      <c r="U928" s="21">
        <v>38</v>
      </c>
      <c r="V928" s="21">
        <v>0</v>
      </c>
      <c r="W928" s="21">
        <v>0</v>
      </c>
      <c r="X928" s="21">
        <v>0</v>
      </c>
      <c r="Y928" s="21">
        <v>0</v>
      </c>
      <c r="Z928" s="21">
        <v>0</v>
      </c>
      <c r="AA928" s="21">
        <v>14</v>
      </c>
      <c r="AB928" s="21">
        <v>0</v>
      </c>
      <c r="AC928" s="21">
        <v>21</v>
      </c>
      <c r="AD928" s="21">
        <v>0</v>
      </c>
      <c r="AE928" s="21">
        <v>0</v>
      </c>
      <c r="AF928" s="21">
        <v>0</v>
      </c>
      <c r="AG928" s="21">
        <v>0</v>
      </c>
      <c r="AH928" s="21">
        <v>0</v>
      </c>
      <c r="AI928" s="21">
        <v>0</v>
      </c>
      <c r="AJ928" s="21">
        <v>0</v>
      </c>
      <c r="AK928" s="21">
        <v>0</v>
      </c>
      <c r="AL928" s="21">
        <v>0</v>
      </c>
      <c r="AM928" s="21">
        <v>0</v>
      </c>
      <c r="AN928" s="21">
        <v>0</v>
      </c>
      <c r="AO928" s="21">
        <v>0</v>
      </c>
      <c r="AP928" s="21">
        <v>0</v>
      </c>
      <c r="AQ928" s="21">
        <v>0</v>
      </c>
      <c r="AR928" s="21">
        <v>0</v>
      </c>
      <c r="AS928" s="21">
        <v>0</v>
      </c>
      <c r="AT928" s="21">
        <v>0</v>
      </c>
      <c r="AU928" s="21">
        <v>0</v>
      </c>
      <c r="AV928" s="21">
        <v>0</v>
      </c>
      <c r="AW928" s="21">
        <v>0</v>
      </c>
      <c r="AX928" s="21">
        <v>0</v>
      </c>
      <c r="AZ9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9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28" s="22">
        <f>Enrollment[[#This Row],[Refugee Children 3-14]]+Enrollment[[#This Row],[Refugee Children 15-24]]</f>
        <v>103</v>
      </c>
      <c r="BC9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28" s="22">
        <f>Enrollment[[#This Row],[Host Children 3-14]]+Enrollment[[#This Row],[Host Children 15-24]]</f>
        <v>0</v>
      </c>
      <c r="BF928" s="22">
        <f>Enrollment[[#This Row],['# of Boys from refugee community in age group 3-5 enrolled in learning spaces]]+Enrollment[[#This Row],['# of Boys from refugee community in age group 6-14 enrolled in learning spaces]]</f>
        <v>59</v>
      </c>
      <c r="BG928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928" s="22">
        <f>Enrollment[[#This Row],['# of Boys from host community in age group 3-5 enrolled in learning spaces]]+Enrollment[[#This Row],['# of Boys from host community in age group 6-14 enrolled in learning spaces]]</f>
        <v>0</v>
      </c>
      <c r="BI928" s="22">
        <f>Enrollment[[#This Row],['# of Girls from host community in age group 3-5 enrolled in learning spaces]]+Enrollment[[#This Row],['# of Girls from host community in age group 6-14 enrolled in learning spaces]]</f>
        <v>0</v>
      </c>
      <c r="BJ928" s="22">
        <f>Enrollment[[#This Row],[Male Refugee (3-14)]]+Enrollment[[#This Row],[Host Male (3-14)]]</f>
        <v>59</v>
      </c>
      <c r="BK928" s="22">
        <f>Enrollment[[#This Row],[Female Refugee (3-14)]]+Enrollment[[#This Row],[Host Female (3-14)]]</f>
        <v>44</v>
      </c>
      <c r="BL9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28" s="22">
        <f>Enrollment[[#This Row],['# of Boys from host community in age group 15-17 enrolled in learning spaces]]+Enrollment[[#This Row],['# of Boys from host community in age group 18-24 enrolled in learning spaces]]</f>
        <v>0</v>
      </c>
      <c r="BO9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28" s="22">
        <f>Enrollment[[#This Row],[Male Refugee (15-24)]]+Enrollment[[#This Row],[Male Host (15-24)]]</f>
        <v>0</v>
      </c>
      <c r="BQ928" s="22">
        <f>Enrollment[[#This Row],[Female Refugee  (15-24)]]+Enrollment[[#This Row],[Female Host (15-24)]]</f>
        <v>0</v>
      </c>
      <c r="BR928" s="22">
        <f>Enrollment[[#This Row],[Total Male (3-14)]]+Enrollment[[#This Row],[Total Male (15-24)]]</f>
        <v>59</v>
      </c>
      <c r="BS928" s="22">
        <f>Enrollment[[#This Row],[Total Female (3-14)]]+Enrollment[[#This Row],[Total Female (15-24)]]</f>
        <v>44</v>
      </c>
      <c r="BT928" s="22">
        <f>Enrollment[[#This Row],[Refugee Total]]+Enrollment[[#This Row],[Total Host]]</f>
        <v>103</v>
      </c>
      <c r="BU928" s="22">
        <f>Enrollment[[#This Row],['# of Girls from refugee community in age group 3-5 enrolled in learning spaces]]+Enrollment[[#This Row],['# of Girls from host community in age group 3-5 enrolled in learning spaces]]</f>
        <v>30</v>
      </c>
      <c r="BV928" s="22">
        <f>Enrollment[[#This Row],['# of Girls from refugee community in age group 6-14 enrolled in learning spaces]]+Enrollment[[#This Row],['# of Girls from host community in age group 6-14 enrolled in learning spaces]]</f>
        <v>14</v>
      </c>
      <c r="BW9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28" s="22">
        <f>Enrollment[[#This Row],['# of Boys from refugee community in age group 3-5 enrolled in learning spaces]]+Enrollment[[#This Row],['# of Boys from host community in age group 3-5 enrolled in learning spaces]]</f>
        <v>38</v>
      </c>
      <c r="BZ928" s="22">
        <f>Enrollment[[#This Row],['# of Boys from refugee community in age group 6-14 enrolled in learning spaces]]+Enrollment[[#This Row],['# of Boys from host community in age group 6-14 enrolled in learning spaces]]</f>
        <v>21</v>
      </c>
      <c r="CA9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9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29" spans="1:80">
      <c r="A929" s="21" t="s">
        <v>140</v>
      </c>
      <c r="B929" s="21" t="s">
        <v>141</v>
      </c>
      <c r="C929" s="21" t="s">
        <v>268</v>
      </c>
      <c r="D929" s="21" t="s">
        <v>269</v>
      </c>
      <c r="E929" s="21" t="s">
        <v>373</v>
      </c>
      <c r="F929" s="21" t="s">
        <v>1529</v>
      </c>
      <c r="G929" s="21">
        <v>31013013</v>
      </c>
      <c r="H929" s="21" t="s">
        <v>166</v>
      </c>
      <c r="I929" s="21" t="s">
        <v>259</v>
      </c>
      <c r="J929" s="21" t="s">
        <v>168</v>
      </c>
      <c r="K929" s="21">
        <v>20.975601936241201</v>
      </c>
      <c r="L929" s="21">
        <v>92.244239588485897</v>
      </c>
      <c r="M929" s="21">
        <v>-52.636321134549299</v>
      </c>
      <c r="N929" s="21">
        <v>4</v>
      </c>
      <c r="P929" s="21" t="s">
        <v>99</v>
      </c>
      <c r="Q929" s="21" t="s">
        <v>108</v>
      </c>
      <c r="S929" s="21">
        <v>21</v>
      </c>
      <c r="T929" s="21">
        <v>0</v>
      </c>
      <c r="U929" s="21">
        <v>14</v>
      </c>
      <c r="V929" s="21">
        <v>0</v>
      </c>
      <c r="W929" s="21">
        <v>0</v>
      </c>
      <c r="X929" s="21">
        <v>0</v>
      </c>
      <c r="Y929" s="21">
        <v>0</v>
      </c>
      <c r="Z929" s="21">
        <v>0</v>
      </c>
      <c r="AA929" s="21">
        <v>38</v>
      </c>
      <c r="AB929" s="21">
        <v>0</v>
      </c>
      <c r="AC929" s="21">
        <v>34</v>
      </c>
      <c r="AD929" s="21">
        <v>0</v>
      </c>
      <c r="AE929" s="21">
        <v>0</v>
      </c>
      <c r="AF929" s="21">
        <v>0</v>
      </c>
      <c r="AG929" s="21">
        <v>0</v>
      </c>
      <c r="AH929" s="21">
        <v>0</v>
      </c>
      <c r="AI929" s="21">
        <v>0</v>
      </c>
      <c r="AJ929" s="21">
        <v>0</v>
      </c>
      <c r="AK929" s="21">
        <v>0</v>
      </c>
      <c r="AL929" s="21">
        <v>0</v>
      </c>
      <c r="AM929" s="21">
        <v>0</v>
      </c>
      <c r="AN929" s="21">
        <v>0</v>
      </c>
      <c r="AO929" s="21">
        <v>0</v>
      </c>
      <c r="AP929" s="21">
        <v>0</v>
      </c>
      <c r="AQ929" s="21">
        <v>0</v>
      </c>
      <c r="AR929" s="21">
        <v>0</v>
      </c>
      <c r="AS929" s="21">
        <v>0</v>
      </c>
      <c r="AT929" s="21">
        <v>0</v>
      </c>
      <c r="AU929" s="21">
        <v>0</v>
      </c>
      <c r="AV929" s="21">
        <v>0</v>
      </c>
      <c r="AW929" s="21">
        <v>0</v>
      </c>
      <c r="AX929" s="21">
        <v>0</v>
      </c>
      <c r="AZ9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9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29" s="22">
        <f>Enrollment[[#This Row],[Refugee Children 3-14]]+Enrollment[[#This Row],[Refugee Children 15-24]]</f>
        <v>107</v>
      </c>
      <c r="BC9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29" s="22">
        <f>Enrollment[[#This Row],[Host Children 3-14]]+Enrollment[[#This Row],[Host Children 15-24]]</f>
        <v>0</v>
      </c>
      <c r="BF929" s="22">
        <f>Enrollment[[#This Row],['# of Boys from refugee community in age group 3-5 enrolled in learning spaces]]+Enrollment[[#This Row],['# of Boys from refugee community in age group 6-14 enrolled in learning spaces]]</f>
        <v>48</v>
      </c>
      <c r="BG929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929" s="22">
        <f>Enrollment[[#This Row],['# of Boys from host community in age group 3-5 enrolled in learning spaces]]+Enrollment[[#This Row],['# of Boys from host community in age group 6-14 enrolled in learning spaces]]</f>
        <v>0</v>
      </c>
      <c r="BI929" s="22">
        <f>Enrollment[[#This Row],['# of Girls from host community in age group 3-5 enrolled in learning spaces]]+Enrollment[[#This Row],['# of Girls from host community in age group 6-14 enrolled in learning spaces]]</f>
        <v>0</v>
      </c>
      <c r="BJ929" s="22">
        <f>Enrollment[[#This Row],[Male Refugee (3-14)]]+Enrollment[[#This Row],[Host Male (3-14)]]</f>
        <v>48</v>
      </c>
      <c r="BK929" s="22">
        <f>Enrollment[[#This Row],[Female Refugee (3-14)]]+Enrollment[[#This Row],[Host Female (3-14)]]</f>
        <v>59</v>
      </c>
      <c r="BL9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29" s="22">
        <f>Enrollment[[#This Row],['# of Boys from host community in age group 15-17 enrolled in learning spaces]]+Enrollment[[#This Row],['# of Boys from host community in age group 18-24 enrolled in learning spaces]]</f>
        <v>0</v>
      </c>
      <c r="BO9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29" s="22">
        <f>Enrollment[[#This Row],[Male Refugee (15-24)]]+Enrollment[[#This Row],[Male Host (15-24)]]</f>
        <v>0</v>
      </c>
      <c r="BQ929" s="22">
        <f>Enrollment[[#This Row],[Female Refugee  (15-24)]]+Enrollment[[#This Row],[Female Host (15-24)]]</f>
        <v>0</v>
      </c>
      <c r="BR929" s="22">
        <f>Enrollment[[#This Row],[Total Male (3-14)]]+Enrollment[[#This Row],[Total Male (15-24)]]</f>
        <v>48</v>
      </c>
      <c r="BS929" s="22">
        <f>Enrollment[[#This Row],[Total Female (3-14)]]+Enrollment[[#This Row],[Total Female (15-24)]]</f>
        <v>59</v>
      </c>
      <c r="BT929" s="22">
        <f>Enrollment[[#This Row],[Refugee Total]]+Enrollment[[#This Row],[Total Host]]</f>
        <v>107</v>
      </c>
      <c r="BU929" s="22">
        <f>Enrollment[[#This Row],['# of Girls from refugee community in age group 3-5 enrolled in learning spaces]]+Enrollment[[#This Row],['# of Girls from host community in age group 3-5 enrolled in learning spaces]]</f>
        <v>21</v>
      </c>
      <c r="BV929" s="22">
        <f>Enrollment[[#This Row],['# of Girls from refugee community in age group 6-14 enrolled in learning spaces]]+Enrollment[[#This Row],['# of Girls from host community in age group 6-14 enrolled in learning spaces]]</f>
        <v>38</v>
      </c>
      <c r="BW9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29" s="22">
        <f>Enrollment[[#This Row],['# of Boys from refugee community in age group 3-5 enrolled in learning spaces]]+Enrollment[[#This Row],['# of Boys from host community in age group 3-5 enrolled in learning spaces]]</f>
        <v>14</v>
      </c>
      <c r="BZ929" s="22">
        <f>Enrollment[[#This Row],['# of Boys from refugee community in age group 6-14 enrolled in learning spaces]]+Enrollment[[#This Row],['# of Boys from host community in age group 6-14 enrolled in learning spaces]]</f>
        <v>34</v>
      </c>
      <c r="CA9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30" spans="1:80">
      <c r="A930" s="21" t="s">
        <v>140</v>
      </c>
      <c r="B930" s="21" t="s">
        <v>141</v>
      </c>
      <c r="C930" s="21" t="s">
        <v>268</v>
      </c>
      <c r="D930" s="21" t="s">
        <v>269</v>
      </c>
      <c r="E930" s="21" t="s">
        <v>373</v>
      </c>
      <c r="F930" s="21" t="s">
        <v>1530</v>
      </c>
      <c r="G930" s="21">
        <v>31013018</v>
      </c>
      <c r="H930" s="21" t="s">
        <v>166</v>
      </c>
      <c r="I930" s="21" t="s">
        <v>167</v>
      </c>
      <c r="J930" s="21" t="s">
        <v>168</v>
      </c>
      <c r="K930" s="21">
        <v>20.975841086841001</v>
      </c>
      <c r="L930" s="21">
        <v>92.244071346921103</v>
      </c>
      <c r="M930" s="21">
        <v>-33.2835546567702</v>
      </c>
      <c r="N930" s="21">
        <v>4</v>
      </c>
      <c r="P930" s="21" t="s">
        <v>99</v>
      </c>
      <c r="Q930" s="21" t="s">
        <v>108</v>
      </c>
      <c r="S930" s="21">
        <v>15</v>
      </c>
      <c r="T930" s="21">
        <v>0</v>
      </c>
      <c r="U930" s="21">
        <v>17</v>
      </c>
      <c r="V930" s="21">
        <v>0</v>
      </c>
      <c r="W930" s="21">
        <v>0</v>
      </c>
      <c r="X930" s="21">
        <v>0</v>
      </c>
      <c r="Y930" s="21">
        <v>0</v>
      </c>
      <c r="Z930" s="21">
        <v>0</v>
      </c>
      <c r="AA930" s="21">
        <v>36</v>
      </c>
      <c r="AB930" s="21">
        <v>0</v>
      </c>
      <c r="AC930" s="21">
        <v>36</v>
      </c>
      <c r="AD930" s="21">
        <v>0</v>
      </c>
      <c r="AE930" s="21">
        <v>0</v>
      </c>
      <c r="AF930" s="21">
        <v>0</v>
      </c>
      <c r="AG930" s="21">
        <v>0</v>
      </c>
      <c r="AH930" s="21">
        <v>0</v>
      </c>
      <c r="AI930" s="21">
        <v>0</v>
      </c>
      <c r="AJ930" s="21">
        <v>0</v>
      </c>
      <c r="AK930" s="21">
        <v>0</v>
      </c>
      <c r="AL930" s="21">
        <v>0</v>
      </c>
      <c r="AM930" s="21">
        <v>0</v>
      </c>
      <c r="AN930" s="21">
        <v>0</v>
      </c>
      <c r="AO930" s="21">
        <v>0</v>
      </c>
      <c r="AP930" s="21">
        <v>0</v>
      </c>
      <c r="AQ930" s="21">
        <v>0</v>
      </c>
      <c r="AR930" s="21">
        <v>0</v>
      </c>
      <c r="AS930" s="21">
        <v>0</v>
      </c>
      <c r="AT930" s="21">
        <v>0</v>
      </c>
      <c r="AU930" s="21">
        <v>0</v>
      </c>
      <c r="AV930" s="21">
        <v>0</v>
      </c>
      <c r="AW930" s="21">
        <v>0</v>
      </c>
      <c r="AX930" s="21">
        <v>0</v>
      </c>
      <c r="AZ9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9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30" s="22">
        <f>Enrollment[[#This Row],[Refugee Children 3-14]]+Enrollment[[#This Row],[Refugee Children 15-24]]</f>
        <v>104</v>
      </c>
      <c r="BC9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30" s="22">
        <f>Enrollment[[#This Row],[Host Children 3-14]]+Enrollment[[#This Row],[Host Children 15-24]]</f>
        <v>0</v>
      </c>
      <c r="BF930" s="22">
        <f>Enrollment[[#This Row],['# of Boys from refugee community in age group 3-5 enrolled in learning spaces]]+Enrollment[[#This Row],['# of Boys from refugee community in age group 6-14 enrolled in learning spaces]]</f>
        <v>53</v>
      </c>
      <c r="BG930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930" s="22">
        <f>Enrollment[[#This Row],['# of Boys from host community in age group 3-5 enrolled in learning spaces]]+Enrollment[[#This Row],['# of Boys from host community in age group 6-14 enrolled in learning spaces]]</f>
        <v>0</v>
      </c>
      <c r="BI930" s="22">
        <f>Enrollment[[#This Row],['# of Girls from host community in age group 3-5 enrolled in learning spaces]]+Enrollment[[#This Row],['# of Girls from host community in age group 6-14 enrolled in learning spaces]]</f>
        <v>0</v>
      </c>
      <c r="BJ930" s="22">
        <f>Enrollment[[#This Row],[Male Refugee (3-14)]]+Enrollment[[#This Row],[Host Male (3-14)]]</f>
        <v>53</v>
      </c>
      <c r="BK930" s="22">
        <f>Enrollment[[#This Row],[Female Refugee (3-14)]]+Enrollment[[#This Row],[Host Female (3-14)]]</f>
        <v>51</v>
      </c>
      <c r="BL9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30" s="22">
        <f>Enrollment[[#This Row],['# of Boys from host community in age group 15-17 enrolled in learning spaces]]+Enrollment[[#This Row],['# of Boys from host community in age group 18-24 enrolled in learning spaces]]</f>
        <v>0</v>
      </c>
      <c r="BO9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30" s="22">
        <f>Enrollment[[#This Row],[Male Refugee (15-24)]]+Enrollment[[#This Row],[Male Host (15-24)]]</f>
        <v>0</v>
      </c>
      <c r="BQ930" s="22">
        <f>Enrollment[[#This Row],[Female Refugee  (15-24)]]+Enrollment[[#This Row],[Female Host (15-24)]]</f>
        <v>0</v>
      </c>
      <c r="BR930" s="22">
        <f>Enrollment[[#This Row],[Total Male (3-14)]]+Enrollment[[#This Row],[Total Male (15-24)]]</f>
        <v>53</v>
      </c>
      <c r="BS930" s="22">
        <f>Enrollment[[#This Row],[Total Female (3-14)]]+Enrollment[[#This Row],[Total Female (15-24)]]</f>
        <v>51</v>
      </c>
      <c r="BT930" s="22">
        <f>Enrollment[[#This Row],[Refugee Total]]+Enrollment[[#This Row],[Total Host]]</f>
        <v>104</v>
      </c>
      <c r="BU930" s="22">
        <f>Enrollment[[#This Row],['# of Girls from refugee community in age group 3-5 enrolled in learning spaces]]+Enrollment[[#This Row],['# of Girls from host community in age group 3-5 enrolled in learning spaces]]</f>
        <v>15</v>
      </c>
      <c r="BV930" s="22">
        <f>Enrollment[[#This Row],['# of Girls from refugee community in age group 6-14 enrolled in learning spaces]]+Enrollment[[#This Row],['# of Girls from host community in age group 6-14 enrolled in learning spaces]]</f>
        <v>36</v>
      </c>
      <c r="BW9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30" s="22">
        <f>Enrollment[[#This Row],['# of Boys from refugee community in age group 3-5 enrolled in learning spaces]]+Enrollment[[#This Row],['# of Boys from host community in age group 3-5 enrolled in learning spaces]]</f>
        <v>17</v>
      </c>
      <c r="BZ930" s="22">
        <f>Enrollment[[#This Row],['# of Boys from refugee community in age group 6-14 enrolled in learning spaces]]+Enrollment[[#This Row],['# of Boys from host community in age group 6-14 enrolled in learning spaces]]</f>
        <v>36</v>
      </c>
      <c r="CA9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9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31" spans="1:80">
      <c r="A931" s="21" t="s">
        <v>140</v>
      </c>
      <c r="B931" s="21" t="s">
        <v>141</v>
      </c>
      <c r="C931" s="21" t="s">
        <v>268</v>
      </c>
      <c r="D931" s="21" t="s">
        <v>269</v>
      </c>
      <c r="E931" s="21" t="s">
        <v>373</v>
      </c>
      <c r="F931" s="21" t="s">
        <v>1531</v>
      </c>
      <c r="G931" s="21">
        <v>31013199</v>
      </c>
      <c r="H931" s="21" t="s">
        <v>166</v>
      </c>
      <c r="I931" s="21" t="s">
        <v>167</v>
      </c>
      <c r="J931" s="21" t="s">
        <v>168</v>
      </c>
      <c r="K931" s="21">
        <v>20.975529135386001</v>
      </c>
      <c r="L931" s="21">
        <v>92.244150670193605</v>
      </c>
      <c r="M931" s="21">
        <v>-46.081391084913797</v>
      </c>
      <c r="N931" s="21">
        <v>4</v>
      </c>
      <c r="P931" s="21" t="s">
        <v>99</v>
      </c>
      <c r="Q931" s="21" t="s">
        <v>108</v>
      </c>
      <c r="S931" s="21">
        <v>37</v>
      </c>
      <c r="T931" s="21">
        <v>0</v>
      </c>
      <c r="U931" s="21">
        <v>14</v>
      </c>
      <c r="V931" s="21">
        <v>0</v>
      </c>
      <c r="W931" s="21">
        <v>0</v>
      </c>
      <c r="X931" s="21">
        <v>0</v>
      </c>
      <c r="Y931" s="21">
        <v>0</v>
      </c>
      <c r="Z931" s="21">
        <v>0</v>
      </c>
      <c r="AA931" s="21">
        <v>20</v>
      </c>
      <c r="AB931" s="21">
        <v>0</v>
      </c>
      <c r="AC931" s="21">
        <v>16</v>
      </c>
      <c r="AD931" s="21">
        <v>0</v>
      </c>
      <c r="AE931" s="21">
        <v>0</v>
      </c>
      <c r="AF931" s="21">
        <v>0</v>
      </c>
      <c r="AG931" s="21">
        <v>0</v>
      </c>
      <c r="AH931" s="21">
        <v>0</v>
      </c>
      <c r="AI931" s="21">
        <v>0</v>
      </c>
      <c r="AJ931" s="21">
        <v>0</v>
      </c>
      <c r="AK931" s="21">
        <v>0</v>
      </c>
      <c r="AL931" s="21">
        <v>0</v>
      </c>
      <c r="AM931" s="21">
        <v>0</v>
      </c>
      <c r="AN931" s="21">
        <v>0</v>
      </c>
      <c r="AO931" s="21">
        <v>0</v>
      </c>
      <c r="AP931" s="21">
        <v>0</v>
      </c>
      <c r="AQ931" s="21">
        <v>0</v>
      </c>
      <c r="AR931" s="21">
        <v>0</v>
      </c>
      <c r="AS931" s="21">
        <v>0</v>
      </c>
      <c r="AT931" s="21">
        <v>0</v>
      </c>
      <c r="AU931" s="21">
        <v>0</v>
      </c>
      <c r="AV931" s="21">
        <v>0</v>
      </c>
      <c r="AW931" s="21">
        <v>0</v>
      </c>
      <c r="AX931" s="21">
        <v>0</v>
      </c>
      <c r="AZ9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87</v>
      </c>
      <c r="BA9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31" s="22">
        <f>Enrollment[[#This Row],[Refugee Children 3-14]]+Enrollment[[#This Row],[Refugee Children 15-24]]</f>
        <v>87</v>
      </c>
      <c r="BC9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31" s="22">
        <f>Enrollment[[#This Row],[Host Children 3-14]]+Enrollment[[#This Row],[Host Children 15-24]]</f>
        <v>0</v>
      </c>
      <c r="BF931" s="22">
        <f>Enrollment[[#This Row],['# of Boys from refugee community in age group 3-5 enrolled in learning spaces]]+Enrollment[[#This Row],['# of Boys from refugee community in age group 6-14 enrolled in learning spaces]]</f>
        <v>30</v>
      </c>
      <c r="BG931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931" s="22">
        <f>Enrollment[[#This Row],['# of Boys from host community in age group 3-5 enrolled in learning spaces]]+Enrollment[[#This Row],['# of Boys from host community in age group 6-14 enrolled in learning spaces]]</f>
        <v>0</v>
      </c>
      <c r="BI931" s="22">
        <f>Enrollment[[#This Row],['# of Girls from host community in age group 3-5 enrolled in learning spaces]]+Enrollment[[#This Row],['# of Girls from host community in age group 6-14 enrolled in learning spaces]]</f>
        <v>0</v>
      </c>
      <c r="BJ931" s="22">
        <f>Enrollment[[#This Row],[Male Refugee (3-14)]]+Enrollment[[#This Row],[Host Male (3-14)]]</f>
        <v>30</v>
      </c>
      <c r="BK931" s="22">
        <f>Enrollment[[#This Row],[Female Refugee (3-14)]]+Enrollment[[#This Row],[Host Female (3-14)]]</f>
        <v>57</v>
      </c>
      <c r="BL9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31" s="22">
        <f>Enrollment[[#This Row],['# of Boys from host community in age group 15-17 enrolled in learning spaces]]+Enrollment[[#This Row],['# of Boys from host community in age group 18-24 enrolled in learning spaces]]</f>
        <v>0</v>
      </c>
      <c r="BO9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31" s="22">
        <f>Enrollment[[#This Row],[Male Refugee (15-24)]]+Enrollment[[#This Row],[Male Host (15-24)]]</f>
        <v>0</v>
      </c>
      <c r="BQ931" s="22">
        <f>Enrollment[[#This Row],[Female Refugee  (15-24)]]+Enrollment[[#This Row],[Female Host (15-24)]]</f>
        <v>0</v>
      </c>
      <c r="BR931" s="22">
        <f>Enrollment[[#This Row],[Total Male (3-14)]]+Enrollment[[#This Row],[Total Male (15-24)]]</f>
        <v>30</v>
      </c>
      <c r="BS931" s="22">
        <f>Enrollment[[#This Row],[Total Female (3-14)]]+Enrollment[[#This Row],[Total Female (15-24)]]</f>
        <v>57</v>
      </c>
      <c r="BT931" s="22">
        <f>Enrollment[[#This Row],[Refugee Total]]+Enrollment[[#This Row],[Total Host]]</f>
        <v>87</v>
      </c>
      <c r="BU931" s="22">
        <f>Enrollment[[#This Row],['# of Girls from refugee community in age group 3-5 enrolled in learning spaces]]+Enrollment[[#This Row],['# of Girls from host community in age group 3-5 enrolled in learning spaces]]</f>
        <v>37</v>
      </c>
      <c r="BV931" s="22">
        <f>Enrollment[[#This Row],['# of Girls from refugee community in age group 6-14 enrolled in learning spaces]]+Enrollment[[#This Row],['# of Girls from host community in age group 6-14 enrolled in learning spaces]]</f>
        <v>20</v>
      </c>
      <c r="BW9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31" s="22">
        <f>Enrollment[[#This Row],['# of Boys from refugee community in age group 3-5 enrolled in learning spaces]]+Enrollment[[#This Row],['# of Boys from host community in age group 3-5 enrolled in learning spaces]]</f>
        <v>14</v>
      </c>
      <c r="BZ931" s="22">
        <f>Enrollment[[#This Row],['# of Boys from refugee community in age group 6-14 enrolled in learning spaces]]+Enrollment[[#This Row],['# of Boys from host community in age group 6-14 enrolled in learning spaces]]</f>
        <v>16</v>
      </c>
      <c r="CA9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9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32" spans="1:80">
      <c r="A932" s="21" t="s">
        <v>140</v>
      </c>
      <c r="B932" s="21" t="s">
        <v>141</v>
      </c>
      <c r="C932" s="21" t="s">
        <v>268</v>
      </c>
      <c r="D932" s="21" t="s">
        <v>269</v>
      </c>
      <c r="E932" s="21" t="s">
        <v>314</v>
      </c>
      <c r="F932" s="21" t="s">
        <v>1532</v>
      </c>
      <c r="G932" s="21">
        <v>31013155</v>
      </c>
      <c r="H932" s="21" t="s">
        <v>166</v>
      </c>
      <c r="I932" s="21" t="s">
        <v>167</v>
      </c>
      <c r="J932" s="21" t="s">
        <v>168</v>
      </c>
      <c r="K932" s="21">
        <v>20.975289764425199</v>
      </c>
      <c r="L932" s="21">
        <v>92.245164185541199</v>
      </c>
      <c r="M932" s="21">
        <v>-34.510232020425299</v>
      </c>
      <c r="N932" s="21">
        <v>4</v>
      </c>
      <c r="P932" s="21" t="s">
        <v>99</v>
      </c>
      <c r="Q932" s="21" t="s">
        <v>108</v>
      </c>
      <c r="S932" s="21">
        <v>39</v>
      </c>
      <c r="T932" s="21">
        <v>0</v>
      </c>
      <c r="U932" s="21">
        <v>28</v>
      </c>
      <c r="V932" s="21">
        <v>0</v>
      </c>
      <c r="W932" s="21">
        <v>0</v>
      </c>
      <c r="X932" s="21">
        <v>0</v>
      </c>
      <c r="Y932" s="21">
        <v>0</v>
      </c>
      <c r="Z932" s="21">
        <v>0</v>
      </c>
      <c r="AA932" s="21">
        <v>20</v>
      </c>
      <c r="AB932" s="21">
        <v>0</v>
      </c>
      <c r="AC932" s="21">
        <v>15</v>
      </c>
      <c r="AD932" s="21">
        <v>0</v>
      </c>
      <c r="AE932" s="21">
        <v>0</v>
      </c>
      <c r="AF932" s="21">
        <v>0</v>
      </c>
      <c r="AG932" s="21">
        <v>0</v>
      </c>
      <c r="AH932" s="21">
        <v>0</v>
      </c>
      <c r="AI932" s="21">
        <v>0</v>
      </c>
      <c r="AJ932" s="21">
        <v>0</v>
      </c>
      <c r="AK932" s="21">
        <v>0</v>
      </c>
      <c r="AL932" s="21">
        <v>0</v>
      </c>
      <c r="AM932" s="21">
        <v>0</v>
      </c>
      <c r="AN932" s="21">
        <v>0</v>
      </c>
      <c r="AO932" s="21">
        <v>0</v>
      </c>
      <c r="AP932" s="21">
        <v>0</v>
      </c>
      <c r="AQ932" s="21">
        <v>0</v>
      </c>
      <c r="AR932" s="21">
        <v>0</v>
      </c>
      <c r="AS932" s="21">
        <v>0</v>
      </c>
      <c r="AT932" s="21">
        <v>0</v>
      </c>
      <c r="AU932" s="21">
        <v>0</v>
      </c>
      <c r="AV932" s="21">
        <v>0</v>
      </c>
      <c r="AW932" s="21">
        <v>0</v>
      </c>
      <c r="AX932" s="21">
        <v>0</v>
      </c>
      <c r="AZ9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102</v>
      </c>
      <c r="BA9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32" s="22">
        <f>Enrollment[[#This Row],[Refugee Children 3-14]]+Enrollment[[#This Row],[Refugee Children 15-24]]</f>
        <v>102</v>
      </c>
      <c r="BC9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32" s="22">
        <f>Enrollment[[#This Row],[Host Children 3-14]]+Enrollment[[#This Row],[Host Children 15-24]]</f>
        <v>0</v>
      </c>
      <c r="BF932" s="22">
        <f>Enrollment[[#This Row],['# of Boys from refugee community in age group 3-5 enrolled in learning spaces]]+Enrollment[[#This Row],['# of Boys from refugee community in age group 6-14 enrolled in learning spaces]]</f>
        <v>43</v>
      </c>
      <c r="BG932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932" s="22">
        <f>Enrollment[[#This Row],['# of Boys from host community in age group 3-5 enrolled in learning spaces]]+Enrollment[[#This Row],['# of Boys from host community in age group 6-14 enrolled in learning spaces]]</f>
        <v>0</v>
      </c>
      <c r="BI932" s="22">
        <f>Enrollment[[#This Row],['# of Girls from host community in age group 3-5 enrolled in learning spaces]]+Enrollment[[#This Row],['# of Girls from host community in age group 6-14 enrolled in learning spaces]]</f>
        <v>0</v>
      </c>
      <c r="BJ932" s="22">
        <f>Enrollment[[#This Row],[Male Refugee (3-14)]]+Enrollment[[#This Row],[Host Male (3-14)]]</f>
        <v>43</v>
      </c>
      <c r="BK932" s="22">
        <f>Enrollment[[#This Row],[Female Refugee (3-14)]]+Enrollment[[#This Row],[Host Female (3-14)]]</f>
        <v>59</v>
      </c>
      <c r="BL9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32" s="22">
        <f>Enrollment[[#This Row],['# of Boys from host community in age group 15-17 enrolled in learning spaces]]+Enrollment[[#This Row],['# of Boys from host community in age group 18-24 enrolled in learning spaces]]</f>
        <v>0</v>
      </c>
      <c r="BO9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32" s="22">
        <f>Enrollment[[#This Row],[Male Refugee (15-24)]]+Enrollment[[#This Row],[Male Host (15-24)]]</f>
        <v>0</v>
      </c>
      <c r="BQ932" s="22">
        <f>Enrollment[[#This Row],[Female Refugee  (15-24)]]+Enrollment[[#This Row],[Female Host (15-24)]]</f>
        <v>0</v>
      </c>
      <c r="BR932" s="22">
        <f>Enrollment[[#This Row],[Total Male (3-14)]]+Enrollment[[#This Row],[Total Male (15-24)]]</f>
        <v>43</v>
      </c>
      <c r="BS932" s="22">
        <f>Enrollment[[#This Row],[Total Female (3-14)]]+Enrollment[[#This Row],[Total Female (15-24)]]</f>
        <v>59</v>
      </c>
      <c r="BT932" s="22">
        <f>Enrollment[[#This Row],[Refugee Total]]+Enrollment[[#This Row],[Total Host]]</f>
        <v>102</v>
      </c>
      <c r="BU932" s="22">
        <f>Enrollment[[#This Row],['# of Girls from refugee community in age group 3-5 enrolled in learning spaces]]+Enrollment[[#This Row],['# of Girls from host community in age group 3-5 enrolled in learning spaces]]</f>
        <v>39</v>
      </c>
      <c r="BV932" s="22">
        <f>Enrollment[[#This Row],['# of Girls from refugee community in age group 6-14 enrolled in learning spaces]]+Enrollment[[#This Row],['# of Girls from host community in age group 6-14 enrolled in learning spaces]]</f>
        <v>20</v>
      </c>
      <c r="BW9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32" s="22">
        <f>Enrollment[[#This Row],['# of Boys from refugee community in age group 3-5 enrolled in learning spaces]]+Enrollment[[#This Row],['# of Boys from host community in age group 3-5 enrolled in learning spaces]]</f>
        <v>28</v>
      </c>
      <c r="BZ932" s="22">
        <f>Enrollment[[#This Row],['# of Boys from refugee community in age group 6-14 enrolled in learning spaces]]+Enrollment[[#This Row],['# of Boys from host community in age group 6-14 enrolled in learning spaces]]</f>
        <v>15</v>
      </c>
      <c r="CA9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9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33" spans="1:80">
      <c r="A933" s="21" t="s">
        <v>140</v>
      </c>
      <c r="B933" s="21" t="s">
        <v>141</v>
      </c>
      <c r="C933" s="21" t="s">
        <v>1533</v>
      </c>
      <c r="D933" s="21" t="s">
        <v>1534</v>
      </c>
      <c r="E933" s="21" t="s">
        <v>1179</v>
      </c>
      <c r="F933" s="21" t="s">
        <v>1535</v>
      </c>
      <c r="G933" s="21">
        <v>31013085</v>
      </c>
      <c r="H933" s="21" t="s">
        <v>166</v>
      </c>
      <c r="I933" s="21" t="s">
        <v>259</v>
      </c>
      <c r="J933" s="21" t="s">
        <v>168</v>
      </c>
      <c r="K933" s="21">
        <v>20.968442843252301</v>
      </c>
      <c r="L933" s="21">
        <v>92.243247248827203</v>
      </c>
      <c r="M933" s="21">
        <v>-41.123590711699599</v>
      </c>
      <c r="N933" s="21">
        <v>4</v>
      </c>
      <c r="P933" s="21" t="s">
        <v>99</v>
      </c>
      <c r="Q933" s="21" t="s">
        <v>108</v>
      </c>
      <c r="S933" s="21">
        <v>40</v>
      </c>
      <c r="T933" s="21">
        <v>0</v>
      </c>
      <c r="U933" s="21">
        <v>30</v>
      </c>
      <c r="V933" s="21">
        <v>0</v>
      </c>
      <c r="W933" s="21">
        <v>0</v>
      </c>
      <c r="X933" s="21">
        <v>0</v>
      </c>
      <c r="Y933" s="21">
        <v>0</v>
      </c>
      <c r="Z933" s="21">
        <v>0</v>
      </c>
      <c r="AA933" s="21">
        <v>20</v>
      </c>
      <c r="AB933" s="21">
        <v>0</v>
      </c>
      <c r="AC933" s="21">
        <v>15</v>
      </c>
      <c r="AD933" s="21">
        <v>0</v>
      </c>
      <c r="AE933" s="21">
        <v>0</v>
      </c>
      <c r="AF933" s="21">
        <v>0</v>
      </c>
      <c r="AG933" s="21">
        <v>0</v>
      </c>
      <c r="AH933" s="21">
        <v>0</v>
      </c>
      <c r="AI933" s="21">
        <v>0</v>
      </c>
      <c r="AJ933" s="21">
        <v>0</v>
      </c>
      <c r="AK933" s="21">
        <v>0</v>
      </c>
      <c r="AL933" s="21">
        <v>0</v>
      </c>
      <c r="AM933" s="21">
        <v>0</v>
      </c>
      <c r="AN933" s="21">
        <v>0</v>
      </c>
      <c r="AO933" s="21">
        <v>0</v>
      </c>
      <c r="AP933" s="21">
        <v>0</v>
      </c>
      <c r="AQ933" s="21">
        <v>0</v>
      </c>
      <c r="AR933" s="21">
        <v>0</v>
      </c>
      <c r="AS933" s="21">
        <v>0</v>
      </c>
      <c r="AT933" s="21">
        <v>0</v>
      </c>
      <c r="AU933" s="21">
        <v>0</v>
      </c>
      <c r="AV933" s="21">
        <v>0</v>
      </c>
      <c r="AW933" s="21">
        <v>0</v>
      </c>
      <c r="AX933" s="21">
        <v>0</v>
      </c>
      <c r="AZ9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33" s="22">
        <f>Enrollment[[#This Row],[Refugee Children 3-14]]+Enrollment[[#This Row],[Refugee Children 15-24]]</f>
        <v>105</v>
      </c>
      <c r="BC9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33" s="22">
        <f>Enrollment[[#This Row],[Host Children 3-14]]+Enrollment[[#This Row],[Host Children 15-24]]</f>
        <v>0</v>
      </c>
      <c r="BF933" s="22">
        <f>Enrollment[[#This Row],['# of Boys from refugee community in age group 3-5 enrolled in learning spaces]]+Enrollment[[#This Row],['# of Boys from refugee community in age group 6-14 enrolled in learning spaces]]</f>
        <v>45</v>
      </c>
      <c r="BG933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933" s="22">
        <f>Enrollment[[#This Row],['# of Boys from host community in age group 3-5 enrolled in learning spaces]]+Enrollment[[#This Row],['# of Boys from host community in age group 6-14 enrolled in learning spaces]]</f>
        <v>0</v>
      </c>
      <c r="BI933" s="22">
        <f>Enrollment[[#This Row],['# of Girls from host community in age group 3-5 enrolled in learning spaces]]+Enrollment[[#This Row],['# of Girls from host community in age group 6-14 enrolled in learning spaces]]</f>
        <v>0</v>
      </c>
      <c r="BJ933" s="22">
        <f>Enrollment[[#This Row],[Male Refugee (3-14)]]+Enrollment[[#This Row],[Host Male (3-14)]]</f>
        <v>45</v>
      </c>
      <c r="BK933" s="22">
        <f>Enrollment[[#This Row],[Female Refugee (3-14)]]+Enrollment[[#This Row],[Host Female (3-14)]]</f>
        <v>60</v>
      </c>
      <c r="BL9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33" s="22">
        <f>Enrollment[[#This Row],['# of Boys from host community in age group 15-17 enrolled in learning spaces]]+Enrollment[[#This Row],['# of Boys from host community in age group 18-24 enrolled in learning spaces]]</f>
        <v>0</v>
      </c>
      <c r="BO9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33" s="22">
        <f>Enrollment[[#This Row],[Male Refugee (15-24)]]+Enrollment[[#This Row],[Male Host (15-24)]]</f>
        <v>0</v>
      </c>
      <c r="BQ933" s="22">
        <f>Enrollment[[#This Row],[Female Refugee  (15-24)]]+Enrollment[[#This Row],[Female Host (15-24)]]</f>
        <v>0</v>
      </c>
      <c r="BR933" s="22">
        <f>Enrollment[[#This Row],[Total Male (3-14)]]+Enrollment[[#This Row],[Total Male (15-24)]]</f>
        <v>45</v>
      </c>
      <c r="BS933" s="22">
        <f>Enrollment[[#This Row],[Total Female (3-14)]]+Enrollment[[#This Row],[Total Female (15-24)]]</f>
        <v>60</v>
      </c>
      <c r="BT933" s="22">
        <f>Enrollment[[#This Row],[Refugee Total]]+Enrollment[[#This Row],[Total Host]]</f>
        <v>105</v>
      </c>
      <c r="BU933" s="22">
        <f>Enrollment[[#This Row],['# of Girls from refugee community in age group 3-5 enrolled in learning spaces]]+Enrollment[[#This Row],['# of Girls from host community in age group 3-5 enrolled in learning spaces]]</f>
        <v>40</v>
      </c>
      <c r="BV933" s="22">
        <f>Enrollment[[#This Row],['# of Girls from refugee community in age group 6-14 enrolled in learning spaces]]+Enrollment[[#This Row],['# of Girls from host community in age group 6-14 enrolled in learning spaces]]</f>
        <v>20</v>
      </c>
      <c r="BW9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33" s="22">
        <f>Enrollment[[#This Row],['# of Boys from refugee community in age group 3-5 enrolled in learning spaces]]+Enrollment[[#This Row],['# of Boys from host community in age group 3-5 enrolled in learning spaces]]</f>
        <v>30</v>
      </c>
      <c r="BZ933" s="22">
        <f>Enrollment[[#This Row],['# of Boys from refugee community in age group 6-14 enrolled in learning spaces]]+Enrollment[[#This Row],['# of Boys from host community in age group 6-14 enrolled in learning spaces]]</f>
        <v>15</v>
      </c>
      <c r="CA9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9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34" spans="1:80">
      <c r="A934" s="21" t="s">
        <v>140</v>
      </c>
      <c r="B934" s="21" t="s">
        <v>141</v>
      </c>
      <c r="C934" s="21" t="s">
        <v>1533</v>
      </c>
      <c r="D934" s="21" t="s">
        <v>1534</v>
      </c>
      <c r="E934" s="21" t="s">
        <v>1179</v>
      </c>
      <c r="F934" s="21" t="s">
        <v>1536</v>
      </c>
      <c r="G934" s="21">
        <v>31013123</v>
      </c>
      <c r="H934" s="21" t="s">
        <v>166</v>
      </c>
      <c r="I934" s="21" t="s">
        <v>259</v>
      </c>
      <c r="J934" s="21" t="s">
        <v>168</v>
      </c>
      <c r="K934" s="21">
        <v>20.968527773125999</v>
      </c>
      <c r="L934" s="21">
        <v>92.243472105707795</v>
      </c>
      <c r="M934" s="21">
        <v>-45.583129608781903</v>
      </c>
      <c r="N934" s="21">
        <v>4</v>
      </c>
      <c r="P934" s="21" t="s">
        <v>99</v>
      </c>
      <c r="Q934" s="21" t="s">
        <v>108</v>
      </c>
      <c r="S934" s="21">
        <v>20</v>
      </c>
      <c r="T934" s="21">
        <v>0</v>
      </c>
      <c r="U934" s="21">
        <v>15</v>
      </c>
      <c r="V934" s="21">
        <v>0</v>
      </c>
      <c r="W934" s="21">
        <v>0</v>
      </c>
      <c r="X934" s="21">
        <v>0</v>
      </c>
      <c r="Y934" s="21">
        <v>0</v>
      </c>
      <c r="Z934" s="21">
        <v>0</v>
      </c>
      <c r="AA934" s="21">
        <v>40</v>
      </c>
      <c r="AB934" s="21">
        <v>0</v>
      </c>
      <c r="AC934" s="21">
        <v>30</v>
      </c>
      <c r="AD934" s="21">
        <v>0</v>
      </c>
      <c r="AE934" s="21">
        <v>0</v>
      </c>
      <c r="AF934" s="21">
        <v>0</v>
      </c>
      <c r="AG934" s="21">
        <v>0</v>
      </c>
      <c r="AH934" s="21">
        <v>0</v>
      </c>
      <c r="AI934" s="21">
        <v>0</v>
      </c>
      <c r="AJ934" s="21">
        <v>0</v>
      </c>
      <c r="AK934" s="21">
        <v>0</v>
      </c>
      <c r="AL934" s="21">
        <v>0</v>
      </c>
      <c r="AM934" s="21">
        <v>0</v>
      </c>
      <c r="AN934" s="21">
        <v>0</v>
      </c>
      <c r="AO934" s="21">
        <v>0</v>
      </c>
      <c r="AP934" s="21">
        <v>0</v>
      </c>
      <c r="AQ934" s="21">
        <v>0</v>
      </c>
      <c r="AR934" s="21">
        <v>0</v>
      </c>
      <c r="AS934" s="21">
        <v>0</v>
      </c>
      <c r="AT934" s="21">
        <v>0</v>
      </c>
      <c r="AU934" s="21">
        <v>0</v>
      </c>
      <c r="AV934" s="21">
        <v>0</v>
      </c>
      <c r="AW934" s="21">
        <v>0</v>
      </c>
      <c r="AX934" s="21">
        <v>0</v>
      </c>
      <c r="AZ9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34" s="22">
        <f>Enrollment[[#This Row],[Refugee Children 3-14]]+Enrollment[[#This Row],[Refugee Children 15-24]]</f>
        <v>105</v>
      </c>
      <c r="BC9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34" s="22">
        <f>Enrollment[[#This Row],[Host Children 3-14]]+Enrollment[[#This Row],[Host Children 15-24]]</f>
        <v>0</v>
      </c>
      <c r="BF934" s="22">
        <f>Enrollment[[#This Row],['# of Boys from refugee community in age group 3-5 enrolled in learning spaces]]+Enrollment[[#This Row],['# of Boys from refugee community in age group 6-14 enrolled in learning spaces]]</f>
        <v>45</v>
      </c>
      <c r="BG934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934" s="22">
        <f>Enrollment[[#This Row],['# of Boys from host community in age group 3-5 enrolled in learning spaces]]+Enrollment[[#This Row],['# of Boys from host community in age group 6-14 enrolled in learning spaces]]</f>
        <v>0</v>
      </c>
      <c r="BI934" s="22">
        <f>Enrollment[[#This Row],['# of Girls from host community in age group 3-5 enrolled in learning spaces]]+Enrollment[[#This Row],['# of Girls from host community in age group 6-14 enrolled in learning spaces]]</f>
        <v>0</v>
      </c>
      <c r="BJ934" s="22">
        <f>Enrollment[[#This Row],[Male Refugee (3-14)]]+Enrollment[[#This Row],[Host Male (3-14)]]</f>
        <v>45</v>
      </c>
      <c r="BK934" s="22">
        <f>Enrollment[[#This Row],[Female Refugee (3-14)]]+Enrollment[[#This Row],[Host Female (3-14)]]</f>
        <v>60</v>
      </c>
      <c r="BL9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34" s="22">
        <f>Enrollment[[#This Row],['# of Boys from host community in age group 15-17 enrolled in learning spaces]]+Enrollment[[#This Row],['# of Boys from host community in age group 18-24 enrolled in learning spaces]]</f>
        <v>0</v>
      </c>
      <c r="BO9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34" s="22">
        <f>Enrollment[[#This Row],[Male Refugee (15-24)]]+Enrollment[[#This Row],[Male Host (15-24)]]</f>
        <v>0</v>
      </c>
      <c r="BQ934" s="22">
        <f>Enrollment[[#This Row],[Female Refugee  (15-24)]]+Enrollment[[#This Row],[Female Host (15-24)]]</f>
        <v>0</v>
      </c>
      <c r="BR934" s="22">
        <f>Enrollment[[#This Row],[Total Male (3-14)]]+Enrollment[[#This Row],[Total Male (15-24)]]</f>
        <v>45</v>
      </c>
      <c r="BS934" s="22">
        <f>Enrollment[[#This Row],[Total Female (3-14)]]+Enrollment[[#This Row],[Total Female (15-24)]]</f>
        <v>60</v>
      </c>
      <c r="BT934" s="22">
        <f>Enrollment[[#This Row],[Refugee Total]]+Enrollment[[#This Row],[Total Host]]</f>
        <v>105</v>
      </c>
      <c r="BU934" s="22">
        <f>Enrollment[[#This Row],['# of Girls from refugee community in age group 3-5 enrolled in learning spaces]]+Enrollment[[#This Row],['# of Girls from host community in age group 3-5 enrolled in learning spaces]]</f>
        <v>20</v>
      </c>
      <c r="BV934" s="22">
        <f>Enrollment[[#This Row],['# of Girls from refugee community in age group 6-14 enrolled in learning spaces]]+Enrollment[[#This Row],['# of Girls from host community in age group 6-14 enrolled in learning spaces]]</f>
        <v>40</v>
      </c>
      <c r="BW9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34" s="22">
        <f>Enrollment[[#This Row],['# of Boys from refugee community in age group 3-5 enrolled in learning spaces]]+Enrollment[[#This Row],['# of Boys from host community in age group 3-5 enrolled in learning spaces]]</f>
        <v>15</v>
      </c>
      <c r="BZ934" s="22">
        <f>Enrollment[[#This Row],['# of Boys from refugee community in age group 6-14 enrolled in learning spaces]]+Enrollment[[#This Row],['# of Boys from host community in age group 6-14 enrolled in learning spaces]]</f>
        <v>30</v>
      </c>
      <c r="CA9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9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35" spans="1:80">
      <c r="A935" s="21" t="s">
        <v>140</v>
      </c>
      <c r="B935" s="21" t="s">
        <v>141</v>
      </c>
      <c r="C935" s="21" t="s">
        <v>1533</v>
      </c>
      <c r="D935" s="21" t="s">
        <v>1534</v>
      </c>
      <c r="E935" s="21" t="s">
        <v>1336</v>
      </c>
      <c r="F935" s="21" t="s">
        <v>1537</v>
      </c>
      <c r="G935" s="21">
        <v>31013102</v>
      </c>
      <c r="H935" s="21" t="s">
        <v>166</v>
      </c>
      <c r="I935" s="21" t="s">
        <v>167</v>
      </c>
      <c r="J935" s="21" t="s">
        <v>168</v>
      </c>
      <c r="K935" s="21">
        <v>20.970765671580899</v>
      </c>
      <c r="L935" s="21">
        <v>92.2424430284252</v>
      </c>
      <c r="M935" s="21">
        <v>-31.4764348466333</v>
      </c>
      <c r="N935" s="21">
        <v>4</v>
      </c>
      <c r="P935" s="21" t="s">
        <v>99</v>
      </c>
      <c r="Q935" s="21" t="s">
        <v>108</v>
      </c>
      <c r="S935" s="21">
        <v>29</v>
      </c>
      <c r="T935" s="21">
        <v>0</v>
      </c>
      <c r="U935" s="21">
        <v>41</v>
      </c>
      <c r="V935" s="21">
        <v>0</v>
      </c>
      <c r="W935" s="21">
        <v>0</v>
      </c>
      <c r="X935" s="21">
        <v>0</v>
      </c>
      <c r="Y935" s="21">
        <v>0</v>
      </c>
      <c r="Z935" s="21">
        <v>0</v>
      </c>
      <c r="AA935" s="21">
        <v>8</v>
      </c>
      <c r="AB935" s="21">
        <v>0</v>
      </c>
      <c r="AC935" s="21">
        <v>27</v>
      </c>
      <c r="AD935" s="21">
        <v>0</v>
      </c>
      <c r="AE935" s="21">
        <v>0</v>
      </c>
      <c r="AF935" s="21">
        <v>0</v>
      </c>
      <c r="AG935" s="21">
        <v>0</v>
      </c>
      <c r="AH935" s="21">
        <v>0</v>
      </c>
      <c r="AI935" s="21">
        <v>0</v>
      </c>
      <c r="AJ935" s="21">
        <v>0</v>
      </c>
      <c r="AK935" s="21">
        <v>0</v>
      </c>
      <c r="AL935" s="21">
        <v>0</v>
      </c>
      <c r="AM935" s="21">
        <v>0</v>
      </c>
      <c r="AN935" s="21">
        <v>0</v>
      </c>
      <c r="AO935" s="21">
        <v>0</v>
      </c>
      <c r="AP935" s="21">
        <v>0</v>
      </c>
      <c r="AQ935" s="21">
        <v>0</v>
      </c>
      <c r="AR935" s="21">
        <v>0</v>
      </c>
      <c r="AS935" s="21">
        <v>0</v>
      </c>
      <c r="AT935" s="21">
        <v>0</v>
      </c>
      <c r="AU935" s="21">
        <v>0</v>
      </c>
      <c r="AV935" s="21">
        <v>0</v>
      </c>
      <c r="AW935" s="21">
        <v>0</v>
      </c>
      <c r="AX935" s="21">
        <v>0</v>
      </c>
      <c r="AZ9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35" s="22">
        <f>Enrollment[[#This Row],[Refugee Children 3-14]]+Enrollment[[#This Row],[Refugee Children 15-24]]</f>
        <v>105</v>
      </c>
      <c r="BC9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35" s="22">
        <f>Enrollment[[#This Row],[Host Children 3-14]]+Enrollment[[#This Row],[Host Children 15-24]]</f>
        <v>0</v>
      </c>
      <c r="BF935" s="22">
        <f>Enrollment[[#This Row],['# of Boys from refugee community in age group 3-5 enrolled in learning spaces]]+Enrollment[[#This Row],['# of Boys from refugee community in age group 6-14 enrolled in learning spaces]]</f>
        <v>68</v>
      </c>
      <c r="BG935" s="22">
        <f>Enrollment[[#This Row],['# of Girls from refugee community in age group 3-5 enrolled in learning spaces]]+Enrollment[[#This Row],['# of Girls from refugee community in age group 6-14 enrolled in learning spaces]]</f>
        <v>37</v>
      </c>
      <c r="BH935" s="22">
        <f>Enrollment[[#This Row],['# of Boys from host community in age group 3-5 enrolled in learning spaces]]+Enrollment[[#This Row],['# of Boys from host community in age group 6-14 enrolled in learning spaces]]</f>
        <v>0</v>
      </c>
      <c r="BI935" s="22">
        <f>Enrollment[[#This Row],['# of Girls from host community in age group 3-5 enrolled in learning spaces]]+Enrollment[[#This Row],['# of Girls from host community in age group 6-14 enrolled in learning spaces]]</f>
        <v>0</v>
      </c>
      <c r="BJ935" s="22">
        <f>Enrollment[[#This Row],[Male Refugee (3-14)]]+Enrollment[[#This Row],[Host Male (3-14)]]</f>
        <v>68</v>
      </c>
      <c r="BK935" s="22">
        <f>Enrollment[[#This Row],[Female Refugee (3-14)]]+Enrollment[[#This Row],[Host Female (3-14)]]</f>
        <v>37</v>
      </c>
      <c r="BL9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35" s="22">
        <f>Enrollment[[#This Row],['# of Boys from host community in age group 15-17 enrolled in learning spaces]]+Enrollment[[#This Row],['# of Boys from host community in age group 18-24 enrolled in learning spaces]]</f>
        <v>0</v>
      </c>
      <c r="BO9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35" s="22">
        <f>Enrollment[[#This Row],[Male Refugee (15-24)]]+Enrollment[[#This Row],[Male Host (15-24)]]</f>
        <v>0</v>
      </c>
      <c r="BQ935" s="22">
        <f>Enrollment[[#This Row],[Female Refugee  (15-24)]]+Enrollment[[#This Row],[Female Host (15-24)]]</f>
        <v>0</v>
      </c>
      <c r="BR935" s="22">
        <f>Enrollment[[#This Row],[Total Male (3-14)]]+Enrollment[[#This Row],[Total Male (15-24)]]</f>
        <v>68</v>
      </c>
      <c r="BS935" s="22">
        <f>Enrollment[[#This Row],[Total Female (3-14)]]+Enrollment[[#This Row],[Total Female (15-24)]]</f>
        <v>37</v>
      </c>
      <c r="BT935" s="22">
        <f>Enrollment[[#This Row],[Refugee Total]]+Enrollment[[#This Row],[Total Host]]</f>
        <v>105</v>
      </c>
      <c r="BU935" s="22">
        <f>Enrollment[[#This Row],['# of Girls from refugee community in age group 3-5 enrolled in learning spaces]]+Enrollment[[#This Row],['# of Girls from host community in age group 3-5 enrolled in learning spaces]]</f>
        <v>29</v>
      </c>
      <c r="BV935" s="22">
        <f>Enrollment[[#This Row],['# of Girls from refugee community in age group 6-14 enrolled in learning spaces]]+Enrollment[[#This Row],['# of Girls from host community in age group 6-14 enrolled in learning spaces]]</f>
        <v>8</v>
      </c>
      <c r="BW9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35" s="22">
        <f>Enrollment[[#This Row],['# of Boys from refugee community in age group 3-5 enrolled in learning spaces]]+Enrollment[[#This Row],['# of Boys from host community in age group 3-5 enrolled in learning spaces]]</f>
        <v>41</v>
      </c>
      <c r="BZ935" s="22">
        <f>Enrollment[[#This Row],['# of Boys from refugee community in age group 6-14 enrolled in learning spaces]]+Enrollment[[#This Row],['# of Boys from host community in age group 6-14 enrolled in learning spaces]]</f>
        <v>27</v>
      </c>
      <c r="CA9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9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36" spans="1:80">
      <c r="A936" s="21" t="s">
        <v>140</v>
      </c>
      <c r="B936" s="21" t="s">
        <v>141</v>
      </c>
      <c r="C936" s="21" t="s">
        <v>1533</v>
      </c>
      <c r="D936" s="21" t="s">
        <v>1534</v>
      </c>
      <c r="E936" s="21" t="s">
        <v>1410</v>
      </c>
      <c r="F936" s="21" t="s">
        <v>1538</v>
      </c>
      <c r="G936" s="21">
        <v>31012869</v>
      </c>
      <c r="H936" s="21" t="s">
        <v>166</v>
      </c>
      <c r="I936" s="21" t="s">
        <v>259</v>
      </c>
      <c r="J936" s="21" t="s">
        <v>168</v>
      </c>
      <c r="K936" s="21">
        <v>20.969645577027698</v>
      </c>
      <c r="L936" s="21">
        <v>92.243475117586499</v>
      </c>
      <c r="M936" s="21">
        <v>-42.269801289634898</v>
      </c>
      <c r="N936" s="21">
        <v>4</v>
      </c>
      <c r="P936" s="21" t="s">
        <v>99</v>
      </c>
      <c r="Q936" s="21" t="s">
        <v>108</v>
      </c>
      <c r="S936" s="21">
        <v>36</v>
      </c>
      <c r="T936" s="21">
        <v>0</v>
      </c>
      <c r="U936" s="21">
        <v>35</v>
      </c>
      <c r="V936" s="21">
        <v>0</v>
      </c>
      <c r="W936" s="21">
        <v>0</v>
      </c>
      <c r="X936" s="21">
        <v>0</v>
      </c>
      <c r="Y936" s="21">
        <v>0</v>
      </c>
      <c r="Z936" s="21">
        <v>0</v>
      </c>
      <c r="AA936" s="21">
        <v>17</v>
      </c>
      <c r="AB936" s="21">
        <v>0</v>
      </c>
      <c r="AC936" s="21">
        <v>18</v>
      </c>
      <c r="AD936" s="21">
        <v>0</v>
      </c>
      <c r="AE936" s="21">
        <v>0</v>
      </c>
      <c r="AF936" s="21">
        <v>0</v>
      </c>
      <c r="AG936" s="21">
        <v>0</v>
      </c>
      <c r="AH936" s="21">
        <v>0</v>
      </c>
      <c r="AI936" s="21">
        <v>0</v>
      </c>
      <c r="AJ936" s="21">
        <v>0</v>
      </c>
      <c r="AK936" s="21">
        <v>0</v>
      </c>
      <c r="AL936" s="21">
        <v>0</v>
      </c>
      <c r="AM936" s="21">
        <v>0</v>
      </c>
      <c r="AN936" s="21">
        <v>0</v>
      </c>
      <c r="AO936" s="21">
        <v>0</v>
      </c>
      <c r="AP936" s="21">
        <v>0</v>
      </c>
      <c r="AQ936" s="21">
        <v>0</v>
      </c>
      <c r="AR936" s="21">
        <v>0</v>
      </c>
      <c r="AS936" s="21">
        <v>0</v>
      </c>
      <c r="AT936" s="21">
        <v>0</v>
      </c>
      <c r="AU936" s="21">
        <v>0</v>
      </c>
      <c r="AV936" s="21">
        <v>0</v>
      </c>
      <c r="AW936" s="21">
        <v>0</v>
      </c>
      <c r="AX936" s="21">
        <v>0</v>
      </c>
      <c r="AZ9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9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36" s="22">
        <f>Enrollment[[#This Row],[Refugee Children 3-14]]+Enrollment[[#This Row],[Refugee Children 15-24]]</f>
        <v>106</v>
      </c>
      <c r="BC9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36" s="22">
        <f>Enrollment[[#This Row],[Host Children 3-14]]+Enrollment[[#This Row],[Host Children 15-24]]</f>
        <v>0</v>
      </c>
      <c r="BF936" s="22">
        <f>Enrollment[[#This Row],['# of Boys from refugee community in age group 3-5 enrolled in learning spaces]]+Enrollment[[#This Row],['# of Boys from refugee community in age group 6-14 enrolled in learning spaces]]</f>
        <v>53</v>
      </c>
      <c r="BG936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36" s="22">
        <f>Enrollment[[#This Row],['# of Boys from host community in age group 3-5 enrolled in learning spaces]]+Enrollment[[#This Row],['# of Boys from host community in age group 6-14 enrolled in learning spaces]]</f>
        <v>0</v>
      </c>
      <c r="BI936" s="22">
        <f>Enrollment[[#This Row],['# of Girls from host community in age group 3-5 enrolled in learning spaces]]+Enrollment[[#This Row],['# of Girls from host community in age group 6-14 enrolled in learning spaces]]</f>
        <v>0</v>
      </c>
      <c r="BJ936" s="22">
        <f>Enrollment[[#This Row],[Male Refugee (3-14)]]+Enrollment[[#This Row],[Host Male (3-14)]]</f>
        <v>53</v>
      </c>
      <c r="BK936" s="22">
        <f>Enrollment[[#This Row],[Female Refugee (3-14)]]+Enrollment[[#This Row],[Host Female (3-14)]]</f>
        <v>53</v>
      </c>
      <c r="BL9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36" s="22">
        <f>Enrollment[[#This Row],['# of Boys from host community in age group 15-17 enrolled in learning spaces]]+Enrollment[[#This Row],['# of Boys from host community in age group 18-24 enrolled in learning spaces]]</f>
        <v>0</v>
      </c>
      <c r="BO9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36" s="22">
        <f>Enrollment[[#This Row],[Male Refugee (15-24)]]+Enrollment[[#This Row],[Male Host (15-24)]]</f>
        <v>0</v>
      </c>
      <c r="BQ936" s="22">
        <f>Enrollment[[#This Row],[Female Refugee  (15-24)]]+Enrollment[[#This Row],[Female Host (15-24)]]</f>
        <v>0</v>
      </c>
      <c r="BR936" s="22">
        <f>Enrollment[[#This Row],[Total Male (3-14)]]+Enrollment[[#This Row],[Total Male (15-24)]]</f>
        <v>53</v>
      </c>
      <c r="BS936" s="22">
        <f>Enrollment[[#This Row],[Total Female (3-14)]]+Enrollment[[#This Row],[Total Female (15-24)]]</f>
        <v>53</v>
      </c>
      <c r="BT936" s="22">
        <f>Enrollment[[#This Row],[Refugee Total]]+Enrollment[[#This Row],[Total Host]]</f>
        <v>106</v>
      </c>
      <c r="BU936" s="22">
        <f>Enrollment[[#This Row],['# of Girls from refugee community in age group 3-5 enrolled in learning spaces]]+Enrollment[[#This Row],['# of Girls from host community in age group 3-5 enrolled in learning spaces]]</f>
        <v>36</v>
      </c>
      <c r="BV936" s="22">
        <f>Enrollment[[#This Row],['# of Girls from refugee community in age group 6-14 enrolled in learning spaces]]+Enrollment[[#This Row],['# of Girls from host community in age group 6-14 enrolled in learning spaces]]</f>
        <v>17</v>
      </c>
      <c r="BW9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36" s="22">
        <f>Enrollment[[#This Row],['# of Boys from refugee community in age group 3-5 enrolled in learning spaces]]+Enrollment[[#This Row],['# of Boys from host community in age group 3-5 enrolled in learning spaces]]</f>
        <v>35</v>
      </c>
      <c r="BZ936" s="22">
        <f>Enrollment[[#This Row],['# of Boys from refugee community in age group 6-14 enrolled in learning spaces]]+Enrollment[[#This Row],['# of Boys from host community in age group 6-14 enrolled in learning spaces]]</f>
        <v>18</v>
      </c>
      <c r="CA9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9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37" spans="1:80">
      <c r="A937" s="21" t="s">
        <v>140</v>
      </c>
      <c r="B937" s="21" t="s">
        <v>141</v>
      </c>
      <c r="C937" s="21" t="s">
        <v>1539</v>
      </c>
      <c r="D937" s="21" t="s">
        <v>1540</v>
      </c>
      <c r="E937" s="21" t="s">
        <v>681</v>
      </c>
      <c r="F937" s="21" t="s">
        <v>1541</v>
      </c>
      <c r="G937" s="21">
        <v>31012847</v>
      </c>
      <c r="H937" s="21" t="s">
        <v>166</v>
      </c>
      <c r="I937" s="21" t="s">
        <v>259</v>
      </c>
      <c r="J937" s="21" t="s">
        <v>168</v>
      </c>
      <c r="K937" s="21">
        <v>20.971700863132899</v>
      </c>
      <c r="L937" s="21">
        <v>92.244403162759497</v>
      </c>
      <c r="M937" s="21">
        <v>-43.990147246765503</v>
      </c>
      <c r="N937" s="21">
        <v>4</v>
      </c>
      <c r="P937" s="21" t="s">
        <v>99</v>
      </c>
      <c r="Q937" s="21" t="s">
        <v>108</v>
      </c>
      <c r="S937" s="21">
        <v>37</v>
      </c>
      <c r="T937" s="21">
        <v>0</v>
      </c>
      <c r="U937" s="21">
        <v>32</v>
      </c>
      <c r="V937" s="21">
        <v>0</v>
      </c>
      <c r="W937" s="21">
        <v>0</v>
      </c>
      <c r="X937" s="21">
        <v>0</v>
      </c>
      <c r="Y937" s="21">
        <v>0</v>
      </c>
      <c r="Z937" s="21">
        <v>0</v>
      </c>
      <c r="AA937" s="21">
        <v>17</v>
      </c>
      <c r="AB937" s="21">
        <v>0</v>
      </c>
      <c r="AC937" s="21">
        <v>18</v>
      </c>
      <c r="AD937" s="21">
        <v>0</v>
      </c>
      <c r="AE937" s="21">
        <v>0</v>
      </c>
      <c r="AF937" s="21">
        <v>0</v>
      </c>
      <c r="AG937" s="21">
        <v>0</v>
      </c>
      <c r="AH937" s="21">
        <v>0</v>
      </c>
      <c r="AI937" s="21">
        <v>0</v>
      </c>
      <c r="AJ937" s="21">
        <v>0</v>
      </c>
      <c r="AK937" s="21">
        <v>0</v>
      </c>
      <c r="AL937" s="21">
        <v>0</v>
      </c>
      <c r="AM937" s="21">
        <v>0</v>
      </c>
      <c r="AN937" s="21">
        <v>0</v>
      </c>
      <c r="AO937" s="21">
        <v>0</v>
      </c>
      <c r="AP937" s="21">
        <v>0</v>
      </c>
      <c r="AQ937" s="21">
        <v>0</v>
      </c>
      <c r="AR937" s="21">
        <v>0</v>
      </c>
      <c r="AS937" s="21">
        <v>0</v>
      </c>
      <c r="AT937" s="21">
        <v>0</v>
      </c>
      <c r="AU937" s="21">
        <v>0</v>
      </c>
      <c r="AV937" s="21">
        <v>0</v>
      </c>
      <c r="AW937" s="21">
        <v>0</v>
      </c>
      <c r="AX937" s="21">
        <v>0</v>
      </c>
      <c r="AZ9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9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37" s="22">
        <f>Enrollment[[#This Row],[Refugee Children 3-14]]+Enrollment[[#This Row],[Refugee Children 15-24]]</f>
        <v>104</v>
      </c>
      <c r="BC9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37" s="22">
        <f>Enrollment[[#This Row],[Host Children 3-14]]+Enrollment[[#This Row],[Host Children 15-24]]</f>
        <v>0</v>
      </c>
      <c r="BF937" s="22">
        <f>Enrollment[[#This Row],['# of Boys from refugee community in age group 3-5 enrolled in learning spaces]]+Enrollment[[#This Row],['# of Boys from refugee community in age group 6-14 enrolled in learning spaces]]</f>
        <v>50</v>
      </c>
      <c r="BG937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937" s="22">
        <f>Enrollment[[#This Row],['# of Boys from host community in age group 3-5 enrolled in learning spaces]]+Enrollment[[#This Row],['# of Boys from host community in age group 6-14 enrolled in learning spaces]]</f>
        <v>0</v>
      </c>
      <c r="BI937" s="22">
        <f>Enrollment[[#This Row],['# of Girls from host community in age group 3-5 enrolled in learning spaces]]+Enrollment[[#This Row],['# of Girls from host community in age group 6-14 enrolled in learning spaces]]</f>
        <v>0</v>
      </c>
      <c r="BJ937" s="22">
        <f>Enrollment[[#This Row],[Male Refugee (3-14)]]+Enrollment[[#This Row],[Host Male (3-14)]]</f>
        <v>50</v>
      </c>
      <c r="BK937" s="22">
        <f>Enrollment[[#This Row],[Female Refugee (3-14)]]+Enrollment[[#This Row],[Host Female (3-14)]]</f>
        <v>54</v>
      </c>
      <c r="BL9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37" s="22">
        <f>Enrollment[[#This Row],['# of Boys from host community in age group 15-17 enrolled in learning spaces]]+Enrollment[[#This Row],['# of Boys from host community in age group 18-24 enrolled in learning spaces]]</f>
        <v>0</v>
      </c>
      <c r="BO9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37" s="22">
        <f>Enrollment[[#This Row],[Male Refugee (15-24)]]+Enrollment[[#This Row],[Male Host (15-24)]]</f>
        <v>0</v>
      </c>
      <c r="BQ937" s="22">
        <f>Enrollment[[#This Row],[Female Refugee  (15-24)]]+Enrollment[[#This Row],[Female Host (15-24)]]</f>
        <v>0</v>
      </c>
      <c r="BR937" s="22">
        <f>Enrollment[[#This Row],[Total Male (3-14)]]+Enrollment[[#This Row],[Total Male (15-24)]]</f>
        <v>50</v>
      </c>
      <c r="BS937" s="22">
        <f>Enrollment[[#This Row],[Total Female (3-14)]]+Enrollment[[#This Row],[Total Female (15-24)]]</f>
        <v>54</v>
      </c>
      <c r="BT937" s="22">
        <f>Enrollment[[#This Row],[Refugee Total]]+Enrollment[[#This Row],[Total Host]]</f>
        <v>104</v>
      </c>
      <c r="BU937" s="22">
        <f>Enrollment[[#This Row],['# of Girls from refugee community in age group 3-5 enrolled in learning spaces]]+Enrollment[[#This Row],['# of Girls from host community in age group 3-5 enrolled in learning spaces]]</f>
        <v>37</v>
      </c>
      <c r="BV937" s="22">
        <f>Enrollment[[#This Row],['# of Girls from refugee community in age group 6-14 enrolled in learning spaces]]+Enrollment[[#This Row],['# of Girls from host community in age group 6-14 enrolled in learning spaces]]</f>
        <v>17</v>
      </c>
      <c r="BW9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37" s="22">
        <f>Enrollment[[#This Row],['# of Boys from refugee community in age group 3-5 enrolled in learning spaces]]+Enrollment[[#This Row],['# of Boys from host community in age group 3-5 enrolled in learning spaces]]</f>
        <v>32</v>
      </c>
      <c r="BZ937" s="22">
        <f>Enrollment[[#This Row],['# of Boys from refugee community in age group 6-14 enrolled in learning spaces]]+Enrollment[[#This Row],['# of Boys from host community in age group 6-14 enrolled in learning spaces]]</f>
        <v>18</v>
      </c>
      <c r="CA9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9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38" spans="1:80">
      <c r="A938" s="21" t="s">
        <v>140</v>
      </c>
      <c r="B938" s="21" t="s">
        <v>141</v>
      </c>
      <c r="C938" s="21" t="s">
        <v>1539</v>
      </c>
      <c r="D938" s="21" t="s">
        <v>1540</v>
      </c>
      <c r="E938" s="21" t="s">
        <v>681</v>
      </c>
      <c r="F938" s="21" t="s">
        <v>1542</v>
      </c>
      <c r="G938" s="21">
        <v>31012887</v>
      </c>
      <c r="H938" s="21" t="s">
        <v>166</v>
      </c>
      <c r="I938" s="21" t="s">
        <v>259</v>
      </c>
      <c r="J938" s="21" t="s">
        <v>168</v>
      </c>
      <c r="K938" s="21">
        <v>20.971718756628899</v>
      </c>
      <c r="L938" s="21">
        <v>92.244638499545601</v>
      </c>
      <c r="M938" s="21">
        <v>-31.617803563746001</v>
      </c>
      <c r="N938" s="21">
        <v>4</v>
      </c>
      <c r="P938" s="21" t="s">
        <v>99</v>
      </c>
      <c r="Q938" s="21" t="s">
        <v>108</v>
      </c>
      <c r="S938" s="21">
        <v>16</v>
      </c>
      <c r="T938" s="21">
        <v>0</v>
      </c>
      <c r="U938" s="21">
        <v>16</v>
      </c>
      <c r="V938" s="21">
        <v>0</v>
      </c>
      <c r="W938" s="21">
        <v>0</v>
      </c>
      <c r="X938" s="21">
        <v>0</v>
      </c>
      <c r="Y938" s="21">
        <v>0</v>
      </c>
      <c r="Z938" s="21">
        <v>0</v>
      </c>
      <c r="AA938" s="21">
        <v>25</v>
      </c>
      <c r="AB938" s="21">
        <v>0</v>
      </c>
      <c r="AC938" s="21">
        <v>49</v>
      </c>
      <c r="AD938" s="21">
        <v>0</v>
      </c>
      <c r="AE938" s="21">
        <v>0</v>
      </c>
      <c r="AF938" s="21">
        <v>0</v>
      </c>
      <c r="AG938" s="21">
        <v>0</v>
      </c>
      <c r="AH938" s="21">
        <v>0</v>
      </c>
      <c r="AI938" s="21">
        <v>0</v>
      </c>
      <c r="AJ938" s="21">
        <v>0</v>
      </c>
      <c r="AK938" s="21">
        <v>0</v>
      </c>
      <c r="AL938" s="21">
        <v>0</v>
      </c>
      <c r="AM938" s="21">
        <v>0</v>
      </c>
      <c r="AN938" s="21">
        <v>0</v>
      </c>
      <c r="AO938" s="21">
        <v>0</v>
      </c>
      <c r="AP938" s="21">
        <v>0</v>
      </c>
      <c r="AQ938" s="21">
        <v>0</v>
      </c>
      <c r="AR938" s="21">
        <v>0</v>
      </c>
      <c r="AS938" s="21">
        <v>0</v>
      </c>
      <c r="AT938" s="21">
        <v>0</v>
      </c>
      <c r="AU938" s="21">
        <v>0</v>
      </c>
      <c r="AV938" s="21">
        <v>0</v>
      </c>
      <c r="AW938" s="21">
        <v>0</v>
      </c>
      <c r="AX938" s="21">
        <v>0</v>
      </c>
      <c r="AZ9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9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38" s="22">
        <f>Enrollment[[#This Row],[Refugee Children 3-14]]+Enrollment[[#This Row],[Refugee Children 15-24]]</f>
        <v>106</v>
      </c>
      <c r="BC9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38" s="22">
        <f>Enrollment[[#This Row],[Host Children 3-14]]+Enrollment[[#This Row],[Host Children 15-24]]</f>
        <v>0</v>
      </c>
      <c r="BF938" s="22">
        <f>Enrollment[[#This Row],['# of Boys from refugee community in age group 3-5 enrolled in learning spaces]]+Enrollment[[#This Row],['# of Boys from refugee community in age group 6-14 enrolled in learning spaces]]</f>
        <v>65</v>
      </c>
      <c r="BG938" s="22">
        <f>Enrollment[[#This Row],['# of Girls from refugee community in age group 3-5 enrolled in learning spaces]]+Enrollment[[#This Row],['# of Girls from refugee community in age group 6-14 enrolled in learning spaces]]</f>
        <v>41</v>
      </c>
      <c r="BH938" s="22">
        <f>Enrollment[[#This Row],['# of Boys from host community in age group 3-5 enrolled in learning spaces]]+Enrollment[[#This Row],['# of Boys from host community in age group 6-14 enrolled in learning spaces]]</f>
        <v>0</v>
      </c>
      <c r="BI938" s="22">
        <f>Enrollment[[#This Row],['# of Girls from host community in age group 3-5 enrolled in learning spaces]]+Enrollment[[#This Row],['# of Girls from host community in age group 6-14 enrolled in learning spaces]]</f>
        <v>0</v>
      </c>
      <c r="BJ938" s="22">
        <f>Enrollment[[#This Row],[Male Refugee (3-14)]]+Enrollment[[#This Row],[Host Male (3-14)]]</f>
        <v>65</v>
      </c>
      <c r="BK938" s="22">
        <f>Enrollment[[#This Row],[Female Refugee (3-14)]]+Enrollment[[#This Row],[Host Female (3-14)]]</f>
        <v>41</v>
      </c>
      <c r="BL9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38" s="22">
        <f>Enrollment[[#This Row],['# of Boys from host community in age group 15-17 enrolled in learning spaces]]+Enrollment[[#This Row],['# of Boys from host community in age group 18-24 enrolled in learning spaces]]</f>
        <v>0</v>
      </c>
      <c r="BO9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38" s="22">
        <f>Enrollment[[#This Row],[Male Refugee (15-24)]]+Enrollment[[#This Row],[Male Host (15-24)]]</f>
        <v>0</v>
      </c>
      <c r="BQ938" s="22">
        <f>Enrollment[[#This Row],[Female Refugee  (15-24)]]+Enrollment[[#This Row],[Female Host (15-24)]]</f>
        <v>0</v>
      </c>
      <c r="BR938" s="22">
        <f>Enrollment[[#This Row],[Total Male (3-14)]]+Enrollment[[#This Row],[Total Male (15-24)]]</f>
        <v>65</v>
      </c>
      <c r="BS938" s="22">
        <f>Enrollment[[#This Row],[Total Female (3-14)]]+Enrollment[[#This Row],[Total Female (15-24)]]</f>
        <v>41</v>
      </c>
      <c r="BT938" s="22">
        <f>Enrollment[[#This Row],[Refugee Total]]+Enrollment[[#This Row],[Total Host]]</f>
        <v>106</v>
      </c>
      <c r="BU938" s="22">
        <f>Enrollment[[#This Row],['# of Girls from refugee community in age group 3-5 enrolled in learning spaces]]+Enrollment[[#This Row],['# of Girls from host community in age group 3-5 enrolled in learning spaces]]</f>
        <v>16</v>
      </c>
      <c r="BV938" s="22">
        <f>Enrollment[[#This Row],['# of Girls from refugee community in age group 6-14 enrolled in learning spaces]]+Enrollment[[#This Row],['# of Girls from host community in age group 6-14 enrolled in learning spaces]]</f>
        <v>25</v>
      </c>
      <c r="BW9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38" s="22">
        <f>Enrollment[[#This Row],['# of Boys from refugee community in age group 3-5 enrolled in learning spaces]]+Enrollment[[#This Row],['# of Boys from host community in age group 3-5 enrolled in learning spaces]]</f>
        <v>16</v>
      </c>
      <c r="BZ938" s="22">
        <f>Enrollment[[#This Row],['# of Boys from refugee community in age group 6-14 enrolled in learning spaces]]+Enrollment[[#This Row],['# of Boys from host community in age group 6-14 enrolled in learning spaces]]</f>
        <v>49</v>
      </c>
      <c r="CA9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9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39" spans="1:80">
      <c r="A939" s="21" t="s">
        <v>140</v>
      </c>
      <c r="B939" s="21" t="s">
        <v>141</v>
      </c>
      <c r="C939" s="21" t="s">
        <v>1539</v>
      </c>
      <c r="D939" s="21" t="s">
        <v>1540</v>
      </c>
      <c r="E939" s="21" t="s">
        <v>681</v>
      </c>
      <c r="F939" s="21" t="s">
        <v>1543</v>
      </c>
      <c r="G939" s="21">
        <v>31012923</v>
      </c>
      <c r="H939" s="21" t="s">
        <v>166</v>
      </c>
      <c r="I939" s="21" t="s">
        <v>259</v>
      </c>
      <c r="J939" s="21" t="s">
        <v>168</v>
      </c>
      <c r="K939" s="21">
        <v>20.9717587812465</v>
      </c>
      <c r="L939" s="21">
        <v>92.244203344456594</v>
      </c>
      <c r="M939" s="21">
        <v>-22.928573558822201</v>
      </c>
      <c r="N939" s="21">
        <v>4</v>
      </c>
      <c r="P939" s="21" t="s">
        <v>99</v>
      </c>
      <c r="Q939" s="21" t="s">
        <v>108</v>
      </c>
      <c r="S939" s="21">
        <v>20</v>
      </c>
      <c r="T939" s="21">
        <v>0</v>
      </c>
      <c r="U939" s="21">
        <v>15</v>
      </c>
      <c r="V939" s="21">
        <v>0</v>
      </c>
      <c r="W939" s="21">
        <v>0</v>
      </c>
      <c r="X939" s="21">
        <v>0</v>
      </c>
      <c r="Y939" s="21">
        <v>0</v>
      </c>
      <c r="Z939" s="21">
        <v>0</v>
      </c>
      <c r="AA939" s="21">
        <v>24</v>
      </c>
      <c r="AB939" s="21">
        <v>0</v>
      </c>
      <c r="AC939" s="21">
        <v>53</v>
      </c>
      <c r="AD939" s="21">
        <v>0</v>
      </c>
      <c r="AE939" s="21">
        <v>0</v>
      </c>
      <c r="AF939" s="21">
        <v>0</v>
      </c>
      <c r="AG939" s="21">
        <v>0</v>
      </c>
      <c r="AH939" s="21">
        <v>0</v>
      </c>
      <c r="AI939" s="21">
        <v>0</v>
      </c>
      <c r="AJ939" s="21">
        <v>0</v>
      </c>
      <c r="AK939" s="21">
        <v>0</v>
      </c>
      <c r="AL939" s="21">
        <v>0</v>
      </c>
      <c r="AM939" s="21">
        <v>0</v>
      </c>
      <c r="AN939" s="21">
        <v>0</v>
      </c>
      <c r="AO939" s="21">
        <v>0</v>
      </c>
      <c r="AP939" s="21">
        <v>0</v>
      </c>
      <c r="AQ939" s="21">
        <v>0</v>
      </c>
      <c r="AR939" s="21">
        <v>0</v>
      </c>
      <c r="AS939" s="21">
        <v>0</v>
      </c>
      <c r="AT939" s="21">
        <v>0</v>
      </c>
      <c r="AU939" s="21">
        <v>0</v>
      </c>
      <c r="AV939" s="21">
        <v>0</v>
      </c>
      <c r="AW939" s="21">
        <v>0</v>
      </c>
      <c r="AX939" s="21">
        <v>0</v>
      </c>
      <c r="AZ9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112</v>
      </c>
      <c r="BA9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39" s="22">
        <f>Enrollment[[#This Row],[Refugee Children 3-14]]+Enrollment[[#This Row],[Refugee Children 15-24]]</f>
        <v>112</v>
      </c>
      <c r="BC9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39" s="22">
        <f>Enrollment[[#This Row],[Host Children 3-14]]+Enrollment[[#This Row],[Host Children 15-24]]</f>
        <v>0</v>
      </c>
      <c r="BF939" s="22">
        <f>Enrollment[[#This Row],['# of Boys from refugee community in age group 3-5 enrolled in learning spaces]]+Enrollment[[#This Row],['# of Boys from refugee community in age group 6-14 enrolled in learning spaces]]</f>
        <v>68</v>
      </c>
      <c r="BG939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939" s="22">
        <f>Enrollment[[#This Row],['# of Boys from host community in age group 3-5 enrolled in learning spaces]]+Enrollment[[#This Row],['# of Boys from host community in age group 6-14 enrolled in learning spaces]]</f>
        <v>0</v>
      </c>
      <c r="BI939" s="22">
        <f>Enrollment[[#This Row],['# of Girls from host community in age group 3-5 enrolled in learning spaces]]+Enrollment[[#This Row],['# of Girls from host community in age group 6-14 enrolled in learning spaces]]</f>
        <v>0</v>
      </c>
      <c r="BJ939" s="22">
        <f>Enrollment[[#This Row],[Male Refugee (3-14)]]+Enrollment[[#This Row],[Host Male (3-14)]]</f>
        <v>68</v>
      </c>
      <c r="BK939" s="22">
        <f>Enrollment[[#This Row],[Female Refugee (3-14)]]+Enrollment[[#This Row],[Host Female (3-14)]]</f>
        <v>44</v>
      </c>
      <c r="BL9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39" s="22">
        <f>Enrollment[[#This Row],['# of Boys from host community in age group 15-17 enrolled in learning spaces]]+Enrollment[[#This Row],['# of Boys from host community in age group 18-24 enrolled in learning spaces]]</f>
        <v>0</v>
      </c>
      <c r="BO9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39" s="22">
        <f>Enrollment[[#This Row],[Male Refugee (15-24)]]+Enrollment[[#This Row],[Male Host (15-24)]]</f>
        <v>0</v>
      </c>
      <c r="BQ939" s="22">
        <f>Enrollment[[#This Row],[Female Refugee  (15-24)]]+Enrollment[[#This Row],[Female Host (15-24)]]</f>
        <v>0</v>
      </c>
      <c r="BR939" s="22">
        <f>Enrollment[[#This Row],[Total Male (3-14)]]+Enrollment[[#This Row],[Total Male (15-24)]]</f>
        <v>68</v>
      </c>
      <c r="BS939" s="22">
        <f>Enrollment[[#This Row],[Total Female (3-14)]]+Enrollment[[#This Row],[Total Female (15-24)]]</f>
        <v>44</v>
      </c>
      <c r="BT939" s="22">
        <f>Enrollment[[#This Row],[Refugee Total]]+Enrollment[[#This Row],[Total Host]]</f>
        <v>112</v>
      </c>
      <c r="BU939" s="22">
        <f>Enrollment[[#This Row],['# of Girls from refugee community in age group 3-5 enrolled in learning spaces]]+Enrollment[[#This Row],['# of Girls from host community in age group 3-5 enrolled in learning spaces]]</f>
        <v>20</v>
      </c>
      <c r="BV939" s="22">
        <f>Enrollment[[#This Row],['# of Girls from refugee community in age group 6-14 enrolled in learning spaces]]+Enrollment[[#This Row],['# of Girls from host community in age group 6-14 enrolled in learning spaces]]</f>
        <v>24</v>
      </c>
      <c r="BW9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39" s="22">
        <f>Enrollment[[#This Row],['# of Boys from refugee community in age group 3-5 enrolled in learning spaces]]+Enrollment[[#This Row],['# of Boys from host community in age group 3-5 enrolled in learning spaces]]</f>
        <v>15</v>
      </c>
      <c r="BZ939" s="22">
        <f>Enrollment[[#This Row],['# of Boys from refugee community in age group 6-14 enrolled in learning spaces]]+Enrollment[[#This Row],['# of Boys from host community in age group 6-14 enrolled in learning spaces]]</f>
        <v>53</v>
      </c>
      <c r="CA9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40" spans="1:80">
      <c r="A940" s="21" t="s">
        <v>140</v>
      </c>
      <c r="B940" s="21" t="s">
        <v>141</v>
      </c>
      <c r="C940" s="21" t="s">
        <v>1539</v>
      </c>
      <c r="D940" s="21" t="s">
        <v>1540</v>
      </c>
      <c r="E940" s="21" t="s">
        <v>681</v>
      </c>
      <c r="F940" s="21" t="s">
        <v>1544</v>
      </c>
      <c r="G940" s="21">
        <v>31012927</v>
      </c>
      <c r="H940" s="21" t="s">
        <v>166</v>
      </c>
      <c r="I940" s="21" t="s">
        <v>259</v>
      </c>
      <c r="J940" s="21" t="s">
        <v>168</v>
      </c>
      <c r="K940" s="21">
        <v>20.971368530896399</v>
      </c>
      <c r="L940" s="21">
        <v>92.244000913423406</v>
      </c>
      <c r="M940" s="21">
        <v>-38.836784406296402</v>
      </c>
      <c r="N940" s="21">
        <v>4</v>
      </c>
      <c r="P940" s="21" t="s">
        <v>99</v>
      </c>
      <c r="Q940" s="21" t="s">
        <v>108</v>
      </c>
      <c r="S940" s="21">
        <v>20</v>
      </c>
      <c r="T940" s="21">
        <v>0</v>
      </c>
      <c r="U940" s="21">
        <v>15</v>
      </c>
      <c r="V940" s="21">
        <v>0</v>
      </c>
      <c r="W940" s="21">
        <v>0</v>
      </c>
      <c r="X940" s="21">
        <v>0</v>
      </c>
      <c r="Y940" s="21">
        <v>0</v>
      </c>
      <c r="Z940" s="21">
        <v>0</v>
      </c>
      <c r="AA940" s="21">
        <v>51</v>
      </c>
      <c r="AB940" s="21">
        <v>0</v>
      </c>
      <c r="AC940" s="21">
        <v>31</v>
      </c>
      <c r="AD940" s="21">
        <v>0</v>
      </c>
      <c r="AE940" s="21">
        <v>0</v>
      </c>
      <c r="AF940" s="21">
        <v>0</v>
      </c>
      <c r="AG940" s="21">
        <v>0</v>
      </c>
      <c r="AH940" s="21">
        <v>0</v>
      </c>
      <c r="AI940" s="21">
        <v>0</v>
      </c>
      <c r="AJ940" s="21">
        <v>0</v>
      </c>
      <c r="AK940" s="21">
        <v>0</v>
      </c>
      <c r="AL940" s="21">
        <v>0</v>
      </c>
      <c r="AM940" s="21">
        <v>0</v>
      </c>
      <c r="AN940" s="21">
        <v>0</v>
      </c>
      <c r="AO940" s="21">
        <v>0</v>
      </c>
      <c r="AP940" s="21">
        <v>0</v>
      </c>
      <c r="AQ940" s="21">
        <v>0</v>
      </c>
      <c r="AR940" s="21">
        <v>0</v>
      </c>
      <c r="AS940" s="21">
        <v>0</v>
      </c>
      <c r="AT940" s="21">
        <v>0</v>
      </c>
      <c r="AU940" s="21">
        <v>0</v>
      </c>
      <c r="AV940" s="21">
        <v>0</v>
      </c>
      <c r="AW940" s="21">
        <v>0</v>
      </c>
      <c r="AX940" s="21">
        <v>0</v>
      </c>
      <c r="AZ9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117</v>
      </c>
      <c r="BA9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40" s="22">
        <f>Enrollment[[#This Row],[Refugee Children 3-14]]+Enrollment[[#This Row],[Refugee Children 15-24]]</f>
        <v>117</v>
      </c>
      <c r="BC9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40" s="22">
        <f>Enrollment[[#This Row],[Host Children 3-14]]+Enrollment[[#This Row],[Host Children 15-24]]</f>
        <v>0</v>
      </c>
      <c r="BF940" s="22">
        <f>Enrollment[[#This Row],['# of Boys from refugee community in age group 3-5 enrolled in learning spaces]]+Enrollment[[#This Row],['# of Boys from refugee community in age group 6-14 enrolled in learning spaces]]</f>
        <v>46</v>
      </c>
      <c r="BG940" s="22">
        <f>Enrollment[[#This Row],['# of Girls from refugee community in age group 3-5 enrolled in learning spaces]]+Enrollment[[#This Row],['# of Girls from refugee community in age group 6-14 enrolled in learning spaces]]</f>
        <v>71</v>
      </c>
      <c r="BH940" s="22">
        <f>Enrollment[[#This Row],['# of Boys from host community in age group 3-5 enrolled in learning spaces]]+Enrollment[[#This Row],['# of Boys from host community in age group 6-14 enrolled in learning spaces]]</f>
        <v>0</v>
      </c>
      <c r="BI940" s="22">
        <f>Enrollment[[#This Row],['# of Girls from host community in age group 3-5 enrolled in learning spaces]]+Enrollment[[#This Row],['# of Girls from host community in age group 6-14 enrolled in learning spaces]]</f>
        <v>0</v>
      </c>
      <c r="BJ940" s="22">
        <f>Enrollment[[#This Row],[Male Refugee (3-14)]]+Enrollment[[#This Row],[Host Male (3-14)]]</f>
        <v>46</v>
      </c>
      <c r="BK940" s="22">
        <f>Enrollment[[#This Row],[Female Refugee (3-14)]]+Enrollment[[#This Row],[Host Female (3-14)]]</f>
        <v>71</v>
      </c>
      <c r="BL9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40" s="22">
        <f>Enrollment[[#This Row],['# of Boys from host community in age group 15-17 enrolled in learning spaces]]+Enrollment[[#This Row],['# of Boys from host community in age group 18-24 enrolled in learning spaces]]</f>
        <v>0</v>
      </c>
      <c r="BO9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40" s="22">
        <f>Enrollment[[#This Row],[Male Refugee (15-24)]]+Enrollment[[#This Row],[Male Host (15-24)]]</f>
        <v>0</v>
      </c>
      <c r="BQ940" s="22">
        <f>Enrollment[[#This Row],[Female Refugee  (15-24)]]+Enrollment[[#This Row],[Female Host (15-24)]]</f>
        <v>0</v>
      </c>
      <c r="BR940" s="22">
        <f>Enrollment[[#This Row],[Total Male (3-14)]]+Enrollment[[#This Row],[Total Male (15-24)]]</f>
        <v>46</v>
      </c>
      <c r="BS940" s="22">
        <f>Enrollment[[#This Row],[Total Female (3-14)]]+Enrollment[[#This Row],[Total Female (15-24)]]</f>
        <v>71</v>
      </c>
      <c r="BT940" s="22">
        <f>Enrollment[[#This Row],[Refugee Total]]+Enrollment[[#This Row],[Total Host]]</f>
        <v>117</v>
      </c>
      <c r="BU940" s="22">
        <f>Enrollment[[#This Row],['# of Girls from refugee community in age group 3-5 enrolled in learning spaces]]+Enrollment[[#This Row],['# of Girls from host community in age group 3-5 enrolled in learning spaces]]</f>
        <v>20</v>
      </c>
      <c r="BV940" s="22">
        <f>Enrollment[[#This Row],['# of Girls from refugee community in age group 6-14 enrolled in learning spaces]]+Enrollment[[#This Row],['# of Girls from host community in age group 6-14 enrolled in learning spaces]]</f>
        <v>51</v>
      </c>
      <c r="BW9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40" s="22">
        <f>Enrollment[[#This Row],['# of Boys from refugee community in age group 3-5 enrolled in learning spaces]]+Enrollment[[#This Row],['# of Boys from host community in age group 3-5 enrolled in learning spaces]]</f>
        <v>15</v>
      </c>
      <c r="BZ940" s="22">
        <f>Enrollment[[#This Row],['# of Boys from refugee community in age group 6-14 enrolled in learning spaces]]+Enrollment[[#This Row],['# of Boys from host community in age group 6-14 enrolled in learning spaces]]</f>
        <v>31</v>
      </c>
      <c r="CA9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9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41" spans="1:80">
      <c r="A941" s="21" t="s">
        <v>140</v>
      </c>
      <c r="B941" s="21" t="s">
        <v>141</v>
      </c>
      <c r="C941" s="21" t="s">
        <v>1539</v>
      </c>
      <c r="D941" s="21" t="s">
        <v>1540</v>
      </c>
      <c r="E941" s="21" t="s">
        <v>681</v>
      </c>
      <c r="F941" s="21" t="s">
        <v>1545</v>
      </c>
      <c r="G941" s="21">
        <v>31012980</v>
      </c>
      <c r="H941" s="21" t="s">
        <v>166</v>
      </c>
      <c r="I941" s="21" t="s">
        <v>259</v>
      </c>
      <c r="J941" s="21" t="s">
        <v>168</v>
      </c>
      <c r="K941" s="21">
        <v>20.971707908443801</v>
      </c>
      <c r="L941" s="21">
        <v>92.244349446634402</v>
      </c>
      <c r="M941" s="21">
        <v>-45.114016217735497</v>
      </c>
      <c r="N941" s="21">
        <v>4</v>
      </c>
      <c r="P941" s="21" t="s">
        <v>99</v>
      </c>
      <c r="Q941" s="21" t="s">
        <v>108</v>
      </c>
      <c r="S941" s="21">
        <v>30</v>
      </c>
      <c r="T941" s="21">
        <v>0</v>
      </c>
      <c r="U941" s="21">
        <v>30</v>
      </c>
      <c r="V941" s="21">
        <v>0</v>
      </c>
      <c r="W941" s="21">
        <v>0</v>
      </c>
      <c r="X941" s="21">
        <v>0</v>
      </c>
      <c r="Y941" s="21">
        <v>0</v>
      </c>
      <c r="Z941" s="21">
        <v>0</v>
      </c>
      <c r="AA941" s="21">
        <v>16</v>
      </c>
      <c r="AB941" s="21">
        <v>0</v>
      </c>
      <c r="AC941" s="21">
        <v>19</v>
      </c>
      <c r="AD941" s="21">
        <v>0</v>
      </c>
      <c r="AE941" s="21">
        <v>0</v>
      </c>
      <c r="AF941" s="21">
        <v>0</v>
      </c>
      <c r="AG941" s="21">
        <v>0</v>
      </c>
      <c r="AH941" s="21">
        <v>0</v>
      </c>
      <c r="AI941" s="21">
        <v>0</v>
      </c>
      <c r="AJ941" s="21">
        <v>0</v>
      </c>
      <c r="AK941" s="21">
        <v>0</v>
      </c>
      <c r="AL941" s="21">
        <v>0</v>
      </c>
      <c r="AM941" s="21">
        <v>0</v>
      </c>
      <c r="AN941" s="21">
        <v>0</v>
      </c>
      <c r="AO941" s="21">
        <v>0</v>
      </c>
      <c r="AP941" s="21">
        <v>0</v>
      </c>
      <c r="AQ941" s="21">
        <v>0</v>
      </c>
      <c r="AR941" s="21">
        <v>0</v>
      </c>
      <c r="AS941" s="21">
        <v>0</v>
      </c>
      <c r="AT941" s="21">
        <v>0</v>
      </c>
      <c r="AU941" s="21">
        <v>0</v>
      </c>
      <c r="AV941" s="21">
        <v>0</v>
      </c>
      <c r="AW941" s="21">
        <v>0</v>
      </c>
      <c r="AX941" s="21">
        <v>0</v>
      </c>
      <c r="AZ9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95</v>
      </c>
      <c r="BA9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41" s="22">
        <f>Enrollment[[#This Row],[Refugee Children 3-14]]+Enrollment[[#This Row],[Refugee Children 15-24]]</f>
        <v>95</v>
      </c>
      <c r="BC9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41" s="22">
        <f>Enrollment[[#This Row],[Host Children 3-14]]+Enrollment[[#This Row],[Host Children 15-24]]</f>
        <v>0</v>
      </c>
      <c r="BF941" s="22">
        <f>Enrollment[[#This Row],['# of Boys from refugee community in age group 3-5 enrolled in learning spaces]]+Enrollment[[#This Row],['# of Boys from refugee community in age group 6-14 enrolled in learning spaces]]</f>
        <v>49</v>
      </c>
      <c r="BG941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941" s="22">
        <f>Enrollment[[#This Row],['# of Boys from host community in age group 3-5 enrolled in learning spaces]]+Enrollment[[#This Row],['# of Boys from host community in age group 6-14 enrolled in learning spaces]]</f>
        <v>0</v>
      </c>
      <c r="BI941" s="22">
        <f>Enrollment[[#This Row],['# of Girls from host community in age group 3-5 enrolled in learning spaces]]+Enrollment[[#This Row],['# of Girls from host community in age group 6-14 enrolled in learning spaces]]</f>
        <v>0</v>
      </c>
      <c r="BJ941" s="22">
        <f>Enrollment[[#This Row],[Male Refugee (3-14)]]+Enrollment[[#This Row],[Host Male (3-14)]]</f>
        <v>49</v>
      </c>
      <c r="BK941" s="22">
        <f>Enrollment[[#This Row],[Female Refugee (3-14)]]+Enrollment[[#This Row],[Host Female (3-14)]]</f>
        <v>46</v>
      </c>
      <c r="BL9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41" s="22">
        <f>Enrollment[[#This Row],['# of Boys from host community in age group 15-17 enrolled in learning spaces]]+Enrollment[[#This Row],['# of Boys from host community in age group 18-24 enrolled in learning spaces]]</f>
        <v>0</v>
      </c>
      <c r="BO9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41" s="22">
        <f>Enrollment[[#This Row],[Male Refugee (15-24)]]+Enrollment[[#This Row],[Male Host (15-24)]]</f>
        <v>0</v>
      </c>
      <c r="BQ941" s="22">
        <f>Enrollment[[#This Row],[Female Refugee  (15-24)]]+Enrollment[[#This Row],[Female Host (15-24)]]</f>
        <v>0</v>
      </c>
      <c r="BR941" s="22">
        <f>Enrollment[[#This Row],[Total Male (3-14)]]+Enrollment[[#This Row],[Total Male (15-24)]]</f>
        <v>49</v>
      </c>
      <c r="BS941" s="22">
        <f>Enrollment[[#This Row],[Total Female (3-14)]]+Enrollment[[#This Row],[Total Female (15-24)]]</f>
        <v>46</v>
      </c>
      <c r="BT941" s="22">
        <f>Enrollment[[#This Row],[Refugee Total]]+Enrollment[[#This Row],[Total Host]]</f>
        <v>95</v>
      </c>
      <c r="BU941" s="22">
        <f>Enrollment[[#This Row],['# of Girls from refugee community in age group 3-5 enrolled in learning spaces]]+Enrollment[[#This Row],['# of Girls from host community in age group 3-5 enrolled in learning spaces]]</f>
        <v>30</v>
      </c>
      <c r="BV941" s="22">
        <f>Enrollment[[#This Row],['# of Girls from refugee community in age group 6-14 enrolled in learning spaces]]+Enrollment[[#This Row],['# of Girls from host community in age group 6-14 enrolled in learning spaces]]</f>
        <v>16</v>
      </c>
      <c r="BW9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41" s="22">
        <f>Enrollment[[#This Row],['# of Boys from refugee community in age group 3-5 enrolled in learning spaces]]+Enrollment[[#This Row],['# of Boys from host community in age group 3-5 enrolled in learning spaces]]</f>
        <v>30</v>
      </c>
      <c r="BZ941" s="22">
        <f>Enrollment[[#This Row],['# of Boys from refugee community in age group 6-14 enrolled in learning spaces]]+Enrollment[[#This Row],['# of Boys from host community in age group 6-14 enrolled in learning spaces]]</f>
        <v>19</v>
      </c>
      <c r="CA9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9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42" spans="1:80">
      <c r="A942" s="21" t="s">
        <v>140</v>
      </c>
      <c r="B942" s="21" t="s">
        <v>141</v>
      </c>
      <c r="C942" s="21" t="s">
        <v>1539</v>
      </c>
      <c r="D942" s="21" t="s">
        <v>1540</v>
      </c>
      <c r="E942" s="21" t="s">
        <v>681</v>
      </c>
      <c r="F942" s="21" t="s">
        <v>1546</v>
      </c>
      <c r="G942" s="21">
        <v>31012986</v>
      </c>
      <c r="H942" s="21" t="s">
        <v>166</v>
      </c>
      <c r="I942" s="21" t="s">
        <v>259</v>
      </c>
      <c r="J942" s="21" t="s">
        <v>168</v>
      </c>
      <c r="K942" s="21">
        <v>20.971558432227901</v>
      </c>
      <c r="L942" s="21">
        <v>92.244181072163201</v>
      </c>
      <c r="M942" s="21">
        <v>-35.828034107911598</v>
      </c>
      <c r="N942" s="21">
        <v>4</v>
      </c>
      <c r="P942" s="21" t="s">
        <v>99</v>
      </c>
      <c r="Q942" s="21" t="s">
        <v>108</v>
      </c>
      <c r="S942" s="21">
        <v>18</v>
      </c>
      <c r="T942" s="21">
        <v>0</v>
      </c>
      <c r="U942" s="21">
        <v>17</v>
      </c>
      <c r="V942" s="21">
        <v>0</v>
      </c>
      <c r="W942" s="21">
        <v>0</v>
      </c>
      <c r="X942" s="21">
        <v>0</v>
      </c>
      <c r="Y942" s="21">
        <v>0</v>
      </c>
      <c r="Z942" s="21">
        <v>0</v>
      </c>
      <c r="AA942" s="21">
        <v>30</v>
      </c>
      <c r="AB942" s="21">
        <v>0</v>
      </c>
      <c r="AC942" s="21">
        <v>40</v>
      </c>
      <c r="AD942" s="21">
        <v>0</v>
      </c>
      <c r="AE942" s="21">
        <v>0</v>
      </c>
      <c r="AF942" s="21">
        <v>0</v>
      </c>
      <c r="AG942" s="21">
        <v>0</v>
      </c>
      <c r="AH942" s="21">
        <v>0</v>
      </c>
      <c r="AI942" s="21">
        <v>0</v>
      </c>
      <c r="AJ942" s="21">
        <v>0</v>
      </c>
      <c r="AK942" s="21">
        <v>0</v>
      </c>
      <c r="AL942" s="21">
        <v>0</v>
      </c>
      <c r="AM942" s="21">
        <v>0</v>
      </c>
      <c r="AN942" s="21">
        <v>0</v>
      </c>
      <c r="AO942" s="21">
        <v>0</v>
      </c>
      <c r="AP942" s="21">
        <v>0</v>
      </c>
      <c r="AQ942" s="21">
        <v>0</v>
      </c>
      <c r="AR942" s="21">
        <v>0</v>
      </c>
      <c r="AS942" s="21">
        <v>0</v>
      </c>
      <c r="AT942" s="21">
        <v>0</v>
      </c>
      <c r="AU942" s="21">
        <v>0</v>
      </c>
      <c r="AV942" s="21">
        <v>0</v>
      </c>
      <c r="AW942" s="21">
        <v>0</v>
      </c>
      <c r="AX942" s="21">
        <v>0</v>
      </c>
      <c r="AZ9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42" s="22">
        <f>Enrollment[[#This Row],[Refugee Children 3-14]]+Enrollment[[#This Row],[Refugee Children 15-24]]</f>
        <v>105</v>
      </c>
      <c r="BC9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42" s="22">
        <f>Enrollment[[#This Row],[Host Children 3-14]]+Enrollment[[#This Row],[Host Children 15-24]]</f>
        <v>0</v>
      </c>
      <c r="BF942" s="22">
        <f>Enrollment[[#This Row],['# of Boys from refugee community in age group 3-5 enrolled in learning spaces]]+Enrollment[[#This Row],['# of Boys from refugee community in age group 6-14 enrolled in learning spaces]]</f>
        <v>57</v>
      </c>
      <c r="BG942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942" s="22">
        <f>Enrollment[[#This Row],['# of Boys from host community in age group 3-5 enrolled in learning spaces]]+Enrollment[[#This Row],['# of Boys from host community in age group 6-14 enrolled in learning spaces]]</f>
        <v>0</v>
      </c>
      <c r="BI942" s="22">
        <f>Enrollment[[#This Row],['# of Girls from host community in age group 3-5 enrolled in learning spaces]]+Enrollment[[#This Row],['# of Girls from host community in age group 6-14 enrolled in learning spaces]]</f>
        <v>0</v>
      </c>
      <c r="BJ942" s="22">
        <f>Enrollment[[#This Row],[Male Refugee (3-14)]]+Enrollment[[#This Row],[Host Male (3-14)]]</f>
        <v>57</v>
      </c>
      <c r="BK942" s="22">
        <f>Enrollment[[#This Row],[Female Refugee (3-14)]]+Enrollment[[#This Row],[Host Female (3-14)]]</f>
        <v>48</v>
      </c>
      <c r="BL9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42" s="22">
        <f>Enrollment[[#This Row],['# of Boys from host community in age group 15-17 enrolled in learning spaces]]+Enrollment[[#This Row],['# of Boys from host community in age group 18-24 enrolled in learning spaces]]</f>
        <v>0</v>
      </c>
      <c r="BO9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42" s="22">
        <f>Enrollment[[#This Row],[Male Refugee (15-24)]]+Enrollment[[#This Row],[Male Host (15-24)]]</f>
        <v>0</v>
      </c>
      <c r="BQ942" s="22">
        <f>Enrollment[[#This Row],[Female Refugee  (15-24)]]+Enrollment[[#This Row],[Female Host (15-24)]]</f>
        <v>0</v>
      </c>
      <c r="BR942" s="22">
        <f>Enrollment[[#This Row],[Total Male (3-14)]]+Enrollment[[#This Row],[Total Male (15-24)]]</f>
        <v>57</v>
      </c>
      <c r="BS942" s="22">
        <f>Enrollment[[#This Row],[Total Female (3-14)]]+Enrollment[[#This Row],[Total Female (15-24)]]</f>
        <v>48</v>
      </c>
      <c r="BT942" s="22">
        <f>Enrollment[[#This Row],[Refugee Total]]+Enrollment[[#This Row],[Total Host]]</f>
        <v>105</v>
      </c>
      <c r="BU942" s="22">
        <f>Enrollment[[#This Row],['# of Girls from refugee community in age group 3-5 enrolled in learning spaces]]+Enrollment[[#This Row],['# of Girls from host community in age group 3-5 enrolled in learning spaces]]</f>
        <v>18</v>
      </c>
      <c r="BV942" s="22">
        <f>Enrollment[[#This Row],['# of Girls from refugee community in age group 6-14 enrolled in learning spaces]]+Enrollment[[#This Row],['# of Girls from host community in age group 6-14 enrolled in learning spaces]]</f>
        <v>30</v>
      </c>
      <c r="BW9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42" s="22">
        <f>Enrollment[[#This Row],['# of Boys from refugee community in age group 3-5 enrolled in learning spaces]]+Enrollment[[#This Row],['# of Boys from host community in age group 3-5 enrolled in learning spaces]]</f>
        <v>17</v>
      </c>
      <c r="BZ942" s="22">
        <f>Enrollment[[#This Row],['# of Boys from refugee community in age group 6-14 enrolled in learning spaces]]+Enrollment[[#This Row],['# of Boys from host community in age group 6-14 enrolled in learning spaces]]</f>
        <v>40</v>
      </c>
      <c r="CA9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9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43" spans="1:80">
      <c r="A943" s="21" t="s">
        <v>140</v>
      </c>
      <c r="B943" s="21" t="s">
        <v>141</v>
      </c>
      <c r="C943" s="21" t="s">
        <v>1539</v>
      </c>
      <c r="D943" s="21" t="s">
        <v>1540</v>
      </c>
      <c r="E943" s="21" t="s">
        <v>681</v>
      </c>
      <c r="F943" s="21" t="s">
        <v>1547</v>
      </c>
      <c r="G943" s="21">
        <v>31013014</v>
      </c>
      <c r="H943" s="21" t="s">
        <v>166</v>
      </c>
      <c r="I943" s="21" t="s">
        <v>259</v>
      </c>
      <c r="J943" s="21" t="s">
        <v>168</v>
      </c>
      <c r="K943" s="21">
        <v>20.971637533277999</v>
      </c>
      <c r="L943" s="21">
        <v>92.244166385689994</v>
      </c>
      <c r="M943" s="21">
        <v>-40.568844008338999</v>
      </c>
      <c r="N943" s="21">
        <v>4</v>
      </c>
      <c r="P943" s="21" t="s">
        <v>99</v>
      </c>
      <c r="Q943" s="21" t="s">
        <v>108</v>
      </c>
      <c r="S943" s="21">
        <v>34</v>
      </c>
      <c r="T943" s="21">
        <v>0</v>
      </c>
      <c r="U943" s="21">
        <v>35</v>
      </c>
      <c r="V943" s="21">
        <v>0</v>
      </c>
      <c r="W943" s="21">
        <v>0</v>
      </c>
      <c r="X943" s="21">
        <v>0</v>
      </c>
      <c r="Y943" s="21">
        <v>0</v>
      </c>
      <c r="Z943" s="21">
        <v>0</v>
      </c>
      <c r="AA943" s="21">
        <v>15</v>
      </c>
      <c r="AB943" s="21">
        <v>0</v>
      </c>
      <c r="AC943" s="21">
        <v>15</v>
      </c>
      <c r="AD943" s="21">
        <v>0</v>
      </c>
      <c r="AE943" s="21">
        <v>0</v>
      </c>
      <c r="AF943" s="21">
        <v>0</v>
      </c>
      <c r="AG943" s="21">
        <v>0</v>
      </c>
      <c r="AH943" s="21">
        <v>0</v>
      </c>
      <c r="AI943" s="21">
        <v>0</v>
      </c>
      <c r="AJ943" s="21">
        <v>0</v>
      </c>
      <c r="AK943" s="21">
        <v>0</v>
      </c>
      <c r="AL943" s="21">
        <v>0</v>
      </c>
      <c r="AM943" s="21">
        <v>0</v>
      </c>
      <c r="AN943" s="21">
        <v>0</v>
      </c>
      <c r="AO943" s="21">
        <v>0</v>
      </c>
      <c r="AP943" s="21">
        <v>0</v>
      </c>
      <c r="AQ943" s="21">
        <v>0</v>
      </c>
      <c r="AR943" s="21">
        <v>0</v>
      </c>
      <c r="AS943" s="21">
        <v>0</v>
      </c>
      <c r="AT943" s="21">
        <v>0</v>
      </c>
      <c r="AU943" s="21">
        <v>0</v>
      </c>
      <c r="AV943" s="21">
        <v>0</v>
      </c>
      <c r="AW943" s="21">
        <v>0</v>
      </c>
      <c r="AX943" s="21">
        <v>0</v>
      </c>
      <c r="AZ9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9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43" s="22">
        <f>Enrollment[[#This Row],[Refugee Children 3-14]]+Enrollment[[#This Row],[Refugee Children 15-24]]</f>
        <v>99</v>
      </c>
      <c r="BC9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43" s="22">
        <f>Enrollment[[#This Row],[Host Children 3-14]]+Enrollment[[#This Row],[Host Children 15-24]]</f>
        <v>0</v>
      </c>
      <c r="BF943" s="22">
        <f>Enrollment[[#This Row],['# of Boys from refugee community in age group 3-5 enrolled in learning spaces]]+Enrollment[[#This Row],['# of Boys from refugee community in age group 6-14 enrolled in learning spaces]]</f>
        <v>50</v>
      </c>
      <c r="BG943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943" s="22">
        <f>Enrollment[[#This Row],['# of Boys from host community in age group 3-5 enrolled in learning spaces]]+Enrollment[[#This Row],['# of Boys from host community in age group 6-14 enrolled in learning spaces]]</f>
        <v>0</v>
      </c>
      <c r="BI943" s="22">
        <f>Enrollment[[#This Row],['# of Girls from host community in age group 3-5 enrolled in learning spaces]]+Enrollment[[#This Row],['# of Girls from host community in age group 6-14 enrolled in learning spaces]]</f>
        <v>0</v>
      </c>
      <c r="BJ943" s="22">
        <f>Enrollment[[#This Row],[Male Refugee (3-14)]]+Enrollment[[#This Row],[Host Male (3-14)]]</f>
        <v>50</v>
      </c>
      <c r="BK943" s="22">
        <f>Enrollment[[#This Row],[Female Refugee (3-14)]]+Enrollment[[#This Row],[Host Female (3-14)]]</f>
        <v>49</v>
      </c>
      <c r="BL9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43" s="22">
        <f>Enrollment[[#This Row],['# of Boys from host community in age group 15-17 enrolled in learning spaces]]+Enrollment[[#This Row],['# of Boys from host community in age group 18-24 enrolled in learning spaces]]</f>
        <v>0</v>
      </c>
      <c r="BO9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43" s="22">
        <f>Enrollment[[#This Row],[Male Refugee (15-24)]]+Enrollment[[#This Row],[Male Host (15-24)]]</f>
        <v>0</v>
      </c>
      <c r="BQ943" s="22">
        <f>Enrollment[[#This Row],[Female Refugee  (15-24)]]+Enrollment[[#This Row],[Female Host (15-24)]]</f>
        <v>0</v>
      </c>
      <c r="BR943" s="22">
        <f>Enrollment[[#This Row],[Total Male (3-14)]]+Enrollment[[#This Row],[Total Male (15-24)]]</f>
        <v>50</v>
      </c>
      <c r="BS943" s="22">
        <f>Enrollment[[#This Row],[Total Female (3-14)]]+Enrollment[[#This Row],[Total Female (15-24)]]</f>
        <v>49</v>
      </c>
      <c r="BT943" s="22">
        <f>Enrollment[[#This Row],[Refugee Total]]+Enrollment[[#This Row],[Total Host]]</f>
        <v>99</v>
      </c>
      <c r="BU943" s="22">
        <f>Enrollment[[#This Row],['# of Girls from refugee community in age group 3-5 enrolled in learning spaces]]+Enrollment[[#This Row],['# of Girls from host community in age group 3-5 enrolled in learning spaces]]</f>
        <v>34</v>
      </c>
      <c r="BV943" s="22">
        <f>Enrollment[[#This Row],['# of Girls from refugee community in age group 6-14 enrolled in learning spaces]]+Enrollment[[#This Row],['# of Girls from host community in age group 6-14 enrolled in learning spaces]]</f>
        <v>15</v>
      </c>
      <c r="BW9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43" s="22">
        <f>Enrollment[[#This Row],['# of Boys from refugee community in age group 3-5 enrolled in learning spaces]]+Enrollment[[#This Row],['# of Boys from host community in age group 3-5 enrolled in learning spaces]]</f>
        <v>35</v>
      </c>
      <c r="BZ943" s="22">
        <f>Enrollment[[#This Row],['# of Boys from refugee community in age group 6-14 enrolled in learning spaces]]+Enrollment[[#This Row],['# of Boys from host community in age group 6-14 enrolled in learning spaces]]</f>
        <v>15</v>
      </c>
      <c r="CA9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9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44" spans="1:80">
      <c r="A944" s="21" t="s">
        <v>140</v>
      </c>
      <c r="B944" s="21" t="s">
        <v>141</v>
      </c>
      <c r="C944" s="21" t="s">
        <v>1539</v>
      </c>
      <c r="D944" s="21" t="s">
        <v>1540</v>
      </c>
      <c r="E944" s="21" t="s">
        <v>681</v>
      </c>
      <c r="F944" s="21" t="s">
        <v>1548</v>
      </c>
      <c r="G944" s="21">
        <v>31013035</v>
      </c>
      <c r="H944" s="21" t="s">
        <v>166</v>
      </c>
      <c r="I944" s="21" t="s">
        <v>259</v>
      </c>
      <c r="J944" s="21" t="s">
        <v>168</v>
      </c>
      <c r="K944" s="21">
        <v>20.9720692047472</v>
      </c>
      <c r="L944" s="21">
        <v>92.245253354099006</v>
      </c>
      <c r="M944" s="21">
        <v>-44.930087950371799</v>
      </c>
      <c r="N944" s="21">
        <v>4</v>
      </c>
      <c r="P944" s="21" t="s">
        <v>99</v>
      </c>
      <c r="Q944" s="21" t="s">
        <v>108</v>
      </c>
      <c r="S944" s="21">
        <v>28</v>
      </c>
      <c r="T944" s="21">
        <v>0</v>
      </c>
      <c r="U944" s="21">
        <v>34</v>
      </c>
      <c r="V944" s="21">
        <v>0</v>
      </c>
      <c r="W944" s="21">
        <v>0</v>
      </c>
      <c r="X944" s="21">
        <v>0</v>
      </c>
      <c r="Y944" s="21">
        <v>0</v>
      </c>
      <c r="Z944" s="21">
        <v>0</v>
      </c>
      <c r="AA944" s="21">
        <v>10</v>
      </c>
      <c r="AB944" s="21">
        <v>0</v>
      </c>
      <c r="AC944" s="21">
        <v>20</v>
      </c>
      <c r="AD944" s="21">
        <v>0</v>
      </c>
      <c r="AE944" s="21">
        <v>0</v>
      </c>
      <c r="AF944" s="21">
        <v>0</v>
      </c>
      <c r="AG944" s="21">
        <v>0</v>
      </c>
      <c r="AH944" s="21">
        <v>0</v>
      </c>
      <c r="AI944" s="21">
        <v>0</v>
      </c>
      <c r="AJ944" s="21">
        <v>0</v>
      </c>
      <c r="AK944" s="21">
        <v>0</v>
      </c>
      <c r="AL944" s="21">
        <v>0</v>
      </c>
      <c r="AM944" s="21">
        <v>0</v>
      </c>
      <c r="AN944" s="21">
        <v>0</v>
      </c>
      <c r="AO944" s="21">
        <v>0</v>
      </c>
      <c r="AP944" s="21">
        <v>0</v>
      </c>
      <c r="AQ944" s="21">
        <v>0</v>
      </c>
      <c r="AR944" s="21">
        <v>0</v>
      </c>
      <c r="AS944" s="21">
        <v>0</v>
      </c>
      <c r="AT944" s="21">
        <v>0</v>
      </c>
      <c r="AU944" s="21">
        <v>0</v>
      </c>
      <c r="AV944" s="21">
        <v>0</v>
      </c>
      <c r="AW944" s="21">
        <v>0</v>
      </c>
      <c r="AX944" s="21">
        <v>0</v>
      </c>
      <c r="AZ9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92</v>
      </c>
      <c r="BA9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44" s="22">
        <f>Enrollment[[#This Row],[Refugee Children 3-14]]+Enrollment[[#This Row],[Refugee Children 15-24]]</f>
        <v>92</v>
      </c>
      <c r="BC9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44" s="22">
        <f>Enrollment[[#This Row],[Host Children 3-14]]+Enrollment[[#This Row],[Host Children 15-24]]</f>
        <v>0</v>
      </c>
      <c r="BF944" s="22">
        <f>Enrollment[[#This Row],['# of Boys from refugee community in age group 3-5 enrolled in learning spaces]]+Enrollment[[#This Row],['# of Boys from refugee community in age group 6-14 enrolled in learning spaces]]</f>
        <v>54</v>
      </c>
      <c r="BG944" s="22">
        <f>Enrollment[[#This Row],['# of Girls from refugee community in age group 3-5 enrolled in learning spaces]]+Enrollment[[#This Row],['# of Girls from refugee community in age group 6-14 enrolled in learning spaces]]</f>
        <v>38</v>
      </c>
      <c r="BH944" s="22">
        <f>Enrollment[[#This Row],['# of Boys from host community in age group 3-5 enrolled in learning spaces]]+Enrollment[[#This Row],['# of Boys from host community in age group 6-14 enrolled in learning spaces]]</f>
        <v>0</v>
      </c>
      <c r="BI944" s="22">
        <f>Enrollment[[#This Row],['# of Girls from host community in age group 3-5 enrolled in learning spaces]]+Enrollment[[#This Row],['# of Girls from host community in age group 6-14 enrolled in learning spaces]]</f>
        <v>0</v>
      </c>
      <c r="BJ944" s="22">
        <f>Enrollment[[#This Row],[Male Refugee (3-14)]]+Enrollment[[#This Row],[Host Male (3-14)]]</f>
        <v>54</v>
      </c>
      <c r="BK944" s="22">
        <f>Enrollment[[#This Row],[Female Refugee (3-14)]]+Enrollment[[#This Row],[Host Female (3-14)]]</f>
        <v>38</v>
      </c>
      <c r="BL9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44" s="22">
        <f>Enrollment[[#This Row],['# of Boys from host community in age group 15-17 enrolled in learning spaces]]+Enrollment[[#This Row],['# of Boys from host community in age group 18-24 enrolled in learning spaces]]</f>
        <v>0</v>
      </c>
      <c r="BO9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44" s="22">
        <f>Enrollment[[#This Row],[Male Refugee (15-24)]]+Enrollment[[#This Row],[Male Host (15-24)]]</f>
        <v>0</v>
      </c>
      <c r="BQ944" s="22">
        <f>Enrollment[[#This Row],[Female Refugee  (15-24)]]+Enrollment[[#This Row],[Female Host (15-24)]]</f>
        <v>0</v>
      </c>
      <c r="BR944" s="22">
        <f>Enrollment[[#This Row],[Total Male (3-14)]]+Enrollment[[#This Row],[Total Male (15-24)]]</f>
        <v>54</v>
      </c>
      <c r="BS944" s="22">
        <f>Enrollment[[#This Row],[Total Female (3-14)]]+Enrollment[[#This Row],[Total Female (15-24)]]</f>
        <v>38</v>
      </c>
      <c r="BT944" s="22">
        <f>Enrollment[[#This Row],[Refugee Total]]+Enrollment[[#This Row],[Total Host]]</f>
        <v>92</v>
      </c>
      <c r="BU944" s="22">
        <f>Enrollment[[#This Row],['# of Girls from refugee community in age group 3-5 enrolled in learning spaces]]+Enrollment[[#This Row],['# of Girls from host community in age group 3-5 enrolled in learning spaces]]</f>
        <v>28</v>
      </c>
      <c r="BV944" s="22">
        <f>Enrollment[[#This Row],['# of Girls from refugee community in age group 6-14 enrolled in learning spaces]]+Enrollment[[#This Row],['# of Girls from host community in age group 6-14 enrolled in learning spaces]]</f>
        <v>10</v>
      </c>
      <c r="BW9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44" s="22">
        <f>Enrollment[[#This Row],['# of Boys from refugee community in age group 3-5 enrolled in learning spaces]]+Enrollment[[#This Row],['# of Boys from host community in age group 3-5 enrolled in learning spaces]]</f>
        <v>34</v>
      </c>
      <c r="BZ944" s="22">
        <f>Enrollment[[#This Row],['# of Boys from refugee community in age group 6-14 enrolled in learning spaces]]+Enrollment[[#This Row],['# of Boys from host community in age group 6-14 enrolled in learning spaces]]</f>
        <v>20</v>
      </c>
      <c r="CA9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9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45" spans="1:80">
      <c r="A945" s="21" t="s">
        <v>140</v>
      </c>
      <c r="B945" s="21" t="s">
        <v>141</v>
      </c>
      <c r="C945" s="21" t="s">
        <v>1539</v>
      </c>
      <c r="D945" s="21" t="s">
        <v>1540</v>
      </c>
      <c r="E945" s="21" t="s">
        <v>681</v>
      </c>
      <c r="F945" s="21" t="s">
        <v>1549</v>
      </c>
      <c r="G945" s="21">
        <v>31013047</v>
      </c>
      <c r="H945" s="21" t="s">
        <v>166</v>
      </c>
      <c r="I945" s="21" t="s">
        <v>259</v>
      </c>
      <c r="J945" s="21" t="s">
        <v>168</v>
      </c>
      <c r="K945" s="21">
        <v>20.9716057825243</v>
      </c>
      <c r="L945" s="21">
        <v>92.244506123250105</v>
      </c>
      <c r="M945" s="21">
        <v>-41.063611019327901</v>
      </c>
      <c r="N945" s="21">
        <v>4</v>
      </c>
      <c r="P945" s="21" t="s">
        <v>99</v>
      </c>
      <c r="Q945" s="21" t="s">
        <v>108</v>
      </c>
      <c r="S945" s="21">
        <v>30</v>
      </c>
      <c r="T945" s="21">
        <v>0</v>
      </c>
      <c r="U945" s="21">
        <v>34</v>
      </c>
      <c r="V945" s="21">
        <v>0</v>
      </c>
      <c r="W945" s="21">
        <v>0</v>
      </c>
      <c r="X945" s="21">
        <v>0</v>
      </c>
      <c r="Y945" s="21">
        <v>0</v>
      </c>
      <c r="Z945" s="21">
        <v>0</v>
      </c>
      <c r="AA945" s="21">
        <v>17</v>
      </c>
      <c r="AB945" s="21">
        <v>0</v>
      </c>
      <c r="AC945" s="21">
        <v>13</v>
      </c>
      <c r="AD945" s="21">
        <v>0</v>
      </c>
      <c r="AE945" s="21">
        <v>0</v>
      </c>
      <c r="AF945" s="21">
        <v>0</v>
      </c>
      <c r="AG945" s="21">
        <v>0</v>
      </c>
      <c r="AH945" s="21">
        <v>0</v>
      </c>
      <c r="AI945" s="21">
        <v>0</v>
      </c>
      <c r="AJ945" s="21">
        <v>0</v>
      </c>
      <c r="AK945" s="21">
        <v>0</v>
      </c>
      <c r="AL945" s="21">
        <v>0</v>
      </c>
      <c r="AM945" s="21">
        <v>0</v>
      </c>
      <c r="AN945" s="21">
        <v>0</v>
      </c>
      <c r="AO945" s="21">
        <v>0</v>
      </c>
      <c r="AP945" s="21">
        <v>0</v>
      </c>
      <c r="AQ945" s="21">
        <v>0</v>
      </c>
      <c r="AR945" s="21">
        <v>0</v>
      </c>
      <c r="AS945" s="21">
        <v>0</v>
      </c>
      <c r="AT945" s="21">
        <v>0</v>
      </c>
      <c r="AU945" s="21">
        <v>0</v>
      </c>
      <c r="AV945" s="21">
        <v>0</v>
      </c>
      <c r="AW945" s="21">
        <v>0</v>
      </c>
      <c r="AX945" s="21">
        <v>0</v>
      </c>
      <c r="AZ9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94</v>
      </c>
      <c r="BA9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45" s="22">
        <f>Enrollment[[#This Row],[Refugee Children 3-14]]+Enrollment[[#This Row],[Refugee Children 15-24]]</f>
        <v>94</v>
      </c>
      <c r="BC9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45" s="22">
        <f>Enrollment[[#This Row],[Host Children 3-14]]+Enrollment[[#This Row],[Host Children 15-24]]</f>
        <v>0</v>
      </c>
      <c r="BF945" s="22">
        <f>Enrollment[[#This Row],['# of Boys from refugee community in age group 3-5 enrolled in learning spaces]]+Enrollment[[#This Row],['# of Boys from refugee community in age group 6-14 enrolled in learning spaces]]</f>
        <v>47</v>
      </c>
      <c r="BG945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945" s="22">
        <f>Enrollment[[#This Row],['# of Boys from host community in age group 3-5 enrolled in learning spaces]]+Enrollment[[#This Row],['# of Boys from host community in age group 6-14 enrolled in learning spaces]]</f>
        <v>0</v>
      </c>
      <c r="BI945" s="22">
        <f>Enrollment[[#This Row],['# of Girls from host community in age group 3-5 enrolled in learning spaces]]+Enrollment[[#This Row],['# of Girls from host community in age group 6-14 enrolled in learning spaces]]</f>
        <v>0</v>
      </c>
      <c r="BJ945" s="22">
        <f>Enrollment[[#This Row],[Male Refugee (3-14)]]+Enrollment[[#This Row],[Host Male (3-14)]]</f>
        <v>47</v>
      </c>
      <c r="BK945" s="22">
        <f>Enrollment[[#This Row],[Female Refugee (3-14)]]+Enrollment[[#This Row],[Host Female (3-14)]]</f>
        <v>47</v>
      </c>
      <c r="BL9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45" s="22">
        <f>Enrollment[[#This Row],['# of Boys from host community in age group 15-17 enrolled in learning spaces]]+Enrollment[[#This Row],['# of Boys from host community in age group 18-24 enrolled in learning spaces]]</f>
        <v>0</v>
      </c>
      <c r="BO9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45" s="22">
        <f>Enrollment[[#This Row],[Male Refugee (15-24)]]+Enrollment[[#This Row],[Male Host (15-24)]]</f>
        <v>0</v>
      </c>
      <c r="BQ945" s="22">
        <f>Enrollment[[#This Row],[Female Refugee  (15-24)]]+Enrollment[[#This Row],[Female Host (15-24)]]</f>
        <v>0</v>
      </c>
      <c r="BR945" s="22">
        <f>Enrollment[[#This Row],[Total Male (3-14)]]+Enrollment[[#This Row],[Total Male (15-24)]]</f>
        <v>47</v>
      </c>
      <c r="BS945" s="22">
        <f>Enrollment[[#This Row],[Total Female (3-14)]]+Enrollment[[#This Row],[Total Female (15-24)]]</f>
        <v>47</v>
      </c>
      <c r="BT945" s="22">
        <f>Enrollment[[#This Row],[Refugee Total]]+Enrollment[[#This Row],[Total Host]]</f>
        <v>94</v>
      </c>
      <c r="BU945" s="22">
        <f>Enrollment[[#This Row],['# of Girls from refugee community in age group 3-5 enrolled in learning spaces]]+Enrollment[[#This Row],['# of Girls from host community in age group 3-5 enrolled in learning spaces]]</f>
        <v>30</v>
      </c>
      <c r="BV945" s="22">
        <f>Enrollment[[#This Row],['# of Girls from refugee community in age group 6-14 enrolled in learning spaces]]+Enrollment[[#This Row],['# of Girls from host community in age group 6-14 enrolled in learning spaces]]</f>
        <v>17</v>
      </c>
      <c r="BW9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45" s="22">
        <f>Enrollment[[#This Row],['# of Boys from refugee community in age group 3-5 enrolled in learning spaces]]+Enrollment[[#This Row],['# of Boys from host community in age group 3-5 enrolled in learning spaces]]</f>
        <v>34</v>
      </c>
      <c r="BZ945" s="22">
        <f>Enrollment[[#This Row],['# of Boys from refugee community in age group 6-14 enrolled in learning spaces]]+Enrollment[[#This Row],['# of Boys from host community in age group 6-14 enrolled in learning spaces]]</f>
        <v>13</v>
      </c>
      <c r="CA9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9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46" spans="1:80">
      <c r="A946" s="21" t="s">
        <v>140</v>
      </c>
      <c r="B946" s="21" t="s">
        <v>141</v>
      </c>
      <c r="C946" s="21" t="s">
        <v>1539</v>
      </c>
      <c r="D946" s="21" t="s">
        <v>1540</v>
      </c>
      <c r="E946" s="21" t="s">
        <v>681</v>
      </c>
      <c r="F946" s="21" t="s">
        <v>1550</v>
      </c>
      <c r="G946" s="21">
        <v>31013055</v>
      </c>
      <c r="H946" s="21" t="s">
        <v>166</v>
      </c>
      <c r="I946" s="21" t="s">
        <v>259</v>
      </c>
      <c r="J946" s="21" t="s">
        <v>168</v>
      </c>
      <c r="K946" s="21">
        <v>20.9717137605282</v>
      </c>
      <c r="L946" s="21">
        <v>92.244474124361204</v>
      </c>
      <c r="M946" s="21">
        <v>-33.44031726395</v>
      </c>
      <c r="N946" s="21">
        <v>4</v>
      </c>
      <c r="P946" s="21" t="s">
        <v>99</v>
      </c>
      <c r="Q946" s="21" t="s">
        <v>108</v>
      </c>
      <c r="S946" s="21">
        <v>19</v>
      </c>
      <c r="T946" s="21">
        <v>0</v>
      </c>
      <c r="U946" s="21">
        <v>16</v>
      </c>
      <c r="V946" s="21">
        <v>0</v>
      </c>
      <c r="W946" s="21">
        <v>0</v>
      </c>
      <c r="X946" s="21">
        <v>0</v>
      </c>
      <c r="Y946" s="21">
        <v>0</v>
      </c>
      <c r="Z946" s="21">
        <v>0</v>
      </c>
      <c r="AA946" s="21">
        <v>34</v>
      </c>
      <c r="AB946" s="21">
        <v>0</v>
      </c>
      <c r="AC946" s="21">
        <v>33</v>
      </c>
      <c r="AD946" s="21">
        <v>0</v>
      </c>
      <c r="AE946" s="21">
        <v>0</v>
      </c>
      <c r="AF946" s="21">
        <v>0</v>
      </c>
      <c r="AG946" s="21">
        <v>0</v>
      </c>
      <c r="AH946" s="21">
        <v>0</v>
      </c>
      <c r="AI946" s="21">
        <v>0</v>
      </c>
      <c r="AJ946" s="21">
        <v>0</v>
      </c>
      <c r="AK946" s="21">
        <v>0</v>
      </c>
      <c r="AL946" s="21">
        <v>0</v>
      </c>
      <c r="AM946" s="21">
        <v>0</v>
      </c>
      <c r="AN946" s="21">
        <v>0</v>
      </c>
      <c r="AO946" s="21">
        <v>0</v>
      </c>
      <c r="AP946" s="21">
        <v>0</v>
      </c>
      <c r="AQ946" s="21">
        <v>0</v>
      </c>
      <c r="AR946" s="21">
        <v>0</v>
      </c>
      <c r="AS946" s="21">
        <v>0</v>
      </c>
      <c r="AT946" s="21">
        <v>0</v>
      </c>
      <c r="AU946" s="21">
        <v>0</v>
      </c>
      <c r="AV946" s="21">
        <v>0</v>
      </c>
      <c r="AW946" s="21">
        <v>0</v>
      </c>
      <c r="AX946" s="21">
        <v>0</v>
      </c>
      <c r="AZ9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102</v>
      </c>
      <c r="BA9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46" s="22">
        <f>Enrollment[[#This Row],[Refugee Children 3-14]]+Enrollment[[#This Row],[Refugee Children 15-24]]</f>
        <v>102</v>
      </c>
      <c r="BC9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46" s="22">
        <f>Enrollment[[#This Row],[Host Children 3-14]]+Enrollment[[#This Row],[Host Children 15-24]]</f>
        <v>0</v>
      </c>
      <c r="BF946" s="22">
        <f>Enrollment[[#This Row],['# of Boys from refugee community in age group 3-5 enrolled in learning spaces]]+Enrollment[[#This Row],['# of Boys from refugee community in age group 6-14 enrolled in learning spaces]]</f>
        <v>49</v>
      </c>
      <c r="BG946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46" s="22">
        <f>Enrollment[[#This Row],['# of Boys from host community in age group 3-5 enrolled in learning spaces]]+Enrollment[[#This Row],['# of Boys from host community in age group 6-14 enrolled in learning spaces]]</f>
        <v>0</v>
      </c>
      <c r="BI946" s="22">
        <f>Enrollment[[#This Row],['# of Girls from host community in age group 3-5 enrolled in learning spaces]]+Enrollment[[#This Row],['# of Girls from host community in age group 6-14 enrolled in learning spaces]]</f>
        <v>0</v>
      </c>
      <c r="BJ946" s="22">
        <f>Enrollment[[#This Row],[Male Refugee (3-14)]]+Enrollment[[#This Row],[Host Male (3-14)]]</f>
        <v>49</v>
      </c>
      <c r="BK946" s="22">
        <f>Enrollment[[#This Row],[Female Refugee (3-14)]]+Enrollment[[#This Row],[Host Female (3-14)]]</f>
        <v>53</v>
      </c>
      <c r="BL9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46" s="22">
        <f>Enrollment[[#This Row],['# of Boys from host community in age group 15-17 enrolled in learning spaces]]+Enrollment[[#This Row],['# of Boys from host community in age group 18-24 enrolled in learning spaces]]</f>
        <v>0</v>
      </c>
      <c r="BO9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46" s="22">
        <f>Enrollment[[#This Row],[Male Refugee (15-24)]]+Enrollment[[#This Row],[Male Host (15-24)]]</f>
        <v>0</v>
      </c>
      <c r="BQ946" s="22">
        <f>Enrollment[[#This Row],[Female Refugee  (15-24)]]+Enrollment[[#This Row],[Female Host (15-24)]]</f>
        <v>0</v>
      </c>
      <c r="BR946" s="22">
        <f>Enrollment[[#This Row],[Total Male (3-14)]]+Enrollment[[#This Row],[Total Male (15-24)]]</f>
        <v>49</v>
      </c>
      <c r="BS946" s="22">
        <f>Enrollment[[#This Row],[Total Female (3-14)]]+Enrollment[[#This Row],[Total Female (15-24)]]</f>
        <v>53</v>
      </c>
      <c r="BT946" s="22">
        <f>Enrollment[[#This Row],[Refugee Total]]+Enrollment[[#This Row],[Total Host]]</f>
        <v>102</v>
      </c>
      <c r="BU946" s="22">
        <f>Enrollment[[#This Row],['# of Girls from refugee community in age group 3-5 enrolled in learning spaces]]+Enrollment[[#This Row],['# of Girls from host community in age group 3-5 enrolled in learning spaces]]</f>
        <v>19</v>
      </c>
      <c r="BV946" s="22">
        <f>Enrollment[[#This Row],['# of Girls from refugee community in age group 6-14 enrolled in learning spaces]]+Enrollment[[#This Row],['# of Girls from host community in age group 6-14 enrolled in learning spaces]]</f>
        <v>34</v>
      </c>
      <c r="BW9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46" s="22">
        <f>Enrollment[[#This Row],['# of Boys from refugee community in age group 3-5 enrolled in learning spaces]]+Enrollment[[#This Row],['# of Boys from host community in age group 3-5 enrolled in learning spaces]]</f>
        <v>16</v>
      </c>
      <c r="BZ946" s="22">
        <f>Enrollment[[#This Row],['# of Boys from refugee community in age group 6-14 enrolled in learning spaces]]+Enrollment[[#This Row],['# of Boys from host community in age group 6-14 enrolled in learning spaces]]</f>
        <v>33</v>
      </c>
      <c r="CA9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9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47" spans="1:80">
      <c r="A947" s="21" t="s">
        <v>140</v>
      </c>
      <c r="B947" s="21" t="s">
        <v>141</v>
      </c>
      <c r="C947" s="21" t="s">
        <v>1539</v>
      </c>
      <c r="D947" s="21" t="s">
        <v>1540</v>
      </c>
      <c r="E947" s="21" t="s">
        <v>681</v>
      </c>
      <c r="F947" s="21" t="s">
        <v>1551</v>
      </c>
      <c r="G947" s="21">
        <v>31013087</v>
      </c>
      <c r="H947" s="21" t="s">
        <v>166</v>
      </c>
      <c r="I947" s="21" t="s">
        <v>259</v>
      </c>
      <c r="J947" s="21" t="s">
        <v>168</v>
      </c>
      <c r="K947" s="21">
        <v>20.971722171982101</v>
      </c>
      <c r="L947" s="21">
        <v>92.244123825314901</v>
      </c>
      <c r="M947" s="21">
        <v>-38.117844144430897</v>
      </c>
      <c r="N947" s="21">
        <v>4</v>
      </c>
      <c r="P947" s="21" t="s">
        <v>99</v>
      </c>
      <c r="Q947" s="21" t="s">
        <v>108</v>
      </c>
      <c r="S947" s="21">
        <v>33</v>
      </c>
      <c r="T947" s="21">
        <v>0</v>
      </c>
      <c r="U947" s="21">
        <v>26</v>
      </c>
      <c r="V947" s="21">
        <v>0</v>
      </c>
      <c r="W947" s="21">
        <v>0</v>
      </c>
      <c r="X947" s="21">
        <v>0</v>
      </c>
      <c r="Y947" s="21">
        <v>0</v>
      </c>
      <c r="Z947" s="21">
        <v>0</v>
      </c>
      <c r="AA947" s="21">
        <v>15</v>
      </c>
      <c r="AB947" s="21">
        <v>0</v>
      </c>
      <c r="AC947" s="21">
        <v>15</v>
      </c>
      <c r="AD947" s="21">
        <v>0</v>
      </c>
      <c r="AE947" s="21">
        <v>0</v>
      </c>
      <c r="AF947" s="21">
        <v>0</v>
      </c>
      <c r="AG947" s="21">
        <v>0</v>
      </c>
      <c r="AH947" s="21">
        <v>0</v>
      </c>
      <c r="AI947" s="21">
        <v>0</v>
      </c>
      <c r="AJ947" s="21">
        <v>0</v>
      </c>
      <c r="AK947" s="21">
        <v>0</v>
      </c>
      <c r="AL947" s="21">
        <v>0</v>
      </c>
      <c r="AM947" s="21">
        <v>0</v>
      </c>
      <c r="AN947" s="21">
        <v>0</v>
      </c>
      <c r="AO947" s="21">
        <v>0</v>
      </c>
      <c r="AP947" s="21">
        <v>0</v>
      </c>
      <c r="AQ947" s="21">
        <v>0</v>
      </c>
      <c r="AR947" s="21">
        <v>0</v>
      </c>
      <c r="AS947" s="21">
        <v>0</v>
      </c>
      <c r="AT947" s="21">
        <v>0</v>
      </c>
      <c r="AU947" s="21">
        <v>0</v>
      </c>
      <c r="AV947" s="21">
        <v>0</v>
      </c>
      <c r="AW947" s="21">
        <v>0</v>
      </c>
      <c r="AX947" s="21">
        <v>0</v>
      </c>
      <c r="AZ9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89</v>
      </c>
      <c r="BA9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47" s="22">
        <f>Enrollment[[#This Row],[Refugee Children 3-14]]+Enrollment[[#This Row],[Refugee Children 15-24]]</f>
        <v>89</v>
      </c>
      <c r="BC9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47" s="22">
        <f>Enrollment[[#This Row],[Host Children 3-14]]+Enrollment[[#This Row],[Host Children 15-24]]</f>
        <v>0</v>
      </c>
      <c r="BF947" s="22">
        <f>Enrollment[[#This Row],['# of Boys from refugee community in age group 3-5 enrolled in learning spaces]]+Enrollment[[#This Row],['# of Boys from refugee community in age group 6-14 enrolled in learning spaces]]</f>
        <v>41</v>
      </c>
      <c r="BG947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947" s="22">
        <f>Enrollment[[#This Row],['# of Boys from host community in age group 3-5 enrolled in learning spaces]]+Enrollment[[#This Row],['# of Boys from host community in age group 6-14 enrolled in learning spaces]]</f>
        <v>0</v>
      </c>
      <c r="BI947" s="22">
        <f>Enrollment[[#This Row],['# of Girls from host community in age group 3-5 enrolled in learning spaces]]+Enrollment[[#This Row],['# of Girls from host community in age group 6-14 enrolled in learning spaces]]</f>
        <v>0</v>
      </c>
      <c r="BJ947" s="22">
        <f>Enrollment[[#This Row],[Male Refugee (3-14)]]+Enrollment[[#This Row],[Host Male (3-14)]]</f>
        <v>41</v>
      </c>
      <c r="BK947" s="22">
        <f>Enrollment[[#This Row],[Female Refugee (3-14)]]+Enrollment[[#This Row],[Host Female (3-14)]]</f>
        <v>48</v>
      </c>
      <c r="BL9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47" s="22">
        <f>Enrollment[[#This Row],['# of Boys from host community in age group 15-17 enrolled in learning spaces]]+Enrollment[[#This Row],['# of Boys from host community in age group 18-24 enrolled in learning spaces]]</f>
        <v>0</v>
      </c>
      <c r="BO9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47" s="22">
        <f>Enrollment[[#This Row],[Male Refugee (15-24)]]+Enrollment[[#This Row],[Male Host (15-24)]]</f>
        <v>0</v>
      </c>
      <c r="BQ947" s="22">
        <f>Enrollment[[#This Row],[Female Refugee  (15-24)]]+Enrollment[[#This Row],[Female Host (15-24)]]</f>
        <v>0</v>
      </c>
      <c r="BR947" s="22">
        <f>Enrollment[[#This Row],[Total Male (3-14)]]+Enrollment[[#This Row],[Total Male (15-24)]]</f>
        <v>41</v>
      </c>
      <c r="BS947" s="22">
        <f>Enrollment[[#This Row],[Total Female (3-14)]]+Enrollment[[#This Row],[Total Female (15-24)]]</f>
        <v>48</v>
      </c>
      <c r="BT947" s="22">
        <f>Enrollment[[#This Row],[Refugee Total]]+Enrollment[[#This Row],[Total Host]]</f>
        <v>89</v>
      </c>
      <c r="BU947" s="22">
        <f>Enrollment[[#This Row],['# of Girls from refugee community in age group 3-5 enrolled in learning spaces]]+Enrollment[[#This Row],['# of Girls from host community in age group 3-5 enrolled in learning spaces]]</f>
        <v>33</v>
      </c>
      <c r="BV947" s="22">
        <f>Enrollment[[#This Row],['# of Girls from refugee community in age group 6-14 enrolled in learning spaces]]+Enrollment[[#This Row],['# of Girls from host community in age group 6-14 enrolled in learning spaces]]</f>
        <v>15</v>
      </c>
      <c r="BW9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47" s="22">
        <f>Enrollment[[#This Row],['# of Boys from refugee community in age group 3-5 enrolled in learning spaces]]+Enrollment[[#This Row],['# of Boys from host community in age group 3-5 enrolled in learning spaces]]</f>
        <v>26</v>
      </c>
      <c r="BZ947" s="22">
        <f>Enrollment[[#This Row],['# of Boys from refugee community in age group 6-14 enrolled in learning spaces]]+Enrollment[[#This Row],['# of Boys from host community in age group 6-14 enrolled in learning spaces]]</f>
        <v>15</v>
      </c>
      <c r="CA9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9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48" spans="1:80">
      <c r="A948" s="21" t="s">
        <v>140</v>
      </c>
      <c r="B948" s="21" t="s">
        <v>141</v>
      </c>
      <c r="C948" s="21" t="s">
        <v>1539</v>
      </c>
      <c r="D948" s="21" t="s">
        <v>1540</v>
      </c>
      <c r="E948" s="21" t="s">
        <v>681</v>
      </c>
      <c r="F948" s="21" t="s">
        <v>1552</v>
      </c>
      <c r="G948" s="21">
        <v>31013119</v>
      </c>
      <c r="H948" s="21" t="s">
        <v>166</v>
      </c>
      <c r="I948" s="21" t="s">
        <v>167</v>
      </c>
      <c r="J948" s="21" t="s">
        <v>168</v>
      </c>
      <c r="K948" s="21">
        <v>20.971399894234199</v>
      </c>
      <c r="L948" s="21">
        <v>92.244033476825095</v>
      </c>
      <c r="M948" s="21">
        <v>-38.395858531709102</v>
      </c>
      <c r="N948" s="21">
        <v>4</v>
      </c>
      <c r="P948" s="21" t="s">
        <v>99</v>
      </c>
      <c r="Q948" s="21" t="s">
        <v>108</v>
      </c>
      <c r="S948" s="21">
        <v>37</v>
      </c>
      <c r="T948" s="21">
        <v>0</v>
      </c>
      <c r="U948" s="21">
        <v>32</v>
      </c>
      <c r="V948" s="21">
        <v>0</v>
      </c>
      <c r="W948" s="21">
        <v>0</v>
      </c>
      <c r="X948" s="21">
        <v>0</v>
      </c>
      <c r="Y948" s="21">
        <v>0</v>
      </c>
      <c r="Z948" s="21">
        <v>0</v>
      </c>
      <c r="AA948" s="21">
        <v>20</v>
      </c>
      <c r="AB948" s="21">
        <v>0</v>
      </c>
      <c r="AC948" s="21">
        <v>15</v>
      </c>
      <c r="AD948" s="21">
        <v>0</v>
      </c>
      <c r="AE948" s="21">
        <v>0</v>
      </c>
      <c r="AF948" s="21">
        <v>0</v>
      </c>
      <c r="AG948" s="21">
        <v>0</v>
      </c>
      <c r="AH948" s="21">
        <v>0</v>
      </c>
      <c r="AI948" s="21">
        <v>0</v>
      </c>
      <c r="AJ948" s="21">
        <v>0</v>
      </c>
      <c r="AK948" s="21">
        <v>0</v>
      </c>
      <c r="AL948" s="21">
        <v>0</v>
      </c>
      <c r="AM948" s="21">
        <v>0</v>
      </c>
      <c r="AN948" s="21">
        <v>0</v>
      </c>
      <c r="AO948" s="21">
        <v>0</v>
      </c>
      <c r="AP948" s="21">
        <v>0</v>
      </c>
      <c r="AQ948" s="21">
        <v>0</v>
      </c>
      <c r="AR948" s="21">
        <v>0</v>
      </c>
      <c r="AS948" s="21">
        <v>0</v>
      </c>
      <c r="AT948" s="21">
        <v>0</v>
      </c>
      <c r="AU948" s="21">
        <v>0</v>
      </c>
      <c r="AV948" s="21">
        <v>0</v>
      </c>
      <c r="AW948" s="21">
        <v>0</v>
      </c>
      <c r="AX948" s="21">
        <v>0</v>
      </c>
      <c r="AZ9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9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48" s="22">
        <f>Enrollment[[#This Row],[Refugee Children 3-14]]+Enrollment[[#This Row],[Refugee Children 15-24]]</f>
        <v>104</v>
      </c>
      <c r="BC9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48" s="22">
        <f>Enrollment[[#This Row],[Host Children 3-14]]+Enrollment[[#This Row],[Host Children 15-24]]</f>
        <v>0</v>
      </c>
      <c r="BF948" s="22">
        <f>Enrollment[[#This Row],['# of Boys from refugee community in age group 3-5 enrolled in learning spaces]]+Enrollment[[#This Row],['# of Boys from refugee community in age group 6-14 enrolled in learning spaces]]</f>
        <v>47</v>
      </c>
      <c r="BG948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948" s="22">
        <f>Enrollment[[#This Row],['# of Boys from host community in age group 3-5 enrolled in learning spaces]]+Enrollment[[#This Row],['# of Boys from host community in age group 6-14 enrolled in learning spaces]]</f>
        <v>0</v>
      </c>
      <c r="BI948" s="22">
        <f>Enrollment[[#This Row],['# of Girls from host community in age group 3-5 enrolled in learning spaces]]+Enrollment[[#This Row],['# of Girls from host community in age group 6-14 enrolled in learning spaces]]</f>
        <v>0</v>
      </c>
      <c r="BJ948" s="22">
        <f>Enrollment[[#This Row],[Male Refugee (3-14)]]+Enrollment[[#This Row],[Host Male (3-14)]]</f>
        <v>47</v>
      </c>
      <c r="BK948" s="22">
        <f>Enrollment[[#This Row],[Female Refugee (3-14)]]+Enrollment[[#This Row],[Host Female (3-14)]]</f>
        <v>57</v>
      </c>
      <c r="BL9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48" s="22">
        <f>Enrollment[[#This Row],['# of Boys from host community in age group 15-17 enrolled in learning spaces]]+Enrollment[[#This Row],['# of Boys from host community in age group 18-24 enrolled in learning spaces]]</f>
        <v>0</v>
      </c>
      <c r="BO9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48" s="22">
        <f>Enrollment[[#This Row],[Male Refugee (15-24)]]+Enrollment[[#This Row],[Male Host (15-24)]]</f>
        <v>0</v>
      </c>
      <c r="BQ948" s="22">
        <f>Enrollment[[#This Row],[Female Refugee  (15-24)]]+Enrollment[[#This Row],[Female Host (15-24)]]</f>
        <v>0</v>
      </c>
      <c r="BR948" s="22">
        <f>Enrollment[[#This Row],[Total Male (3-14)]]+Enrollment[[#This Row],[Total Male (15-24)]]</f>
        <v>47</v>
      </c>
      <c r="BS948" s="22">
        <f>Enrollment[[#This Row],[Total Female (3-14)]]+Enrollment[[#This Row],[Total Female (15-24)]]</f>
        <v>57</v>
      </c>
      <c r="BT948" s="22">
        <f>Enrollment[[#This Row],[Refugee Total]]+Enrollment[[#This Row],[Total Host]]</f>
        <v>104</v>
      </c>
      <c r="BU948" s="22">
        <f>Enrollment[[#This Row],['# of Girls from refugee community in age group 3-5 enrolled in learning spaces]]+Enrollment[[#This Row],['# of Girls from host community in age group 3-5 enrolled in learning spaces]]</f>
        <v>37</v>
      </c>
      <c r="BV948" s="22">
        <f>Enrollment[[#This Row],['# of Girls from refugee community in age group 6-14 enrolled in learning spaces]]+Enrollment[[#This Row],['# of Girls from host community in age group 6-14 enrolled in learning spaces]]</f>
        <v>20</v>
      </c>
      <c r="BW9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48" s="22">
        <f>Enrollment[[#This Row],['# of Boys from refugee community in age group 3-5 enrolled in learning spaces]]+Enrollment[[#This Row],['# of Boys from host community in age group 3-5 enrolled in learning spaces]]</f>
        <v>32</v>
      </c>
      <c r="BZ948" s="22">
        <f>Enrollment[[#This Row],['# of Boys from refugee community in age group 6-14 enrolled in learning spaces]]+Enrollment[[#This Row],['# of Boys from host community in age group 6-14 enrolled in learning spaces]]</f>
        <v>15</v>
      </c>
      <c r="CA9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9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49" spans="1:80">
      <c r="A949" s="21" t="s">
        <v>140</v>
      </c>
      <c r="B949" s="21" t="s">
        <v>141</v>
      </c>
      <c r="C949" s="21" t="s">
        <v>1539</v>
      </c>
      <c r="D949" s="21" t="s">
        <v>1540</v>
      </c>
      <c r="E949" s="21" t="s">
        <v>681</v>
      </c>
      <c r="F949" s="21" t="s">
        <v>1553</v>
      </c>
      <c r="G949" s="21">
        <v>31013135</v>
      </c>
      <c r="H949" s="21" t="s">
        <v>166</v>
      </c>
      <c r="I949" s="21" t="s">
        <v>259</v>
      </c>
      <c r="J949" s="21" t="s">
        <v>168</v>
      </c>
      <c r="K949" s="21">
        <v>20.972411999999998</v>
      </c>
      <c r="L949" s="21">
        <v>92.245206999999994</v>
      </c>
      <c r="M949" s="21">
        <v>0</v>
      </c>
      <c r="N949" s="21">
        <v>0</v>
      </c>
      <c r="P949" s="21" t="s">
        <v>99</v>
      </c>
      <c r="Q949" s="21" t="s">
        <v>108</v>
      </c>
      <c r="S949" s="21">
        <v>42</v>
      </c>
      <c r="T949" s="21">
        <v>0</v>
      </c>
      <c r="U949" s="21">
        <v>22</v>
      </c>
      <c r="V949" s="21">
        <v>0</v>
      </c>
      <c r="W949" s="21">
        <v>0</v>
      </c>
      <c r="X949" s="21">
        <v>0</v>
      </c>
      <c r="Y949" s="21">
        <v>0</v>
      </c>
      <c r="Z949" s="21">
        <v>0</v>
      </c>
      <c r="AA949" s="21">
        <v>25</v>
      </c>
      <c r="AB949" s="21">
        <v>0</v>
      </c>
      <c r="AC949" s="21">
        <v>10</v>
      </c>
      <c r="AD949" s="21">
        <v>0</v>
      </c>
      <c r="AE949" s="21">
        <v>0</v>
      </c>
      <c r="AF949" s="21">
        <v>0</v>
      </c>
      <c r="AG949" s="21">
        <v>0</v>
      </c>
      <c r="AH949" s="21">
        <v>0</v>
      </c>
      <c r="AI949" s="21">
        <v>0</v>
      </c>
      <c r="AJ949" s="21">
        <v>0</v>
      </c>
      <c r="AK949" s="21">
        <v>0</v>
      </c>
      <c r="AL949" s="21">
        <v>0</v>
      </c>
      <c r="AM949" s="21">
        <v>0</v>
      </c>
      <c r="AN949" s="21">
        <v>0</v>
      </c>
      <c r="AO949" s="21">
        <v>0</v>
      </c>
      <c r="AP949" s="21">
        <v>0</v>
      </c>
      <c r="AQ949" s="21">
        <v>0</v>
      </c>
      <c r="AR949" s="21">
        <v>0</v>
      </c>
      <c r="AS949" s="21">
        <v>0</v>
      </c>
      <c r="AT949" s="21">
        <v>0</v>
      </c>
      <c r="AU949" s="21">
        <v>0</v>
      </c>
      <c r="AV949" s="21">
        <v>0</v>
      </c>
      <c r="AW949" s="21">
        <v>0</v>
      </c>
      <c r="AX949" s="21">
        <v>0</v>
      </c>
      <c r="AZ9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9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49" s="22">
        <f>Enrollment[[#This Row],[Refugee Children 3-14]]+Enrollment[[#This Row],[Refugee Children 15-24]]</f>
        <v>99</v>
      </c>
      <c r="BC9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49" s="22">
        <f>Enrollment[[#This Row],[Host Children 3-14]]+Enrollment[[#This Row],[Host Children 15-24]]</f>
        <v>0</v>
      </c>
      <c r="BF949" s="22">
        <f>Enrollment[[#This Row],['# of Boys from refugee community in age group 3-5 enrolled in learning spaces]]+Enrollment[[#This Row],['# of Boys from refugee community in age group 6-14 enrolled in learning spaces]]</f>
        <v>32</v>
      </c>
      <c r="BG949" s="22">
        <f>Enrollment[[#This Row],['# of Girls from refugee community in age group 3-5 enrolled in learning spaces]]+Enrollment[[#This Row],['# of Girls from refugee community in age group 6-14 enrolled in learning spaces]]</f>
        <v>67</v>
      </c>
      <c r="BH949" s="22">
        <f>Enrollment[[#This Row],['# of Boys from host community in age group 3-5 enrolled in learning spaces]]+Enrollment[[#This Row],['# of Boys from host community in age group 6-14 enrolled in learning spaces]]</f>
        <v>0</v>
      </c>
      <c r="BI949" s="22">
        <f>Enrollment[[#This Row],['# of Girls from host community in age group 3-5 enrolled in learning spaces]]+Enrollment[[#This Row],['# of Girls from host community in age group 6-14 enrolled in learning spaces]]</f>
        <v>0</v>
      </c>
      <c r="BJ949" s="22">
        <f>Enrollment[[#This Row],[Male Refugee (3-14)]]+Enrollment[[#This Row],[Host Male (3-14)]]</f>
        <v>32</v>
      </c>
      <c r="BK949" s="22">
        <f>Enrollment[[#This Row],[Female Refugee (3-14)]]+Enrollment[[#This Row],[Host Female (3-14)]]</f>
        <v>67</v>
      </c>
      <c r="BL9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49" s="22">
        <f>Enrollment[[#This Row],['# of Boys from host community in age group 15-17 enrolled in learning spaces]]+Enrollment[[#This Row],['# of Boys from host community in age group 18-24 enrolled in learning spaces]]</f>
        <v>0</v>
      </c>
      <c r="BO9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49" s="22">
        <f>Enrollment[[#This Row],[Male Refugee (15-24)]]+Enrollment[[#This Row],[Male Host (15-24)]]</f>
        <v>0</v>
      </c>
      <c r="BQ949" s="22">
        <f>Enrollment[[#This Row],[Female Refugee  (15-24)]]+Enrollment[[#This Row],[Female Host (15-24)]]</f>
        <v>0</v>
      </c>
      <c r="BR949" s="22">
        <f>Enrollment[[#This Row],[Total Male (3-14)]]+Enrollment[[#This Row],[Total Male (15-24)]]</f>
        <v>32</v>
      </c>
      <c r="BS949" s="22">
        <f>Enrollment[[#This Row],[Total Female (3-14)]]+Enrollment[[#This Row],[Total Female (15-24)]]</f>
        <v>67</v>
      </c>
      <c r="BT949" s="22">
        <f>Enrollment[[#This Row],[Refugee Total]]+Enrollment[[#This Row],[Total Host]]</f>
        <v>99</v>
      </c>
      <c r="BU949" s="22">
        <f>Enrollment[[#This Row],['# of Girls from refugee community in age group 3-5 enrolled in learning spaces]]+Enrollment[[#This Row],['# of Girls from host community in age group 3-5 enrolled in learning spaces]]</f>
        <v>42</v>
      </c>
      <c r="BV949" s="22">
        <f>Enrollment[[#This Row],['# of Girls from refugee community in age group 6-14 enrolled in learning spaces]]+Enrollment[[#This Row],['# of Girls from host community in age group 6-14 enrolled in learning spaces]]</f>
        <v>25</v>
      </c>
      <c r="BW9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49" s="22">
        <f>Enrollment[[#This Row],['# of Boys from refugee community in age group 3-5 enrolled in learning spaces]]+Enrollment[[#This Row],['# of Boys from host community in age group 3-5 enrolled in learning spaces]]</f>
        <v>22</v>
      </c>
      <c r="BZ949" s="22">
        <f>Enrollment[[#This Row],['# of Boys from refugee community in age group 6-14 enrolled in learning spaces]]+Enrollment[[#This Row],['# of Boys from host community in age group 6-14 enrolled in learning spaces]]</f>
        <v>10</v>
      </c>
      <c r="CA9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50" spans="1:80">
      <c r="A950" s="21" t="s">
        <v>140</v>
      </c>
      <c r="B950" s="21" t="s">
        <v>141</v>
      </c>
      <c r="C950" s="21" t="s">
        <v>1539</v>
      </c>
      <c r="D950" s="21" t="s">
        <v>1540</v>
      </c>
      <c r="E950" s="21" t="s">
        <v>681</v>
      </c>
      <c r="F950" s="21" t="s">
        <v>1554</v>
      </c>
      <c r="G950" s="21">
        <v>31013191</v>
      </c>
      <c r="H950" s="21" t="s">
        <v>166</v>
      </c>
      <c r="I950" s="21" t="s">
        <v>259</v>
      </c>
      <c r="J950" s="21" t="s">
        <v>168</v>
      </c>
      <c r="K950" s="21">
        <v>20.9717595854917</v>
      </c>
      <c r="L950" s="21">
        <v>92.2442362662878</v>
      </c>
      <c r="M950" s="21">
        <v>-34.795981870999498</v>
      </c>
      <c r="N950" s="21">
        <v>4</v>
      </c>
      <c r="P950" s="21" t="s">
        <v>99</v>
      </c>
      <c r="Q950" s="21" t="s">
        <v>108</v>
      </c>
      <c r="S950" s="21">
        <v>20</v>
      </c>
      <c r="T950" s="21">
        <v>0</v>
      </c>
      <c r="U950" s="21">
        <v>15</v>
      </c>
      <c r="V950" s="21">
        <v>0</v>
      </c>
      <c r="W950" s="21">
        <v>0</v>
      </c>
      <c r="X950" s="21">
        <v>0</v>
      </c>
      <c r="Y950" s="21">
        <v>0</v>
      </c>
      <c r="Z950" s="21">
        <v>0</v>
      </c>
      <c r="AA950" s="21">
        <v>27</v>
      </c>
      <c r="AB950" s="21">
        <v>0</v>
      </c>
      <c r="AC950" s="21">
        <v>43</v>
      </c>
      <c r="AD950" s="21">
        <v>0</v>
      </c>
      <c r="AE950" s="21">
        <v>0</v>
      </c>
      <c r="AF950" s="21">
        <v>0</v>
      </c>
      <c r="AG950" s="21">
        <v>0</v>
      </c>
      <c r="AH950" s="21">
        <v>0</v>
      </c>
      <c r="AI950" s="21">
        <v>0</v>
      </c>
      <c r="AJ950" s="21">
        <v>0</v>
      </c>
      <c r="AK950" s="21">
        <v>0</v>
      </c>
      <c r="AL950" s="21">
        <v>0</v>
      </c>
      <c r="AM950" s="21">
        <v>0</v>
      </c>
      <c r="AN950" s="21">
        <v>0</v>
      </c>
      <c r="AO950" s="21">
        <v>0</v>
      </c>
      <c r="AP950" s="21">
        <v>0</v>
      </c>
      <c r="AQ950" s="21">
        <v>0</v>
      </c>
      <c r="AR950" s="21">
        <v>0</v>
      </c>
      <c r="AS950" s="21">
        <v>0</v>
      </c>
      <c r="AT950" s="21">
        <v>0</v>
      </c>
      <c r="AU950" s="21">
        <v>0</v>
      </c>
      <c r="AV950" s="21">
        <v>0</v>
      </c>
      <c r="AW950" s="21">
        <v>0</v>
      </c>
      <c r="AX950" s="21">
        <v>0</v>
      </c>
      <c r="AZ9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50" s="22">
        <f>Enrollment[[#This Row],[Refugee Children 3-14]]+Enrollment[[#This Row],[Refugee Children 15-24]]</f>
        <v>105</v>
      </c>
      <c r="BC9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50" s="22">
        <f>Enrollment[[#This Row],[Host Children 3-14]]+Enrollment[[#This Row],[Host Children 15-24]]</f>
        <v>0</v>
      </c>
      <c r="BF950" s="22">
        <f>Enrollment[[#This Row],['# of Boys from refugee community in age group 3-5 enrolled in learning spaces]]+Enrollment[[#This Row],['# of Boys from refugee community in age group 6-14 enrolled in learning spaces]]</f>
        <v>58</v>
      </c>
      <c r="BG950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950" s="22">
        <f>Enrollment[[#This Row],['# of Boys from host community in age group 3-5 enrolled in learning spaces]]+Enrollment[[#This Row],['# of Boys from host community in age group 6-14 enrolled in learning spaces]]</f>
        <v>0</v>
      </c>
      <c r="BI950" s="22">
        <f>Enrollment[[#This Row],['# of Girls from host community in age group 3-5 enrolled in learning spaces]]+Enrollment[[#This Row],['# of Girls from host community in age group 6-14 enrolled in learning spaces]]</f>
        <v>0</v>
      </c>
      <c r="BJ950" s="22">
        <f>Enrollment[[#This Row],[Male Refugee (3-14)]]+Enrollment[[#This Row],[Host Male (3-14)]]</f>
        <v>58</v>
      </c>
      <c r="BK950" s="22">
        <f>Enrollment[[#This Row],[Female Refugee (3-14)]]+Enrollment[[#This Row],[Host Female (3-14)]]</f>
        <v>47</v>
      </c>
      <c r="BL9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50" s="22">
        <f>Enrollment[[#This Row],['# of Boys from host community in age group 15-17 enrolled in learning spaces]]+Enrollment[[#This Row],['# of Boys from host community in age group 18-24 enrolled in learning spaces]]</f>
        <v>0</v>
      </c>
      <c r="BO9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50" s="22">
        <f>Enrollment[[#This Row],[Male Refugee (15-24)]]+Enrollment[[#This Row],[Male Host (15-24)]]</f>
        <v>0</v>
      </c>
      <c r="BQ950" s="22">
        <f>Enrollment[[#This Row],[Female Refugee  (15-24)]]+Enrollment[[#This Row],[Female Host (15-24)]]</f>
        <v>0</v>
      </c>
      <c r="BR950" s="22">
        <f>Enrollment[[#This Row],[Total Male (3-14)]]+Enrollment[[#This Row],[Total Male (15-24)]]</f>
        <v>58</v>
      </c>
      <c r="BS950" s="22">
        <f>Enrollment[[#This Row],[Total Female (3-14)]]+Enrollment[[#This Row],[Total Female (15-24)]]</f>
        <v>47</v>
      </c>
      <c r="BT950" s="22">
        <f>Enrollment[[#This Row],[Refugee Total]]+Enrollment[[#This Row],[Total Host]]</f>
        <v>105</v>
      </c>
      <c r="BU950" s="22">
        <f>Enrollment[[#This Row],['# of Girls from refugee community in age group 3-5 enrolled in learning spaces]]+Enrollment[[#This Row],['# of Girls from host community in age group 3-5 enrolled in learning spaces]]</f>
        <v>20</v>
      </c>
      <c r="BV950" s="22">
        <f>Enrollment[[#This Row],['# of Girls from refugee community in age group 6-14 enrolled in learning spaces]]+Enrollment[[#This Row],['# of Girls from host community in age group 6-14 enrolled in learning spaces]]</f>
        <v>27</v>
      </c>
      <c r="BW9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50" s="22">
        <f>Enrollment[[#This Row],['# of Boys from refugee community in age group 3-5 enrolled in learning spaces]]+Enrollment[[#This Row],['# of Boys from host community in age group 3-5 enrolled in learning spaces]]</f>
        <v>15</v>
      </c>
      <c r="BZ950" s="22">
        <f>Enrollment[[#This Row],['# of Boys from refugee community in age group 6-14 enrolled in learning spaces]]+Enrollment[[#This Row],['# of Boys from host community in age group 6-14 enrolled in learning spaces]]</f>
        <v>43</v>
      </c>
      <c r="CA9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9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51" spans="1:80">
      <c r="A951" s="21" t="s">
        <v>140</v>
      </c>
      <c r="B951" s="21" t="s">
        <v>141</v>
      </c>
      <c r="C951" s="21" t="s">
        <v>1539</v>
      </c>
      <c r="D951" s="21" t="s">
        <v>1540</v>
      </c>
      <c r="E951" s="21" t="s">
        <v>681</v>
      </c>
      <c r="F951" s="21" t="s">
        <v>1555</v>
      </c>
      <c r="G951" s="21">
        <v>31013209</v>
      </c>
      <c r="H951" s="21" t="s">
        <v>166</v>
      </c>
      <c r="I951" s="21" t="s">
        <v>259</v>
      </c>
      <c r="J951" s="21" t="s">
        <v>168</v>
      </c>
      <c r="K951" s="21">
        <v>20.971655132801299</v>
      </c>
      <c r="L951" s="21">
        <v>92.244486564181003</v>
      </c>
      <c r="M951" s="21">
        <v>-43.943403947094303</v>
      </c>
      <c r="N951" s="21">
        <v>4</v>
      </c>
      <c r="P951" s="21" t="s">
        <v>99</v>
      </c>
      <c r="Q951" s="21" t="s">
        <v>108</v>
      </c>
      <c r="S951" s="21">
        <v>25</v>
      </c>
      <c r="T951" s="21">
        <v>0</v>
      </c>
      <c r="U951" s="21">
        <v>35</v>
      </c>
      <c r="V951" s="21">
        <v>0</v>
      </c>
      <c r="W951" s="21">
        <v>0</v>
      </c>
      <c r="X951" s="21">
        <v>0</v>
      </c>
      <c r="Y951" s="21">
        <v>0</v>
      </c>
      <c r="Z951" s="21">
        <v>0</v>
      </c>
      <c r="AA951" s="21">
        <v>15</v>
      </c>
      <c r="AB951" s="21">
        <v>0</v>
      </c>
      <c r="AC951" s="21">
        <v>15</v>
      </c>
      <c r="AD951" s="21">
        <v>0</v>
      </c>
      <c r="AE951" s="21">
        <v>0</v>
      </c>
      <c r="AF951" s="21">
        <v>0</v>
      </c>
      <c r="AG951" s="21">
        <v>0</v>
      </c>
      <c r="AH951" s="21">
        <v>0</v>
      </c>
      <c r="AI951" s="21">
        <v>0</v>
      </c>
      <c r="AJ951" s="21">
        <v>0</v>
      </c>
      <c r="AK951" s="21">
        <v>0</v>
      </c>
      <c r="AL951" s="21">
        <v>0</v>
      </c>
      <c r="AM951" s="21">
        <v>0</v>
      </c>
      <c r="AN951" s="21">
        <v>0</v>
      </c>
      <c r="AO951" s="21">
        <v>0</v>
      </c>
      <c r="AP951" s="21">
        <v>0</v>
      </c>
      <c r="AQ951" s="21">
        <v>0</v>
      </c>
      <c r="AR951" s="21">
        <v>0</v>
      </c>
      <c r="AS951" s="21">
        <v>0</v>
      </c>
      <c r="AT951" s="21">
        <v>0</v>
      </c>
      <c r="AU951" s="21">
        <v>0</v>
      </c>
      <c r="AV951" s="21">
        <v>0</v>
      </c>
      <c r="AW951" s="21">
        <v>0</v>
      </c>
      <c r="AX951" s="21">
        <v>0</v>
      </c>
      <c r="AZ9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9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51" s="22">
        <f>Enrollment[[#This Row],[Refugee Children 3-14]]+Enrollment[[#This Row],[Refugee Children 15-24]]</f>
        <v>90</v>
      </c>
      <c r="BC9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51" s="22">
        <f>Enrollment[[#This Row],[Host Children 3-14]]+Enrollment[[#This Row],[Host Children 15-24]]</f>
        <v>0</v>
      </c>
      <c r="BF951" s="22">
        <f>Enrollment[[#This Row],['# of Boys from refugee community in age group 3-5 enrolled in learning spaces]]+Enrollment[[#This Row],['# of Boys from refugee community in age group 6-14 enrolled in learning spaces]]</f>
        <v>50</v>
      </c>
      <c r="BG951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951" s="22">
        <f>Enrollment[[#This Row],['# of Boys from host community in age group 3-5 enrolled in learning spaces]]+Enrollment[[#This Row],['# of Boys from host community in age group 6-14 enrolled in learning spaces]]</f>
        <v>0</v>
      </c>
      <c r="BI951" s="22">
        <f>Enrollment[[#This Row],['# of Girls from host community in age group 3-5 enrolled in learning spaces]]+Enrollment[[#This Row],['# of Girls from host community in age group 6-14 enrolled in learning spaces]]</f>
        <v>0</v>
      </c>
      <c r="BJ951" s="22">
        <f>Enrollment[[#This Row],[Male Refugee (3-14)]]+Enrollment[[#This Row],[Host Male (3-14)]]</f>
        <v>50</v>
      </c>
      <c r="BK951" s="22">
        <f>Enrollment[[#This Row],[Female Refugee (3-14)]]+Enrollment[[#This Row],[Host Female (3-14)]]</f>
        <v>40</v>
      </c>
      <c r="BL9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51" s="22">
        <f>Enrollment[[#This Row],['# of Boys from host community in age group 15-17 enrolled in learning spaces]]+Enrollment[[#This Row],['# of Boys from host community in age group 18-24 enrolled in learning spaces]]</f>
        <v>0</v>
      </c>
      <c r="BO9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51" s="22">
        <f>Enrollment[[#This Row],[Male Refugee (15-24)]]+Enrollment[[#This Row],[Male Host (15-24)]]</f>
        <v>0</v>
      </c>
      <c r="BQ951" s="22">
        <f>Enrollment[[#This Row],[Female Refugee  (15-24)]]+Enrollment[[#This Row],[Female Host (15-24)]]</f>
        <v>0</v>
      </c>
      <c r="BR951" s="22">
        <f>Enrollment[[#This Row],[Total Male (3-14)]]+Enrollment[[#This Row],[Total Male (15-24)]]</f>
        <v>50</v>
      </c>
      <c r="BS951" s="22">
        <f>Enrollment[[#This Row],[Total Female (3-14)]]+Enrollment[[#This Row],[Total Female (15-24)]]</f>
        <v>40</v>
      </c>
      <c r="BT951" s="22">
        <f>Enrollment[[#This Row],[Refugee Total]]+Enrollment[[#This Row],[Total Host]]</f>
        <v>90</v>
      </c>
      <c r="BU951" s="22">
        <f>Enrollment[[#This Row],['# of Girls from refugee community in age group 3-5 enrolled in learning spaces]]+Enrollment[[#This Row],['# of Girls from host community in age group 3-5 enrolled in learning spaces]]</f>
        <v>25</v>
      </c>
      <c r="BV951" s="22">
        <f>Enrollment[[#This Row],['# of Girls from refugee community in age group 6-14 enrolled in learning spaces]]+Enrollment[[#This Row],['# of Girls from host community in age group 6-14 enrolled in learning spaces]]</f>
        <v>15</v>
      </c>
      <c r="BW9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51" s="22">
        <f>Enrollment[[#This Row],['# of Boys from refugee community in age group 3-5 enrolled in learning spaces]]+Enrollment[[#This Row],['# of Boys from host community in age group 3-5 enrolled in learning spaces]]</f>
        <v>35</v>
      </c>
      <c r="BZ951" s="22">
        <f>Enrollment[[#This Row],['# of Boys from refugee community in age group 6-14 enrolled in learning spaces]]+Enrollment[[#This Row],['# of Boys from host community in age group 6-14 enrolled in learning spaces]]</f>
        <v>15</v>
      </c>
      <c r="CA9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9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52" spans="1:80">
      <c r="A952" s="21" t="s">
        <v>140</v>
      </c>
      <c r="B952" s="21" t="s">
        <v>141</v>
      </c>
      <c r="C952" s="21" t="s">
        <v>1539</v>
      </c>
      <c r="D952" s="21" t="s">
        <v>1540</v>
      </c>
      <c r="E952" s="21" t="s">
        <v>227</v>
      </c>
      <c r="F952" s="21" t="s">
        <v>1556</v>
      </c>
      <c r="G952" s="21">
        <v>31012926</v>
      </c>
      <c r="H952" s="21" t="s">
        <v>166</v>
      </c>
      <c r="I952" s="21" t="s">
        <v>259</v>
      </c>
      <c r="J952" s="21" t="s">
        <v>168</v>
      </c>
      <c r="K952" s="21">
        <v>20.9720370480314</v>
      </c>
      <c r="L952" s="21">
        <v>92.245392468883594</v>
      </c>
      <c r="M952" s="21">
        <v>-30.936789943062301</v>
      </c>
      <c r="N952" s="21">
        <v>4</v>
      </c>
      <c r="P952" s="21" t="s">
        <v>99</v>
      </c>
      <c r="Q952" s="21" t="s">
        <v>108</v>
      </c>
      <c r="S952" s="21">
        <v>15</v>
      </c>
      <c r="T952" s="21">
        <v>0</v>
      </c>
      <c r="U952" s="21">
        <v>20</v>
      </c>
      <c r="V952" s="21">
        <v>0</v>
      </c>
      <c r="W952" s="21">
        <v>0</v>
      </c>
      <c r="X952" s="21">
        <v>0</v>
      </c>
      <c r="Y952" s="21">
        <v>0</v>
      </c>
      <c r="Z952" s="21">
        <v>0</v>
      </c>
      <c r="AA952" s="21">
        <v>15</v>
      </c>
      <c r="AB952" s="21">
        <v>0</v>
      </c>
      <c r="AC952" s="21">
        <v>20</v>
      </c>
      <c r="AD952" s="21">
        <v>0</v>
      </c>
      <c r="AE952" s="21">
        <v>0</v>
      </c>
      <c r="AF952" s="21">
        <v>0</v>
      </c>
      <c r="AG952" s="21">
        <v>0</v>
      </c>
      <c r="AH952" s="21">
        <v>0</v>
      </c>
      <c r="AI952" s="21">
        <v>0</v>
      </c>
      <c r="AJ952" s="21">
        <v>0</v>
      </c>
      <c r="AK952" s="21">
        <v>0</v>
      </c>
      <c r="AL952" s="21">
        <v>0</v>
      </c>
      <c r="AM952" s="21">
        <v>0</v>
      </c>
      <c r="AN952" s="21">
        <v>0</v>
      </c>
      <c r="AO952" s="21">
        <v>0</v>
      </c>
      <c r="AP952" s="21">
        <v>0</v>
      </c>
      <c r="AQ952" s="21">
        <v>0</v>
      </c>
      <c r="AR952" s="21">
        <v>0</v>
      </c>
      <c r="AS952" s="21">
        <v>0</v>
      </c>
      <c r="AT952" s="21">
        <v>0</v>
      </c>
      <c r="AU952" s="21">
        <v>0</v>
      </c>
      <c r="AV952" s="21">
        <v>0</v>
      </c>
      <c r="AW952" s="21">
        <v>0</v>
      </c>
      <c r="AX952" s="21">
        <v>0</v>
      </c>
      <c r="AZ9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70</v>
      </c>
      <c r="BA9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52" s="22">
        <f>Enrollment[[#This Row],[Refugee Children 3-14]]+Enrollment[[#This Row],[Refugee Children 15-24]]</f>
        <v>70</v>
      </c>
      <c r="BC9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52" s="22">
        <f>Enrollment[[#This Row],[Host Children 3-14]]+Enrollment[[#This Row],[Host Children 15-24]]</f>
        <v>0</v>
      </c>
      <c r="BF952" s="22">
        <f>Enrollment[[#This Row],['# of Boys from refugee community in age group 3-5 enrolled in learning spaces]]+Enrollment[[#This Row],['# of Boys from refugee community in age group 6-14 enrolled in learning spaces]]</f>
        <v>40</v>
      </c>
      <c r="BG952" s="22">
        <f>Enrollment[[#This Row],['# of Girls from refugee community in age group 3-5 enrolled in learning spaces]]+Enrollment[[#This Row],['# of Girls from refugee community in age group 6-14 enrolled in learning spaces]]</f>
        <v>30</v>
      </c>
      <c r="BH952" s="22">
        <f>Enrollment[[#This Row],['# of Boys from host community in age group 3-5 enrolled in learning spaces]]+Enrollment[[#This Row],['# of Boys from host community in age group 6-14 enrolled in learning spaces]]</f>
        <v>0</v>
      </c>
      <c r="BI952" s="22">
        <f>Enrollment[[#This Row],['# of Girls from host community in age group 3-5 enrolled in learning spaces]]+Enrollment[[#This Row],['# of Girls from host community in age group 6-14 enrolled in learning spaces]]</f>
        <v>0</v>
      </c>
      <c r="BJ952" s="22">
        <f>Enrollment[[#This Row],[Male Refugee (3-14)]]+Enrollment[[#This Row],[Host Male (3-14)]]</f>
        <v>40</v>
      </c>
      <c r="BK952" s="22">
        <f>Enrollment[[#This Row],[Female Refugee (3-14)]]+Enrollment[[#This Row],[Host Female (3-14)]]</f>
        <v>30</v>
      </c>
      <c r="BL9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52" s="22">
        <f>Enrollment[[#This Row],['# of Boys from host community in age group 15-17 enrolled in learning spaces]]+Enrollment[[#This Row],['# of Boys from host community in age group 18-24 enrolled in learning spaces]]</f>
        <v>0</v>
      </c>
      <c r="BO9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52" s="22">
        <f>Enrollment[[#This Row],[Male Refugee (15-24)]]+Enrollment[[#This Row],[Male Host (15-24)]]</f>
        <v>0</v>
      </c>
      <c r="BQ952" s="22">
        <f>Enrollment[[#This Row],[Female Refugee  (15-24)]]+Enrollment[[#This Row],[Female Host (15-24)]]</f>
        <v>0</v>
      </c>
      <c r="BR952" s="22">
        <f>Enrollment[[#This Row],[Total Male (3-14)]]+Enrollment[[#This Row],[Total Male (15-24)]]</f>
        <v>40</v>
      </c>
      <c r="BS952" s="22">
        <f>Enrollment[[#This Row],[Total Female (3-14)]]+Enrollment[[#This Row],[Total Female (15-24)]]</f>
        <v>30</v>
      </c>
      <c r="BT952" s="22">
        <f>Enrollment[[#This Row],[Refugee Total]]+Enrollment[[#This Row],[Total Host]]</f>
        <v>70</v>
      </c>
      <c r="BU952" s="22">
        <f>Enrollment[[#This Row],['# of Girls from refugee community in age group 3-5 enrolled in learning spaces]]+Enrollment[[#This Row],['# of Girls from host community in age group 3-5 enrolled in learning spaces]]</f>
        <v>15</v>
      </c>
      <c r="BV952" s="22">
        <f>Enrollment[[#This Row],['# of Girls from refugee community in age group 6-14 enrolled in learning spaces]]+Enrollment[[#This Row],['# of Girls from host community in age group 6-14 enrolled in learning spaces]]</f>
        <v>15</v>
      </c>
      <c r="BW9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52" s="22">
        <f>Enrollment[[#This Row],['# of Boys from refugee community in age group 3-5 enrolled in learning spaces]]+Enrollment[[#This Row],['# of Boys from host community in age group 3-5 enrolled in learning spaces]]</f>
        <v>20</v>
      </c>
      <c r="BZ952" s="22">
        <f>Enrollment[[#This Row],['# of Boys from refugee community in age group 6-14 enrolled in learning spaces]]+Enrollment[[#This Row],['# of Boys from host community in age group 6-14 enrolled in learning spaces]]</f>
        <v>20</v>
      </c>
      <c r="CA9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9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53" spans="1:80">
      <c r="A953" s="21" t="s">
        <v>140</v>
      </c>
      <c r="B953" s="21" t="s">
        <v>141</v>
      </c>
      <c r="C953" s="21" t="s">
        <v>1539</v>
      </c>
      <c r="D953" s="21" t="s">
        <v>1540</v>
      </c>
      <c r="E953" s="21" t="s">
        <v>370</v>
      </c>
      <c r="F953" s="21" t="s">
        <v>1557</v>
      </c>
      <c r="G953" s="21">
        <v>31012836</v>
      </c>
      <c r="H953" s="21" t="s">
        <v>166</v>
      </c>
      <c r="I953" s="21" t="s">
        <v>167</v>
      </c>
      <c r="J953" s="21" t="s">
        <v>168</v>
      </c>
      <c r="K953" s="21">
        <v>20.974040282151201</v>
      </c>
      <c r="L953" s="21">
        <v>92.244405134837393</v>
      </c>
      <c r="M953" s="21">
        <v>-35.013190909248102</v>
      </c>
      <c r="N953" s="21">
        <v>4</v>
      </c>
      <c r="P953" s="21" t="s">
        <v>99</v>
      </c>
      <c r="Q953" s="21" t="s">
        <v>108</v>
      </c>
      <c r="S953" s="21">
        <v>41</v>
      </c>
      <c r="T953" s="21">
        <v>0</v>
      </c>
      <c r="U953" s="21">
        <v>28</v>
      </c>
      <c r="V953" s="21">
        <v>0</v>
      </c>
      <c r="W953" s="21">
        <v>0</v>
      </c>
      <c r="X953" s="21">
        <v>0</v>
      </c>
      <c r="Y953" s="21">
        <v>0</v>
      </c>
      <c r="Z953" s="21">
        <v>0</v>
      </c>
      <c r="AA953" s="21">
        <v>19</v>
      </c>
      <c r="AB953" s="21">
        <v>0</v>
      </c>
      <c r="AC953" s="21">
        <v>11</v>
      </c>
      <c r="AD953" s="21">
        <v>0</v>
      </c>
      <c r="AE953" s="21">
        <v>0</v>
      </c>
      <c r="AF953" s="21">
        <v>0</v>
      </c>
      <c r="AG953" s="21">
        <v>0</v>
      </c>
      <c r="AH953" s="21">
        <v>0</v>
      </c>
      <c r="AI953" s="21">
        <v>0</v>
      </c>
      <c r="AJ953" s="21">
        <v>0</v>
      </c>
      <c r="AK953" s="21">
        <v>0</v>
      </c>
      <c r="AL953" s="21">
        <v>0</v>
      </c>
      <c r="AM953" s="21">
        <v>0</v>
      </c>
      <c r="AN953" s="21">
        <v>0</v>
      </c>
      <c r="AO953" s="21">
        <v>0</v>
      </c>
      <c r="AP953" s="21">
        <v>0</v>
      </c>
      <c r="AQ953" s="21">
        <v>0</v>
      </c>
      <c r="AR953" s="21">
        <v>0</v>
      </c>
      <c r="AS953" s="21">
        <v>0</v>
      </c>
      <c r="AT953" s="21">
        <v>0</v>
      </c>
      <c r="AU953" s="21">
        <v>0</v>
      </c>
      <c r="AV953" s="21">
        <v>0</v>
      </c>
      <c r="AW953" s="21">
        <v>0</v>
      </c>
      <c r="AX953" s="21">
        <v>0</v>
      </c>
      <c r="AZ9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9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53" s="22">
        <f>Enrollment[[#This Row],[Refugee Children 3-14]]+Enrollment[[#This Row],[Refugee Children 15-24]]</f>
        <v>99</v>
      </c>
      <c r="BC9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53" s="22">
        <f>Enrollment[[#This Row],[Host Children 3-14]]+Enrollment[[#This Row],[Host Children 15-24]]</f>
        <v>0</v>
      </c>
      <c r="BF953" s="22">
        <f>Enrollment[[#This Row],['# of Boys from refugee community in age group 3-5 enrolled in learning spaces]]+Enrollment[[#This Row],['# of Boys from refugee community in age group 6-14 enrolled in learning spaces]]</f>
        <v>39</v>
      </c>
      <c r="BG953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953" s="22">
        <f>Enrollment[[#This Row],['# of Boys from host community in age group 3-5 enrolled in learning spaces]]+Enrollment[[#This Row],['# of Boys from host community in age group 6-14 enrolled in learning spaces]]</f>
        <v>0</v>
      </c>
      <c r="BI953" s="22">
        <f>Enrollment[[#This Row],['# of Girls from host community in age group 3-5 enrolled in learning spaces]]+Enrollment[[#This Row],['# of Girls from host community in age group 6-14 enrolled in learning spaces]]</f>
        <v>0</v>
      </c>
      <c r="BJ953" s="22">
        <f>Enrollment[[#This Row],[Male Refugee (3-14)]]+Enrollment[[#This Row],[Host Male (3-14)]]</f>
        <v>39</v>
      </c>
      <c r="BK953" s="22">
        <f>Enrollment[[#This Row],[Female Refugee (3-14)]]+Enrollment[[#This Row],[Host Female (3-14)]]</f>
        <v>60</v>
      </c>
      <c r="BL95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5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53" s="22">
        <f>Enrollment[[#This Row],['# of Boys from host community in age group 15-17 enrolled in learning spaces]]+Enrollment[[#This Row],['# of Boys from host community in age group 18-24 enrolled in learning spaces]]</f>
        <v>0</v>
      </c>
      <c r="BO9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53" s="22">
        <f>Enrollment[[#This Row],[Male Refugee (15-24)]]+Enrollment[[#This Row],[Male Host (15-24)]]</f>
        <v>0</v>
      </c>
      <c r="BQ953" s="22">
        <f>Enrollment[[#This Row],[Female Refugee  (15-24)]]+Enrollment[[#This Row],[Female Host (15-24)]]</f>
        <v>0</v>
      </c>
      <c r="BR953" s="22">
        <f>Enrollment[[#This Row],[Total Male (3-14)]]+Enrollment[[#This Row],[Total Male (15-24)]]</f>
        <v>39</v>
      </c>
      <c r="BS953" s="22">
        <f>Enrollment[[#This Row],[Total Female (3-14)]]+Enrollment[[#This Row],[Total Female (15-24)]]</f>
        <v>60</v>
      </c>
      <c r="BT953" s="22">
        <f>Enrollment[[#This Row],[Refugee Total]]+Enrollment[[#This Row],[Total Host]]</f>
        <v>99</v>
      </c>
      <c r="BU953" s="22">
        <f>Enrollment[[#This Row],['# of Girls from refugee community in age group 3-5 enrolled in learning spaces]]+Enrollment[[#This Row],['# of Girls from host community in age group 3-5 enrolled in learning spaces]]</f>
        <v>41</v>
      </c>
      <c r="BV953" s="22">
        <f>Enrollment[[#This Row],['# of Girls from refugee community in age group 6-14 enrolled in learning spaces]]+Enrollment[[#This Row],['# of Girls from host community in age group 6-14 enrolled in learning spaces]]</f>
        <v>19</v>
      </c>
      <c r="BW95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5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53" s="22">
        <f>Enrollment[[#This Row],['# of Boys from refugee community in age group 3-5 enrolled in learning spaces]]+Enrollment[[#This Row],['# of Boys from host community in age group 3-5 enrolled in learning spaces]]</f>
        <v>28</v>
      </c>
      <c r="BZ953" s="22">
        <f>Enrollment[[#This Row],['# of Boys from refugee community in age group 6-14 enrolled in learning spaces]]+Enrollment[[#This Row],['# of Boys from host community in age group 6-14 enrolled in learning spaces]]</f>
        <v>11</v>
      </c>
      <c r="CA953" s="22">
        <f>Enrollment[[#This Row],['# of Boys from refugee community in age group 15-17 enrolled in learning spaces]]+Enrollment[[#This Row],['# of Boys from host community in age group 15-17 enrolled in learning spaces]]</f>
        <v>0</v>
      </c>
      <c r="CB95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54" spans="1:80">
      <c r="A954" s="21" t="s">
        <v>140</v>
      </c>
      <c r="B954" s="21" t="s">
        <v>141</v>
      </c>
      <c r="C954" s="21" t="s">
        <v>1539</v>
      </c>
      <c r="D954" s="21" t="s">
        <v>1540</v>
      </c>
      <c r="E954" s="21" t="s">
        <v>370</v>
      </c>
      <c r="F954" s="21" t="s">
        <v>1558</v>
      </c>
      <c r="G954" s="21">
        <v>31012840</v>
      </c>
      <c r="H954" s="21" t="s">
        <v>166</v>
      </c>
      <c r="I954" s="21" t="s">
        <v>167</v>
      </c>
      <c r="J954" s="21" t="s">
        <v>168</v>
      </c>
      <c r="K954" s="21">
        <v>20.973770536899</v>
      </c>
      <c r="L954" s="21">
        <v>92.2445510067068</v>
      </c>
      <c r="M954" s="21">
        <v>-38.498394136540597</v>
      </c>
      <c r="N954" s="21">
        <v>4</v>
      </c>
      <c r="P954" s="21" t="s">
        <v>99</v>
      </c>
      <c r="Q954" s="21" t="s">
        <v>108</v>
      </c>
      <c r="S954" s="21">
        <v>18</v>
      </c>
      <c r="T954" s="21">
        <v>0</v>
      </c>
      <c r="U954" s="21">
        <v>17</v>
      </c>
      <c r="V954" s="21">
        <v>0</v>
      </c>
      <c r="W954" s="21">
        <v>0</v>
      </c>
      <c r="X954" s="21">
        <v>0</v>
      </c>
      <c r="Y954" s="21">
        <v>0</v>
      </c>
      <c r="Z954" s="21">
        <v>0</v>
      </c>
      <c r="AA954" s="21">
        <v>38</v>
      </c>
      <c r="AB954" s="21">
        <v>0</v>
      </c>
      <c r="AC954" s="21">
        <v>32</v>
      </c>
      <c r="AD954" s="21">
        <v>0</v>
      </c>
      <c r="AE954" s="21">
        <v>0</v>
      </c>
      <c r="AF954" s="21">
        <v>0</v>
      </c>
      <c r="AG954" s="21">
        <v>0</v>
      </c>
      <c r="AH954" s="21">
        <v>0</v>
      </c>
      <c r="AI954" s="21">
        <v>0</v>
      </c>
      <c r="AJ954" s="21">
        <v>0</v>
      </c>
      <c r="AK954" s="21">
        <v>0</v>
      </c>
      <c r="AL954" s="21">
        <v>0</v>
      </c>
      <c r="AM954" s="21">
        <v>0</v>
      </c>
      <c r="AN954" s="21">
        <v>0</v>
      </c>
      <c r="AO954" s="21">
        <v>0</v>
      </c>
      <c r="AP954" s="21">
        <v>0</v>
      </c>
      <c r="AQ954" s="21">
        <v>0</v>
      </c>
      <c r="AR954" s="21">
        <v>0</v>
      </c>
      <c r="AS954" s="21">
        <v>0</v>
      </c>
      <c r="AT954" s="21">
        <v>0</v>
      </c>
      <c r="AU954" s="21">
        <v>0</v>
      </c>
      <c r="AV954" s="21">
        <v>0</v>
      </c>
      <c r="AW954" s="21">
        <v>0</v>
      </c>
      <c r="AX954" s="21">
        <v>0</v>
      </c>
      <c r="AZ9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54" s="22">
        <f>Enrollment[[#This Row],[Refugee Children 3-14]]+Enrollment[[#This Row],[Refugee Children 15-24]]</f>
        <v>105</v>
      </c>
      <c r="BC9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54" s="22">
        <f>Enrollment[[#This Row],[Host Children 3-14]]+Enrollment[[#This Row],[Host Children 15-24]]</f>
        <v>0</v>
      </c>
      <c r="BF954" s="22">
        <f>Enrollment[[#This Row],['# of Boys from refugee community in age group 3-5 enrolled in learning spaces]]+Enrollment[[#This Row],['# of Boys from refugee community in age group 6-14 enrolled in learning spaces]]</f>
        <v>49</v>
      </c>
      <c r="BG954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954" s="22">
        <f>Enrollment[[#This Row],['# of Boys from host community in age group 3-5 enrolled in learning spaces]]+Enrollment[[#This Row],['# of Boys from host community in age group 6-14 enrolled in learning spaces]]</f>
        <v>0</v>
      </c>
      <c r="BI954" s="22">
        <f>Enrollment[[#This Row],['# of Girls from host community in age group 3-5 enrolled in learning spaces]]+Enrollment[[#This Row],['# of Girls from host community in age group 6-14 enrolled in learning spaces]]</f>
        <v>0</v>
      </c>
      <c r="BJ954" s="22">
        <f>Enrollment[[#This Row],[Male Refugee (3-14)]]+Enrollment[[#This Row],[Host Male (3-14)]]</f>
        <v>49</v>
      </c>
      <c r="BK954" s="22">
        <f>Enrollment[[#This Row],[Female Refugee (3-14)]]+Enrollment[[#This Row],[Host Female (3-14)]]</f>
        <v>56</v>
      </c>
      <c r="BL9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54" s="22">
        <f>Enrollment[[#This Row],['# of Boys from host community in age group 15-17 enrolled in learning spaces]]+Enrollment[[#This Row],['# of Boys from host community in age group 18-24 enrolled in learning spaces]]</f>
        <v>0</v>
      </c>
      <c r="BO9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54" s="22">
        <f>Enrollment[[#This Row],[Male Refugee (15-24)]]+Enrollment[[#This Row],[Male Host (15-24)]]</f>
        <v>0</v>
      </c>
      <c r="BQ954" s="22">
        <f>Enrollment[[#This Row],[Female Refugee  (15-24)]]+Enrollment[[#This Row],[Female Host (15-24)]]</f>
        <v>0</v>
      </c>
      <c r="BR954" s="22">
        <f>Enrollment[[#This Row],[Total Male (3-14)]]+Enrollment[[#This Row],[Total Male (15-24)]]</f>
        <v>49</v>
      </c>
      <c r="BS954" s="22">
        <f>Enrollment[[#This Row],[Total Female (3-14)]]+Enrollment[[#This Row],[Total Female (15-24)]]</f>
        <v>56</v>
      </c>
      <c r="BT954" s="22">
        <f>Enrollment[[#This Row],[Refugee Total]]+Enrollment[[#This Row],[Total Host]]</f>
        <v>105</v>
      </c>
      <c r="BU954" s="22">
        <f>Enrollment[[#This Row],['# of Girls from refugee community in age group 3-5 enrolled in learning spaces]]+Enrollment[[#This Row],['# of Girls from host community in age group 3-5 enrolled in learning spaces]]</f>
        <v>18</v>
      </c>
      <c r="BV954" s="22">
        <f>Enrollment[[#This Row],['# of Girls from refugee community in age group 6-14 enrolled in learning spaces]]+Enrollment[[#This Row],['# of Girls from host community in age group 6-14 enrolled in learning spaces]]</f>
        <v>38</v>
      </c>
      <c r="BW9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54" s="22">
        <f>Enrollment[[#This Row],['# of Boys from refugee community in age group 3-5 enrolled in learning spaces]]+Enrollment[[#This Row],['# of Boys from host community in age group 3-5 enrolled in learning spaces]]</f>
        <v>17</v>
      </c>
      <c r="BZ954" s="22">
        <f>Enrollment[[#This Row],['# of Boys from refugee community in age group 6-14 enrolled in learning spaces]]+Enrollment[[#This Row],['# of Boys from host community in age group 6-14 enrolled in learning spaces]]</f>
        <v>32</v>
      </c>
      <c r="CA9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9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55" spans="1:80">
      <c r="A955" s="21" t="s">
        <v>140</v>
      </c>
      <c r="B955" s="21" t="s">
        <v>141</v>
      </c>
      <c r="C955" s="21" t="s">
        <v>1539</v>
      </c>
      <c r="D955" s="21" t="s">
        <v>1540</v>
      </c>
      <c r="E955" s="21" t="s">
        <v>370</v>
      </c>
      <c r="F955" s="21" t="s">
        <v>1559</v>
      </c>
      <c r="G955" s="21">
        <v>31012946</v>
      </c>
      <c r="H955" s="21" t="s">
        <v>166</v>
      </c>
      <c r="I955" s="21" t="s">
        <v>259</v>
      </c>
      <c r="J955" s="21" t="s">
        <v>168</v>
      </c>
      <c r="K955" s="21">
        <v>20.973811174462401</v>
      </c>
      <c r="L955" s="21">
        <v>92.244455366289699</v>
      </c>
      <c r="M955" s="21">
        <v>-38.4926656726294</v>
      </c>
      <c r="N955" s="21">
        <v>4</v>
      </c>
      <c r="P955" s="21" t="s">
        <v>99</v>
      </c>
      <c r="Q955" s="21" t="s">
        <v>108</v>
      </c>
      <c r="S955" s="21">
        <v>41</v>
      </c>
      <c r="T955" s="21">
        <v>0</v>
      </c>
      <c r="U955" s="21">
        <v>33</v>
      </c>
      <c r="V955" s="21">
        <v>0</v>
      </c>
      <c r="W955" s="21">
        <v>0</v>
      </c>
      <c r="X955" s="21">
        <v>0</v>
      </c>
      <c r="Y955" s="21">
        <v>0</v>
      </c>
      <c r="Z955" s="21">
        <v>0</v>
      </c>
      <c r="AA955" s="21">
        <v>12</v>
      </c>
      <c r="AB955" s="21">
        <v>0</v>
      </c>
      <c r="AC955" s="21">
        <v>18</v>
      </c>
      <c r="AD955" s="21">
        <v>0</v>
      </c>
      <c r="AE955" s="21">
        <v>0</v>
      </c>
      <c r="AF955" s="21">
        <v>0</v>
      </c>
      <c r="AG955" s="21">
        <v>0</v>
      </c>
      <c r="AH955" s="21">
        <v>0</v>
      </c>
      <c r="AI955" s="21">
        <v>0</v>
      </c>
      <c r="AJ955" s="21">
        <v>0</v>
      </c>
      <c r="AK955" s="21">
        <v>0</v>
      </c>
      <c r="AL955" s="21">
        <v>0</v>
      </c>
      <c r="AM955" s="21">
        <v>0</v>
      </c>
      <c r="AN955" s="21">
        <v>0</v>
      </c>
      <c r="AO955" s="21">
        <v>0</v>
      </c>
      <c r="AP955" s="21">
        <v>0</v>
      </c>
      <c r="AQ955" s="21">
        <v>0</v>
      </c>
      <c r="AR955" s="21">
        <v>0</v>
      </c>
      <c r="AS955" s="21">
        <v>0</v>
      </c>
      <c r="AT955" s="21">
        <v>0</v>
      </c>
      <c r="AU955" s="21">
        <v>0</v>
      </c>
      <c r="AV955" s="21">
        <v>0</v>
      </c>
      <c r="AW955" s="21">
        <v>0</v>
      </c>
      <c r="AX955" s="21">
        <v>0</v>
      </c>
      <c r="AZ9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9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55" s="22">
        <f>Enrollment[[#This Row],[Refugee Children 3-14]]+Enrollment[[#This Row],[Refugee Children 15-24]]</f>
        <v>104</v>
      </c>
      <c r="BC9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55" s="22">
        <f>Enrollment[[#This Row],[Host Children 3-14]]+Enrollment[[#This Row],[Host Children 15-24]]</f>
        <v>0</v>
      </c>
      <c r="BF955" s="22">
        <f>Enrollment[[#This Row],['# of Boys from refugee community in age group 3-5 enrolled in learning spaces]]+Enrollment[[#This Row],['# of Boys from refugee community in age group 6-14 enrolled in learning spaces]]</f>
        <v>51</v>
      </c>
      <c r="BG955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55" s="22">
        <f>Enrollment[[#This Row],['# of Boys from host community in age group 3-5 enrolled in learning spaces]]+Enrollment[[#This Row],['# of Boys from host community in age group 6-14 enrolled in learning spaces]]</f>
        <v>0</v>
      </c>
      <c r="BI955" s="22">
        <f>Enrollment[[#This Row],['# of Girls from host community in age group 3-5 enrolled in learning spaces]]+Enrollment[[#This Row],['# of Girls from host community in age group 6-14 enrolled in learning spaces]]</f>
        <v>0</v>
      </c>
      <c r="BJ955" s="22">
        <f>Enrollment[[#This Row],[Male Refugee (3-14)]]+Enrollment[[#This Row],[Host Male (3-14)]]</f>
        <v>51</v>
      </c>
      <c r="BK955" s="22">
        <f>Enrollment[[#This Row],[Female Refugee (3-14)]]+Enrollment[[#This Row],[Host Female (3-14)]]</f>
        <v>53</v>
      </c>
      <c r="BL9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55" s="22">
        <f>Enrollment[[#This Row],['# of Boys from host community in age group 15-17 enrolled in learning spaces]]+Enrollment[[#This Row],['# of Boys from host community in age group 18-24 enrolled in learning spaces]]</f>
        <v>0</v>
      </c>
      <c r="BO9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55" s="22">
        <f>Enrollment[[#This Row],[Male Refugee (15-24)]]+Enrollment[[#This Row],[Male Host (15-24)]]</f>
        <v>0</v>
      </c>
      <c r="BQ955" s="22">
        <f>Enrollment[[#This Row],[Female Refugee  (15-24)]]+Enrollment[[#This Row],[Female Host (15-24)]]</f>
        <v>0</v>
      </c>
      <c r="BR955" s="22">
        <f>Enrollment[[#This Row],[Total Male (3-14)]]+Enrollment[[#This Row],[Total Male (15-24)]]</f>
        <v>51</v>
      </c>
      <c r="BS955" s="22">
        <f>Enrollment[[#This Row],[Total Female (3-14)]]+Enrollment[[#This Row],[Total Female (15-24)]]</f>
        <v>53</v>
      </c>
      <c r="BT955" s="22">
        <f>Enrollment[[#This Row],[Refugee Total]]+Enrollment[[#This Row],[Total Host]]</f>
        <v>104</v>
      </c>
      <c r="BU955" s="22">
        <f>Enrollment[[#This Row],['# of Girls from refugee community in age group 3-5 enrolled in learning spaces]]+Enrollment[[#This Row],['# of Girls from host community in age group 3-5 enrolled in learning spaces]]</f>
        <v>41</v>
      </c>
      <c r="BV955" s="22">
        <f>Enrollment[[#This Row],['# of Girls from refugee community in age group 6-14 enrolled in learning spaces]]+Enrollment[[#This Row],['# of Girls from host community in age group 6-14 enrolled in learning spaces]]</f>
        <v>12</v>
      </c>
      <c r="BW9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55" s="22">
        <f>Enrollment[[#This Row],['# of Boys from refugee community in age group 3-5 enrolled in learning spaces]]+Enrollment[[#This Row],['# of Boys from host community in age group 3-5 enrolled in learning spaces]]</f>
        <v>33</v>
      </c>
      <c r="BZ955" s="22">
        <f>Enrollment[[#This Row],['# of Boys from refugee community in age group 6-14 enrolled in learning spaces]]+Enrollment[[#This Row],['# of Boys from host community in age group 6-14 enrolled in learning spaces]]</f>
        <v>18</v>
      </c>
      <c r="CA9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9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56" spans="1:80">
      <c r="A956" s="21" t="s">
        <v>140</v>
      </c>
      <c r="B956" s="21" t="s">
        <v>141</v>
      </c>
      <c r="C956" s="21" t="s">
        <v>1539</v>
      </c>
      <c r="D956" s="21" t="s">
        <v>1540</v>
      </c>
      <c r="E956" s="21" t="s">
        <v>370</v>
      </c>
      <c r="F956" s="21" t="s">
        <v>1560</v>
      </c>
      <c r="G956" s="21">
        <v>31013147</v>
      </c>
      <c r="H956" s="21" t="s">
        <v>166</v>
      </c>
      <c r="I956" s="21" t="s">
        <v>167</v>
      </c>
      <c r="J956" s="21" t="s">
        <v>168</v>
      </c>
      <c r="K956" s="21">
        <v>20.973869150908399</v>
      </c>
      <c r="L956" s="21">
        <v>92.244526692695899</v>
      </c>
      <c r="M956" s="21">
        <v>-18.3862353708491</v>
      </c>
      <c r="N956" s="21">
        <v>4</v>
      </c>
      <c r="P956" s="21" t="s">
        <v>99</v>
      </c>
      <c r="Q956" s="21" t="s">
        <v>108</v>
      </c>
      <c r="S956" s="21">
        <v>18</v>
      </c>
      <c r="T956" s="21">
        <v>0</v>
      </c>
      <c r="U956" s="21">
        <v>17</v>
      </c>
      <c r="V956" s="21">
        <v>0</v>
      </c>
      <c r="W956" s="21">
        <v>0</v>
      </c>
      <c r="X956" s="21">
        <v>0</v>
      </c>
      <c r="Y956" s="21">
        <v>0</v>
      </c>
      <c r="Z956" s="21">
        <v>0</v>
      </c>
      <c r="AA956" s="21">
        <v>48</v>
      </c>
      <c r="AB956" s="21">
        <v>0</v>
      </c>
      <c r="AC956" s="21">
        <v>2</v>
      </c>
      <c r="AD956" s="21">
        <v>0</v>
      </c>
      <c r="AE956" s="21">
        <v>0</v>
      </c>
      <c r="AF956" s="21">
        <v>0</v>
      </c>
      <c r="AG956" s="21">
        <v>0</v>
      </c>
      <c r="AH956" s="21">
        <v>0</v>
      </c>
      <c r="AI956" s="21">
        <v>0</v>
      </c>
      <c r="AJ956" s="21">
        <v>0</v>
      </c>
      <c r="AK956" s="21">
        <v>0</v>
      </c>
      <c r="AL956" s="21">
        <v>0</v>
      </c>
      <c r="AM956" s="21">
        <v>0</v>
      </c>
      <c r="AN956" s="21">
        <v>0</v>
      </c>
      <c r="AO956" s="21">
        <v>0</v>
      </c>
      <c r="AP956" s="21">
        <v>0</v>
      </c>
      <c r="AQ956" s="21">
        <v>0</v>
      </c>
      <c r="AR956" s="21">
        <v>0</v>
      </c>
      <c r="AS956" s="21">
        <v>0</v>
      </c>
      <c r="AT956" s="21">
        <v>0</v>
      </c>
      <c r="AU956" s="21">
        <v>0</v>
      </c>
      <c r="AV956" s="21">
        <v>0</v>
      </c>
      <c r="AW956" s="21">
        <v>0</v>
      </c>
      <c r="AX956" s="21">
        <v>0</v>
      </c>
      <c r="AZ9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85</v>
      </c>
      <c r="BA9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56" s="22">
        <f>Enrollment[[#This Row],[Refugee Children 3-14]]+Enrollment[[#This Row],[Refugee Children 15-24]]</f>
        <v>85</v>
      </c>
      <c r="BC9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56" s="22">
        <f>Enrollment[[#This Row],[Host Children 3-14]]+Enrollment[[#This Row],[Host Children 15-24]]</f>
        <v>0</v>
      </c>
      <c r="BF956" s="22">
        <f>Enrollment[[#This Row],['# of Boys from refugee community in age group 3-5 enrolled in learning spaces]]+Enrollment[[#This Row],['# of Boys from refugee community in age group 6-14 enrolled in learning spaces]]</f>
        <v>19</v>
      </c>
      <c r="BG956" s="22">
        <f>Enrollment[[#This Row],['# of Girls from refugee community in age group 3-5 enrolled in learning spaces]]+Enrollment[[#This Row],['# of Girls from refugee community in age group 6-14 enrolled in learning spaces]]</f>
        <v>66</v>
      </c>
      <c r="BH956" s="22">
        <f>Enrollment[[#This Row],['# of Boys from host community in age group 3-5 enrolled in learning spaces]]+Enrollment[[#This Row],['# of Boys from host community in age group 6-14 enrolled in learning spaces]]</f>
        <v>0</v>
      </c>
      <c r="BI956" s="22">
        <f>Enrollment[[#This Row],['# of Girls from host community in age group 3-5 enrolled in learning spaces]]+Enrollment[[#This Row],['# of Girls from host community in age group 6-14 enrolled in learning spaces]]</f>
        <v>0</v>
      </c>
      <c r="BJ956" s="22">
        <f>Enrollment[[#This Row],[Male Refugee (3-14)]]+Enrollment[[#This Row],[Host Male (3-14)]]</f>
        <v>19</v>
      </c>
      <c r="BK956" s="22">
        <f>Enrollment[[#This Row],[Female Refugee (3-14)]]+Enrollment[[#This Row],[Host Female (3-14)]]</f>
        <v>66</v>
      </c>
      <c r="BL9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56" s="22">
        <f>Enrollment[[#This Row],['# of Boys from host community in age group 15-17 enrolled in learning spaces]]+Enrollment[[#This Row],['# of Boys from host community in age group 18-24 enrolled in learning spaces]]</f>
        <v>0</v>
      </c>
      <c r="BO9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56" s="22">
        <f>Enrollment[[#This Row],[Male Refugee (15-24)]]+Enrollment[[#This Row],[Male Host (15-24)]]</f>
        <v>0</v>
      </c>
      <c r="BQ956" s="22">
        <f>Enrollment[[#This Row],[Female Refugee  (15-24)]]+Enrollment[[#This Row],[Female Host (15-24)]]</f>
        <v>0</v>
      </c>
      <c r="BR956" s="22">
        <f>Enrollment[[#This Row],[Total Male (3-14)]]+Enrollment[[#This Row],[Total Male (15-24)]]</f>
        <v>19</v>
      </c>
      <c r="BS956" s="22">
        <f>Enrollment[[#This Row],[Total Female (3-14)]]+Enrollment[[#This Row],[Total Female (15-24)]]</f>
        <v>66</v>
      </c>
      <c r="BT956" s="22">
        <f>Enrollment[[#This Row],[Refugee Total]]+Enrollment[[#This Row],[Total Host]]</f>
        <v>85</v>
      </c>
      <c r="BU956" s="22">
        <f>Enrollment[[#This Row],['# of Girls from refugee community in age group 3-5 enrolled in learning spaces]]+Enrollment[[#This Row],['# of Girls from host community in age group 3-5 enrolled in learning spaces]]</f>
        <v>18</v>
      </c>
      <c r="BV956" s="22">
        <f>Enrollment[[#This Row],['# of Girls from refugee community in age group 6-14 enrolled in learning spaces]]+Enrollment[[#This Row],['# of Girls from host community in age group 6-14 enrolled in learning spaces]]</f>
        <v>48</v>
      </c>
      <c r="BW9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56" s="22">
        <f>Enrollment[[#This Row],['# of Boys from refugee community in age group 3-5 enrolled in learning spaces]]+Enrollment[[#This Row],['# of Boys from host community in age group 3-5 enrolled in learning spaces]]</f>
        <v>17</v>
      </c>
      <c r="BZ956" s="22">
        <f>Enrollment[[#This Row],['# of Boys from refugee community in age group 6-14 enrolled in learning spaces]]+Enrollment[[#This Row],['# of Boys from host community in age group 6-14 enrolled in learning spaces]]</f>
        <v>2</v>
      </c>
      <c r="CA9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9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57" spans="1:80">
      <c r="A957" s="21" t="s">
        <v>140</v>
      </c>
      <c r="B957" s="21" t="s">
        <v>141</v>
      </c>
      <c r="C957" s="21" t="s">
        <v>1539</v>
      </c>
      <c r="D957" s="21" t="s">
        <v>1540</v>
      </c>
      <c r="E957" s="21" t="s">
        <v>370</v>
      </c>
      <c r="F957" s="21" t="s">
        <v>1561</v>
      </c>
      <c r="G957" s="21">
        <v>31013204</v>
      </c>
      <c r="H957" s="21" t="s">
        <v>166</v>
      </c>
      <c r="I957" s="21" t="s">
        <v>259</v>
      </c>
      <c r="J957" s="21" t="s">
        <v>168</v>
      </c>
      <c r="K957" s="21">
        <v>20.9740072006778</v>
      </c>
      <c r="L957" s="21">
        <v>92.245580637717296</v>
      </c>
      <c r="M957" s="21">
        <v>-40.774883188519603</v>
      </c>
      <c r="N957" s="21">
        <v>4</v>
      </c>
      <c r="P957" s="21" t="s">
        <v>99</v>
      </c>
      <c r="Q957" s="21" t="s">
        <v>108</v>
      </c>
      <c r="S957" s="21">
        <v>34</v>
      </c>
      <c r="T957" s="21">
        <v>0</v>
      </c>
      <c r="U957" s="21">
        <v>20</v>
      </c>
      <c r="V957" s="21">
        <v>0</v>
      </c>
      <c r="W957" s="21">
        <v>0</v>
      </c>
      <c r="X957" s="21">
        <v>0</v>
      </c>
      <c r="Y957" s="21">
        <v>0</v>
      </c>
      <c r="Z957" s="21">
        <v>0</v>
      </c>
      <c r="AA957" s="21">
        <v>59</v>
      </c>
      <c r="AB957" s="21">
        <v>0</v>
      </c>
      <c r="AC957" s="21">
        <v>44</v>
      </c>
      <c r="AD957" s="21">
        <v>0</v>
      </c>
      <c r="AE957" s="21">
        <v>0</v>
      </c>
      <c r="AF957" s="21">
        <v>0</v>
      </c>
      <c r="AG957" s="21">
        <v>0</v>
      </c>
      <c r="AH957" s="21">
        <v>0</v>
      </c>
      <c r="AI957" s="21">
        <v>0</v>
      </c>
      <c r="AJ957" s="21">
        <v>0</v>
      </c>
      <c r="AK957" s="21">
        <v>0</v>
      </c>
      <c r="AL957" s="21">
        <v>0</v>
      </c>
      <c r="AM957" s="21">
        <v>0</v>
      </c>
      <c r="AN957" s="21">
        <v>0</v>
      </c>
      <c r="AO957" s="21">
        <v>0</v>
      </c>
      <c r="AP957" s="21">
        <v>0</v>
      </c>
      <c r="AQ957" s="21">
        <v>0</v>
      </c>
      <c r="AR957" s="21">
        <v>0</v>
      </c>
      <c r="AS957" s="21">
        <v>0</v>
      </c>
      <c r="AT957" s="21">
        <v>0</v>
      </c>
      <c r="AU957" s="21">
        <v>0</v>
      </c>
      <c r="AV957" s="21">
        <v>0</v>
      </c>
      <c r="AW957" s="21">
        <v>0</v>
      </c>
      <c r="AX957" s="21">
        <v>0</v>
      </c>
      <c r="AZ9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157</v>
      </c>
      <c r="BA9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57" s="22">
        <f>Enrollment[[#This Row],[Refugee Children 3-14]]+Enrollment[[#This Row],[Refugee Children 15-24]]</f>
        <v>157</v>
      </c>
      <c r="BC9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57" s="22">
        <f>Enrollment[[#This Row],[Host Children 3-14]]+Enrollment[[#This Row],[Host Children 15-24]]</f>
        <v>0</v>
      </c>
      <c r="BF957" s="22">
        <f>Enrollment[[#This Row],['# of Boys from refugee community in age group 3-5 enrolled in learning spaces]]+Enrollment[[#This Row],['# of Boys from refugee community in age group 6-14 enrolled in learning spaces]]</f>
        <v>64</v>
      </c>
      <c r="BG957" s="22">
        <f>Enrollment[[#This Row],['# of Girls from refugee community in age group 3-5 enrolled in learning spaces]]+Enrollment[[#This Row],['# of Girls from refugee community in age group 6-14 enrolled in learning spaces]]</f>
        <v>93</v>
      </c>
      <c r="BH957" s="22">
        <f>Enrollment[[#This Row],['# of Boys from host community in age group 3-5 enrolled in learning spaces]]+Enrollment[[#This Row],['# of Boys from host community in age group 6-14 enrolled in learning spaces]]</f>
        <v>0</v>
      </c>
      <c r="BI957" s="22">
        <f>Enrollment[[#This Row],['# of Girls from host community in age group 3-5 enrolled in learning spaces]]+Enrollment[[#This Row],['# of Girls from host community in age group 6-14 enrolled in learning spaces]]</f>
        <v>0</v>
      </c>
      <c r="BJ957" s="22">
        <f>Enrollment[[#This Row],[Male Refugee (3-14)]]+Enrollment[[#This Row],[Host Male (3-14)]]</f>
        <v>64</v>
      </c>
      <c r="BK957" s="22">
        <f>Enrollment[[#This Row],[Female Refugee (3-14)]]+Enrollment[[#This Row],[Host Female (3-14)]]</f>
        <v>93</v>
      </c>
      <c r="BL9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57" s="22">
        <f>Enrollment[[#This Row],['# of Boys from host community in age group 15-17 enrolled in learning spaces]]+Enrollment[[#This Row],['# of Boys from host community in age group 18-24 enrolled in learning spaces]]</f>
        <v>0</v>
      </c>
      <c r="BO9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57" s="22">
        <f>Enrollment[[#This Row],[Male Refugee (15-24)]]+Enrollment[[#This Row],[Male Host (15-24)]]</f>
        <v>0</v>
      </c>
      <c r="BQ957" s="22">
        <f>Enrollment[[#This Row],[Female Refugee  (15-24)]]+Enrollment[[#This Row],[Female Host (15-24)]]</f>
        <v>0</v>
      </c>
      <c r="BR957" s="22">
        <f>Enrollment[[#This Row],[Total Male (3-14)]]+Enrollment[[#This Row],[Total Male (15-24)]]</f>
        <v>64</v>
      </c>
      <c r="BS957" s="22">
        <f>Enrollment[[#This Row],[Total Female (3-14)]]+Enrollment[[#This Row],[Total Female (15-24)]]</f>
        <v>93</v>
      </c>
      <c r="BT957" s="22">
        <f>Enrollment[[#This Row],[Refugee Total]]+Enrollment[[#This Row],[Total Host]]</f>
        <v>157</v>
      </c>
      <c r="BU957" s="22">
        <f>Enrollment[[#This Row],['# of Girls from refugee community in age group 3-5 enrolled in learning spaces]]+Enrollment[[#This Row],['# of Girls from host community in age group 3-5 enrolled in learning spaces]]</f>
        <v>34</v>
      </c>
      <c r="BV957" s="22">
        <f>Enrollment[[#This Row],['# of Girls from refugee community in age group 6-14 enrolled in learning spaces]]+Enrollment[[#This Row],['# of Girls from host community in age group 6-14 enrolled in learning spaces]]</f>
        <v>59</v>
      </c>
      <c r="BW9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57" s="22">
        <f>Enrollment[[#This Row],['# of Boys from refugee community in age group 3-5 enrolled in learning spaces]]+Enrollment[[#This Row],['# of Boys from host community in age group 3-5 enrolled in learning spaces]]</f>
        <v>20</v>
      </c>
      <c r="BZ957" s="22">
        <f>Enrollment[[#This Row],['# of Boys from refugee community in age group 6-14 enrolled in learning spaces]]+Enrollment[[#This Row],['# of Boys from host community in age group 6-14 enrolled in learning spaces]]</f>
        <v>44</v>
      </c>
      <c r="CA9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9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58" spans="1:80">
      <c r="A958" s="21" t="s">
        <v>140</v>
      </c>
      <c r="B958" s="21" t="s">
        <v>141</v>
      </c>
      <c r="C958" s="21" t="s">
        <v>1539</v>
      </c>
      <c r="D958" s="21" t="s">
        <v>1540</v>
      </c>
      <c r="E958" s="21" t="s">
        <v>314</v>
      </c>
      <c r="F958" s="21" t="s">
        <v>1562</v>
      </c>
      <c r="G958" s="21">
        <v>31012882</v>
      </c>
      <c r="H958" s="21" t="s">
        <v>166</v>
      </c>
      <c r="I958" s="21" t="s">
        <v>167</v>
      </c>
      <c r="J958" s="21" t="s">
        <v>168</v>
      </c>
      <c r="K958" s="21">
        <v>20.9757309837455</v>
      </c>
      <c r="L958" s="21">
        <v>92.245762453403401</v>
      </c>
      <c r="M958" s="21">
        <v>-62.378088170821698</v>
      </c>
      <c r="N958" s="21">
        <v>4</v>
      </c>
      <c r="P958" s="21" t="s">
        <v>99</v>
      </c>
      <c r="Q958" s="21" t="s">
        <v>108</v>
      </c>
      <c r="S958" s="21">
        <v>20</v>
      </c>
      <c r="T958" s="21">
        <v>0</v>
      </c>
      <c r="U958" s="21">
        <v>15</v>
      </c>
      <c r="V958" s="21">
        <v>0</v>
      </c>
      <c r="W958" s="21">
        <v>0</v>
      </c>
      <c r="X958" s="21">
        <v>0</v>
      </c>
      <c r="Y958" s="21">
        <v>0</v>
      </c>
      <c r="Z958" s="21">
        <v>0</v>
      </c>
      <c r="AA958" s="21">
        <v>34</v>
      </c>
      <c r="AB958" s="21">
        <v>0</v>
      </c>
      <c r="AC958" s="21">
        <v>36</v>
      </c>
      <c r="AD958" s="21">
        <v>0</v>
      </c>
      <c r="AE958" s="21">
        <v>0</v>
      </c>
      <c r="AF958" s="21">
        <v>0</v>
      </c>
      <c r="AG958" s="21">
        <v>0</v>
      </c>
      <c r="AH958" s="21">
        <v>0</v>
      </c>
      <c r="AI958" s="21">
        <v>0</v>
      </c>
      <c r="AJ958" s="21">
        <v>0</v>
      </c>
      <c r="AK958" s="21">
        <v>0</v>
      </c>
      <c r="AL958" s="21">
        <v>0</v>
      </c>
      <c r="AM958" s="21">
        <v>0</v>
      </c>
      <c r="AN958" s="21">
        <v>0</v>
      </c>
      <c r="AO958" s="21">
        <v>0</v>
      </c>
      <c r="AP958" s="21">
        <v>0</v>
      </c>
      <c r="AQ958" s="21">
        <v>0</v>
      </c>
      <c r="AR958" s="21">
        <v>0</v>
      </c>
      <c r="AS958" s="21">
        <v>0</v>
      </c>
      <c r="AT958" s="21">
        <v>0</v>
      </c>
      <c r="AU958" s="21">
        <v>0</v>
      </c>
      <c r="AV958" s="21">
        <v>0</v>
      </c>
      <c r="AW958" s="21">
        <v>0</v>
      </c>
      <c r="AX958" s="21">
        <v>0</v>
      </c>
      <c r="AZ9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58" s="22">
        <f>Enrollment[[#This Row],[Refugee Children 3-14]]+Enrollment[[#This Row],[Refugee Children 15-24]]</f>
        <v>105</v>
      </c>
      <c r="BC9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58" s="22">
        <f>Enrollment[[#This Row],[Host Children 3-14]]+Enrollment[[#This Row],[Host Children 15-24]]</f>
        <v>0</v>
      </c>
      <c r="BF958" s="22">
        <f>Enrollment[[#This Row],['# of Boys from refugee community in age group 3-5 enrolled in learning spaces]]+Enrollment[[#This Row],['# of Boys from refugee community in age group 6-14 enrolled in learning spaces]]</f>
        <v>51</v>
      </c>
      <c r="BG958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958" s="22">
        <f>Enrollment[[#This Row],['# of Boys from host community in age group 3-5 enrolled in learning spaces]]+Enrollment[[#This Row],['# of Boys from host community in age group 6-14 enrolled in learning spaces]]</f>
        <v>0</v>
      </c>
      <c r="BI958" s="22">
        <f>Enrollment[[#This Row],['# of Girls from host community in age group 3-5 enrolled in learning spaces]]+Enrollment[[#This Row],['# of Girls from host community in age group 6-14 enrolled in learning spaces]]</f>
        <v>0</v>
      </c>
      <c r="BJ958" s="22">
        <f>Enrollment[[#This Row],[Male Refugee (3-14)]]+Enrollment[[#This Row],[Host Male (3-14)]]</f>
        <v>51</v>
      </c>
      <c r="BK958" s="22">
        <f>Enrollment[[#This Row],[Female Refugee (3-14)]]+Enrollment[[#This Row],[Host Female (3-14)]]</f>
        <v>54</v>
      </c>
      <c r="BL9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58" s="22">
        <f>Enrollment[[#This Row],['# of Boys from host community in age group 15-17 enrolled in learning spaces]]+Enrollment[[#This Row],['# of Boys from host community in age group 18-24 enrolled in learning spaces]]</f>
        <v>0</v>
      </c>
      <c r="BO9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58" s="22">
        <f>Enrollment[[#This Row],[Male Refugee (15-24)]]+Enrollment[[#This Row],[Male Host (15-24)]]</f>
        <v>0</v>
      </c>
      <c r="BQ958" s="22">
        <f>Enrollment[[#This Row],[Female Refugee  (15-24)]]+Enrollment[[#This Row],[Female Host (15-24)]]</f>
        <v>0</v>
      </c>
      <c r="BR958" s="22">
        <f>Enrollment[[#This Row],[Total Male (3-14)]]+Enrollment[[#This Row],[Total Male (15-24)]]</f>
        <v>51</v>
      </c>
      <c r="BS958" s="22">
        <f>Enrollment[[#This Row],[Total Female (3-14)]]+Enrollment[[#This Row],[Total Female (15-24)]]</f>
        <v>54</v>
      </c>
      <c r="BT958" s="22">
        <f>Enrollment[[#This Row],[Refugee Total]]+Enrollment[[#This Row],[Total Host]]</f>
        <v>105</v>
      </c>
      <c r="BU958" s="22">
        <f>Enrollment[[#This Row],['# of Girls from refugee community in age group 3-5 enrolled in learning spaces]]+Enrollment[[#This Row],['# of Girls from host community in age group 3-5 enrolled in learning spaces]]</f>
        <v>20</v>
      </c>
      <c r="BV958" s="22">
        <f>Enrollment[[#This Row],['# of Girls from refugee community in age group 6-14 enrolled in learning spaces]]+Enrollment[[#This Row],['# of Girls from host community in age group 6-14 enrolled in learning spaces]]</f>
        <v>34</v>
      </c>
      <c r="BW9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58" s="22">
        <f>Enrollment[[#This Row],['# of Boys from refugee community in age group 3-5 enrolled in learning spaces]]+Enrollment[[#This Row],['# of Boys from host community in age group 3-5 enrolled in learning spaces]]</f>
        <v>15</v>
      </c>
      <c r="BZ958" s="22">
        <f>Enrollment[[#This Row],['# of Boys from refugee community in age group 6-14 enrolled in learning spaces]]+Enrollment[[#This Row],['# of Boys from host community in age group 6-14 enrolled in learning spaces]]</f>
        <v>36</v>
      </c>
      <c r="CA9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9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59" spans="1:80">
      <c r="A959" s="21" t="s">
        <v>140</v>
      </c>
      <c r="B959" s="21" t="s">
        <v>141</v>
      </c>
      <c r="C959" s="21" t="s">
        <v>1539</v>
      </c>
      <c r="D959" s="21" t="s">
        <v>1540</v>
      </c>
      <c r="E959" s="21" t="s">
        <v>1563</v>
      </c>
      <c r="F959" s="21" t="s">
        <v>1564</v>
      </c>
      <c r="G959" s="21">
        <v>31012837</v>
      </c>
      <c r="H959" s="21" t="s">
        <v>166</v>
      </c>
      <c r="I959" s="21" t="s">
        <v>259</v>
      </c>
      <c r="J959" s="21" t="s">
        <v>168</v>
      </c>
      <c r="P959" s="21" t="s">
        <v>99</v>
      </c>
      <c r="Q959" s="21" t="s">
        <v>108</v>
      </c>
      <c r="S959" s="21">
        <v>43</v>
      </c>
      <c r="T959" s="21">
        <v>0</v>
      </c>
      <c r="U959" s="21">
        <v>26</v>
      </c>
      <c r="V959" s="21">
        <v>0</v>
      </c>
      <c r="W959" s="21">
        <v>0</v>
      </c>
      <c r="X959" s="21">
        <v>0</v>
      </c>
      <c r="Y959" s="21">
        <v>0</v>
      </c>
      <c r="Z959" s="21">
        <v>0</v>
      </c>
      <c r="AA959" s="21">
        <v>18</v>
      </c>
      <c r="AB959" s="21">
        <v>0</v>
      </c>
      <c r="AC959" s="21">
        <v>17</v>
      </c>
      <c r="AD959" s="21">
        <v>0</v>
      </c>
      <c r="AE959" s="21">
        <v>0</v>
      </c>
      <c r="AF959" s="21">
        <v>0</v>
      </c>
      <c r="AG959" s="21">
        <v>0</v>
      </c>
      <c r="AH959" s="21">
        <v>0</v>
      </c>
      <c r="AI959" s="21">
        <v>0</v>
      </c>
      <c r="AJ959" s="21">
        <v>0</v>
      </c>
      <c r="AK959" s="21">
        <v>0</v>
      </c>
      <c r="AL959" s="21">
        <v>0</v>
      </c>
      <c r="AM959" s="21">
        <v>0</v>
      </c>
      <c r="AN959" s="21">
        <v>0</v>
      </c>
      <c r="AO959" s="21">
        <v>0</v>
      </c>
      <c r="AP959" s="21">
        <v>0</v>
      </c>
      <c r="AQ959" s="21">
        <v>0</v>
      </c>
      <c r="AR959" s="21">
        <v>0</v>
      </c>
      <c r="AS959" s="21">
        <v>0</v>
      </c>
      <c r="AT959" s="21">
        <v>0</v>
      </c>
      <c r="AU959" s="21">
        <v>0</v>
      </c>
      <c r="AV959" s="21">
        <v>0</v>
      </c>
      <c r="AW959" s="21">
        <v>0</v>
      </c>
      <c r="AX959" s="21">
        <v>0</v>
      </c>
      <c r="AZ9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9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59" s="22">
        <f>Enrollment[[#This Row],[Refugee Children 3-14]]+Enrollment[[#This Row],[Refugee Children 15-24]]</f>
        <v>104</v>
      </c>
      <c r="BC9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59" s="22">
        <f>Enrollment[[#This Row],[Host Children 3-14]]+Enrollment[[#This Row],[Host Children 15-24]]</f>
        <v>0</v>
      </c>
      <c r="BF959" s="22">
        <f>Enrollment[[#This Row],['# of Boys from refugee community in age group 3-5 enrolled in learning spaces]]+Enrollment[[#This Row],['# of Boys from refugee community in age group 6-14 enrolled in learning spaces]]</f>
        <v>43</v>
      </c>
      <c r="BG959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959" s="22">
        <f>Enrollment[[#This Row],['# of Boys from host community in age group 3-5 enrolled in learning spaces]]+Enrollment[[#This Row],['# of Boys from host community in age group 6-14 enrolled in learning spaces]]</f>
        <v>0</v>
      </c>
      <c r="BI959" s="22">
        <f>Enrollment[[#This Row],['# of Girls from host community in age group 3-5 enrolled in learning spaces]]+Enrollment[[#This Row],['# of Girls from host community in age group 6-14 enrolled in learning spaces]]</f>
        <v>0</v>
      </c>
      <c r="BJ959" s="22">
        <f>Enrollment[[#This Row],[Male Refugee (3-14)]]+Enrollment[[#This Row],[Host Male (3-14)]]</f>
        <v>43</v>
      </c>
      <c r="BK959" s="22">
        <f>Enrollment[[#This Row],[Female Refugee (3-14)]]+Enrollment[[#This Row],[Host Female (3-14)]]</f>
        <v>61</v>
      </c>
      <c r="BL9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59" s="22">
        <f>Enrollment[[#This Row],['# of Boys from host community in age group 15-17 enrolled in learning spaces]]+Enrollment[[#This Row],['# of Boys from host community in age group 18-24 enrolled in learning spaces]]</f>
        <v>0</v>
      </c>
      <c r="BO9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59" s="22">
        <f>Enrollment[[#This Row],[Male Refugee (15-24)]]+Enrollment[[#This Row],[Male Host (15-24)]]</f>
        <v>0</v>
      </c>
      <c r="BQ959" s="22">
        <f>Enrollment[[#This Row],[Female Refugee  (15-24)]]+Enrollment[[#This Row],[Female Host (15-24)]]</f>
        <v>0</v>
      </c>
      <c r="BR959" s="22">
        <f>Enrollment[[#This Row],[Total Male (3-14)]]+Enrollment[[#This Row],[Total Male (15-24)]]</f>
        <v>43</v>
      </c>
      <c r="BS959" s="22">
        <f>Enrollment[[#This Row],[Total Female (3-14)]]+Enrollment[[#This Row],[Total Female (15-24)]]</f>
        <v>61</v>
      </c>
      <c r="BT959" s="22">
        <f>Enrollment[[#This Row],[Refugee Total]]+Enrollment[[#This Row],[Total Host]]</f>
        <v>104</v>
      </c>
      <c r="BU959" s="22">
        <f>Enrollment[[#This Row],['# of Girls from refugee community in age group 3-5 enrolled in learning spaces]]+Enrollment[[#This Row],['# of Girls from host community in age group 3-5 enrolled in learning spaces]]</f>
        <v>43</v>
      </c>
      <c r="BV959" s="22">
        <f>Enrollment[[#This Row],['# of Girls from refugee community in age group 6-14 enrolled in learning spaces]]+Enrollment[[#This Row],['# of Girls from host community in age group 6-14 enrolled in learning spaces]]</f>
        <v>18</v>
      </c>
      <c r="BW9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59" s="22">
        <f>Enrollment[[#This Row],['# of Boys from refugee community in age group 3-5 enrolled in learning spaces]]+Enrollment[[#This Row],['# of Boys from host community in age group 3-5 enrolled in learning spaces]]</f>
        <v>26</v>
      </c>
      <c r="BZ959" s="22">
        <f>Enrollment[[#This Row],['# of Boys from refugee community in age group 6-14 enrolled in learning spaces]]+Enrollment[[#This Row],['# of Boys from host community in age group 6-14 enrolled in learning spaces]]</f>
        <v>17</v>
      </c>
      <c r="CA9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60" spans="1:80">
      <c r="A960" s="21" t="s">
        <v>140</v>
      </c>
      <c r="B960" s="21" t="s">
        <v>141</v>
      </c>
      <c r="C960" s="21" t="s">
        <v>1539</v>
      </c>
      <c r="D960" s="21" t="s">
        <v>1540</v>
      </c>
      <c r="E960" s="21" t="s">
        <v>1563</v>
      </c>
      <c r="F960" s="21" t="s">
        <v>1516</v>
      </c>
      <c r="G960" s="21">
        <v>31012850</v>
      </c>
      <c r="H960" s="21" t="s">
        <v>166</v>
      </c>
      <c r="I960" s="21" t="s">
        <v>167</v>
      </c>
      <c r="J960" s="21" t="s">
        <v>168</v>
      </c>
      <c r="K960" s="21">
        <v>20.9729573363398</v>
      </c>
      <c r="L960" s="21">
        <v>92.245428304735896</v>
      </c>
      <c r="M960" s="21">
        <v>-44.588977432592401</v>
      </c>
      <c r="N960" s="21">
        <v>4</v>
      </c>
      <c r="P960" s="21" t="s">
        <v>99</v>
      </c>
      <c r="Q960" s="21" t="s">
        <v>108</v>
      </c>
      <c r="S960" s="21">
        <v>34</v>
      </c>
      <c r="T960" s="21">
        <v>0</v>
      </c>
      <c r="U960" s="21">
        <v>35</v>
      </c>
      <c r="V960" s="21">
        <v>0</v>
      </c>
      <c r="W960" s="21">
        <v>0</v>
      </c>
      <c r="X960" s="21">
        <v>0</v>
      </c>
      <c r="Y960" s="21">
        <v>0</v>
      </c>
      <c r="Z960" s="21">
        <v>0</v>
      </c>
      <c r="AA960" s="21">
        <v>24</v>
      </c>
      <c r="AB960" s="21">
        <v>0</v>
      </c>
      <c r="AC960" s="21">
        <v>11</v>
      </c>
      <c r="AD960" s="21">
        <v>0</v>
      </c>
      <c r="AE960" s="21">
        <v>0</v>
      </c>
      <c r="AF960" s="21">
        <v>0</v>
      </c>
      <c r="AG960" s="21">
        <v>0</v>
      </c>
      <c r="AH960" s="21">
        <v>0</v>
      </c>
      <c r="AI960" s="21">
        <v>0</v>
      </c>
      <c r="AJ960" s="21">
        <v>0</v>
      </c>
      <c r="AK960" s="21">
        <v>0</v>
      </c>
      <c r="AL960" s="21">
        <v>0</v>
      </c>
      <c r="AM960" s="21">
        <v>0</v>
      </c>
      <c r="AN960" s="21">
        <v>0</v>
      </c>
      <c r="AO960" s="21">
        <v>0</v>
      </c>
      <c r="AP960" s="21">
        <v>0</v>
      </c>
      <c r="AQ960" s="21">
        <v>0</v>
      </c>
      <c r="AR960" s="21">
        <v>0</v>
      </c>
      <c r="AS960" s="21">
        <v>0</v>
      </c>
      <c r="AT960" s="21">
        <v>0</v>
      </c>
      <c r="AU960" s="21">
        <v>0</v>
      </c>
      <c r="AV960" s="21">
        <v>0</v>
      </c>
      <c r="AW960" s="21">
        <v>0</v>
      </c>
      <c r="AX960" s="21">
        <v>0</v>
      </c>
      <c r="AZ9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9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60" s="22">
        <f>Enrollment[[#This Row],[Refugee Children 3-14]]+Enrollment[[#This Row],[Refugee Children 15-24]]</f>
        <v>104</v>
      </c>
      <c r="BC9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60" s="22">
        <f>Enrollment[[#This Row],[Host Children 3-14]]+Enrollment[[#This Row],[Host Children 15-24]]</f>
        <v>0</v>
      </c>
      <c r="BF960" s="22">
        <f>Enrollment[[#This Row],['# of Boys from refugee community in age group 3-5 enrolled in learning spaces]]+Enrollment[[#This Row],['# of Boys from refugee community in age group 6-14 enrolled in learning spaces]]</f>
        <v>46</v>
      </c>
      <c r="BG960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960" s="22">
        <f>Enrollment[[#This Row],['# of Boys from host community in age group 3-5 enrolled in learning spaces]]+Enrollment[[#This Row],['# of Boys from host community in age group 6-14 enrolled in learning spaces]]</f>
        <v>0</v>
      </c>
      <c r="BI960" s="22">
        <f>Enrollment[[#This Row],['# of Girls from host community in age group 3-5 enrolled in learning spaces]]+Enrollment[[#This Row],['# of Girls from host community in age group 6-14 enrolled in learning spaces]]</f>
        <v>0</v>
      </c>
      <c r="BJ960" s="22">
        <f>Enrollment[[#This Row],[Male Refugee (3-14)]]+Enrollment[[#This Row],[Host Male (3-14)]]</f>
        <v>46</v>
      </c>
      <c r="BK960" s="22">
        <f>Enrollment[[#This Row],[Female Refugee (3-14)]]+Enrollment[[#This Row],[Host Female (3-14)]]</f>
        <v>58</v>
      </c>
      <c r="BL9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60" s="22">
        <f>Enrollment[[#This Row],['# of Boys from host community in age group 15-17 enrolled in learning spaces]]+Enrollment[[#This Row],['# of Boys from host community in age group 18-24 enrolled in learning spaces]]</f>
        <v>0</v>
      </c>
      <c r="BO9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60" s="22">
        <f>Enrollment[[#This Row],[Male Refugee (15-24)]]+Enrollment[[#This Row],[Male Host (15-24)]]</f>
        <v>0</v>
      </c>
      <c r="BQ960" s="22">
        <f>Enrollment[[#This Row],[Female Refugee  (15-24)]]+Enrollment[[#This Row],[Female Host (15-24)]]</f>
        <v>0</v>
      </c>
      <c r="BR960" s="22">
        <f>Enrollment[[#This Row],[Total Male (3-14)]]+Enrollment[[#This Row],[Total Male (15-24)]]</f>
        <v>46</v>
      </c>
      <c r="BS960" s="22">
        <f>Enrollment[[#This Row],[Total Female (3-14)]]+Enrollment[[#This Row],[Total Female (15-24)]]</f>
        <v>58</v>
      </c>
      <c r="BT960" s="22">
        <f>Enrollment[[#This Row],[Refugee Total]]+Enrollment[[#This Row],[Total Host]]</f>
        <v>104</v>
      </c>
      <c r="BU960" s="22">
        <f>Enrollment[[#This Row],['# of Girls from refugee community in age group 3-5 enrolled in learning spaces]]+Enrollment[[#This Row],['# of Girls from host community in age group 3-5 enrolled in learning spaces]]</f>
        <v>34</v>
      </c>
      <c r="BV960" s="22">
        <f>Enrollment[[#This Row],['# of Girls from refugee community in age group 6-14 enrolled in learning spaces]]+Enrollment[[#This Row],['# of Girls from host community in age group 6-14 enrolled in learning spaces]]</f>
        <v>24</v>
      </c>
      <c r="BW9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60" s="22">
        <f>Enrollment[[#This Row],['# of Boys from refugee community in age group 3-5 enrolled in learning spaces]]+Enrollment[[#This Row],['# of Boys from host community in age group 3-5 enrolled in learning spaces]]</f>
        <v>35</v>
      </c>
      <c r="BZ960" s="22">
        <f>Enrollment[[#This Row],['# of Boys from refugee community in age group 6-14 enrolled in learning spaces]]+Enrollment[[#This Row],['# of Boys from host community in age group 6-14 enrolled in learning spaces]]</f>
        <v>11</v>
      </c>
      <c r="CA9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9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61" spans="1:80">
      <c r="A961" s="21" t="s">
        <v>140</v>
      </c>
      <c r="B961" s="21" t="s">
        <v>141</v>
      </c>
      <c r="C961" s="21" t="s">
        <v>1539</v>
      </c>
      <c r="D961" s="21" t="s">
        <v>1540</v>
      </c>
      <c r="E961" s="21" t="s">
        <v>1563</v>
      </c>
      <c r="F961" s="21" t="s">
        <v>1518</v>
      </c>
      <c r="G961" s="21">
        <v>31012950</v>
      </c>
      <c r="H961" s="21" t="s">
        <v>166</v>
      </c>
      <c r="I961" s="21" t="s">
        <v>259</v>
      </c>
      <c r="J961" s="21" t="s">
        <v>168</v>
      </c>
      <c r="K961" s="21">
        <v>20.972975775028701</v>
      </c>
      <c r="L961" s="21">
        <v>92.245353311600198</v>
      </c>
      <c r="M961" s="21">
        <v>-22.5793471443545</v>
      </c>
      <c r="N961" s="21">
        <v>4</v>
      </c>
      <c r="P961" s="21" t="s">
        <v>99</v>
      </c>
      <c r="Q961" s="21" t="s">
        <v>108</v>
      </c>
      <c r="S961" s="21">
        <v>14</v>
      </c>
      <c r="T961" s="21">
        <v>0</v>
      </c>
      <c r="U961" s="21">
        <v>19</v>
      </c>
      <c r="V961" s="21">
        <v>0</v>
      </c>
      <c r="W961" s="21">
        <v>0</v>
      </c>
      <c r="X961" s="21">
        <v>0</v>
      </c>
      <c r="Y961" s="21">
        <v>0</v>
      </c>
      <c r="Z961" s="21">
        <v>0</v>
      </c>
      <c r="AA961" s="21">
        <v>34</v>
      </c>
      <c r="AB961" s="21">
        <v>0</v>
      </c>
      <c r="AC961" s="21">
        <v>36</v>
      </c>
      <c r="AD961" s="21">
        <v>0</v>
      </c>
      <c r="AE961" s="21">
        <v>0</v>
      </c>
      <c r="AF961" s="21">
        <v>0</v>
      </c>
      <c r="AG961" s="21">
        <v>0</v>
      </c>
      <c r="AH961" s="21">
        <v>0</v>
      </c>
      <c r="AI961" s="21">
        <v>0</v>
      </c>
      <c r="AJ961" s="21">
        <v>0</v>
      </c>
      <c r="AK961" s="21">
        <v>0</v>
      </c>
      <c r="AL961" s="21">
        <v>0</v>
      </c>
      <c r="AM961" s="21">
        <v>0</v>
      </c>
      <c r="AN961" s="21">
        <v>0</v>
      </c>
      <c r="AO961" s="21">
        <v>0</v>
      </c>
      <c r="AP961" s="21">
        <v>0</v>
      </c>
      <c r="AQ961" s="21">
        <v>0</v>
      </c>
      <c r="AR961" s="21">
        <v>0</v>
      </c>
      <c r="AS961" s="21">
        <v>0</v>
      </c>
      <c r="AT961" s="21">
        <v>0</v>
      </c>
      <c r="AU961" s="21">
        <v>0</v>
      </c>
      <c r="AV961" s="21">
        <v>0</v>
      </c>
      <c r="AW961" s="21">
        <v>0</v>
      </c>
      <c r="AX961" s="21">
        <v>0</v>
      </c>
      <c r="AZ9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103</v>
      </c>
      <c r="BA9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61" s="22">
        <f>Enrollment[[#This Row],[Refugee Children 3-14]]+Enrollment[[#This Row],[Refugee Children 15-24]]</f>
        <v>103</v>
      </c>
      <c r="BC9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61" s="22">
        <f>Enrollment[[#This Row],[Host Children 3-14]]+Enrollment[[#This Row],[Host Children 15-24]]</f>
        <v>0</v>
      </c>
      <c r="BF961" s="22">
        <f>Enrollment[[#This Row],['# of Boys from refugee community in age group 3-5 enrolled in learning spaces]]+Enrollment[[#This Row],['# of Boys from refugee community in age group 6-14 enrolled in learning spaces]]</f>
        <v>55</v>
      </c>
      <c r="BG961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961" s="22">
        <f>Enrollment[[#This Row],['# of Boys from host community in age group 3-5 enrolled in learning spaces]]+Enrollment[[#This Row],['# of Boys from host community in age group 6-14 enrolled in learning spaces]]</f>
        <v>0</v>
      </c>
      <c r="BI961" s="22">
        <f>Enrollment[[#This Row],['# of Girls from host community in age group 3-5 enrolled in learning spaces]]+Enrollment[[#This Row],['# of Girls from host community in age group 6-14 enrolled in learning spaces]]</f>
        <v>0</v>
      </c>
      <c r="BJ961" s="22">
        <f>Enrollment[[#This Row],[Male Refugee (3-14)]]+Enrollment[[#This Row],[Host Male (3-14)]]</f>
        <v>55</v>
      </c>
      <c r="BK961" s="22">
        <f>Enrollment[[#This Row],[Female Refugee (3-14)]]+Enrollment[[#This Row],[Host Female (3-14)]]</f>
        <v>48</v>
      </c>
      <c r="BL9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61" s="22">
        <f>Enrollment[[#This Row],['# of Boys from host community in age group 15-17 enrolled in learning spaces]]+Enrollment[[#This Row],['# of Boys from host community in age group 18-24 enrolled in learning spaces]]</f>
        <v>0</v>
      </c>
      <c r="BO9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61" s="22">
        <f>Enrollment[[#This Row],[Male Refugee (15-24)]]+Enrollment[[#This Row],[Male Host (15-24)]]</f>
        <v>0</v>
      </c>
      <c r="BQ961" s="22">
        <f>Enrollment[[#This Row],[Female Refugee  (15-24)]]+Enrollment[[#This Row],[Female Host (15-24)]]</f>
        <v>0</v>
      </c>
      <c r="BR961" s="22">
        <f>Enrollment[[#This Row],[Total Male (3-14)]]+Enrollment[[#This Row],[Total Male (15-24)]]</f>
        <v>55</v>
      </c>
      <c r="BS961" s="22">
        <f>Enrollment[[#This Row],[Total Female (3-14)]]+Enrollment[[#This Row],[Total Female (15-24)]]</f>
        <v>48</v>
      </c>
      <c r="BT961" s="22">
        <f>Enrollment[[#This Row],[Refugee Total]]+Enrollment[[#This Row],[Total Host]]</f>
        <v>103</v>
      </c>
      <c r="BU961" s="22">
        <f>Enrollment[[#This Row],['# of Girls from refugee community in age group 3-5 enrolled in learning spaces]]+Enrollment[[#This Row],['# of Girls from host community in age group 3-5 enrolled in learning spaces]]</f>
        <v>14</v>
      </c>
      <c r="BV961" s="22">
        <f>Enrollment[[#This Row],['# of Girls from refugee community in age group 6-14 enrolled in learning spaces]]+Enrollment[[#This Row],['# of Girls from host community in age group 6-14 enrolled in learning spaces]]</f>
        <v>34</v>
      </c>
      <c r="BW9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61" s="22">
        <f>Enrollment[[#This Row],['# of Boys from refugee community in age group 3-5 enrolled in learning spaces]]+Enrollment[[#This Row],['# of Boys from host community in age group 3-5 enrolled in learning spaces]]</f>
        <v>19</v>
      </c>
      <c r="BZ961" s="22">
        <f>Enrollment[[#This Row],['# of Boys from refugee community in age group 6-14 enrolled in learning spaces]]+Enrollment[[#This Row],['# of Boys from host community in age group 6-14 enrolled in learning spaces]]</f>
        <v>36</v>
      </c>
      <c r="CA9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9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62" spans="1:80">
      <c r="A962" s="21" t="s">
        <v>140</v>
      </c>
      <c r="B962" s="21" t="s">
        <v>141</v>
      </c>
      <c r="C962" s="21" t="s">
        <v>1539</v>
      </c>
      <c r="D962" s="21" t="s">
        <v>1540</v>
      </c>
      <c r="E962" s="21" t="s">
        <v>1563</v>
      </c>
      <c r="F962" s="21" t="s">
        <v>1565</v>
      </c>
      <c r="G962" s="21">
        <v>31013108</v>
      </c>
      <c r="H962" s="21" t="s">
        <v>166</v>
      </c>
      <c r="I962" s="21" t="s">
        <v>259</v>
      </c>
      <c r="J962" s="21" t="s">
        <v>168</v>
      </c>
      <c r="K962" s="21">
        <v>20.972442689331402</v>
      </c>
      <c r="L962" s="21">
        <v>92.245128465042498</v>
      </c>
      <c r="M962" s="21">
        <v>-40.098038983844198</v>
      </c>
      <c r="N962" s="21">
        <v>4</v>
      </c>
      <c r="P962" s="21" t="s">
        <v>99</v>
      </c>
      <c r="Q962" s="21" t="s">
        <v>108</v>
      </c>
      <c r="S962" s="21">
        <v>20</v>
      </c>
      <c r="T962" s="21">
        <v>0</v>
      </c>
      <c r="U962" s="21">
        <v>40</v>
      </c>
      <c r="V962" s="21">
        <v>0</v>
      </c>
      <c r="W962" s="21">
        <v>0</v>
      </c>
      <c r="X962" s="21">
        <v>0</v>
      </c>
      <c r="Y962" s="21">
        <v>0</v>
      </c>
      <c r="Z962" s="21">
        <v>0</v>
      </c>
      <c r="AA962" s="21">
        <v>16</v>
      </c>
      <c r="AB962" s="21">
        <v>0</v>
      </c>
      <c r="AC962" s="21">
        <v>14</v>
      </c>
      <c r="AD962" s="21">
        <v>0</v>
      </c>
      <c r="AE962" s="21">
        <v>0</v>
      </c>
      <c r="AF962" s="21">
        <v>0</v>
      </c>
      <c r="AG962" s="21">
        <v>0</v>
      </c>
      <c r="AH962" s="21">
        <v>0</v>
      </c>
      <c r="AI962" s="21">
        <v>0</v>
      </c>
      <c r="AJ962" s="21">
        <v>0</v>
      </c>
      <c r="AK962" s="21">
        <v>0</v>
      </c>
      <c r="AL962" s="21">
        <v>0</v>
      </c>
      <c r="AM962" s="21">
        <v>0</v>
      </c>
      <c r="AN962" s="21">
        <v>0</v>
      </c>
      <c r="AO962" s="21">
        <v>0</v>
      </c>
      <c r="AP962" s="21">
        <v>0</v>
      </c>
      <c r="AQ962" s="21">
        <v>0</v>
      </c>
      <c r="AR962" s="21">
        <v>0</v>
      </c>
      <c r="AS962" s="21">
        <v>0</v>
      </c>
      <c r="AT962" s="21">
        <v>0</v>
      </c>
      <c r="AU962" s="21">
        <v>0</v>
      </c>
      <c r="AV962" s="21">
        <v>0</v>
      </c>
      <c r="AW962" s="21">
        <v>0</v>
      </c>
      <c r="AX962" s="21">
        <v>0</v>
      </c>
      <c r="AZ9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90</v>
      </c>
      <c r="BA9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62" s="22">
        <f>Enrollment[[#This Row],[Refugee Children 3-14]]+Enrollment[[#This Row],[Refugee Children 15-24]]</f>
        <v>90</v>
      </c>
      <c r="BC9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62" s="22">
        <f>Enrollment[[#This Row],[Host Children 3-14]]+Enrollment[[#This Row],[Host Children 15-24]]</f>
        <v>0</v>
      </c>
      <c r="BF962" s="22">
        <f>Enrollment[[#This Row],['# of Boys from refugee community in age group 3-5 enrolled in learning spaces]]+Enrollment[[#This Row],['# of Boys from refugee community in age group 6-14 enrolled in learning spaces]]</f>
        <v>54</v>
      </c>
      <c r="BG962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962" s="22">
        <f>Enrollment[[#This Row],['# of Boys from host community in age group 3-5 enrolled in learning spaces]]+Enrollment[[#This Row],['# of Boys from host community in age group 6-14 enrolled in learning spaces]]</f>
        <v>0</v>
      </c>
      <c r="BI962" s="22">
        <f>Enrollment[[#This Row],['# of Girls from host community in age group 3-5 enrolled in learning spaces]]+Enrollment[[#This Row],['# of Girls from host community in age group 6-14 enrolled in learning spaces]]</f>
        <v>0</v>
      </c>
      <c r="BJ962" s="22">
        <f>Enrollment[[#This Row],[Male Refugee (3-14)]]+Enrollment[[#This Row],[Host Male (3-14)]]</f>
        <v>54</v>
      </c>
      <c r="BK962" s="22">
        <f>Enrollment[[#This Row],[Female Refugee (3-14)]]+Enrollment[[#This Row],[Host Female (3-14)]]</f>
        <v>36</v>
      </c>
      <c r="BL96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6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62" s="22">
        <f>Enrollment[[#This Row],['# of Boys from host community in age group 15-17 enrolled in learning spaces]]+Enrollment[[#This Row],['# of Boys from host community in age group 18-24 enrolled in learning spaces]]</f>
        <v>0</v>
      </c>
      <c r="BO9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62" s="22">
        <f>Enrollment[[#This Row],[Male Refugee (15-24)]]+Enrollment[[#This Row],[Male Host (15-24)]]</f>
        <v>0</v>
      </c>
      <c r="BQ962" s="22">
        <f>Enrollment[[#This Row],[Female Refugee  (15-24)]]+Enrollment[[#This Row],[Female Host (15-24)]]</f>
        <v>0</v>
      </c>
      <c r="BR962" s="22">
        <f>Enrollment[[#This Row],[Total Male (3-14)]]+Enrollment[[#This Row],[Total Male (15-24)]]</f>
        <v>54</v>
      </c>
      <c r="BS962" s="22">
        <f>Enrollment[[#This Row],[Total Female (3-14)]]+Enrollment[[#This Row],[Total Female (15-24)]]</f>
        <v>36</v>
      </c>
      <c r="BT962" s="22">
        <f>Enrollment[[#This Row],[Refugee Total]]+Enrollment[[#This Row],[Total Host]]</f>
        <v>90</v>
      </c>
      <c r="BU962" s="22">
        <f>Enrollment[[#This Row],['# of Girls from refugee community in age group 3-5 enrolled in learning spaces]]+Enrollment[[#This Row],['# of Girls from host community in age group 3-5 enrolled in learning spaces]]</f>
        <v>20</v>
      </c>
      <c r="BV962" s="22">
        <f>Enrollment[[#This Row],['# of Girls from refugee community in age group 6-14 enrolled in learning spaces]]+Enrollment[[#This Row],['# of Girls from host community in age group 6-14 enrolled in learning spaces]]</f>
        <v>16</v>
      </c>
      <c r="BW96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62" s="22">
        <f>Enrollment[[#This Row],['# of Boys from refugee community in age group 3-5 enrolled in learning spaces]]+Enrollment[[#This Row],['# of Boys from host community in age group 3-5 enrolled in learning spaces]]</f>
        <v>40</v>
      </c>
      <c r="BZ962" s="22">
        <f>Enrollment[[#This Row],['# of Boys from refugee community in age group 6-14 enrolled in learning spaces]]+Enrollment[[#This Row],['# of Boys from host community in age group 6-14 enrolled in learning spaces]]</f>
        <v>14</v>
      </c>
      <c r="CA962" s="22">
        <f>Enrollment[[#This Row],['# of Boys from refugee community in age group 15-17 enrolled in learning spaces]]+Enrollment[[#This Row],['# of Boys from host community in age group 15-17 enrolled in learning spaces]]</f>
        <v>0</v>
      </c>
      <c r="CB9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63" spans="1:80">
      <c r="A963" s="21" t="s">
        <v>140</v>
      </c>
      <c r="B963" s="21" t="s">
        <v>141</v>
      </c>
      <c r="C963" s="21" t="s">
        <v>1539</v>
      </c>
      <c r="D963" s="21" t="s">
        <v>1540</v>
      </c>
      <c r="E963" s="21" t="s">
        <v>1563</v>
      </c>
      <c r="F963" s="21" t="s">
        <v>1566</v>
      </c>
      <c r="G963" s="21">
        <v>31013110</v>
      </c>
      <c r="H963" s="21" t="s">
        <v>166</v>
      </c>
      <c r="I963" s="21" t="s">
        <v>259</v>
      </c>
      <c r="J963" s="21" t="s">
        <v>168</v>
      </c>
      <c r="K963" s="21">
        <v>20.972931028015399</v>
      </c>
      <c r="L963" s="21">
        <v>92.245642163746496</v>
      </c>
      <c r="M963" s="21">
        <v>-53.400752674278102</v>
      </c>
      <c r="N963" s="21">
        <v>4</v>
      </c>
      <c r="P963" s="21" t="s">
        <v>99</v>
      </c>
      <c r="Q963" s="21" t="s">
        <v>108</v>
      </c>
      <c r="S963" s="21">
        <v>14</v>
      </c>
      <c r="T963" s="21">
        <v>0</v>
      </c>
      <c r="U963" s="21">
        <v>21</v>
      </c>
      <c r="V963" s="21">
        <v>0</v>
      </c>
      <c r="W963" s="21">
        <v>0</v>
      </c>
      <c r="X963" s="21">
        <v>0</v>
      </c>
      <c r="Y963" s="21">
        <v>0</v>
      </c>
      <c r="Z963" s="21">
        <v>0</v>
      </c>
      <c r="AA963" s="21">
        <v>39</v>
      </c>
      <c r="AB963" s="21">
        <v>0</v>
      </c>
      <c r="AC963" s="21">
        <v>31</v>
      </c>
      <c r="AD963" s="21">
        <v>0</v>
      </c>
      <c r="AE963" s="21">
        <v>0</v>
      </c>
      <c r="AF963" s="21">
        <v>0</v>
      </c>
      <c r="AG963" s="21">
        <v>0</v>
      </c>
      <c r="AH963" s="21">
        <v>0</v>
      </c>
      <c r="AI963" s="21">
        <v>0</v>
      </c>
      <c r="AJ963" s="21">
        <v>0</v>
      </c>
      <c r="AK963" s="21">
        <v>0</v>
      </c>
      <c r="AL963" s="21">
        <v>0</v>
      </c>
      <c r="AM963" s="21">
        <v>0</v>
      </c>
      <c r="AN963" s="21">
        <v>0</v>
      </c>
      <c r="AO963" s="21">
        <v>0</v>
      </c>
      <c r="AP963" s="21">
        <v>0</v>
      </c>
      <c r="AQ963" s="21">
        <v>0</v>
      </c>
      <c r="AR963" s="21">
        <v>0</v>
      </c>
      <c r="AS963" s="21">
        <v>0</v>
      </c>
      <c r="AT963" s="21">
        <v>0</v>
      </c>
      <c r="AU963" s="21">
        <v>0</v>
      </c>
      <c r="AV963" s="21">
        <v>0</v>
      </c>
      <c r="AW963" s="21">
        <v>0</v>
      </c>
      <c r="AX963" s="21">
        <v>0</v>
      </c>
      <c r="AZ9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63" s="22">
        <f>Enrollment[[#This Row],[Refugee Children 3-14]]+Enrollment[[#This Row],[Refugee Children 15-24]]</f>
        <v>105</v>
      </c>
      <c r="BC9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63" s="22">
        <f>Enrollment[[#This Row],[Host Children 3-14]]+Enrollment[[#This Row],[Host Children 15-24]]</f>
        <v>0</v>
      </c>
      <c r="BF963" s="22">
        <f>Enrollment[[#This Row],['# of Boys from refugee community in age group 3-5 enrolled in learning spaces]]+Enrollment[[#This Row],['# of Boys from refugee community in age group 6-14 enrolled in learning spaces]]</f>
        <v>52</v>
      </c>
      <c r="BG963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63" s="22">
        <f>Enrollment[[#This Row],['# of Boys from host community in age group 3-5 enrolled in learning spaces]]+Enrollment[[#This Row],['# of Boys from host community in age group 6-14 enrolled in learning spaces]]</f>
        <v>0</v>
      </c>
      <c r="BI963" s="22">
        <f>Enrollment[[#This Row],['# of Girls from host community in age group 3-5 enrolled in learning spaces]]+Enrollment[[#This Row],['# of Girls from host community in age group 6-14 enrolled in learning spaces]]</f>
        <v>0</v>
      </c>
      <c r="BJ963" s="22">
        <f>Enrollment[[#This Row],[Male Refugee (3-14)]]+Enrollment[[#This Row],[Host Male (3-14)]]</f>
        <v>52</v>
      </c>
      <c r="BK963" s="22">
        <f>Enrollment[[#This Row],[Female Refugee (3-14)]]+Enrollment[[#This Row],[Host Female (3-14)]]</f>
        <v>53</v>
      </c>
      <c r="BL96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6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63" s="22">
        <f>Enrollment[[#This Row],['# of Boys from host community in age group 15-17 enrolled in learning spaces]]+Enrollment[[#This Row],['# of Boys from host community in age group 18-24 enrolled in learning spaces]]</f>
        <v>0</v>
      </c>
      <c r="BO9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63" s="22">
        <f>Enrollment[[#This Row],[Male Refugee (15-24)]]+Enrollment[[#This Row],[Male Host (15-24)]]</f>
        <v>0</v>
      </c>
      <c r="BQ963" s="22">
        <f>Enrollment[[#This Row],[Female Refugee  (15-24)]]+Enrollment[[#This Row],[Female Host (15-24)]]</f>
        <v>0</v>
      </c>
      <c r="BR963" s="22">
        <f>Enrollment[[#This Row],[Total Male (3-14)]]+Enrollment[[#This Row],[Total Male (15-24)]]</f>
        <v>52</v>
      </c>
      <c r="BS963" s="22">
        <f>Enrollment[[#This Row],[Total Female (3-14)]]+Enrollment[[#This Row],[Total Female (15-24)]]</f>
        <v>53</v>
      </c>
      <c r="BT963" s="22">
        <f>Enrollment[[#This Row],[Refugee Total]]+Enrollment[[#This Row],[Total Host]]</f>
        <v>105</v>
      </c>
      <c r="BU963" s="22">
        <f>Enrollment[[#This Row],['# of Girls from refugee community in age group 3-5 enrolled in learning spaces]]+Enrollment[[#This Row],['# of Girls from host community in age group 3-5 enrolled in learning spaces]]</f>
        <v>14</v>
      </c>
      <c r="BV963" s="22">
        <f>Enrollment[[#This Row],['# of Girls from refugee community in age group 6-14 enrolled in learning spaces]]+Enrollment[[#This Row],['# of Girls from host community in age group 6-14 enrolled in learning spaces]]</f>
        <v>39</v>
      </c>
      <c r="BW96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63" s="22">
        <f>Enrollment[[#This Row],['# of Boys from refugee community in age group 3-5 enrolled in learning spaces]]+Enrollment[[#This Row],['# of Boys from host community in age group 3-5 enrolled in learning spaces]]</f>
        <v>21</v>
      </c>
      <c r="BZ963" s="22">
        <f>Enrollment[[#This Row],['# of Boys from refugee community in age group 6-14 enrolled in learning spaces]]+Enrollment[[#This Row],['# of Boys from host community in age group 6-14 enrolled in learning spaces]]</f>
        <v>31</v>
      </c>
      <c r="CA963" s="22">
        <f>Enrollment[[#This Row],['# of Boys from refugee community in age group 15-17 enrolled in learning spaces]]+Enrollment[[#This Row],['# of Boys from host community in age group 15-17 enrolled in learning spaces]]</f>
        <v>0</v>
      </c>
      <c r="CB9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64" spans="1:80">
      <c r="A964" s="21" t="s">
        <v>140</v>
      </c>
      <c r="B964" s="21" t="s">
        <v>141</v>
      </c>
      <c r="C964" s="21" t="s">
        <v>1539</v>
      </c>
      <c r="D964" s="21" t="s">
        <v>1540</v>
      </c>
      <c r="E964" s="21" t="s">
        <v>1563</v>
      </c>
      <c r="F964" s="21" t="s">
        <v>1500</v>
      </c>
      <c r="G964" s="21">
        <v>31013165</v>
      </c>
      <c r="H964" s="21" t="s">
        <v>166</v>
      </c>
      <c r="I964" s="21" t="s">
        <v>259</v>
      </c>
      <c r="J964" s="21" t="s">
        <v>168</v>
      </c>
      <c r="K964" s="21">
        <v>20.972939516627999</v>
      </c>
      <c r="L964" s="21">
        <v>92.245585763404193</v>
      </c>
      <c r="M964" s="21">
        <v>-39.6886770589539</v>
      </c>
      <c r="N964" s="21">
        <v>4</v>
      </c>
      <c r="P964" s="21" t="s">
        <v>99</v>
      </c>
      <c r="Q964" s="21" t="s">
        <v>108</v>
      </c>
      <c r="S964" s="21">
        <v>33</v>
      </c>
      <c r="T964" s="21">
        <v>0</v>
      </c>
      <c r="U964" s="21">
        <v>36</v>
      </c>
      <c r="V964" s="21">
        <v>0</v>
      </c>
      <c r="W964" s="21">
        <v>0</v>
      </c>
      <c r="X964" s="21">
        <v>0</v>
      </c>
      <c r="Y964" s="21">
        <v>0</v>
      </c>
      <c r="Z964" s="21">
        <v>0</v>
      </c>
      <c r="AA964" s="21">
        <v>22</v>
      </c>
      <c r="AB964" s="21">
        <v>0</v>
      </c>
      <c r="AC964" s="21">
        <v>15</v>
      </c>
      <c r="AD964" s="21">
        <v>0</v>
      </c>
      <c r="AE964" s="21">
        <v>0</v>
      </c>
      <c r="AF964" s="21">
        <v>0</v>
      </c>
      <c r="AG964" s="21">
        <v>0</v>
      </c>
      <c r="AH964" s="21">
        <v>0</v>
      </c>
      <c r="AI964" s="21">
        <v>0</v>
      </c>
      <c r="AJ964" s="21">
        <v>0</v>
      </c>
      <c r="AK964" s="21">
        <v>0</v>
      </c>
      <c r="AL964" s="21">
        <v>0</v>
      </c>
      <c r="AM964" s="21">
        <v>0</v>
      </c>
      <c r="AN964" s="21">
        <v>0</v>
      </c>
      <c r="AO964" s="21">
        <v>0</v>
      </c>
      <c r="AP964" s="21">
        <v>0</v>
      </c>
      <c r="AQ964" s="21">
        <v>0</v>
      </c>
      <c r="AR964" s="21">
        <v>0</v>
      </c>
      <c r="AS964" s="21">
        <v>0</v>
      </c>
      <c r="AT964" s="21">
        <v>0</v>
      </c>
      <c r="AU964" s="21">
        <v>0</v>
      </c>
      <c r="AV964" s="21">
        <v>0</v>
      </c>
      <c r="AW964" s="21">
        <v>0</v>
      </c>
      <c r="AX964" s="21">
        <v>0</v>
      </c>
      <c r="AZ9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9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64" s="22">
        <f>Enrollment[[#This Row],[Refugee Children 3-14]]+Enrollment[[#This Row],[Refugee Children 15-24]]</f>
        <v>106</v>
      </c>
      <c r="BC9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64" s="22">
        <f>Enrollment[[#This Row],[Host Children 3-14]]+Enrollment[[#This Row],[Host Children 15-24]]</f>
        <v>0</v>
      </c>
      <c r="BF96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964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964" s="22">
        <f>Enrollment[[#This Row],['# of Boys from host community in age group 3-5 enrolled in learning spaces]]+Enrollment[[#This Row],['# of Boys from host community in age group 6-14 enrolled in learning spaces]]</f>
        <v>0</v>
      </c>
      <c r="BI964" s="22">
        <f>Enrollment[[#This Row],['# of Girls from host community in age group 3-5 enrolled in learning spaces]]+Enrollment[[#This Row],['# of Girls from host community in age group 6-14 enrolled in learning spaces]]</f>
        <v>0</v>
      </c>
      <c r="BJ964" s="22">
        <f>Enrollment[[#This Row],[Male Refugee (3-14)]]+Enrollment[[#This Row],[Host Male (3-14)]]</f>
        <v>51</v>
      </c>
      <c r="BK964" s="22">
        <f>Enrollment[[#This Row],[Female Refugee (3-14)]]+Enrollment[[#This Row],[Host Female (3-14)]]</f>
        <v>55</v>
      </c>
      <c r="BL9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64" s="22">
        <f>Enrollment[[#This Row],['# of Boys from host community in age group 15-17 enrolled in learning spaces]]+Enrollment[[#This Row],['# of Boys from host community in age group 18-24 enrolled in learning spaces]]</f>
        <v>0</v>
      </c>
      <c r="BO9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64" s="22">
        <f>Enrollment[[#This Row],[Male Refugee (15-24)]]+Enrollment[[#This Row],[Male Host (15-24)]]</f>
        <v>0</v>
      </c>
      <c r="BQ964" s="22">
        <f>Enrollment[[#This Row],[Female Refugee  (15-24)]]+Enrollment[[#This Row],[Female Host (15-24)]]</f>
        <v>0</v>
      </c>
      <c r="BR964" s="22">
        <f>Enrollment[[#This Row],[Total Male (3-14)]]+Enrollment[[#This Row],[Total Male (15-24)]]</f>
        <v>51</v>
      </c>
      <c r="BS964" s="22">
        <f>Enrollment[[#This Row],[Total Female (3-14)]]+Enrollment[[#This Row],[Total Female (15-24)]]</f>
        <v>55</v>
      </c>
      <c r="BT964" s="22">
        <f>Enrollment[[#This Row],[Refugee Total]]+Enrollment[[#This Row],[Total Host]]</f>
        <v>106</v>
      </c>
      <c r="BU964" s="22">
        <f>Enrollment[[#This Row],['# of Girls from refugee community in age group 3-5 enrolled in learning spaces]]+Enrollment[[#This Row],['# of Girls from host community in age group 3-5 enrolled in learning spaces]]</f>
        <v>33</v>
      </c>
      <c r="BV964" s="22">
        <f>Enrollment[[#This Row],['# of Girls from refugee community in age group 6-14 enrolled in learning spaces]]+Enrollment[[#This Row],['# of Girls from host community in age group 6-14 enrolled in learning spaces]]</f>
        <v>22</v>
      </c>
      <c r="BW9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64" s="22">
        <f>Enrollment[[#This Row],['# of Boys from refugee community in age group 3-5 enrolled in learning spaces]]+Enrollment[[#This Row],['# of Boys from host community in age group 3-5 enrolled in learning spaces]]</f>
        <v>36</v>
      </c>
      <c r="BZ964" s="22">
        <f>Enrollment[[#This Row],['# of Boys from refugee community in age group 6-14 enrolled in learning spaces]]+Enrollment[[#This Row],['# of Boys from host community in age group 6-14 enrolled in learning spaces]]</f>
        <v>15</v>
      </c>
      <c r="CA9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9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65" spans="1:80">
      <c r="A965" s="21" t="s">
        <v>140</v>
      </c>
      <c r="B965" s="21" t="s">
        <v>141</v>
      </c>
      <c r="C965" s="21" t="s">
        <v>1539</v>
      </c>
      <c r="D965" s="21" t="s">
        <v>1540</v>
      </c>
      <c r="E965" s="21" t="s">
        <v>1563</v>
      </c>
      <c r="F965" s="21" t="s">
        <v>1567</v>
      </c>
      <c r="G965" s="21">
        <v>31013177</v>
      </c>
      <c r="H965" s="21" t="s">
        <v>166</v>
      </c>
      <c r="I965" s="21" t="s">
        <v>259</v>
      </c>
      <c r="J965" s="21" t="s">
        <v>168</v>
      </c>
      <c r="K965" s="21">
        <v>20.9723671725556</v>
      </c>
      <c r="L965" s="21">
        <v>92.245127454209495</v>
      </c>
      <c r="M965" s="21">
        <v>-56.936853769448597</v>
      </c>
      <c r="N965" s="21">
        <v>4</v>
      </c>
      <c r="P965" s="21" t="s">
        <v>99</v>
      </c>
      <c r="Q965" s="21" t="s">
        <v>108</v>
      </c>
      <c r="S965" s="21">
        <v>33</v>
      </c>
      <c r="T965" s="21">
        <v>0</v>
      </c>
      <c r="U965" s="21">
        <v>32</v>
      </c>
      <c r="V965" s="21">
        <v>0</v>
      </c>
      <c r="W965" s="21">
        <v>0</v>
      </c>
      <c r="X965" s="21">
        <v>0</v>
      </c>
      <c r="Y965" s="21">
        <v>0</v>
      </c>
      <c r="Z965" s="21">
        <v>0</v>
      </c>
      <c r="AA965" s="21">
        <v>16</v>
      </c>
      <c r="AB965" s="21">
        <v>0</v>
      </c>
      <c r="AC965" s="21">
        <v>14</v>
      </c>
      <c r="AD965" s="21">
        <v>0</v>
      </c>
      <c r="AE965" s="21">
        <v>0</v>
      </c>
      <c r="AF965" s="21">
        <v>0</v>
      </c>
      <c r="AG965" s="21">
        <v>0</v>
      </c>
      <c r="AH965" s="21">
        <v>0</v>
      </c>
      <c r="AI965" s="21">
        <v>0</v>
      </c>
      <c r="AJ965" s="21">
        <v>0</v>
      </c>
      <c r="AK965" s="21">
        <v>0</v>
      </c>
      <c r="AL965" s="21">
        <v>0</v>
      </c>
      <c r="AM965" s="21">
        <v>0</v>
      </c>
      <c r="AN965" s="21">
        <v>0</v>
      </c>
      <c r="AO965" s="21">
        <v>0</v>
      </c>
      <c r="AP965" s="21">
        <v>0</v>
      </c>
      <c r="AQ965" s="21">
        <v>0</v>
      </c>
      <c r="AR965" s="21">
        <v>0</v>
      </c>
      <c r="AS965" s="21">
        <v>0</v>
      </c>
      <c r="AT965" s="21">
        <v>0</v>
      </c>
      <c r="AU965" s="21">
        <v>0</v>
      </c>
      <c r="AV965" s="21">
        <v>0</v>
      </c>
      <c r="AW965" s="21">
        <v>0</v>
      </c>
      <c r="AX965" s="21">
        <v>0</v>
      </c>
      <c r="AZ9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95</v>
      </c>
      <c r="BA9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65" s="22">
        <f>Enrollment[[#This Row],[Refugee Children 3-14]]+Enrollment[[#This Row],[Refugee Children 15-24]]</f>
        <v>95</v>
      </c>
      <c r="BC9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65" s="22">
        <f>Enrollment[[#This Row],[Host Children 3-14]]+Enrollment[[#This Row],[Host Children 15-24]]</f>
        <v>0</v>
      </c>
      <c r="BF965" s="22">
        <f>Enrollment[[#This Row],['# of Boys from refugee community in age group 3-5 enrolled in learning spaces]]+Enrollment[[#This Row],['# of Boys from refugee community in age group 6-14 enrolled in learning spaces]]</f>
        <v>46</v>
      </c>
      <c r="BG965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965" s="22">
        <f>Enrollment[[#This Row],['# of Boys from host community in age group 3-5 enrolled in learning spaces]]+Enrollment[[#This Row],['# of Boys from host community in age group 6-14 enrolled in learning spaces]]</f>
        <v>0</v>
      </c>
      <c r="BI965" s="22">
        <f>Enrollment[[#This Row],['# of Girls from host community in age group 3-5 enrolled in learning spaces]]+Enrollment[[#This Row],['# of Girls from host community in age group 6-14 enrolled in learning spaces]]</f>
        <v>0</v>
      </c>
      <c r="BJ965" s="22">
        <f>Enrollment[[#This Row],[Male Refugee (3-14)]]+Enrollment[[#This Row],[Host Male (3-14)]]</f>
        <v>46</v>
      </c>
      <c r="BK965" s="22">
        <f>Enrollment[[#This Row],[Female Refugee (3-14)]]+Enrollment[[#This Row],[Host Female (3-14)]]</f>
        <v>49</v>
      </c>
      <c r="BL9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65" s="22">
        <f>Enrollment[[#This Row],['# of Boys from host community in age group 15-17 enrolled in learning spaces]]+Enrollment[[#This Row],['# of Boys from host community in age group 18-24 enrolled in learning spaces]]</f>
        <v>0</v>
      </c>
      <c r="BO9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65" s="22">
        <f>Enrollment[[#This Row],[Male Refugee (15-24)]]+Enrollment[[#This Row],[Male Host (15-24)]]</f>
        <v>0</v>
      </c>
      <c r="BQ965" s="22">
        <f>Enrollment[[#This Row],[Female Refugee  (15-24)]]+Enrollment[[#This Row],[Female Host (15-24)]]</f>
        <v>0</v>
      </c>
      <c r="BR965" s="22">
        <f>Enrollment[[#This Row],[Total Male (3-14)]]+Enrollment[[#This Row],[Total Male (15-24)]]</f>
        <v>46</v>
      </c>
      <c r="BS965" s="22">
        <f>Enrollment[[#This Row],[Total Female (3-14)]]+Enrollment[[#This Row],[Total Female (15-24)]]</f>
        <v>49</v>
      </c>
      <c r="BT965" s="22">
        <f>Enrollment[[#This Row],[Refugee Total]]+Enrollment[[#This Row],[Total Host]]</f>
        <v>95</v>
      </c>
      <c r="BU965" s="22">
        <f>Enrollment[[#This Row],['# of Girls from refugee community in age group 3-5 enrolled in learning spaces]]+Enrollment[[#This Row],['# of Girls from host community in age group 3-5 enrolled in learning spaces]]</f>
        <v>33</v>
      </c>
      <c r="BV965" s="22">
        <f>Enrollment[[#This Row],['# of Girls from refugee community in age group 6-14 enrolled in learning spaces]]+Enrollment[[#This Row],['# of Girls from host community in age group 6-14 enrolled in learning spaces]]</f>
        <v>16</v>
      </c>
      <c r="BW9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65" s="22">
        <f>Enrollment[[#This Row],['# of Boys from refugee community in age group 3-5 enrolled in learning spaces]]+Enrollment[[#This Row],['# of Boys from host community in age group 3-5 enrolled in learning spaces]]</f>
        <v>32</v>
      </c>
      <c r="BZ965" s="22">
        <f>Enrollment[[#This Row],['# of Boys from refugee community in age group 6-14 enrolled in learning spaces]]+Enrollment[[#This Row],['# of Boys from host community in age group 6-14 enrolled in learning spaces]]</f>
        <v>14</v>
      </c>
      <c r="CA9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9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66" spans="1:80">
      <c r="A966" s="21" t="s">
        <v>140</v>
      </c>
      <c r="B966" s="21" t="s">
        <v>141</v>
      </c>
      <c r="C966" s="21" t="s">
        <v>1568</v>
      </c>
      <c r="D966" s="21" t="s">
        <v>1569</v>
      </c>
      <c r="E966" s="21" t="s">
        <v>1404</v>
      </c>
      <c r="F966" s="21" t="s">
        <v>1570</v>
      </c>
      <c r="G966" s="21">
        <v>31012968</v>
      </c>
      <c r="H966" s="21" t="s">
        <v>166</v>
      </c>
      <c r="I966" s="21" t="s">
        <v>259</v>
      </c>
      <c r="J966" s="21" t="s">
        <v>168</v>
      </c>
      <c r="P966" s="21" t="s">
        <v>99</v>
      </c>
      <c r="Q966" s="21" t="s">
        <v>108</v>
      </c>
      <c r="S966" s="21">
        <v>19</v>
      </c>
      <c r="T966" s="21">
        <v>0</v>
      </c>
      <c r="U966" s="21">
        <v>16</v>
      </c>
      <c r="V966" s="21">
        <v>0</v>
      </c>
      <c r="W966" s="21">
        <v>0</v>
      </c>
      <c r="X966" s="21">
        <v>0</v>
      </c>
      <c r="Y966" s="21">
        <v>0</v>
      </c>
      <c r="Z966" s="21">
        <v>0</v>
      </c>
      <c r="AA966" s="21">
        <v>34</v>
      </c>
      <c r="AB966" s="21">
        <v>0</v>
      </c>
      <c r="AC966" s="21">
        <v>36</v>
      </c>
      <c r="AD966" s="21">
        <v>0</v>
      </c>
      <c r="AE966" s="21">
        <v>0</v>
      </c>
      <c r="AF966" s="21">
        <v>0</v>
      </c>
      <c r="AG966" s="21">
        <v>0</v>
      </c>
      <c r="AH966" s="21">
        <v>0</v>
      </c>
      <c r="AI966" s="21">
        <v>0</v>
      </c>
      <c r="AJ966" s="21">
        <v>0</v>
      </c>
      <c r="AK966" s="21">
        <v>0</v>
      </c>
      <c r="AL966" s="21">
        <v>0</v>
      </c>
      <c r="AM966" s="21">
        <v>0</v>
      </c>
      <c r="AN966" s="21">
        <v>0</v>
      </c>
      <c r="AO966" s="21">
        <v>0</v>
      </c>
      <c r="AP966" s="21">
        <v>0</v>
      </c>
      <c r="AQ966" s="21">
        <v>0</v>
      </c>
      <c r="AR966" s="21">
        <v>0</v>
      </c>
      <c r="AS966" s="21">
        <v>0</v>
      </c>
      <c r="AT966" s="21">
        <v>0</v>
      </c>
      <c r="AU966" s="21">
        <v>0</v>
      </c>
      <c r="AV966" s="21">
        <v>0</v>
      </c>
      <c r="AW966" s="21">
        <v>0</v>
      </c>
      <c r="AX966" s="21">
        <v>0</v>
      </c>
      <c r="AZ9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66" s="22">
        <f>Enrollment[[#This Row],[Refugee Children 3-14]]+Enrollment[[#This Row],[Refugee Children 15-24]]</f>
        <v>105</v>
      </c>
      <c r="BC9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66" s="22">
        <f>Enrollment[[#This Row],[Host Children 3-14]]+Enrollment[[#This Row],[Host Children 15-24]]</f>
        <v>0</v>
      </c>
      <c r="BF966" s="22">
        <f>Enrollment[[#This Row],['# of Boys from refugee community in age group 3-5 enrolled in learning spaces]]+Enrollment[[#This Row],['# of Boys from refugee community in age group 6-14 enrolled in learning spaces]]</f>
        <v>52</v>
      </c>
      <c r="BG966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66" s="22">
        <f>Enrollment[[#This Row],['# of Boys from host community in age group 3-5 enrolled in learning spaces]]+Enrollment[[#This Row],['# of Boys from host community in age group 6-14 enrolled in learning spaces]]</f>
        <v>0</v>
      </c>
      <c r="BI966" s="22">
        <f>Enrollment[[#This Row],['# of Girls from host community in age group 3-5 enrolled in learning spaces]]+Enrollment[[#This Row],['# of Girls from host community in age group 6-14 enrolled in learning spaces]]</f>
        <v>0</v>
      </c>
      <c r="BJ966" s="22">
        <f>Enrollment[[#This Row],[Male Refugee (3-14)]]+Enrollment[[#This Row],[Host Male (3-14)]]</f>
        <v>52</v>
      </c>
      <c r="BK966" s="22">
        <f>Enrollment[[#This Row],[Female Refugee (3-14)]]+Enrollment[[#This Row],[Host Female (3-14)]]</f>
        <v>53</v>
      </c>
      <c r="BL9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66" s="22">
        <f>Enrollment[[#This Row],['# of Boys from host community in age group 15-17 enrolled in learning spaces]]+Enrollment[[#This Row],['# of Boys from host community in age group 18-24 enrolled in learning spaces]]</f>
        <v>0</v>
      </c>
      <c r="BO9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66" s="22">
        <f>Enrollment[[#This Row],[Male Refugee (15-24)]]+Enrollment[[#This Row],[Male Host (15-24)]]</f>
        <v>0</v>
      </c>
      <c r="BQ966" s="22">
        <f>Enrollment[[#This Row],[Female Refugee  (15-24)]]+Enrollment[[#This Row],[Female Host (15-24)]]</f>
        <v>0</v>
      </c>
      <c r="BR966" s="22">
        <f>Enrollment[[#This Row],[Total Male (3-14)]]+Enrollment[[#This Row],[Total Male (15-24)]]</f>
        <v>52</v>
      </c>
      <c r="BS966" s="22">
        <f>Enrollment[[#This Row],[Total Female (3-14)]]+Enrollment[[#This Row],[Total Female (15-24)]]</f>
        <v>53</v>
      </c>
      <c r="BT966" s="22">
        <f>Enrollment[[#This Row],[Refugee Total]]+Enrollment[[#This Row],[Total Host]]</f>
        <v>105</v>
      </c>
      <c r="BU966" s="22">
        <f>Enrollment[[#This Row],['# of Girls from refugee community in age group 3-5 enrolled in learning spaces]]+Enrollment[[#This Row],['# of Girls from host community in age group 3-5 enrolled in learning spaces]]</f>
        <v>19</v>
      </c>
      <c r="BV966" s="22">
        <f>Enrollment[[#This Row],['# of Girls from refugee community in age group 6-14 enrolled in learning spaces]]+Enrollment[[#This Row],['# of Girls from host community in age group 6-14 enrolled in learning spaces]]</f>
        <v>34</v>
      </c>
      <c r="BW9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66" s="22">
        <f>Enrollment[[#This Row],['# of Boys from refugee community in age group 3-5 enrolled in learning spaces]]+Enrollment[[#This Row],['# of Boys from host community in age group 3-5 enrolled in learning spaces]]</f>
        <v>16</v>
      </c>
      <c r="BZ966" s="22">
        <f>Enrollment[[#This Row],['# of Boys from refugee community in age group 6-14 enrolled in learning spaces]]+Enrollment[[#This Row],['# of Boys from host community in age group 6-14 enrolled in learning spaces]]</f>
        <v>36</v>
      </c>
      <c r="CA9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9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67" spans="1:80">
      <c r="A967" s="21" t="s">
        <v>140</v>
      </c>
      <c r="B967" s="21" t="s">
        <v>141</v>
      </c>
      <c r="C967" s="21" t="s">
        <v>1571</v>
      </c>
      <c r="D967" s="21" t="s">
        <v>1572</v>
      </c>
      <c r="E967" s="21" t="s">
        <v>354</v>
      </c>
      <c r="F967" s="21" t="s">
        <v>1573</v>
      </c>
      <c r="G967" s="21">
        <v>31013034</v>
      </c>
      <c r="H967" s="21" t="s">
        <v>166</v>
      </c>
      <c r="I967" s="21" t="s">
        <v>167</v>
      </c>
      <c r="J967" s="21" t="s">
        <v>168</v>
      </c>
      <c r="K967" s="21">
        <v>20.970621360236098</v>
      </c>
      <c r="L967" s="21">
        <v>92.247960639730906</v>
      </c>
      <c r="M967" s="21">
        <v>-49.322488745179598</v>
      </c>
      <c r="N967" s="21">
        <v>4</v>
      </c>
      <c r="P967" s="21" t="s">
        <v>99</v>
      </c>
      <c r="Q967" s="21" t="s">
        <v>108</v>
      </c>
      <c r="S967" s="21">
        <v>18</v>
      </c>
      <c r="T967" s="21">
        <v>0</v>
      </c>
      <c r="U967" s="21">
        <v>17</v>
      </c>
      <c r="V967" s="21">
        <v>0</v>
      </c>
      <c r="W967" s="21">
        <v>0</v>
      </c>
      <c r="X967" s="21">
        <v>0</v>
      </c>
      <c r="Y967" s="21">
        <v>0</v>
      </c>
      <c r="Z967" s="21">
        <v>0</v>
      </c>
      <c r="AA967" s="21">
        <v>36</v>
      </c>
      <c r="AB967" s="21">
        <v>0</v>
      </c>
      <c r="AC967" s="21">
        <v>34</v>
      </c>
      <c r="AD967" s="21">
        <v>0</v>
      </c>
      <c r="AE967" s="21">
        <v>0</v>
      </c>
      <c r="AF967" s="21">
        <v>0</v>
      </c>
      <c r="AG967" s="21">
        <v>0</v>
      </c>
      <c r="AH967" s="21">
        <v>0</v>
      </c>
      <c r="AI967" s="21">
        <v>0</v>
      </c>
      <c r="AJ967" s="21">
        <v>0</v>
      </c>
      <c r="AK967" s="21">
        <v>0</v>
      </c>
      <c r="AL967" s="21">
        <v>0</v>
      </c>
      <c r="AM967" s="21">
        <v>0</v>
      </c>
      <c r="AN967" s="21">
        <v>0</v>
      </c>
      <c r="AO967" s="21">
        <v>0</v>
      </c>
      <c r="AP967" s="21">
        <v>0</v>
      </c>
      <c r="AQ967" s="21">
        <v>0</v>
      </c>
      <c r="AR967" s="21">
        <v>0</v>
      </c>
      <c r="AS967" s="21">
        <v>0</v>
      </c>
      <c r="AT967" s="21">
        <v>0</v>
      </c>
      <c r="AU967" s="21">
        <v>0</v>
      </c>
      <c r="AV967" s="21">
        <v>0</v>
      </c>
      <c r="AW967" s="21">
        <v>0</v>
      </c>
      <c r="AX967" s="21">
        <v>0</v>
      </c>
      <c r="AZ9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67" s="22">
        <f>Enrollment[[#This Row],[Refugee Children 3-14]]+Enrollment[[#This Row],[Refugee Children 15-24]]</f>
        <v>105</v>
      </c>
      <c r="BC9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67" s="22">
        <f>Enrollment[[#This Row],[Host Children 3-14]]+Enrollment[[#This Row],[Host Children 15-24]]</f>
        <v>0</v>
      </c>
      <c r="BF967" s="22">
        <f>Enrollment[[#This Row],['# of Boys from refugee community in age group 3-5 enrolled in learning spaces]]+Enrollment[[#This Row],['# of Boys from refugee community in age group 6-14 enrolled in learning spaces]]</f>
        <v>51</v>
      </c>
      <c r="BG967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967" s="22">
        <f>Enrollment[[#This Row],['# of Boys from host community in age group 3-5 enrolled in learning spaces]]+Enrollment[[#This Row],['# of Boys from host community in age group 6-14 enrolled in learning spaces]]</f>
        <v>0</v>
      </c>
      <c r="BI967" s="22">
        <f>Enrollment[[#This Row],['# of Girls from host community in age group 3-5 enrolled in learning spaces]]+Enrollment[[#This Row],['# of Girls from host community in age group 6-14 enrolled in learning spaces]]</f>
        <v>0</v>
      </c>
      <c r="BJ967" s="22">
        <f>Enrollment[[#This Row],[Male Refugee (3-14)]]+Enrollment[[#This Row],[Host Male (3-14)]]</f>
        <v>51</v>
      </c>
      <c r="BK967" s="22">
        <f>Enrollment[[#This Row],[Female Refugee (3-14)]]+Enrollment[[#This Row],[Host Female (3-14)]]</f>
        <v>54</v>
      </c>
      <c r="BL9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67" s="22">
        <f>Enrollment[[#This Row],['# of Boys from host community in age group 15-17 enrolled in learning spaces]]+Enrollment[[#This Row],['# of Boys from host community in age group 18-24 enrolled in learning spaces]]</f>
        <v>0</v>
      </c>
      <c r="BO9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67" s="22">
        <f>Enrollment[[#This Row],[Male Refugee (15-24)]]+Enrollment[[#This Row],[Male Host (15-24)]]</f>
        <v>0</v>
      </c>
      <c r="BQ967" s="22">
        <f>Enrollment[[#This Row],[Female Refugee  (15-24)]]+Enrollment[[#This Row],[Female Host (15-24)]]</f>
        <v>0</v>
      </c>
      <c r="BR967" s="22">
        <f>Enrollment[[#This Row],[Total Male (3-14)]]+Enrollment[[#This Row],[Total Male (15-24)]]</f>
        <v>51</v>
      </c>
      <c r="BS967" s="22">
        <f>Enrollment[[#This Row],[Total Female (3-14)]]+Enrollment[[#This Row],[Total Female (15-24)]]</f>
        <v>54</v>
      </c>
      <c r="BT967" s="22">
        <f>Enrollment[[#This Row],[Refugee Total]]+Enrollment[[#This Row],[Total Host]]</f>
        <v>105</v>
      </c>
      <c r="BU967" s="22">
        <f>Enrollment[[#This Row],['# of Girls from refugee community in age group 3-5 enrolled in learning spaces]]+Enrollment[[#This Row],['# of Girls from host community in age group 3-5 enrolled in learning spaces]]</f>
        <v>18</v>
      </c>
      <c r="BV967" s="22">
        <f>Enrollment[[#This Row],['# of Girls from refugee community in age group 6-14 enrolled in learning spaces]]+Enrollment[[#This Row],['# of Girls from host community in age group 6-14 enrolled in learning spaces]]</f>
        <v>36</v>
      </c>
      <c r="BW9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67" s="22">
        <f>Enrollment[[#This Row],['# of Boys from refugee community in age group 3-5 enrolled in learning spaces]]+Enrollment[[#This Row],['# of Boys from host community in age group 3-5 enrolled in learning spaces]]</f>
        <v>17</v>
      </c>
      <c r="BZ967" s="22">
        <f>Enrollment[[#This Row],['# of Boys from refugee community in age group 6-14 enrolled in learning spaces]]+Enrollment[[#This Row],['# of Boys from host community in age group 6-14 enrolled in learning spaces]]</f>
        <v>34</v>
      </c>
      <c r="CA9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9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68" spans="1:80">
      <c r="A968" s="21" t="s">
        <v>53</v>
      </c>
      <c r="B968" s="21" t="s">
        <v>82</v>
      </c>
      <c r="C968" s="21" t="s">
        <v>274</v>
      </c>
      <c r="D968" s="21" t="s">
        <v>275</v>
      </c>
      <c r="E968" s="21" t="s">
        <v>270</v>
      </c>
      <c r="F968" s="21" t="s">
        <v>1574</v>
      </c>
      <c r="G968" s="21">
        <v>31013017</v>
      </c>
      <c r="H968" s="21" t="s">
        <v>166</v>
      </c>
      <c r="I968" s="21" t="s">
        <v>259</v>
      </c>
      <c r="J968" s="21" t="s">
        <v>168</v>
      </c>
      <c r="K968" s="21">
        <v>20.9796760091305</v>
      </c>
      <c r="L968" s="21">
        <v>92.245513821949601</v>
      </c>
      <c r="M968" s="21">
        <v>-39.959944014541797</v>
      </c>
      <c r="N968" s="21">
        <v>4</v>
      </c>
      <c r="P968" s="21" t="s">
        <v>99</v>
      </c>
      <c r="Q968" s="21" t="s">
        <v>108</v>
      </c>
      <c r="S968" s="21">
        <v>20</v>
      </c>
      <c r="T968" s="21">
        <v>0</v>
      </c>
      <c r="U968" s="21">
        <v>25</v>
      </c>
      <c r="V968" s="21">
        <v>0</v>
      </c>
      <c r="W968" s="21">
        <v>0</v>
      </c>
      <c r="X968" s="21">
        <v>0</v>
      </c>
      <c r="Y968" s="21">
        <v>0</v>
      </c>
      <c r="Z968" s="21">
        <v>0</v>
      </c>
      <c r="AA968" s="21">
        <v>26</v>
      </c>
      <c r="AB968" s="21">
        <v>0</v>
      </c>
      <c r="AC968" s="21">
        <v>41</v>
      </c>
      <c r="AD968" s="21">
        <v>0</v>
      </c>
      <c r="AE968" s="21">
        <v>0</v>
      </c>
      <c r="AF968" s="21">
        <v>0</v>
      </c>
      <c r="AG968" s="21">
        <v>0</v>
      </c>
      <c r="AH968" s="21">
        <v>0</v>
      </c>
      <c r="AI968" s="21">
        <v>0</v>
      </c>
      <c r="AJ968" s="21">
        <v>0</v>
      </c>
      <c r="AK968" s="21">
        <v>0</v>
      </c>
      <c r="AL968" s="21">
        <v>0</v>
      </c>
      <c r="AM968" s="21">
        <v>0</v>
      </c>
      <c r="AN968" s="21">
        <v>0</v>
      </c>
      <c r="AO968" s="21">
        <v>0</v>
      </c>
      <c r="AP968" s="21">
        <v>0</v>
      </c>
      <c r="AQ968" s="21">
        <v>0</v>
      </c>
      <c r="AR968" s="21">
        <v>0</v>
      </c>
      <c r="AS968" s="21">
        <v>0</v>
      </c>
      <c r="AT968" s="21">
        <v>0</v>
      </c>
      <c r="AU968" s="21">
        <v>0</v>
      </c>
      <c r="AV968" s="21">
        <v>0</v>
      </c>
      <c r="AW968" s="21">
        <v>0</v>
      </c>
      <c r="AX968" s="21">
        <v>0</v>
      </c>
      <c r="AZ9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112</v>
      </c>
      <c r="BA9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68" s="22">
        <f>Enrollment[[#This Row],[Refugee Children 3-14]]+Enrollment[[#This Row],[Refugee Children 15-24]]</f>
        <v>112</v>
      </c>
      <c r="BC9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68" s="22">
        <f>Enrollment[[#This Row],[Host Children 3-14]]+Enrollment[[#This Row],[Host Children 15-24]]</f>
        <v>0</v>
      </c>
      <c r="BF968" s="22">
        <f>Enrollment[[#This Row],['# of Boys from refugee community in age group 3-5 enrolled in learning spaces]]+Enrollment[[#This Row],['# of Boys from refugee community in age group 6-14 enrolled in learning spaces]]</f>
        <v>66</v>
      </c>
      <c r="BG968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968" s="22">
        <f>Enrollment[[#This Row],['# of Boys from host community in age group 3-5 enrolled in learning spaces]]+Enrollment[[#This Row],['# of Boys from host community in age group 6-14 enrolled in learning spaces]]</f>
        <v>0</v>
      </c>
      <c r="BI968" s="22">
        <f>Enrollment[[#This Row],['# of Girls from host community in age group 3-5 enrolled in learning spaces]]+Enrollment[[#This Row],['# of Girls from host community in age group 6-14 enrolled in learning spaces]]</f>
        <v>0</v>
      </c>
      <c r="BJ968" s="22">
        <f>Enrollment[[#This Row],[Male Refugee (3-14)]]+Enrollment[[#This Row],[Host Male (3-14)]]</f>
        <v>66</v>
      </c>
      <c r="BK968" s="22">
        <f>Enrollment[[#This Row],[Female Refugee (3-14)]]+Enrollment[[#This Row],[Host Female (3-14)]]</f>
        <v>46</v>
      </c>
      <c r="BL9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68" s="22">
        <f>Enrollment[[#This Row],['# of Boys from host community in age group 15-17 enrolled in learning spaces]]+Enrollment[[#This Row],['# of Boys from host community in age group 18-24 enrolled in learning spaces]]</f>
        <v>0</v>
      </c>
      <c r="BO9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68" s="22">
        <f>Enrollment[[#This Row],[Male Refugee (15-24)]]+Enrollment[[#This Row],[Male Host (15-24)]]</f>
        <v>0</v>
      </c>
      <c r="BQ968" s="22">
        <f>Enrollment[[#This Row],[Female Refugee  (15-24)]]+Enrollment[[#This Row],[Female Host (15-24)]]</f>
        <v>0</v>
      </c>
      <c r="BR968" s="22">
        <f>Enrollment[[#This Row],[Total Male (3-14)]]+Enrollment[[#This Row],[Total Male (15-24)]]</f>
        <v>66</v>
      </c>
      <c r="BS968" s="22">
        <f>Enrollment[[#This Row],[Total Female (3-14)]]+Enrollment[[#This Row],[Total Female (15-24)]]</f>
        <v>46</v>
      </c>
      <c r="BT968" s="22">
        <f>Enrollment[[#This Row],[Refugee Total]]+Enrollment[[#This Row],[Total Host]]</f>
        <v>112</v>
      </c>
      <c r="BU968" s="22">
        <f>Enrollment[[#This Row],['# of Girls from refugee community in age group 3-5 enrolled in learning spaces]]+Enrollment[[#This Row],['# of Girls from host community in age group 3-5 enrolled in learning spaces]]</f>
        <v>20</v>
      </c>
      <c r="BV968" s="22">
        <f>Enrollment[[#This Row],['# of Girls from refugee community in age group 6-14 enrolled in learning spaces]]+Enrollment[[#This Row],['# of Girls from host community in age group 6-14 enrolled in learning spaces]]</f>
        <v>26</v>
      </c>
      <c r="BW9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68" s="22">
        <f>Enrollment[[#This Row],['# of Boys from refugee community in age group 3-5 enrolled in learning spaces]]+Enrollment[[#This Row],['# of Boys from host community in age group 3-5 enrolled in learning spaces]]</f>
        <v>25</v>
      </c>
      <c r="BZ968" s="22">
        <f>Enrollment[[#This Row],['# of Boys from refugee community in age group 6-14 enrolled in learning spaces]]+Enrollment[[#This Row],['# of Boys from host community in age group 6-14 enrolled in learning spaces]]</f>
        <v>41</v>
      </c>
      <c r="CA9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9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69" spans="1:80">
      <c r="A969" s="21" t="s">
        <v>53</v>
      </c>
      <c r="B969" s="21" t="s">
        <v>82</v>
      </c>
      <c r="C969" s="21" t="s">
        <v>274</v>
      </c>
      <c r="D969" s="21" t="s">
        <v>275</v>
      </c>
      <c r="E969" s="21" t="s">
        <v>270</v>
      </c>
      <c r="F969" s="21" t="s">
        <v>1575</v>
      </c>
      <c r="G969" s="21">
        <v>31013068</v>
      </c>
      <c r="H969" s="21" t="s">
        <v>166</v>
      </c>
      <c r="I969" s="21" t="s">
        <v>259</v>
      </c>
      <c r="J969" s="21" t="s">
        <v>168</v>
      </c>
      <c r="K969" s="21">
        <v>20.979721062787998</v>
      </c>
      <c r="L969" s="21">
        <v>92.245462934892203</v>
      </c>
      <c r="M969" s="21">
        <v>-45.865527314952999</v>
      </c>
      <c r="N969" s="21">
        <v>4</v>
      </c>
      <c r="P969" s="21" t="s">
        <v>99</v>
      </c>
      <c r="Q969" s="21" t="s">
        <v>108</v>
      </c>
      <c r="S969" s="21">
        <v>15</v>
      </c>
      <c r="T969" s="21">
        <v>0</v>
      </c>
      <c r="U969" s="21">
        <v>26</v>
      </c>
      <c r="V969" s="21">
        <v>0</v>
      </c>
      <c r="W969" s="21">
        <v>0</v>
      </c>
      <c r="X969" s="21">
        <v>0</v>
      </c>
      <c r="Y969" s="21">
        <v>0</v>
      </c>
      <c r="Z969" s="21">
        <v>0</v>
      </c>
      <c r="AA969" s="21">
        <v>27</v>
      </c>
      <c r="AB969" s="21">
        <v>0</v>
      </c>
      <c r="AC969" s="21">
        <v>45</v>
      </c>
      <c r="AD969" s="21">
        <v>0</v>
      </c>
      <c r="AE969" s="21">
        <v>0</v>
      </c>
      <c r="AF969" s="21">
        <v>0</v>
      </c>
      <c r="AG969" s="21">
        <v>0</v>
      </c>
      <c r="AH969" s="21">
        <v>0</v>
      </c>
      <c r="AI969" s="21">
        <v>0</v>
      </c>
      <c r="AJ969" s="21">
        <v>0</v>
      </c>
      <c r="AK969" s="21">
        <v>0</v>
      </c>
      <c r="AL969" s="21">
        <v>0</v>
      </c>
      <c r="AM969" s="21">
        <v>0</v>
      </c>
      <c r="AN969" s="21">
        <v>0</v>
      </c>
      <c r="AO969" s="21">
        <v>0</v>
      </c>
      <c r="AP969" s="21">
        <v>0</v>
      </c>
      <c r="AQ969" s="21">
        <v>0</v>
      </c>
      <c r="AR969" s="21">
        <v>0</v>
      </c>
      <c r="AS969" s="21">
        <v>0</v>
      </c>
      <c r="AT969" s="21">
        <v>0</v>
      </c>
      <c r="AU969" s="21">
        <v>0</v>
      </c>
      <c r="AV969" s="21">
        <v>0</v>
      </c>
      <c r="AW969" s="21">
        <v>0</v>
      </c>
      <c r="AX969" s="21">
        <v>0</v>
      </c>
      <c r="AZ9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113</v>
      </c>
      <c r="BA9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69" s="22">
        <f>Enrollment[[#This Row],[Refugee Children 3-14]]+Enrollment[[#This Row],[Refugee Children 15-24]]</f>
        <v>113</v>
      </c>
      <c r="BC9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69" s="22">
        <f>Enrollment[[#This Row],[Host Children 3-14]]+Enrollment[[#This Row],[Host Children 15-24]]</f>
        <v>0</v>
      </c>
      <c r="BF969" s="22">
        <f>Enrollment[[#This Row],['# of Boys from refugee community in age group 3-5 enrolled in learning spaces]]+Enrollment[[#This Row],['# of Boys from refugee community in age group 6-14 enrolled in learning spaces]]</f>
        <v>71</v>
      </c>
      <c r="BG969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969" s="22">
        <f>Enrollment[[#This Row],['# of Boys from host community in age group 3-5 enrolled in learning spaces]]+Enrollment[[#This Row],['# of Boys from host community in age group 6-14 enrolled in learning spaces]]</f>
        <v>0</v>
      </c>
      <c r="BI969" s="22">
        <f>Enrollment[[#This Row],['# of Girls from host community in age group 3-5 enrolled in learning spaces]]+Enrollment[[#This Row],['# of Girls from host community in age group 6-14 enrolled in learning spaces]]</f>
        <v>0</v>
      </c>
      <c r="BJ969" s="22">
        <f>Enrollment[[#This Row],[Male Refugee (3-14)]]+Enrollment[[#This Row],[Host Male (3-14)]]</f>
        <v>71</v>
      </c>
      <c r="BK969" s="22">
        <f>Enrollment[[#This Row],[Female Refugee (3-14)]]+Enrollment[[#This Row],[Host Female (3-14)]]</f>
        <v>42</v>
      </c>
      <c r="BL9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69" s="22">
        <f>Enrollment[[#This Row],['# of Boys from host community in age group 15-17 enrolled in learning spaces]]+Enrollment[[#This Row],['# of Boys from host community in age group 18-24 enrolled in learning spaces]]</f>
        <v>0</v>
      </c>
      <c r="BO9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69" s="22">
        <f>Enrollment[[#This Row],[Male Refugee (15-24)]]+Enrollment[[#This Row],[Male Host (15-24)]]</f>
        <v>0</v>
      </c>
      <c r="BQ969" s="22">
        <f>Enrollment[[#This Row],[Female Refugee  (15-24)]]+Enrollment[[#This Row],[Female Host (15-24)]]</f>
        <v>0</v>
      </c>
      <c r="BR969" s="22">
        <f>Enrollment[[#This Row],[Total Male (3-14)]]+Enrollment[[#This Row],[Total Male (15-24)]]</f>
        <v>71</v>
      </c>
      <c r="BS969" s="22">
        <f>Enrollment[[#This Row],[Total Female (3-14)]]+Enrollment[[#This Row],[Total Female (15-24)]]</f>
        <v>42</v>
      </c>
      <c r="BT969" s="22">
        <f>Enrollment[[#This Row],[Refugee Total]]+Enrollment[[#This Row],[Total Host]]</f>
        <v>113</v>
      </c>
      <c r="BU969" s="22">
        <f>Enrollment[[#This Row],['# of Girls from refugee community in age group 3-5 enrolled in learning spaces]]+Enrollment[[#This Row],['# of Girls from host community in age group 3-5 enrolled in learning spaces]]</f>
        <v>15</v>
      </c>
      <c r="BV969" s="22">
        <f>Enrollment[[#This Row],['# of Girls from refugee community in age group 6-14 enrolled in learning spaces]]+Enrollment[[#This Row],['# of Girls from host community in age group 6-14 enrolled in learning spaces]]</f>
        <v>27</v>
      </c>
      <c r="BW9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69" s="22">
        <f>Enrollment[[#This Row],['# of Boys from refugee community in age group 3-5 enrolled in learning spaces]]+Enrollment[[#This Row],['# of Boys from host community in age group 3-5 enrolled in learning spaces]]</f>
        <v>26</v>
      </c>
      <c r="BZ969" s="22">
        <f>Enrollment[[#This Row],['# of Boys from refugee community in age group 6-14 enrolled in learning spaces]]+Enrollment[[#This Row],['# of Boys from host community in age group 6-14 enrolled in learning spaces]]</f>
        <v>45</v>
      </c>
      <c r="CA9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70" spans="1:80">
      <c r="A970" s="21" t="s">
        <v>53</v>
      </c>
      <c r="B970" s="21" t="s">
        <v>82</v>
      </c>
      <c r="C970" s="21" t="s">
        <v>274</v>
      </c>
      <c r="D970" s="21" t="s">
        <v>275</v>
      </c>
      <c r="E970" s="21" t="s">
        <v>205</v>
      </c>
      <c r="F970" s="21" t="s">
        <v>1576</v>
      </c>
      <c r="G970" s="21">
        <v>31013094</v>
      </c>
      <c r="H970" s="21" t="s">
        <v>166</v>
      </c>
      <c r="I970" s="21" t="s">
        <v>259</v>
      </c>
      <c r="J970" s="21" t="s">
        <v>168</v>
      </c>
      <c r="K970" s="21">
        <v>20.979325342051499</v>
      </c>
      <c r="L970" s="21">
        <v>92.246989747978503</v>
      </c>
      <c r="M970" s="21">
        <v>-44.660347558531498</v>
      </c>
      <c r="N970" s="21">
        <v>4</v>
      </c>
      <c r="P970" s="21" t="s">
        <v>99</v>
      </c>
      <c r="Q970" s="21" t="s">
        <v>108</v>
      </c>
      <c r="S970" s="21">
        <v>34</v>
      </c>
      <c r="T970" s="21">
        <v>0</v>
      </c>
      <c r="U970" s="21">
        <v>36</v>
      </c>
      <c r="V970" s="21">
        <v>0</v>
      </c>
      <c r="W970" s="21">
        <v>0</v>
      </c>
      <c r="X970" s="21">
        <v>0</v>
      </c>
      <c r="Y970" s="21">
        <v>0</v>
      </c>
      <c r="Z970" s="21">
        <v>0</v>
      </c>
      <c r="AA970" s="21">
        <v>19</v>
      </c>
      <c r="AB970" s="21">
        <v>0</v>
      </c>
      <c r="AC970" s="21">
        <v>16</v>
      </c>
      <c r="AD970" s="21">
        <v>0</v>
      </c>
      <c r="AE970" s="21">
        <v>0</v>
      </c>
      <c r="AF970" s="21">
        <v>0</v>
      </c>
      <c r="AG970" s="21">
        <v>0</v>
      </c>
      <c r="AH970" s="21">
        <v>0</v>
      </c>
      <c r="AI970" s="21">
        <v>0</v>
      </c>
      <c r="AJ970" s="21">
        <v>0</v>
      </c>
      <c r="AK970" s="21">
        <v>0</v>
      </c>
      <c r="AL970" s="21">
        <v>0</v>
      </c>
      <c r="AM970" s="21">
        <v>0</v>
      </c>
      <c r="AN970" s="21">
        <v>0</v>
      </c>
      <c r="AO970" s="21">
        <v>0</v>
      </c>
      <c r="AP970" s="21">
        <v>0</v>
      </c>
      <c r="AQ970" s="21">
        <v>0</v>
      </c>
      <c r="AR970" s="21">
        <v>0</v>
      </c>
      <c r="AS970" s="21">
        <v>0</v>
      </c>
      <c r="AT970" s="21">
        <v>0</v>
      </c>
      <c r="AU970" s="21">
        <v>0</v>
      </c>
      <c r="AV970" s="21">
        <v>0</v>
      </c>
      <c r="AW970" s="21">
        <v>0</v>
      </c>
      <c r="AX970" s="21">
        <v>0</v>
      </c>
      <c r="AZ9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70" s="22">
        <f>Enrollment[[#This Row],[Refugee Children 3-14]]+Enrollment[[#This Row],[Refugee Children 15-24]]</f>
        <v>105</v>
      </c>
      <c r="BC9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70" s="22">
        <f>Enrollment[[#This Row],[Host Children 3-14]]+Enrollment[[#This Row],[Host Children 15-24]]</f>
        <v>0</v>
      </c>
      <c r="BF97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97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70" s="22">
        <f>Enrollment[[#This Row],['# of Boys from host community in age group 3-5 enrolled in learning spaces]]+Enrollment[[#This Row],['# of Boys from host community in age group 6-14 enrolled in learning spaces]]</f>
        <v>0</v>
      </c>
      <c r="BI970" s="22">
        <f>Enrollment[[#This Row],['# of Girls from host community in age group 3-5 enrolled in learning spaces]]+Enrollment[[#This Row],['# of Girls from host community in age group 6-14 enrolled in learning spaces]]</f>
        <v>0</v>
      </c>
      <c r="BJ970" s="22">
        <f>Enrollment[[#This Row],[Male Refugee (3-14)]]+Enrollment[[#This Row],[Host Male (3-14)]]</f>
        <v>52</v>
      </c>
      <c r="BK970" s="22">
        <f>Enrollment[[#This Row],[Female Refugee (3-14)]]+Enrollment[[#This Row],[Host Female (3-14)]]</f>
        <v>53</v>
      </c>
      <c r="BL9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70" s="22">
        <f>Enrollment[[#This Row],['# of Boys from host community in age group 15-17 enrolled in learning spaces]]+Enrollment[[#This Row],['# of Boys from host community in age group 18-24 enrolled in learning spaces]]</f>
        <v>0</v>
      </c>
      <c r="BO9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70" s="22">
        <f>Enrollment[[#This Row],[Male Refugee (15-24)]]+Enrollment[[#This Row],[Male Host (15-24)]]</f>
        <v>0</v>
      </c>
      <c r="BQ970" s="22">
        <f>Enrollment[[#This Row],[Female Refugee  (15-24)]]+Enrollment[[#This Row],[Female Host (15-24)]]</f>
        <v>0</v>
      </c>
      <c r="BR970" s="22">
        <f>Enrollment[[#This Row],[Total Male (3-14)]]+Enrollment[[#This Row],[Total Male (15-24)]]</f>
        <v>52</v>
      </c>
      <c r="BS970" s="22">
        <f>Enrollment[[#This Row],[Total Female (3-14)]]+Enrollment[[#This Row],[Total Female (15-24)]]</f>
        <v>53</v>
      </c>
      <c r="BT970" s="22">
        <f>Enrollment[[#This Row],[Refugee Total]]+Enrollment[[#This Row],[Total Host]]</f>
        <v>105</v>
      </c>
      <c r="BU970" s="22">
        <f>Enrollment[[#This Row],['# of Girls from refugee community in age group 3-5 enrolled in learning spaces]]+Enrollment[[#This Row],['# of Girls from host community in age group 3-5 enrolled in learning spaces]]</f>
        <v>34</v>
      </c>
      <c r="BV970" s="22">
        <f>Enrollment[[#This Row],['# of Girls from refugee community in age group 6-14 enrolled in learning spaces]]+Enrollment[[#This Row],['# of Girls from host community in age group 6-14 enrolled in learning spaces]]</f>
        <v>19</v>
      </c>
      <c r="BW9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70" s="22">
        <f>Enrollment[[#This Row],['# of Boys from refugee community in age group 3-5 enrolled in learning spaces]]+Enrollment[[#This Row],['# of Boys from host community in age group 3-5 enrolled in learning spaces]]</f>
        <v>36</v>
      </c>
      <c r="BZ970" s="22">
        <f>Enrollment[[#This Row],['# of Boys from refugee community in age group 6-14 enrolled in learning spaces]]+Enrollment[[#This Row],['# of Boys from host community in age group 6-14 enrolled in learning spaces]]</f>
        <v>16</v>
      </c>
      <c r="CA9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9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71" spans="1:80">
      <c r="A971" s="21" t="s">
        <v>53</v>
      </c>
      <c r="B971" s="21" t="s">
        <v>82</v>
      </c>
      <c r="C971" s="21" t="s">
        <v>1539</v>
      </c>
      <c r="D971" s="21" t="s">
        <v>1540</v>
      </c>
      <c r="E971" s="21" t="s">
        <v>272</v>
      </c>
      <c r="F971" s="21" t="s">
        <v>1577</v>
      </c>
      <c r="G971" s="21">
        <v>31013005</v>
      </c>
      <c r="H971" s="21" t="s">
        <v>166</v>
      </c>
      <c r="I971" s="21" t="s">
        <v>259</v>
      </c>
      <c r="J971" s="21" t="s">
        <v>168</v>
      </c>
      <c r="P971" s="21" t="s">
        <v>99</v>
      </c>
      <c r="Q971" s="21" t="s">
        <v>108</v>
      </c>
      <c r="S971" s="21">
        <v>38</v>
      </c>
      <c r="T971" s="21">
        <v>0</v>
      </c>
      <c r="U971" s="21">
        <v>32</v>
      </c>
      <c r="V971" s="21">
        <v>0</v>
      </c>
      <c r="W971" s="21">
        <v>0</v>
      </c>
      <c r="X971" s="21">
        <v>0</v>
      </c>
      <c r="Y971" s="21">
        <v>0</v>
      </c>
      <c r="Z971" s="21">
        <v>0</v>
      </c>
      <c r="AA971" s="21">
        <v>19</v>
      </c>
      <c r="AB971" s="21">
        <v>0</v>
      </c>
      <c r="AC971" s="21">
        <v>16</v>
      </c>
      <c r="AD971" s="21">
        <v>0</v>
      </c>
      <c r="AE971" s="21">
        <v>0</v>
      </c>
      <c r="AF971" s="21">
        <v>0</v>
      </c>
      <c r="AG971" s="21">
        <v>0</v>
      </c>
      <c r="AH971" s="21">
        <v>0</v>
      </c>
      <c r="AI971" s="21">
        <v>0</v>
      </c>
      <c r="AJ971" s="21">
        <v>0</v>
      </c>
      <c r="AK971" s="21">
        <v>0</v>
      </c>
      <c r="AL971" s="21">
        <v>0</v>
      </c>
      <c r="AM971" s="21">
        <v>0</v>
      </c>
      <c r="AN971" s="21">
        <v>0</v>
      </c>
      <c r="AO971" s="21">
        <v>0</v>
      </c>
      <c r="AP971" s="21">
        <v>0</v>
      </c>
      <c r="AQ971" s="21">
        <v>0</v>
      </c>
      <c r="AR971" s="21">
        <v>0</v>
      </c>
      <c r="AS971" s="21">
        <v>0</v>
      </c>
      <c r="AT971" s="21">
        <v>0</v>
      </c>
      <c r="AU971" s="21">
        <v>0</v>
      </c>
      <c r="AV971" s="21">
        <v>0</v>
      </c>
      <c r="AW971" s="21">
        <v>0</v>
      </c>
      <c r="AX971" s="21">
        <v>0</v>
      </c>
      <c r="AZ9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71" s="22">
        <f>Enrollment[[#This Row],[Refugee Children 3-14]]+Enrollment[[#This Row],[Refugee Children 15-24]]</f>
        <v>105</v>
      </c>
      <c r="BC9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71" s="22">
        <f>Enrollment[[#This Row],[Host Children 3-14]]+Enrollment[[#This Row],[Host Children 15-24]]</f>
        <v>0</v>
      </c>
      <c r="BF971" s="22">
        <f>Enrollment[[#This Row],['# of Boys from refugee community in age group 3-5 enrolled in learning spaces]]+Enrollment[[#This Row],['# of Boys from refugee community in age group 6-14 enrolled in learning spaces]]</f>
        <v>48</v>
      </c>
      <c r="BG971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971" s="22">
        <f>Enrollment[[#This Row],['# of Boys from host community in age group 3-5 enrolled in learning spaces]]+Enrollment[[#This Row],['# of Boys from host community in age group 6-14 enrolled in learning spaces]]</f>
        <v>0</v>
      </c>
      <c r="BI971" s="22">
        <f>Enrollment[[#This Row],['# of Girls from host community in age group 3-5 enrolled in learning spaces]]+Enrollment[[#This Row],['# of Girls from host community in age group 6-14 enrolled in learning spaces]]</f>
        <v>0</v>
      </c>
      <c r="BJ971" s="22">
        <f>Enrollment[[#This Row],[Male Refugee (3-14)]]+Enrollment[[#This Row],[Host Male (3-14)]]</f>
        <v>48</v>
      </c>
      <c r="BK971" s="22">
        <f>Enrollment[[#This Row],[Female Refugee (3-14)]]+Enrollment[[#This Row],[Host Female (3-14)]]</f>
        <v>57</v>
      </c>
      <c r="BL9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71" s="22">
        <f>Enrollment[[#This Row],['# of Boys from host community in age group 15-17 enrolled in learning spaces]]+Enrollment[[#This Row],['# of Boys from host community in age group 18-24 enrolled in learning spaces]]</f>
        <v>0</v>
      </c>
      <c r="BO9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71" s="22">
        <f>Enrollment[[#This Row],[Male Refugee (15-24)]]+Enrollment[[#This Row],[Male Host (15-24)]]</f>
        <v>0</v>
      </c>
      <c r="BQ971" s="22">
        <f>Enrollment[[#This Row],[Female Refugee  (15-24)]]+Enrollment[[#This Row],[Female Host (15-24)]]</f>
        <v>0</v>
      </c>
      <c r="BR971" s="22">
        <f>Enrollment[[#This Row],[Total Male (3-14)]]+Enrollment[[#This Row],[Total Male (15-24)]]</f>
        <v>48</v>
      </c>
      <c r="BS971" s="22">
        <f>Enrollment[[#This Row],[Total Female (3-14)]]+Enrollment[[#This Row],[Total Female (15-24)]]</f>
        <v>57</v>
      </c>
      <c r="BT971" s="22">
        <f>Enrollment[[#This Row],[Refugee Total]]+Enrollment[[#This Row],[Total Host]]</f>
        <v>105</v>
      </c>
      <c r="BU971" s="22">
        <f>Enrollment[[#This Row],['# of Girls from refugee community in age group 3-5 enrolled in learning spaces]]+Enrollment[[#This Row],['# of Girls from host community in age group 3-5 enrolled in learning spaces]]</f>
        <v>38</v>
      </c>
      <c r="BV971" s="22">
        <f>Enrollment[[#This Row],['# of Girls from refugee community in age group 6-14 enrolled in learning spaces]]+Enrollment[[#This Row],['# of Girls from host community in age group 6-14 enrolled in learning spaces]]</f>
        <v>19</v>
      </c>
      <c r="BW9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71" s="22">
        <f>Enrollment[[#This Row],['# of Boys from refugee community in age group 3-5 enrolled in learning spaces]]+Enrollment[[#This Row],['# of Boys from host community in age group 3-5 enrolled in learning spaces]]</f>
        <v>32</v>
      </c>
      <c r="BZ971" s="22">
        <f>Enrollment[[#This Row],['# of Boys from refugee community in age group 6-14 enrolled in learning spaces]]+Enrollment[[#This Row],['# of Boys from host community in age group 6-14 enrolled in learning spaces]]</f>
        <v>16</v>
      </c>
      <c r="CA9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9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72" spans="1:80">
      <c r="A972" s="21" t="s">
        <v>53</v>
      </c>
      <c r="B972" s="21" t="s">
        <v>82</v>
      </c>
      <c r="C972" s="21" t="s">
        <v>1539</v>
      </c>
      <c r="D972" s="21" t="s">
        <v>1540</v>
      </c>
      <c r="E972" s="21" t="s">
        <v>272</v>
      </c>
      <c r="F972" s="21" t="s">
        <v>1578</v>
      </c>
      <c r="G972" s="21">
        <v>31013215</v>
      </c>
      <c r="H972" s="21" t="s">
        <v>166</v>
      </c>
      <c r="I972" s="21" t="s">
        <v>259</v>
      </c>
      <c r="J972" s="21" t="s">
        <v>168</v>
      </c>
      <c r="P972" s="21" t="s">
        <v>99</v>
      </c>
      <c r="Q972" s="21" t="s">
        <v>108</v>
      </c>
      <c r="S972" s="21">
        <v>40</v>
      </c>
      <c r="T972" s="21">
        <v>0</v>
      </c>
      <c r="U972" s="21">
        <v>45</v>
      </c>
      <c r="V972" s="21">
        <v>0</v>
      </c>
      <c r="W972" s="21">
        <v>0</v>
      </c>
      <c r="X972" s="21">
        <v>0</v>
      </c>
      <c r="Y972" s="21">
        <v>0</v>
      </c>
      <c r="Z972" s="21">
        <v>0</v>
      </c>
      <c r="AA972" s="21">
        <v>19</v>
      </c>
      <c r="AB972" s="21">
        <v>0</v>
      </c>
      <c r="AC972" s="21">
        <v>16</v>
      </c>
      <c r="AD972" s="21">
        <v>0</v>
      </c>
      <c r="AE972" s="21">
        <v>0</v>
      </c>
      <c r="AF972" s="21">
        <v>0</v>
      </c>
      <c r="AG972" s="21">
        <v>0</v>
      </c>
      <c r="AH972" s="21">
        <v>0</v>
      </c>
      <c r="AI972" s="21">
        <v>0</v>
      </c>
      <c r="AJ972" s="21">
        <v>0</v>
      </c>
      <c r="AK972" s="21">
        <v>0</v>
      </c>
      <c r="AL972" s="21">
        <v>0</v>
      </c>
      <c r="AM972" s="21">
        <v>0</v>
      </c>
      <c r="AN972" s="21">
        <v>0</v>
      </c>
      <c r="AO972" s="21">
        <v>0</v>
      </c>
      <c r="AP972" s="21">
        <v>0</v>
      </c>
      <c r="AQ972" s="21">
        <v>0</v>
      </c>
      <c r="AR972" s="21">
        <v>0</v>
      </c>
      <c r="AS972" s="21">
        <v>0</v>
      </c>
      <c r="AT972" s="21">
        <v>0</v>
      </c>
      <c r="AU972" s="21">
        <v>0</v>
      </c>
      <c r="AV972" s="21">
        <v>0</v>
      </c>
      <c r="AW972" s="21">
        <v>0</v>
      </c>
      <c r="AX972" s="21">
        <v>0</v>
      </c>
      <c r="AZ9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9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72" s="22">
        <f>Enrollment[[#This Row],[Refugee Children 3-14]]+Enrollment[[#This Row],[Refugee Children 15-24]]</f>
        <v>120</v>
      </c>
      <c r="BC9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72" s="22">
        <f>Enrollment[[#This Row],[Host Children 3-14]]+Enrollment[[#This Row],[Host Children 15-24]]</f>
        <v>0</v>
      </c>
      <c r="BF972" s="22">
        <f>Enrollment[[#This Row],['# of Boys from refugee community in age group 3-5 enrolled in learning spaces]]+Enrollment[[#This Row],['# of Boys from refugee community in age group 6-14 enrolled in learning spaces]]</f>
        <v>61</v>
      </c>
      <c r="BG972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972" s="22">
        <f>Enrollment[[#This Row],['# of Boys from host community in age group 3-5 enrolled in learning spaces]]+Enrollment[[#This Row],['# of Boys from host community in age group 6-14 enrolled in learning spaces]]</f>
        <v>0</v>
      </c>
      <c r="BI972" s="22">
        <f>Enrollment[[#This Row],['# of Girls from host community in age group 3-5 enrolled in learning spaces]]+Enrollment[[#This Row],['# of Girls from host community in age group 6-14 enrolled in learning spaces]]</f>
        <v>0</v>
      </c>
      <c r="BJ972" s="22">
        <f>Enrollment[[#This Row],[Male Refugee (3-14)]]+Enrollment[[#This Row],[Host Male (3-14)]]</f>
        <v>61</v>
      </c>
      <c r="BK972" s="22">
        <f>Enrollment[[#This Row],[Female Refugee (3-14)]]+Enrollment[[#This Row],[Host Female (3-14)]]</f>
        <v>59</v>
      </c>
      <c r="BL9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72" s="22">
        <f>Enrollment[[#This Row],['# of Boys from host community in age group 15-17 enrolled in learning spaces]]+Enrollment[[#This Row],['# of Boys from host community in age group 18-24 enrolled in learning spaces]]</f>
        <v>0</v>
      </c>
      <c r="BO9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72" s="22">
        <f>Enrollment[[#This Row],[Male Refugee (15-24)]]+Enrollment[[#This Row],[Male Host (15-24)]]</f>
        <v>0</v>
      </c>
      <c r="BQ972" s="22">
        <f>Enrollment[[#This Row],[Female Refugee  (15-24)]]+Enrollment[[#This Row],[Female Host (15-24)]]</f>
        <v>0</v>
      </c>
      <c r="BR972" s="22">
        <f>Enrollment[[#This Row],[Total Male (3-14)]]+Enrollment[[#This Row],[Total Male (15-24)]]</f>
        <v>61</v>
      </c>
      <c r="BS972" s="22">
        <f>Enrollment[[#This Row],[Total Female (3-14)]]+Enrollment[[#This Row],[Total Female (15-24)]]</f>
        <v>59</v>
      </c>
      <c r="BT972" s="22">
        <f>Enrollment[[#This Row],[Refugee Total]]+Enrollment[[#This Row],[Total Host]]</f>
        <v>120</v>
      </c>
      <c r="BU972" s="22">
        <f>Enrollment[[#This Row],['# of Girls from refugee community in age group 3-5 enrolled in learning spaces]]+Enrollment[[#This Row],['# of Girls from host community in age group 3-5 enrolled in learning spaces]]</f>
        <v>40</v>
      </c>
      <c r="BV972" s="22">
        <f>Enrollment[[#This Row],['# of Girls from refugee community in age group 6-14 enrolled in learning spaces]]+Enrollment[[#This Row],['# of Girls from host community in age group 6-14 enrolled in learning spaces]]</f>
        <v>19</v>
      </c>
      <c r="BW9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72" s="22">
        <f>Enrollment[[#This Row],['# of Boys from refugee community in age group 3-5 enrolled in learning spaces]]+Enrollment[[#This Row],['# of Boys from host community in age group 3-5 enrolled in learning spaces]]</f>
        <v>45</v>
      </c>
      <c r="BZ972" s="22">
        <f>Enrollment[[#This Row],['# of Boys from refugee community in age group 6-14 enrolled in learning spaces]]+Enrollment[[#This Row],['# of Boys from host community in age group 6-14 enrolled in learning spaces]]</f>
        <v>16</v>
      </c>
      <c r="CA9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9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73" spans="1:80">
      <c r="A973" s="21" t="s">
        <v>53</v>
      </c>
      <c r="B973" s="21" t="s">
        <v>82</v>
      </c>
      <c r="C973" s="21" t="s">
        <v>285</v>
      </c>
      <c r="D973" s="21" t="s">
        <v>286</v>
      </c>
      <c r="E973" s="21" t="s">
        <v>1579</v>
      </c>
      <c r="F973" s="21" t="s">
        <v>1580</v>
      </c>
      <c r="G973" s="21">
        <v>31013129</v>
      </c>
      <c r="H973" s="21" t="s">
        <v>166</v>
      </c>
      <c r="I973" s="21" t="s">
        <v>259</v>
      </c>
      <c r="J973" s="21" t="s">
        <v>168</v>
      </c>
      <c r="K973" s="21">
        <v>20.978975918490502</v>
      </c>
      <c r="L973" s="21">
        <v>92.242306432946506</v>
      </c>
      <c r="M973" s="21">
        <v>-47.6121498430808</v>
      </c>
      <c r="N973" s="21">
        <v>4</v>
      </c>
      <c r="P973" s="21" t="s">
        <v>99</v>
      </c>
      <c r="Q973" s="21" t="s">
        <v>108</v>
      </c>
      <c r="S973" s="21">
        <v>28</v>
      </c>
      <c r="T973" s="21">
        <v>0</v>
      </c>
      <c r="U973" s="21">
        <v>25</v>
      </c>
      <c r="V973" s="21">
        <v>0</v>
      </c>
      <c r="W973" s="21">
        <v>0</v>
      </c>
      <c r="X973" s="21">
        <v>0</v>
      </c>
      <c r="Y973" s="21">
        <v>0</v>
      </c>
      <c r="Z973" s="21">
        <v>0</v>
      </c>
      <c r="AA973" s="21">
        <v>34</v>
      </c>
      <c r="AB973" s="21">
        <v>0</v>
      </c>
      <c r="AC973" s="21">
        <v>46</v>
      </c>
      <c r="AD973" s="21">
        <v>0</v>
      </c>
      <c r="AE973" s="21">
        <v>0</v>
      </c>
      <c r="AF973" s="21">
        <v>0</v>
      </c>
      <c r="AG973" s="21">
        <v>0</v>
      </c>
      <c r="AH973" s="21">
        <v>0</v>
      </c>
      <c r="AI973" s="21">
        <v>0</v>
      </c>
      <c r="AJ973" s="21">
        <v>0</v>
      </c>
      <c r="AK973" s="21">
        <v>0</v>
      </c>
      <c r="AL973" s="21">
        <v>0</v>
      </c>
      <c r="AM973" s="21">
        <v>0</v>
      </c>
      <c r="AN973" s="21">
        <v>0</v>
      </c>
      <c r="AO973" s="21">
        <v>0</v>
      </c>
      <c r="AP973" s="21">
        <v>0</v>
      </c>
      <c r="AQ973" s="21">
        <v>0</v>
      </c>
      <c r="AR973" s="21">
        <v>0</v>
      </c>
      <c r="AS973" s="21">
        <v>0</v>
      </c>
      <c r="AT973" s="21">
        <v>0</v>
      </c>
      <c r="AU973" s="21">
        <v>0</v>
      </c>
      <c r="AV973" s="21">
        <v>0</v>
      </c>
      <c r="AW973" s="21">
        <v>0</v>
      </c>
      <c r="AX973" s="21">
        <v>0</v>
      </c>
      <c r="AZ9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133</v>
      </c>
      <c r="BA9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73" s="22">
        <f>Enrollment[[#This Row],[Refugee Children 3-14]]+Enrollment[[#This Row],[Refugee Children 15-24]]</f>
        <v>133</v>
      </c>
      <c r="BC9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73" s="22">
        <f>Enrollment[[#This Row],[Host Children 3-14]]+Enrollment[[#This Row],[Host Children 15-24]]</f>
        <v>0</v>
      </c>
      <c r="BF973" s="22">
        <f>Enrollment[[#This Row],['# of Boys from refugee community in age group 3-5 enrolled in learning spaces]]+Enrollment[[#This Row],['# of Boys from refugee community in age group 6-14 enrolled in learning spaces]]</f>
        <v>71</v>
      </c>
      <c r="BG973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973" s="22">
        <f>Enrollment[[#This Row],['# of Boys from host community in age group 3-5 enrolled in learning spaces]]+Enrollment[[#This Row],['# of Boys from host community in age group 6-14 enrolled in learning spaces]]</f>
        <v>0</v>
      </c>
      <c r="BI973" s="22">
        <f>Enrollment[[#This Row],['# of Girls from host community in age group 3-5 enrolled in learning spaces]]+Enrollment[[#This Row],['# of Girls from host community in age group 6-14 enrolled in learning spaces]]</f>
        <v>0</v>
      </c>
      <c r="BJ973" s="22">
        <f>Enrollment[[#This Row],[Male Refugee (3-14)]]+Enrollment[[#This Row],[Host Male (3-14)]]</f>
        <v>71</v>
      </c>
      <c r="BK973" s="22">
        <f>Enrollment[[#This Row],[Female Refugee (3-14)]]+Enrollment[[#This Row],[Host Female (3-14)]]</f>
        <v>62</v>
      </c>
      <c r="BL9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73" s="22">
        <f>Enrollment[[#This Row],['# of Boys from host community in age group 15-17 enrolled in learning spaces]]+Enrollment[[#This Row],['# of Boys from host community in age group 18-24 enrolled in learning spaces]]</f>
        <v>0</v>
      </c>
      <c r="BO9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73" s="22">
        <f>Enrollment[[#This Row],[Male Refugee (15-24)]]+Enrollment[[#This Row],[Male Host (15-24)]]</f>
        <v>0</v>
      </c>
      <c r="BQ973" s="22">
        <f>Enrollment[[#This Row],[Female Refugee  (15-24)]]+Enrollment[[#This Row],[Female Host (15-24)]]</f>
        <v>0</v>
      </c>
      <c r="BR973" s="22">
        <f>Enrollment[[#This Row],[Total Male (3-14)]]+Enrollment[[#This Row],[Total Male (15-24)]]</f>
        <v>71</v>
      </c>
      <c r="BS973" s="22">
        <f>Enrollment[[#This Row],[Total Female (3-14)]]+Enrollment[[#This Row],[Total Female (15-24)]]</f>
        <v>62</v>
      </c>
      <c r="BT973" s="22">
        <f>Enrollment[[#This Row],[Refugee Total]]+Enrollment[[#This Row],[Total Host]]</f>
        <v>133</v>
      </c>
      <c r="BU973" s="22">
        <f>Enrollment[[#This Row],['# of Girls from refugee community in age group 3-5 enrolled in learning spaces]]+Enrollment[[#This Row],['# of Girls from host community in age group 3-5 enrolled in learning spaces]]</f>
        <v>28</v>
      </c>
      <c r="BV973" s="22">
        <f>Enrollment[[#This Row],['# of Girls from refugee community in age group 6-14 enrolled in learning spaces]]+Enrollment[[#This Row],['# of Girls from host community in age group 6-14 enrolled in learning spaces]]</f>
        <v>34</v>
      </c>
      <c r="BW9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73" s="22">
        <f>Enrollment[[#This Row],['# of Boys from refugee community in age group 3-5 enrolled in learning spaces]]+Enrollment[[#This Row],['# of Boys from host community in age group 3-5 enrolled in learning spaces]]</f>
        <v>25</v>
      </c>
      <c r="BZ973" s="22">
        <f>Enrollment[[#This Row],['# of Boys from refugee community in age group 6-14 enrolled in learning spaces]]+Enrollment[[#This Row],['# of Boys from host community in age group 6-14 enrolled in learning spaces]]</f>
        <v>46</v>
      </c>
      <c r="CA9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9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74" spans="1:80">
      <c r="A974" s="21" t="s">
        <v>40</v>
      </c>
      <c r="B974" s="21" t="s">
        <v>69</v>
      </c>
      <c r="C974" s="21" t="s">
        <v>1581</v>
      </c>
      <c r="D974" s="21" t="s">
        <v>1582</v>
      </c>
      <c r="E974" s="21" t="s">
        <v>1355</v>
      </c>
      <c r="F974" s="21" t="s">
        <v>1583</v>
      </c>
      <c r="G974" s="21">
        <v>31012934</v>
      </c>
      <c r="H974" s="21" t="s">
        <v>166</v>
      </c>
      <c r="I974" s="21" t="s">
        <v>259</v>
      </c>
      <c r="J974" s="21" t="s">
        <v>168</v>
      </c>
      <c r="K974" s="21">
        <v>20.947174584223699</v>
      </c>
      <c r="L974" s="21">
        <v>92.254824641313505</v>
      </c>
      <c r="M974" s="21">
        <v>-44.492419832016097</v>
      </c>
      <c r="N974" s="21">
        <v>4</v>
      </c>
      <c r="P974" s="21" t="s">
        <v>99</v>
      </c>
      <c r="Q974" s="21" t="s">
        <v>108</v>
      </c>
      <c r="S974" s="21">
        <v>13</v>
      </c>
      <c r="T974" s="21">
        <v>0</v>
      </c>
      <c r="U974" s="21">
        <v>24</v>
      </c>
      <c r="V974" s="21">
        <v>0</v>
      </c>
      <c r="W974" s="21">
        <v>0</v>
      </c>
      <c r="X974" s="21">
        <v>0</v>
      </c>
      <c r="Y974" s="21">
        <v>0</v>
      </c>
      <c r="Z974" s="21">
        <v>0</v>
      </c>
      <c r="AA974" s="21">
        <v>32</v>
      </c>
      <c r="AB974" s="21">
        <v>0</v>
      </c>
      <c r="AC974" s="21">
        <v>48</v>
      </c>
      <c r="AD974" s="21">
        <v>0</v>
      </c>
      <c r="AE974" s="21">
        <v>0</v>
      </c>
      <c r="AF974" s="21">
        <v>0</v>
      </c>
      <c r="AG974" s="21">
        <v>0</v>
      </c>
      <c r="AH974" s="21">
        <v>0</v>
      </c>
      <c r="AI974" s="21">
        <v>0</v>
      </c>
      <c r="AJ974" s="21">
        <v>0</v>
      </c>
      <c r="AK974" s="21">
        <v>0</v>
      </c>
      <c r="AL974" s="21">
        <v>0</v>
      </c>
      <c r="AM974" s="21">
        <v>0</v>
      </c>
      <c r="AN974" s="21">
        <v>0</v>
      </c>
      <c r="AO974" s="21">
        <v>0</v>
      </c>
      <c r="AP974" s="21">
        <v>0</v>
      </c>
      <c r="AQ974" s="21">
        <v>0</v>
      </c>
      <c r="AR974" s="21">
        <v>0</v>
      </c>
      <c r="AS974" s="21">
        <v>0</v>
      </c>
      <c r="AT974" s="21">
        <v>0</v>
      </c>
      <c r="AU974" s="21">
        <v>0</v>
      </c>
      <c r="AV974" s="21">
        <v>0</v>
      </c>
      <c r="AW974" s="21">
        <v>0</v>
      </c>
      <c r="AX974" s="21">
        <v>0</v>
      </c>
      <c r="AZ9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117</v>
      </c>
      <c r="BA9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74" s="22">
        <f>Enrollment[[#This Row],[Refugee Children 3-14]]+Enrollment[[#This Row],[Refugee Children 15-24]]</f>
        <v>117</v>
      </c>
      <c r="BC9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74" s="22">
        <f>Enrollment[[#This Row],[Host Children 3-14]]+Enrollment[[#This Row],[Host Children 15-24]]</f>
        <v>0</v>
      </c>
      <c r="BF974" s="22">
        <f>Enrollment[[#This Row],['# of Boys from refugee community in age group 3-5 enrolled in learning spaces]]+Enrollment[[#This Row],['# of Boys from refugee community in age group 6-14 enrolled in learning spaces]]</f>
        <v>72</v>
      </c>
      <c r="BG974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974" s="22">
        <f>Enrollment[[#This Row],['# of Boys from host community in age group 3-5 enrolled in learning spaces]]+Enrollment[[#This Row],['# of Boys from host community in age group 6-14 enrolled in learning spaces]]</f>
        <v>0</v>
      </c>
      <c r="BI974" s="22">
        <f>Enrollment[[#This Row],['# of Girls from host community in age group 3-5 enrolled in learning spaces]]+Enrollment[[#This Row],['# of Girls from host community in age group 6-14 enrolled in learning spaces]]</f>
        <v>0</v>
      </c>
      <c r="BJ974" s="22">
        <f>Enrollment[[#This Row],[Male Refugee (3-14)]]+Enrollment[[#This Row],[Host Male (3-14)]]</f>
        <v>72</v>
      </c>
      <c r="BK974" s="22">
        <f>Enrollment[[#This Row],[Female Refugee (3-14)]]+Enrollment[[#This Row],[Host Female (3-14)]]</f>
        <v>45</v>
      </c>
      <c r="BL9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74" s="22">
        <f>Enrollment[[#This Row],['# of Boys from host community in age group 15-17 enrolled in learning spaces]]+Enrollment[[#This Row],['# of Boys from host community in age group 18-24 enrolled in learning spaces]]</f>
        <v>0</v>
      </c>
      <c r="BO9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74" s="22">
        <f>Enrollment[[#This Row],[Male Refugee (15-24)]]+Enrollment[[#This Row],[Male Host (15-24)]]</f>
        <v>0</v>
      </c>
      <c r="BQ974" s="22">
        <f>Enrollment[[#This Row],[Female Refugee  (15-24)]]+Enrollment[[#This Row],[Female Host (15-24)]]</f>
        <v>0</v>
      </c>
      <c r="BR974" s="22">
        <f>Enrollment[[#This Row],[Total Male (3-14)]]+Enrollment[[#This Row],[Total Male (15-24)]]</f>
        <v>72</v>
      </c>
      <c r="BS974" s="22">
        <f>Enrollment[[#This Row],[Total Female (3-14)]]+Enrollment[[#This Row],[Total Female (15-24)]]</f>
        <v>45</v>
      </c>
      <c r="BT974" s="22">
        <f>Enrollment[[#This Row],[Refugee Total]]+Enrollment[[#This Row],[Total Host]]</f>
        <v>117</v>
      </c>
      <c r="BU974" s="22">
        <f>Enrollment[[#This Row],['# of Girls from refugee community in age group 3-5 enrolled in learning spaces]]+Enrollment[[#This Row],['# of Girls from host community in age group 3-5 enrolled in learning spaces]]</f>
        <v>13</v>
      </c>
      <c r="BV974" s="22">
        <f>Enrollment[[#This Row],['# of Girls from refugee community in age group 6-14 enrolled in learning spaces]]+Enrollment[[#This Row],['# of Girls from host community in age group 6-14 enrolled in learning spaces]]</f>
        <v>32</v>
      </c>
      <c r="BW9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74" s="22">
        <f>Enrollment[[#This Row],['# of Boys from refugee community in age group 3-5 enrolled in learning spaces]]+Enrollment[[#This Row],['# of Boys from host community in age group 3-5 enrolled in learning spaces]]</f>
        <v>24</v>
      </c>
      <c r="BZ974" s="22">
        <f>Enrollment[[#This Row],['# of Boys from refugee community in age group 6-14 enrolled in learning spaces]]+Enrollment[[#This Row],['# of Boys from host community in age group 6-14 enrolled in learning spaces]]</f>
        <v>48</v>
      </c>
      <c r="CA9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9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75" spans="1:80">
      <c r="A975" s="21" t="s">
        <v>40</v>
      </c>
      <c r="B975" s="21" t="s">
        <v>69</v>
      </c>
      <c r="C975" s="21" t="s">
        <v>1581</v>
      </c>
      <c r="D975" s="21" t="s">
        <v>1582</v>
      </c>
      <c r="E975" s="21" t="s">
        <v>1355</v>
      </c>
      <c r="F975" s="21" t="s">
        <v>1584</v>
      </c>
      <c r="G975" s="21">
        <v>31013023</v>
      </c>
      <c r="H975" s="21" t="s">
        <v>166</v>
      </c>
      <c r="I975" s="21" t="s">
        <v>259</v>
      </c>
      <c r="J975" s="21" t="s">
        <v>168</v>
      </c>
      <c r="K975" s="21">
        <v>20.947246454063698</v>
      </c>
      <c r="L975" s="21">
        <v>92.2547918228003</v>
      </c>
      <c r="M975" s="21">
        <v>-51.230965209586799</v>
      </c>
      <c r="N975" s="21">
        <v>4</v>
      </c>
      <c r="P975" s="21" t="s">
        <v>99</v>
      </c>
      <c r="Q975" s="21" t="s">
        <v>108</v>
      </c>
      <c r="S975" s="21">
        <v>19</v>
      </c>
      <c r="T975" s="21">
        <v>0</v>
      </c>
      <c r="U975" s="21">
        <v>23</v>
      </c>
      <c r="V975" s="21">
        <v>0</v>
      </c>
      <c r="W975" s="21">
        <v>0</v>
      </c>
      <c r="X975" s="21">
        <v>0</v>
      </c>
      <c r="Y975" s="21">
        <v>0</v>
      </c>
      <c r="Z975" s="21">
        <v>0</v>
      </c>
      <c r="AA975" s="21">
        <v>19</v>
      </c>
      <c r="AB975" s="21">
        <v>0</v>
      </c>
      <c r="AC975" s="21">
        <v>46</v>
      </c>
      <c r="AD975" s="21">
        <v>0</v>
      </c>
      <c r="AE975" s="21">
        <v>0</v>
      </c>
      <c r="AF975" s="21">
        <v>0</v>
      </c>
      <c r="AG975" s="21">
        <v>0</v>
      </c>
      <c r="AH975" s="21">
        <v>0</v>
      </c>
      <c r="AI975" s="21">
        <v>0</v>
      </c>
      <c r="AJ975" s="21">
        <v>0</v>
      </c>
      <c r="AK975" s="21">
        <v>0</v>
      </c>
      <c r="AL975" s="21">
        <v>0</v>
      </c>
      <c r="AM975" s="21">
        <v>0</v>
      </c>
      <c r="AN975" s="21">
        <v>0</v>
      </c>
      <c r="AO975" s="21">
        <v>0</v>
      </c>
      <c r="AP975" s="21">
        <v>0</v>
      </c>
      <c r="AQ975" s="21">
        <v>0</v>
      </c>
      <c r="AR975" s="21">
        <v>0</v>
      </c>
      <c r="AS975" s="21">
        <v>0</v>
      </c>
      <c r="AT975" s="21">
        <v>0</v>
      </c>
      <c r="AU975" s="21">
        <v>0</v>
      </c>
      <c r="AV975" s="21">
        <v>0</v>
      </c>
      <c r="AW975" s="21">
        <v>0</v>
      </c>
      <c r="AX975" s="21">
        <v>0</v>
      </c>
      <c r="AZ9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9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75" s="22">
        <f>Enrollment[[#This Row],[Refugee Children 3-14]]+Enrollment[[#This Row],[Refugee Children 15-24]]</f>
        <v>107</v>
      </c>
      <c r="BC9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75" s="22">
        <f>Enrollment[[#This Row],[Host Children 3-14]]+Enrollment[[#This Row],[Host Children 15-24]]</f>
        <v>0</v>
      </c>
      <c r="BF975" s="22">
        <f>Enrollment[[#This Row],['# of Boys from refugee community in age group 3-5 enrolled in learning spaces]]+Enrollment[[#This Row],['# of Boys from refugee community in age group 6-14 enrolled in learning spaces]]</f>
        <v>69</v>
      </c>
      <c r="BG975" s="22">
        <f>Enrollment[[#This Row],['# of Girls from refugee community in age group 3-5 enrolled in learning spaces]]+Enrollment[[#This Row],['# of Girls from refugee community in age group 6-14 enrolled in learning spaces]]</f>
        <v>38</v>
      </c>
      <c r="BH975" s="22">
        <f>Enrollment[[#This Row],['# of Boys from host community in age group 3-5 enrolled in learning spaces]]+Enrollment[[#This Row],['# of Boys from host community in age group 6-14 enrolled in learning spaces]]</f>
        <v>0</v>
      </c>
      <c r="BI975" s="22">
        <f>Enrollment[[#This Row],['# of Girls from host community in age group 3-5 enrolled in learning spaces]]+Enrollment[[#This Row],['# of Girls from host community in age group 6-14 enrolled in learning spaces]]</f>
        <v>0</v>
      </c>
      <c r="BJ975" s="22">
        <f>Enrollment[[#This Row],[Male Refugee (3-14)]]+Enrollment[[#This Row],[Host Male (3-14)]]</f>
        <v>69</v>
      </c>
      <c r="BK975" s="22">
        <f>Enrollment[[#This Row],[Female Refugee (3-14)]]+Enrollment[[#This Row],[Host Female (3-14)]]</f>
        <v>38</v>
      </c>
      <c r="BL9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75" s="22">
        <f>Enrollment[[#This Row],['# of Boys from host community in age group 15-17 enrolled in learning spaces]]+Enrollment[[#This Row],['# of Boys from host community in age group 18-24 enrolled in learning spaces]]</f>
        <v>0</v>
      </c>
      <c r="BO9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75" s="22">
        <f>Enrollment[[#This Row],[Male Refugee (15-24)]]+Enrollment[[#This Row],[Male Host (15-24)]]</f>
        <v>0</v>
      </c>
      <c r="BQ975" s="22">
        <f>Enrollment[[#This Row],[Female Refugee  (15-24)]]+Enrollment[[#This Row],[Female Host (15-24)]]</f>
        <v>0</v>
      </c>
      <c r="BR975" s="22">
        <f>Enrollment[[#This Row],[Total Male (3-14)]]+Enrollment[[#This Row],[Total Male (15-24)]]</f>
        <v>69</v>
      </c>
      <c r="BS975" s="22">
        <f>Enrollment[[#This Row],[Total Female (3-14)]]+Enrollment[[#This Row],[Total Female (15-24)]]</f>
        <v>38</v>
      </c>
      <c r="BT975" s="22">
        <f>Enrollment[[#This Row],[Refugee Total]]+Enrollment[[#This Row],[Total Host]]</f>
        <v>107</v>
      </c>
      <c r="BU975" s="22">
        <f>Enrollment[[#This Row],['# of Girls from refugee community in age group 3-5 enrolled in learning spaces]]+Enrollment[[#This Row],['# of Girls from host community in age group 3-5 enrolled in learning spaces]]</f>
        <v>19</v>
      </c>
      <c r="BV975" s="22">
        <f>Enrollment[[#This Row],['# of Girls from refugee community in age group 6-14 enrolled in learning spaces]]+Enrollment[[#This Row],['# of Girls from host community in age group 6-14 enrolled in learning spaces]]</f>
        <v>19</v>
      </c>
      <c r="BW9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75" s="22">
        <f>Enrollment[[#This Row],['# of Boys from refugee community in age group 3-5 enrolled in learning spaces]]+Enrollment[[#This Row],['# of Boys from host community in age group 3-5 enrolled in learning spaces]]</f>
        <v>23</v>
      </c>
      <c r="BZ975" s="22">
        <f>Enrollment[[#This Row],['# of Boys from refugee community in age group 6-14 enrolled in learning spaces]]+Enrollment[[#This Row],['# of Boys from host community in age group 6-14 enrolled in learning spaces]]</f>
        <v>46</v>
      </c>
      <c r="CA9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9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76" spans="1:80">
      <c r="A976" s="21" t="s">
        <v>40</v>
      </c>
      <c r="B976" s="21" t="s">
        <v>69</v>
      </c>
      <c r="C976" s="21" t="s">
        <v>1568</v>
      </c>
      <c r="D976" s="21" t="s">
        <v>1569</v>
      </c>
      <c r="E976" s="21" t="s">
        <v>225</v>
      </c>
      <c r="F976" s="21" t="s">
        <v>1585</v>
      </c>
      <c r="G976" s="21">
        <v>31012878</v>
      </c>
      <c r="H976" s="21" t="s">
        <v>166</v>
      </c>
      <c r="I976" s="21" t="s">
        <v>259</v>
      </c>
      <c r="J976" s="21" t="s">
        <v>168</v>
      </c>
      <c r="K976" s="21">
        <v>20.966849409927999</v>
      </c>
      <c r="L976" s="21">
        <v>92.249510914569797</v>
      </c>
      <c r="M976" s="21">
        <v>-36.152159535858303</v>
      </c>
      <c r="N976" s="21">
        <v>4</v>
      </c>
      <c r="P976" s="21" t="s">
        <v>99</v>
      </c>
      <c r="Q976" s="21" t="s">
        <v>108</v>
      </c>
      <c r="S976" s="21">
        <v>25</v>
      </c>
      <c r="T976" s="21">
        <v>0</v>
      </c>
      <c r="U976" s="21">
        <v>25</v>
      </c>
      <c r="V976" s="21">
        <v>0</v>
      </c>
      <c r="W976" s="21">
        <v>0</v>
      </c>
      <c r="X976" s="21">
        <v>0</v>
      </c>
      <c r="Y976" s="21">
        <v>0</v>
      </c>
      <c r="Z976" s="21">
        <v>0</v>
      </c>
      <c r="AA976" s="21">
        <v>35</v>
      </c>
      <c r="AB976" s="21">
        <v>0</v>
      </c>
      <c r="AC976" s="21">
        <v>54</v>
      </c>
      <c r="AD976" s="21">
        <v>0</v>
      </c>
      <c r="AE976" s="21">
        <v>0</v>
      </c>
      <c r="AF976" s="21">
        <v>0</v>
      </c>
      <c r="AG976" s="21">
        <v>0</v>
      </c>
      <c r="AH976" s="21">
        <v>0</v>
      </c>
      <c r="AI976" s="21">
        <v>0</v>
      </c>
      <c r="AJ976" s="21">
        <v>0</v>
      </c>
      <c r="AK976" s="21">
        <v>0</v>
      </c>
      <c r="AL976" s="21">
        <v>0</v>
      </c>
      <c r="AM976" s="21">
        <v>0</v>
      </c>
      <c r="AN976" s="21">
        <v>0</v>
      </c>
      <c r="AO976" s="21">
        <v>0</v>
      </c>
      <c r="AP976" s="21">
        <v>0</v>
      </c>
      <c r="AQ976" s="21">
        <v>0</v>
      </c>
      <c r="AR976" s="21">
        <v>0</v>
      </c>
      <c r="AS976" s="21">
        <v>0</v>
      </c>
      <c r="AT976" s="21">
        <v>0</v>
      </c>
      <c r="AU976" s="21">
        <v>0</v>
      </c>
      <c r="AV976" s="21">
        <v>0</v>
      </c>
      <c r="AW976" s="21">
        <v>0</v>
      </c>
      <c r="AX976" s="21">
        <v>0</v>
      </c>
      <c r="AZ9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139</v>
      </c>
      <c r="BA9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76" s="22">
        <f>Enrollment[[#This Row],[Refugee Children 3-14]]+Enrollment[[#This Row],[Refugee Children 15-24]]</f>
        <v>139</v>
      </c>
      <c r="BC9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76" s="22">
        <f>Enrollment[[#This Row],[Host Children 3-14]]+Enrollment[[#This Row],[Host Children 15-24]]</f>
        <v>0</v>
      </c>
      <c r="BF976" s="22">
        <f>Enrollment[[#This Row],['# of Boys from refugee community in age group 3-5 enrolled in learning spaces]]+Enrollment[[#This Row],['# of Boys from refugee community in age group 6-14 enrolled in learning spaces]]</f>
        <v>79</v>
      </c>
      <c r="BG976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976" s="22">
        <f>Enrollment[[#This Row],['# of Boys from host community in age group 3-5 enrolled in learning spaces]]+Enrollment[[#This Row],['# of Boys from host community in age group 6-14 enrolled in learning spaces]]</f>
        <v>0</v>
      </c>
      <c r="BI976" s="22">
        <f>Enrollment[[#This Row],['# of Girls from host community in age group 3-5 enrolled in learning spaces]]+Enrollment[[#This Row],['# of Girls from host community in age group 6-14 enrolled in learning spaces]]</f>
        <v>0</v>
      </c>
      <c r="BJ976" s="22">
        <f>Enrollment[[#This Row],[Male Refugee (3-14)]]+Enrollment[[#This Row],[Host Male (3-14)]]</f>
        <v>79</v>
      </c>
      <c r="BK976" s="22">
        <f>Enrollment[[#This Row],[Female Refugee (3-14)]]+Enrollment[[#This Row],[Host Female (3-14)]]</f>
        <v>60</v>
      </c>
      <c r="BL97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7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76" s="22">
        <f>Enrollment[[#This Row],['# of Boys from host community in age group 15-17 enrolled in learning spaces]]+Enrollment[[#This Row],['# of Boys from host community in age group 18-24 enrolled in learning spaces]]</f>
        <v>0</v>
      </c>
      <c r="BO9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76" s="22">
        <f>Enrollment[[#This Row],[Male Refugee (15-24)]]+Enrollment[[#This Row],[Male Host (15-24)]]</f>
        <v>0</v>
      </c>
      <c r="BQ976" s="22">
        <f>Enrollment[[#This Row],[Female Refugee  (15-24)]]+Enrollment[[#This Row],[Female Host (15-24)]]</f>
        <v>0</v>
      </c>
      <c r="BR976" s="22">
        <f>Enrollment[[#This Row],[Total Male (3-14)]]+Enrollment[[#This Row],[Total Male (15-24)]]</f>
        <v>79</v>
      </c>
      <c r="BS976" s="22">
        <f>Enrollment[[#This Row],[Total Female (3-14)]]+Enrollment[[#This Row],[Total Female (15-24)]]</f>
        <v>60</v>
      </c>
      <c r="BT976" s="22">
        <f>Enrollment[[#This Row],[Refugee Total]]+Enrollment[[#This Row],[Total Host]]</f>
        <v>139</v>
      </c>
      <c r="BU976" s="22">
        <f>Enrollment[[#This Row],['# of Girls from refugee community in age group 3-5 enrolled in learning spaces]]+Enrollment[[#This Row],['# of Girls from host community in age group 3-5 enrolled in learning spaces]]</f>
        <v>25</v>
      </c>
      <c r="BV976" s="22">
        <f>Enrollment[[#This Row],['# of Girls from refugee community in age group 6-14 enrolled in learning spaces]]+Enrollment[[#This Row],['# of Girls from host community in age group 6-14 enrolled in learning spaces]]</f>
        <v>35</v>
      </c>
      <c r="BW97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7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76" s="22">
        <f>Enrollment[[#This Row],['# of Boys from refugee community in age group 3-5 enrolled in learning spaces]]+Enrollment[[#This Row],['# of Boys from host community in age group 3-5 enrolled in learning spaces]]</f>
        <v>25</v>
      </c>
      <c r="BZ976" s="22">
        <f>Enrollment[[#This Row],['# of Boys from refugee community in age group 6-14 enrolled in learning spaces]]+Enrollment[[#This Row],['# of Boys from host community in age group 6-14 enrolled in learning spaces]]</f>
        <v>54</v>
      </c>
      <c r="CA976" s="22">
        <f>Enrollment[[#This Row],['# of Boys from refugee community in age group 15-17 enrolled in learning spaces]]+Enrollment[[#This Row],['# of Boys from host community in age group 15-17 enrolled in learning spaces]]</f>
        <v>0</v>
      </c>
      <c r="CB97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77" spans="1:80">
      <c r="A977" s="21" t="s">
        <v>40</v>
      </c>
      <c r="B977" s="21" t="s">
        <v>69</v>
      </c>
      <c r="C977" s="21" t="s">
        <v>1568</v>
      </c>
      <c r="D977" s="21" t="s">
        <v>1569</v>
      </c>
      <c r="E977" s="21" t="s">
        <v>1171</v>
      </c>
      <c r="F977" s="21" t="s">
        <v>1586</v>
      </c>
      <c r="G977" s="21">
        <v>31012857</v>
      </c>
      <c r="H977" s="21" t="s">
        <v>166</v>
      </c>
      <c r="I977" s="21" t="s">
        <v>259</v>
      </c>
      <c r="J977" s="21" t="s">
        <v>168</v>
      </c>
      <c r="K977" s="21">
        <v>20.965304067228701</v>
      </c>
      <c r="L977" s="21">
        <v>92.246513578561903</v>
      </c>
      <c r="M977" s="21">
        <v>-39.2236569093524</v>
      </c>
      <c r="N977" s="21">
        <v>4</v>
      </c>
      <c r="P977" s="21" t="s">
        <v>99</v>
      </c>
      <c r="Q977" s="21" t="s">
        <v>108</v>
      </c>
      <c r="S977" s="21">
        <v>18</v>
      </c>
      <c r="T977" s="21">
        <v>0</v>
      </c>
      <c r="U977" s="21">
        <v>17</v>
      </c>
      <c r="V977" s="21">
        <v>0</v>
      </c>
      <c r="W977" s="21">
        <v>0</v>
      </c>
      <c r="X977" s="21">
        <v>0</v>
      </c>
      <c r="Y977" s="21">
        <v>0</v>
      </c>
      <c r="Z977" s="21">
        <v>0</v>
      </c>
      <c r="AA977" s="21">
        <v>50</v>
      </c>
      <c r="AB977" s="21">
        <v>0</v>
      </c>
      <c r="AC977" s="21">
        <v>35</v>
      </c>
      <c r="AD977" s="21">
        <v>0</v>
      </c>
      <c r="AE977" s="21">
        <v>0</v>
      </c>
      <c r="AF977" s="21">
        <v>0</v>
      </c>
      <c r="AG977" s="21">
        <v>0</v>
      </c>
      <c r="AH977" s="21">
        <v>0</v>
      </c>
      <c r="AI977" s="21">
        <v>0</v>
      </c>
      <c r="AJ977" s="21">
        <v>0</v>
      </c>
      <c r="AK977" s="21">
        <v>0</v>
      </c>
      <c r="AL977" s="21">
        <v>0</v>
      </c>
      <c r="AM977" s="21">
        <v>0</v>
      </c>
      <c r="AN977" s="21">
        <v>0</v>
      </c>
      <c r="AO977" s="21">
        <v>0</v>
      </c>
      <c r="AP977" s="21">
        <v>0</v>
      </c>
      <c r="AQ977" s="21">
        <v>0</v>
      </c>
      <c r="AR977" s="21">
        <v>0</v>
      </c>
      <c r="AS977" s="21">
        <v>0</v>
      </c>
      <c r="AT977" s="21">
        <v>0</v>
      </c>
      <c r="AU977" s="21">
        <v>0</v>
      </c>
      <c r="AV977" s="21">
        <v>0</v>
      </c>
      <c r="AW977" s="21">
        <v>0</v>
      </c>
      <c r="AX977" s="21">
        <v>0</v>
      </c>
      <c r="AZ9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9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77" s="22">
        <f>Enrollment[[#This Row],[Refugee Children 3-14]]+Enrollment[[#This Row],[Refugee Children 15-24]]</f>
        <v>120</v>
      </c>
      <c r="BC9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77" s="22">
        <f>Enrollment[[#This Row],[Host Children 3-14]]+Enrollment[[#This Row],[Host Children 15-24]]</f>
        <v>0</v>
      </c>
      <c r="BF977" s="22">
        <f>Enrollment[[#This Row],['# of Boys from refugee community in age group 3-5 enrolled in learning spaces]]+Enrollment[[#This Row],['# of Boys from refugee community in age group 6-14 enrolled in learning spaces]]</f>
        <v>52</v>
      </c>
      <c r="BG977" s="22">
        <f>Enrollment[[#This Row],['# of Girls from refugee community in age group 3-5 enrolled in learning spaces]]+Enrollment[[#This Row],['# of Girls from refugee community in age group 6-14 enrolled in learning spaces]]</f>
        <v>68</v>
      </c>
      <c r="BH977" s="22">
        <f>Enrollment[[#This Row],['# of Boys from host community in age group 3-5 enrolled in learning spaces]]+Enrollment[[#This Row],['# of Boys from host community in age group 6-14 enrolled in learning spaces]]</f>
        <v>0</v>
      </c>
      <c r="BI977" s="22">
        <f>Enrollment[[#This Row],['# of Girls from host community in age group 3-5 enrolled in learning spaces]]+Enrollment[[#This Row],['# of Girls from host community in age group 6-14 enrolled in learning spaces]]</f>
        <v>0</v>
      </c>
      <c r="BJ977" s="22">
        <f>Enrollment[[#This Row],[Male Refugee (3-14)]]+Enrollment[[#This Row],[Host Male (3-14)]]</f>
        <v>52</v>
      </c>
      <c r="BK977" s="22">
        <f>Enrollment[[#This Row],[Female Refugee (3-14)]]+Enrollment[[#This Row],[Host Female (3-14)]]</f>
        <v>68</v>
      </c>
      <c r="BL9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77" s="22">
        <f>Enrollment[[#This Row],['# of Boys from host community in age group 15-17 enrolled in learning spaces]]+Enrollment[[#This Row],['# of Boys from host community in age group 18-24 enrolled in learning spaces]]</f>
        <v>0</v>
      </c>
      <c r="BO9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77" s="22">
        <f>Enrollment[[#This Row],[Male Refugee (15-24)]]+Enrollment[[#This Row],[Male Host (15-24)]]</f>
        <v>0</v>
      </c>
      <c r="BQ977" s="22">
        <f>Enrollment[[#This Row],[Female Refugee  (15-24)]]+Enrollment[[#This Row],[Female Host (15-24)]]</f>
        <v>0</v>
      </c>
      <c r="BR977" s="22">
        <f>Enrollment[[#This Row],[Total Male (3-14)]]+Enrollment[[#This Row],[Total Male (15-24)]]</f>
        <v>52</v>
      </c>
      <c r="BS977" s="22">
        <f>Enrollment[[#This Row],[Total Female (3-14)]]+Enrollment[[#This Row],[Total Female (15-24)]]</f>
        <v>68</v>
      </c>
      <c r="BT977" s="22">
        <f>Enrollment[[#This Row],[Refugee Total]]+Enrollment[[#This Row],[Total Host]]</f>
        <v>120</v>
      </c>
      <c r="BU977" s="22">
        <f>Enrollment[[#This Row],['# of Girls from refugee community in age group 3-5 enrolled in learning spaces]]+Enrollment[[#This Row],['# of Girls from host community in age group 3-5 enrolled in learning spaces]]</f>
        <v>18</v>
      </c>
      <c r="BV977" s="22">
        <f>Enrollment[[#This Row],['# of Girls from refugee community in age group 6-14 enrolled in learning spaces]]+Enrollment[[#This Row],['# of Girls from host community in age group 6-14 enrolled in learning spaces]]</f>
        <v>50</v>
      </c>
      <c r="BW9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77" s="22">
        <f>Enrollment[[#This Row],['# of Boys from refugee community in age group 3-5 enrolled in learning spaces]]+Enrollment[[#This Row],['# of Boys from host community in age group 3-5 enrolled in learning spaces]]</f>
        <v>17</v>
      </c>
      <c r="BZ977" s="22">
        <f>Enrollment[[#This Row],['# of Boys from refugee community in age group 6-14 enrolled in learning spaces]]+Enrollment[[#This Row],['# of Boys from host community in age group 6-14 enrolled in learning spaces]]</f>
        <v>35</v>
      </c>
      <c r="CA9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9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78" spans="1:80">
      <c r="A978" s="21" t="s">
        <v>40</v>
      </c>
      <c r="B978" s="21" t="s">
        <v>69</v>
      </c>
      <c r="C978" s="21" t="s">
        <v>1568</v>
      </c>
      <c r="D978" s="21" t="s">
        <v>1569</v>
      </c>
      <c r="E978" s="21" t="s">
        <v>1587</v>
      </c>
      <c r="F978" s="21" t="s">
        <v>1588</v>
      </c>
      <c r="G978" s="21">
        <v>31013088</v>
      </c>
      <c r="H978" s="21" t="s">
        <v>166</v>
      </c>
      <c r="I978" s="21" t="s">
        <v>259</v>
      </c>
      <c r="J978" s="21" t="s">
        <v>168</v>
      </c>
      <c r="K978" s="21">
        <v>20.965101721931301</v>
      </c>
      <c r="L978" s="21">
        <v>92.246260437138503</v>
      </c>
      <c r="M978" s="21">
        <v>-46.091146884285401</v>
      </c>
      <c r="N978" s="21">
        <v>4</v>
      </c>
      <c r="P978" s="21" t="s">
        <v>99</v>
      </c>
      <c r="Q978" s="21" t="s">
        <v>108</v>
      </c>
      <c r="S978" s="21">
        <v>23</v>
      </c>
      <c r="T978" s="21">
        <v>0</v>
      </c>
      <c r="U978" s="21">
        <v>13</v>
      </c>
      <c r="V978" s="21">
        <v>0</v>
      </c>
      <c r="W978" s="21">
        <v>0</v>
      </c>
      <c r="X978" s="21">
        <v>0</v>
      </c>
      <c r="Y978" s="21">
        <v>0</v>
      </c>
      <c r="Z978" s="21">
        <v>0</v>
      </c>
      <c r="AA978" s="21">
        <v>29</v>
      </c>
      <c r="AB978" s="21">
        <v>0</v>
      </c>
      <c r="AC978" s="21">
        <v>41</v>
      </c>
      <c r="AD978" s="21">
        <v>0</v>
      </c>
      <c r="AE978" s="21">
        <v>0</v>
      </c>
      <c r="AF978" s="21">
        <v>0</v>
      </c>
      <c r="AG978" s="21">
        <v>0</v>
      </c>
      <c r="AH978" s="21">
        <v>0</v>
      </c>
      <c r="AI978" s="21">
        <v>0</v>
      </c>
      <c r="AJ978" s="21">
        <v>0</v>
      </c>
      <c r="AK978" s="21">
        <v>0</v>
      </c>
      <c r="AL978" s="21">
        <v>0</v>
      </c>
      <c r="AM978" s="21">
        <v>0</v>
      </c>
      <c r="AN978" s="21">
        <v>0</v>
      </c>
      <c r="AO978" s="21">
        <v>0</v>
      </c>
      <c r="AP978" s="21">
        <v>0</v>
      </c>
      <c r="AQ978" s="21">
        <v>0</v>
      </c>
      <c r="AR978" s="21">
        <v>0</v>
      </c>
      <c r="AS978" s="21">
        <v>0</v>
      </c>
      <c r="AT978" s="21">
        <v>0</v>
      </c>
      <c r="AU978" s="21">
        <v>0</v>
      </c>
      <c r="AV978" s="21">
        <v>0</v>
      </c>
      <c r="AW978" s="21">
        <v>0</v>
      </c>
      <c r="AX978" s="21">
        <v>0</v>
      </c>
      <c r="AZ9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9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78" s="22">
        <f>Enrollment[[#This Row],[Refugee Children 3-14]]+Enrollment[[#This Row],[Refugee Children 15-24]]</f>
        <v>106</v>
      </c>
      <c r="BC9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78" s="22">
        <f>Enrollment[[#This Row],[Host Children 3-14]]+Enrollment[[#This Row],[Host Children 15-24]]</f>
        <v>0</v>
      </c>
      <c r="BF978" s="22">
        <f>Enrollment[[#This Row],['# of Boys from refugee community in age group 3-5 enrolled in learning spaces]]+Enrollment[[#This Row],['# of Boys from refugee community in age group 6-14 enrolled in learning spaces]]</f>
        <v>54</v>
      </c>
      <c r="BG978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978" s="22">
        <f>Enrollment[[#This Row],['# of Boys from host community in age group 3-5 enrolled in learning spaces]]+Enrollment[[#This Row],['# of Boys from host community in age group 6-14 enrolled in learning spaces]]</f>
        <v>0</v>
      </c>
      <c r="BI978" s="22">
        <f>Enrollment[[#This Row],['# of Girls from host community in age group 3-5 enrolled in learning spaces]]+Enrollment[[#This Row],['# of Girls from host community in age group 6-14 enrolled in learning spaces]]</f>
        <v>0</v>
      </c>
      <c r="BJ978" s="22">
        <f>Enrollment[[#This Row],[Male Refugee (3-14)]]+Enrollment[[#This Row],[Host Male (3-14)]]</f>
        <v>54</v>
      </c>
      <c r="BK978" s="22">
        <f>Enrollment[[#This Row],[Female Refugee (3-14)]]+Enrollment[[#This Row],[Host Female (3-14)]]</f>
        <v>52</v>
      </c>
      <c r="BL9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78" s="22">
        <f>Enrollment[[#This Row],['# of Boys from host community in age group 15-17 enrolled in learning spaces]]+Enrollment[[#This Row],['# of Boys from host community in age group 18-24 enrolled in learning spaces]]</f>
        <v>0</v>
      </c>
      <c r="BO9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78" s="22">
        <f>Enrollment[[#This Row],[Male Refugee (15-24)]]+Enrollment[[#This Row],[Male Host (15-24)]]</f>
        <v>0</v>
      </c>
      <c r="BQ978" s="22">
        <f>Enrollment[[#This Row],[Female Refugee  (15-24)]]+Enrollment[[#This Row],[Female Host (15-24)]]</f>
        <v>0</v>
      </c>
      <c r="BR978" s="22">
        <f>Enrollment[[#This Row],[Total Male (3-14)]]+Enrollment[[#This Row],[Total Male (15-24)]]</f>
        <v>54</v>
      </c>
      <c r="BS978" s="22">
        <f>Enrollment[[#This Row],[Total Female (3-14)]]+Enrollment[[#This Row],[Total Female (15-24)]]</f>
        <v>52</v>
      </c>
      <c r="BT978" s="22">
        <f>Enrollment[[#This Row],[Refugee Total]]+Enrollment[[#This Row],[Total Host]]</f>
        <v>106</v>
      </c>
      <c r="BU978" s="22">
        <f>Enrollment[[#This Row],['# of Girls from refugee community in age group 3-5 enrolled in learning spaces]]+Enrollment[[#This Row],['# of Girls from host community in age group 3-5 enrolled in learning spaces]]</f>
        <v>23</v>
      </c>
      <c r="BV978" s="22">
        <f>Enrollment[[#This Row],['# of Girls from refugee community in age group 6-14 enrolled in learning spaces]]+Enrollment[[#This Row],['# of Girls from host community in age group 6-14 enrolled in learning spaces]]</f>
        <v>29</v>
      </c>
      <c r="BW9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78" s="22">
        <f>Enrollment[[#This Row],['# of Boys from refugee community in age group 3-5 enrolled in learning spaces]]+Enrollment[[#This Row],['# of Boys from host community in age group 3-5 enrolled in learning spaces]]</f>
        <v>13</v>
      </c>
      <c r="BZ978" s="22">
        <f>Enrollment[[#This Row],['# of Boys from refugee community in age group 6-14 enrolled in learning spaces]]+Enrollment[[#This Row],['# of Boys from host community in age group 6-14 enrolled in learning spaces]]</f>
        <v>41</v>
      </c>
      <c r="CA9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9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79" spans="1:80">
      <c r="A979" s="21" t="s">
        <v>40</v>
      </c>
      <c r="B979" s="21" t="s">
        <v>69</v>
      </c>
      <c r="C979" s="21" t="s">
        <v>1589</v>
      </c>
      <c r="D979" s="21" t="s">
        <v>1590</v>
      </c>
      <c r="E979" s="21" t="s">
        <v>1591</v>
      </c>
      <c r="F979" s="21" t="s">
        <v>1592</v>
      </c>
      <c r="G979" s="21">
        <v>31013038</v>
      </c>
      <c r="H979" s="21" t="s">
        <v>166</v>
      </c>
      <c r="I979" s="21" t="s">
        <v>259</v>
      </c>
      <c r="J979" s="21" t="s">
        <v>168</v>
      </c>
      <c r="K979" s="21">
        <v>20.966324929555899</v>
      </c>
      <c r="L979" s="21">
        <v>92.243315155057601</v>
      </c>
      <c r="M979" s="21">
        <v>-36.673040016638303</v>
      </c>
      <c r="N979" s="21">
        <v>4</v>
      </c>
      <c r="P979" s="21" t="s">
        <v>99</v>
      </c>
      <c r="Q979" s="21" t="s">
        <v>108</v>
      </c>
      <c r="S979" s="21">
        <v>20</v>
      </c>
      <c r="T979" s="21">
        <v>0</v>
      </c>
      <c r="U979" s="21">
        <v>20</v>
      </c>
      <c r="V979" s="21">
        <v>0</v>
      </c>
      <c r="W979" s="21">
        <v>0</v>
      </c>
      <c r="X979" s="21">
        <v>0</v>
      </c>
      <c r="Y979" s="21">
        <v>0</v>
      </c>
      <c r="Z979" s="21">
        <v>0</v>
      </c>
      <c r="AA979" s="21">
        <v>36</v>
      </c>
      <c r="AB979" s="21">
        <v>0</v>
      </c>
      <c r="AC979" s="21">
        <v>34</v>
      </c>
      <c r="AD979" s="21">
        <v>0</v>
      </c>
      <c r="AE979" s="21">
        <v>0</v>
      </c>
      <c r="AF979" s="21">
        <v>0</v>
      </c>
      <c r="AG979" s="21">
        <v>0</v>
      </c>
      <c r="AH979" s="21">
        <v>0</v>
      </c>
      <c r="AI979" s="21">
        <v>0</v>
      </c>
      <c r="AJ979" s="21">
        <v>0</v>
      </c>
      <c r="AK979" s="21">
        <v>0</v>
      </c>
      <c r="AL979" s="21">
        <v>0</v>
      </c>
      <c r="AM979" s="21">
        <v>0</v>
      </c>
      <c r="AN979" s="21">
        <v>0</v>
      </c>
      <c r="AO979" s="21">
        <v>0</v>
      </c>
      <c r="AP979" s="21">
        <v>0</v>
      </c>
      <c r="AQ979" s="21">
        <v>0</v>
      </c>
      <c r="AR979" s="21">
        <v>0</v>
      </c>
      <c r="AS979" s="21">
        <v>0</v>
      </c>
      <c r="AT979" s="21">
        <v>0</v>
      </c>
      <c r="AU979" s="21">
        <v>0</v>
      </c>
      <c r="AV979" s="21">
        <v>0</v>
      </c>
      <c r="AW979" s="21">
        <v>0</v>
      </c>
      <c r="AX979" s="21">
        <v>0</v>
      </c>
      <c r="AZ9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9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79" s="22">
        <f>Enrollment[[#This Row],[Refugee Children 3-14]]+Enrollment[[#This Row],[Refugee Children 15-24]]</f>
        <v>110</v>
      </c>
      <c r="BC9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79" s="22">
        <f>Enrollment[[#This Row],[Host Children 3-14]]+Enrollment[[#This Row],[Host Children 15-24]]</f>
        <v>0</v>
      </c>
      <c r="BF979" s="22">
        <f>Enrollment[[#This Row],['# of Boys from refugee community in age group 3-5 enrolled in learning spaces]]+Enrollment[[#This Row],['# of Boys from refugee community in age group 6-14 enrolled in learning spaces]]</f>
        <v>54</v>
      </c>
      <c r="BG979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979" s="22">
        <f>Enrollment[[#This Row],['# of Boys from host community in age group 3-5 enrolled in learning spaces]]+Enrollment[[#This Row],['# of Boys from host community in age group 6-14 enrolled in learning spaces]]</f>
        <v>0</v>
      </c>
      <c r="BI979" s="22">
        <f>Enrollment[[#This Row],['# of Girls from host community in age group 3-5 enrolled in learning spaces]]+Enrollment[[#This Row],['# of Girls from host community in age group 6-14 enrolled in learning spaces]]</f>
        <v>0</v>
      </c>
      <c r="BJ979" s="22">
        <f>Enrollment[[#This Row],[Male Refugee (3-14)]]+Enrollment[[#This Row],[Host Male (3-14)]]</f>
        <v>54</v>
      </c>
      <c r="BK979" s="22">
        <f>Enrollment[[#This Row],[Female Refugee (3-14)]]+Enrollment[[#This Row],[Host Female (3-14)]]</f>
        <v>56</v>
      </c>
      <c r="BL9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79" s="22">
        <f>Enrollment[[#This Row],['# of Boys from host community in age group 15-17 enrolled in learning spaces]]+Enrollment[[#This Row],['# of Boys from host community in age group 18-24 enrolled in learning spaces]]</f>
        <v>0</v>
      </c>
      <c r="BO9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79" s="22">
        <f>Enrollment[[#This Row],[Male Refugee (15-24)]]+Enrollment[[#This Row],[Male Host (15-24)]]</f>
        <v>0</v>
      </c>
      <c r="BQ979" s="22">
        <f>Enrollment[[#This Row],[Female Refugee  (15-24)]]+Enrollment[[#This Row],[Female Host (15-24)]]</f>
        <v>0</v>
      </c>
      <c r="BR979" s="22">
        <f>Enrollment[[#This Row],[Total Male (3-14)]]+Enrollment[[#This Row],[Total Male (15-24)]]</f>
        <v>54</v>
      </c>
      <c r="BS979" s="22">
        <f>Enrollment[[#This Row],[Total Female (3-14)]]+Enrollment[[#This Row],[Total Female (15-24)]]</f>
        <v>56</v>
      </c>
      <c r="BT979" s="22">
        <f>Enrollment[[#This Row],[Refugee Total]]+Enrollment[[#This Row],[Total Host]]</f>
        <v>110</v>
      </c>
      <c r="BU979" s="22">
        <f>Enrollment[[#This Row],['# of Girls from refugee community in age group 3-5 enrolled in learning spaces]]+Enrollment[[#This Row],['# of Girls from host community in age group 3-5 enrolled in learning spaces]]</f>
        <v>20</v>
      </c>
      <c r="BV979" s="22">
        <f>Enrollment[[#This Row],['# of Girls from refugee community in age group 6-14 enrolled in learning spaces]]+Enrollment[[#This Row],['# of Girls from host community in age group 6-14 enrolled in learning spaces]]</f>
        <v>36</v>
      </c>
      <c r="BW9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79" s="22">
        <f>Enrollment[[#This Row],['# of Boys from refugee community in age group 3-5 enrolled in learning spaces]]+Enrollment[[#This Row],['# of Boys from host community in age group 3-5 enrolled in learning spaces]]</f>
        <v>20</v>
      </c>
      <c r="BZ979" s="22">
        <f>Enrollment[[#This Row],['# of Boys from refugee community in age group 6-14 enrolled in learning spaces]]+Enrollment[[#This Row],['# of Boys from host community in age group 6-14 enrolled in learning spaces]]</f>
        <v>34</v>
      </c>
      <c r="CA9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80" spans="1:80">
      <c r="A980" s="21" t="s">
        <v>40</v>
      </c>
      <c r="B980" s="21" t="s">
        <v>69</v>
      </c>
      <c r="C980" s="21" t="s">
        <v>1589</v>
      </c>
      <c r="D980" s="21" t="s">
        <v>1590</v>
      </c>
      <c r="E980" s="21" t="s">
        <v>1587</v>
      </c>
      <c r="F980" s="21" t="s">
        <v>1593</v>
      </c>
      <c r="G980" s="21">
        <v>31012978</v>
      </c>
      <c r="H980" s="21" t="s">
        <v>166</v>
      </c>
      <c r="I980" s="21" t="s">
        <v>259</v>
      </c>
      <c r="J980" s="21" t="s">
        <v>168</v>
      </c>
      <c r="K980" s="21">
        <v>20.9665783828464</v>
      </c>
      <c r="L980" s="21">
        <v>92.243014053329603</v>
      </c>
      <c r="M980" s="21">
        <v>-38.626835623007402</v>
      </c>
      <c r="N980" s="21">
        <v>4</v>
      </c>
      <c r="P980" s="21" t="s">
        <v>99</v>
      </c>
      <c r="Q980" s="21" t="s">
        <v>108</v>
      </c>
      <c r="S980" s="21">
        <v>22</v>
      </c>
      <c r="T980" s="21">
        <v>0</v>
      </c>
      <c r="U980" s="21">
        <v>48</v>
      </c>
      <c r="V980" s="21">
        <v>0</v>
      </c>
      <c r="W980" s="21">
        <v>0</v>
      </c>
      <c r="X980" s="21">
        <v>0</v>
      </c>
      <c r="Y980" s="21">
        <v>0</v>
      </c>
      <c r="Z980" s="21">
        <v>0</v>
      </c>
      <c r="AA980" s="21">
        <v>23</v>
      </c>
      <c r="AB980" s="21">
        <v>0</v>
      </c>
      <c r="AC980" s="21">
        <v>47</v>
      </c>
      <c r="AD980" s="21">
        <v>0</v>
      </c>
      <c r="AE980" s="21">
        <v>0</v>
      </c>
      <c r="AF980" s="21">
        <v>0</v>
      </c>
      <c r="AG980" s="21">
        <v>0</v>
      </c>
      <c r="AH980" s="21">
        <v>0</v>
      </c>
      <c r="AI980" s="21">
        <v>0</v>
      </c>
      <c r="AJ980" s="21">
        <v>0</v>
      </c>
      <c r="AK980" s="21">
        <v>0</v>
      </c>
      <c r="AL980" s="21">
        <v>0</v>
      </c>
      <c r="AM980" s="21">
        <v>0</v>
      </c>
      <c r="AN980" s="21">
        <v>0</v>
      </c>
      <c r="AO980" s="21">
        <v>0</v>
      </c>
      <c r="AP980" s="21">
        <v>0</v>
      </c>
      <c r="AQ980" s="21">
        <v>0</v>
      </c>
      <c r="AR980" s="21">
        <v>0</v>
      </c>
      <c r="AS980" s="21">
        <v>0</v>
      </c>
      <c r="AT980" s="21">
        <v>0</v>
      </c>
      <c r="AU980" s="21">
        <v>0</v>
      </c>
      <c r="AV980" s="21">
        <v>0</v>
      </c>
      <c r="AW980" s="21">
        <v>0</v>
      </c>
      <c r="AX980" s="21">
        <v>0</v>
      </c>
      <c r="AZ9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140</v>
      </c>
      <c r="BA9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80" s="22">
        <f>Enrollment[[#This Row],[Refugee Children 3-14]]+Enrollment[[#This Row],[Refugee Children 15-24]]</f>
        <v>140</v>
      </c>
      <c r="BC9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80" s="22">
        <f>Enrollment[[#This Row],[Host Children 3-14]]+Enrollment[[#This Row],[Host Children 15-24]]</f>
        <v>0</v>
      </c>
      <c r="BF980" s="22">
        <f>Enrollment[[#This Row],['# of Boys from refugee community in age group 3-5 enrolled in learning spaces]]+Enrollment[[#This Row],['# of Boys from refugee community in age group 6-14 enrolled in learning spaces]]</f>
        <v>95</v>
      </c>
      <c r="BG980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980" s="22">
        <f>Enrollment[[#This Row],['# of Boys from host community in age group 3-5 enrolled in learning spaces]]+Enrollment[[#This Row],['# of Boys from host community in age group 6-14 enrolled in learning spaces]]</f>
        <v>0</v>
      </c>
      <c r="BI980" s="22">
        <f>Enrollment[[#This Row],['# of Girls from host community in age group 3-5 enrolled in learning spaces]]+Enrollment[[#This Row],['# of Girls from host community in age group 6-14 enrolled in learning spaces]]</f>
        <v>0</v>
      </c>
      <c r="BJ980" s="22">
        <f>Enrollment[[#This Row],[Male Refugee (3-14)]]+Enrollment[[#This Row],[Host Male (3-14)]]</f>
        <v>95</v>
      </c>
      <c r="BK980" s="22">
        <f>Enrollment[[#This Row],[Female Refugee (3-14)]]+Enrollment[[#This Row],[Host Female (3-14)]]</f>
        <v>45</v>
      </c>
      <c r="BL9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80" s="22">
        <f>Enrollment[[#This Row],['# of Boys from host community in age group 15-17 enrolled in learning spaces]]+Enrollment[[#This Row],['# of Boys from host community in age group 18-24 enrolled in learning spaces]]</f>
        <v>0</v>
      </c>
      <c r="BO9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80" s="22">
        <f>Enrollment[[#This Row],[Male Refugee (15-24)]]+Enrollment[[#This Row],[Male Host (15-24)]]</f>
        <v>0</v>
      </c>
      <c r="BQ980" s="22">
        <f>Enrollment[[#This Row],[Female Refugee  (15-24)]]+Enrollment[[#This Row],[Female Host (15-24)]]</f>
        <v>0</v>
      </c>
      <c r="BR980" s="22">
        <f>Enrollment[[#This Row],[Total Male (3-14)]]+Enrollment[[#This Row],[Total Male (15-24)]]</f>
        <v>95</v>
      </c>
      <c r="BS980" s="22">
        <f>Enrollment[[#This Row],[Total Female (3-14)]]+Enrollment[[#This Row],[Total Female (15-24)]]</f>
        <v>45</v>
      </c>
      <c r="BT980" s="22">
        <f>Enrollment[[#This Row],[Refugee Total]]+Enrollment[[#This Row],[Total Host]]</f>
        <v>140</v>
      </c>
      <c r="BU980" s="22">
        <f>Enrollment[[#This Row],['# of Girls from refugee community in age group 3-5 enrolled in learning spaces]]+Enrollment[[#This Row],['# of Girls from host community in age group 3-5 enrolled in learning spaces]]</f>
        <v>22</v>
      </c>
      <c r="BV980" s="22">
        <f>Enrollment[[#This Row],['# of Girls from refugee community in age group 6-14 enrolled in learning spaces]]+Enrollment[[#This Row],['# of Girls from host community in age group 6-14 enrolled in learning spaces]]</f>
        <v>23</v>
      </c>
      <c r="BW9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80" s="22">
        <f>Enrollment[[#This Row],['# of Boys from refugee community in age group 3-5 enrolled in learning spaces]]+Enrollment[[#This Row],['# of Boys from host community in age group 3-5 enrolled in learning spaces]]</f>
        <v>48</v>
      </c>
      <c r="BZ980" s="22">
        <f>Enrollment[[#This Row],['# of Boys from refugee community in age group 6-14 enrolled in learning spaces]]+Enrollment[[#This Row],['# of Boys from host community in age group 6-14 enrolled in learning spaces]]</f>
        <v>47</v>
      </c>
      <c r="CA9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9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81" spans="1:80">
      <c r="A981" s="21" t="s">
        <v>40</v>
      </c>
      <c r="B981" s="21" t="s">
        <v>69</v>
      </c>
      <c r="C981" s="21" t="s">
        <v>1589</v>
      </c>
      <c r="D981" s="21" t="s">
        <v>1590</v>
      </c>
      <c r="E981" s="21" t="s">
        <v>1594</v>
      </c>
      <c r="F981" s="21" t="s">
        <v>1595</v>
      </c>
      <c r="G981" s="21">
        <v>31013078</v>
      </c>
      <c r="H981" s="21" t="s">
        <v>166</v>
      </c>
      <c r="I981" s="21" t="s">
        <v>259</v>
      </c>
      <c r="J981" s="21" t="s">
        <v>168</v>
      </c>
      <c r="K981" s="21">
        <v>20.9665177371811</v>
      </c>
      <c r="L981" s="21">
        <v>92.242965768005902</v>
      </c>
      <c r="M981" s="21">
        <v>-41.673019458189501</v>
      </c>
      <c r="N981" s="21">
        <v>4</v>
      </c>
      <c r="P981" s="21" t="s">
        <v>99</v>
      </c>
      <c r="Q981" s="21" t="s">
        <v>108</v>
      </c>
      <c r="S981" s="21">
        <v>12</v>
      </c>
      <c r="T981" s="21">
        <v>0</v>
      </c>
      <c r="U981" s="21">
        <v>20</v>
      </c>
      <c r="V981" s="21">
        <v>0</v>
      </c>
      <c r="W981" s="21">
        <v>0</v>
      </c>
      <c r="X981" s="21">
        <v>0</v>
      </c>
      <c r="Y981" s="21">
        <v>0</v>
      </c>
      <c r="Z981" s="21">
        <v>0</v>
      </c>
      <c r="AA981" s="21">
        <v>18</v>
      </c>
      <c r="AB981" s="21">
        <v>0</v>
      </c>
      <c r="AC981" s="21">
        <v>32</v>
      </c>
      <c r="AD981" s="21">
        <v>0</v>
      </c>
      <c r="AE981" s="21">
        <v>0</v>
      </c>
      <c r="AF981" s="21">
        <v>0</v>
      </c>
      <c r="AG981" s="21">
        <v>0</v>
      </c>
      <c r="AH981" s="21">
        <v>0</v>
      </c>
      <c r="AI981" s="21">
        <v>0</v>
      </c>
      <c r="AJ981" s="21">
        <v>0</v>
      </c>
      <c r="AK981" s="21">
        <v>0</v>
      </c>
      <c r="AL981" s="21">
        <v>0</v>
      </c>
      <c r="AM981" s="21">
        <v>0</v>
      </c>
      <c r="AN981" s="21">
        <v>0</v>
      </c>
      <c r="AO981" s="21">
        <v>0</v>
      </c>
      <c r="AP981" s="21">
        <v>0</v>
      </c>
      <c r="AQ981" s="21">
        <v>0</v>
      </c>
      <c r="AR981" s="21">
        <v>0</v>
      </c>
      <c r="AS981" s="21">
        <v>0</v>
      </c>
      <c r="AT981" s="21">
        <v>0</v>
      </c>
      <c r="AU981" s="21">
        <v>0</v>
      </c>
      <c r="AV981" s="21">
        <v>0</v>
      </c>
      <c r="AW981" s="21">
        <v>0</v>
      </c>
      <c r="AX981" s="21">
        <v>0</v>
      </c>
      <c r="AZ9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82</v>
      </c>
      <c r="BA9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81" s="22">
        <f>Enrollment[[#This Row],[Refugee Children 3-14]]+Enrollment[[#This Row],[Refugee Children 15-24]]</f>
        <v>82</v>
      </c>
      <c r="BC9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81" s="22">
        <f>Enrollment[[#This Row],[Host Children 3-14]]+Enrollment[[#This Row],[Host Children 15-24]]</f>
        <v>0</v>
      </c>
      <c r="BF981" s="22">
        <f>Enrollment[[#This Row],['# of Boys from refugee community in age group 3-5 enrolled in learning spaces]]+Enrollment[[#This Row],['# of Boys from refugee community in age group 6-14 enrolled in learning spaces]]</f>
        <v>52</v>
      </c>
      <c r="BG981" s="22">
        <f>Enrollment[[#This Row],['# of Girls from refugee community in age group 3-5 enrolled in learning spaces]]+Enrollment[[#This Row],['# of Girls from refugee community in age group 6-14 enrolled in learning spaces]]</f>
        <v>30</v>
      </c>
      <c r="BH981" s="22">
        <f>Enrollment[[#This Row],['# of Boys from host community in age group 3-5 enrolled in learning spaces]]+Enrollment[[#This Row],['# of Boys from host community in age group 6-14 enrolled in learning spaces]]</f>
        <v>0</v>
      </c>
      <c r="BI981" s="22">
        <f>Enrollment[[#This Row],['# of Girls from host community in age group 3-5 enrolled in learning spaces]]+Enrollment[[#This Row],['# of Girls from host community in age group 6-14 enrolled in learning spaces]]</f>
        <v>0</v>
      </c>
      <c r="BJ981" s="22">
        <f>Enrollment[[#This Row],[Male Refugee (3-14)]]+Enrollment[[#This Row],[Host Male (3-14)]]</f>
        <v>52</v>
      </c>
      <c r="BK981" s="22">
        <f>Enrollment[[#This Row],[Female Refugee (3-14)]]+Enrollment[[#This Row],[Host Female (3-14)]]</f>
        <v>30</v>
      </c>
      <c r="BL9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81" s="22">
        <f>Enrollment[[#This Row],['# of Boys from host community in age group 15-17 enrolled in learning spaces]]+Enrollment[[#This Row],['# of Boys from host community in age group 18-24 enrolled in learning spaces]]</f>
        <v>0</v>
      </c>
      <c r="BO9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81" s="22">
        <f>Enrollment[[#This Row],[Male Refugee (15-24)]]+Enrollment[[#This Row],[Male Host (15-24)]]</f>
        <v>0</v>
      </c>
      <c r="BQ981" s="22">
        <f>Enrollment[[#This Row],[Female Refugee  (15-24)]]+Enrollment[[#This Row],[Female Host (15-24)]]</f>
        <v>0</v>
      </c>
      <c r="BR981" s="22">
        <f>Enrollment[[#This Row],[Total Male (3-14)]]+Enrollment[[#This Row],[Total Male (15-24)]]</f>
        <v>52</v>
      </c>
      <c r="BS981" s="22">
        <f>Enrollment[[#This Row],[Total Female (3-14)]]+Enrollment[[#This Row],[Total Female (15-24)]]</f>
        <v>30</v>
      </c>
      <c r="BT981" s="22">
        <f>Enrollment[[#This Row],[Refugee Total]]+Enrollment[[#This Row],[Total Host]]</f>
        <v>82</v>
      </c>
      <c r="BU981" s="22">
        <f>Enrollment[[#This Row],['# of Girls from refugee community in age group 3-5 enrolled in learning spaces]]+Enrollment[[#This Row],['# of Girls from host community in age group 3-5 enrolled in learning spaces]]</f>
        <v>12</v>
      </c>
      <c r="BV981" s="22">
        <f>Enrollment[[#This Row],['# of Girls from refugee community in age group 6-14 enrolled in learning spaces]]+Enrollment[[#This Row],['# of Girls from host community in age group 6-14 enrolled in learning spaces]]</f>
        <v>18</v>
      </c>
      <c r="BW9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81" s="22">
        <f>Enrollment[[#This Row],['# of Boys from refugee community in age group 3-5 enrolled in learning spaces]]+Enrollment[[#This Row],['# of Boys from host community in age group 3-5 enrolled in learning spaces]]</f>
        <v>20</v>
      </c>
      <c r="BZ981" s="22">
        <f>Enrollment[[#This Row],['# of Boys from refugee community in age group 6-14 enrolled in learning spaces]]+Enrollment[[#This Row],['# of Boys from host community in age group 6-14 enrolled in learning spaces]]</f>
        <v>32</v>
      </c>
      <c r="CA9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9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82" spans="1:80">
      <c r="A982" s="21" t="s">
        <v>40</v>
      </c>
      <c r="B982" s="21" t="s">
        <v>69</v>
      </c>
      <c r="C982" s="21" t="s">
        <v>1596</v>
      </c>
      <c r="D982" s="21" t="s">
        <v>1597</v>
      </c>
      <c r="E982" s="21" t="s">
        <v>1355</v>
      </c>
      <c r="F982" s="21" t="s">
        <v>1598</v>
      </c>
      <c r="G982" s="21">
        <v>31012835</v>
      </c>
      <c r="H982" s="21" t="s">
        <v>166</v>
      </c>
      <c r="I982" s="21" t="s">
        <v>259</v>
      </c>
      <c r="J982" s="21" t="s">
        <v>168</v>
      </c>
      <c r="K982" s="21">
        <v>20.949405905401999</v>
      </c>
      <c r="L982" s="21">
        <v>92.253968925067298</v>
      </c>
      <c r="M982" s="21">
        <v>-39.720802377995298</v>
      </c>
      <c r="N982" s="21">
        <v>4</v>
      </c>
      <c r="P982" s="21" t="s">
        <v>99</v>
      </c>
      <c r="Q982" s="21" t="s">
        <v>108</v>
      </c>
      <c r="S982" s="21">
        <v>26</v>
      </c>
      <c r="T982" s="21">
        <v>0</v>
      </c>
      <c r="U982" s="21">
        <v>44</v>
      </c>
      <c r="V982" s="21">
        <v>0</v>
      </c>
      <c r="W982" s="21">
        <v>0</v>
      </c>
      <c r="X982" s="21">
        <v>0</v>
      </c>
      <c r="Y982" s="21">
        <v>0</v>
      </c>
      <c r="Z982" s="21">
        <v>0</v>
      </c>
      <c r="AA982" s="21">
        <v>30</v>
      </c>
      <c r="AB982" s="21">
        <v>0</v>
      </c>
      <c r="AC982" s="21">
        <v>40</v>
      </c>
      <c r="AD982" s="21">
        <v>0</v>
      </c>
      <c r="AE982" s="21">
        <v>0</v>
      </c>
      <c r="AF982" s="21">
        <v>0</v>
      </c>
      <c r="AG982" s="21">
        <v>0</v>
      </c>
      <c r="AH982" s="21">
        <v>0</v>
      </c>
      <c r="AI982" s="21">
        <v>0</v>
      </c>
      <c r="AJ982" s="21">
        <v>0</v>
      </c>
      <c r="AK982" s="21">
        <v>0</v>
      </c>
      <c r="AL982" s="21">
        <v>0</v>
      </c>
      <c r="AM982" s="21">
        <v>0</v>
      </c>
      <c r="AN982" s="21">
        <v>0</v>
      </c>
      <c r="AO982" s="21">
        <v>0</v>
      </c>
      <c r="AP982" s="21">
        <v>0</v>
      </c>
      <c r="AQ982" s="21">
        <v>0</v>
      </c>
      <c r="AR982" s="21">
        <v>0</v>
      </c>
      <c r="AS982" s="21">
        <v>0</v>
      </c>
      <c r="AT982" s="21">
        <v>0</v>
      </c>
      <c r="AU982" s="21">
        <v>0</v>
      </c>
      <c r="AV982" s="21">
        <v>0</v>
      </c>
      <c r="AW982" s="21">
        <v>0</v>
      </c>
      <c r="AX982" s="21">
        <v>0</v>
      </c>
      <c r="AZ9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140</v>
      </c>
      <c r="BA9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82" s="22">
        <f>Enrollment[[#This Row],[Refugee Children 3-14]]+Enrollment[[#This Row],[Refugee Children 15-24]]</f>
        <v>140</v>
      </c>
      <c r="BC9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82" s="22">
        <f>Enrollment[[#This Row],[Host Children 3-14]]+Enrollment[[#This Row],[Host Children 15-24]]</f>
        <v>0</v>
      </c>
      <c r="BF982" s="22">
        <f>Enrollment[[#This Row],['# of Boys from refugee community in age group 3-5 enrolled in learning spaces]]+Enrollment[[#This Row],['# of Boys from refugee community in age group 6-14 enrolled in learning spaces]]</f>
        <v>84</v>
      </c>
      <c r="BG982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982" s="22">
        <f>Enrollment[[#This Row],['# of Boys from host community in age group 3-5 enrolled in learning spaces]]+Enrollment[[#This Row],['# of Boys from host community in age group 6-14 enrolled in learning spaces]]</f>
        <v>0</v>
      </c>
      <c r="BI982" s="22">
        <f>Enrollment[[#This Row],['# of Girls from host community in age group 3-5 enrolled in learning spaces]]+Enrollment[[#This Row],['# of Girls from host community in age group 6-14 enrolled in learning spaces]]</f>
        <v>0</v>
      </c>
      <c r="BJ982" s="22">
        <f>Enrollment[[#This Row],[Male Refugee (3-14)]]+Enrollment[[#This Row],[Host Male (3-14)]]</f>
        <v>84</v>
      </c>
      <c r="BK982" s="22">
        <f>Enrollment[[#This Row],[Female Refugee (3-14)]]+Enrollment[[#This Row],[Host Female (3-14)]]</f>
        <v>56</v>
      </c>
      <c r="BL9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82" s="22">
        <f>Enrollment[[#This Row],['# of Boys from host community in age group 15-17 enrolled in learning spaces]]+Enrollment[[#This Row],['# of Boys from host community in age group 18-24 enrolled in learning spaces]]</f>
        <v>0</v>
      </c>
      <c r="BO9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82" s="22">
        <f>Enrollment[[#This Row],[Male Refugee (15-24)]]+Enrollment[[#This Row],[Male Host (15-24)]]</f>
        <v>0</v>
      </c>
      <c r="BQ982" s="22">
        <f>Enrollment[[#This Row],[Female Refugee  (15-24)]]+Enrollment[[#This Row],[Female Host (15-24)]]</f>
        <v>0</v>
      </c>
      <c r="BR982" s="22">
        <f>Enrollment[[#This Row],[Total Male (3-14)]]+Enrollment[[#This Row],[Total Male (15-24)]]</f>
        <v>84</v>
      </c>
      <c r="BS982" s="22">
        <f>Enrollment[[#This Row],[Total Female (3-14)]]+Enrollment[[#This Row],[Total Female (15-24)]]</f>
        <v>56</v>
      </c>
      <c r="BT982" s="22">
        <f>Enrollment[[#This Row],[Refugee Total]]+Enrollment[[#This Row],[Total Host]]</f>
        <v>140</v>
      </c>
      <c r="BU982" s="22">
        <f>Enrollment[[#This Row],['# of Girls from refugee community in age group 3-5 enrolled in learning spaces]]+Enrollment[[#This Row],['# of Girls from host community in age group 3-5 enrolled in learning spaces]]</f>
        <v>26</v>
      </c>
      <c r="BV982" s="22">
        <f>Enrollment[[#This Row],['# of Girls from refugee community in age group 6-14 enrolled in learning spaces]]+Enrollment[[#This Row],['# of Girls from host community in age group 6-14 enrolled in learning spaces]]</f>
        <v>30</v>
      </c>
      <c r="BW9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82" s="22">
        <f>Enrollment[[#This Row],['# of Boys from refugee community in age group 3-5 enrolled in learning spaces]]+Enrollment[[#This Row],['# of Boys from host community in age group 3-5 enrolled in learning spaces]]</f>
        <v>44</v>
      </c>
      <c r="BZ982" s="22">
        <f>Enrollment[[#This Row],['# of Boys from refugee community in age group 6-14 enrolled in learning spaces]]+Enrollment[[#This Row],['# of Boys from host community in age group 6-14 enrolled in learning spaces]]</f>
        <v>40</v>
      </c>
      <c r="CA9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9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83" spans="1:80">
      <c r="A983" s="21" t="s">
        <v>40</v>
      </c>
      <c r="B983" s="21" t="s">
        <v>69</v>
      </c>
      <c r="C983" s="21" t="s">
        <v>1596</v>
      </c>
      <c r="D983" s="21" t="s">
        <v>1597</v>
      </c>
      <c r="E983" s="21" t="s">
        <v>1355</v>
      </c>
      <c r="F983" s="21" t="s">
        <v>1599</v>
      </c>
      <c r="G983" s="21">
        <v>31012891</v>
      </c>
      <c r="H983" s="21" t="s">
        <v>166</v>
      </c>
      <c r="I983" s="21" t="s">
        <v>259</v>
      </c>
      <c r="J983" s="21" t="s">
        <v>168</v>
      </c>
      <c r="K983" s="21">
        <v>20.9482739416265</v>
      </c>
      <c r="L983" s="21">
        <v>92.255278098937794</v>
      </c>
      <c r="M983" s="21">
        <v>-44.7255048850148</v>
      </c>
      <c r="N983" s="21">
        <v>4</v>
      </c>
      <c r="P983" s="21" t="s">
        <v>99</v>
      </c>
      <c r="Q983" s="21" t="s">
        <v>108</v>
      </c>
      <c r="S983" s="21">
        <v>18</v>
      </c>
      <c r="T983" s="21">
        <v>0</v>
      </c>
      <c r="U983" s="21">
        <v>17</v>
      </c>
      <c r="V983" s="21">
        <v>0</v>
      </c>
      <c r="W983" s="21">
        <v>0</v>
      </c>
      <c r="X983" s="21">
        <v>0</v>
      </c>
      <c r="Y983" s="21">
        <v>0</v>
      </c>
      <c r="Z983" s="21">
        <v>0</v>
      </c>
      <c r="AA983" s="21">
        <v>30</v>
      </c>
      <c r="AB983" s="21">
        <v>0</v>
      </c>
      <c r="AC983" s="21">
        <v>40</v>
      </c>
      <c r="AD983" s="21">
        <v>0</v>
      </c>
      <c r="AE983" s="21">
        <v>0</v>
      </c>
      <c r="AF983" s="21">
        <v>0</v>
      </c>
      <c r="AG983" s="21">
        <v>0</v>
      </c>
      <c r="AH983" s="21">
        <v>0</v>
      </c>
      <c r="AI983" s="21">
        <v>0</v>
      </c>
      <c r="AJ983" s="21">
        <v>0</v>
      </c>
      <c r="AK983" s="21">
        <v>0</v>
      </c>
      <c r="AL983" s="21">
        <v>0</v>
      </c>
      <c r="AM983" s="21">
        <v>0</v>
      </c>
      <c r="AN983" s="21">
        <v>0</v>
      </c>
      <c r="AO983" s="21">
        <v>0</v>
      </c>
      <c r="AP983" s="21">
        <v>0</v>
      </c>
      <c r="AQ983" s="21">
        <v>0</v>
      </c>
      <c r="AR983" s="21">
        <v>0</v>
      </c>
      <c r="AS983" s="21">
        <v>0</v>
      </c>
      <c r="AT983" s="21">
        <v>0</v>
      </c>
      <c r="AU983" s="21">
        <v>0</v>
      </c>
      <c r="AV983" s="21">
        <v>0</v>
      </c>
      <c r="AW983" s="21">
        <v>0</v>
      </c>
      <c r="AX983" s="21">
        <v>0</v>
      </c>
      <c r="AZ9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83" s="22">
        <f>Enrollment[[#This Row],[Refugee Children 3-14]]+Enrollment[[#This Row],[Refugee Children 15-24]]</f>
        <v>105</v>
      </c>
      <c r="BC9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83" s="22">
        <f>Enrollment[[#This Row],[Host Children 3-14]]+Enrollment[[#This Row],[Host Children 15-24]]</f>
        <v>0</v>
      </c>
      <c r="BF983" s="22">
        <f>Enrollment[[#This Row],['# of Boys from refugee community in age group 3-5 enrolled in learning spaces]]+Enrollment[[#This Row],['# of Boys from refugee community in age group 6-14 enrolled in learning spaces]]</f>
        <v>57</v>
      </c>
      <c r="BG983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983" s="22">
        <f>Enrollment[[#This Row],['# of Boys from host community in age group 3-5 enrolled in learning spaces]]+Enrollment[[#This Row],['# of Boys from host community in age group 6-14 enrolled in learning spaces]]</f>
        <v>0</v>
      </c>
      <c r="BI983" s="22">
        <f>Enrollment[[#This Row],['# of Girls from host community in age group 3-5 enrolled in learning spaces]]+Enrollment[[#This Row],['# of Girls from host community in age group 6-14 enrolled in learning spaces]]</f>
        <v>0</v>
      </c>
      <c r="BJ983" s="22">
        <f>Enrollment[[#This Row],[Male Refugee (3-14)]]+Enrollment[[#This Row],[Host Male (3-14)]]</f>
        <v>57</v>
      </c>
      <c r="BK983" s="22">
        <f>Enrollment[[#This Row],[Female Refugee (3-14)]]+Enrollment[[#This Row],[Host Female (3-14)]]</f>
        <v>48</v>
      </c>
      <c r="BL9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83" s="22">
        <f>Enrollment[[#This Row],['# of Boys from host community in age group 15-17 enrolled in learning spaces]]+Enrollment[[#This Row],['# of Boys from host community in age group 18-24 enrolled in learning spaces]]</f>
        <v>0</v>
      </c>
      <c r="BO9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83" s="22">
        <f>Enrollment[[#This Row],[Male Refugee (15-24)]]+Enrollment[[#This Row],[Male Host (15-24)]]</f>
        <v>0</v>
      </c>
      <c r="BQ983" s="22">
        <f>Enrollment[[#This Row],[Female Refugee  (15-24)]]+Enrollment[[#This Row],[Female Host (15-24)]]</f>
        <v>0</v>
      </c>
      <c r="BR983" s="22">
        <f>Enrollment[[#This Row],[Total Male (3-14)]]+Enrollment[[#This Row],[Total Male (15-24)]]</f>
        <v>57</v>
      </c>
      <c r="BS983" s="22">
        <f>Enrollment[[#This Row],[Total Female (3-14)]]+Enrollment[[#This Row],[Total Female (15-24)]]</f>
        <v>48</v>
      </c>
      <c r="BT983" s="22">
        <f>Enrollment[[#This Row],[Refugee Total]]+Enrollment[[#This Row],[Total Host]]</f>
        <v>105</v>
      </c>
      <c r="BU983" s="22">
        <f>Enrollment[[#This Row],['# of Girls from refugee community in age group 3-5 enrolled in learning spaces]]+Enrollment[[#This Row],['# of Girls from host community in age group 3-5 enrolled in learning spaces]]</f>
        <v>18</v>
      </c>
      <c r="BV983" s="22">
        <f>Enrollment[[#This Row],['# of Girls from refugee community in age group 6-14 enrolled in learning spaces]]+Enrollment[[#This Row],['# of Girls from host community in age group 6-14 enrolled in learning spaces]]</f>
        <v>30</v>
      </c>
      <c r="BW9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83" s="22">
        <f>Enrollment[[#This Row],['# of Boys from refugee community in age group 3-5 enrolled in learning spaces]]+Enrollment[[#This Row],['# of Boys from host community in age group 3-5 enrolled in learning spaces]]</f>
        <v>17</v>
      </c>
      <c r="BZ983" s="22">
        <f>Enrollment[[#This Row],['# of Boys from refugee community in age group 6-14 enrolled in learning spaces]]+Enrollment[[#This Row],['# of Boys from host community in age group 6-14 enrolled in learning spaces]]</f>
        <v>40</v>
      </c>
      <c r="CA9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9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84" spans="1:80">
      <c r="A984" s="21" t="s">
        <v>40</v>
      </c>
      <c r="B984" s="21" t="s">
        <v>69</v>
      </c>
      <c r="C984" s="21" t="s">
        <v>1596</v>
      </c>
      <c r="D984" s="21" t="s">
        <v>1597</v>
      </c>
      <c r="E984" s="21" t="s">
        <v>1355</v>
      </c>
      <c r="F984" s="21" t="s">
        <v>1600</v>
      </c>
      <c r="G984" s="21">
        <v>31013076</v>
      </c>
      <c r="H984" s="21" t="s">
        <v>166</v>
      </c>
      <c r="I984" s="21" t="s">
        <v>259</v>
      </c>
      <c r="J984" s="21" t="s">
        <v>168</v>
      </c>
      <c r="K984" s="21">
        <v>20.949615673801201</v>
      </c>
      <c r="L984" s="21">
        <v>92.254779743497295</v>
      </c>
      <c r="M984" s="21">
        <v>-48.252699300972097</v>
      </c>
      <c r="N984" s="21">
        <v>4</v>
      </c>
      <c r="P984" s="21" t="s">
        <v>99</v>
      </c>
      <c r="Q984" s="21" t="s">
        <v>108</v>
      </c>
      <c r="S984" s="21">
        <v>18</v>
      </c>
      <c r="T984" s="21">
        <v>0</v>
      </c>
      <c r="U984" s="21">
        <v>17</v>
      </c>
      <c r="V984" s="21">
        <v>0</v>
      </c>
      <c r="W984" s="21">
        <v>0</v>
      </c>
      <c r="X984" s="21">
        <v>0</v>
      </c>
      <c r="Y984" s="21">
        <v>0</v>
      </c>
      <c r="Z984" s="21">
        <v>0</v>
      </c>
      <c r="AA984" s="21">
        <v>32</v>
      </c>
      <c r="AB984" s="21">
        <v>0</v>
      </c>
      <c r="AC984" s="21">
        <v>38</v>
      </c>
      <c r="AD984" s="21">
        <v>0</v>
      </c>
      <c r="AE984" s="21">
        <v>0</v>
      </c>
      <c r="AF984" s="21">
        <v>0</v>
      </c>
      <c r="AG984" s="21">
        <v>0</v>
      </c>
      <c r="AH984" s="21">
        <v>0</v>
      </c>
      <c r="AI984" s="21">
        <v>0</v>
      </c>
      <c r="AJ984" s="21">
        <v>0</v>
      </c>
      <c r="AK984" s="21">
        <v>0</v>
      </c>
      <c r="AL984" s="21">
        <v>0</v>
      </c>
      <c r="AM984" s="21">
        <v>0</v>
      </c>
      <c r="AN984" s="21">
        <v>0</v>
      </c>
      <c r="AO984" s="21">
        <v>0</v>
      </c>
      <c r="AP984" s="21">
        <v>0</v>
      </c>
      <c r="AQ984" s="21">
        <v>0</v>
      </c>
      <c r="AR984" s="21">
        <v>0</v>
      </c>
      <c r="AS984" s="21">
        <v>0</v>
      </c>
      <c r="AT984" s="21">
        <v>0</v>
      </c>
      <c r="AU984" s="21">
        <v>0</v>
      </c>
      <c r="AV984" s="21">
        <v>0</v>
      </c>
      <c r="AW984" s="21">
        <v>0</v>
      </c>
      <c r="AX984" s="21">
        <v>0</v>
      </c>
      <c r="AZ9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84" s="22">
        <f>Enrollment[[#This Row],[Refugee Children 3-14]]+Enrollment[[#This Row],[Refugee Children 15-24]]</f>
        <v>105</v>
      </c>
      <c r="BC9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84" s="22">
        <f>Enrollment[[#This Row],[Host Children 3-14]]+Enrollment[[#This Row],[Host Children 15-24]]</f>
        <v>0</v>
      </c>
      <c r="BF984" s="22">
        <f>Enrollment[[#This Row],['# of Boys from refugee community in age group 3-5 enrolled in learning spaces]]+Enrollment[[#This Row],['# of Boys from refugee community in age group 6-14 enrolled in learning spaces]]</f>
        <v>55</v>
      </c>
      <c r="BG984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984" s="22">
        <f>Enrollment[[#This Row],['# of Boys from host community in age group 3-5 enrolled in learning spaces]]+Enrollment[[#This Row],['# of Boys from host community in age group 6-14 enrolled in learning spaces]]</f>
        <v>0</v>
      </c>
      <c r="BI984" s="22">
        <f>Enrollment[[#This Row],['# of Girls from host community in age group 3-5 enrolled in learning spaces]]+Enrollment[[#This Row],['# of Girls from host community in age group 6-14 enrolled in learning spaces]]</f>
        <v>0</v>
      </c>
      <c r="BJ984" s="22">
        <f>Enrollment[[#This Row],[Male Refugee (3-14)]]+Enrollment[[#This Row],[Host Male (3-14)]]</f>
        <v>55</v>
      </c>
      <c r="BK984" s="22">
        <f>Enrollment[[#This Row],[Female Refugee (3-14)]]+Enrollment[[#This Row],[Host Female (3-14)]]</f>
        <v>50</v>
      </c>
      <c r="BL9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84" s="22">
        <f>Enrollment[[#This Row],['# of Boys from host community in age group 15-17 enrolled in learning spaces]]+Enrollment[[#This Row],['# of Boys from host community in age group 18-24 enrolled in learning spaces]]</f>
        <v>0</v>
      </c>
      <c r="BO9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84" s="22">
        <f>Enrollment[[#This Row],[Male Refugee (15-24)]]+Enrollment[[#This Row],[Male Host (15-24)]]</f>
        <v>0</v>
      </c>
      <c r="BQ984" s="22">
        <f>Enrollment[[#This Row],[Female Refugee  (15-24)]]+Enrollment[[#This Row],[Female Host (15-24)]]</f>
        <v>0</v>
      </c>
      <c r="BR984" s="22">
        <f>Enrollment[[#This Row],[Total Male (3-14)]]+Enrollment[[#This Row],[Total Male (15-24)]]</f>
        <v>55</v>
      </c>
      <c r="BS984" s="22">
        <f>Enrollment[[#This Row],[Total Female (3-14)]]+Enrollment[[#This Row],[Total Female (15-24)]]</f>
        <v>50</v>
      </c>
      <c r="BT984" s="22">
        <f>Enrollment[[#This Row],[Refugee Total]]+Enrollment[[#This Row],[Total Host]]</f>
        <v>105</v>
      </c>
      <c r="BU984" s="22">
        <f>Enrollment[[#This Row],['# of Girls from refugee community in age group 3-5 enrolled in learning spaces]]+Enrollment[[#This Row],['# of Girls from host community in age group 3-5 enrolled in learning spaces]]</f>
        <v>18</v>
      </c>
      <c r="BV984" s="22">
        <f>Enrollment[[#This Row],['# of Girls from refugee community in age group 6-14 enrolled in learning spaces]]+Enrollment[[#This Row],['# of Girls from host community in age group 6-14 enrolled in learning spaces]]</f>
        <v>32</v>
      </c>
      <c r="BW9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84" s="22">
        <f>Enrollment[[#This Row],['# of Boys from refugee community in age group 3-5 enrolled in learning spaces]]+Enrollment[[#This Row],['# of Boys from host community in age group 3-5 enrolled in learning spaces]]</f>
        <v>17</v>
      </c>
      <c r="BZ984" s="22">
        <f>Enrollment[[#This Row],['# of Boys from refugee community in age group 6-14 enrolled in learning spaces]]+Enrollment[[#This Row],['# of Boys from host community in age group 6-14 enrolled in learning spaces]]</f>
        <v>38</v>
      </c>
      <c r="CA9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9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85" spans="1:80">
      <c r="A985" s="21" t="s">
        <v>40</v>
      </c>
      <c r="B985" s="21" t="s">
        <v>69</v>
      </c>
      <c r="C985" s="21" t="s">
        <v>1596</v>
      </c>
      <c r="D985" s="21" t="s">
        <v>1597</v>
      </c>
      <c r="E985" s="21" t="s">
        <v>1355</v>
      </c>
      <c r="F985" s="21" t="s">
        <v>1601</v>
      </c>
      <c r="G985" s="21">
        <v>31013127</v>
      </c>
      <c r="H985" s="21" t="s">
        <v>166</v>
      </c>
      <c r="I985" s="21" t="s">
        <v>259</v>
      </c>
      <c r="J985" s="21" t="s">
        <v>168</v>
      </c>
      <c r="K985" s="21">
        <v>20.949557283457199</v>
      </c>
      <c r="L985" s="21">
        <v>92.254888345846396</v>
      </c>
      <c r="M985" s="21">
        <v>-55.101378059818501</v>
      </c>
      <c r="N985" s="21">
        <v>4</v>
      </c>
      <c r="P985" s="21" t="s">
        <v>99</v>
      </c>
      <c r="Q985" s="21" t="s">
        <v>108</v>
      </c>
      <c r="S985" s="21">
        <v>18</v>
      </c>
      <c r="T985" s="21">
        <v>0</v>
      </c>
      <c r="U985" s="21">
        <v>17</v>
      </c>
      <c r="V985" s="21">
        <v>0</v>
      </c>
      <c r="W985" s="21">
        <v>0</v>
      </c>
      <c r="X985" s="21">
        <v>0</v>
      </c>
      <c r="Y985" s="21">
        <v>0</v>
      </c>
      <c r="Z985" s="21">
        <v>0</v>
      </c>
      <c r="AA985" s="21">
        <v>37</v>
      </c>
      <c r="AB985" s="21">
        <v>0</v>
      </c>
      <c r="AC985" s="21">
        <v>37</v>
      </c>
      <c r="AD985" s="21">
        <v>0</v>
      </c>
      <c r="AE985" s="21">
        <v>0</v>
      </c>
      <c r="AF985" s="21">
        <v>0</v>
      </c>
      <c r="AG985" s="21">
        <v>0</v>
      </c>
      <c r="AH985" s="21">
        <v>0</v>
      </c>
      <c r="AI985" s="21">
        <v>0</v>
      </c>
      <c r="AJ985" s="21">
        <v>0</v>
      </c>
      <c r="AK985" s="21">
        <v>0</v>
      </c>
      <c r="AL985" s="21">
        <v>0</v>
      </c>
      <c r="AM985" s="21">
        <v>0</v>
      </c>
      <c r="AN985" s="21">
        <v>0</v>
      </c>
      <c r="AO985" s="21">
        <v>0</v>
      </c>
      <c r="AP985" s="21">
        <v>0</v>
      </c>
      <c r="AQ985" s="21">
        <v>0</v>
      </c>
      <c r="AR985" s="21">
        <v>0</v>
      </c>
      <c r="AS985" s="21">
        <v>0</v>
      </c>
      <c r="AT985" s="21">
        <v>0</v>
      </c>
      <c r="AU985" s="21">
        <v>0</v>
      </c>
      <c r="AV985" s="21">
        <v>0</v>
      </c>
      <c r="AW985" s="21">
        <v>0</v>
      </c>
      <c r="AX985" s="21">
        <v>0</v>
      </c>
      <c r="AZ9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9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85" s="22">
        <f>Enrollment[[#This Row],[Refugee Children 3-14]]+Enrollment[[#This Row],[Refugee Children 15-24]]</f>
        <v>109</v>
      </c>
      <c r="BC9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85" s="22">
        <f>Enrollment[[#This Row],[Host Children 3-14]]+Enrollment[[#This Row],[Host Children 15-24]]</f>
        <v>0</v>
      </c>
      <c r="BF985" s="22">
        <f>Enrollment[[#This Row],['# of Boys from refugee community in age group 3-5 enrolled in learning spaces]]+Enrollment[[#This Row],['# of Boys from refugee community in age group 6-14 enrolled in learning spaces]]</f>
        <v>54</v>
      </c>
      <c r="BG985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985" s="22">
        <f>Enrollment[[#This Row],['# of Boys from host community in age group 3-5 enrolled in learning spaces]]+Enrollment[[#This Row],['# of Boys from host community in age group 6-14 enrolled in learning spaces]]</f>
        <v>0</v>
      </c>
      <c r="BI985" s="22">
        <f>Enrollment[[#This Row],['# of Girls from host community in age group 3-5 enrolled in learning spaces]]+Enrollment[[#This Row],['# of Girls from host community in age group 6-14 enrolled in learning spaces]]</f>
        <v>0</v>
      </c>
      <c r="BJ985" s="22">
        <f>Enrollment[[#This Row],[Male Refugee (3-14)]]+Enrollment[[#This Row],[Host Male (3-14)]]</f>
        <v>54</v>
      </c>
      <c r="BK985" s="22">
        <f>Enrollment[[#This Row],[Female Refugee (3-14)]]+Enrollment[[#This Row],[Host Female (3-14)]]</f>
        <v>55</v>
      </c>
      <c r="BL9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85" s="22">
        <f>Enrollment[[#This Row],['# of Boys from host community in age group 15-17 enrolled in learning spaces]]+Enrollment[[#This Row],['# of Boys from host community in age group 18-24 enrolled in learning spaces]]</f>
        <v>0</v>
      </c>
      <c r="BO9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85" s="22">
        <f>Enrollment[[#This Row],[Male Refugee (15-24)]]+Enrollment[[#This Row],[Male Host (15-24)]]</f>
        <v>0</v>
      </c>
      <c r="BQ985" s="22">
        <f>Enrollment[[#This Row],[Female Refugee  (15-24)]]+Enrollment[[#This Row],[Female Host (15-24)]]</f>
        <v>0</v>
      </c>
      <c r="BR985" s="22">
        <f>Enrollment[[#This Row],[Total Male (3-14)]]+Enrollment[[#This Row],[Total Male (15-24)]]</f>
        <v>54</v>
      </c>
      <c r="BS985" s="22">
        <f>Enrollment[[#This Row],[Total Female (3-14)]]+Enrollment[[#This Row],[Total Female (15-24)]]</f>
        <v>55</v>
      </c>
      <c r="BT985" s="22">
        <f>Enrollment[[#This Row],[Refugee Total]]+Enrollment[[#This Row],[Total Host]]</f>
        <v>109</v>
      </c>
      <c r="BU985" s="22">
        <f>Enrollment[[#This Row],['# of Girls from refugee community in age group 3-5 enrolled in learning spaces]]+Enrollment[[#This Row],['# of Girls from host community in age group 3-5 enrolled in learning spaces]]</f>
        <v>18</v>
      </c>
      <c r="BV985" s="22">
        <f>Enrollment[[#This Row],['# of Girls from refugee community in age group 6-14 enrolled in learning spaces]]+Enrollment[[#This Row],['# of Girls from host community in age group 6-14 enrolled in learning spaces]]</f>
        <v>37</v>
      </c>
      <c r="BW9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85" s="22">
        <f>Enrollment[[#This Row],['# of Boys from refugee community in age group 3-5 enrolled in learning spaces]]+Enrollment[[#This Row],['# of Boys from host community in age group 3-5 enrolled in learning spaces]]</f>
        <v>17</v>
      </c>
      <c r="BZ985" s="22">
        <f>Enrollment[[#This Row],['# of Boys from refugee community in age group 6-14 enrolled in learning spaces]]+Enrollment[[#This Row],['# of Boys from host community in age group 6-14 enrolled in learning spaces]]</f>
        <v>37</v>
      </c>
      <c r="CA9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9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86" spans="1:80">
      <c r="A986" s="21" t="s">
        <v>40</v>
      </c>
      <c r="B986" s="21" t="s">
        <v>69</v>
      </c>
      <c r="C986" s="21" t="s">
        <v>1596</v>
      </c>
      <c r="D986" s="21" t="s">
        <v>1597</v>
      </c>
      <c r="E986" s="21" t="s">
        <v>1355</v>
      </c>
      <c r="F986" s="21" t="s">
        <v>1602</v>
      </c>
      <c r="G986" s="21">
        <v>31013183</v>
      </c>
      <c r="H986" s="21" t="s">
        <v>166</v>
      </c>
      <c r="I986" s="21" t="s">
        <v>167</v>
      </c>
      <c r="J986" s="21" t="s">
        <v>168</v>
      </c>
      <c r="K986" s="21">
        <v>20.950626514819799</v>
      </c>
      <c r="L986" s="21">
        <v>92.254233790619793</v>
      </c>
      <c r="M986" s="21">
        <v>-42.800560181586803</v>
      </c>
      <c r="N986" s="21">
        <v>4</v>
      </c>
      <c r="P986" s="21" t="s">
        <v>99</v>
      </c>
      <c r="Q986" s="21" t="s">
        <v>108</v>
      </c>
      <c r="S986" s="21">
        <v>18</v>
      </c>
      <c r="T986" s="21">
        <v>0</v>
      </c>
      <c r="U986" s="21">
        <v>17</v>
      </c>
      <c r="V986" s="21">
        <v>0</v>
      </c>
      <c r="W986" s="21">
        <v>0</v>
      </c>
      <c r="X986" s="21">
        <v>0</v>
      </c>
      <c r="Y986" s="21">
        <v>0</v>
      </c>
      <c r="Z986" s="21">
        <v>0</v>
      </c>
      <c r="AA986" s="21">
        <v>36</v>
      </c>
      <c r="AB986" s="21">
        <v>0</v>
      </c>
      <c r="AC986" s="21">
        <v>37</v>
      </c>
      <c r="AD986" s="21">
        <v>0</v>
      </c>
      <c r="AE986" s="21">
        <v>0</v>
      </c>
      <c r="AF986" s="21">
        <v>0</v>
      </c>
      <c r="AG986" s="21">
        <v>0</v>
      </c>
      <c r="AH986" s="21">
        <v>0</v>
      </c>
      <c r="AI986" s="21">
        <v>0</v>
      </c>
      <c r="AJ986" s="21">
        <v>0</v>
      </c>
      <c r="AK986" s="21">
        <v>0</v>
      </c>
      <c r="AL986" s="21">
        <v>0</v>
      </c>
      <c r="AM986" s="21">
        <v>0</v>
      </c>
      <c r="AN986" s="21">
        <v>0</v>
      </c>
      <c r="AO986" s="21">
        <v>0</v>
      </c>
      <c r="AP986" s="21">
        <v>0</v>
      </c>
      <c r="AQ986" s="21">
        <v>0</v>
      </c>
      <c r="AR986" s="21">
        <v>0</v>
      </c>
      <c r="AS986" s="21">
        <v>0</v>
      </c>
      <c r="AT986" s="21">
        <v>0</v>
      </c>
      <c r="AU986" s="21">
        <v>0</v>
      </c>
      <c r="AV986" s="21">
        <v>0</v>
      </c>
      <c r="AW986" s="21">
        <v>0</v>
      </c>
      <c r="AX986" s="21">
        <v>0</v>
      </c>
      <c r="AZ9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9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86" s="22">
        <f>Enrollment[[#This Row],[Refugee Children 3-14]]+Enrollment[[#This Row],[Refugee Children 15-24]]</f>
        <v>108</v>
      </c>
      <c r="BC9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86" s="22">
        <f>Enrollment[[#This Row],[Host Children 3-14]]+Enrollment[[#This Row],[Host Children 15-24]]</f>
        <v>0</v>
      </c>
      <c r="BF986" s="22">
        <f>Enrollment[[#This Row],['# of Boys from refugee community in age group 3-5 enrolled in learning spaces]]+Enrollment[[#This Row],['# of Boys from refugee community in age group 6-14 enrolled in learning spaces]]</f>
        <v>54</v>
      </c>
      <c r="BG986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986" s="22">
        <f>Enrollment[[#This Row],['# of Boys from host community in age group 3-5 enrolled in learning spaces]]+Enrollment[[#This Row],['# of Boys from host community in age group 6-14 enrolled in learning spaces]]</f>
        <v>0</v>
      </c>
      <c r="BI986" s="22">
        <f>Enrollment[[#This Row],['# of Girls from host community in age group 3-5 enrolled in learning spaces]]+Enrollment[[#This Row],['# of Girls from host community in age group 6-14 enrolled in learning spaces]]</f>
        <v>0</v>
      </c>
      <c r="BJ986" s="22">
        <f>Enrollment[[#This Row],[Male Refugee (3-14)]]+Enrollment[[#This Row],[Host Male (3-14)]]</f>
        <v>54</v>
      </c>
      <c r="BK986" s="22">
        <f>Enrollment[[#This Row],[Female Refugee (3-14)]]+Enrollment[[#This Row],[Host Female (3-14)]]</f>
        <v>54</v>
      </c>
      <c r="BL9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86" s="22">
        <f>Enrollment[[#This Row],['# of Boys from host community in age group 15-17 enrolled in learning spaces]]+Enrollment[[#This Row],['# of Boys from host community in age group 18-24 enrolled in learning spaces]]</f>
        <v>0</v>
      </c>
      <c r="BO9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86" s="22">
        <f>Enrollment[[#This Row],[Male Refugee (15-24)]]+Enrollment[[#This Row],[Male Host (15-24)]]</f>
        <v>0</v>
      </c>
      <c r="BQ986" s="22">
        <f>Enrollment[[#This Row],[Female Refugee  (15-24)]]+Enrollment[[#This Row],[Female Host (15-24)]]</f>
        <v>0</v>
      </c>
      <c r="BR986" s="22">
        <f>Enrollment[[#This Row],[Total Male (3-14)]]+Enrollment[[#This Row],[Total Male (15-24)]]</f>
        <v>54</v>
      </c>
      <c r="BS986" s="22">
        <f>Enrollment[[#This Row],[Total Female (3-14)]]+Enrollment[[#This Row],[Total Female (15-24)]]</f>
        <v>54</v>
      </c>
      <c r="BT986" s="22">
        <f>Enrollment[[#This Row],[Refugee Total]]+Enrollment[[#This Row],[Total Host]]</f>
        <v>108</v>
      </c>
      <c r="BU986" s="22">
        <f>Enrollment[[#This Row],['# of Girls from refugee community in age group 3-5 enrolled in learning spaces]]+Enrollment[[#This Row],['# of Girls from host community in age group 3-5 enrolled in learning spaces]]</f>
        <v>18</v>
      </c>
      <c r="BV986" s="22">
        <f>Enrollment[[#This Row],['# of Girls from refugee community in age group 6-14 enrolled in learning spaces]]+Enrollment[[#This Row],['# of Girls from host community in age group 6-14 enrolled in learning spaces]]</f>
        <v>36</v>
      </c>
      <c r="BW9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86" s="22">
        <f>Enrollment[[#This Row],['# of Boys from refugee community in age group 3-5 enrolled in learning spaces]]+Enrollment[[#This Row],['# of Boys from host community in age group 3-5 enrolled in learning spaces]]</f>
        <v>17</v>
      </c>
      <c r="BZ986" s="22">
        <f>Enrollment[[#This Row],['# of Boys from refugee community in age group 6-14 enrolled in learning spaces]]+Enrollment[[#This Row],['# of Boys from host community in age group 6-14 enrolled in learning spaces]]</f>
        <v>37</v>
      </c>
      <c r="CA9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9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87" spans="1:80">
      <c r="A987" s="21" t="s">
        <v>41</v>
      </c>
      <c r="B987" s="21" t="s">
        <v>70</v>
      </c>
      <c r="C987" s="21" t="s">
        <v>1581</v>
      </c>
      <c r="D987" s="21" t="s">
        <v>1582</v>
      </c>
      <c r="E987" s="21" t="s">
        <v>917</v>
      </c>
      <c r="F987" s="21" t="s">
        <v>1603</v>
      </c>
      <c r="G987" s="21">
        <v>31013064</v>
      </c>
      <c r="H987" s="21" t="s">
        <v>166</v>
      </c>
      <c r="I987" s="21" t="s">
        <v>167</v>
      </c>
      <c r="J987" s="21" t="s">
        <v>168</v>
      </c>
      <c r="P987" s="21" t="s">
        <v>99</v>
      </c>
      <c r="Q987" s="21" t="s">
        <v>108</v>
      </c>
      <c r="S987" s="21">
        <v>24</v>
      </c>
      <c r="T987" s="21">
        <v>0</v>
      </c>
      <c r="U987" s="21">
        <v>19</v>
      </c>
      <c r="V987" s="21">
        <v>0</v>
      </c>
      <c r="W987" s="21">
        <v>0</v>
      </c>
      <c r="X987" s="21">
        <v>0</v>
      </c>
      <c r="Y987" s="21">
        <v>0</v>
      </c>
      <c r="Z987" s="21">
        <v>0</v>
      </c>
      <c r="AA987" s="21">
        <v>39</v>
      </c>
      <c r="AB987" s="21">
        <v>0</v>
      </c>
      <c r="AC987" s="21">
        <v>36</v>
      </c>
      <c r="AD987" s="21">
        <v>0</v>
      </c>
      <c r="AE987" s="21">
        <v>0</v>
      </c>
      <c r="AF987" s="21">
        <v>0</v>
      </c>
      <c r="AG987" s="21">
        <v>0</v>
      </c>
      <c r="AH987" s="21">
        <v>0</v>
      </c>
      <c r="AI987" s="21">
        <v>0</v>
      </c>
      <c r="AJ987" s="21">
        <v>0</v>
      </c>
      <c r="AK987" s="21">
        <v>0</v>
      </c>
      <c r="AL987" s="21">
        <v>0</v>
      </c>
      <c r="AM987" s="21">
        <v>0</v>
      </c>
      <c r="AN987" s="21">
        <v>0</v>
      </c>
      <c r="AO987" s="21">
        <v>0</v>
      </c>
      <c r="AP987" s="21">
        <v>0</v>
      </c>
      <c r="AQ987" s="21">
        <v>0</v>
      </c>
      <c r="AR987" s="21">
        <v>0</v>
      </c>
      <c r="AS987" s="21">
        <v>0</v>
      </c>
      <c r="AT987" s="21">
        <v>0</v>
      </c>
      <c r="AU987" s="21">
        <v>0</v>
      </c>
      <c r="AV987" s="21">
        <v>0</v>
      </c>
      <c r="AW987" s="21">
        <v>0</v>
      </c>
      <c r="AX987" s="21">
        <v>0</v>
      </c>
      <c r="AZ9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118</v>
      </c>
      <c r="BA9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87" s="22">
        <f>Enrollment[[#This Row],[Refugee Children 3-14]]+Enrollment[[#This Row],[Refugee Children 15-24]]</f>
        <v>118</v>
      </c>
      <c r="BC9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87" s="22">
        <f>Enrollment[[#This Row],[Host Children 3-14]]+Enrollment[[#This Row],[Host Children 15-24]]</f>
        <v>0</v>
      </c>
      <c r="BF987" s="22">
        <f>Enrollment[[#This Row],['# of Boys from refugee community in age group 3-5 enrolled in learning spaces]]+Enrollment[[#This Row],['# of Boys from refugee community in age group 6-14 enrolled in learning spaces]]</f>
        <v>55</v>
      </c>
      <c r="BG987" s="22">
        <f>Enrollment[[#This Row],['# of Girls from refugee community in age group 3-5 enrolled in learning spaces]]+Enrollment[[#This Row],['# of Girls from refugee community in age group 6-14 enrolled in learning spaces]]</f>
        <v>63</v>
      </c>
      <c r="BH987" s="22">
        <f>Enrollment[[#This Row],['# of Boys from host community in age group 3-5 enrolled in learning spaces]]+Enrollment[[#This Row],['# of Boys from host community in age group 6-14 enrolled in learning spaces]]</f>
        <v>0</v>
      </c>
      <c r="BI987" s="22">
        <f>Enrollment[[#This Row],['# of Girls from host community in age group 3-5 enrolled in learning spaces]]+Enrollment[[#This Row],['# of Girls from host community in age group 6-14 enrolled in learning spaces]]</f>
        <v>0</v>
      </c>
      <c r="BJ987" s="22">
        <f>Enrollment[[#This Row],[Male Refugee (3-14)]]+Enrollment[[#This Row],[Host Male (3-14)]]</f>
        <v>55</v>
      </c>
      <c r="BK987" s="22">
        <f>Enrollment[[#This Row],[Female Refugee (3-14)]]+Enrollment[[#This Row],[Host Female (3-14)]]</f>
        <v>63</v>
      </c>
      <c r="BL9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87" s="22">
        <f>Enrollment[[#This Row],['# of Boys from host community in age group 15-17 enrolled in learning spaces]]+Enrollment[[#This Row],['# of Boys from host community in age group 18-24 enrolled in learning spaces]]</f>
        <v>0</v>
      </c>
      <c r="BO9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87" s="22">
        <f>Enrollment[[#This Row],[Male Refugee (15-24)]]+Enrollment[[#This Row],[Male Host (15-24)]]</f>
        <v>0</v>
      </c>
      <c r="BQ987" s="22">
        <f>Enrollment[[#This Row],[Female Refugee  (15-24)]]+Enrollment[[#This Row],[Female Host (15-24)]]</f>
        <v>0</v>
      </c>
      <c r="BR987" s="22">
        <f>Enrollment[[#This Row],[Total Male (3-14)]]+Enrollment[[#This Row],[Total Male (15-24)]]</f>
        <v>55</v>
      </c>
      <c r="BS987" s="22">
        <f>Enrollment[[#This Row],[Total Female (3-14)]]+Enrollment[[#This Row],[Total Female (15-24)]]</f>
        <v>63</v>
      </c>
      <c r="BT987" s="22">
        <f>Enrollment[[#This Row],[Refugee Total]]+Enrollment[[#This Row],[Total Host]]</f>
        <v>118</v>
      </c>
      <c r="BU987" s="22">
        <f>Enrollment[[#This Row],['# of Girls from refugee community in age group 3-5 enrolled in learning spaces]]+Enrollment[[#This Row],['# of Girls from host community in age group 3-5 enrolled in learning spaces]]</f>
        <v>24</v>
      </c>
      <c r="BV987" s="22">
        <f>Enrollment[[#This Row],['# of Girls from refugee community in age group 6-14 enrolled in learning spaces]]+Enrollment[[#This Row],['# of Girls from host community in age group 6-14 enrolled in learning spaces]]</f>
        <v>39</v>
      </c>
      <c r="BW9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87" s="22">
        <f>Enrollment[[#This Row],['# of Boys from refugee community in age group 3-5 enrolled in learning spaces]]+Enrollment[[#This Row],['# of Boys from host community in age group 3-5 enrolled in learning spaces]]</f>
        <v>19</v>
      </c>
      <c r="BZ987" s="22">
        <f>Enrollment[[#This Row],['# of Boys from refugee community in age group 6-14 enrolled in learning spaces]]+Enrollment[[#This Row],['# of Boys from host community in age group 6-14 enrolled in learning spaces]]</f>
        <v>36</v>
      </c>
      <c r="CA9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9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88" spans="1:80">
      <c r="A988" s="21" t="s">
        <v>41</v>
      </c>
      <c r="B988" s="21" t="s">
        <v>70</v>
      </c>
      <c r="C988" s="21" t="s">
        <v>1581</v>
      </c>
      <c r="D988" s="21" t="s">
        <v>1582</v>
      </c>
      <c r="E988" s="21" t="s">
        <v>917</v>
      </c>
      <c r="F988" s="21" t="s">
        <v>1604</v>
      </c>
      <c r="G988" s="21">
        <v>31013180</v>
      </c>
      <c r="H988" s="21" t="s">
        <v>166</v>
      </c>
      <c r="I988" s="21" t="s">
        <v>167</v>
      </c>
      <c r="J988" s="21" t="s">
        <v>168</v>
      </c>
      <c r="P988" s="21" t="s">
        <v>99</v>
      </c>
      <c r="Q988" s="21" t="s">
        <v>108</v>
      </c>
      <c r="S988" s="21">
        <v>23</v>
      </c>
      <c r="T988" s="21">
        <v>0</v>
      </c>
      <c r="U988" s="21">
        <v>25</v>
      </c>
      <c r="V988" s="21">
        <v>0</v>
      </c>
      <c r="W988" s="21">
        <v>0</v>
      </c>
      <c r="X988" s="21">
        <v>0</v>
      </c>
      <c r="Y988" s="21">
        <v>0</v>
      </c>
      <c r="Z988" s="21">
        <v>0</v>
      </c>
      <c r="AA988" s="21">
        <v>33</v>
      </c>
      <c r="AB988" s="21">
        <v>0</v>
      </c>
      <c r="AC988" s="21">
        <v>37</v>
      </c>
      <c r="AD988" s="21">
        <v>0</v>
      </c>
      <c r="AE988" s="21">
        <v>0</v>
      </c>
      <c r="AF988" s="21">
        <v>0</v>
      </c>
      <c r="AG988" s="21">
        <v>0</v>
      </c>
      <c r="AH988" s="21">
        <v>0</v>
      </c>
      <c r="AI988" s="21">
        <v>0</v>
      </c>
      <c r="AJ988" s="21">
        <v>0</v>
      </c>
      <c r="AK988" s="21">
        <v>0</v>
      </c>
      <c r="AL988" s="21">
        <v>0</v>
      </c>
      <c r="AM988" s="21">
        <v>0</v>
      </c>
      <c r="AN988" s="21">
        <v>0</v>
      </c>
      <c r="AO988" s="21">
        <v>0</v>
      </c>
      <c r="AP988" s="21">
        <v>0</v>
      </c>
      <c r="AQ988" s="21">
        <v>0</v>
      </c>
      <c r="AR988" s="21">
        <v>0</v>
      </c>
      <c r="AS988" s="21">
        <v>0</v>
      </c>
      <c r="AT988" s="21">
        <v>0</v>
      </c>
      <c r="AU988" s="21">
        <v>0</v>
      </c>
      <c r="AV988" s="21">
        <v>0</v>
      </c>
      <c r="AW988" s="21">
        <v>0</v>
      </c>
      <c r="AX988" s="21">
        <v>0</v>
      </c>
      <c r="AZ9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118</v>
      </c>
      <c r="BA9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88" s="22">
        <f>Enrollment[[#This Row],[Refugee Children 3-14]]+Enrollment[[#This Row],[Refugee Children 15-24]]</f>
        <v>118</v>
      </c>
      <c r="BC9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88" s="22">
        <f>Enrollment[[#This Row],[Host Children 3-14]]+Enrollment[[#This Row],[Host Children 15-24]]</f>
        <v>0</v>
      </c>
      <c r="BF988" s="22">
        <f>Enrollment[[#This Row],['# of Boys from refugee community in age group 3-5 enrolled in learning spaces]]+Enrollment[[#This Row],['# of Boys from refugee community in age group 6-14 enrolled in learning spaces]]</f>
        <v>62</v>
      </c>
      <c r="BG988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988" s="22">
        <f>Enrollment[[#This Row],['# of Boys from host community in age group 3-5 enrolled in learning spaces]]+Enrollment[[#This Row],['# of Boys from host community in age group 6-14 enrolled in learning spaces]]</f>
        <v>0</v>
      </c>
      <c r="BI988" s="22">
        <f>Enrollment[[#This Row],['# of Girls from host community in age group 3-5 enrolled in learning spaces]]+Enrollment[[#This Row],['# of Girls from host community in age group 6-14 enrolled in learning spaces]]</f>
        <v>0</v>
      </c>
      <c r="BJ988" s="22">
        <f>Enrollment[[#This Row],[Male Refugee (3-14)]]+Enrollment[[#This Row],[Host Male (3-14)]]</f>
        <v>62</v>
      </c>
      <c r="BK988" s="22">
        <f>Enrollment[[#This Row],[Female Refugee (3-14)]]+Enrollment[[#This Row],[Host Female (3-14)]]</f>
        <v>56</v>
      </c>
      <c r="BL9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88" s="22">
        <f>Enrollment[[#This Row],['# of Boys from host community in age group 15-17 enrolled in learning spaces]]+Enrollment[[#This Row],['# of Boys from host community in age group 18-24 enrolled in learning spaces]]</f>
        <v>0</v>
      </c>
      <c r="BO9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88" s="22">
        <f>Enrollment[[#This Row],[Male Refugee (15-24)]]+Enrollment[[#This Row],[Male Host (15-24)]]</f>
        <v>0</v>
      </c>
      <c r="BQ988" s="22">
        <f>Enrollment[[#This Row],[Female Refugee  (15-24)]]+Enrollment[[#This Row],[Female Host (15-24)]]</f>
        <v>0</v>
      </c>
      <c r="BR988" s="22">
        <f>Enrollment[[#This Row],[Total Male (3-14)]]+Enrollment[[#This Row],[Total Male (15-24)]]</f>
        <v>62</v>
      </c>
      <c r="BS988" s="22">
        <f>Enrollment[[#This Row],[Total Female (3-14)]]+Enrollment[[#This Row],[Total Female (15-24)]]</f>
        <v>56</v>
      </c>
      <c r="BT988" s="22">
        <f>Enrollment[[#This Row],[Refugee Total]]+Enrollment[[#This Row],[Total Host]]</f>
        <v>118</v>
      </c>
      <c r="BU988" s="22">
        <f>Enrollment[[#This Row],['# of Girls from refugee community in age group 3-5 enrolled in learning spaces]]+Enrollment[[#This Row],['# of Girls from host community in age group 3-5 enrolled in learning spaces]]</f>
        <v>23</v>
      </c>
      <c r="BV988" s="22">
        <f>Enrollment[[#This Row],['# of Girls from refugee community in age group 6-14 enrolled in learning spaces]]+Enrollment[[#This Row],['# of Girls from host community in age group 6-14 enrolled in learning spaces]]</f>
        <v>33</v>
      </c>
      <c r="BW9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88" s="22">
        <f>Enrollment[[#This Row],['# of Boys from refugee community in age group 3-5 enrolled in learning spaces]]+Enrollment[[#This Row],['# of Boys from host community in age group 3-5 enrolled in learning spaces]]</f>
        <v>25</v>
      </c>
      <c r="BZ988" s="22">
        <f>Enrollment[[#This Row],['# of Boys from refugee community in age group 6-14 enrolled in learning spaces]]+Enrollment[[#This Row],['# of Boys from host community in age group 6-14 enrolled in learning spaces]]</f>
        <v>37</v>
      </c>
      <c r="CA9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9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89" spans="1:80">
      <c r="A989" s="21" t="s">
        <v>41</v>
      </c>
      <c r="B989" s="21" t="s">
        <v>70</v>
      </c>
      <c r="C989" s="21" t="s">
        <v>1605</v>
      </c>
      <c r="D989" s="21" t="s">
        <v>1606</v>
      </c>
      <c r="E989" s="21" t="s">
        <v>917</v>
      </c>
      <c r="F989" s="21" t="s">
        <v>1607</v>
      </c>
      <c r="G989" s="21">
        <v>31013069</v>
      </c>
      <c r="H989" s="21" t="s">
        <v>166</v>
      </c>
      <c r="I989" s="21" t="s">
        <v>167</v>
      </c>
      <c r="J989" s="21" t="s">
        <v>168</v>
      </c>
      <c r="K989" s="21">
        <v>20.9456159951425</v>
      </c>
      <c r="L989" s="21">
        <v>92.2586563904744</v>
      </c>
      <c r="M989" s="21">
        <v>-32.665022420635601</v>
      </c>
      <c r="N989" s="21">
        <v>4</v>
      </c>
      <c r="P989" s="21" t="s">
        <v>99</v>
      </c>
      <c r="Q989" s="21" t="s">
        <v>108</v>
      </c>
      <c r="S989" s="21">
        <v>19</v>
      </c>
      <c r="T989" s="21">
        <v>0</v>
      </c>
      <c r="U989" s="21">
        <v>36</v>
      </c>
      <c r="V989" s="21">
        <v>0</v>
      </c>
      <c r="W989" s="21">
        <v>0</v>
      </c>
      <c r="X989" s="21">
        <v>0</v>
      </c>
      <c r="Y989" s="21">
        <v>0</v>
      </c>
      <c r="Z989" s="21">
        <v>0</v>
      </c>
      <c r="AA989" s="21">
        <v>34</v>
      </c>
      <c r="AB989" s="21">
        <v>0</v>
      </c>
      <c r="AC989" s="21">
        <v>45</v>
      </c>
      <c r="AD989" s="21">
        <v>0</v>
      </c>
      <c r="AE989" s="21">
        <v>0</v>
      </c>
      <c r="AF989" s="21">
        <v>0</v>
      </c>
      <c r="AG989" s="21">
        <v>0</v>
      </c>
      <c r="AH989" s="21">
        <v>0</v>
      </c>
      <c r="AI989" s="21">
        <v>0</v>
      </c>
      <c r="AJ989" s="21">
        <v>0</v>
      </c>
      <c r="AK989" s="21">
        <v>0</v>
      </c>
      <c r="AL989" s="21">
        <v>0</v>
      </c>
      <c r="AM989" s="21">
        <v>0</v>
      </c>
      <c r="AN989" s="21">
        <v>0</v>
      </c>
      <c r="AO989" s="21">
        <v>0</v>
      </c>
      <c r="AP989" s="21">
        <v>0</v>
      </c>
      <c r="AQ989" s="21">
        <v>0</v>
      </c>
      <c r="AR989" s="21">
        <v>0</v>
      </c>
      <c r="AS989" s="21">
        <v>0</v>
      </c>
      <c r="AT989" s="21">
        <v>0</v>
      </c>
      <c r="AU989" s="21">
        <v>0</v>
      </c>
      <c r="AV989" s="21">
        <v>0</v>
      </c>
      <c r="AW989" s="21">
        <v>0</v>
      </c>
      <c r="AX989" s="21">
        <v>0</v>
      </c>
      <c r="AZ9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134</v>
      </c>
      <c r="BA9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89" s="22">
        <f>Enrollment[[#This Row],[Refugee Children 3-14]]+Enrollment[[#This Row],[Refugee Children 15-24]]</f>
        <v>134</v>
      </c>
      <c r="BC9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89" s="22">
        <f>Enrollment[[#This Row],[Host Children 3-14]]+Enrollment[[#This Row],[Host Children 15-24]]</f>
        <v>0</v>
      </c>
      <c r="BF989" s="22">
        <f>Enrollment[[#This Row],['# of Boys from refugee community in age group 3-5 enrolled in learning spaces]]+Enrollment[[#This Row],['# of Boys from refugee community in age group 6-14 enrolled in learning spaces]]</f>
        <v>81</v>
      </c>
      <c r="BG989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89" s="22">
        <f>Enrollment[[#This Row],['# of Boys from host community in age group 3-5 enrolled in learning spaces]]+Enrollment[[#This Row],['# of Boys from host community in age group 6-14 enrolled in learning spaces]]</f>
        <v>0</v>
      </c>
      <c r="BI989" s="22">
        <f>Enrollment[[#This Row],['# of Girls from host community in age group 3-5 enrolled in learning spaces]]+Enrollment[[#This Row],['# of Girls from host community in age group 6-14 enrolled in learning spaces]]</f>
        <v>0</v>
      </c>
      <c r="BJ989" s="22">
        <f>Enrollment[[#This Row],[Male Refugee (3-14)]]+Enrollment[[#This Row],[Host Male (3-14)]]</f>
        <v>81</v>
      </c>
      <c r="BK989" s="22">
        <f>Enrollment[[#This Row],[Female Refugee (3-14)]]+Enrollment[[#This Row],[Host Female (3-14)]]</f>
        <v>53</v>
      </c>
      <c r="BL9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89" s="22">
        <f>Enrollment[[#This Row],['# of Boys from host community in age group 15-17 enrolled in learning spaces]]+Enrollment[[#This Row],['# of Boys from host community in age group 18-24 enrolled in learning spaces]]</f>
        <v>0</v>
      </c>
      <c r="BO9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89" s="22">
        <f>Enrollment[[#This Row],[Male Refugee (15-24)]]+Enrollment[[#This Row],[Male Host (15-24)]]</f>
        <v>0</v>
      </c>
      <c r="BQ989" s="22">
        <f>Enrollment[[#This Row],[Female Refugee  (15-24)]]+Enrollment[[#This Row],[Female Host (15-24)]]</f>
        <v>0</v>
      </c>
      <c r="BR989" s="22">
        <f>Enrollment[[#This Row],[Total Male (3-14)]]+Enrollment[[#This Row],[Total Male (15-24)]]</f>
        <v>81</v>
      </c>
      <c r="BS989" s="22">
        <f>Enrollment[[#This Row],[Total Female (3-14)]]+Enrollment[[#This Row],[Total Female (15-24)]]</f>
        <v>53</v>
      </c>
      <c r="BT989" s="22">
        <f>Enrollment[[#This Row],[Refugee Total]]+Enrollment[[#This Row],[Total Host]]</f>
        <v>134</v>
      </c>
      <c r="BU989" s="22">
        <f>Enrollment[[#This Row],['# of Girls from refugee community in age group 3-5 enrolled in learning spaces]]+Enrollment[[#This Row],['# of Girls from host community in age group 3-5 enrolled in learning spaces]]</f>
        <v>19</v>
      </c>
      <c r="BV989" s="22">
        <f>Enrollment[[#This Row],['# of Girls from refugee community in age group 6-14 enrolled in learning spaces]]+Enrollment[[#This Row],['# of Girls from host community in age group 6-14 enrolled in learning spaces]]</f>
        <v>34</v>
      </c>
      <c r="BW9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89" s="22">
        <f>Enrollment[[#This Row],['# of Boys from refugee community in age group 3-5 enrolled in learning spaces]]+Enrollment[[#This Row],['# of Boys from host community in age group 3-5 enrolled in learning spaces]]</f>
        <v>36</v>
      </c>
      <c r="BZ989" s="22">
        <f>Enrollment[[#This Row],['# of Boys from refugee community in age group 6-14 enrolled in learning spaces]]+Enrollment[[#This Row],['# of Boys from host community in age group 6-14 enrolled in learning spaces]]</f>
        <v>45</v>
      </c>
      <c r="CA9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90" spans="1:80">
      <c r="A990" s="21" t="s">
        <v>41</v>
      </c>
      <c r="B990" s="21" t="s">
        <v>70</v>
      </c>
      <c r="C990" s="21" t="s">
        <v>1605</v>
      </c>
      <c r="D990" s="21" t="s">
        <v>1606</v>
      </c>
      <c r="E990" s="21" t="s">
        <v>917</v>
      </c>
      <c r="F990" s="21" t="s">
        <v>1608</v>
      </c>
      <c r="G990" s="21">
        <v>31013151</v>
      </c>
      <c r="H990" s="21" t="s">
        <v>166</v>
      </c>
      <c r="I990" s="21" t="s">
        <v>167</v>
      </c>
      <c r="J990" s="21" t="s">
        <v>168</v>
      </c>
      <c r="K990" s="21">
        <v>20.946569899799901</v>
      </c>
      <c r="L990" s="21">
        <v>92.2567584882961</v>
      </c>
      <c r="M990" s="21">
        <v>-46.291322351878598</v>
      </c>
      <c r="N990" s="21">
        <v>4</v>
      </c>
      <c r="P990" s="21" t="s">
        <v>99</v>
      </c>
      <c r="Q990" s="21" t="s">
        <v>108</v>
      </c>
      <c r="S990" s="21">
        <v>13</v>
      </c>
      <c r="T990" s="21">
        <v>0</v>
      </c>
      <c r="U990" s="21">
        <v>27</v>
      </c>
      <c r="V990" s="21">
        <v>0</v>
      </c>
      <c r="W990" s="21">
        <v>0</v>
      </c>
      <c r="X990" s="21">
        <v>0</v>
      </c>
      <c r="Y990" s="21">
        <v>0</v>
      </c>
      <c r="Z990" s="21">
        <v>0</v>
      </c>
      <c r="AA990" s="21">
        <v>32</v>
      </c>
      <c r="AB990" s="21">
        <v>0</v>
      </c>
      <c r="AC990" s="21">
        <v>21</v>
      </c>
      <c r="AD990" s="21">
        <v>0</v>
      </c>
      <c r="AE990" s="21">
        <v>0</v>
      </c>
      <c r="AF990" s="21">
        <v>0</v>
      </c>
      <c r="AG990" s="21">
        <v>0</v>
      </c>
      <c r="AH990" s="21">
        <v>0</v>
      </c>
      <c r="AI990" s="21">
        <v>0</v>
      </c>
      <c r="AJ990" s="21">
        <v>0</v>
      </c>
      <c r="AK990" s="21">
        <v>0</v>
      </c>
      <c r="AL990" s="21">
        <v>0</v>
      </c>
      <c r="AM990" s="21">
        <v>0</v>
      </c>
      <c r="AN990" s="21">
        <v>0</v>
      </c>
      <c r="AO990" s="21">
        <v>0</v>
      </c>
      <c r="AP990" s="21">
        <v>0</v>
      </c>
      <c r="AQ990" s="21">
        <v>0</v>
      </c>
      <c r="AR990" s="21">
        <v>0</v>
      </c>
      <c r="AS990" s="21">
        <v>0</v>
      </c>
      <c r="AT990" s="21">
        <v>0</v>
      </c>
      <c r="AU990" s="21">
        <v>0</v>
      </c>
      <c r="AV990" s="21">
        <v>0</v>
      </c>
      <c r="AW990" s="21">
        <v>0</v>
      </c>
      <c r="AX990" s="21">
        <v>0</v>
      </c>
      <c r="AZ9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93</v>
      </c>
      <c r="BA9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90" s="22">
        <f>Enrollment[[#This Row],[Refugee Children 3-14]]+Enrollment[[#This Row],[Refugee Children 15-24]]</f>
        <v>93</v>
      </c>
      <c r="BC9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90" s="22">
        <f>Enrollment[[#This Row],[Host Children 3-14]]+Enrollment[[#This Row],[Host Children 15-24]]</f>
        <v>0</v>
      </c>
      <c r="BF990" s="22">
        <f>Enrollment[[#This Row],['# of Boys from refugee community in age group 3-5 enrolled in learning spaces]]+Enrollment[[#This Row],['# of Boys from refugee community in age group 6-14 enrolled in learning spaces]]</f>
        <v>48</v>
      </c>
      <c r="BG990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990" s="22">
        <f>Enrollment[[#This Row],['# of Boys from host community in age group 3-5 enrolled in learning spaces]]+Enrollment[[#This Row],['# of Boys from host community in age group 6-14 enrolled in learning spaces]]</f>
        <v>0</v>
      </c>
      <c r="BI990" s="22">
        <f>Enrollment[[#This Row],['# of Girls from host community in age group 3-5 enrolled in learning spaces]]+Enrollment[[#This Row],['# of Girls from host community in age group 6-14 enrolled in learning spaces]]</f>
        <v>0</v>
      </c>
      <c r="BJ990" s="22">
        <f>Enrollment[[#This Row],[Male Refugee (3-14)]]+Enrollment[[#This Row],[Host Male (3-14)]]</f>
        <v>48</v>
      </c>
      <c r="BK990" s="22">
        <f>Enrollment[[#This Row],[Female Refugee (3-14)]]+Enrollment[[#This Row],[Host Female (3-14)]]</f>
        <v>45</v>
      </c>
      <c r="BL99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9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90" s="22">
        <f>Enrollment[[#This Row],['# of Boys from host community in age group 15-17 enrolled in learning spaces]]+Enrollment[[#This Row],['# of Boys from host community in age group 18-24 enrolled in learning spaces]]</f>
        <v>0</v>
      </c>
      <c r="BO9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90" s="22">
        <f>Enrollment[[#This Row],[Male Refugee (15-24)]]+Enrollment[[#This Row],[Male Host (15-24)]]</f>
        <v>0</v>
      </c>
      <c r="BQ990" s="22">
        <f>Enrollment[[#This Row],[Female Refugee  (15-24)]]+Enrollment[[#This Row],[Female Host (15-24)]]</f>
        <v>0</v>
      </c>
      <c r="BR990" s="22">
        <f>Enrollment[[#This Row],[Total Male (3-14)]]+Enrollment[[#This Row],[Total Male (15-24)]]</f>
        <v>48</v>
      </c>
      <c r="BS990" s="22">
        <f>Enrollment[[#This Row],[Total Female (3-14)]]+Enrollment[[#This Row],[Total Female (15-24)]]</f>
        <v>45</v>
      </c>
      <c r="BT990" s="22">
        <f>Enrollment[[#This Row],[Refugee Total]]+Enrollment[[#This Row],[Total Host]]</f>
        <v>93</v>
      </c>
      <c r="BU990" s="22">
        <f>Enrollment[[#This Row],['# of Girls from refugee community in age group 3-5 enrolled in learning spaces]]+Enrollment[[#This Row],['# of Girls from host community in age group 3-5 enrolled in learning spaces]]</f>
        <v>13</v>
      </c>
      <c r="BV990" s="22">
        <f>Enrollment[[#This Row],['# of Girls from refugee community in age group 6-14 enrolled in learning spaces]]+Enrollment[[#This Row],['# of Girls from host community in age group 6-14 enrolled in learning spaces]]</f>
        <v>32</v>
      </c>
      <c r="BW99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9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90" s="22">
        <f>Enrollment[[#This Row],['# of Boys from refugee community in age group 3-5 enrolled in learning spaces]]+Enrollment[[#This Row],['# of Boys from host community in age group 3-5 enrolled in learning spaces]]</f>
        <v>27</v>
      </c>
      <c r="BZ990" s="22">
        <f>Enrollment[[#This Row],['# of Boys from refugee community in age group 6-14 enrolled in learning spaces]]+Enrollment[[#This Row],['# of Boys from host community in age group 6-14 enrolled in learning spaces]]</f>
        <v>21</v>
      </c>
      <c r="CA990" s="22">
        <f>Enrollment[[#This Row],['# of Boys from refugee community in age group 15-17 enrolled in learning spaces]]+Enrollment[[#This Row],['# of Boys from host community in age group 15-17 enrolled in learning spaces]]</f>
        <v>0</v>
      </c>
      <c r="CB99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91" spans="1:80">
      <c r="A991" s="21" t="s">
        <v>41</v>
      </c>
      <c r="B991" s="21" t="s">
        <v>70</v>
      </c>
      <c r="C991" s="21" t="s">
        <v>1605</v>
      </c>
      <c r="D991" s="21" t="s">
        <v>1606</v>
      </c>
      <c r="E991" s="21" t="s">
        <v>917</v>
      </c>
      <c r="F991" s="21" t="s">
        <v>1609</v>
      </c>
      <c r="G991" s="21">
        <v>31013192</v>
      </c>
      <c r="H991" s="21" t="s">
        <v>166</v>
      </c>
      <c r="I991" s="21" t="s">
        <v>167</v>
      </c>
      <c r="J991" s="21" t="s">
        <v>168</v>
      </c>
      <c r="K991" s="21">
        <v>20.9476509836921</v>
      </c>
      <c r="L991" s="21">
        <v>92.2575268683849</v>
      </c>
      <c r="M991" s="21">
        <v>-43.0695483544811</v>
      </c>
      <c r="N991" s="21">
        <v>4</v>
      </c>
      <c r="P991" s="21" t="s">
        <v>99</v>
      </c>
      <c r="Q991" s="21" t="s">
        <v>108</v>
      </c>
      <c r="S991" s="21">
        <v>37</v>
      </c>
      <c r="T991" s="21">
        <v>0</v>
      </c>
      <c r="U991" s="21">
        <v>39</v>
      </c>
      <c r="V991" s="21">
        <v>0</v>
      </c>
      <c r="W991" s="21">
        <v>0</v>
      </c>
      <c r="X991" s="21">
        <v>0</v>
      </c>
      <c r="Y991" s="21">
        <v>0</v>
      </c>
      <c r="Z991" s="21">
        <v>0</v>
      </c>
      <c r="AA991" s="21">
        <v>38</v>
      </c>
      <c r="AB991" s="21">
        <v>0</v>
      </c>
      <c r="AC991" s="21">
        <v>18</v>
      </c>
      <c r="AD991" s="21">
        <v>0</v>
      </c>
      <c r="AE991" s="21">
        <v>0</v>
      </c>
      <c r="AF991" s="21">
        <v>0</v>
      </c>
      <c r="AG991" s="21">
        <v>0</v>
      </c>
      <c r="AH991" s="21">
        <v>0</v>
      </c>
      <c r="AI991" s="21">
        <v>0</v>
      </c>
      <c r="AJ991" s="21">
        <v>0</v>
      </c>
      <c r="AK991" s="21">
        <v>0</v>
      </c>
      <c r="AL991" s="21">
        <v>0</v>
      </c>
      <c r="AM991" s="21">
        <v>0</v>
      </c>
      <c r="AN991" s="21">
        <v>0</v>
      </c>
      <c r="AO991" s="21">
        <v>0</v>
      </c>
      <c r="AP991" s="21">
        <v>0</v>
      </c>
      <c r="AQ991" s="21">
        <v>0</v>
      </c>
      <c r="AR991" s="21">
        <v>0</v>
      </c>
      <c r="AS991" s="21">
        <v>0</v>
      </c>
      <c r="AT991" s="21">
        <v>0</v>
      </c>
      <c r="AU991" s="21">
        <v>0</v>
      </c>
      <c r="AV991" s="21">
        <v>0</v>
      </c>
      <c r="AW991" s="21">
        <v>0</v>
      </c>
      <c r="AX991" s="21">
        <v>0</v>
      </c>
      <c r="AZ9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132</v>
      </c>
      <c r="BA9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91" s="22">
        <f>Enrollment[[#This Row],[Refugee Children 3-14]]+Enrollment[[#This Row],[Refugee Children 15-24]]</f>
        <v>132</v>
      </c>
      <c r="BC9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91" s="22">
        <f>Enrollment[[#This Row],[Host Children 3-14]]+Enrollment[[#This Row],[Host Children 15-24]]</f>
        <v>0</v>
      </c>
      <c r="BF991" s="22">
        <f>Enrollment[[#This Row],['# of Boys from refugee community in age group 3-5 enrolled in learning spaces]]+Enrollment[[#This Row],['# of Boys from refugee community in age group 6-14 enrolled in learning spaces]]</f>
        <v>57</v>
      </c>
      <c r="BG991" s="22">
        <f>Enrollment[[#This Row],['# of Girls from refugee community in age group 3-5 enrolled in learning spaces]]+Enrollment[[#This Row],['# of Girls from refugee community in age group 6-14 enrolled in learning spaces]]</f>
        <v>75</v>
      </c>
      <c r="BH991" s="22">
        <f>Enrollment[[#This Row],['# of Boys from host community in age group 3-5 enrolled in learning spaces]]+Enrollment[[#This Row],['# of Boys from host community in age group 6-14 enrolled in learning spaces]]</f>
        <v>0</v>
      </c>
      <c r="BI991" s="22">
        <f>Enrollment[[#This Row],['# of Girls from host community in age group 3-5 enrolled in learning spaces]]+Enrollment[[#This Row],['# of Girls from host community in age group 6-14 enrolled in learning spaces]]</f>
        <v>0</v>
      </c>
      <c r="BJ991" s="22">
        <f>Enrollment[[#This Row],[Male Refugee (3-14)]]+Enrollment[[#This Row],[Host Male (3-14)]]</f>
        <v>57</v>
      </c>
      <c r="BK991" s="22">
        <f>Enrollment[[#This Row],[Female Refugee (3-14)]]+Enrollment[[#This Row],[Host Female (3-14)]]</f>
        <v>75</v>
      </c>
      <c r="BL9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91" s="22">
        <f>Enrollment[[#This Row],['# of Boys from host community in age group 15-17 enrolled in learning spaces]]+Enrollment[[#This Row],['# of Boys from host community in age group 18-24 enrolled in learning spaces]]</f>
        <v>0</v>
      </c>
      <c r="BO9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91" s="22">
        <f>Enrollment[[#This Row],[Male Refugee (15-24)]]+Enrollment[[#This Row],[Male Host (15-24)]]</f>
        <v>0</v>
      </c>
      <c r="BQ991" s="22">
        <f>Enrollment[[#This Row],[Female Refugee  (15-24)]]+Enrollment[[#This Row],[Female Host (15-24)]]</f>
        <v>0</v>
      </c>
      <c r="BR991" s="22">
        <f>Enrollment[[#This Row],[Total Male (3-14)]]+Enrollment[[#This Row],[Total Male (15-24)]]</f>
        <v>57</v>
      </c>
      <c r="BS991" s="22">
        <f>Enrollment[[#This Row],[Total Female (3-14)]]+Enrollment[[#This Row],[Total Female (15-24)]]</f>
        <v>75</v>
      </c>
      <c r="BT991" s="22">
        <f>Enrollment[[#This Row],[Refugee Total]]+Enrollment[[#This Row],[Total Host]]</f>
        <v>132</v>
      </c>
      <c r="BU991" s="22">
        <f>Enrollment[[#This Row],['# of Girls from refugee community in age group 3-5 enrolled in learning spaces]]+Enrollment[[#This Row],['# of Girls from host community in age group 3-5 enrolled in learning spaces]]</f>
        <v>37</v>
      </c>
      <c r="BV991" s="22">
        <f>Enrollment[[#This Row],['# of Girls from refugee community in age group 6-14 enrolled in learning spaces]]+Enrollment[[#This Row],['# of Girls from host community in age group 6-14 enrolled in learning spaces]]</f>
        <v>38</v>
      </c>
      <c r="BW9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91" s="22">
        <f>Enrollment[[#This Row],['# of Boys from refugee community in age group 3-5 enrolled in learning spaces]]+Enrollment[[#This Row],['# of Boys from host community in age group 3-5 enrolled in learning spaces]]</f>
        <v>39</v>
      </c>
      <c r="BZ991" s="22">
        <f>Enrollment[[#This Row],['# of Boys from refugee community in age group 6-14 enrolled in learning spaces]]+Enrollment[[#This Row],['# of Boys from host community in age group 6-14 enrolled in learning spaces]]</f>
        <v>18</v>
      </c>
      <c r="CA9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9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92" spans="1:80">
      <c r="A992" s="21" t="s">
        <v>41</v>
      </c>
      <c r="B992" s="21" t="s">
        <v>70</v>
      </c>
      <c r="C992" s="21" t="s">
        <v>461</v>
      </c>
      <c r="D992" s="21" t="s">
        <v>462</v>
      </c>
      <c r="E992" s="21" t="s">
        <v>917</v>
      </c>
      <c r="F992" s="21" t="s">
        <v>1610</v>
      </c>
      <c r="G992" s="21">
        <v>31013015</v>
      </c>
      <c r="H992" s="21" t="s">
        <v>166</v>
      </c>
      <c r="I992" s="21" t="s">
        <v>167</v>
      </c>
      <c r="J992" s="21" t="s">
        <v>168</v>
      </c>
      <c r="P992" s="21" t="s">
        <v>99</v>
      </c>
      <c r="Q992" s="21" t="s">
        <v>108</v>
      </c>
      <c r="S992" s="21">
        <v>19</v>
      </c>
      <c r="T992" s="21">
        <v>0</v>
      </c>
      <c r="U992" s="21">
        <v>21</v>
      </c>
      <c r="V992" s="21">
        <v>0</v>
      </c>
      <c r="W992" s="21">
        <v>0</v>
      </c>
      <c r="X992" s="21">
        <v>0</v>
      </c>
      <c r="Y992" s="21">
        <v>0</v>
      </c>
      <c r="Z992" s="21">
        <v>0</v>
      </c>
      <c r="AA992" s="21">
        <v>35</v>
      </c>
      <c r="AB992" s="21">
        <v>0</v>
      </c>
      <c r="AC992" s="21">
        <v>35</v>
      </c>
      <c r="AD992" s="21">
        <v>0</v>
      </c>
      <c r="AE992" s="21">
        <v>0</v>
      </c>
      <c r="AF992" s="21">
        <v>0</v>
      </c>
      <c r="AG992" s="21">
        <v>0</v>
      </c>
      <c r="AH992" s="21">
        <v>0</v>
      </c>
      <c r="AI992" s="21">
        <v>0</v>
      </c>
      <c r="AJ992" s="21">
        <v>0</v>
      </c>
      <c r="AK992" s="21">
        <v>0</v>
      </c>
      <c r="AL992" s="21">
        <v>0</v>
      </c>
      <c r="AM992" s="21">
        <v>0</v>
      </c>
      <c r="AN992" s="21">
        <v>0</v>
      </c>
      <c r="AO992" s="21">
        <v>0</v>
      </c>
      <c r="AP992" s="21">
        <v>0</v>
      </c>
      <c r="AQ992" s="21">
        <v>0</v>
      </c>
      <c r="AR992" s="21">
        <v>0</v>
      </c>
      <c r="AS992" s="21">
        <v>0</v>
      </c>
      <c r="AT992" s="21">
        <v>0</v>
      </c>
      <c r="AU992" s="21">
        <v>0</v>
      </c>
      <c r="AV992" s="21">
        <v>0</v>
      </c>
      <c r="AW992" s="21">
        <v>0</v>
      </c>
      <c r="AX992" s="21">
        <v>0</v>
      </c>
      <c r="AZ9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9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92" s="22">
        <f>Enrollment[[#This Row],[Refugee Children 3-14]]+Enrollment[[#This Row],[Refugee Children 15-24]]</f>
        <v>110</v>
      </c>
      <c r="BC9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92" s="22">
        <f>Enrollment[[#This Row],[Host Children 3-14]]+Enrollment[[#This Row],[Host Children 15-24]]</f>
        <v>0</v>
      </c>
      <c r="BF992" s="22">
        <f>Enrollment[[#This Row],['# of Boys from refugee community in age group 3-5 enrolled in learning spaces]]+Enrollment[[#This Row],['# of Boys from refugee community in age group 6-14 enrolled in learning spaces]]</f>
        <v>56</v>
      </c>
      <c r="BG992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992" s="22">
        <f>Enrollment[[#This Row],['# of Boys from host community in age group 3-5 enrolled in learning spaces]]+Enrollment[[#This Row],['# of Boys from host community in age group 6-14 enrolled in learning spaces]]</f>
        <v>0</v>
      </c>
      <c r="BI992" s="22">
        <f>Enrollment[[#This Row],['# of Girls from host community in age group 3-5 enrolled in learning spaces]]+Enrollment[[#This Row],['# of Girls from host community in age group 6-14 enrolled in learning spaces]]</f>
        <v>0</v>
      </c>
      <c r="BJ992" s="22">
        <f>Enrollment[[#This Row],[Male Refugee (3-14)]]+Enrollment[[#This Row],[Host Male (3-14)]]</f>
        <v>56</v>
      </c>
      <c r="BK992" s="22">
        <f>Enrollment[[#This Row],[Female Refugee (3-14)]]+Enrollment[[#This Row],[Host Female (3-14)]]</f>
        <v>54</v>
      </c>
      <c r="BL9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92" s="22">
        <f>Enrollment[[#This Row],['# of Boys from host community in age group 15-17 enrolled in learning spaces]]+Enrollment[[#This Row],['# of Boys from host community in age group 18-24 enrolled in learning spaces]]</f>
        <v>0</v>
      </c>
      <c r="BO9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92" s="22">
        <f>Enrollment[[#This Row],[Male Refugee (15-24)]]+Enrollment[[#This Row],[Male Host (15-24)]]</f>
        <v>0</v>
      </c>
      <c r="BQ992" s="22">
        <f>Enrollment[[#This Row],[Female Refugee  (15-24)]]+Enrollment[[#This Row],[Female Host (15-24)]]</f>
        <v>0</v>
      </c>
      <c r="BR992" s="22">
        <f>Enrollment[[#This Row],[Total Male (3-14)]]+Enrollment[[#This Row],[Total Male (15-24)]]</f>
        <v>56</v>
      </c>
      <c r="BS992" s="22">
        <f>Enrollment[[#This Row],[Total Female (3-14)]]+Enrollment[[#This Row],[Total Female (15-24)]]</f>
        <v>54</v>
      </c>
      <c r="BT992" s="22">
        <f>Enrollment[[#This Row],[Refugee Total]]+Enrollment[[#This Row],[Total Host]]</f>
        <v>110</v>
      </c>
      <c r="BU992" s="22">
        <f>Enrollment[[#This Row],['# of Girls from refugee community in age group 3-5 enrolled in learning spaces]]+Enrollment[[#This Row],['# of Girls from host community in age group 3-5 enrolled in learning spaces]]</f>
        <v>19</v>
      </c>
      <c r="BV992" s="22">
        <f>Enrollment[[#This Row],['# of Girls from refugee community in age group 6-14 enrolled in learning spaces]]+Enrollment[[#This Row],['# of Girls from host community in age group 6-14 enrolled in learning spaces]]</f>
        <v>35</v>
      </c>
      <c r="BW9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92" s="22">
        <f>Enrollment[[#This Row],['# of Boys from refugee community in age group 3-5 enrolled in learning spaces]]+Enrollment[[#This Row],['# of Boys from host community in age group 3-5 enrolled in learning spaces]]</f>
        <v>21</v>
      </c>
      <c r="BZ992" s="22">
        <f>Enrollment[[#This Row],['# of Boys from refugee community in age group 6-14 enrolled in learning spaces]]+Enrollment[[#This Row],['# of Boys from host community in age group 6-14 enrolled in learning spaces]]</f>
        <v>35</v>
      </c>
      <c r="CA9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9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93" spans="1:80">
      <c r="A993" s="21" t="s">
        <v>41</v>
      </c>
      <c r="B993" s="21" t="s">
        <v>70</v>
      </c>
      <c r="C993" s="21" t="s">
        <v>1611</v>
      </c>
      <c r="D993" s="21" t="s">
        <v>1612</v>
      </c>
      <c r="E993" s="21" t="s">
        <v>314</v>
      </c>
      <c r="F993" s="21" t="s">
        <v>1613</v>
      </c>
      <c r="G993" s="21">
        <v>31012874</v>
      </c>
      <c r="H993" s="21" t="s">
        <v>166</v>
      </c>
      <c r="I993" s="21" t="s">
        <v>167</v>
      </c>
      <c r="J993" s="21" t="s">
        <v>168</v>
      </c>
      <c r="K993" s="21">
        <v>20.945322037670099</v>
      </c>
      <c r="L993" s="21">
        <v>92.257825011852503</v>
      </c>
      <c r="M993" s="21">
        <v>-38.972081585051299</v>
      </c>
      <c r="N993" s="21">
        <v>4</v>
      </c>
      <c r="P993" s="21" t="s">
        <v>99</v>
      </c>
      <c r="Q993" s="21" t="s">
        <v>108</v>
      </c>
      <c r="S993" s="21">
        <v>34</v>
      </c>
      <c r="T993" s="21">
        <v>0</v>
      </c>
      <c r="U993" s="21">
        <v>42</v>
      </c>
      <c r="V993" s="21">
        <v>0</v>
      </c>
      <c r="W993" s="21">
        <v>0</v>
      </c>
      <c r="X993" s="21">
        <v>0</v>
      </c>
      <c r="Y993" s="21">
        <v>0</v>
      </c>
      <c r="Z993" s="21">
        <v>0</v>
      </c>
      <c r="AA993" s="21">
        <v>19</v>
      </c>
      <c r="AB993" s="21">
        <v>0</v>
      </c>
      <c r="AC993" s="21">
        <v>16</v>
      </c>
      <c r="AD993" s="21">
        <v>0</v>
      </c>
      <c r="AE993" s="21">
        <v>0</v>
      </c>
      <c r="AF993" s="21">
        <v>0</v>
      </c>
      <c r="AG993" s="21">
        <v>0</v>
      </c>
      <c r="AH993" s="21">
        <v>0</v>
      </c>
      <c r="AI993" s="21">
        <v>0</v>
      </c>
      <c r="AJ993" s="21">
        <v>0</v>
      </c>
      <c r="AK993" s="21">
        <v>0</v>
      </c>
      <c r="AL993" s="21">
        <v>0</v>
      </c>
      <c r="AM993" s="21">
        <v>0</v>
      </c>
      <c r="AN993" s="21">
        <v>0</v>
      </c>
      <c r="AO993" s="21">
        <v>0</v>
      </c>
      <c r="AP993" s="21">
        <v>0</v>
      </c>
      <c r="AQ993" s="21">
        <v>0</v>
      </c>
      <c r="AR993" s="21">
        <v>0</v>
      </c>
      <c r="AS993" s="21">
        <v>0</v>
      </c>
      <c r="AT993" s="21">
        <v>0</v>
      </c>
      <c r="AU993" s="21">
        <v>0</v>
      </c>
      <c r="AV993" s="21">
        <v>0</v>
      </c>
      <c r="AW993" s="21">
        <v>0</v>
      </c>
      <c r="AX993" s="21">
        <v>0</v>
      </c>
      <c r="AZ9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9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93" s="22">
        <f>Enrollment[[#This Row],[Refugee Children 3-14]]+Enrollment[[#This Row],[Refugee Children 15-24]]</f>
        <v>111</v>
      </c>
      <c r="BC9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93" s="22">
        <f>Enrollment[[#This Row],[Host Children 3-14]]+Enrollment[[#This Row],[Host Children 15-24]]</f>
        <v>0</v>
      </c>
      <c r="BF993" s="22">
        <f>Enrollment[[#This Row],['# of Boys from refugee community in age group 3-5 enrolled in learning spaces]]+Enrollment[[#This Row],['# of Boys from refugee community in age group 6-14 enrolled in learning spaces]]</f>
        <v>58</v>
      </c>
      <c r="BG993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93" s="22">
        <f>Enrollment[[#This Row],['# of Boys from host community in age group 3-5 enrolled in learning spaces]]+Enrollment[[#This Row],['# of Boys from host community in age group 6-14 enrolled in learning spaces]]</f>
        <v>0</v>
      </c>
      <c r="BI993" s="22">
        <f>Enrollment[[#This Row],['# of Girls from host community in age group 3-5 enrolled in learning spaces]]+Enrollment[[#This Row],['# of Girls from host community in age group 6-14 enrolled in learning spaces]]</f>
        <v>0</v>
      </c>
      <c r="BJ993" s="22">
        <f>Enrollment[[#This Row],[Male Refugee (3-14)]]+Enrollment[[#This Row],[Host Male (3-14)]]</f>
        <v>58</v>
      </c>
      <c r="BK993" s="22">
        <f>Enrollment[[#This Row],[Female Refugee (3-14)]]+Enrollment[[#This Row],[Host Female (3-14)]]</f>
        <v>53</v>
      </c>
      <c r="BL9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93" s="22">
        <f>Enrollment[[#This Row],['# of Boys from host community in age group 15-17 enrolled in learning spaces]]+Enrollment[[#This Row],['# of Boys from host community in age group 18-24 enrolled in learning spaces]]</f>
        <v>0</v>
      </c>
      <c r="BO9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93" s="22">
        <f>Enrollment[[#This Row],[Male Refugee (15-24)]]+Enrollment[[#This Row],[Male Host (15-24)]]</f>
        <v>0</v>
      </c>
      <c r="BQ993" s="22">
        <f>Enrollment[[#This Row],[Female Refugee  (15-24)]]+Enrollment[[#This Row],[Female Host (15-24)]]</f>
        <v>0</v>
      </c>
      <c r="BR993" s="22">
        <f>Enrollment[[#This Row],[Total Male (3-14)]]+Enrollment[[#This Row],[Total Male (15-24)]]</f>
        <v>58</v>
      </c>
      <c r="BS993" s="22">
        <f>Enrollment[[#This Row],[Total Female (3-14)]]+Enrollment[[#This Row],[Total Female (15-24)]]</f>
        <v>53</v>
      </c>
      <c r="BT993" s="22">
        <f>Enrollment[[#This Row],[Refugee Total]]+Enrollment[[#This Row],[Total Host]]</f>
        <v>111</v>
      </c>
      <c r="BU993" s="22">
        <f>Enrollment[[#This Row],['# of Girls from refugee community in age group 3-5 enrolled in learning spaces]]+Enrollment[[#This Row],['# of Girls from host community in age group 3-5 enrolled in learning spaces]]</f>
        <v>34</v>
      </c>
      <c r="BV993" s="22">
        <f>Enrollment[[#This Row],['# of Girls from refugee community in age group 6-14 enrolled in learning spaces]]+Enrollment[[#This Row],['# of Girls from host community in age group 6-14 enrolled in learning spaces]]</f>
        <v>19</v>
      </c>
      <c r="BW9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93" s="22">
        <f>Enrollment[[#This Row],['# of Boys from refugee community in age group 3-5 enrolled in learning spaces]]+Enrollment[[#This Row],['# of Boys from host community in age group 3-5 enrolled in learning spaces]]</f>
        <v>42</v>
      </c>
      <c r="BZ993" s="22">
        <f>Enrollment[[#This Row],['# of Boys from refugee community in age group 6-14 enrolled in learning spaces]]+Enrollment[[#This Row],['# of Boys from host community in age group 6-14 enrolled in learning spaces]]</f>
        <v>16</v>
      </c>
      <c r="CA9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9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94" spans="1:80">
      <c r="A994" s="21" t="s">
        <v>1614</v>
      </c>
      <c r="B994" s="21" t="s">
        <v>1615</v>
      </c>
      <c r="E994" s="21" t="s">
        <v>538</v>
      </c>
      <c r="F994" s="21" t="s">
        <v>1616</v>
      </c>
      <c r="G994" s="21">
        <v>31012842</v>
      </c>
      <c r="H994" s="21" t="s">
        <v>166</v>
      </c>
      <c r="I994" s="21" t="s">
        <v>167</v>
      </c>
      <c r="J994" s="21" t="s">
        <v>168</v>
      </c>
      <c r="K994" s="21">
        <v>21.087749693035001</v>
      </c>
      <c r="L994" s="21">
        <v>92.200262224063806</v>
      </c>
      <c r="M994" s="21">
        <v>-26.393046423759799</v>
      </c>
      <c r="N994" s="21">
        <v>4</v>
      </c>
      <c r="P994" s="21" t="s">
        <v>99</v>
      </c>
      <c r="Q994" s="21" t="s">
        <v>108</v>
      </c>
      <c r="S994" s="21">
        <v>22</v>
      </c>
      <c r="T994" s="21">
        <v>0</v>
      </c>
      <c r="U994" s="21">
        <v>15</v>
      </c>
      <c r="V994" s="21">
        <v>0</v>
      </c>
      <c r="W994" s="21">
        <v>0</v>
      </c>
      <c r="X994" s="21">
        <v>0</v>
      </c>
      <c r="Y994" s="21">
        <v>0</v>
      </c>
      <c r="Z994" s="21">
        <v>0</v>
      </c>
      <c r="AA994" s="21">
        <v>38</v>
      </c>
      <c r="AB994" s="21">
        <v>0</v>
      </c>
      <c r="AC994" s="21">
        <v>32</v>
      </c>
      <c r="AD994" s="21">
        <v>0</v>
      </c>
      <c r="AE994" s="21">
        <v>0</v>
      </c>
      <c r="AF994" s="21">
        <v>0</v>
      </c>
      <c r="AG994" s="21">
        <v>0</v>
      </c>
      <c r="AH994" s="21">
        <v>0</v>
      </c>
      <c r="AI994" s="21">
        <v>0</v>
      </c>
      <c r="AJ994" s="21">
        <v>0</v>
      </c>
      <c r="AK994" s="21">
        <v>0</v>
      </c>
      <c r="AL994" s="21">
        <v>0</v>
      </c>
      <c r="AM994" s="21">
        <v>0</v>
      </c>
      <c r="AN994" s="21">
        <v>0</v>
      </c>
      <c r="AO994" s="21">
        <v>0</v>
      </c>
      <c r="AP994" s="21">
        <v>0</v>
      </c>
      <c r="AQ994" s="21">
        <v>0</v>
      </c>
      <c r="AR994" s="21">
        <v>0</v>
      </c>
      <c r="AS994" s="21">
        <v>0</v>
      </c>
      <c r="AT994" s="21">
        <v>0</v>
      </c>
      <c r="AU994" s="21">
        <v>0</v>
      </c>
      <c r="AV994" s="21">
        <v>0</v>
      </c>
      <c r="AW994" s="21">
        <v>0</v>
      </c>
      <c r="AX994" s="21">
        <v>0</v>
      </c>
      <c r="AZ9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9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94" s="22">
        <f>Enrollment[[#This Row],[Refugee Children 3-14]]+Enrollment[[#This Row],[Refugee Children 15-24]]</f>
        <v>107</v>
      </c>
      <c r="BC9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94" s="22">
        <f>Enrollment[[#This Row],[Host Children 3-14]]+Enrollment[[#This Row],[Host Children 15-24]]</f>
        <v>0</v>
      </c>
      <c r="BF994" s="22">
        <f>Enrollment[[#This Row],['# of Boys from refugee community in age group 3-5 enrolled in learning spaces]]+Enrollment[[#This Row],['# of Boys from refugee community in age group 6-14 enrolled in learning spaces]]</f>
        <v>47</v>
      </c>
      <c r="BG994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994" s="22">
        <f>Enrollment[[#This Row],['# of Boys from host community in age group 3-5 enrolled in learning spaces]]+Enrollment[[#This Row],['# of Boys from host community in age group 6-14 enrolled in learning spaces]]</f>
        <v>0</v>
      </c>
      <c r="BI994" s="22">
        <f>Enrollment[[#This Row],['# of Girls from host community in age group 3-5 enrolled in learning spaces]]+Enrollment[[#This Row],['# of Girls from host community in age group 6-14 enrolled in learning spaces]]</f>
        <v>0</v>
      </c>
      <c r="BJ994" s="22">
        <f>Enrollment[[#This Row],[Male Refugee (3-14)]]+Enrollment[[#This Row],[Host Male (3-14)]]</f>
        <v>47</v>
      </c>
      <c r="BK994" s="22">
        <f>Enrollment[[#This Row],[Female Refugee (3-14)]]+Enrollment[[#This Row],[Host Female (3-14)]]</f>
        <v>60</v>
      </c>
      <c r="BL9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94" s="22">
        <f>Enrollment[[#This Row],['# of Boys from host community in age group 15-17 enrolled in learning spaces]]+Enrollment[[#This Row],['# of Boys from host community in age group 18-24 enrolled in learning spaces]]</f>
        <v>0</v>
      </c>
      <c r="BO9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94" s="22">
        <f>Enrollment[[#This Row],[Male Refugee (15-24)]]+Enrollment[[#This Row],[Male Host (15-24)]]</f>
        <v>0</v>
      </c>
      <c r="BQ994" s="22">
        <f>Enrollment[[#This Row],[Female Refugee  (15-24)]]+Enrollment[[#This Row],[Female Host (15-24)]]</f>
        <v>0</v>
      </c>
      <c r="BR994" s="22">
        <f>Enrollment[[#This Row],[Total Male (3-14)]]+Enrollment[[#This Row],[Total Male (15-24)]]</f>
        <v>47</v>
      </c>
      <c r="BS994" s="22">
        <f>Enrollment[[#This Row],[Total Female (3-14)]]+Enrollment[[#This Row],[Total Female (15-24)]]</f>
        <v>60</v>
      </c>
      <c r="BT994" s="22">
        <f>Enrollment[[#This Row],[Refugee Total]]+Enrollment[[#This Row],[Total Host]]</f>
        <v>107</v>
      </c>
      <c r="BU994" s="22">
        <f>Enrollment[[#This Row],['# of Girls from refugee community in age group 3-5 enrolled in learning spaces]]+Enrollment[[#This Row],['# of Girls from host community in age group 3-5 enrolled in learning spaces]]</f>
        <v>22</v>
      </c>
      <c r="BV994" s="22">
        <f>Enrollment[[#This Row],['# of Girls from refugee community in age group 6-14 enrolled in learning spaces]]+Enrollment[[#This Row],['# of Girls from host community in age group 6-14 enrolled in learning spaces]]</f>
        <v>38</v>
      </c>
      <c r="BW9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94" s="22">
        <f>Enrollment[[#This Row],['# of Boys from refugee community in age group 3-5 enrolled in learning spaces]]+Enrollment[[#This Row],['# of Boys from host community in age group 3-5 enrolled in learning spaces]]</f>
        <v>15</v>
      </c>
      <c r="BZ994" s="22">
        <f>Enrollment[[#This Row],['# of Boys from refugee community in age group 6-14 enrolled in learning spaces]]+Enrollment[[#This Row],['# of Boys from host community in age group 6-14 enrolled in learning spaces]]</f>
        <v>32</v>
      </c>
      <c r="CA9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9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95" spans="1:80">
      <c r="A995" s="21" t="s">
        <v>1614</v>
      </c>
      <c r="B995" s="21" t="s">
        <v>1615</v>
      </c>
      <c r="E995" s="21" t="s">
        <v>538</v>
      </c>
      <c r="F995" s="21" t="s">
        <v>1617</v>
      </c>
      <c r="G995" s="21">
        <v>31012859</v>
      </c>
      <c r="H995" s="21" t="s">
        <v>166</v>
      </c>
      <c r="I995" s="21" t="s">
        <v>167</v>
      </c>
      <c r="J995" s="21" t="s">
        <v>168</v>
      </c>
      <c r="K995" s="21">
        <v>21.087778103095399</v>
      </c>
      <c r="L995" s="21">
        <v>92.200273939705497</v>
      </c>
      <c r="M995" s="21">
        <v>-18.8957183215283</v>
      </c>
      <c r="N995" s="21">
        <v>4</v>
      </c>
      <c r="P995" s="21" t="s">
        <v>99</v>
      </c>
      <c r="Q995" s="21" t="s">
        <v>108</v>
      </c>
      <c r="S995" s="21">
        <v>20</v>
      </c>
      <c r="T995" s="21">
        <v>0</v>
      </c>
      <c r="U995" s="21">
        <v>16</v>
      </c>
      <c r="V995" s="21">
        <v>0</v>
      </c>
      <c r="W995" s="21">
        <v>0</v>
      </c>
      <c r="X995" s="21">
        <v>0</v>
      </c>
      <c r="Y995" s="21">
        <v>0</v>
      </c>
      <c r="Z995" s="21">
        <v>0</v>
      </c>
      <c r="AA995" s="21">
        <v>41</v>
      </c>
      <c r="AB995" s="21">
        <v>0</v>
      </c>
      <c r="AC995" s="21">
        <v>29</v>
      </c>
      <c r="AD995" s="21">
        <v>0</v>
      </c>
      <c r="AE995" s="21">
        <v>0</v>
      </c>
      <c r="AF995" s="21">
        <v>0</v>
      </c>
      <c r="AG995" s="21">
        <v>0</v>
      </c>
      <c r="AH995" s="21">
        <v>0</v>
      </c>
      <c r="AI995" s="21">
        <v>0</v>
      </c>
      <c r="AJ995" s="21">
        <v>0</v>
      </c>
      <c r="AK995" s="21">
        <v>0</v>
      </c>
      <c r="AL995" s="21">
        <v>0</v>
      </c>
      <c r="AM995" s="21">
        <v>0</v>
      </c>
      <c r="AN995" s="21">
        <v>0</v>
      </c>
      <c r="AO995" s="21">
        <v>0</v>
      </c>
      <c r="AP995" s="21">
        <v>0</v>
      </c>
      <c r="AQ995" s="21">
        <v>0</v>
      </c>
      <c r="AR995" s="21">
        <v>0</v>
      </c>
      <c r="AS995" s="21">
        <v>0</v>
      </c>
      <c r="AT995" s="21">
        <v>0</v>
      </c>
      <c r="AU995" s="21">
        <v>0</v>
      </c>
      <c r="AV995" s="21">
        <v>0</v>
      </c>
      <c r="AW995" s="21">
        <v>0</v>
      </c>
      <c r="AX995" s="21">
        <v>0</v>
      </c>
      <c r="AZ9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9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95" s="22">
        <f>Enrollment[[#This Row],[Refugee Children 3-14]]+Enrollment[[#This Row],[Refugee Children 15-24]]</f>
        <v>106</v>
      </c>
      <c r="BC9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95" s="22">
        <f>Enrollment[[#This Row],[Host Children 3-14]]+Enrollment[[#This Row],[Host Children 15-24]]</f>
        <v>0</v>
      </c>
      <c r="BF995" s="22">
        <f>Enrollment[[#This Row],['# of Boys from refugee community in age group 3-5 enrolled in learning spaces]]+Enrollment[[#This Row],['# of Boys from refugee community in age group 6-14 enrolled in learning spaces]]</f>
        <v>45</v>
      </c>
      <c r="BG995" s="22">
        <f>Enrollment[[#This Row],['# of Girls from refugee community in age group 3-5 enrolled in learning spaces]]+Enrollment[[#This Row],['# of Girls from refugee community in age group 6-14 enrolled in learning spaces]]</f>
        <v>61</v>
      </c>
      <c r="BH995" s="22">
        <f>Enrollment[[#This Row],['# of Boys from host community in age group 3-5 enrolled in learning spaces]]+Enrollment[[#This Row],['# of Boys from host community in age group 6-14 enrolled in learning spaces]]</f>
        <v>0</v>
      </c>
      <c r="BI995" s="22">
        <f>Enrollment[[#This Row],['# of Girls from host community in age group 3-5 enrolled in learning spaces]]+Enrollment[[#This Row],['# of Girls from host community in age group 6-14 enrolled in learning spaces]]</f>
        <v>0</v>
      </c>
      <c r="BJ995" s="22">
        <f>Enrollment[[#This Row],[Male Refugee (3-14)]]+Enrollment[[#This Row],[Host Male (3-14)]]</f>
        <v>45</v>
      </c>
      <c r="BK995" s="22">
        <f>Enrollment[[#This Row],[Female Refugee (3-14)]]+Enrollment[[#This Row],[Host Female (3-14)]]</f>
        <v>61</v>
      </c>
      <c r="BL9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95" s="22">
        <f>Enrollment[[#This Row],['# of Boys from host community in age group 15-17 enrolled in learning spaces]]+Enrollment[[#This Row],['# of Boys from host community in age group 18-24 enrolled in learning spaces]]</f>
        <v>0</v>
      </c>
      <c r="BO9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95" s="22">
        <f>Enrollment[[#This Row],[Male Refugee (15-24)]]+Enrollment[[#This Row],[Male Host (15-24)]]</f>
        <v>0</v>
      </c>
      <c r="BQ995" s="22">
        <f>Enrollment[[#This Row],[Female Refugee  (15-24)]]+Enrollment[[#This Row],[Female Host (15-24)]]</f>
        <v>0</v>
      </c>
      <c r="BR995" s="22">
        <f>Enrollment[[#This Row],[Total Male (3-14)]]+Enrollment[[#This Row],[Total Male (15-24)]]</f>
        <v>45</v>
      </c>
      <c r="BS995" s="22">
        <f>Enrollment[[#This Row],[Total Female (3-14)]]+Enrollment[[#This Row],[Total Female (15-24)]]</f>
        <v>61</v>
      </c>
      <c r="BT995" s="22">
        <f>Enrollment[[#This Row],[Refugee Total]]+Enrollment[[#This Row],[Total Host]]</f>
        <v>106</v>
      </c>
      <c r="BU995" s="22">
        <f>Enrollment[[#This Row],['# of Girls from refugee community in age group 3-5 enrolled in learning spaces]]+Enrollment[[#This Row],['# of Girls from host community in age group 3-5 enrolled in learning spaces]]</f>
        <v>20</v>
      </c>
      <c r="BV995" s="22">
        <f>Enrollment[[#This Row],['# of Girls from refugee community in age group 6-14 enrolled in learning spaces]]+Enrollment[[#This Row],['# of Girls from host community in age group 6-14 enrolled in learning spaces]]</f>
        <v>41</v>
      </c>
      <c r="BW9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95" s="22">
        <f>Enrollment[[#This Row],['# of Boys from refugee community in age group 3-5 enrolled in learning spaces]]+Enrollment[[#This Row],['# of Boys from host community in age group 3-5 enrolled in learning spaces]]</f>
        <v>16</v>
      </c>
      <c r="BZ995" s="22">
        <f>Enrollment[[#This Row],['# of Boys from refugee community in age group 6-14 enrolled in learning spaces]]+Enrollment[[#This Row],['# of Boys from host community in age group 6-14 enrolled in learning spaces]]</f>
        <v>29</v>
      </c>
      <c r="CA9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9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96" spans="1:80">
      <c r="A996" s="21" t="s">
        <v>1614</v>
      </c>
      <c r="B996" s="21" t="s">
        <v>1615</v>
      </c>
      <c r="E996" s="21" t="s">
        <v>538</v>
      </c>
      <c r="F996" s="21" t="s">
        <v>1618</v>
      </c>
      <c r="G996" s="21">
        <v>31012895</v>
      </c>
      <c r="H996" s="21" t="s">
        <v>166</v>
      </c>
      <c r="I996" s="21" t="s">
        <v>259</v>
      </c>
      <c r="J996" s="21" t="s">
        <v>168</v>
      </c>
      <c r="K996" s="21">
        <v>21.088661138399001</v>
      </c>
      <c r="L996" s="21">
        <v>92.199540246602197</v>
      </c>
      <c r="M996" s="21">
        <v>-43.886681583431802</v>
      </c>
      <c r="N996" s="21">
        <v>4</v>
      </c>
      <c r="P996" s="21" t="s">
        <v>99</v>
      </c>
      <c r="Q996" s="21" t="s">
        <v>108</v>
      </c>
      <c r="S996" s="21">
        <v>17</v>
      </c>
      <c r="T996" s="21">
        <v>0</v>
      </c>
      <c r="U996" s="21">
        <v>18</v>
      </c>
      <c r="V996" s="21">
        <v>0</v>
      </c>
      <c r="W996" s="21">
        <v>0</v>
      </c>
      <c r="X996" s="21">
        <v>0</v>
      </c>
      <c r="Y996" s="21">
        <v>0</v>
      </c>
      <c r="Z996" s="21">
        <v>0</v>
      </c>
      <c r="AA996" s="21">
        <v>38</v>
      </c>
      <c r="AB996" s="21">
        <v>0</v>
      </c>
      <c r="AC996" s="21">
        <v>32</v>
      </c>
      <c r="AD996" s="21">
        <v>0</v>
      </c>
      <c r="AE996" s="21">
        <v>0</v>
      </c>
      <c r="AF996" s="21">
        <v>0</v>
      </c>
      <c r="AG996" s="21">
        <v>0</v>
      </c>
      <c r="AH996" s="21">
        <v>0</v>
      </c>
      <c r="AI996" s="21">
        <v>0</v>
      </c>
      <c r="AJ996" s="21">
        <v>0</v>
      </c>
      <c r="AK996" s="21">
        <v>0</v>
      </c>
      <c r="AL996" s="21">
        <v>0</v>
      </c>
      <c r="AM996" s="21">
        <v>0</v>
      </c>
      <c r="AN996" s="21">
        <v>0</v>
      </c>
      <c r="AO996" s="21">
        <v>0</v>
      </c>
      <c r="AP996" s="21">
        <v>0</v>
      </c>
      <c r="AQ996" s="21">
        <v>0</v>
      </c>
      <c r="AR996" s="21">
        <v>0</v>
      </c>
      <c r="AS996" s="21">
        <v>0</v>
      </c>
      <c r="AT996" s="21">
        <v>0</v>
      </c>
      <c r="AU996" s="21">
        <v>0</v>
      </c>
      <c r="AV996" s="21">
        <v>0</v>
      </c>
      <c r="AW996" s="21">
        <v>0</v>
      </c>
      <c r="AX996" s="21">
        <v>0</v>
      </c>
      <c r="AZ9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96" s="22">
        <f>Enrollment[[#This Row],[Refugee Children 3-14]]+Enrollment[[#This Row],[Refugee Children 15-24]]</f>
        <v>105</v>
      </c>
      <c r="BC9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96" s="22">
        <f>Enrollment[[#This Row],[Host Children 3-14]]+Enrollment[[#This Row],[Host Children 15-24]]</f>
        <v>0</v>
      </c>
      <c r="BF996" s="22">
        <f>Enrollment[[#This Row],['# of Boys from refugee community in age group 3-5 enrolled in learning spaces]]+Enrollment[[#This Row],['# of Boys from refugee community in age group 6-14 enrolled in learning spaces]]</f>
        <v>50</v>
      </c>
      <c r="BG996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996" s="22">
        <f>Enrollment[[#This Row],['# of Boys from host community in age group 3-5 enrolled in learning spaces]]+Enrollment[[#This Row],['# of Boys from host community in age group 6-14 enrolled in learning spaces]]</f>
        <v>0</v>
      </c>
      <c r="BI996" s="22">
        <f>Enrollment[[#This Row],['# of Girls from host community in age group 3-5 enrolled in learning spaces]]+Enrollment[[#This Row],['# of Girls from host community in age group 6-14 enrolled in learning spaces]]</f>
        <v>0</v>
      </c>
      <c r="BJ996" s="22">
        <f>Enrollment[[#This Row],[Male Refugee (3-14)]]+Enrollment[[#This Row],[Host Male (3-14)]]</f>
        <v>50</v>
      </c>
      <c r="BK996" s="22">
        <f>Enrollment[[#This Row],[Female Refugee (3-14)]]+Enrollment[[#This Row],[Host Female (3-14)]]</f>
        <v>55</v>
      </c>
      <c r="BL9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96" s="22">
        <f>Enrollment[[#This Row],['# of Boys from host community in age group 15-17 enrolled in learning spaces]]+Enrollment[[#This Row],['# of Boys from host community in age group 18-24 enrolled in learning spaces]]</f>
        <v>0</v>
      </c>
      <c r="BO9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96" s="22">
        <f>Enrollment[[#This Row],[Male Refugee (15-24)]]+Enrollment[[#This Row],[Male Host (15-24)]]</f>
        <v>0</v>
      </c>
      <c r="BQ996" s="22">
        <f>Enrollment[[#This Row],[Female Refugee  (15-24)]]+Enrollment[[#This Row],[Female Host (15-24)]]</f>
        <v>0</v>
      </c>
      <c r="BR996" s="22">
        <f>Enrollment[[#This Row],[Total Male (3-14)]]+Enrollment[[#This Row],[Total Male (15-24)]]</f>
        <v>50</v>
      </c>
      <c r="BS996" s="22">
        <f>Enrollment[[#This Row],[Total Female (3-14)]]+Enrollment[[#This Row],[Total Female (15-24)]]</f>
        <v>55</v>
      </c>
      <c r="BT996" s="22">
        <f>Enrollment[[#This Row],[Refugee Total]]+Enrollment[[#This Row],[Total Host]]</f>
        <v>105</v>
      </c>
      <c r="BU996" s="22">
        <f>Enrollment[[#This Row],['# of Girls from refugee community in age group 3-5 enrolled in learning spaces]]+Enrollment[[#This Row],['# of Girls from host community in age group 3-5 enrolled in learning spaces]]</f>
        <v>17</v>
      </c>
      <c r="BV996" s="22">
        <f>Enrollment[[#This Row],['# of Girls from refugee community in age group 6-14 enrolled in learning spaces]]+Enrollment[[#This Row],['# of Girls from host community in age group 6-14 enrolled in learning spaces]]</f>
        <v>38</v>
      </c>
      <c r="BW9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96" s="22">
        <f>Enrollment[[#This Row],['# of Boys from refugee community in age group 3-5 enrolled in learning spaces]]+Enrollment[[#This Row],['# of Boys from host community in age group 3-5 enrolled in learning spaces]]</f>
        <v>18</v>
      </c>
      <c r="BZ996" s="22">
        <f>Enrollment[[#This Row],['# of Boys from refugee community in age group 6-14 enrolled in learning spaces]]+Enrollment[[#This Row],['# of Boys from host community in age group 6-14 enrolled in learning spaces]]</f>
        <v>32</v>
      </c>
      <c r="CA9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99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97" spans="1:80">
      <c r="A997" s="21" t="s">
        <v>1614</v>
      </c>
      <c r="B997" s="21" t="s">
        <v>1615</v>
      </c>
      <c r="E997" s="21" t="s">
        <v>538</v>
      </c>
      <c r="F997" s="21" t="s">
        <v>1619</v>
      </c>
      <c r="G997" s="21">
        <v>31012911</v>
      </c>
      <c r="H997" s="21" t="s">
        <v>166</v>
      </c>
      <c r="I997" s="21" t="s">
        <v>167</v>
      </c>
      <c r="J997" s="21" t="s">
        <v>168</v>
      </c>
      <c r="K997" s="21">
        <v>21.087081030651699</v>
      </c>
      <c r="L997" s="21">
        <v>92.196435736879096</v>
      </c>
      <c r="M997" s="21">
        <v>-51.8448318904533</v>
      </c>
      <c r="N997" s="21">
        <v>4</v>
      </c>
      <c r="P997" s="21" t="s">
        <v>99</v>
      </c>
      <c r="Q997" s="21" t="s">
        <v>108</v>
      </c>
      <c r="S997" s="21">
        <v>19</v>
      </c>
      <c r="T997" s="21">
        <v>0</v>
      </c>
      <c r="U997" s="21">
        <v>16</v>
      </c>
      <c r="V997" s="21">
        <v>0</v>
      </c>
      <c r="W997" s="21">
        <v>0</v>
      </c>
      <c r="X997" s="21">
        <v>0</v>
      </c>
      <c r="Y997" s="21">
        <v>0</v>
      </c>
      <c r="Z997" s="21">
        <v>0</v>
      </c>
      <c r="AA997" s="21">
        <v>34</v>
      </c>
      <c r="AB997" s="21">
        <v>0</v>
      </c>
      <c r="AC997" s="21">
        <v>36</v>
      </c>
      <c r="AD997" s="21">
        <v>0</v>
      </c>
      <c r="AE997" s="21">
        <v>0</v>
      </c>
      <c r="AF997" s="21">
        <v>0</v>
      </c>
      <c r="AG997" s="21">
        <v>0</v>
      </c>
      <c r="AH997" s="21">
        <v>0</v>
      </c>
      <c r="AI997" s="21">
        <v>0</v>
      </c>
      <c r="AJ997" s="21">
        <v>0</v>
      </c>
      <c r="AK997" s="21">
        <v>0</v>
      </c>
      <c r="AL997" s="21">
        <v>0</v>
      </c>
      <c r="AM997" s="21">
        <v>0</v>
      </c>
      <c r="AN997" s="21">
        <v>0</v>
      </c>
      <c r="AO997" s="21">
        <v>0</v>
      </c>
      <c r="AP997" s="21">
        <v>0</v>
      </c>
      <c r="AQ997" s="21">
        <v>0</v>
      </c>
      <c r="AR997" s="21">
        <v>0</v>
      </c>
      <c r="AS997" s="21">
        <v>0</v>
      </c>
      <c r="AT997" s="21">
        <v>0</v>
      </c>
      <c r="AU997" s="21">
        <v>0</v>
      </c>
      <c r="AV997" s="21">
        <v>0</v>
      </c>
      <c r="AW997" s="21">
        <v>0</v>
      </c>
      <c r="AX997" s="21">
        <v>0</v>
      </c>
      <c r="AZ99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99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97" s="22">
        <f>Enrollment[[#This Row],[Refugee Children 3-14]]+Enrollment[[#This Row],[Refugee Children 15-24]]</f>
        <v>105</v>
      </c>
      <c r="BC99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9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97" s="22">
        <f>Enrollment[[#This Row],[Host Children 3-14]]+Enrollment[[#This Row],[Host Children 15-24]]</f>
        <v>0</v>
      </c>
      <c r="BF997" s="22">
        <f>Enrollment[[#This Row],['# of Boys from refugee community in age group 3-5 enrolled in learning spaces]]+Enrollment[[#This Row],['# of Boys from refugee community in age group 6-14 enrolled in learning spaces]]</f>
        <v>52</v>
      </c>
      <c r="BG997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997" s="22">
        <f>Enrollment[[#This Row],['# of Boys from host community in age group 3-5 enrolled in learning spaces]]+Enrollment[[#This Row],['# of Boys from host community in age group 6-14 enrolled in learning spaces]]</f>
        <v>0</v>
      </c>
      <c r="BI997" s="22">
        <f>Enrollment[[#This Row],['# of Girls from host community in age group 3-5 enrolled in learning spaces]]+Enrollment[[#This Row],['# of Girls from host community in age group 6-14 enrolled in learning spaces]]</f>
        <v>0</v>
      </c>
      <c r="BJ997" s="22">
        <f>Enrollment[[#This Row],[Male Refugee (3-14)]]+Enrollment[[#This Row],[Host Male (3-14)]]</f>
        <v>52</v>
      </c>
      <c r="BK997" s="22">
        <f>Enrollment[[#This Row],[Female Refugee (3-14)]]+Enrollment[[#This Row],[Host Female (3-14)]]</f>
        <v>53</v>
      </c>
      <c r="BL99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9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97" s="22">
        <f>Enrollment[[#This Row],['# of Boys from host community in age group 15-17 enrolled in learning spaces]]+Enrollment[[#This Row],['# of Boys from host community in age group 18-24 enrolled in learning spaces]]</f>
        <v>0</v>
      </c>
      <c r="BO99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97" s="22">
        <f>Enrollment[[#This Row],[Male Refugee (15-24)]]+Enrollment[[#This Row],[Male Host (15-24)]]</f>
        <v>0</v>
      </c>
      <c r="BQ997" s="22">
        <f>Enrollment[[#This Row],[Female Refugee  (15-24)]]+Enrollment[[#This Row],[Female Host (15-24)]]</f>
        <v>0</v>
      </c>
      <c r="BR997" s="22">
        <f>Enrollment[[#This Row],[Total Male (3-14)]]+Enrollment[[#This Row],[Total Male (15-24)]]</f>
        <v>52</v>
      </c>
      <c r="BS997" s="22">
        <f>Enrollment[[#This Row],[Total Female (3-14)]]+Enrollment[[#This Row],[Total Female (15-24)]]</f>
        <v>53</v>
      </c>
      <c r="BT997" s="22">
        <f>Enrollment[[#This Row],[Refugee Total]]+Enrollment[[#This Row],[Total Host]]</f>
        <v>105</v>
      </c>
      <c r="BU997" s="22">
        <f>Enrollment[[#This Row],['# of Girls from refugee community in age group 3-5 enrolled in learning spaces]]+Enrollment[[#This Row],['# of Girls from host community in age group 3-5 enrolled in learning spaces]]</f>
        <v>19</v>
      </c>
      <c r="BV997" s="22">
        <f>Enrollment[[#This Row],['# of Girls from refugee community in age group 6-14 enrolled in learning spaces]]+Enrollment[[#This Row],['# of Girls from host community in age group 6-14 enrolled in learning spaces]]</f>
        <v>34</v>
      </c>
      <c r="BW99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9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97" s="22">
        <f>Enrollment[[#This Row],['# of Boys from refugee community in age group 3-5 enrolled in learning spaces]]+Enrollment[[#This Row],['# of Boys from host community in age group 3-5 enrolled in learning spaces]]</f>
        <v>16</v>
      </c>
      <c r="BZ997" s="22">
        <f>Enrollment[[#This Row],['# of Boys from refugee community in age group 6-14 enrolled in learning spaces]]+Enrollment[[#This Row],['# of Boys from host community in age group 6-14 enrolled in learning spaces]]</f>
        <v>36</v>
      </c>
      <c r="CA997" s="22">
        <f>Enrollment[[#This Row],['# of Boys from refugee community in age group 15-17 enrolled in learning spaces]]+Enrollment[[#This Row],['# of Boys from host community in age group 15-17 enrolled in learning spaces]]</f>
        <v>0</v>
      </c>
      <c r="CB99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98" spans="1:80">
      <c r="A998" s="21" t="s">
        <v>1614</v>
      </c>
      <c r="B998" s="21" t="s">
        <v>1615</v>
      </c>
      <c r="E998" s="21" t="s">
        <v>538</v>
      </c>
      <c r="F998" s="21" t="s">
        <v>1620</v>
      </c>
      <c r="G998" s="21">
        <v>31012988</v>
      </c>
      <c r="H998" s="21" t="s">
        <v>166</v>
      </c>
      <c r="I998" s="21" t="s">
        <v>259</v>
      </c>
      <c r="J998" s="21" t="s">
        <v>168</v>
      </c>
      <c r="K998" s="21">
        <v>21.08709</v>
      </c>
      <c r="L998" s="21">
        <v>92.200744999999998</v>
      </c>
      <c r="M998" s="21">
        <v>0</v>
      </c>
      <c r="N998" s="21">
        <v>0</v>
      </c>
      <c r="P998" s="21" t="s">
        <v>99</v>
      </c>
      <c r="Q998" s="21" t="s">
        <v>108</v>
      </c>
      <c r="S998" s="21">
        <v>20</v>
      </c>
      <c r="T998" s="21">
        <v>0</v>
      </c>
      <c r="U998" s="21">
        <v>16</v>
      </c>
      <c r="V998" s="21">
        <v>0</v>
      </c>
      <c r="W998" s="21">
        <v>0</v>
      </c>
      <c r="X998" s="21">
        <v>0</v>
      </c>
      <c r="Y998" s="21">
        <v>0</v>
      </c>
      <c r="Z998" s="21">
        <v>0</v>
      </c>
      <c r="AA998" s="21">
        <v>28</v>
      </c>
      <c r="AB998" s="21">
        <v>0</v>
      </c>
      <c r="AC998" s="21">
        <v>42</v>
      </c>
      <c r="AD998" s="21">
        <v>0</v>
      </c>
      <c r="AE998" s="21">
        <v>0</v>
      </c>
      <c r="AF998" s="21">
        <v>0</v>
      </c>
      <c r="AG998" s="21">
        <v>0</v>
      </c>
      <c r="AH998" s="21">
        <v>0</v>
      </c>
      <c r="AI998" s="21">
        <v>0</v>
      </c>
      <c r="AJ998" s="21">
        <v>0</v>
      </c>
      <c r="AK998" s="21">
        <v>0</v>
      </c>
      <c r="AL998" s="21">
        <v>0</v>
      </c>
      <c r="AM998" s="21">
        <v>0</v>
      </c>
      <c r="AN998" s="21">
        <v>0</v>
      </c>
      <c r="AO998" s="21">
        <v>0</v>
      </c>
      <c r="AP998" s="21">
        <v>0</v>
      </c>
      <c r="AQ998" s="21">
        <v>0</v>
      </c>
      <c r="AR998" s="21">
        <v>0</v>
      </c>
      <c r="AS998" s="21">
        <v>0</v>
      </c>
      <c r="AT998" s="21">
        <v>0</v>
      </c>
      <c r="AU998" s="21">
        <v>0</v>
      </c>
      <c r="AV998" s="21">
        <v>0</v>
      </c>
      <c r="AW998" s="21">
        <v>0</v>
      </c>
      <c r="AX998" s="21">
        <v>0</v>
      </c>
      <c r="AZ99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99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98" s="22">
        <f>Enrollment[[#This Row],[Refugee Children 3-14]]+Enrollment[[#This Row],[Refugee Children 15-24]]</f>
        <v>106</v>
      </c>
      <c r="BC99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9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98" s="22">
        <f>Enrollment[[#This Row],[Host Children 3-14]]+Enrollment[[#This Row],[Host Children 15-24]]</f>
        <v>0</v>
      </c>
      <c r="BF998" s="22">
        <f>Enrollment[[#This Row],['# of Boys from refugee community in age group 3-5 enrolled in learning spaces]]+Enrollment[[#This Row],['# of Boys from refugee community in age group 6-14 enrolled in learning spaces]]</f>
        <v>58</v>
      </c>
      <c r="BG998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998" s="22">
        <f>Enrollment[[#This Row],['# of Boys from host community in age group 3-5 enrolled in learning spaces]]+Enrollment[[#This Row],['# of Boys from host community in age group 6-14 enrolled in learning spaces]]</f>
        <v>0</v>
      </c>
      <c r="BI998" s="22">
        <f>Enrollment[[#This Row],['# of Girls from host community in age group 3-5 enrolled in learning spaces]]+Enrollment[[#This Row],['# of Girls from host community in age group 6-14 enrolled in learning spaces]]</f>
        <v>0</v>
      </c>
      <c r="BJ998" s="22">
        <f>Enrollment[[#This Row],[Male Refugee (3-14)]]+Enrollment[[#This Row],[Host Male (3-14)]]</f>
        <v>58</v>
      </c>
      <c r="BK998" s="22">
        <f>Enrollment[[#This Row],[Female Refugee (3-14)]]+Enrollment[[#This Row],[Host Female (3-14)]]</f>
        <v>48</v>
      </c>
      <c r="BL99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9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98" s="22">
        <f>Enrollment[[#This Row],['# of Boys from host community in age group 15-17 enrolled in learning spaces]]+Enrollment[[#This Row],['# of Boys from host community in age group 18-24 enrolled in learning spaces]]</f>
        <v>0</v>
      </c>
      <c r="BO99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98" s="22">
        <f>Enrollment[[#This Row],[Male Refugee (15-24)]]+Enrollment[[#This Row],[Male Host (15-24)]]</f>
        <v>0</v>
      </c>
      <c r="BQ998" s="22">
        <f>Enrollment[[#This Row],[Female Refugee  (15-24)]]+Enrollment[[#This Row],[Female Host (15-24)]]</f>
        <v>0</v>
      </c>
      <c r="BR998" s="22">
        <f>Enrollment[[#This Row],[Total Male (3-14)]]+Enrollment[[#This Row],[Total Male (15-24)]]</f>
        <v>58</v>
      </c>
      <c r="BS998" s="22">
        <f>Enrollment[[#This Row],[Total Female (3-14)]]+Enrollment[[#This Row],[Total Female (15-24)]]</f>
        <v>48</v>
      </c>
      <c r="BT998" s="22">
        <f>Enrollment[[#This Row],[Refugee Total]]+Enrollment[[#This Row],[Total Host]]</f>
        <v>106</v>
      </c>
      <c r="BU998" s="22">
        <f>Enrollment[[#This Row],['# of Girls from refugee community in age group 3-5 enrolled in learning spaces]]+Enrollment[[#This Row],['# of Girls from host community in age group 3-5 enrolled in learning spaces]]</f>
        <v>20</v>
      </c>
      <c r="BV998" s="22">
        <f>Enrollment[[#This Row],['# of Girls from refugee community in age group 6-14 enrolled in learning spaces]]+Enrollment[[#This Row],['# of Girls from host community in age group 6-14 enrolled in learning spaces]]</f>
        <v>28</v>
      </c>
      <c r="BW99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9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98" s="22">
        <f>Enrollment[[#This Row],['# of Boys from refugee community in age group 3-5 enrolled in learning spaces]]+Enrollment[[#This Row],['# of Boys from host community in age group 3-5 enrolled in learning spaces]]</f>
        <v>16</v>
      </c>
      <c r="BZ998" s="22">
        <f>Enrollment[[#This Row],['# of Boys from refugee community in age group 6-14 enrolled in learning spaces]]+Enrollment[[#This Row],['# of Boys from host community in age group 6-14 enrolled in learning spaces]]</f>
        <v>42</v>
      </c>
      <c r="CA998" s="22">
        <f>Enrollment[[#This Row],['# of Boys from refugee community in age group 15-17 enrolled in learning spaces]]+Enrollment[[#This Row],['# of Boys from host community in age group 15-17 enrolled in learning spaces]]</f>
        <v>0</v>
      </c>
      <c r="CB99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999" spans="1:80">
      <c r="A999" s="21" t="s">
        <v>1614</v>
      </c>
      <c r="B999" s="21" t="s">
        <v>1615</v>
      </c>
      <c r="E999" s="21" t="s">
        <v>538</v>
      </c>
      <c r="F999" s="21" t="s">
        <v>1621</v>
      </c>
      <c r="G999" s="21">
        <v>31013067</v>
      </c>
      <c r="H999" s="21" t="s">
        <v>166</v>
      </c>
      <c r="I999" s="21" t="s">
        <v>259</v>
      </c>
      <c r="J999" s="21" t="s">
        <v>168</v>
      </c>
      <c r="K999" s="21">
        <v>21.0870842774053</v>
      </c>
      <c r="L999" s="21">
        <v>92.200793794594105</v>
      </c>
      <c r="M999" s="21">
        <v>-46.023472177391703</v>
      </c>
      <c r="N999" s="21">
        <v>4</v>
      </c>
      <c r="P999" s="21" t="s">
        <v>99</v>
      </c>
      <c r="Q999" s="21" t="s">
        <v>108</v>
      </c>
      <c r="S999" s="21">
        <v>14</v>
      </c>
      <c r="T999" s="21">
        <v>0</v>
      </c>
      <c r="U999" s="21">
        <v>21</v>
      </c>
      <c r="V999" s="21">
        <v>0</v>
      </c>
      <c r="W999" s="21">
        <v>0</v>
      </c>
      <c r="X999" s="21">
        <v>0</v>
      </c>
      <c r="Y999" s="21">
        <v>0</v>
      </c>
      <c r="Z999" s="21">
        <v>0</v>
      </c>
      <c r="AA999" s="21">
        <v>40</v>
      </c>
      <c r="AB999" s="21">
        <v>0</v>
      </c>
      <c r="AC999" s="21">
        <v>32</v>
      </c>
      <c r="AD999" s="21">
        <v>0</v>
      </c>
      <c r="AE999" s="21">
        <v>0</v>
      </c>
      <c r="AF999" s="21">
        <v>0</v>
      </c>
      <c r="AG999" s="21">
        <v>0</v>
      </c>
      <c r="AH999" s="21">
        <v>0</v>
      </c>
      <c r="AI999" s="21">
        <v>0</v>
      </c>
      <c r="AJ999" s="21">
        <v>0</v>
      </c>
      <c r="AK999" s="21">
        <v>0</v>
      </c>
      <c r="AL999" s="21">
        <v>0</v>
      </c>
      <c r="AM999" s="21">
        <v>0</v>
      </c>
      <c r="AN999" s="21">
        <v>0</v>
      </c>
      <c r="AO999" s="21">
        <v>0</v>
      </c>
      <c r="AP999" s="21">
        <v>0</v>
      </c>
      <c r="AQ999" s="21">
        <v>0</v>
      </c>
      <c r="AR999" s="21">
        <v>0</v>
      </c>
      <c r="AS999" s="21">
        <v>0</v>
      </c>
      <c r="AT999" s="21">
        <v>0</v>
      </c>
      <c r="AU999" s="21">
        <v>0</v>
      </c>
      <c r="AV999" s="21">
        <v>0</v>
      </c>
      <c r="AW999" s="21">
        <v>0</v>
      </c>
      <c r="AX999" s="21">
        <v>0</v>
      </c>
      <c r="AZ99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99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999" s="22">
        <f>Enrollment[[#This Row],[Refugee Children 3-14]]+Enrollment[[#This Row],[Refugee Children 15-24]]</f>
        <v>107</v>
      </c>
      <c r="BC99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99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999" s="22">
        <f>Enrollment[[#This Row],[Host Children 3-14]]+Enrollment[[#This Row],[Host Children 15-24]]</f>
        <v>0</v>
      </c>
      <c r="BF999" s="22">
        <f>Enrollment[[#This Row],['# of Boys from refugee community in age group 3-5 enrolled in learning spaces]]+Enrollment[[#This Row],['# of Boys from refugee community in age group 6-14 enrolled in learning spaces]]</f>
        <v>53</v>
      </c>
      <c r="BG999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999" s="22">
        <f>Enrollment[[#This Row],['# of Boys from host community in age group 3-5 enrolled in learning spaces]]+Enrollment[[#This Row],['# of Boys from host community in age group 6-14 enrolled in learning spaces]]</f>
        <v>0</v>
      </c>
      <c r="BI999" s="22">
        <f>Enrollment[[#This Row],['# of Girls from host community in age group 3-5 enrolled in learning spaces]]+Enrollment[[#This Row],['# of Girls from host community in age group 6-14 enrolled in learning spaces]]</f>
        <v>0</v>
      </c>
      <c r="BJ999" s="22">
        <f>Enrollment[[#This Row],[Male Refugee (3-14)]]+Enrollment[[#This Row],[Host Male (3-14)]]</f>
        <v>53</v>
      </c>
      <c r="BK999" s="22">
        <f>Enrollment[[#This Row],[Female Refugee (3-14)]]+Enrollment[[#This Row],[Host Female (3-14)]]</f>
        <v>54</v>
      </c>
      <c r="BL99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99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999" s="22">
        <f>Enrollment[[#This Row],['# of Boys from host community in age group 15-17 enrolled in learning spaces]]+Enrollment[[#This Row],['# of Boys from host community in age group 18-24 enrolled in learning spaces]]</f>
        <v>0</v>
      </c>
      <c r="BO99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999" s="22">
        <f>Enrollment[[#This Row],[Male Refugee (15-24)]]+Enrollment[[#This Row],[Male Host (15-24)]]</f>
        <v>0</v>
      </c>
      <c r="BQ999" s="22">
        <f>Enrollment[[#This Row],[Female Refugee  (15-24)]]+Enrollment[[#This Row],[Female Host (15-24)]]</f>
        <v>0</v>
      </c>
      <c r="BR999" s="22">
        <f>Enrollment[[#This Row],[Total Male (3-14)]]+Enrollment[[#This Row],[Total Male (15-24)]]</f>
        <v>53</v>
      </c>
      <c r="BS999" s="22">
        <f>Enrollment[[#This Row],[Total Female (3-14)]]+Enrollment[[#This Row],[Total Female (15-24)]]</f>
        <v>54</v>
      </c>
      <c r="BT999" s="22">
        <f>Enrollment[[#This Row],[Refugee Total]]+Enrollment[[#This Row],[Total Host]]</f>
        <v>107</v>
      </c>
      <c r="BU999" s="22">
        <f>Enrollment[[#This Row],['# of Girls from refugee community in age group 3-5 enrolled in learning spaces]]+Enrollment[[#This Row],['# of Girls from host community in age group 3-5 enrolled in learning spaces]]</f>
        <v>14</v>
      </c>
      <c r="BV999" s="22">
        <f>Enrollment[[#This Row],['# of Girls from refugee community in age group 6-14 enrolled in learning spaces]]+Enrollment[[#This Row],['# of Girls from host community in age group 6-14 enrolled in learning spaces]]</f>
        <v>40</v>
      </c>
      <c r="BW99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99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999" s="22">
        <f>Enrollment[[#This Row],['# of Boys from refugee community in age group 3-5 enrolled in learning spaces]]+Enrollment[[#This Row],['# of Boys from host community in age group 3-5 enrolled in learning spaces]]</f>
        <v>21</v>
      </c>
      <c r="BZ999" s="22">
        <f>Enrollment[[#This Row],['# of Boys from refugee community in age group 6-14 enrolled in learning spaces]]+Enrollment[[#This Row],['# of Boys from host community in age group 6-14 enrolled in learning spaces]]</f>
        <v>32</v>
      </c>
      <c r="CA999" s="22">
        <f>Enrollment[[#This Row],['# of Boys from refugee community in age group 15-17 enrolled in learning spaces]]+Enrollment[[#This Row],['# of Boys from host community in age group 15-17 enrolled in learning spaces]]</f>
        <v>0</v>
      </c>
      <c r="CB99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00" spans="1:80">
      <c r="A1000" s="21" t="s">
        <v>1614</v>
      </c>
      <c r="B1000" s="21" t="s">
        <v>1615</v>
      </c>
      <c r="E1000" s="21" t="s">
        <v>538</v>
      </c>
      <c r="F1000" s="21" t="s">
        <v>1622</v>
      </c>
      <c r="G1000" s="21">
        <v>31013099</v>
      </c>
      <c r="H1000" s="21" t="s">
        <v>166</v>
      </c>
      <c r="I1000" s="21" t="s">
        <v>167</v>
      </c>
      <c r="J1000" s="21" t="s">
        <v>168</v>
      </c>
      <c r="K1000" s="21">
        <v>21.0864889227547</v>
      </c>
      <c r="L1000" s="21">
        <v>92.200363185019199</v>
      </c>
      <c r="M1000" s="21">
        <v>-26.969497937373699</v>
      </c>
      <c r="N1000" s="21">
        <v>4</v>
      </c>
      <c r="P1000" s="21" t="s">
        <v>99</v>
      </c>
      <c r="Q1000" s="21" t="s">
        <v>108</v>
      </c>
      <c r="S1000" s="21">
        <v>19</v>
      </c>
      <c r="T1000" s="21">
        <v>0</v>
      </c>
      <c r="U1000" s="21">
        <v>16</v>
      </c>
      <c r="V1000" s="21">
        <v>0</v>
      </c>
      <c r="W1000" s="21">
        <v>0</v>
      </c>
      <c r="X1000" s="21">
        <v>0</v>
      </c>
      <c r="Y1000" s="21">
        <v>0</v>
      </c>
      <c r="Z1000" s="21">
        <v>0</v>
      </c>
      <c r="AA1000" s="21">
        <v>38</v>
      </c>
      <c r="AB1000" s="21">
        <v>0</v>
      </c>
      <c r="AC1000" s="21">
        <v>33</v>
      </c>
      <c r="AD1000" s="21">
        <v>0</v>
      </c>
      <c r="AE1000" s="21">
        <v>0</v>
      </c>
      <c r="AF1000" s="21">
        <v>0</v>
      </c>
      <c r="AG1000" s="21">
        <v>0</v>
      </c>
      <c r="AH1000" s="21">
        <v>0</v>
      </c>
      <c r="AI1000" s="21">
        <v>0</v>
      </c>
      <c r="AJ1000" s="21">
        <v>0</v>
      </c>
      <c r="AK1000" s="21">
        <v>0</v>
      </c>
      <c r="AL1000" s="21">
        <v>0</v>
      </c>
      <c r="AM1000" s="21">
        <v>0</v>
      </c>
      <c r="AN1000" s="21">
        <v>0</v>
      </c>
      <c r="AO1000" s="21">
        <v>0</v>
      </c>
      <c r="AP1000" s="21">
        <v>0</v>
      </c>
      <c r="AQ1000" s="21">
        <v>0</v>
      </c>
      <c r="AR1000" s="21">
        <v>0</v>
      </c>
      <c r="AS1000" s="21">
        <v>0</v>
      </c>
      <c r="AT1000" s="21">
        <v>0</v>
      </c>
      <c r="AU1000" s="21">
        <v>0</v>
      </c>
      <c r="AV1000" s="21">
        <v>0</v>
      </c>
      <c r="AW1000" s="21">
        <v>0</v>
      </c>
      <c r="AX1000" s="21">
        <v>0</v>
      </c>
      <c r="AZ100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0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00" s="22">
        <f>Enrollment[[#This Row],[Refugee Children 3-14]]+Enrollment[[#This Row],[Refugee Children 15-24]]</f>
        <v>106</v>
      </c>
      <c r="BC100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0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00" s="22">
        <f>Enrollment[[#This Row],[Host Children 3-14]]+Enrollment[[#This Row],[Host Children 15-24]]</f>
        <v>0</v>
      </c>
      <c r="BF1000" s="22">
        <f>Enrollment[[#This Row],['# of Boys from refugee community in age group 3-5 enrolled in learning spaces]]+Enrollment[[#This Row],['# of Boys from refugee community in age group 6-14 enrolled in learning spaces]]</f>
        <v>49</v>
      </c>
      <c r="BG1000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000" s="22">
        <f>Enrollment[[#This Row],['# of Boys from host community in age group 3-5 enrolled in learning spaces]]+Enrollment[[#This Row],['# of Boys from host community in age group 6-14 enrolled in learning spaces]]</f>
        <v>0</v>
      </c>
      <c r="BI1000" s="22">
        <f>Enrollment[[#This Row],['# of Girls from host community in age group 3-5 enrolled in learning spaces]]+Enrollment[[#This Row],['# of Girls from host community in age group 6-14 enrolled in learning spaces]]</f>
        <v>0</v>
      </c>
      <c r="BJ1000" s="22">
        <f>Enrollment[[#This Row],[Male Refugee (3-14)]]+Enrollment[[#This Row],[Host Male (3-14)]]</f>
        <v>49</v>
      </c>
      <c r="BK1000" s="22">
        <f>Enrollment[[#This Row],[Female Refugee (3-14)]]+Enrollment[[#This Row],[Host Female (3-14)]]</f>
        <v>57</v>
      </c>
      <c r="BL100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0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00" s="22">
        <f>Enrollment[[#This Row],['# of Boys from host community in age group 15-17 enrolled in learning spaces]]+Enrollment[[#This Row],['# of Boys from host community in age group 18-24 enrolled in learning spaces]]</f>
        <v>0</v>
      </c>
      <c r="BO100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00" s="22">
        <f>Enrollment[[#This Row],[Male Refugee (15-24)]]+Enrollment[[#This Row],[Male Host (15-24)]]</f>
        <v>0</v>
      </c>
      <c r="BQ1000" s="22">
        <f>Enrollment[[#This Row],[Female Refugee  (15-24)]]+Enrollment[[#This Row],[Female Host (15-24)]]</f>
        <v>0</v>
      </c>
      <c r="BR1000" s="22">
        <f>Enrollment[[#This Row],[Total Male (3-14)]]+Enrollment[[#This Row],[Total Male (15-24)]]</f>
        <v>49</v>
      </c>
      <c r="BS1000" s="22">
        <f>Enrollment[[#This Row],[Total Female (3-14)]]+Enrollment[[#This Row],[Total Female (15-24)]]</f>
        <v>57</v>
      </c>
      <c r="BT1000" s="22">
        <f>Enrollment[[#This Row],[Refugee Total]]+Enrollment[[#This Row],[Total Host]]</f>
        <v>106</v>
      </c>
      <c r="BU1000" s="22">
        <f>Enrollment[[#This Row],['# of Girls from refugee community in age group 3-5 enrolled in learning spaces]]+Enrollment[[#This Row],['# of Girls from host community in age group 3-5 enrolled in learning spaces]]</f>
        <v>19</v>
      </c>
      <c r="BV1000" s="22">
        <f>Enrollment[[#This Row],['# of Girls from refugee community in age group 6-14 enrolled in learning spaces]]+Enrollment[[#This Row],['# of Girls from host community in age group 6-14 enrolled in learning spaces]]</f>
        <v>38</v>
      </c>
      <c r="BW100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0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00" s="22">
        <f>Enrollment[[#This Row],['# of Boys from refugee community in age group 3-5 enrolled in learning spaces]]+Enrollment[[#This Row],['# of Boys from host community in age group 3-5 enrolled in learning spaces]]</f>
        <v>16</v>
      </c>
      <c r="BZ1000" s="22">
        <f>Enrollment[[#This Row],['# of Boys from refugee community in age group 6-14 enrolled in learning spaces]]+Enrollment[[#This Row],['# of Boys from host community in age group 6-14 enrolled in learning spaces]]</f>
        <v>33</v>
      </c>
      <c r="CA100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0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01" spans="1:80">
      <c r="A1001" s="21" t="s">
        <v>1614</v>
      </c>
      <c r="B1001" s="21" t="s">
        <v>1615</v>
      </c>
      <c r="E1001" s="21" t="s">
        <v>538</v>
      </c>
      <c r="F1001" s="21" t="s">
        <v>1623</v>
      </c>
      <c r="G1001" s="21">
        <v>31013109</v>
      </c>
      <c r="H1001" s="21" t="s">
        <v>166</v>
      </c>
      <c r="I1001" s="21" t="s">
        <v>167</v>
      </c>
      <c r="J1001" s="21" t="s">
        <v>168</v>
      </c>
      <c r="K1001" s="21">
        <v>21.088892000000001</v>
      </c>
      <c r="L1001" s="21">
        <v>92.200249999999997</v>
      </c>
      <c r="M1001" s="21">
        <v>0</v>
      </c>
      <c r="N1001" s="21">
        <v>0</v>
      </c>
      <c r="P1001" s="21" t="s">
        <v>99</v>
      </c>
      <c r="Q1001" s="21" t="s">
        <v>108</v>
      </c>
      <c r="S1001" s="21">
        <v>14</v>
      </c>
      <c r="T1001" s="21">
        <v>0</v>
      </c>
      <c r="U1001" s="21">
        <v>21</v>
      </c>
      <c r="V1001" s="21">
        <v>0</v>
      </c>
      <c r="W1001" s="21">
        <v>0</v>
      </c>
      <c r="X1001" s="21">
        <v>0</v>
      </c>
      <c r="Y1001" s="21">
        <v>0</v>
      </c>
      <c r="Z1001" s="21">
        <v>0</v>
      </c>
      <c r="AA1001" s="21">
        <v>28</v>
      </c>
      <c r="AB1001" s="21">
        <v>0</v>
      </c>
      <c r="AC1001" s="21">
        <v>42</v>
      </c>
      <c r="AD1001" s="21">
        <v>0</v>
      </c>
      <c r="AE1001" s="21">
        <v>0</v>
      </c>
      <c r="AF1001" s="21">
        <v>0</v>
      </c>
      <c r="AG1001" s="21">
        <v>0</v>
      </c>
      <c r="AH1001" s="21">
        <v>0</v>
      </c>
      <c r="AI1001" s="21">
        <v>0</v>
      </c>
      <c r="AJ1001" s="21">
        <v>0</v>
      </c>
      <c r="AK1001" s="21">
        <v>0</v>
      </c>
      <c r="AL1001" s="21">
        <v>0</v>
      </c>
      <c r="AM1001" s="21">
        <v>0</v>
      </c>
      <c r="AN1001" s="21">
        <v>0</v>
      </c>
      <c r="AO1001" s="21">
        <v>0</v>
      </c>
      <c r="AP1001" s="21">
        <v>0</v>
      </c>
      <c r="AQ1001" s="21">
        <v>0</v>
      </c>
      <c r="AR1001" s="21">
        <v>0</v>
      </c>
      <c r="AS1001" s="21">
        <v>0</v>
      </c>
      <c r="AT1001" s="21">
        <v>0</v>
      </c>
      <c r="AU1001" s="21">
        <v>0</v>
      </c>
      <c r="AV1001" s="21">
        <v>0</v>
      </c>
      <c r="AW1001" s="21">
        <v>0</v>
      </c>
      <c r="AX1001" s="21">
        <v>0</v>
      </c>
      <c r="AZ100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0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01" s="22">
        <f>Enrollment[[#This Row],[Refugee Children 3-14]]+Enrollment[[#This Row],[Refugee Children 15-24]]</f>
        <v>105</v>
      </c>
      <c r="BC100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0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01" s="22">
        <f>Enrollment[[#This Row],[Host Children 3-14]]+Enrollment[[#This Row],[Host Children 15-24]]</f>
        <v>0</v>
      </c>
      <c r="BF1001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001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1001" s="22">
        <f>Enrollment[[#This Row],['# of Boys from host community in age group 3-5 enrolled in learning spaces]]+Enrollment[[#This Row],['# of Boys from host community in age group 6-14 enrolled in learning spaces]]</f>
        <v>0</v>
      </c>
      <c r="BI1001" s="22">
        <f>Enrollment[[#This Row],['# of Girls from host community in age group 3-5 enrolled in learning spaces]]+Enrollment[[#This Row],['# of Girls from host community in age group 6-14 enrolled in learning spaces]]</f>
        <v>0</v>
      </c>
      <c r="BJ1001" s="22">
        <f>Enrollment[[#This Row],[Male Refugee (3-14)]]+Enrollment[[#This Row],[Host Male (3-14)]]</f>
        <v>63</v>
      </c>
      <c r="BK1001" s="22">
        <f>Enrollment[[#This Row],[Female Refugee (3-14)]]+Enrollment[[#This Row],[Host Female (3-14)]]</f>
        <v>42</v>
      </c>
      <c r="BL100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0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01" s="22">
        <f>Enrollment[[#This Row],['# of Boys from host community in age group 15-17 enrolled in learning spaces]]+Enrollment[[#This Row],['# of Boys from host community in age group 18-24 enrolled in learning spaces]]</f>
        <v>0</v>
      </c>
      <c r="BO100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01" s="22">
        <f>Enrollment[[#This Row],[Male Refugee (15-24)]]+Enrollment[[#This Row],[Male Host (15-24)]]</f>
        <v>0</v>
      </c>
      <c r="BQ1001" s="22">
        <f>Enrollment[[#This Row],[Female Refugee  (15-24)]]+Enrollment[[#This Row],[Female Host (15-24)]]</f>
        <v>0</v>
      </c>
      <c r="BR1001" s="22">
        <f>Enrollment[[#This Row],[Total Male (3-14)]]+Enrollment[[#This Row],[Total Male (15-24)]]</f>
        <v>63</v>
      </c>
      <c r="BS1001" s="22">
        <f>Enrollment[[#This Row],[Total Female (3-14)]]+Enrollment[[#This Row],[Total Female (15-24)]]</f>
        <v>42</v>
      </c>
      <c r="BT1001" s="22">
        <f>Enrollment[[#This Row],[Refugee Total]]+Enrollment[[#This Row],[Total Host]]</f>
        <v>105</v>
      </c>
      <c r="BU1001" s="22">
        <f>Enrollment[[#This Row],['# of Girls from refugee community in age group 3-5 enrolled in learning spaces]]+Enrollment[[#This Row],['# of Girls from host community in age group 3-5 enrolled in learning spaces]]</f>
        <v>14</v>
      </c>
      <c r="BV1001" s="22">
        <f>Enrollment[[#This Row],['# of Girls from refugee community in age group 6-14 enrolled in learning spaces]]+Enrollment[[#This Row],['# of Girls from host community in age group 6-14 enrolled in learning spaces]]</f>
        <v>28</v>
      </c>
      <c r="BW100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0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01" s="22">
        <f>Enrollment[[#This Row],['# of Boys from refugee community in age group 3-5 enrolled in learning spaces]]+Enrollment[[#This Row],['# of Boys from host community in age group 3-5 enrolled in learning spaces]]</f>
        <v>21</v>
      </c>
      <c r="BZ1001" s="22">
        <f>Enrollment[[#This Row],['# of Boys from refugee community in age group 6-14 enrolled in learning spaces]]+Enrollment[[#This Row],['# of Boys from host community in age group 6-14 enrolled in learning spaces]]</f>
        <v>42</v>
      </c>
      <c r="CA100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0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02" spans="1:80">
      <c r="A1002" s="21" t="s">
        <v>1614</v>
      </c>
      <c r="B1002" s="21" t="s">
        <v>1615</v>
      </c>
      <c r="E1002" s="21" t="s">
        <v>538</v>
      </c>
      <c r="F1002" s="21" t="s">
        <v>1624</v>
      </c>
      <c r="G1002" s="21">
        <v>31013146</v>
      </c>
      <c r="H1002" s="21" t="s">
        <v>166</v>
      </c>
      <c r="I1002" s="21" t="s">
        <v>259</v>
      </c>
      <c r="J1002" s="21" t="s">
        <v>168</v>
      </c>
      <c r="P1002" s="21" t="s">
        <v>99</v>
      </c>
      <c r="Q1002" s="21" t="s">
        <v>108</v>
      </c>
      <c r="S1002" s="21">
        <v>12</v>
      </c>
      <c r="T1002" s="21">
        <v>0</v>
      </c>
      <c r="U1002" s="21">
        <v>23</v>
      </c>
      <c r="V1002" s="21">
        <v>0</v>
      </c>
      <c r="W1002" s="21">
        <v>0</v>
      </c>
      <c r="X1002" s="21">
        <v>0</v>
      </c>
      <c r="Y1002" s="21">
        <v>0</v>
      </c>
      <c r="Z1002" s="21">
        <v>0</v>
      </c>
      <c r="AA1002" s="21">
        <v>32</v>
      </c>
      <c r="AB1002" s="21">
        <v>0</v>
      </c>
      <c r="AC1002" s="21">
        <v>39</v>
      </c>
      <c r="AD1002" s="21">
        <v>0</v>
      </c>
      <c r="AE1002" s="21">
        <v>0</v>
      </c>
      <c r="AF1002" s="21">
        <v>0</v>
      </c>
      <c r="AG1002" s="21">
        <v>0</v>
      </c>
      <c r="AH1002" s="21">
        <v>0</v>
      </c>
      <c r="AI1002" s="21">
        <v>0</v>
      </c>
      <c r="AJ1002" s="21">
        <v>0</v>
      </c>
      <c r="AK1002" s="21">
        <v>0</v>
      </c>
      <c r="AL1002" s="21">
        <v>0</v>
      </c>
      <c r="AM1002" s="21">
        <v>0</v>
      </c>
      <c r="AN1002" s="21">
        <v>0</v>
      </c>
      <c r="AO1002" s="21">
        <v>0</v>
      </c>
      <c r="AP1002" s="21">
        <v>0</v>
      </c>
      <c r="AQ1002" s="21">
        <v>0</v>
      </c>
      <c r="AR1002" s="21">
        <v>0</v>
      </c>
      <c r="AS1002" s="21">
        <v>0</v>
      </c>
      <c r="AT1002" s="21">
        <v>0</v>
      </c>
      <c r="AU1002" s="21">
        <v>0</v>
      </c>
      <c r="AV1002" s="21">
        <v>0</v>
      </c>
      <c r="AW1002" s="21">
        <v>0</v>
      </c>
      <c r="AX1002" s="21">
        <v>0</v>
      </c>
      <c r="AZ100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0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02" s="22">
        <f>Enrollment[[#This Row],[Refugee Children 3-14]]+Enrollment[[#This Row],[Refugee Children 15-24]]</f>
        <v>106</v>
      </c>
      <c r="BC100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0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02" s="22">
        <f>Enrollment[[#This Row],[Host Children 3-14]]+Enrollment[[#This Row],[Host Children 15-24]]</f>
        <v>0</v>
      </c>
      <c r="BF1002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002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1002" s="22">
        <f>Enrollment[[#This Row],['# of Boys from host community in age group 3-5 enrolled in learning spaces]]+Enrollment[[#This Row],['# of Boys from host community in age group 6-14 enrolled in learning spaces]]</f>
        <v>0</v>
      </c>
      <c r="BI1002" s="22">
        <f>Enrollment[[#This Row],['# of Girls from host community in age group 3-5 enrolled in learning spaces]]+Enrollment[[#This Row],['# of Girls from host community in age group 6-14 enrolled in learning spaces]]</f>
        <v>0</v>
      </c>
      <c r="BJ1002" s="22">
        <f>Enrollment[[#This Row],[Male Refugee (3-14)]]+Enrollment[[#This Row],[Host Male (3-14)]]</f>
        <v>62</v>
      </c>
      <c r="BK1002" s="22">
        <f>Enrollment[[#This Row],[Female Refugee (3-14)]]+Enrollment[[#This Row],[Host Female (3-14)]]</f>
        <v>44</v>
      </c>
      <c r="BL100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0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02" s="22">
        <f>Enrollment[[#This Row],['# of Boys from host community in age group 15-17 enrolled in learning spaces]]+Enrollment[[#This Row],['# of Boys from host community in age group 18-24 enrolled in learning spaces]]</f>
        <v>0</v>
      </c>
      <c r="BO100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02" s="22">
        <f>Enrollment[[#This Row],[Male Refugee (15-24)]]+Enrollment[[#This Row],[Male Host (15-24)]]</f>
        <v>0</v>
      </c>
      <c r="BQ1002" s="22">
        <f>Enrollment[[#This Row],[Female Refugee  (15-24)]]+Enrollment[[#This Row],[Female Host (15-24)]]</f>
        <v>0</v>
      </c>
      <c r="BR1002" s="22">
        <f>Enrollment[[#This Row],[Total Male (3-14)]]+Enrollment[[#This Row],[Total Male (15-24)]]</f>
        <v>62</v>
      </c>
      <c r="BS1002" s="22">
        <f>Enrollment[[#This Row],[Total Female (3-14)]]+Enrollment[[#This Row],[Total Female (15-24)]]</f>
        <v>44</v>
      </c>
      <c r="BT1002" s="22">
        <f>Enrollment[[#This Row],[Refugee Total]]+Enrollment[[#This Row],[Total Host]]</f>
        <v>106</v>
      </c>
      <c r="BU1002" s="22">
        <f>Enrollment[[#This Row],['# of Girls from refugee community in age group 3-5 enrolled in learning spaces]]+Enrollment[[#This Row],['# of Girls from host community in age group 3-5 enrolled in learning spaces]]</f>
        <v>12</v>
      </c>
      <c r="BV1002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00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0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02" s="22">
        <f>Enrollment[[#This Row],['# of Boys from refugee community in age group 3-5 enrolled in learning spaces]]+Enrollment[[#This Row],['# of Boys from host community in age group 3-5 enrolled in learning spaces]]</f>
        <v>23</v>
      </c>
      <c r="BZ1002" s="22">
        <f>Enrollment[[#This Row],['# of Boys from refugee community in age group 6-14 enrolled in learning spaces]]+Enrollment[[#This Row],['# of Boys from host community in age group 6-14 enrolled in learning spaces]]</f>
        <v>39</v>
      </c>
      <c r="CA100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0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03" spans="1:80">
      <c r="A1003" s="21" t="s">
        <v>1614</v>
      </c>
      <c r="B1003" s="21" t="s">
        <v>1615</v>
      </c>
      <c r="E1003" s="21" t="s">
        <v>538</v>
      </c>
      <c r="F1003" s="21" t="s">
        <v>1625</v>
      </c>
      <c r="G1003" s="21">
        <v>31013188</v>
      </c>
      <c r="H1003" s="21" t="s">
        <v>166</v>
      </c>
      <c r="I1003" s="21" t="s">
        <v>259</v>
      </c>
      <c r="J1003" s="21" t="s">
        <v>168</v>
      </c>
      <c r="K1003" s="21">
        <v>21.087610147896601</v>
      </c>
      <c r="L1003" s="21">
        <v>92.199366822945706</v>
      </c>
      <c r="M1003" s="21">
        <v>-49.534796546998699</v>
      </c>
      <c r="N1003" s="21">
        <v>4</v>
      </c>
      <c r="P1003" s="21" t="s">
        <v>99</v>
      </c>
      <c r="Q1003" s="21" t="s">
        <v>108</v>
      </c>
      <c r="S1003" s="21">
        <v>20</v>
      </c>
      <c r="T1003" s="21">
        <v>0</v>
      </c>
      <c r="U1003" s="21">
        <v>16</v>
      </c>
      <c r="V1003" s="21">
        <v>0</v>
      </c>
      <c r="W1003" s="21">
        <v>0</v>
      </c>
      <c r="X1003" s="21">
        <v>0</v>
      </c>
      <c r="Y1003" s="21">
        <v>0</v>
      </c>
      <c r="Z1003" s="21">
        <v>0</v>
      </c>
      <c r="AA1003" s="21">
        <v>30</v>
      </c>
      <c r="AB1003" s="21">
        <v>0</v>
      </c>
      <c r="AC1003" s="21">
        <v>40</v>
      </c>
      <c r="AD1003" s="21">
        <v>0</v>
      </c>
      <c r="AE1003" s="21">
        <v>0</v>
      </c>
      <c r="AF1003" s="21">
        <v>0</v>
      </c>
      <c r="AG1003" s="21">
        <v>0</v>
      </c>
      <c r="AH1003" s="21">
        <v>0</v>
      </c>
      <c r="AI1003" s="21">
        <v>0</v>
      </c>
      <c r="AJ1003" s="21">
        <v>0</v>
      </c>
      <c r="AK1003" s="21">
        <v>0</v>
      </c>
      <c r="AL1003" s="21">
        <v>0</v>
      </c>
      <c r="AM1003" s="21">
        <v>0</v>
      </c>
      <c r="AN1003" s="21">
        <v>0</v>
      </c>
      <c r="AO1003" s="21">
        <v>0</v>
      </c>
      <c r="AP1003" s="21">
        <v>0</v>
      </c>
      <c r="AQ1003" s="21">
        <v>0</v>
      </c>
      <c r="AR1003" s="21">
        <v>0</v>
      </c>
      <c r="AS1003" s="21">
        <v>0</v>
      </c>
      <c r="AT1003" s="21">
        <v>0</v>
      </c>
      <c r="AU1003" s="21">
        <v>0</v>
      </c>
      <c r="AV1003" s="21">
        <v>0</v>
      </c>
      <c r="AW1003" s="21">
        <v>0</v>
      </c>
      <c r="AX1003" s="21">
        <v>0</v>
      </c>
      <c r="AZ100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0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03" s="22">
        <f>Enrollment[[#This Row],[Refugee Children 3-14]]+Enrollment[[#This Row],[Refugee Children 15-24]]</f>
        <v>106</v>
      </c>
      <c r="BC100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0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03" s="22">
        <f>Enrollment[[#This Row],[Host Children 3-14]]+Enrollment[[#This Row],[Host Children 15-24]]</f>
        <v>0</v>
      </c>
      <c r="BF1003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003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003" s="22">
        <f>Enrollment[[#This Row],['# of Boys from host community in age group 3-5 enrolled in learning spaces]]+Enrollment[[#This Row],['# of Boys from host community in age group 6-14 enrolled in learning spaces]]</f>
        <v>0</v>
      </c>
      <c r="BI1003" s="22">
        <f>Enrollment[[#This Row],['# of Girls from host community in age group 3-5 enrolled in learning spaces]]+Enrollment[[#This Row],['# of Girls from host community in age group 6-14 enrolled in learning spaces]]</f>
        <v>0</v>
      </c>
      <c r="BJ1003" s="22">
        <f>Enrollment[[#This Row],[Male Refugee (3-14)]]+Enrollment[[#This Row],[Host Male (3-14)]]</f>
        <v>56</v>
      </c>
      <c r="BK1003" s="22">
        <f>Enrollment[[#This Row],[Female Refugee (3-14)]]+Enrollment[[#This Row],[Host Female (3-14)]]</f>
        <v>50</v>
      </c>
      <c r="BL100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0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03" s="22">
        <f>Enrollment[[#This Row],['# of Boys from host community in age group 15-17 enrolled in learning spaces]]+Enrollment[[#This Row],['# of Boys from host community in age group 18-24 enrolled in learning spaces]]</f>
        <v>0</v>
      </c>
      <c r="BO100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03" s="22">
        <f>Enrollment[[#This Row],[Male Refugee (15-24)]]+Enrollment[[#This Row],[Male Host (15-24)]]</f>
        <v>0</v>
      </c>
      <c r="BQ1003" s="22">
        <f>Enrollment[[#This Row],[Female Refugee  (15-24)]]+Enrollment[[#This Row],[Female Host (15-24)]]</f>
        <v>0</v>
      </c>
      <c r="BR1003" s="22">
        <f>Enrollment[[#This Row],[Total Male (3-14)]]+Enrollment[[#This Row],[Total Male (15-24)]]</f>
        <v>56</v>
      </c>
      <c r="BS1003" s="22">
        <f>Enrollment[[#This Row],[Total Female (3-14)]]+Enrollment[[#This Row],[Total Female (15-24)]]</f>
        <v>50</v>
      </c>
      <c r="BT1003" s="22">
        <f>Enrollment[[#This Row],[Refugee Total]]+Enrollment[[#This Row],[Total Host]]</f>
        <v>106</v>
      </c>
      <c r="BU1003" s="22">
        <f>Enrollment[[#This Row],['# of Girls from refugee community in age group 3-5 enrolled in learning spaces]]+Enrollment[[#This Row],['# of Girls from host community in age group 3-5 enrolled in learning spaces]]</f>
        <v>20</v>
      </c>
      <c r="BV1003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00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0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03" s="22">
        <f>Enrollment[[#This Row],['# of Boys from refugee community in age group 3-5 enrolled in learning spaces]]+Enrollment[[#This Row],['# of Boys from host community in age group 3-5 enrolled in learning spaces]]</f>
        <v>16</v>
      </c>
      <c r="BZ1003" s="22">
        <f>Enrollment[[#This Row],['# of Boys from refugee community in age group 6-14 enrolled in learning spaces]]+Enrollment[[#This Row],['# of Boys from host community in age group 6-14 enrolled in learning spaces]]</f>
        <v>40</v>
      </c>
      <c r="CA100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0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04" spans="1:80">
      <c r="A1004" s="21" t="s">
        <v>1614</v>
      </c>
      <c r="B1004" s="21" t="s">
        <v>1615</v>
      </c>
      <c r="E1004" s="21" t="s">
        <v>291</v>
      </c>
      <c r="F1004" s="21" t="s">
        <v>1626</v>
      </c>
      <c r="G1004" s="21">
        <v>31012861</v>
      </c>
      <c r="H1004" s="21" t="s">
        <v>166</v>
      </c>
      <c r="I1004" s="21" t="s">
        <v>259</v>
      </c>
      <c r="J1004" s="21" t="s">
        <v>168</v>
      </c>
      <c r="K1004" s="21">
        <v>21.090544832224101</v>
      </c>
      <c r="L1004" s="21">
        <v>92.200057796303497</v>
      </c>
      <c r="M1004" s="21">
        <v>-22.8927290807787</v>
      </c>
      <c r="N1004" s="21">
        <v>4</v>
      </c>
      <c r="P1004" s="21" t="s">
        <v>99</v>
      </c>
      <c r="Q1004" s="21" t="s">
        <v>108</v>
      </c>
      <c r="S1004" s="21">
        <v>18</v>
      </c>
      <c r="T1004" s="21">
        <v>0</v>
      </c>
      <c r="U1004" s="21">
        <v>17</v>
      </c>
      <c r="V1004" s="21">
        <v>0</v>
      </c>
      <c r="W1004" s="21">
        <v>0</v>
      </c>
      <c r="X1004" s="21">
        <v>0</v>
      </c>
      <c r="Y1004" s="21">
        <v>0</v>
      </c>
      <c r="Z1004" s="21">
        <v>0</v>
      </c>
      <c r="AA1004" s="21">
        <v>34</v>
      </c>
      <c r="AB1004" s="21">
        <v>0</v>
      </c>
      <c r="AC1004" s="21">
        <v>38</v>
      </c>
      <c r="AD1004" s="21">
        <v>0</v>
      </c>
      <c r="AE1004" s="21">
        <v>0</v>
      </c>
      <c r="AF1004" s="21">
        <v>0</v>
      </c>
      <c r="AG1004" s="21">
        <v>0</v>
      </c>
      <c r="AH1004" s="21">
        <v>0</v>
      </c>
      <c r="AI1004" s="21">
        <v>0</v>
      </c>
      <c r="AJ1004" s="21">
        <v>0</v>
      </c>
      <c r="AK1004" s="21">
        <v>0</v>
      </c>
      <c r="AL1004" s="21">
        <v>0</v>
      </c>
      <c r="AM1004" s="21">
        <v>0</v>
      </c>
      <c r="AN1004" s="21">
        <v>0</v>
      </c>
      <c r="AO1004" s="21">
        <v>0</v>
      </c>
      <c r="AP1004" s="21">
        <v>0</v>
      </c>
      <c r="AQ1004" s="21">
        <v>0</v>
      </c>
      <c r="AR1004" s="21">
        <v>0</v>
      </c>
      <c r="AS1004" s="21">
        <v>0</v>
      </c>
      <c r="AT1004" s="21">
        <v>0</v>
      </c>
      <c r="AU1004" s="21">
        <v>0</v>
      </c>
      <c r="AV1004" s="21">
        <v>0</v>
      </c>
      <c r="AW1004" s="21">
        <v>0</v>
      </c>
      <c r="AX1004" s="21">
        <v>0</v>
      </c>
      <c r="AZ100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00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04" s="22">
        <f>Enrollment[[#This Row],[Refugee Children 3-14]]+Enrollment[[#This Row],[Refugee Children 15-24]]</f>
        <v>107</v>
      </c>
      <c r="BC100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0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04" s="22">
        <f>Enrollment[[#This Row],[Host Children 3-14]]+Enrollment[[#This Row],[Host Children 15-24]]</f>
        <v>0</v>
      </c>
      <c r="BF1004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004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04" s="22">
        <f>Enrollment[[#This Row],['# of Boys from host community in age group 3-5 enrolled in learning spaces]]+Enrollment[[#This Row],['# of Boys from host community in age group 6-14 enrolled in learning spaces]]</f>
        <v>0</v>
      </c>
      <c r="BI1004" s="22">
        <f>Enrollment[[#This Row],['# of Girls from host community in age group 3-5 enrolled in learning spaces]]+Enrollment[[#This Row],['# of Girls from host community in age group 6-14 enrolled in learning spaces]]</f>
        <v>0</v>
      </c>
      <c r="BJ1004" s="22">
        <f>Enrollment[[#This Row],[Male Refugee (3-14)]]+Enrollment[[#This Row],[Host Male (3-14)]]</f>
        <v>55</v>
      </c>
      <c r="BK1004" s="22">
        <f>Enrollment[[#This Row],[Female Refugee (3-14)]]+Enrollment[[#This Row],[Host Female (3-14)]]</f>
        <v>52</v>
      </c>
      <c r="BL100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0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04" s="22">
        <f>Enrollment[[#This Row],['# of Boys from host community in age group 15-17 enrolled in learning spaces]]+Enrollment[[#This Row],['# of Boys from host community in age group 18-24 enrolled in learning spaces]]</f>
        <v>0</v>
      </c>
      <c r="BO100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04" s="22">
        <f>Enrollment[[#This Row],[Male Refugee (15-24)]]+Enrollment[[#This Row],[Male Host (15-24)]]</f>
        <v>0</v>
      </c>
      <c r="BQ1004" s="22">
        <f>Enrollment[[#This Row],[Female Refugee  (15-24)]]+Enrollment[[#This Row],[Female Host (15-24)]]</f>
        <v>0</v>
      </c>
      <c r="BR1004" s="22">
        <f>Enrollment[[#This Row],[Total Male (3-14)]]+Enrollment[[#This Row],[Total Male (15-24)]]</f>
        <v>55</v>
      </c>
      <c r="BS1004" s="22">
        <f>Enrollment[[#This Row],[Total Female (3-14)]]+Enrollment[[#This Row],[Total Female (15-24)]]</f>
        <v>52</v>
      </c>
      <c r="BT1004" s="22">
        <f>Enrollment[[#This Row],[Refugee Total]]+Enrollment[[#This Row],[Total Host]]</f>
        <v>107</v>
      </c>
      <c r="BU1004" s="22">
        <f>Enrollment[[#This Row],['# of Girls from refugee community in age group 3-5 enrolled in learning spaces]]+Enrollment[[#This Row],['# of Girls from host community in age group 3-5 enrolled in learning spaces]]</f>
        <v>18</v>
      </c>
      <c r="BV1004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00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0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04" s="22">
        <f>Enrollment[[#This Row],['# of Boys from refugee community in age group 3-5 enrolled in learning spaces]]+Enrollment[[#This Row],['# of Boys from host community in age group 3-5 enrolled in learning spaces]]</f>
        <v>17</v>
      </c>
      <c r="BZ1004" s="22">
        <f>Enrollment[[#This Row],['# of Boys from refugee community in age group 6-14 enrolled in learning spaces]]+Enrollment[[#This Row],['# of Boys from host community in age group 6-14 enrolled in learning spaces]]</f>
        <v>38</v>
      </c>
      <c r="CA100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0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05" spans="1:80">
      <c r="A1005" s="21" t="s">
        <v>1614</v>
      </c>
      <c r="B1005" s="21" t="s">
        <v>1615</v>
      </c>
      <c r="E1005" s="21" t="s">
        <v>291</v>
      </c>
      <c r="F1005" s="21" t="s">
        <v>1627</v>
      </c>
      <c r="G1005" s="21">
        <v>31012902</v>
      </c>
      <c r="H1005" s="21" t="s">
        <v>166</v>
      </c>
      <c r="I1005" s="21" t="s">
        <v>259</v>
      </c>
      <c r="J1005" s="21" t="s">
        <v>168</v>
      </c>
      <c r="K1005" s="21">
        <v>21.089216977050199</v>
      </c>
      <c r="L1005" s="21">
        <v>92.199067449445494</v>
      </c>
      <c r="M1005" s="21">
        <v>-41.811204199003498</v>
      </c>
      <c r="N1005" s="21">
        <v>4</v>
      </c>
      <c r="P1005" s="21" t="s">
        <v>99</v>
      </c>
      <c r="Q1005" s="21" t="s">
        <v>108</v>
      </c>
      <c r="S1005" s="21">
        <v>16</v>
      </c>
      <c r="T1005" s="21">
        <v>0</v>
      </c>
      <c r="U1005" s="21">
        <v>19</v>
      </c>
      <c r="V1005" s="21">
        <v>0</v>
      </c>
      <c r="W1005" s="21">
        <v>0</v>
      </c>
      <c r="X1005" s="21">
        <v>0</v>
      </c>
      <c r="Y1005" s="21">
        <v>0</v>
      </c>
      <c r="Z1005" s="21">
        <v>0</v>
      </c>
      <c r="AA1005" s="21">
        <v>29</v>
      </c>
      <c r="AB1005" s="21">
        <v>0</v>
      </c>
      <c r="AC1005" s="21">
        <v>33</v>
      </c>
      <c r="AD1005" s="21">
        <v>0</v>
      </c>
      <c r="AE1005" s="21">
        <v>0</v>
      </c>
      <c r="AF1005" s="21">
        <v>0</v>
      </c>
      <c r="AG1005" s="21">
        <v>0</v>
      </c>
      <c r="AH1005" s="21">
        <v>0</v>
      </c>
      <c r="AI1005" s="21">
        <v>0</v>
      </c>
      <c r="AJ1005" s="21">
        <v>0</v>
      </c>
      <c r="AK1005" s="21">
        <v>0</v>
      </c>
      <c r="AL1005" s="21">
        <v>0</v>
      </c>
      <c r="AM1005" s="21">
        <v>0</v>
      </c>
      <c r="AN1005" s="21">
        <v>0</v>
      </c>
      <c r="AO1005" s="21">
        <v>0</v>
      </c>
      <c r="AP1005" s="21">
        <v>0</v>
      </c>
      <c r="AQ1005" s="21">
        <v>0</v>
      </c>
      <c r="AR1005" s="21">
        <v>0</v>
      </c>
      <c r="AS1005" s="21">
        <v>0</v>
      </c>
      <c r="AT1005" s="21">
        <v>0</v>
      </c>
      <c r="AU1005" s="21">
        <v>0</v>
      </c>
      <c r="AV1005" s="21">
        <v>0</v>
      </c>
      <c r="AW1005" s="21">
        <v>0</v>
      </c>
      <c r="AX1005" s="21">
        <v>0</v>
      </c>
      <c r="AZ100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97</v>
      </c>
      <c r="BA100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05" s="22">
        <f>Enrollment[[#This Row],[Refugee Children 3-14]]+Enrollment[[#This Row],[Refugee Children 15-24]]</f>
        <v>97</v>
      </c>
      <c r="BC100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0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05" s="22">
        <f>Enrollment[[#This Row],[Host Children 3-14]]+Enrollment[[#This Row],[Host Children 15-24]]</f>
        <v>0</v>
      </c>
      <c r="BF1005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005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1005" s="22">
        <f>Enrollment[[#This Row],['# of Boys from host community in age group 3-5 enrolled in learning spaces]]+Enrollment[[#This Row],['# of Boys from host community in age group 6-14 enrolled in learning spaces]]</f>
        <v>0</v>
      </c>
      <c r="BI1005" s="22">
        <f>Enrollment[[#This Row],['# of Girls from host community in age group 3-5 enrolled in learning spaces]]+Enrollment[[#This Row],['# of Girls from host community in age group 6-14 enrolled in learning spaces]]</f>
        <v>0</v>
      </c>
      <c r="BJ1005" s="22">
        <f>Enrollment[[#This Row],[Male Refugee (3-14)]]+Enrollment[[#This Row],[Host Male (3-14)]]</f>
        <v>52</v>
      </c>
      <c r="BK1005" s="22">
        <f>Enrollment[[#This Row],[Female Refugee (3-14)]]+Enrollment[[#This Row],[Host Female (3-14)]]</f>
        <v>45</v>
      </c>
      <c r="BL100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0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05" s="22">
        <f>Enrollment[[#This Row],['# of Boys from host community in age group 15-17 enrolled in learning spaces]]+Enrollment[[#This Row],['# of Boys from host community in age group 18-24 enrolled in learning spaces]]</f>
        <v>0</v>
      </c>
      <c r="BO100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05" s="22">
        <f>Enrollment[[#This Row],[Male Refugee (15-24)]]+Enrollment[[#This Row],[Male Host (15-24)]]</f>
        <v>0</v>
      </c>
      <c r="BQ1005" s="22">
        <f>Enrollment[[#This Row],[Female Refugee  (15-24)]]+Enrollment[[#This Row],[Female Host (15-24)]]</f>
        <v>0</v>
      </c>
      <c r="BR1005" s="22">
        <f>Enrollment[[#This Row],[Total Male (3-14)]]+Enrollment[[#This Row],[Total Male (15-24)]]</f>
        <v>52</v>
      </c>
      <c r="BS1005" s="22">
        <f>Enrollment[[#This Row],[Total Female (3-14)]]+Enrollment[[#This Row],[Total Female (15-24)]]</f>
        <v>45</v>
      </c>
      <c r="BT1005" s="22">
        <f>Enrollment[[#This Row],[Refugee Total]]+Enrollment[[#This Row],[Total Host]]</f>
        <v>97</v>
      </c>
      <c r="BU1005" s="22">
        <f>Enrollment[[#This Row],['# of Girls from refugee community in age group 3-5 enrolled in learning spaces]]+Enrollment[[#This Row],['# of Girls from host community in age group 3-5 enrolled in learning spaces]]</f>
        <v>16</v>
      </c>
      <c r="BV1005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00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0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05" s="22">
        <f>Enrollment[[#This Row],['# of Boys from refugee community in age group 3-5 enrolled in learning spaces]]+Enrollment[[#This Row],['# of Boys from host community in age group 3-5 enrolled in learning spaces]]</f>
        <v>19</v>
      </c>
      <c r="BZ1005" s="22">
        <f>Enrollment[[#This Row],['# of Boys from refugee community in age group 6-14 enrolled in learning spaces]]+Enrollment[[#This Row],['# of Boys from host community in age group 6-14 enrolled in learning spaces]]</f>
        <v>33</v>
      </c>
      <c r="CA100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0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06" spans="1:80">
      <c r="A1006" s="21" t="s">
        <v>1614</v>
      </c>
      <c r="B1006" s="21" t="s">
        <v>1615</v>
      </c>
      <c r="E1006" s="21" t="s">
        <v>291</v>
      </c>
      <c r="F1006" s="21" t="s">
        <v>1628</v>
      </c>
      <c r="G1006" s="21">
        <v>31012928</v>
      </c>
      <c r="H1006" s="21" t="s">
        <v>166</v>
      </c>
      <c r="I1006" s="21" t="s">
        <v>167</v>
      </c>
      <c r="J1006" s="21" t="s">
        <v>168</v>
      </c>
      <c r="K1006" s="21">
        <v>21.090817172030199</v>
      </c>
      <c r="L1006" s="21">
        <v>92.199211474901205</v>
      </c>
      <c r="M1006" s="21">
        <v>-27.855514346002</v>
      </c>
      <c r="N1006" s="21">
        <v>4</v>
      </c>
      <c r="P1006" s="21" t="s">
        <v>99</v>
      </c>
      <c r="Q1006" s="21" t="s">
        <v>108</v>
      </c>
      <c r="S1006" s="21">
        <v>15</v>
      </c>
      <c r="T1006" s="21">
        <v>0</v>
      </c>
      <c r="U1006" s="21">
        <v>20</v>
      </c>
      <c r="V1006" s="21">
        <v>0</v>
      </c>
      <c r="W1006" s="21">
        <v>0</v>
      </c>
      <c r="X1006" s="21">
        <v>0</v>
      </c>
      <c r="Y1006" s="21">
        <v>0</v>
      </c>
      <c r="Z1006" s="21">
        <v>0</v>
      </c>
      <c r="AA1006" s="21">
        <v>32</v>
      </c>
      <c r="AB1006" s="21">
        <v>0</v>
      </c>
      <c r="AC1006" s="21">
        <v>39</v>
      </c>
      <c r="AD1006" s="21">
        <v>0</v>
      </c>
      <c r="AE1006" s="21">
        <v>0</v>
      </c>
      <c r="AF1006" s="21">
        <v>0</v>
      </c>
      <c r="AG1006" s="21">
        <v>0</v>
      </c>
      <c r="AH1006" s="21">
        <v>0</v>
      </c>
      <c r="AI1006" s="21">
        <v>0</v>
      </c>
      <c r="AJ1006" s="21">
        <v>0</v>
      </c>
      <c r="AK1006" s="21">
        <v>0</v>
      </c>
      <c r="AL1006" s="21">
        <v>0</v>
      </c>
      <c r="AM1006" s="21">
        <v>0</v>
      </c>
      <c r="AN1006" s="21">
        <v>0</v>
      </c>
      <c r="AO1006" s="21">
        <v>0</v>
      </c>
      <c r="AP1006" s="21">
        <v>0</v>
      </c>
      <c r="AQ1006" s="21">
        <v>0</v>
      </c>
      <c r="AR1006" s="21">
        <v>0</v>
      </c>
      <c r="AS1006" s="21">
        <v>0</v>
      </c>
      <c r="AT1006" s="21">
        <v>0</v>
      </c>
      <c r="AU1006" s="21">
        <v>0</v>
      </c>
      <c r="AV1006" s="21">
        <v>0</v>
      </c>
      <c r="AW1006" s="21">
        <v>0</v>
      </c>
      <c r="AX1006" s="21">
        <v>0</v>
      </c>
      <c r="AZ100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0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06" s="22">
        <f>Enrollment[[#This Row],[Refugee Children 3-14]]+Enrollment[[#This Row],[Refugee Children 15-24]]</f>
        <v>106</v>
      </c>
      <c r="BC100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0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06" s="22">
        <f>Enrollment[[#This Row],[Host Children 3-14]]+Enrollment[[#This Row],[Host Children 15-24]]</f>
        <v>0</v>
      </c>
      <c r="BF1006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006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006" s="22">
        <f>Enrollment[[#This Row],['# of Boys from host community in age group 3-5 enrolled in learning spaces]]+Enrollment[[#This Row],['# of Boys from host community in age group 6-14 enrolled in learning spaces]]</f>
        <v>0</v>
      </c>
      <c r="BI1006" s="22">
        <f>Enrollment[[#This Row],['# of Girls from host community in age group 3-5 enrolled in learning spaces]]+Enrollment[[#This Row],['# of Girls from host community in age group 6-14 enrolled in learning spaces]]</f>
        <v>0</v>
      </c>
      <c r="BJ1006" s="22">
        <f>Enrollment[[#This Row],[Male Refugee (3-14)]]+Enrollment[[#This Row],[Host Male (3-14)]]</f>
        <v>59</v>
      </c>
      <c r="BK1006" s="22">
        <f>Enrollment[[#This Row],[Female Refugee (3-14)]]+Enrollment[[#This Row],[Host Female (3-14)]]</f>
        <v>47</v>
      </c>
      <c r="BL100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0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06" s="22">
        <f>Enrollment[[#This Row],['# of Boys from host community in age group 15-17 enrolled in learning spaces]]+Enrollment[[#This Row],['# of Boys from host community in age group 18-24 enrolled in learning spaces]]</f>
        <v>0</v>
      </c>
      <c r="BO100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06" s="22">
        <f>Enrollment[[#This Row],[Male Refugee (15-24)]]+Enrollment[[#This Row],[Male Host (15-24)]]</f>
        <v>0</v>
      </c>
      <c r="BQ1006" s="22">
        <f>Enrollment[[#This Row],[Female Refugee  (15-24)]]+Enrollment[[#This Row],[Female Host (15-24)]]</f>
        <v>0</v>
      </c>
      <c r="BR1006" s="22">
        <f>Enrollment[[#This Row],[Total Male (3-14)]]+Enrollment[[#This Row],[Total Male (15-24)]]</f>
        <v>59</v>
      </c>
      <c r="BS1006" s="22">
        <f>Enrollment[[#This Row],[Total Female (3-14)]]+Enrollment[[#This Row],[Total Female (15-24)]]</f>
        <v>47</v>
      </c>
      <c r="BT1006" s="22">
        <f>Enrollment[[#This Row],[Refugee Total]]+Enrollment[[#This Row],[Total Host]]</f>
        <v>106</v>
      </c>
      <c r="BU1006" s="22">
        <f>Enrollment[[#This Row],['# of Girls from refugee community in age group 3-5 enrolled in learning spaces]]+Enrollment[[#This Row],['# of Girls from host community in age group 3-5 enrolled in learning spaces]]</f>
        <v>15</v>
      </c>
      <c r="BV1006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00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0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06" s="22">
        <f>Enrollment[[#This Row],['# of Boys from refugee community in age group 3-5 enrolled in learning spaces]]+Enrollment[[#This Row],['# of Boys from host community in age group 3-5 enrolled in learning spaces]]</f>
        <v>20</v>
      </c>
      <c r="BZ1006" s="22">
        <f>Enrollment[[#This Row],['# of Boys from refugee community in age group 6-14 enrolled in learning spaces]]+Enrollment[[#This Row],['# of Boys from host community in age group 6-14 enrolled in learning spaces]]</f>
        <v>39</v>
      </c>
      <c r="CA100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0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07" spans="1:80">
      <c r="A1007" s="21" t="s">
        <v>1614</v>
      </c>
      <c r="B1007" s="21" t="s">
        <v>1615</v>
      </c>
      <c r="E1007" s="21" t="s">
        <v>291</v>
      </c>
      <c r="F1007" s="21" t="s">
        <v>1629</v>
      </c>
      <c r="G1007" s="21">
        <v>31013011</v>
      </c>
      <c r="H1007" s="21" t="s">
        <v>166</v>
      </c>
      <c r="I1007" s="21" t="s">
        <v>259</v>
      </c>
      <c r="J1007" s="21" t="s">
        <v>168</v>
      </c>
      <c r="K1007" s="21">
        <v>21.089460657401599</v>
      </c>
      <c r="L1007" s="21">
        <v>92.197725675957201</v>
      </c>
      <c r="M1007" s="21">
        <v>-46.997032673248</v>
      </c>
      <c r="N1007" s="21">
        <v>4</v>
      </c>
      <c r="P1007" s="21" t="s">
        <v>99</v>
      </c>
      <c r="Q1007" s="21" t="s">
        <v>108</v>
      </c>
      <c r="S1007" s="21">
        <v>19</v>
      </c>
      <c r="T1007" s="21">
        <v>0</v>
      </c>
      <c r="U1007" s="21">
        <v>17</v>
      </c>
      <c r="V1007" s="21">
        <v>0</v>
      </c>
      <c r="W1007" s="21">
        <v>0</v>
      </c>
      <c r="X1007" s="21">
        <v>0</v>
      </c>
      <c r="Y1007" s="21">
        <v>0</v>
      </c>
      <c r="Z1007" s="21">
        <v>0</v>
      </c>
      <c r="AA1007" s="21">
        <v>25</v>
      </c>
      <c r="AB1007" s="21">
        <v>0</v>
      </c>
      <c r="AC1007" s="21">
        <v>45</v>
      </c>
      <c r="AD1007" s="21">
        <v>0</v>
      </c>
      <c r="AE1007" s="21">
        <v>0</v>
      </c>
      <c r="AF1007" s="21">
        <v>0</v>
      </c>
      <c r="AG1007" s="21">
        <v>0</v>
      </c>
      <c r="AH1007" s="21">
        <v>0</v>
      </c>
      <c r="AI1007" s="21">
        <v>0</v>
      </c>
      <c r="AJ1007" s="21">
        <v>0</v>
      </c>
      <c r="AK1007" s="21">
        <v>0</v>
      </c>
      <c r="AL1007" s="21">
        <v>0</v>
      </c>
      <c r="AM1007" s="21">
        <v>0</v>
      </c>
      <c r="AN1007" s="21">
        <v>0</v>
      </c>
      <c r="AO1007" s="21">
        <v>0</v>
      </c>
      <c r="AP1007" s="21">
        <v>0</v>
      </c>
      <c r="AQ1007" s="21">
        <v>0</v>
      </c>
      <c r="AR1007" s="21">
        <v>0</v>
      </c>
      <c r="AS1007" s="21">
        <v>0</v>
      </c>
      <c r="AT1007" s="21">
        <v>0</v>
      </c>
      <c r="AU1007" s="21">
        <v>0</v>
      </c>
      <c r="AV1007" s="21">
        <v>0</v>
      </c>
      <c r="AW1007" s="21">
        <v>0</v>
      </c>
      <c r="AX1007" s="21">
        <v>0</v>
      </c>
      <c r="AZ100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0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07" s="22">
        <f>Enrollment[[#This Row],[Refugee Children 3-14]]+Enrollment[[#This Row],[Refugee Children 15-24]]</f>
        <v>106</v>
      </c>
      <c r="BC100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0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07" s="22">
        <f>Enrollment[[#This Row],[Host Children 3-14]]+Enrollment[[#This Row],[Host Children 15-24]]</f>
        <v>0</v>
      </c>
      <c r="BF1007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007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1007" s="22">
        <f>Enrollment[[#This Row],['# of Boys from host community in age group 3-5 enrolled in learning spaces]]+Enrollment[[#This Row],['# of Boys from host community in age group 6-14 enrolled in learning spaces]]</f>
        <v>0</v>
      </c>
      <c r="BI1007" s="22">
        <f>Enrollment[[#This Row],['# of Girls from host community in age group 3-5 enrolled in learning spaces]]+Enrollment[[#This Row],['# of Girls from host community in age group 6-14 enrolled in learning spaces]]</f>
        <v>0</v>
      </c>
      <c r="BJ1007" s="22">
        <f>Enrollment[[#This Row],[Male Refugee (3-14)]]+Enrollment[[#This Row],[Host Male (3-14)]]</f>
        <v>62</v>
      </c>
      <c r="BK1007" s="22">
        <f>Enrollment[[#This Row],[Female Refugee (3-14)]]+Enrollment[[#This Row],[Host Female (3-14)]]</f>
        <v>44</v>
      </c>
      <c r="BL100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0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07" s="22">
        <f>Enrollment[[#This Row],['# of Boys from host community in age group 15-17 enrolled in learning spaces]]+Enrollment[[#This Row],['# of Boys from host community in age group 18-24 enrolled in learning spaces]]</f>
        <v>0</v>
      </c>
      <c r="BO100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07" s="22">
        <f>Enrollment[[#This Row],[Male Refugee (15-24)]]+Enrollment[[#This Row],[Male Host (15-24)]]</f>
        <v>0</v>
      </c>
      <c r="BQ1007" s="22">
        <f>Enrollment[[#This Row],[Female Refugee  (15-24)]]+Enrollment[[#This Row],[Female Host (15-24)]]</f>
        <v>0</v>
      </c>
      <c r="BR1007" s="22">
        <f>Enrollment[[#This Row],[Total Male (3-14)]]+Enrollment[[#This Row],[Total Male (15-24)]]</f>
        <v>62</v>
      </c>
      <c r="BS1007" s="22">
        <f>Enrollment[[#This Row],[Total Female (3-14)]]+Enrollment[[#This Row],[Total Female (15-24)]]</f>
        <v>44</v>
      </c>
      <c r="BT1007" s="22">
        <f>Enrollment[[#This Row],[Refugee Total]]+Enrollment[[#This Row],[Total Host]]</f>
        <v>106</v>
      </c>
      <c r="BU1007" s="22">
        <f>Enrollment[[#This Row],['# of Girls from refugee community in age group 3-5 enrolled in learning spaces]]+Enrollment[[#This Row],['# of Girls from host community in age group 3-5 enrolled in learning spaces]]</f>
        <v>19</v>
      </c>
      <c r="BV1007" s="22">
        <f>Enrollment[[#This Row],['# of Girls from refugee community in age group 6-14 enrolled in learning spaces]]+Enrollment[[#This Row],['# of Girls from host community in age group 6-14 enrolled in learning spaces]]</f>
        <v>25</v>
      </c>
      <c r="BW100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0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07" s="22">
        <f>Enrollment[[#This Row],['# of Boys from refugee community in age group 3-5 enrolled in learning spaces]]+Enrollment[[#This Row],['# of Boys from host community in age group 3-5 enrolled in learning spaces]]</f>
        <v>17</v>
      </c>
      <c r="BZ1007" s="22">
        <f>Enrollment[[#This Row],['# of Boys from refugee community in age group 6-14 enrolled in learning spaces]]+Enrollment[[#This Row],['# of Boys from host community in age group 6-14 enrolled in learning spaces]]</f>
        <v>45</v>
      </c>
      <c r="CA100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0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08" spans="1:80">
      <c r="A1008" s="21" t="s">
        <v>1614</v>
      </c>
      <c r="B1008" s="21" t="s">
        <v>1615</v>
      </c>
      <c r="E1008" s="21" t="s">
        <v>291</v>
      </c>
      <c r="F1008" s="21" t="s">
        <v>1630</v>
      </c>
      <c r="G1008" s="21">
        <v>31013048</v>
      </c>
      <c r="H1008" s="21" t="s">
        <v>166</v>
      </c>
      <c r="I1008" s="21" t="s">
        <v>167</v>
      </c>
      <c r="J1008" s="21" t="s">
        <v>168</v>
      </c>
      <c r="K1008" s="21">
        <v>21.0894199501572</v>
      </c>
      <c r="L1008" s="21">
        <v>92.198416610330199</v>
      </c>
      <c r="M1008" s="21">
        <v>-27.924254709351299</v>
      </c>
      <c r="N1008" s="21">
        <v>4</v>
      </c>
      <c r="P1008" s="21" t="s">
        <v>99</v>
      </c>
      <c r="Q1008" s="21" t="s">
        <v>108</v>
      </c>
      <c r="S1008" s="21">
        <v>15</v>
      </c>
      <c r="T1008" s="21">
        <v>0</v>
      </c>
      <c r="U1008" s="21">
        <v>20</v>
      </c>
      <c r="V1008" s="21">
        <v>0</v>
      </c>
      <c r="W1008" s="21">
        <v>0</v>
      </c>
      <c r="X1008" s="21">
        <v>0</v>
      </c>
      <c r="Y1008" s="21">
        <v>0</v>
      </c>
      <c r="Z1008" s="21">
        <v>0</v>
      </c>
      <c r="AA1008" s="21">
        <v>30</v>
      </c>
      <c r="AB1008" s="21">
        <v>0</v>
      </c>
      <c r="AC1008" s="21">
        <v>37</v>
      </c>
      <c r="AD1008" s="21">
        <v>0</v>
      </c>
      <c r="AE1008" s="21">
        <v>0</v>
      </c>
      <c r="AF1008" s="21">
        <v>0</v>
      </c>
      <c r="AG1008" s="21">
        <v>0</v>
      </c>
      <c r="AH1008" s="21">
        <v>0</v>
      </c>
      <c r="AI1008" s="21">
        <v>0</v>
      </c>
      <c r="AJ1008" s="21">
        <v>0</v>
      </c>
      <c r="AK1008" s="21">
        <v>0</v>
      </c>
      <c r="AL1008" s="21">
        <v>0</v>
      </c>
      <c r="AM1008" s="21">
        <v>0</v>
      </c>
      <c r="AN1008" s="21">
        <v>0</v>
      </c>
      <c r="AO1008" s="21">
        <v>0</v>
      </c>
      <c r="AP1008" s="21">
        <v>0</v>
      </c>
      <c r="AQ1008" s="21">
        <v>0</v>
      </c>
      <c r="AR1008" s="21">
        <v>0</v>
      </c>
      <c r="AS1008" s="21">
        <v>0</v>
      </c>
      <c r="AT1008" s="21">
        <v>0</v>
      </c>
      <c r="AU1008" s="21">
        <v>0</v>
      </c>
      <c r="AV1008" s="21">
        <v>0</v>
      </c>
      <c r="AW1008" s="21">
        <v>0</v>
      </c>
      <c r="AX1008" s="21">
        <v>0</v>
      </c>
      <c r="AZ100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102</v>
      </c>
      <c r="BA100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08" s="22">
        <f>Enrollment[[#This Row],[Refugee Children 3-14]]+Enrollment[[#This Row],[Refugee Children 15-24]]</f>
        <v>102</v>
      </c>
      <c r="BC100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0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08" s="22">
        <f>Enrollment[[#This Row],[Host Children 3-14]]+Enrollment[[#This Row],[Host Children 15-24]]</f>
        <v>0</v>
      </c>
      <c r="BF1008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008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1008" s="22">
        <f>Enrollment[[#This Row],['# of Boys from host community in age group 3-5 enrolled in learning spaces]]+Enrollment[[#This Row],['# of Boys from host community in age group 6-14 enrolled in learning spaces]]</f>
        <v>0</v>
      </c>
      <c r="BI1008" s="22">
        <f>Enrollment[[#This Row],['# of Girls from host community in age group 3-5 enrolled in learning spaces]]+Enrollment[[#This Row],['# of Girls from host community in age group 6-14 enrolled in learning spaces]]</f>
        <v>0</v>
      </c>
      <c r="BJ1008" s="22">
        <f>Enrollment[[#This Row],[Male Refugee (3-14)]]+Enrollment[[#This Row],[Host Male (3-14)]]</f>
        <v>57</v>
      </c>
      <c r="BK1008" s="22">
        <f>Enrollment[[#This Row],[Female Refugee (3-14)]]+Enrollment[[#This Row],[Host Female (3-14)]]</f>
        <v>45</v>
      </c>
      <c r="BL100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0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08" s="22">
        <f>Enrollment[[#This Row],['# of Boys from host community in age group 15-17 enrolled in learning spaces]]+Enrollment[[#This Row],['# of Boys from host community in age group 18-24 enrolled in learning spaces]]</f>
        <v>0</v>
      </c>
      <c r="BO100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08" s="22">
        <f>Enrollment[[#This Row],[Male Refugee (15-24)]]+Enrollment[[#This Row],[Male Host (15-24)]]</f>
        <v>0</v>
      </c>
      <c r="BQ1008" s="22">
        <f>Enrollment[[#This Row],[Female Refugee  (15-24)]]+Enrollment[[#This Row],[Female Host (15-24)]]</f>
        <v>0</v>
      </c>
      <c r="BR1008" s="22">
        <f>Enrollment[[#This Row],[Total Male (3-14)]]+Enrollment[[#This Row],[Total Male (15-24)]]</f>
        <v>57</v>
      </c>
      <c r="BS1008" s="22">
        <f>Enrollment[[#This Row],[Total Female (3-14)]]+Enrollment[[#This Row],[Total Female (15-24)]]</f>
        <v>45</v>
      </c>
      <c r="BT1008" s="22">
        <f>Enrollment[[#This Row],[Refugee Total]]+Enrollment[[#This Row],[Total Host]]</f>
        <v>102</v>
      </c>
      <c r="BU1008" s="22">
        <f>Enrollment[[#This Row],['# of Girls from refugee community in age group 3-5 enrolled in learning spaces]]+Enrollment[[#This Row],['# of Girls from host community in age group 3-5 enrolled in learning spaces]]</f>
        <v>15</v>
      </c>
      <c r="BV1008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00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0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08" s="22">
        <f>Enrollment[[#This Row],['# of Boys from refugee community in age group 3-5 enrolled in learning spaces]]+Enrollment[[#This Row],['# of Boys from host community in age group 3-5 enrolled in learning spaces]]</f>
        <v>20</v>
      </c>
      <c r="BZ1008" s="22">
        <f>Enrollment[[#This Row],['# of Boys from refugee community in age group 6-14 enrolled in learning spaces]]+Enrollment[[#This Row],['# of Boys from host community in age group 6-14 enrolled in learning spaces]]</f>
        <v>37</v>
      </c>
      <c r="CA100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0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09" spans="1:80">
      <c r="A1009" s="21" t="s">
        <v>1614</v>
      </c>
      <c r="B1009" s="21" t="s">
        <v>1615</v>
      </c>
      <c r="E1009" s="21" t="s">
        <v>291</v>
      </c>
      <c r="F1009" s="21" t="s">
        <v>1631</v>
      </c>
      <c r="G1009" s="21">
        <v>31013057</v>
      </c>
      <c r="H1009" s="21" t="s">
        <v>166</v>
      </c>
      <c r="I1009" s="21" t="s">
        <v>259</v>
      </c>
      <c r="J1009" s="21" t="s">
        <v>168</v>
      </c>
      <c r="K1009" s="21">
        <v>21.088843288508301</v>
      </c>
      <c r="L1009" s="21">
        <v>92.198610756192807</v>
      </c>
      <c r="M1009" s="21">
        <v>-36.065554206709997</v>
      </c>
      <c r="N1009" s="21">
        <v>4</v>
      </c>
      <c r="P1009" s="21" t="s">
        <v>99</v>
      </c>
      <c r="Q1009" s="21" t="s">
        <v>108</v>
      </c>
      <c r="S1009" s="21">
        <v>15</v>
      </c>
      <c r="T1009" s="21">
        <v>0</v>
      </c>
      <c r="U1009" s="21">
        <v>20</v>
      </c>
      <c r="V1009" s="21">
        <v>0</v>
      </c>
      <c r="W1009" s="21">
        <v>0</v>
      </c>
      <c r="X1009" s="21">
        <v>0</v>
      </c>
      <c r="Y1009" s="21">
        <v>0</v>
      </c>
      <c r="Z1009" s="21">
        <v>0</v>
      </c>
      <c r="AA1009" s="21">
        <v>37</v>
      </c>
      <c r="AB1009" s="21">
        <v>0</v>
      </c>
      <c r="AC1009" s="21">
        <v>36</v>
      </c>
      <c r="AD1009" s="21">
        <v>0</v>
      </c>
      <c r="AE1009" s="21">
        <v>0</v>
      </c>
      <c r="AF1009" s="21">
        <v>0</v>
      </c>
      <c r="AG1009" s="21">
        <v>0</v>
      </c>
      <c r="AH1009" s="21">
        <v>0</v>
      </c>
      <c r="AI1009" s="21">
        <v>0</v>
      </c>
      <c r="AJ1009" s="21">
        <v>0</v>
      </c>
      <c r="AK1009" s="21">
        <v>0</v>
      </c>
      <c r="AL1009" s="21">
        <v>0</v>
      </c>
      <c r="AM1009" s="21">
        <v>0</v>
      </c>
      <c r="AN1009" s="21">
        <v>0</v>
      </c>
      <c r="AO1009" s="21">
        <v>0</v>
      </c>
      <c r="AP1009" s="21">
        <v>0</v>
      </c>
      <c r="AQ1009" s="21">
        <v>0</v>
      </c>
      <c r="AR1009" s="21">
        <v>0</v>
      </c>
      <c r="AS1009" s="21">
        <v>0</v>
      </c>
      <c r="AT1009" s="21">
        <v>0</v>
      </c>
      <c r="AU1009" s="21">
        <v>0</v>
      </c>
      <c r="AV1009" s="21">
        <v>0</v>
      </c>
      <c r="AW1009" s="21">
        <v>0</v>
      </c>
      <c r="AX1009" s="21">
        <v>0</v>
      </c>
      <c r="AZ100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00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09" s="22">
        <f>Enrollment[[#This Row],[Refugee Children 3-14]]+Enrollment[[#This Row],[Refugee Children 15-24]]</f>
        <v>108</v>
      </c>
      <c r="BC100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0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09" s="22">
        <f>Enrollment[[#This Row],[Host Children 3-14]]+Enrollment[[#This Row],[Host Children 15-24]]</f>
        <v>0</v>
      </c>
      <c r="BF1009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009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09" s="22">
        <f>Enrollment[[#This Row],['# of Boys from host community in age group 3-5 enrolled in learning spaces]]+Enrollment[[#This Row],['# of Boys from host community in age group 6-14 enrolled in learning spaces]]</f>
        <v>0</v>
      </c>
      <c r="BI1009" s="22">
        <f>Enrollment[[#This Row],['# of Girls from host community in age group 3-5 enrolled in learning spaces]]+Enrollment[[#This Row],['# of Girls from host community in age group 6-14 enrolled in learning spaces]]</f>
        <v>0</v>
      </c>
      <c r="BJ1009" s="22">
        <f>Enrollment[[#This Row],[Male Refugee (3-14)]]+Enrollment[[#This Row],[Host Male (3-14)]]</f>
        <v>56</v>
      </c>
      <c r="BK1009" s="22">
        <f>Enrollment[[#This Row],[Female Refugee (3-14)]]+Enrollment[[#This Row],[Host Female (3-14)]]</f>
        <v>52</v>
      </c>
      <c r="BL100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0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09" s="22">
        <f>Enrollment[[#This Row],['# of Boys from host community in age group 15-17 enrolled in learning spaces]]+Enrollment[[#This Row],['# of Boys from host community in age group 18-24 enrolled in learning spaces]]</f>
        <v>0</v>
      </c>
      <c r="BO100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09" s="22">
        <f>Enrollment[[#This Row],[Male Refugee (15-24)]]+Enrollment[[#This Row],[Male Host (15-24)]]</f>
        <v>0</v>
      </c>
      <c r="BQ1009" s="22">
        <f>Enrollment[[#This Row],[Female Refugee  (15-24)]]+Enrollment[[#This Row],[Female Host (15-24)]]</f>
        <v>0</v>
      </c>
      <c r="BR1009" s="22">
        <f>Enrollment[[#This Row],[Total Male (3-14)]]+Enrollment[[#This Row],[Total Male (15-24)]]</f>
        <v>56</v>
      </c>
      <c r="BS1009" s="22">
        <f>Enrollment[[#This Row],[Total Female (3-14)]]+Enrollment[[#This Row],[Total Female (15-24)]]</f>
        <v>52</v>
      </c>
      <c r="BT1009" s="22">
        <f>Enrollment[[#This Row],[Refugee Total]]+Enrollment[[#This Row],[Total Host]]</f>
        <v>108</v>
      </c>
      <c r="BU1009" s="22">
        <f>Enrollment[[#This Row],['# of Girls from refugee community in age group 3-5 enrolled in learning spaces]]+Enrollment[[#This Row],['# of Girls from host community in age group 3-5 enrolled in learning spaces]]</f>
        <v>15</v>
      </c>
      <c r="BV1009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00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0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09" s="22">
        <f>Enrollment[[#This Row],['# of Boys from refugee community in age group 3-5 enrolled in learning spaces]]+Enrollment[[#This Row],['# of Boys from host community in age group 3-5 enrolled in learning spaces]]</f>
        <v>20</v>
      </c>
      <c r="BZ1009" s="22">
        <f>Enrollment[[#This Row],['# of Boys from refugee community in age group 6-14 enrolled in learning spaces]]+Enrollment[[#This Row],['# of Boys from host community in age group 6-14 enrolled in learning spaces]]</f>
        <v>36</v>
      </c>
      <c r="CA100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0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10" spans="1:80">
      <c r="A1010" s="21" t="s">
        <v>1614</v>
      </c>
      <c r="B1010" s="21" t="s">
        <v>1615</v>
      </c>
      <c r="E1010" s="21" t="s">
        <v>291</v>
      </c>
      <c r="F1010" s="21" t="s">
        <v>1632</v>
      </c>
      <c r="G1010" s="21">
        <v>31013111</v>
      </c>
      <c r="H1010" s="21" t="s">
        <v>166</v>
      </c>
      <c r="I1010" s="21" t="s">
        <v>259</v>
      </c>
      <c r="J1010" s="21" t="s">
        <v>168</v>
      </c>
      <c r="K1010" s="21">
        <v>21.089168000000001</v>
      </c>
      <c r="L1010" s="21">
        <v>92.199617000000003</v>
      </c>
      <c r="M1010" s="21">
        <v>0</v>
      </c>
      <c r="N1010" s="21">
        <v>0</v>
      </c>
      <c r="P1010" s="21" t="s">
        <v>99</v>
      </c>
      <c r="Q1010" s="21" t="s">
        <v>108</v>
      </c>
      <c r="S1010" s="21">
        <v>18</v>
      </c>
      <c r="T1010" s="21">
        <v>0</v>
      </c>
      <c r="U1010" s="21">
        <v>17</v>
      </c>
      <c r="V1010" s="21">
        <v>0</v>
      </c>
      <c r="W1010" s="21">
        <v>0</v>
      </c>
      <c r="X1010" s="21">
        <v>0</v>
      </c>
      <c r="Y1010" s="21">
        <v>0</v>
      </c>
      <c r="Z1010" s="21">
        <v>0</v>
      </c>
      <c r="AA1010" s="21">
        <v>39</v>
      </c>
      <c r="AB1010" s="21">
        <v>0</v>
      </c>
      <c r="AC1010" s="21">
        <v>41</v>
      </c>
      <c r="AD1010" s="21">
        <v>0</v>
      </c>
      <c r="AE1010" s="21">
        <v>0</v>
      </c>
      <c r="AF1010" s="21">
        <v>0</v>
      </c>
      <c r="AG1010" s="21">
        <v>0</v>
      </c>
      <c r="AH1010" s="21">
        <v>0</v>
      </c>
      <c r="AI1010" s="21">
        <v>0</v>
      </c>
      <c r="AJ1010" s="21">
        <v>0</v>
      </c>
      <c r="AK1010" s="21">
        <v>0</v>
      </c>
      <c r="AL1010" s="21">
        <v>0</v>
      </c>
      <c r="AM1010" s="21">
        <v>0</v>
      </c>
      <c r="AN1010" s="21">
        <v>0</v>
      </c>
      <c r="AO1010" s="21">
        <v>0</v>
      </c>
      <c r="AP1010" s="21">
        <v>0</v>
      </c>
      <c r="AQ1010" s="21">
        <v>0</v>
      </c>
      <c r="AR1010" s="21">
        <v>0</v>
      </c>
      <c r="AS1010" s="21">
        <v>0</v>
      </c>
      <c r="AT1010" s="21">
        <v>0</v>
      </c>
      <c r="AU1010" s="21">
        <v>0</v>
      </c>
      <c r="AV1010" s="21">
        <v>0</v>
      </c>
      <c r="AW1010" s="21">
        <v>0</v>
      </c>
      <c r="AX1010" s="21">
        <v>0</v>
      </c>
      <c r="AZ10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115</v>
      </c>
      <c r="BA10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10" s="22">
        <f>Enrollment[[#This Row],[Refugee Children 3-14]]+Enrollment[[#This Row],[Refugee Children 15-24]]</f>
        <v>115</v>
      </c>
      <c r="BC10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10" s="22">
        <f>Enrollment[[#This Row],[Host Children 3-14]]+Enrollment[[#This Row],[Host Children 15-24]]</f>
        <v>0</v>
      </c>
      <c r="BF1010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010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010" s="22">
        <f>Enrollment[[#This Row],['# of Boys from host community in age group 3-5 enrolled in learning spaces]]+Enrollment[[#This Row],['# of Boys from host community in age group 6-14 enrolled in learning spaces]]</f>
        <v>0</v>
      </c>
      <c r="BI1010" s="22">
        <f>Enrollment[[#This Row],['# of Girls from host community in age group 3-5 enrolled in learning spaces]]+Enrollment[[#This Row],['# of Girls from host community in age group 6-14 enrolled in learning spaces]]</f>
        <v>0</v>
      </c>
      <c r="BJ1010" s="22">
        <f>Enrollment[[#This Row],[Male Refugee (3-14)]]+Enrollment[[#This Row],[Host Male (3-14)]]</f>
        <v>58</v>
      </c>
      <c r="BK1010" s="22">
        <f>Enrollment[[#This Row],[Female Refugee (3-14)]]+Enrollment[[#This Row],[Host Female (3-14)]]</f>
        <v>57</v>
      </c>
      <c r="BL10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10" s="22">
        <f>Enrollment[[#This Row],['# of Boys from host community in age group 15-17 enrolled in learning spaces]]+Enrollment[[#This Row],['# of Boys from host community in age group 18-24 enrolled in learning spaces]]</f>
        <v>0</v>
      </c>
      <c r="BO10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10" s="22">
        <f>Enrollment[[#This Row],[Male Refugee (15-24)]]+Enrollment[[#This Row],[Male Host (15-24)]]</f>
        <v>0</v>
      </c>
      <c r="BQ1010" s="22">
        <f>Enrollment[[#This Row],[Female Refugee  (15-24)]]+Enrollment[[#This Row],[Female Host (15-24)]]</f>
        <v>0</v>
      </c>
      <c r="BR1010" s="22">
        <f>Enrollment[[#This Row],[Total Male (3-14)]]+Enrollment[[#This Row],[Total Male (15-24)]]</f>
        <v>58</v>
      </c>
      <c r="BS1010" s="22">
        <f>Enrollment[[#This Row],[Total Female (3-14)]]+Enrollment[[#This Row],[Total Female (15-24)]]</f>
        <v>57</v>
      </c>
      <c r="BT1010" s="22">
        <f>Enrollment[[#This Row],[Refugee Total]]+Enrollment[[#This Row],[Total Host]]</f>
        <v>115</v>
      </c>
      <c r="BU1010" s="22">
        <f>Enrollment[[#This Row],['# of Girls from refugee community in age group 3-5 enrolled in learning spaces]]+Enrollment[[#This Row],['# of Girls from host community in age group 3-5 enrolled in learning spaces]]</f>
        <v>18</v>
      </c>
      <c r="BV1010" s="22">
        <f>Enrollment[[#This Row],['# of Girls from refugee community in age group 6-14 enrolled in learning spaces]]+Enrollment[[#This Row],['# of Girls from host community in age group 6-14 enrolled in learning spaces]]</f>
        <v>39</v>
      </c>
      <c r="BW10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10" s="22">
        <f>Enrollment[[#This Row],['# of Boys from refugee community in age group 3-5 enrolled in learning spaces]]+Enrollment[[#This Row],['# of Boys from host community in age group 3-5 enrolled in learning spaces]]</f>
        <v>17</v>
      </c>
      <c r="BZ1010" s="22">
        <f>Enrollment[[#This Row],['# of Boys from refugee community in age group 6-14 enrolled in learning spaces]]+Enrollment[[#This Row],['# of Boys from host community in age group 6-14 enrolled in learning spaces]]</f>
        <v>41</v>
      </c>
      <c r="CA10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11" spans="1:80">
      <c r="A1011" s="21" t="s">
        <v>1614</v>
      </c>
      <c r="B1011" s="21" t="s">
        <v>1615</v>
      </c>
      <c r="E1011" s="21" t="s">
        <v>291</v>
      </c>
      <c r="F1011" s="21" t="s">
        <v>1633</v>
      </c>
      <c r="G1011" s="21">
        <v>31013221</v>
      </c>
      <c r="H1011" s="21" t="s">
        <v>166</v>
      </c>
      <c r="I1011" s="21" t="s">
        <v>259</v>
      </c>
      <c r="J1011" s="21" t="s">
        <v>168</v>
      </c>
      <c r="K1011" s="21">
        <v>21.088866916220201</v>
      </c>
      <c r="L1011" s="21">
        <v>92.197789495359203</v>
      </c>
      <c r="M1011" s="21">
        <v>-58.907250614734302</v>
      </c>
      <c r="N1011" s="21">
        <v>4</v>
      </c>
      <c r="P1011" s="21" t="s">
        <v>99</v>
      </c>
      <c r="Q1011" s="21" t="s">
        <v>108</v>
      </c>
      <c r="S1011" s="21">
        <v>15</v>
      </c>
      <c r="T1011" s="21">
        <v>0</v>
      </c>
      <c r="U1011" s="21">
        <v>20</v>
      </c>
      <c r="V1011" s="21">
        <v>0</v>
      </c>
      <c r="W1011" s="21">
        <v>0</v>
      </c>
      <c r="X1011" s="21">
        <v>0</v>
      </c>
      <c r="Y1011" s="21">
        <v>0</v>
      </c>
      <c r="Z1011" s="21">
        <v>0</v>
      </c>
      <c r="AA1011" s="21">
        <v>38</v>
      </c>
      <c r="AB1011" s="21">
        <v>0</v>
      </c>
      <c r="AC1011" s="21">
        <v>36</v>
      </c>
      <c r="AD1011" s="21">
        <v>0</v>
      </c>
      <c r="AE1011" s="21">
        <v>0</v>
      </c>
      <c r="AF1011" s="21">
        <v>0</v>
      </c>
      <c r="AG1011" s="21">
        <v>0</v>
      </c>
      <c r="AH1011" s="21">
        <v>0</v>
      </c>
      <c r="AI1011" s="21">
        <v>0</v>
      </c>
      <c r="AJ1011" s="21">
        <v>0</v>
      </c>
      <c r="AK1011" s="21">
        <v>0</v>
      </c>
      <c r="AL1011" s="21">
        <v>0</v>
      </c>
      <c r="AM1011" s="21">
        <v>0</v>
      </c>
      <c r="AN1011" s="21">
        <v>0</v>
      </c>
      <c r="AO1011" s="21">
        <v>0</v>
      </c>
      <c r="AP1011" s="21">
        <v>0</v>
      </c>
      <c r="AQ1011" s="21">
        <v>0</v>
      </c>
      <c r="AR1011" s="21">
        <v>0</v>
      </c>
      <c r="AS1011" s="21">
        <v>0</v>
      </c>
      <c r="AT1011" s="21">
        <v>0</v>
      </c>
      <c r="AU1011" s="21">
        <v>0</v>
      </c>
      <c r="AV1011" s="21">
        <v>0</v>
      </c>
      <c r="AW1011" s="21">
        <v>0</v>
      </c>
      <c r="AX1011" s="21">
        <v>0</v>
      </c>
      <c r="AZ10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10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11" s="22">
        <f>Enrollment[[#This Row],[Refugee Children 3-14]]+Enrollment[[#This Row],[Refugee Children 15-24]]</f>
        <v>109</v>
      </c>
      <c r="BC10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11" s="22">
        <f>Enrollment[[#This Row],[Host Children 3-14]]+Enrollment[[#This Row],[Host Children 15-24]]</f>
        <v>0</v>
      </c>
      <c r="BF1011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011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011" s="22">
        <f>Enrollment[[#This Row],['# of Boys from host community in age group 3-5 enrolled in learning spaces]]+Enrollment[[#This Row],['# of Boys from host community in age group 6-14 enrolled in learning spaces]]</f>
        <v>0</v>
      </c>
      <c r="BI1011" s="22">
        <f>Enrollment[[#This Row],['# of Girls from host community in age group 3-5 enrolled in learning spaces]]+Enrollment[[#This Row],['# of Girls from host community in age group 6-14 enrolled in learning spaces]]</f>
        <v>0</v>
      </c>
      <c r="BJ1011" s="22">
        <f>Enrollment[[#This Row],[Male Refugee (3-14)]]+Enrollment[[#This Row],[Host Male (3-14)]]</f>
        <v>56</v>
      </c>
      <c r="BK1011" s="22">
        <f>Enrollment[[#This Row],[Female Refugee (3-14)]]+Enrollment[[#This Row],[Host Female (3-14)]]</f>
        <v>53</v>
      </c>
      <c r="BL10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11" s="22">
        <f>Enrollment[[#This Row],['# of Boys from host community in age group 15-17 enrolled in learning spaces]]+Enrollment[[#This Row],['# of Boys from host community in age group 18-24 enrolled in learning spaces]]</f>
        <v>0</v>
      </c>
      <c r="BO10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11" s="22">
        <f>Enrollment[[#This Row],[Male Refugee (15-24)]]+Enrollment[[#This Row],[Male Host (15-24)]]</f>
        <v>0</v>
      </c>
      <c r="BQ1011" s="22">
        <f>Enrollment[[#This Row],[Female Refugee  (15-24)]]+Enrollment[[#This Row],[Female Host (15-24)]]</f>
        <v>0</v>
      </c>
      <c r="BR1011" s="22">
        <f>Enrollment[[#This Row],[Total Male (3-14)]]+Enrollment[[#This Row],[Total Male (15-24)]]</f>
        <v>56</v>
      </c>
      <c r="BS1011" s="22">
        <f>Enrollment[[#This Row],[Total Female (3-14)]]+Enrollment[[#This Row],[Total Female (15-24)]]</f>
        <v>53</v>
      </c>
      <c r="BT1011" s="22">
        <f>Enrollment[[#This Row],[Refugee Total]]+Enrollment[[#This Row],[Total Host]]</f>
        <v>109</v>
      </c>
      <c r="BU1011" s="22">
        <f>Enrollment[[#This Row],['# of Girls from refugee community in age group 3-5 enrolled in learning spaces]]+Enrollment[[#This Row],['# of Girls from host community in age group 3-5 enrolled in learning spaces]]</f>
        <v>15</v>
      </c>
      <c r="BV1011" s="22">
        <f>Enrollment[[#This Row],['# of Girls from refugee community in age group 6-14 enrolled in learning spaces]]+Enrollment[[#This Row],['# of Girls from host community in age group 6-14 enrolled in learning spaces]]</f>
        <v>38</v>
      </c>
      <c r="BW10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11" s="22">
        <f>Enrollment[[#This Row],['# of Boys from refugee community in age group 3-5 enrolled in learning spaces]]+Enrollment[[#This Row],['# of Boys from host community in age group 3-5 enrolled in learning spaces]]</f>
        <v>20</v>
      </c>
      <c r="BZ1011" s="22">
        <f>Enrollment[[#This Row],['# of Boys from refugee community in age group 6-14 enrolled in learning spaces]]+Enrollment[[#This Row],['# of Boys from host community in age group 6-14 enrolled in learning spaces]]</f>
        <v>36</v>
      </c>
      <c r="CA10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12" spans="1:80">
      <c r="A1012" s="21" t="s">
        <v>1614</v>
      </c>
      <c r="B1012" s="21" t="s">
        <v>1615</v>
      </c>
      <c r="E1012" s="21" t="s">
        <v>475</v>
      </c>
      <c r="F1012" s="21" t="s">
        <v>1634</v>
      </c>
      <c r="G1012" s="21">
        <v>31012867</v>
      </c>
      <c r="H1012" s="21" t="s">
        <v>166</v>
      </c>
      <c r="I1012" s="21" t="s">
        <v>167</v>
      </c>
      <c r="J1012" s="21" t="s">
        <v>168</v>
      </c>
      <c r="K1012" s="21">
        <v>21.0898144198989</v>
      </c>
      <c r="L1012" s="21">
        <v>92.196707508359097</v>
      </c>
      <c r="M1012" s="21">
        <v>-26.591286535017598</v>
      </c>
      <c r="N1012" s="21">
        <v>4</v>
      </c>
      <c r="P1012" s="21" t="s">
        <v>99</v>
      </c>
      <c r="Q1012" s="21" t="s">
        <v>108</v>
      </c>
      <c r="S1012" s="21">
        <v>15</v>
      </c>
      <c r="T1012" s="21">
        <v>0</v>
      </c>
      <c r="U1012" s="21">
        <v>20</v>
      </c>
      <c r="V1012" s="21">
        <v>0</v>
      </c>
      <c r="W1012" s="21">
        <v>0</v>
      </c>
      <c r="X1012" s="21">
        <v>0</v>
      </c>
      <c r="Y1012" s="21">
        <v>0</v>
      </c>
      <c r="Z1012" s="21">
        <v>0</v>
      </c>
      <c r="AA1012" s="21">
        <v>33</v>
      </c>
      <c r="AB1012" s="21">
        <v>0</v>
      </c>
      <c r="AC1012" s="21">
        <v>38</v>
      </c>
      <c r="AD1012" s="21">
        <v>0</v>
      </c>
      <c r="AE1012" s="21">
        <v>0</v>
      </c>
      <c r="AF1012" s="21">
        <v>0</v>
      </c>
      <c r="AG1012" s="21">
        <v>0</v>
      </c>
      <c r="AH1012" s="21">
        <v>0</v>
      </c>
      <c r="AI1012" s="21">
        <v>0</v>
      </c>
      <c r="AJ1012" s="21">
        <v>0</v>
      </c>
      <c r="AK1012" s="21">
        <v>0</v>
      </c>
      <c r="AL1012" s="21">
        <v>0</v>
      </c>
      <c r="AM1012" s="21">
        <v>0</v>
      </c>
      <c r="AN1012" s="21">
        <v>0</v>
      </c>
      <c r="AO1012" s="21">
        <v>0</v>
      </c>
      <c r="AP1012" s="21">
        <v>0</v>
      </c>
      <c r="AQ1012" s="21">
        <v>0</v>
      </c>
      <c r="AR1012" s="21">
        <v>0</v>
      </c>
      <c r="AS1012" s="21">
        <v>0</v>
      </c>
      <c r="AT1012" s="21">
        <v>0</v>
      </c>
      <c r="AU1012" s="21">
        <v>0</v>
      </c>
      <c r="AV1012" s="21">
        <v>0</v>
      </c>
      <c r="AW1012" s="21">
        <v>0</v>
      </c>
      <c r="AX1012" s="21">
        <v>0</v>
      </c>
      <c r="AZ10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12" s="22">
        <f>Enrollment[[#This Row],[Refugee Children 3-14]]+Enrollment[[#This Row],[Refugee Children 15-24]]</f>
        <v>106</v>
      </c>
      <c r="BC10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12" s="22">
        <f>Enrollment[[#This Row],[Host Children 3-14]]+Enrollment[[#This Row],[Host Children 15-24]]</f>
        <v>0</v>
      </c>
      <c r="BF1012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012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012" s="22">
        <f>Enrollment[[#This Row],['# of Boys from host community in age group 3-5 enrolled in learning spaces]]+Enrollment[[#This Row],['# of Boys from host community in age group 6-14 enrolled in learning spaces]]</f>
        <v>0</v>
      </c>
      <c r="BI1012" s="22">
        <f>Enrollment[[#This Row],['# of Girls from host community in age group 3-5 enrolled in learning spaces]]+Enrollment[[#This Row],['# of Girls from host community in age group 6-14 enrolled in learning spaces]]</f>
        <v>0</v>
      </c>
      <c r="BJ1012" s="22">
        <f>Enrollment[[#This Row],[Male Refugee (3-14)]]+Enrollment[[#This Row],[Host Male (3-14)]]</f>
        <v>58</v>
      </c>
      <c r="BK1012" s="22">
        <f>Enrollment[[#This Row],[Female Refugee (3-14)]]+Enrollment[[#This Row],[Host Female (3-14)]]</f>
        <v>48</v>
      </c>
      <c r="BL10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12" s="22">
        <f>Enrollment[[#This Row],['# of Boys from host community in age group 15-17 enrolled in learning spaces]]+Enrollment[[#This Row],['# of Boys from host community in age group 18-24 enrolled in learning spaces]]</f>
        <v>0</v>
      </c>
      <c r="BO10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12" s="22">
        <f>Enrollment[[#This Row],[Male Refugee (15-24)]]+Enrollment[[#This Row],[Male Host (15-24)]]</f>
        <v>0</v>
      </c>
      <c r="BQ1012" s="22">
        <f>Enrollment[[#This Row],[Female Refugee  (15-24)]]+Enrollment[[#This Row],[Female Host (15-24)]]</f>
        <v>0</v>
      </c>
      <c r="BR1012" s="22">
        <f>Enrollment[[#This Row],[Total Male (3-14)]]+Enrollment[[#This Row],[Total Male (15-24)]]</f>
        <v>58</v>
      </c>
      <c r="BS1012" s="22">
        <f>Enrollment[[#This Row],[Total Female (3-14)]]+Enrollment[[#This Row],[Total Female (15-24)]]</f>
        <v>48</v>
      </c>
      <c r="BT1012" s="22">
        <f>Enrollment[[#This Row],[Refugee Total]]+Enrollment[[#This Row],[Total Host]]</f>
        <v>106</v>
      </c>
      <c r="BU1012" s="22">
        <f>Enrollment[[#This Row],['# of Girls from refugee community in age group 3-5 enrolled in learning spaces]]+Enrollment[[#This Row],['# of Girls from host community in age group 3-5 enrolled in learning spaces]]</f>
        <v>15</v>
      </c>
      <c r="BV1012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0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12" s="22">
        <f>Enrollment[[#This Row],['# of Boys from refugee community in age group 3-5 enrolled in learning spaces]]+Enrollment[[#This Row],['# of Boys from host community in age group 3-5 enrolled in learning spaces]]</f>
        <v>20</v>
      </c>
      <c r="BZ1012" s="22">
        <f>Enrollment[[#This Row],['# of Boys from refugee community in age group 6-14 enrolled in learning spaces]]+Enrollment[[#This Row],['# of Boys from host community in age group 6-14 enrolled in learning spaces]]</f>
        <v>38</v>
      </c>
      <c r="CA10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13" spans="1:80">
      <c r="A1013" s="21" t="s">
        <v>1614</v>
      </c>
      <c r="B1013" s="21" t="s">
        <v>1615</v>
      </c>
      <c r="E1013" s="21" t="s">
        <v>475</v>
      </c>
      <c r="F1013" s="21" t="s">
        <v>1635</v>
      </c>
      <c r="G1013" s="21">
        <v>31012875</v>
      </c>
      <c r="H1013" s="21" t="s">
        <v>166</v>
      </c>
      <c r="I1013" s="21" t="s">
        <v>167</v>
      </c>
      <c r="J1013" s="21" t="s">
        <v>168</v>
      </c>
      <c r="K1013" s="21">
        <v>21.091210008575001</v>
      </c>
      <c r="L1013" s="21">
        <v>92.195533804701299</v>
      </c>
      <c r="M1013" s="21">
        <v>-29.6077746544169</v>
      </c>
      <c r="N1013" s="21">
        <v>4</v>
      </c>
      <c r="P1013" s="21" t="s">
        <v>99</v>
      </c>
      <c r="Q1013" s="21" t="s">
        <v>108</v>
      </c>
      <c r="S1013" s="21">
        <v>20</v>
      </c>
      <c r="T1013" s="21">
        <v>0</v>
      </c>
      <c r="U1013" s="21">
        <v>15</v>
      </c>
      <c r="V1013" s="21">
        <v>0</v>
      </c>
      <c r="W1013" s="21">
        <v>0</v>
      </c>
      <c r="X1013" s="21">
        <v>0</v>
      </c>
      <c r="Y1013" s="21">
        <v>0</v>
      </c>
      <c r="Z1013" s="21">
        <v>0</v>
      </c>
      <c r="AA1013" s="21">
        <v>35</v>
      </c>
      <c r="AB1013" s="21">
        <v>0</v>
      </c>
      <c r="AC1013" s="21">
        <v>36</v>
      </c>
      <c r="AD1013" s="21">
        <v>0</v>
      </c>
      <c r="AE1013" s="21">
        <v>0</v>
      </c>
      <c r="AF1013" s="21">
        <v>0</v>
      </c>
      <c r="AG1013" s="21">
        <v>0</v>
      </c>
      <c r="AH1013" s="21">
        <v>0</v>
      </c>
      <c r="AI1013" s="21">
        <v>0</v>
      </c>
      <c r="AJ1013" s="21">
        <v>0</v>
      </c>
      <c r="AK1013" s="21">
        <v>0</v>
      </c>
      <c r="AL1013" s="21">
        <v>0</v>
      </c>
      <c r="AM1013" s="21">
        <v>0</v>
      </c>
      <c r="AN1013" s="21">
        <v>0</v>
      </c>
      <c r="AO1013" s="21">
        <v>0</v>
      </c>
      <c r="AP1013" s="21">
        <v>0</v>
      </c>
      <c r="AQ1013" s="21">
        <v>0</v>
      </c>
      <c r="AR1013" s="21">
        <v>0</v>
      </c>
      <c r="AS1013" s="21">
        <v>0</v>
      </c>
      <c r="AT1013" s="21">
        <v>0</v>
      </c>
      <c r="AU1013" s="21">
        <v>0</v>
      </c>
      <c r="AV1013" s="21">
        <v>0</v>
      </c>
      <c r="AW1013" s="21">
        <v>0</v>
      </c>
      <c r="AX1013" s="21">
        <v>0</v>
      </c>
      <c r="AZ10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13" s="22">
        <f>Enrollment[[#This Row],[Refugee Children 3-14]]+Enrollment[[#This Row],[Refugee Children 15-24]]</f>
        <v>106</v>
      </c>
      <c r="BC10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13" s="22">
        <f>Enrollment[[#This Row],[Host Children 3-14]]+Enrollment[[#This Row],[Host Children 15-24]]</f>
        <v>0</v>
      </c>
      <c r="BF1013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013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013" s="22">
        <f>Enrollment[[#This Row],['# of Boys from host community in age group 3-5 enrolled in learning spaces]]+Enrollment[[#This Row],['# of Boys from host community in age group 6-14 enrolled in learning spaces]]</f>
        <v>0</v>
      </c>
      <c r="BI1013" s="22">
        <f>Enrollment[[#This Row],['# of Girls from host community in age group 3-5 enrolled in learning spaces]]+Enrollment[[#This Row],['# of Girls from host community in age group 6-14 enrolled in learning spaces]]</f>
        <v>0</v>
      </c>
      <c r="BJ1013" s="22">
        <f>Enrollment[[#This Row],[Male Refugee (3-14)]]+Enrollment[[#This Row],[Host Male (3-14)]]</f>
        <v>51</v>
      </c>
      <c r="BK1013" s="22">
        <f>Enrollment[[#This Row],[Female Refugee (3-14)]]+Enrollment[[#This Row],[Host Female (3-14)]]</f>
        <v>55</v>
      </c>
      <c r="BL10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13" s="22">
        <f>Enrollment[[#This Row],['# of Boys from host community in age group 15-17 enrolled in learning spaces]]+Enrollment[[#This Row],['# of Boys from host community in age group 18-24 enrolled in learning spaces]]</f>
        <v>0</v>
      </c>
      <c r="BO10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13" s="22">
        <f>Enrollment[[#This Row],[Male Refugee (15-24)]]+Enrollment[[#This Row],[Male Host (15-24)]]</f>
        <v>0</v>
      </c>
      <c r="BQ1013" s="22">
        <f>Enrollment[[#This Row],[Female Refugee  (15-24)]]+Enrollment[[#This Row],[Female Host (15-24)]]</f>
        <v>0</v>
      </c>
      <c r="BR1013" s="22">
        <f>Enrollment[[#This Row],[Total Male (3-14)]]+Enrollment[[#This Row],[Total Male (15-24)]]</f>
        <v>51</v>
      </c>
      <c r="BS1013" s="22">
        <f>Enrollment[[#This Row],[Total Female (3-14)]]+Enrollment[[#This Row],[Total Female (15-24)]]</f>
        <v>55</v>
      </c>
      <c r="BT1013" s="22">
        <f>Enrollment[[#This Row],[Refugee Total]]+Enrollment[[#This Row],[Total Host]]</f>
        <v>106</v>
      </c>
      <c r="BU1013" s="22">
        <f>Enrollment[[#This Row],['# of Girls from refugee community in age group 3-5 enrolled in learning spaces]]+Enrollment[[#This Row],['# of Girls from host community in age group 3-5 enrolled in learning spaces]]</f>
        <v>20</v>
      </c>
      <c r="BV1013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0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13" s="22">
        <f>Enrollment[[#This Row],['# of Boys from refugee community in age group 3-5 enrolled in learning spaces]]+Enrollment[[#This Row],['# of Boys from host community in age group 3-5 enrolled in learning spaces]]</f>
        <v>15</v>
      </c>
      <c r="BZ1013" s="22">
        <f>Enrollment[[#This Row],['# of Boys from refugee community in age group 6-14 enrolled in learning spaces]]+Enrollment[[#This Row],['# of Boys from host community in age group 6-14 enrolled in learning spaces]]</f>
        <v>36</v>
      </c>
      <c r="CA10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14" spans="1:80">
      <c r="A1014" s="21" t="s">
        <v>1614</v>
      </c>
      <c r="B1014" s="21" t="s">
        <v>1615</v>
      </c>
      <c r="E1014" s="21" t="s">
        <v>475</v>
      </c>
      <c r="F1014" s="21" t="s">
        <v>1636</v>
      </c>
      <c r="G1014" s="21">
        <v>31012922</v>
      </c>
      <c r="H1014" s="21" t="s">
        <v>166</v>
      </c>
      <c r="I1014" s="21" t="s">
        <v>167</v>
      </c>
      <c r="J1014" s="21" t="s">
        <v>168</v>
      </c>
      <c r="K1014" s="21">
        <v>21.090257150001602</v>
      </c>
      <c r="L1014" s="21">
        <v>92.197184142720801</v>
      </c>
      <c r="M1014" s="21">
        <v>-38.083267162781397</v>
      </c>
      <c r="N1014" s="21">
        <v>4</v>
      </c>
      <c r="P1014" s="21" t="s">
        <v>99</v>
      </c>
      <c r="Q1014" s="21" t="s">
        <v>108</v>
      </c>
      <c r="S1014" s="21">
        <v>18</v>
      </c>
      <c r="T1014" s="21">
        <v>0</v>
      </c>
      <c r="U1014" s="21">
        <v>18</v>
      </c>
      <c r="V1014" s="21">
        <v>0</v>
      </c>
      <c r="W1014" s="21">
        <v>0</v>
      </c>
      <c r="X1014" s="21">
        <v>0</v>
      </c>
      <c r="Y1014" s="21">
        <v>0</v>
      </c>
      <c r="Z1014" s="21">
        <v>0</v>
      </c>
      <c r="AA1014" s="21">
        <v>27</v>
      </c>
      <c r="AB1014" s="21">
        <v>0</v>
      </c>
      <c r="AC1014" s="21">
        <v>43</v>
      </c>
      <c r="AD1014" s="21">
        <v>0</v>
      </c>
      <c r="AE1014" s="21">
        <v>0</v>
      </c>
      <c r="AF1014" s="21">
        <v>0</v>
      </c>
      <c r="AG1014" s="21">
        <v>0</v>
      </c>
      <c r="AH1014" s="21">
        <v>0</v>
      </c>
      <c r="AI1014" s="21">
        <v>0</v>
      </c>
      <c r="AJ1014" s="21">
        <v>0</v>
      </c>
      <c r="AK1014" s="21">
        <v>0</v>
      </c>
      <c r="AL1014" s="21">
        <v>0</v>
      </c>
      <c r="AM1014" s="21">
        <v>0</v>
      </c>
      <c r="AN1014" s="21">
        <v>0</v>
      </c>
      <c r="AO1014" s="21">
        <v>0</v>
      </c>
      <c r="AP1014" s="21">
        <v>0</v>
      </c>
      <c r="AQ1014" s="21">
        <v>0</v>
      </c>
      <c r="AR1014" s="21">
        <v>0</v>
      </c>
      <c r="AS1014" s="21">
        <v>0</v>
      </c>
      <c r="AT1014" s="21">
        <v>0</v>
      </c>
      <c r="AU1014" s="21">
        <v>0</v>
      </c>
      <c r="AV1014" s="21">
        <v>0</v>
      </c>
      <c r="AW1014" s="21">
        <v>0</v>
      </c>
      <c r="AX1014" s="21">
        <v>0</v>
      </c>
      <c r="AZ10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14" s="22">
        <f>Enrollment[[#This Row],[Refugee Children 3-14]]+Enrollment[[#This Row],[Refugee Children 15-24]]</f>
        <v>106</v>
      </c>
      <c r="BC10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14" s="22">
        <f>Enrollment[[#This Row],[Host Children 3-14]]+Enrollment[[#This Row],[Host Children 15-24]]</f>
        <v>0</v>
      </c>
      <c r="BF1014" s="22">
        <f>Enrollment[[#This Row],['# of Boys from refugee community in age group 3-5 enrolled in learning spaces]]+Enrollment[[#This Row],['# of Boys from refugee community in age group 6-14 enrolled in learning spaces]]</f>
        <v>61</v>
      </c>
      <c r="BG1014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1014" s="22">
        <f>Enrollment[[#This Row],['# of Boys from host community in age group 3-5 enrolled in learning spaces]]+Enrollment[[#This Row],['# of Boys from host community in age group 6-14 enrolled in learning spaces]]</f>
        <v>0</v>
      </c>
      <c r="BI1014" s="22">
        <f>Enrollment[[#This Row],['# of Girls from host community in age group 3-5 enrolled in learning spaces]]+Enrollment[[#This Row],['# of Girls from host community in age group 6-14 enrolled in learning spaces]]</f>
        <v>0</v>
      </c>
      <c r="BJ1014" s="22">
        <f>Enrollment[[#This Row],[Male Refugee (3-14)]]+Enrollment[[#This Row],[Host Male (3-14)]]</f>
        <v>61</v>
      </c>
      <c r="BK1014" s="22">
        <f>Enrollment[[#This Row],[Female Refugee (3-14)]]+Enrollment[[#This Row],[Host Female (3-14)]]</f>
        <v>45</v>
      </c>
      <c r="BL10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14" s="22">
        <f>Enrollment[[#This Row],['# of Boys from host community in age group 15-17 enrolled in learning spaces]]+Enrollment[[#This Row],['# of Boys from host community in age group 18-24 enrolled in learning spaces]]</f>
        <v>0</v>
      </c>
      <c r="BO10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14" s="22">
        <f>Enrollment[[#This Row],[Male Refugee (15-24)]]+Enrollment[[#This Row],[Male Host (15-24)]]</f>
        <v>0</v>
      </c>
      <c r="BQ1014" s="22">
        <f>Enrollment[[#This Row],[Female Refugee  (15-24)]]+Enrollment[[#This Row],[Female Host (15-24)]]</f>
        <v>0</v>
      </c>
      <c r="BR1014" s="22">
        <f>Enrollment[[#This Row],[Total Male (3-14)]]+Enrollment[[#This Row],[Total Male (15-24)]]</f>
        <v>61</v>
      </c>
      <c r="BS1014" s="22">
        <f>Enrollment[[#This Row],[Total Female (3-14)]]+Enrollment[[#This Row],[Total Female (15-24)]]</f>
        <v>45</v>
      </c>
      <c r="BT1014" s="22">
        <f>Enrollment[[#This Row],[Refugee Total]]+Enrollment[[#This Row],[Total Host]]</f>
        <v>106</v>
      </c>
      <c r="BU1014" s="22">
        <f>Enrollment[[#This Row],['# of Girls from refugee community in age group 3-5 enrolled in learning spaces]]+Enrollment[[#This Row],['# of Girls from host community in age group 3-5 enrolled in learning spaces]]</f>
        <v>18</v>
      </c>
      <c r="BV1014" s="22">
        <f>Enrollment[[#This Row],['# of Girls from refugee community in age group 6-14 enrolled in learning spaces]]+Enrollment[[#This Row],['# of Girls from host community in age group 6-14 enrolled in learning spaces]]</f>
        <v>27</v>
      </c>
      <c r="BW10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14" s="22">
        <f>Enrollment[[#This Row],['# of Boys from refugee community in age group 3-5 enrolled in learning spaces]]+Enrollment[[#This Row],['# of Boys from host community in age group 3-5 enrolled in learning spaces]]</f>
        <v>18</v>
      </c>
      <c r="BZ1014" s="22">
        <f>Enrollment[[#This Row],['# of Boys from refugee community in age group 6-14 enrolled in learning spaces]]+Enrollment[[#This Row],['# of Boys from host community in age group 6-14 enrolled in learning spaces]]</f>
        <v>43</v>
      </c>
      <c r="CA10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15" spans="1:80">
      <c r="A1015" s="21" t="s">
        <v>1614</v>
      </c>
      <c r="B1015" s="21" t="s">
        <v>1615</v>
      </c>
      <c r="E1015" s="21" t="s">
        <v>475</v>
      </c>
      <c r="F1015" s="21" t="s">
        <v>1637</v>
      </c>
      <c r="G1015" s="21">
        <v>31012940</v>
      </c>
      <c r="H1015" s="21" t="s">
        <v>166</v>
      </c>
      <c r="I1015" s="21" t="s">
        <v>259</v>
      </c>
      <c r="J1015" s="21" t="s">
        <v>168</v>
      </c>
      <c r="K1015" s="21">
        <v>21.0905384451003</v>
      </c>
      <c r="L1015" s="21">
        <v>92.194393048124098</v>
      </c>
      <c r="M1015" s="21">
        <v>-38.647669020761199</v>
      </c>
      <c r="N1015" s="21">
        <v>4</v>
      </c>
      <c r="P1015" s="21" t="s">
        <v>99</v>
      </c>
      <c r="Q1015" s="21" t="s">
        <v>108</v>
      </c>
      <c r="S1015" s="21">
        <v>20</v>
      </c>
      <c r="T1015" s="21">
        <v>0</v>
      </c>
      <c r="U1015" s="21">
        <v>16</v>
      </c>
      <c r="V1015" s="21">
        <v>0</v>
      </c>
      <c r="W1015" s="21">
        <v>0</v>
      </c>
      <c r="X1015" s="21">
        <v>0</v>
      </c>
      <c r="Y1015" s="21">
        <v>0</v>
      </c>
      <c r="Z1015" s="21">
        <v>0</v>
      </c>
      <c r="AA1015" s="21">
        <v>32</v>
      </c>
      <c r="AB1015" s="21">
        <v>0</v>
      </c>
      <c r="AC1015" s="21">
        <v>31</v>
      </c>
      <c r="AD1015" s="21">
        <v>0</v>
      </c>
      <c r="AE1015" s="21">
        <v>0</v>
      </c>
      <c r="AF1015" s="21">
        <v>0</v>
      </c>
      <c r="AG1015" s="21">
        <v>0</v>
      </c>
      <c r="AH1015" s="21">
        <v>0</v>
      </c>
      <c r="AI1015" s="21">
        <v>0</v>
      </c>
      <c r="AJ1015" s="21">
        <v>0</v>
      </c>
      <c r="AK1015" s="21">
        <v>0</v>
      </c>
      <c r="AL1015" s="21">
        <v>0</v>
      </c>
      <c r="AM1015" s="21">
        <v>0</v>
      </c>
      <c r="AN1015" s="21">
        <v>0</v>
      </c>
      <c r="AO1015" s="21">
        <v>0</v>
      </c>
      <c r="AP1015" s="21">
        <v>0</v>
      </c>
      <c r="AQ1015" s="21">
        <v>0</v>
      </c>
      <c r="AR1015" s="21">
        <v>0</v>
      </c>
      <c r="AS1015" s="21">
        <v>0</v>
      </c>
      <c r="AT1015" s="21">
        <v>0</v>
      </c>
      <c r="AU1015" s="21">
        <v>0</v>
      </c>
      <c r="AV1015" s="21">
        <v>0</v>
      </c>
      <c r="AW1015" s="21">
        <v>0</v>
      </c>
      <c r="AX1015" s="21">
        <v>0</v>
      </c>
      <c r="AZ10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99</v>
      </c>
      <c r="BA10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15" s="22">
        <f>Enrollment[[#This Row],[Refugee Children 3-14]]+Enrollment[[#This Row],[Refugee Children 15-24]]</f>
        <v>99</v>
      </c>
      <c r="BC10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15" s="22">
        <f>Enrollment[[#This Row],[Host Children 3-14]]+Enrollment[[#This Row],[Host Children 15-24]]</f>
        <v>0</v>
      </c>
      <c r="BF1015" s="22">
        <f>Enrollment[[#This Row],['# of Boys from refugee community in age group 3-5 enrolled in learning spaces]]+Enrollment[[#This Row],['# of Boys from refugee community in age group 6-14 enrolled in learning spaces]]</f>
        <v>47</v>
      </c>
      <c r="BG1015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15" s="22">
        <f>Enrollment[[#This Row],['# of Boys from host community in age group 3-5 enrolled in learning spaces]]+Enrollment[[#This Row],['# of Boys from host community in age group 6-14 enrolled in learning spaces]]</f>
        <v>0</v>
      </c>
      <c r="BI1015" s="22">
        <f>Enrollment[[#This Row],['# of Girls from host community in age group 3-5 enrolled in learning spaces]]+Enrollment[[#This Row],['# of Girls from host community in age group 6-14 enrolled in learning spaces]]</f>
        <v>0</v>
      </c>
      <c r="BJ1015" s="22">
        <f>Enrollment[[#This Row],[Male Refugee (3-14)]]+Enrollment[[#This Row],[Host Male (3-14)]]</f>
        <v>47</v>
      </c>
      <c r="BK1015" s="22">
        <f>Enrollment[[#This Row],[Female Refugee (3-14)]]+Enrollment[[#This Row],[Host Female (3-14)]]</f>
        <v>52</v>
      </c>
      <c r="BL10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15" s="22">
        <f>Enrollment[[#This Row],['# of Boys from host community in age group 15-17 enrolled in learning spaces]]+Enrollment[[#This Row],['# of Boys from host community in age group 18-24 enrolled in learning spaces]]</f>
        <v>0</v>
      </c>
      <c r="BO10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15" s="22">
        <f>Enrollment[[#This Row],[Male Refugee (15-24)]]+Enrollment[[#This Row],[Male Host (15-24)]]</f>
        <v>0</v>
      </c>
      <c r="BQ1015" s="22">
        <f>Enrollment[[#This Row],[Female Refugee  (15-24)]]+Enrollment[[#This Row],[Female Host (15-24)]]</f>
        <v>0</v>
      </c>
      <c r="BR1015" s="22">
        <f>Enrollment[[#This Row],[Total Male (3-14)]]+Enrollment[[#This Row],[Total Male (15-24)]]</f>
        <v>47</v>
      </c>
      <c r="BS1015" s="22">
        <f>Enrollment[[#This Row],[Total Female (3-14)]]+Enrollment[[#This Row],[Total Female (15-24)]]</f>
        <v>52</v>
      </c>
      <c r="BT1015" s="22">
        <f>Enrollment[[#This Row],[Refugee Total]]+Enrollment[[#This Row],[Total Host]]</f>
        <v>99</v>
      </c>
      <c r="BU1015" s="22">
        <f>Enrollment[[#This Row],['# of Girls from refugee community in age group 3-5 enrolled in learning spaces]]+Enrollment[[#This Row],['# of Girls from host community in age group 3-5 enrolled in learning spaces]]</f>
        <v>20</v>
      </c>
      <c r="BV1015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0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15" s="22">
        <f>Enrollment[[#This Row],['# of Boys from refugee community in age group 3-5 enrolled in learning spaces]]+Enrollment[[#This Row],['# of Boys from host community in age group 3-5 enrolled in learning spaces]]</f>
        <v>16</v>
      </c>
      <c r="BZ1015" s="22">
        <f>Enrollment[[#This Row],['# of Boys from refugee community in age group 6-14 enrolled in learning spaces]]+Enrollment[[#This Row],['# of Boys from host community in age group 6-14 enrolled in learning spaces]]</f>
        <v>31</v>
      </c>
      <c r="CA10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16" spans="1:80">
      <c r="A1016" s="21" t="s">
        <v>1614</v>
      </c>
      <c r="B1016" s="21" t="s">
        <v>1615</v>
      </c>
      <c r="E1016" s="21" t="s">
        <v>475</v>
      </c>
      <c r="F1016" s="21" t="s">
        <v>1638</v>
      </c>
      <c r="G1016" s="21">
        <v>31012947</v>
      </c>
      <c r="H1016" s="21" t="s">
        <v>166</v>
      </c>
      <c r="I1016" s="21" t="s">
        <v>167</v>
      </c>
      <c r="J1016" s="21" t="s">
        <v>168</v>
      </c>
      <c r="K1016" s="21">
        <v>21.090829313414901</v>
      </c>
      <c r="L1016" s="21">
        <v>92.195147275218801</v>
      </c>
      <c r="M1016" s="21">
        <v>-25.043595266210598</v>
      </c>
      <c r="N1016" s="21">
        <v>4</v>
      </c>
      <c r="P1016" s="21" t="s">
        <v>99</v>
      </c>
      <c r="Q1016" s="21" t="s">
        <v>108</v>
      </c>
      <c r="S1016" s="21">
        <v>19</v>
      </c>
      <c r="T1016" s="21">
        <v>0</v>
      </c>
      <c r="U1016" s="21">
        <v>17</v>
      </c>
      <c r="V1016" s="21">
        <v>0</v>
      </c>
      <c r="W1016" s="21">
        <v>0</v>
      </c>
      <c r="X1016" s="21">
        <v>0</v>
      </c>
      <c r="Y1016" s="21">
        <v>0</v>
      </c>
      <c r="Z1016" s="21">
        <v>0</v>
      </c>
      <c r="AA1016" s="21">
        <v>37</v>
      </c>
      <c r="AB1016" s="21">
        <v>0</v>
      </c>
      <c r="AC1016" s="21">
        <v>34</v>
      </c>
      <c r="AD1016" s="21">
        <v>0</v>
      </c>
      <c r="AE1016" s="21">
        <v>0</v>
      </c>
      <c r="AF1016" s="21">
        <v>0</v>
      </c>
      <c r="AG1016" s="21">
        <v>0</v>
      </c>
      <c r="AH1016" s="21">
        <v>0</v>
      </c>
      <c r="AI1016" s="21">
        <v>0</v>
      </c>
      <c r="AJ1016" s="21">
        <v>0</v>
      </c>
      <c r="AK1016" s="21">
        <v>0</v>
      </c>
      <c r="AL1016" s="21">
        <v>0</v>
      </c>
      <c r="AM1016" s="21">
        <v>0</v>
      </c>
      <c r="AN1016" s="21">
        <v>0</v>
      </c>
      <c r="AO1016" s="21">
        <v>0</v>
      </c>
      <c r="AP1016" s="21">
        <v>0</v>
      </c>
      <c r="AQ1016" s="21">
        <v>0</v>
      </c>
      <c r="AR1016" s="21">
        <v>0</v>
      </c>
      <c r="AS1016" s="21">
        <v>0</v>
      </c>
      <c r="AT1016" s="21">
        <v>0</v>
      </c>
      <c r="AU1016" s="21">
        <v>0</v>
      </c>
      <c r="AV1016" s="21">
        <v>0</v>
      </c>
      <c r="AW1016" s="21">
        <v>0</v>
      </c>
      <c r="AX1016" s="21">
        <v>0</v>
      </c>
      <c r="AZ10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0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16" s="22">
        <f>Enrollment[[#This Row],[Refugee Children 3-14]]+Enrollment[[#This Row],[Refugee Children 15-24]]</f>
        <v>107</v>
      </c>
      <c r="BC10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16" s="22">
        <f>Enrollment[[#This Row],[Host Children 3-14]]+Enrollment[[#This Row],[Host Children 15-24]]</f>
        <v>0</v>
      </c>
      <c r="BF1016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016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016" s="22">
        <f>Enrollment[[#This Row],['# of Boys from host community in age group 3-5 enrolled in learning spaces]]+Enrollment[[#This Row],['# of Boys from host community in age group 6-14 enrolled in learning spaces]]</f>
        <v>0</v>
      </c>
      <c r="BI1016" s="22">
        <f>Enrollment[[#This Row],['# of Girls from host community in age group 3-5 enrolled in learning spaces]]+Enrollment[[#This Row],['# of Girls from host community in age group 6-14 enrolled in learning spaces]]</f>
        <v>0</v>
      </c>
      <c r="BJ1016" s="22">
        <f>Enrollment[[#This Row],[Male Refugee (3-14)]]+Enrollment[[#This Row],[Host Male (3-14)]]</f>
        <v>51</v>
      </c>
      <c r="BK1016" s="22">
        <f>Enrollment[[#This Row],[Female Refugee (3-14)]]+Enrollment[[#This Row],[Host Female (3-14)]]</f>
        <v>56</v>
      </c>
      <c r="BL10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16" s="22">
        <f>Enrollment[[#This Row],['# of Boys from host community in age group 15-17 enrolled in learning spaces]]+Enrollment[[#This Row],['# of Boys from host community in age group 18-24 enrolled in learning spaces]]</f>
        <v>0</v>
      </c>
      <c r="BO10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16" s="22">
        <f>Enrollment[[#This Row],[Male Refugee (15-24)]]+Enrollment[[#This Row],[Male Host (15-24)]]</f>
        <v>0</v>
      </c>
      <c r="BQ1016" s="22">
        <f>Enrollment[[#This Row],[Female Refugee  (15-24)]]+Enrollment[[#This Row],[Female Host (15-24)]]</f>
        <v>0</v>
      </c>
      <c r="BR1016" s="22">
        <f>Enrollment[[#This Row],[Total Male (3-14)]]+Enrollment[[#This Row],[Total Male (15-24)]]</f>
        <v>51</v>
      </c>
      <c r="BS1016" s="22">
        <f>Enrollment[[#This Row],[Total Female (3-14)]]+Enrollment[[#This Row],[Total Female (15-24)]]</f>
        <v>56</v>
      </c>
      <c r="BT1016" s="22">
        <f>Enrollment[[#This Row],[Refugee Total]]+Enrollment[[#This Row],[Total Host]]</f>
        <v>107</v>
      </c>
      <c r="BU1016" s="22">
        <f>Enrollment[[#This Row],['# of Girls from refugee community in age group 3-5 enrolled in learning spaces]]+Enrollment[[#This Row],['# of Girls from host community in age group 3-5 enrolled in learning spaces]]</f>
        <v>19</v>
      </c>
      <c r="BV1016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0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16" s="22">
        <f>Enrollment[[#This Row],['# of Boys from refugee community in age group 3-5 enrolled in learning spaces]]+Enrollment[[#This Row],['# of Boys from host community in age group 3-5 enrolled in learning spaces]]</f>
        <v>17</v>
      </c>
      <c r="BZ1016" s="22">
        <f>Enrollment[[#This Row],['# of Boys from refugee community in age group 6-14 enrolled in learning spaces]]+Enrollment[[#This Row],['# of Boys from host community in age group 6-14 enrolled in learning spaces]]</f>
        <v>34</v>
      </c>
      <c r="CA10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17" spans="1:80">
      <c r="A1017" s="21" t="s">
        <v>1614</v>
      </c>
      <c r="B1017" s="21" t="s">
        <v>1615</v>
      </c>
      <c r="E1017" s="21" t="s">
        <v>475</v>
      </c>
      <c r="F1017" s="21" t="s">
        <v>1639</v>
      </c>
      <c r="G1017" s="21">
        <v>31012970</v>
      </c>
      <c r="H1017" s="21" t="s">
        <v>166</v>
      </c>
      <c r="I1017" s="21" t="s">
        <v>259</v>
      </c>
      <c r="J1017" s="21" t="s">
        <v>168</v>
      </c>
      <c r="K1017" s="21">
        <v>21.0897883575953</v>
      </c>
      <c r="L1017" s="21">
        <v>92.197301664180003</v>
      </c>
      <c r="M1017" s="21">
        <v>-61.668900863525302</v>
      </c>
      <c r="N1017" s="21">
        <v>4</v>
      </c>
      <c r="P1017" s="21" t="s">
        <v>99</v>
      </c>
      <c r="Q1017" s="21" t="s">
        <v>108</v>
      </c>
      <c r="S1017" s="21">
        <v>13</v>
      </c>
      <c r="T1017" s="21">
        <v>0</v>
      </c>
      <c r="U1017" s="21">
        <v>22</v>
      </c>
      <c r="V1017" s="21">
        <v>0</v>
      </c>
      <c r="W1017" s="21">
        <v>0</v>
      </c>
      <c r="X1017" s="21">
        <v>0</v>
      </c>
      <c r="Y1017" s="21">
        <v>0</v>
      </c>
      <c r="Z1017" s="21">
        <v>0</v>
      </c>
      <c r="AA1017" s="21">
        <v>33</v>
      </c>
      <c r="AB1017" s="21">
        <v>0</v>
      </c>
      <c r="AC1017" s="21">
        <v>37</v>
      </c>
      <c r="AD1017" s="21">
        <v>0</v>
      </c>
      <c r="AE1017" s="21">
        <v>0</v>
      </c>
      <c r="AF1017" s="21">
        <v>0</v>
      </c>
      <c r="AG1017" s="21">
        <v>0</v>
      </c>
      <c r="AH1017" s="21">
        <v>0</v>
      </c>
      <c r="AI1017" s="21">
        <v>0</v>
      </c>
      <c r="AJ1017" s="21">
        <v>0</v>
      </c>
      <c r="AK1017" s="21">
        <v>0</v>
      </c>
      <c r="AL1017" s="21">
        <v>0</v>
      </c>
      <c r="AM1017" s="21">
        <v>0</v>
      </c>
      <c r="AN1017" s="21">
        <v>0</v>
      </c>
      <c r="AO1017" s="21">
        <v>0</v>
      </c>
      <c r="AP1017" s="21">
        <v>0</v>
      </c>
      <c r="AQ1017" s="21">
        <v>0</v>
      </c>
      <c r="AR1017" s="21">
        <v>0</v>
      </c>
      <c r="AS1017" s="21">
        <v>0</v>
      </c>
      <c r="AT1017" s="21">
        <v>0</v>
      </c>
      <c r="AU1017" s="21">
        <v>0</v>
      </c>
      <c r="AV1017" s="21">
        <v>0</v>
      </c>
      <c r="AW1017" s="21">
        <v>0</v>
      </c>
      <c r="AX1017" s="21">
        <v>0</v>
      </c>
      <c r="AZ10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17" s="22">
        <f>Enrollment[[#This Row],[Refugee Children 3-14]]+Enrollment[[#This Row],[Refugee Children 15-24]]</f>
        <v>105</v>
      </c>
      <c r="BC10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17" s="22">
        <f>Enrollment[[#This Row],[Host Children 3-14]]+Enrollment[[#This Row],[Host Children 15-24]]</f>
        <v>0</v>
      </c>
      <c r="BF1017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017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017" s="22">
        <f>Enrollment[[#This Row],['# of Boys from host community in age group 3-5 enrolled in learning spaces]]+Enrollment[[#This Row],['# of Boys from host community in age group 6-14 enrolled in learning spaces]]</f>
        <v>0</v>
      </c>
      <c r="BI1017" s="22">
        <f>Enrollment[[#This Row],['# of Girls from host community in age group 3-5 enrolled in learning spaces]]+Enrollment[[#This Row],['# of Girls from host community in age group 6-14 enrolled in learning spaces]]</f>
        <v>0</v>
      </c>
      <c r="BJ1017" s="22">
        <f>Enrollment[[#This Row],[Male Refugee (3-14)]]+Enrollment[[#This Row],[Host Male (3-14)]]</f>
        <v>59</v>
      </c>
      <c r="BK1017" s="22">
        <f>Enrollment[[#This Row],[Female Refugee (3-14)]]+Enrollment[[#This Row],[Host Female (3-14)]]</f>
        <v>46</v>
      </c>
      <c r="BL10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17" s="22">
        <f>Enrollment[[#This Row],['# of Boys from host community in age group 15-17 enrolled in learning spaces]]+Enrollment[[#This Row],['# of Boys from host community in age group 18-24 enrolled in learning spaces]]</f>
        <v>0</v>
      </c>
      <c r="BO10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17" s="22">
        <f>Enrollment[[#This Row],[Male Refugee (15-24)]]+Enrollment[[#This Row],[Male Host (15-24)]]</f>
        <v>0</v>
      </c>
      <c r="BQ1017" s="22">
        <f>Enrollment[[#This Row],[Female Refugee  (15-24)]]+Enrollment[[#This Row],[Female Host (15-24)]]</f>
        <v>0</v>
      </c>
      <c r="BR1017" s="22">
        <f>Enrollment[[#This Row],[Total Male (3-14)]]+Enrollment[[#This Row],[Total Male (15-24)]]</f>
        <v>59</v>
      </c>
      <c r="BS1017" s="22">
        <f>Enrollment[[#This Row],[Total Female (3-14)]]+Enrollment[[#This Row],[Total Female (15-24)]]</f>
        <v>46</v>
      </c>
      <c r="BT1017" s="22">
        <f>Enrollment[[#This Row],[Refugee Total]]+Enrollment[[#This Row],[Total Host]]</f>
        <v>105</v>
      </c>
      <c r="BU1017" s="22">
        <f>Enrollment[[#This Row],['# of Girls from refugee community in age group 3-5 enrolled in learning spaces]]+Enrollment[[#This Row],['# of Girls from host community in age group 3-5 enrolled in learning spaces]]</f>
        <v>13</v>
      </c>
      <c r="BV1017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0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17" s="22">
        <f>Enrollment[[#This Row],['# of Boys from refugee community in age group 3-5 enrolled in learning spaces]]+Enrollment[[#This Row],['# of Boys from host community in age group 3-5 enrolled in learning spaces]]</f>
        <v>22</v>
      </c>
      <c r="BZ1017" s="22">
        <f>Enrollment[[#This Row],['# of Boys from refugee community in age group 6-14 enrolled in learning spaces]]+Enrollment[[#This Row],['# of Boys from host community in age group 6-14 enrolled in learning spaces]]</f>
        <v>37</v>
      </c>
      <c r="CA10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18" spans="1:80">
      <c r="A1018" s="21" t="s">
        <v>1614</v>
      </c>
      <c r="B1018" s="21" t="s">
        <v>1615</v>
      </c>
      <c r="E1018" s="21" t="s">
        <v>475</v>
      </c>
      <c r="F1018" s="21" t="s">
        <v>1640</v>
      </c>
      <c r="G1018" s="21">
        <v>31012985</v>
      </c>
      <c r="H1018" s="21" t="s">
        <v>166</v>
      </c>
      <c r="I1018" s="21" t="s">
        <v>167</v>
      </c>
      <c r="J1018" s="21" t="s">
        <v>168</v>
      </c>
      <c r="K1018" s="21">
        <v>21.090814999999999</v>
      </c>
      <c r="L1018" s="21">
        <v>92.196668000000003</v>
      </c>
      <c r="M1018" s="21">
        <v>0</v>
      </c>
      <c r="N1018" s="21">
        <v>0</v>
      </c>
      <c r="P1018" s="21" t="s">
        <v>99</v>
      </c>
      <c r="Q1018" s="21" t="s">
        <v>108</v>
      </c>
      <c r="S1018" s="21">
        <v>18</v>
      </c>
      <c r="T1018" s="21">
        <v>0</v>
      </c>
      <c r="U1018" s="21">
        <v>18</v>
      </c>
      <c r="V1018" s="21">
        <v>0</v>
      </c>
      <c r="W1018" s="21">
        <v>0</v>
      </c>
      <c r="X1018" s="21">
        <v>0</v>
      </c>
      <c r="Y1018" s="21">
        <v>0</v>
      </c>
      <c r="Z1018" s="21">
        <v>0</v>
      </c>
      <c r="AA1018" s="21">
        <v>40</v>
      </c>
      <c r="AB1018" s="21">
        <v>0</v>
      </c>
      <c r="AC1018" s="21">
        <v>32</v>
      </c>
      <c r="AD1018" s="21">
        <v>0</v>
      </c>
      <c r="AE1018" s="21">
        <v>0</v>
      </c>
      <c r="AF1018" s="21">
        <v>0</v>
      </c>
      <c r="AG1018" s="21">
        <v>0</v>
      </c>
      <c r="AH1018" s="21">
        <v>0</v>
      </c>
      <c r="AI1018" s="21">
        <v>0</v>
      </c>
      <c r="AJ1018" s="21">
        <v>0</v>
      </c>
      <c r="AK1018" s="21">
        <v>0</v>
      </c>
      <c r="AL1018" s="21">
        <v>0</v>
      </c>
      <c r="AM1018" s="21">
        <v>0</v>
      </c>
      <c r="AN1018" s="21">
        <v>0</v>
      </c>
      <c r="AO1018" s="21">
        <v>0</v>
      </c>
      <c r="AP1018" s="21">
        <v>0</v>
      </c>
      <c r="AQ1018" s="21">
        <v>0</v>
      </c>
      <c r="AR1018" s="21">
        <v>0</v>
      </c>
      <c r="AS1018" s="21">
        <v>0</v>
      </c>
      <c r="AT1018" s="21">
        <v>0</v>
      </c>
      <c r="AU1018" s="21">
        <v>0</v>
      </c>
      <c r="AV1018" s="21">
        <v>0</v>
      </c>
      <c r="AW1018" s="21">
        <v>0</v>
      </c>
      <c r="AX1018" s="21">
        <v>0</v>
      </c>
      <c r="AZ10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0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18" s="22">
        <f>Enrollment[[#This Row],[Refugee Children 3-14]]+Enrollment[[#This Row],[Refugee Children 15-24]]</f>
        <v>108</v>
      </c>
      <c r="BC10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18" s="22">
        <f>Enrollment[[#This Row],[Host Children 3-14]]+Enrollment[[#This Row],[Host Children 15-24]]</f>
        <v>0</v>
      </c>
      <c r="BF1018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018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1018" s="22">
        <f>Enrollment[[#This Row],['# of Boys from host community in age group 3-5 enrolled in learning spaces]]+Enrollment[[#This Row],['# of Boys from host community in age group 6-14 enrolled in learning spaces]]</f>
        <v>0</v>
      </c>
      <c r="BI1018" s="22">
        <f>Enrollment[[#This Row],['# of Girls from host community in age group 3-5 enrolled in learning spaces]]+Enrollment[[#This Row],['# of Girls from host community in age group 6-14 enrolled in learning spaces]]</f>
        <v>0</v>
      </c>
      <c r="BJ1018" s="22">
        <f>Enrollment[[#This Row],[Male Refugee (3-14)]]+Enrollment[[#This Row],[Host Male (3-14)]]</f>
        <v>50</v>
      </c>
      <c r="BK1018" s="22">
        <f>Enrollment[[#This Row],[Female Refugee (3-14)]]+Enrollment[[#This Row],[Host Female (3-14)]]</f>
        <v>58</v>
      </c>
      <c r="BL10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18" s="22">
        <f>Enrollment[[#This Row],['# of Boys from host community in age group 15-17 enrolled in learning spaces]]+Enrollment[[#This Row],['# of Boys from host community in age group 18-24 enrolled in learning spaces]]</f>
        <v>0</v>
      </c>
      <c r="BO10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18" s="22">
        <f>Enrollment[[#This Row],[Male Refugee (15-24)]]+Enrollment[[#This Row],[Male Host (15-24)]]</f>
        <v>0</v>
      </c>
      <c r="BQ1018" s="22">
        <f>Enrollment[[#This Row],[Female Refugee  (15-24)]]+Enrollment[[#This Row],[Female Host (15-24)]]</f>
        <v>0</v>
      </c>
      <c r="BR1018" s="22">
        <f>Enrollment[[#This Row],[Total Male (3-14)]]+Enrollment[[#This Row],[Total Male (15-24)]]</f>
        <v>50</v>
      </c>
      <c r="BS1018" s="22">
        <f>Enrollment[[#This Row],[Total Female (3-14)]]+Enrollment[[#This Row],[Total Female (15-24)]]</f>
        <v>58</v>
      </c>
      <c r="BT1018" s="22">
        <f>Enrollment[[#This Row],[Refugee Total]]+Enrollment[[#This Row],[Total Host]]</f>
        <v>108</v>
      </c>
      <c r="BU1018" s="22">
        <f>Enrollment[[#This Row],['# of Girls from refugee community in age group 3-5 enrolled in learning spaces]]+Enrollment[[#This Row],['# of Girls from host community in age group 3-5 enrolled in learning spaces]]</f>
        <v>18</v>
      </c>
      <c r="BV1018" s="22">
        <f>Enrollment[[#This Row],['# of Girls from refugee community in age group 6-14 enrolled in learning spaces]]+Enrollment[[#This Row],['# of Girls from host community in age group 6-14 enrolled in learning spaces]]</f>
        <v>40</v>
      </c>
      <c r="BW10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18" s="22">
        <f>Enrollment[[#This Row],['# of Boys from refugee community in age group 3-5 enrolled in learning spaces]]+Enrollment[[#This Row],['# of Boys from host community in age group 3-5 enrolled in learning spaces]]</f>
        <v>18</v>
      </c>
      <c r="BZ1018" s="22">
        <f>Enrollment[[#This Row],['# of Boys from refugee community in age group 6-14 enrolled in learning spaces]]+Enrollment[[#This Row],['# of Boys from host community in age group 6-14 enrolled in learning spaces]]</f>
        <v>32</v>
      </c>
      <c r="CA10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19" spans="1:80">
      <c r="A1019" s="21" t="s">
        <v>1614</v>
      </c>
      <c r="B1019" s="21" t="s">
        <v>1615</v>
      </c>
      <c r="E1019" s="21" t="s">
        <v>475</v>
      </c>
      <c r="F1019" s="21" t="s">
        <v>1641</v>
      </c>
      <c r="G1019" s="21">
        <v>31012997</v>
      </c>
      <c r="H1019" s="21" t="s">
        <v>166</v>
      </c>
      <c r="I1019" s="21" t="s">
        <v>167</v>
      </c>
      <c r="J1019" s="21" t="s">
        <v>168</v>
      </c>
      <c r="K1019" s="21">
        <v>21.091720823953299</v>
      </c>
      <c r="L1019" s="21">
        <v>92.195997301090202</v>
      </c>
      <c r="M1019" s="21">
        <v>2.3998042496598102</v>
      </c>
      <c r="N1019" s="21">
        <v>4</v>
      </c>
      <c r="P1019" s="21" t="s">
        <v>99</v>
      </c>
      <c r="Q1019" s="21" t="s">
        <v>108</v>
      </c>
      <c r="S1019" s="21">
        <v>17</v>
      </c>
      <c r="T1019" s="21">
        <v>0</v>
      </c>
      <c r="U1019" s="21">
        <v>18</v>
      </c>
      <c r="V1019" s="21">
        <v>0</v>
      </c>
      <c r="W1019" s="21">
        <v>0</v>
      </c>
      <c r="X1019" s="21">
        <v>0</v>
      </c>
      <c r="Y1019" s="21">
        <v>0</v>
      </c>
      <c r="Z1019" s="21">
        <v>0</v>
      </c>
      <c r="AA1019" s="21">
        <v>29</v>
      </c>
      <c r="AB1019" s="21">
        <v>0</v>
      </c>
      <c r="AC1019" s="21">
        <v>41</v>
      </c>
      <c r="AD1019" s="21">
        <v>0</v>
      </c>
      <c r="AE1019" s="21">
        <v>0</v>
      </c>
      <c r="AF1019" s="21">
        <v>0</v>
      </c>
      <c r="AG1019" s="21">
        <v>0</v>
      </c>
      <c r="AH1019" s="21">
        <v>0</v>
      </c>
      <c r="AI1019" s="21">
        <v>0</v>
      </c>
      <c r="AJ1019" s="21">
        <v>0</v>
      </c>
      <c r="AK1019" s="21">
        <v>0</v>
      </c>
      <c r="AL1019" s="21">
        <v>0</v>
      </c>
      <c r="AM1019" s="21">
        <v>0</v>
      </c>
      <c r="AN1019" s="21">
        <v>0</v>
      </c>
      <c r="AO1019" s="21">
        <v>0</v>
      </c>
      <c r="AP1019" s="21">
        <v>0</v>
      </c>
      <c r="AQ1019" s="21">
        <v>0</v>
      </c>
      <c r="AR1019" s="21">
        <v>0</v>
      </c>
      <c r="AS1019" s="21">
        <v>0</v>
      </c>
      <c r="AT1019" s="21">
        <v>0</v>
      </c>
      <c r="AU1019" s="21">
        <v>0</v>
      </c>
      <c r="AV1019" s="21">
        <v>0</v>
      </c>
      <c r="AW1019" s="21">
        <v>0</v>
      </c>
      <c r="AX1019" s="21">
        <v>0</v>
      </c>
      <c r="AZ10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19" s="22">
        <f>Enrollment[[#This Row],[Refugee Children 3-14]]+Enrollment[[#This Row],[Refugee Children 15-24]]</f>
        <v>105</v>
      </c>
      <c r="BC10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19" s="22">
        <f>Enrollment[[#This Row],[Host Children 3-14]]+Enrollment[[#This Row],[Host Children 15-24]]</f>
        <v>0</v>
      </c>
      <c r="BF1019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019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019" s="22">
        <f>Enrollment[[#This Row],['# of Boys from host community in age group 3-5 enrolled in learning spaces]]+Enrollment[[#This Row],['# of Boys from host community in age group 6-14 enrolled in learning spaces]]</f>
        <v>0</v>
      </c>
      <c r="BI1019" s="22">
        <f>Enrollment[[#This Row],['# of Girls from host community in age group 3-5 enrolled in learning spaces]]+Enrollment[[#This Row],['# of Girls from host community in age group 6-14 enrolled in learning spaces]]</f>
        <v>0</v>
      </c>
      <c r="BJ1019" s="22">
        <f>Enrollment[[#This Row],[Male Refugee (3-14)]]+Enrollment[[#This Row],[Host Male (3-14)]]</f>
        <v>59</v>
      </c>
      <c r="BK1019" s="22">
        <f>Enrollment[[#This Row],[Female Refugee (3-14)]]+Enrollment[[#This Row],[Host Female (3-14)]]</f>
        <v>46</v>
      </c>
      <c r="BL101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1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19" s="22">
        <f>Enrollment[[#This Row],['# of Boys from host community in age group 15-17 enrolled in learning spaces]]+Enrollment[[#This Row],['# of Boys from host community in age group 18-24 enrolled in learning spaces]]</f>
        <v>0</v>
      </c>
      <c r="BO10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19" s="22">
        <f>Enrollment[[#This Row],[Male Refugee (15-24)]]+Enrollment[[#This Row],[Male Host (15-24)]]</f>
        <v>0</v>
      </c>
      <c r="BQ1019" s="22">
        <f>Enrollment[[#This Row],[Female Refugee  (15-24)]]+Enrollment[[#This Row],[Female Host (15-24)]]</f>
        <v>0</v>
      </c>
      <c r="BR1019" s="22">
        <f>Enrollment[[#This Row],[Total Male (3-14)]]+Enrollment[[#This Row],[Total Male (15-24)]]</f>
        <v>59</v>
      </c>
      <c r="BS1019" s="22">
        <f>Enrollment[[#This Row],[Total Female (3-14)]]+Enrollment[[#This Row],[Total Female (15-24)]]</f>
        <v>46</v>
      </c>
      <c r="BT1019" s="22">
        <f>Enrollment[[#This Row],[Refugee Total]]+Enrollment[[#This Row],[Total Host]]</f>
        <v>105</v>
      </c>
      <c r="BU1019" s="22">
        <f>Enrollment[[#This Row],['# of Girls from refugee community in age group 3-5 enrolled in learning spaces]]+Enrollment[[#This Row],['# of Girls from host community in age group 3-5 enrolled in learning spaces]]</f>
        <v>17</v>
      </c>
      <c r="BV1019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01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1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19" s="22">
        <f>Enrollment[[#This Row],['# of Boys from refugee community in age group 3-5 enrolled in learning spaces]]+Enrollment[[#This Row],['# of Boys from host community in age group 3-5 enrolled in learning spaces]]</f>
        <v>18</v>
      </c>
      <c r="BZ1019" s="22">
        <f>Enrollment[[#This Row],['# of Boys from refugee community in age group 6-14 enrolled in learning spaces]]+Enrollment[[#This Row],['# of Boys from host community in age group 6-14 enrolled in learning spaces]]</f>
        <v>41</v>
      </c>
      <c r="CA101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1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20" spans="1:80">
      <c r="A1020" s="21" t="s">
        <v>1614</v>
      </c>
      <c r="B1020" s="21" t="s">
        <v>1615</v>
      </c>
      <c r="E1020" s="21" t="s">
        <v>475</v>
      </c>
      <c r="F1020" s="21" t="s">
        <v>1642</v>
      </c>
      <c r="G1020" s="21">
        <v>31013037</v>
      </c>
      <c r="H1020" s="21" t="s">
        <v>166</v>
      </c>
      <c r="I1020" s="21" t="s">
        <v>167</v>
      </c>
      <c r="J1020" s="21" t="s">
        <v>168</v>
      </c>
      <c r="K1020" s="21">
        <v>21.091250981179599</v>
      </c>
      <c r="L1020" s="21">
        <v>92.195515150690198</v>
      </c>
      <c r="M1020" s="21">
        <v>-33.971686660989398</v>
      </c>
      <c r="N1020" s="21">
        <v>4</v>
      </c>
      <c r="P1020" s="21" t="s">
        <v>99</v>
      </c>
      <c r="Q1020" s="21" t="s">
        <v>108</v>
      </c>
      <c r="S1020" s="21">
        <v>20</v>
      </c>
      <c r="T1020" s="21">
        <v>0</v>
      </c>
      <c r="U1020" s="21">
        <v>15</v>
      </c>
      <c r="V1020" s="21">
        <v>0</v>
      </c>
      <c r="W1020" s="21">
        <v>0</v>
      </c>
      <c r="X1020" s="21">
        <v>0</v>
      </c>
      <c r="Y1020" s="21">
        <v>0</v>
      </c>
      <c r="Z1020" s="21">
        <v>0</v>
      </c>
      <c r="AA1020" s="21">
        <v>37</v>
      </c>
      <c r="AB1020" s="21">
        <v>0</v>
      </c>
      <c r="AC1020" s="21">
        <v>35</v>
      </c>
      <c r="AD1020" s="21">
        <v>0</v>
      </c>
      <c r="AE1020" s="21">
        <v>0</v>
      </c>
      <c r="AF1020" s="21">
        <v>0</v>
      </c>
      <c r="AG1020" s="21">
        <v>0</v>
      </c>
      <c r="AH1020" s="21">
        <v>0</v>
      </c>
      <c r="AI1020" s="21">
        <v>0</v>
      </c>
      <c r="AJ1020" s="21">
        <v>0</v>
      </c>
      <c r="AK1020" s="21">
        <v>0</v>
      </c>
      <c r="AL1020" s="21">
        <v>0</v>
      </c>
      <c r="AM1020" s="21">
        <v>0</v>
      </c>
      <c r="AN1020" s="21">
        <v>0</v>
      </c>
      <c r="AO1020" s="21">
        <v>0</v>
      </c>
      <c r="AP1020" s="21">
        <v>0</v>
      </c>
      <c r="AQ1020" s="21">
        <v>0</v>
      </c>
      <c r="AR1020" s="21">
        <v>0</v>
      </c>
      <c r="AS1020" s="21">
        <v>0</v>
      </c>
      <c r="AT1020" s="21">
        <v>0</v>
      </c>
      <c r="AU1020" s="21">
        <v>0</v>
      </c>
      <c r="AV1020" s="21">
        <v>0</v>
      </c>
      <c r="AW1020" s="21">
        <v>0</v>
      </c>
      <c r="AX1020" s="21">
        <v>0</v>
      </c>
      <c r="AZ10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0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20" s="22">
        <f>Enrollment[[#This Row],[Refugee Children 3-14]]+Enrollment[[#This Row],[Refugee Children 15-24]]</f>
        <v>107</v>
      </c>
      <c r="BC10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20" s="22">
        <f>Enrollment[[#This Row],[Host Children 3-14]]+Enrollment[[#This Row],[Host Children 15-24]]</f>
        <v>0</v>
      </c>
      <c r="BF1020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020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020" s="22">
        <f>Enrollment[[#This Row],['# of Boys from host community in age group 3-5 enrolled in learning spaces]]+Enrollment[[#This Row],['# of Boys from host community in age group 6-14 enrolled in learning spaces]]</f>
        <v>0</v>
      </c>
      <c r="BI1020" s="22">
        <f>Enrollment[[#This Row],['# of Girls from host community in age group 3-5 enrolled in learning spaces]]+Enrollment[[#This Row],['# of Girls from host community in age group 6-14 enrolled in learning spaces]]</f>
        <v>0</v>
      </c>
      <c r="BJ1020" s="22">
        <f>Enrollment[[#This Row],[Male Refugee (3-14)]]+Enrollment[[#This Row],[Host Male (3-14)]]</f>
        <v>50</v>
      </c>
      <c r="BK1020" s="22">
        <f>Enrollment[[#This Row],[Female Refugee (3-14)]]+Enrollment[[#This Row],[Host Female (3-14)]]</f>
        <v>57</v>
      </c>
      <c r="BL10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20" s="22">
        <f>Enrollment[[#This Row],['# of Boys from host community in age group 15-17 enrolled in learning spaces]]+Enrollment[[#This Row],['# of Boys from host community in age group 18-24 enrolled in learning spaces]]</f>
        <v>0</v>
      </c>
      <c r="BO10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20" s="22">
        <f>Enrollment[[#This Row],[Male Refugee (15-24)]]+Enrollment[[#This Row],[Male Host (15-24)]]</f>
        <v>0</v>
      </c>
      <c r="BQ1020" s="22">
        <f>Enrollment[[#This Row],[Female Refugee  (15-24)]]+Enrollment[[#This Row],[Female Host (15-24)]]</f>
        <v>0</v>
      </c>
      <c r="BR1020" s="22">
        <f>Enrollment[[#This Row],[Total Male (3-14)]]+Enrollment[[#This Row],[Total Male (15-24)]]</f>
        <v>50</v>
      </c>
      <c r="BS1020" s="22">
        <f>Enrollment[[#This Row],[Total Female (3-14)]]+Enrollment[[#This Row],[Total Female (15-24)]]</f>
        <v>57</v>
      </c>
      <c r="BT1020" s="22">
        <f>Enrollment[[#This Row],[Refugee Total]]+Enrollment[[#This Row],[Total Host]]</f>
        <v>107</v>
      </c>
      <c r="BU1020" s="22">
        <f>Enrollment[[#This Row],['# of Girls from refugee community in age group 3-5 enrolled in learning spaces]]+Enrollment[[#This Row],['# of Girls from host community in age group 3-5 enrolled in learning spaces]]</f>
        <v>20</v>
      </c>
      <c r="BV102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0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20" s="22">
        <f>Enrollment[[#This Row],['# of Boys from refugee community in age group 3-5 enrolled in learning spaces]]+Enrollment[[#This Row],['# of Boys from host community in age group 3-5 enrolled in learning spaces]]</f>
        <v>15</v>
      </c>
      <c r="BZ1020" s="22">
        <f>Enrollment[[#This Row],['# of Boys from refugee community in age group 6-14 enrolled in learning spaces]]+Enrollment[[#This Row],['# of Boys from host community in age group 6-14 enrolled in learning spaces]]</f>
        <v>35</v>
      </c>
      <c r="CA10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21" spans="1:80">
      <c r="A1021" s="21" t="s">
        <v>1614</v>
      </c>
      <c r="B1021" s="21" t="s">
        <v>1615</v>
      </c>
      <c r="E1021" s="21" t="s">
        <v>475</v>
      </c>
      <c r="F1021" s="21" t="s">
        <v>1643</v>
      </c>
      <c r="G1021" s="21">
        <v>31013040</v>
      </c>
      <c r="H1021" s="21" t="s">
        <v>166</v>
      </c>
      <c r="I1021" s="21" t="s">
        <v>259</v>
      </c>
      <c r="J1021" s="21" t="s">
        <v>168</v>
      </c>
      <c r="K1021" s="21">
        <v>21.091446565265802</v>
      </c>
      <c r="L1021" s="21">
        <v>92.195831199047404</v>
      </c>
      <c r="M1021" s="21">
        <v>-14.3984840303754</v>
      </c>
      <c r="N1021" s="21">
        <v>4</v>
      </c>
      <c r="P1021" s="21" t="s">
        <v>99</v>
      </c>
      <c r="Q1021" s="21" t="s">
        <v>108</v>
      </c>
      <c r="S1021" s="21">
        <v>21</v>
      </c>
      <c r="T1021" s="21">
        <v>0</v>
      </c>
      <c r="U1021" s="21">
        <v>14</v>
      </c>
      <c r="V1021" s="21">
        <v>0</v>
      </c>
      <c r="W1021" s="21">
        <v>0</v>
      </c>
      <c r="X1021" s="21">
        <v>0</v>
      </c>
      <c r="Y1021" s="21">
        <v>0</v>
      </c>
      <c r="Z1021" s="21">
        <v>0</v>
      </c>
      <c r="AA1021" s="21">
        <v>31</v>
      </c>
      <c r="AB1021" s="21">
        <v>0</v>
      </c>
      <c r="AC1021" s="21">
        <v>39</v>
      </c>
      <c r="AD1021" s="21">
        <v>0</v>
      </c>
      <c r="AE1021" s="21">
        <v>0</v>
      </c>
      <c r="AF1021" s="21">
        <v>0</v>
      </c>
      <c r="AG1021" s="21">
        <v>0</v>
      </c>
      <c r="AH1021" s="21">
        <v>0</v>
      </c>
      <c r="AI1021" s="21">
        <v>0</v>
      </c>
      <c r="AJ1021" s="21">
        <v>0</v>
      </c>
      <c r="AK1021" s="21">
        <v>0</v>
      </c>
      <c r="AL1021" s="21">
        <v>0</v>
      </c>
      <c r="AM1021" s="21">
        <v>0</v>
      </c>
      <c r="AN1021" s="21">
        <v>0</v>
      </c>
      <c r="AO1021" s="21">
        <v>0</v>
      </c>
      <c r="AP1021" s="21">
        <v>0</v>
      </c>
      <c r="AQ1021" s="21">
        <v>0</v>
      </c>
      <c r="AR1021" s="21">
        <v>0</v>
      </c>
      <c r="AS1021" s="21">
        <v>0</v>
      </c>
      <c r="AT1021" s="21">
        <v>0</v>
      </c>
      <c r="AU1021" s="21">
        <v>0</v>
      </c>
      <c r="AV1021" s="21">
        <v>0</v>
      </c>
      <c r="AW1021" s="21">
        <v>0</v>
      </c>
      <c r="AX1021" s="21">
        <v>0</v>
      </c>
      <c r="AZ10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21" s="22">
        <f>Enrollment[[#This Row],[Refugee Children 3-14]]+Enrollment[[#This Row],[Refugee Children 15-24]]</f>
        <v>105</v>
      </c>
      <c r="BC10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21" s="22">
        <f>Enrollment[[#This Row],[Host Children 3-14]]+Enrollment[[#This Row],[Host Children 15-24]]</f>
        <v>0</v>
      </c>
      <c r="BF1021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021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21" s="22">
        <f>Enrollment[[#This Row],['# of Boys from host community in age group 3-5 enrolled in learning spaces]]+Enrollment[[#This Row],['# of Boys from host community in age group 6-14 enrolled in learning spaces]]</f>
        <v>0</v>
      </c>
      <c r="BI1021" s="22">
        <f>Enrollment[[#This Row],['# of Girls from host community in age group 3-5 enrolled in learning spaces]]+Enrollment[[#This Row],['# of Girls from host community in age group 6-14 enrolled in learning spaces]]</f>
        <v>0</v>
      </c>
      <c r="BJ1021" s="22">
        <f>Enrollment[[#This Row],[Male Refugee (3-14)]]+Enrollment[[#This Row],[Host Male (3-14)]]</f>
        <v>53</v>
      </c>
      <c r="BK1021" s="22">
        <f>Enrollment[[#This Row],[Female Refugee (3-14)]]+Enrollment[[#This Row],[Host Female (3-14)]]</f>
        <v>52</v>
      </c>
      <c r="BL10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21" s="22">
        <f>Enrollment[[#This Row],['# of Boys from host community in age group 15-17 enrolled in learning spaces]]+Enrollment[[#This Row],['# of Boys from host community in age group 18-24 enrolled in learning spaces]]</f>
        <v>0</v>
      </c>
      <c r="BO10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21" s="22">
        <f>Enrollment[[#This Row],[Male Refugee (15-24)]]+Enrollment[[#This Row],[Male Host (15-24)]]</f>
        <v>0</v>
      </c>
      <c r="BQ1021" s="22">
        <f>Enrollment[[#This Row],[Female Refugee  (15-24)]]+Enrollment[[#This Row],[Female Host (15-24)]]</f>
        <v>0</v>
      </c>
      <c r="BR1021" s="22">
        <f>Enrollment[[#This Row],[Total Male (3-14)]]+Enrollment[[#This Row],[Total Male (15-24)]]</f>
        <v>53</v>
      </c>
      <c r="BS1021" s="22">
        <f>Enrollment[[#This Row],[Total Female (3-14)]]+Enrollment[[#This Row],[Total Female (15-24)]]</f>
        <v>52</v>
      </c>
      <c r="BT1021" s="22">
        <f>Enrollment[[#This Row],[Refugee Total]]+Enrollment[[#This Row],[Total Host]]</f>
        <v>105</v>
      </c>
      <c r="BU1021" s="22">
        <f>Enrollment[[#This Row],['# of Girls from refugee community in age group 3-5 enrolled in learning spaces]]+Enrollment[[#This Row],['# of Girls from host community in age group 3-5 enrolled in learning spaces]]</f>
        <v>21</v>
      </c>
      <c r="BV1021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0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21" s="22">
        <f>Enrollment[[#This Row],['# of Boys from refugee community in age group 3-5 enrolled in learning spaces]]+Enrollment[[#This Row],['# of Boys from host community in age group 3-5 enrolled in learning spaces]]</f>
        <v>14</v>
      </c>
      <c r="BZ1021" s="22">
        <f>Enrollment[[#This Row],['# of Boys from refugee community in age group 6-14 enrolled in learning spaces]]+Enrollment[[#This Row],['# of Boys from host community in age group 6-14 enrolled in learning spaces]]</f>
        <v>39</v>
      </c>
      <c r="CA10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22" spans="1:80">
      <c r="A1022" s="21" t="s">
        <v>1614</v>
      </c>
      <c r="B1022" s="21" t="s">
        <v>1615</v>
      </c>
      <c r="E1022" s="21" t="s">
        <v>475</v>
      </c>
      <c r="F1022" s="21" t="s">
        <v>1644</v>
      </c>
      <c r="G1022" s="21">
        <v>31013095</v>
      </c>
      <c r="H1022" s="21" t="s">
        <v>166</v>
      </c>
      <c r="I1022" s="21" t="s">
        <v>167</v>
      </c>
      <c r="J1022" s="21" t="s">
        <v>168</v>
      </c>
      <c r="K1022" s="21">
        <v>21.090470753781499</v>
      </c>
      <c r="L1022" s="21">
        <v>92.196545531578195</v>
      </c>
      <c r="M1022" s="21">
        <v>-0.85397917157914705</v>
      </c>
      <c r="N1022" s="21">
        <v>4</v>
      </c>
      <c r="P1022" s="21" t="s">
        <v>99</v>
      </c>
      <c r="Q1022" s="21" t="s">
        <v>108</v>
      </c>
      <c r="S1022" s="21">
        <v>20</v>
      </c>
      <c r="T1022" s="21">
        <v>0</v>
      </c>
      <c r="U1022" s="21">
        <v>15</v>
      </c>
      <c r="V1022" s="21">
        <v>0</v>
      </c>
      <c r="W1022" s="21">
        <v>0</v>
      </c>
      <c r="X1022" s="21">
        <v>0</v>
      </c>
      <c r="Y1022" s="21">
        <v>0</v>
      </c>
      <c r="Z1022" s="21">
        <v>0</v>
      </c>
      <c r="AA1022" s="21">
        <v>32</v>
      </c>
      <c r="AB1022" s="21">
        <v>0</v>
      </c>
      <c r="AC1022" s="21">
        <v>38</v>
      </c>
      <c r="AD1022" s="21">
        <v>0</v>
      </c>
      <c r="AE1022" s="21">
        <v>0</v>
      </c>
      <c r="AF1022" s="21">
        <v>0</v>
      </c>
      <c r="AG1022" s="21">
        <v>0</v>
      </c>
      <c r="AH1022" s="21">
        <v>0</v>
      </c>
      <c r="AI1022" s="21">
        <v>0</v>
      </c>
      <c r="AJ1022" s="21">
        <v>0</v>
      </c>
      <c r="AK1022" s="21">
        <v>0</v>
      </c>
      <c r="AL1022" s="21">
        <v>0</v>
      </c>
      <c r="AM1022" s="21">
        <v>0</v>
      </c>
      <c r="AN1022" s="21">
        <v>0</v>
      </c>
      <c r="AO1022" s="21">
        <v>0</v>
      </c>
      <c r="AP1022" s="21">
        <v>0</v>
      </c>
      <c r="AQ1022" s="21">
        <v>0</v>
      </c>
      <c r="AR1022" s="21">
        <v>0</v>
      </c>
      <c r="AS1022" s="21">
        <v>0</v>
      </c>
      <c r="AT1022" s="21">
        <v>0</v>
      </c>
      <c r="AU1022" s="21">
        <v>0</v>
      </c>
      <c r="AV1022" s="21">
        <v>0</v>
      </c>
      <c r="AW1022" s="21">
        <v>0</v>
      </c>
      <c r="AX1022" s="21">
        <v>0</v>
      </c>
      <c r="AZ10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22" s="22">
        <f>Enrollment[[#This Row],[Refugee Children 3-14]]+Enrollment[[#This Row],[Refugee Children 15-24]]</f>
        <v>105</v>
      </c>
      <c r="BC10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22" s="22">
        <f>Enrollment[[#This Row],[Host Children 3-14]]+Enrollment[[#This Row],[Host Children 15-24]]</f>
        <v>0</v>
      </c>
      <c r="BF1022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022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22" s="22">
        <f>Enrollment[[#This Row],['# of Boys from host community in age group 3-5 enrolled in learning spaces]]+Enrollment[[#This Row],['# of Boys from host community in age group 6-14 enrolled in learning spaces]]</f>
        <v>0</v>
      </c>
      <c r="BI1022" s="22">
        <f>Enrollment[[#This Row],['# of Girls from host community in age group 3-5 enrolled in learning spaces]]+Enrollment[[#This Row],['# of Girls from host community in age group 6-14 enrolled in learning spaces]]</f>
        <v>0</v>
      </c>
      <c r="BJ1022" s="22">
        <f>Enrollment[[#This Row],[Male Refugee (3-14)]]+Enrollment[[#This Row],[Host Male (3-14)]]</f>
        <v>53</v>
      </c>
      <c r="BK1022" s="22">
        <f>Enrollment[[#This Row],[Female Refugee (3-14)]]+Enrollment[[#This Row],[Host Female (3-14)]]</f>
        <v>52</v>
      </c>
      <c r="BL10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22" s="22">
        <f>Enrollment[[#This Row],['# of Boys from host community in age group 15-17 enrolled in learning spaces]]+Enrollment[[#This Row],['# of Boys from host community in age group 18-24 enrolled in learning spaces]]</f>
        <v>0</v>
      </c>
      <c r="BO10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22" s="22">
        <f>Enrollment[[#This Row],[Male Refugee (15-24)]]+Enrollment[[#This Row],[Male Host (15-24)]]</f>
        <v>0</v>
      </c>
      <c r="BQ1022" s="22">
        <f>Enrollment[[#This Row],[Female Refugee  (15-24)]]+Enrollment[[#This Row],[Female Host (15-24)]]</f>
        <v>0</v>
      </c>
      <c r="BR1022" s="22">
        <f>Enrollment[[#This Row],[Total Male (3-14)]]+Enrollment[[#This Row],[Total Male (15-24)]]</f>
        <v>53</v>
      </c>
      <c r="BS1022" s="22">
        <f>Enrollment[[#This Row],[Total Female (3-14)]]+Enrollment[[#This Row],[Total Female (15-24)]]</f>
        <v>52</v>
      </c>
      <c r="BT1022" s="22">
        <f>Enrollment[[#This Row],[Refugee Total]]+Enrollment[[#This Row],[Total Host]]</f>
        <v>105</v>
      </c>
      <c r="BU1022" s="22">
        <f>Enrollment[[#This Row],['# of Girls from refugee community in age group 3-5 enrolled in learning spaces]]+Enrollment[[#This Row],['# of Girls from host community in age group 3-5 enrolled in learning spaces]]</f>
        <v>20</v>
      </c>
      <c r="BV1022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0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22" s="22">
        <f>Enrollment[[#This Row],['# of Boys from refugee community in age group 3-5 enrolled in learning spaces]]+Enrollment[[#This Row],['# of Boys from host community in age group 3-5 enrolled in learning spaces]]</f>
        <v>15</v>
      </c>
      <c r="BZ1022" s="22">
        <f>Enrollment[[#This Row],['# of Boys from refugee community in age group 6-14 enrolled in learning spaces]]+Enrollment[[#This Row],['# of Boys from host community in age group 6-14 enrolled in learning spaces]]</f>
        <v>38</v>
      </c>
      <c r="CA10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23" spans="1:80">
      <c r="A1023" s="21" t="s">
        <v>1614</v>
      </c>
      <c r="B1023" s="21" t="s">
        <v>1615</v>
      </c>
      <c r="E1023" s="21" t="s">
        <v>475</v>
      </c>
      <c r="F1023" s="21" t="s">
        <v>1645</v>
      </c>
      <c r="G1023" s="21">
        <v>31013117</v>
      </c>
      <c r="H1023" s="21" t="s">
        <v>166</v>
      </c>
      <c r="I1023" s="21" t="s">
        <v>259</v>
      </c>
      <c r="J1023" s="21" t="s">
        <v>168</v>
      </c>
      <c r="K1023" s="21">
        <v>21.090913</v>
      </c>
      <c r="L1023" s="21">
        <v>92.195014999999998</v>
      </c>
      <c r="M1023" s="21">
        <v>0</v>
      </c>
      <c r="N1023" s="21">
        <v>0</v>
      </c>
      <c r="P1023" s="21" t="s">
        <v>99</v>
      </c>
      <c r="Q1023" s="21" t="s">
        <v>108</v>
      </c>
      <c r="S1023" s="21">
        <v>16</v>
      </c>
      <c r="T1023" s="21">
        <v>0</v>
      </c>
      <c r="U1023" s="21">
        <v>20</v>
      </c>
      <c r="V1023" s="21">
        <v>0</v>
      </c>
      <c r="W1023" s="21">
        <v>0</v>
      </c>
      <c r="X1023" s="21">
        <v>0</v>
      </c>
      <c r="Y1023" s="21">
        <v>0</v>
      </c>
      <c r="Z1023" s="21">
        <v>0</v>
      </c>
      <c r="AA1023" s="21">
        <v>33</v>
      </c>
      <c r="AB1023" s="21">
        <v>0</v>
      </c>
      <c r="AC1023" s="21">
        <v>37</v>
      </c>
      <c r="AD1023" s="21">
        <v>0</v>
      </c>
      <c r="AE1023" s="21">
        <v>0</v>
      </c>
      <c r="AF1023" s="21">
        <v>0</v>
      </c>
      <c r="AG1023" s="21">
        <v>0</v>
      </c>
      <c r="AH1023" s="21">
        <v>0</v>
      </c>
      <c r="AI1023" s="21">
        <v>0</v>
      </c>
      <c r="AJ1023" s="21">
        <v>0</v>
      </c>
      <c r="AK1023" s="21">
        <v>0</v>
      </c>
      <c r="AL1023" s="21">
        <v>0</v>
      </c>
      <c r="AM1023" s="21">
        <v>0</v>
      </c>
      <c r="AN1023" s="21">
        <v>0</v>
      </c>
      <c r="AO1023" s="21">
        <v>0</v>
      </c>
      <c r="AP1023" s="21">
        <v>0</v>
      </c>
      <c r="AQ1023" s="21">
        <v>0</v>
      </c>
      <c r="AR1023" s="21">
        <v>0</v>
      </c>
      <c r="AS1023" s="21">
        <v>0</v>
      </c>
      <c r="AT1023" s="21">
        <v>0</v>
      </c>
      <c r="AU1023" s="21">
        <v>0</v>
      </c>
      <c r="AV1023" s="21">
        <v>0</v>
      </c>
      <c r="AW1023" s="21">
        <v>0</v>
      </c>
      <c r="AX1023" s="21">
        <v>0</v>
      </c>
      <c r="AZ10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23" s="22">
        <f>Enrollment[[#This Row],[Refugee Children 3-14]]+Enrollment[[#This Row],[Refugee Children 15-24]]</f>
        <v>106</v>
      </c>
      <c r="BC10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23" s="22">
        <f>Enrollment[[#This Row],[Host Children 3-14]]+Enrollment[[#This Row],[Host Children 15-24]]</f>
        <v>0</v>
      </c>
      <c r="BF1023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023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023" s="22">
        <f>Enrollment[[#This Row],['# of Boys from host community in age group 3-5 enrolled in learning spaces]]+Enrollment[[#This Row],['# of Boys from host community in age group 6-14 enrolled in learning spaces]]</f>
        <v>0</v>
      </c>
      <c r="BI1023" s="22">
        <f>Enrollment[[#This Row],['# of Girls from host community in age group 3-5 enrolled in learning spaces]]+Enrollment[[#This Row],['# of Girls from host community in age group 6-14 enrolled in learning spaces]]</f>
        <v>0</v>
      </c>
      <c r="BJ1023" s="22">
        <f>Enrollment[[#This Row],[Male Refugee (3-14)]]+Enrollment[[#This Row],[Host Male (3-14)]]</f>
        <v>57</v>
      </c>
      <c r="BK1023" s="22">
        <f>Enrollment[[#This Row],[Female Refugee (3-14)]]+Enrollment[[#This Row],[Host Female (3-14)]]</f>
        <v>49</v>
      </c>
      <c r="BL10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23" s="22">
        <f>Enrollment[[#This Row],['# of Boys from host community in age group 15-17 enrolled in learning spaces]]+Enrollment[[#This Row],['# of Boys from host community in age group 18-24 enrolled in learning spaces]]</f>
        <v>0</v>
      </c>
      <c r="BO10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23" s="22">
        <f>Enrollment[[#This Row],[Male Refugee (15-24)]]+Enrollment[[#This Row],[Male Host (15-24)]]</f>
        <v>0</v>
      </c>
      <c r="BQ1023" s="22">
        <f>Enrollment[[#This Row],[Female Refugee  (15-24)]]+Enrollment[[#This Row],[Female Host (15-24)]]</f>
        <v>0</v>
      </c>
      <c r="BR1023" s="22">
        <f>Enrollment[[#This Row],[Total Male (3-14)]]+Enrollment[[#This Row],[Total Male (15-24)]]</f>
        <v>57</v>
      </c>
      <c r="BS1023" s="22">
        <f>Enrollment[[#This Row],[Total Female (3-14)]]+Enrollment[[#This Row],[Total Female (15-24)]]</f>
        <v>49</v>
      </c>
      <c r="BT1023" s="22">
        <f>Enrollment[[#This Row],[Refugee Total]]+Enrollment[[#This Row],[Total Host]]</f>
        <v>106</v>
      </c>
      <c r="BU1023" s="22">
        <f>Enrollment[[#This Row],['# of Girls from refugee community in age group 3-5 enrolled in learning spaces]]+Enrollment[[#This Row],['# of Girls from host community in age group 3-5 enrolled in learning spaces]]</f>
        <v>16</v>
      </c>
      <c r="BV1023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0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23" s="22">
        <f>Enrollment[[#This Row],['# of Boys from refugee community in age group 3-5 enrolled in learning spaces]]+Enrollment[[#This Row],['# of Boys from host community in age group 3-5 enrolled in learning spaces]]</f>
        <v>20</v>
      </c>
      <c r="BZ1023" s="22">
        <f>Enrollment[[#This Row],['# of Boys from refugee community in age group 6-14 enrolled in learning spaces]]+Enrollment[[#This Row],['# of Boys from host community in age group 6-14 enrolled in learning spaces]]</f>
        <v>37</v>
      </c>
      <c r="CA10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24" spans="1:80">
      <c r="A1024" s="21" t="s">
        <v>1614</v>
      </c>
      <c r="B1024" s="21" t="s">
        <v>1615</v>
      </c>
      <c r="E1024" s="21" t="s">
        <v>475</v>
      </c>
      <c r="F1024" s="21" t="s">
        <v>1646</v>
      </c>
      <c r="G1024" s="21">
        <v>31013137</v>
      </c>
      <c r="H1024" s="21" t="s">
        <v>166</v>
      </c>
      <c r="I1024" s="21" t="s">
        <v>167</v>
      </c>
      <c r="J1024" s="21" t="s">
        <v>168</v>
      </c>
      <c r="K1024" s="21">
        <v>21.0893597377286</v>
      </c>
      <c r="L1024" s="21">
        <v>92.196311577472201</v>
      </c>
      <c r="M1024" s="21">
        <v>-40.216028452571997</v>
      </c>
      <c r="N1024" s="21">
        <v>4</v>
      </c>
      <c r="P1024" s="21" t="s">
        <v>99</v>
      </c>
      <c r="Q1024" s="21" t="s">
        <v>108</v>
      </c>
      <c r="S1024" s="21">
        <v>18</v>
      </c>
      <c r="T1024" s="21">
        <v>0</v>
      </c>
      <c r="U1024" s="21">
        <v>17</v>
      </c>
      <c r="V1024" s="21">
        <v>0</v>
      </c>
      <c r="W1024" s="21">
        <v>0</v>
      </c>
      <c r="X1024" s="21">
        <v>0</v>
      </c>
      <c r="Y1024" s="21">
        <v>0</v>
      </c>
      <c r="Z1024" s="21">
        <v>0</v>
      </c>
      <c r="AA1024" s="21">
        <v>37</v>
      </c>
      <c r="AB1024" s="21">
        <v>0</v>
      </c>
      <c r="AC1024" s="21">
        <v>33</v>
      </c>
      <c r="AD1024" s="21">
        <v>0</v>
      </c>
      <c r="AE1024" s="21">
        <v>0</v>
      </c>
      <c r="AF1024" s="21">
        <v>0</v>
      </c>
      <c r="AG1024" s="21">
        <v>0</v>
      </c>
      <c r="AH1024" s="21">
        <v>0</v>
      </c>
      <c r="AI1024" s="21">
        <v>0</v>
      </c>
      <c r="AJ1024" s="21">
        <v>0</v>
      </c>
      <c r="AK1024" s="21">
        <v>0</v>
      </c>
      <c r="AL1024" s="21">
        <v>0</v>
      </c>
      <c r="AM1024" s="21">
        <v>0</v>
      </c>
      <c r="AN1024" s="21">
        <v>0</v>
      </c>
      <c r="AO1024" s="21">
        <v>0</v>
      </c>
      <c r="AP1024" s="21">
        <v>0</v>
      </c>
      <c r="AQ1024" s="21">
        <v>0</v>
      </c>
      <c r="AR1024" s="21">
        <v>0</v>
      </c>
      <c r="AS1024" s="21">
        <v>0</v>
      </c>
      <c r="AT1024" s="21">
        <v>0</v>
      </c>
      <c r="AU1024" s="21">
        <v>0</v>
      </c>
      <c r="AV1024" s="21">
        <v>0</v>
      </c>
      <c r="AW1024" s="21">
        <v>0</v>
      </c>
      <c r="AX1024" s="21">
        <v>0</v>
      </c>
      <c r="AZ10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24" s="22">
        <f>Enrollment[[#This Row],[Refugee Children 3-14]]+Enrollment[[#This Row],[Refugee Children 15-24]]</f>
        <v>105</v>
      </c>
      <c r="BC10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24" s="22">
        <f>Enrollment[[#This Row],[Host Children 3-14]]+Enrollment[[#This Row],[Host Children 15-24]]</f>
        <v>0</v>
      </c>
      <c r="BF1024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024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024" s="22">
        <f>Enrollment[[#This Row],['# of Boys from host community in age group 3-5 enrolled in learning spaces]]+Enrollment[[#This Row],['# of Boys from host community in age group 6-14 enrolled in learning spaces]]</f>
        <v>0</v>
      </c>
      <c r="BI1024" s="22">
        <f>Enrollment[[#This Row],['# of Girls from host community in age group 3-5 enrolled in learning spaces]]+Enrollment[[#This Row],['# of Girls from host community in age group 6-14 enrolled in learning spaces]]</f>
        <v>0</v>
      </c>
      <c r="BJ1024" s="22">
        <f>Enrollment[[#This Row],[Male Refugee (3-14)]]+Enrollment[[#This Row],[Host Male (3-14)]]</f>
        <v>50</v>
      </c>
      <c r="BK1024" s="22">
        <f>Enrollment[[#This Row],[Female Refugee (3-14)]]+Enrollment[[#This Row],[Host Female (3-14)]]</f>
        <v>55</v>
      </c>
      <c r="BL10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24" s="22">
        <f>Enrollment[[#This Row],['# of Boys from host community in age group 15-17 enrolled in learning spaces]]+Enrollment[[#This Row],['# of Boys from host community in age group 18-24 enrolled in learning spaces]]</f>
        <v>0</v>
      </c>
      <c r="BO10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24" s="22">
        <f>Enrollment[[#This Row],[Male Refugee (15-24)]]+Enrollment[[#This Row],[Male Host (15-24)]]</f>
        <v>0</v>
      </c>
      <c r="BQ1024" s="22">
        <f>Enrollment[[#This Row],[Female Refugee  (15-24)]]+Enrollment[[#This Row],[Female Host (15-24)]]</f>
        <v>0</v>
      </c>
      <c r="BR1024" s="22">
        <f>Enrollment[[#This Row],[Total Male (3-14)]]+Enrollment[[#This Row],[Total Male (15-24)]]</f>
        <v>50</v>
      </c>
      <c r="BS1024" s="22">
        <f>Enrollment[[#This Row],[Total Female (3-14)]]+Enrollment[[#This Row],[Total Female (15-24)]]</f>
        <v>55</v>
      </c>
      <c r="BT1024" s="22">
        <f>Enrollment[[#This Row],[Refugee Total]]+Enrollment[[#This Row],[Total Host]]</f>
        <v>105</v>
      </c>
      <c r="BU1024" s="22">
        <f>Enrollment[[#This Row],['# of Girls from refugee community in age group 3-5 enrolled in learning spaces]]+Enrollment[[#This Row],['# of Girls from host community in age group 3-5 enrolled in learning spaces]]</f>
        <v>18</v>
      </c>
      <c r="BV1024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0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24" s="22">
        <f>Enrollment[[#This Row],['# of Boys from refugee community in age group 3-5 enrolled in learning spaces]]+Enrollment[[#This Row],['# of Boys from host community in age group 3-5 enrolled in learning spaces]]</f>
        <v>17</v>
      </c>
      <c r="BZ1024" s="22">
        <f>Enrollment[[#This Row],['# of Boys from refugee community in age group 6-14 enrolled in learning spaces]]+Enrollment[[#This Row],['# of Boys from host community in age group 6-14 enrolled in learning spaces]]</f>
        <v>33</v>
      </c>
      <c r="CA10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25" spans="1:80">
      <c r="A1025" s="21" t="s">
        <v>1614</v>
      </c>
      <c r="B1025" s="21" t="s">
        <v>1615</v>
      </c>
      <c r="E1025" s="21" t="s">
        <v>475</v>
      </c>
      <c r="F1025" s="21" t="s">
        <v>1647</v>
      </c>
      <c r="G1025" s="21">
        <v>31013148</v>
      </c>
      <c r="H1025" s="21" t="s">
        <v>166</v>
      </c>
      <c r="I1025" s="21" t="s">
        <v>167</v>
      </c>
      <c r="J1025" s="21" t="s">
        <v>168</v>
      </c>
      <c r="K1025" s="21">
        <v>21.0903865297153</v>
      </c>
      <c r="L1025" s="21">
        <v>92.198692819393898</v>
      </c>
      <c r="M1025" s="21">
        <v>-20.133047006073401</v>
      </c>
      <c r="N1025" s="21">
        <v>4</v>
      </c>
      <c r="P1025" s="21" t="s">
        <v>99</v>
      </c>
      <c r="Q1025" s="21" t="s">
        <v>108</v>
      </c>
      <c r="S1025" s="21">
        <v>18</v>
      </c>
      <c r="T1025" s="21">
        <v>0</v>
      </c>
      <c r="U1025" s="21">
        <v>17</v>
      </c>
      <c r="V1025" s="21">
        <v>0</v>
      </c>
      <c r="W1025" s="21">
        <v>0</v>
      </c>
      <c r="X1025" s="21">
        <v>0</v>
      </c>
      <c r="Y1025" s="21">
        <v>0</v>
      </c>
      <c r="Z1025" s="21">
        <v>0</v>
      </c>
      <c r="AA1025" s="21">
        <v>26</v>
      </c>
      <c r="AB1025" s="21">
        <v>0</v>
      </c>
      <c r="AC1025" s="21">
        <v>44</v>
      </c>
      <c r="AD1025" s="21">
        <v>0</v>
      </c>
      <c r="AE1025" s="21">
        <v>0</v>
      </c>
      <c r="AF1025" s="21">
        <v>0</v>
      </c>
      <c r="AG1025" s="21">
        <v>0</v>
      </c>
      <c r="AH1025" s="21">
        <v>0</v>
      </c>
      <c r="AI1025" s="21">
        <v>0</v>
      </c>
      <c r="AJ1025" s="21">
        <v>0</v>
      </c>
      <c r="AK1025" s="21">
        <v>0</v>
      </c>
      <c r="AL1025" s="21">
        <v>0</v>
      </c>
      <c r="AM1025" s="21">
        <v>0</v>
      </c>
      <c r="AN1025" s="21">
        <v>0</v>
      </c>
      <c r="AO1025" s="21">
        <v>0</v>
      </c>
      <c r="AP1025" s="21">
        <v>0</v>
      </c>
      <c r="AQ1025" s="21">
        <v>0</v>
      </c>
      <c r="AR1025" s="21">
        <v>0</v>
      </c>
      <c r="AS1025" s="21">
        <v>0</v>
      </c>
      <c r="AT1025" s="21">
        <v>0</v>
      </c>
      <c r="AU1025" s="21">
        <v>0</v>
      </c>
      <c r="AV1025" s="21">
        <v>0</v>
      </c>
      <c r="AW1025" s="21">
        <v>0</v>
      </c>
      <c r="AX1025" s="21">
        <v>0</v>
      </c>
      <c r="AZ10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25" s="22">
        <f>Enrollment[[#This Row],[Refugee Children 3-14]]+Enrollment[[#This Row],[Refugee Children 15-24]]</f>
        <v>105</v>
      </c>
      <c r="BC10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25" s="22">
        <f>Enrollment[[#This Row],[Host Children 3-14]]+Enrollment[[#This Row],[Host Children 15-24]]</f>
        <v>0</v>
      </c>
      <c r="BF1025" s="22">
        <f>Enrollment[[#This Row],['# of Boys from refugee community in age group 3-5 enrolled in learning spaces]]+Enrollment[[#This Row],['# of Boys from refugee community in age group 6-14 enrolled in learning spaces]]</f>
        <v>61</v>
      </c>
      <c r="BG1025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1025" s="22">
        <f>Enrollment[[#This Row],['# of Boys from host community in age group 3-5 enrolled in learning spaces]]+Enrollment[[#This Row],['# of Boys from host community in age group 6-14 enrolled in learning spaces]]</f>
        <v>0</v>
      </c>
      <c r="BI1025" s="22">
        <f>Enrollment[[#This Row],['# of Girls from host community in age group 3-5 enrolled in learning spaces]]+Enrollment[[#This Row],['# of Girls from host community in age group 6-14 enrolled in learning spaces]]</f>
        <v>0</v>
      </c>
      <c r="BJ1025" s="22">
        <f>Enrollment[[#This Row],[Male Refugee (3-14)]]+Enrollment[[#This Row],[Host Male (3-14)]]</f>
        <v>61</v>
      </c>
      <c r="BK1025" s="22">
        <f>Enrollment[[#This Row],[Female Refugee (3-14)]]+Enrollment[[#This Row],[Host Female (3-14)]]</f>
        <v>44</v>
      </c>
      <c r="BL10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25" s="22">
        <f>Enrollment[[#This Row],['# of Boys from host community in age group 15-17 enrolled in learning spaces]]+Enrollment[[#This Row],['# of Boys from host community in age group 18-24 enrolled in learning spaces]]</f>
        <v>0</v>
      </c>
      <c r="BO10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25" s="22">
        <f>Enrollment[[#This Row],[Male Refugee (15-24)]]+Enrollment[[#This Row],[Male Host (15-24)]]</f>
        <v>0</v>
      </c>
      <c r="BQ1025" s="22">
        <f>Enrollment[[#This Row],[Female Refugee  (15-24)]]+Enrollment[[#This Row],[Female Host (15-24)]]</f>
        <v>0</v>
      </c>
      <c r="BR1025" s="22">
        <f>Enrollment[[#This Row],[Total Male (3-14)]]+Enrollment[[#This Row],[Total Male (15-24)]]</f>
        <v>61</v>
      </c>
      <c r="BS1025" s="22">
        <f>Enrollment[[#This Row],[Total Female (3-14)]]+Enrollment[[#This Row],[Total Female (15-24)]]</f>
        <v>44</v>
      </c>
      <c r="BT1025" s="22">
        <f>Enrollment[[#This Row],[Refugee Total]]+Enrollment[[#This Row],[Total Host]]</f>
        <v>105</v>
      </c>
      <c r="BU1025" s="22">
        <f>Enrollment[[#This Row],['# of Girls from refugee community in age group 3-5 enrolled in learning spaces]]+Enrollment[[#This Row],['# of Girls from host community in age group 3-5 enrolled in learning spaces]]</f>
        <v>18</v>
      </c>
      <c r="BV1025" s="22">
        <f>Enrollment[[#This Row],['# of Girls from refugee community in age group 6-14 enrolled in learning spaces]]+Enrollment[[#This Row],['# of Girls from host community in age group 6-14 enrolled in learning spaces]]</f>
        <v>26</v>
      </c>
      <c r="BW10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25" s="22">
        <f>Enrollment[[#This Row],['# of Boys from refugee community in age group 3-5 enrolled in learning spaces]]+Enrollment[[#This Row],['# of Boys from host community in age group 3-5 enrolled in learning spaces]]</f>
        <v>17</v>
      </c>
      <c r="BZ1025" s="22">
        <f>Enrollment[[#This Row],['# of Boys from refugee community in age group 6-14 enrolled in learning spaces]]+Enrollment[[#This Row],['# of Boys from host community in age group 6-14 enrolled in learning spaces]]</f>
        <v>44</v>
      </c>
      <c r="CA10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26" spans="1:80">
      <c r="A1026" s="21" t="s">
        <v>1614</v>
      </c>
      <c r="B1026" s="21" t="s">
        <v>1615</v>
      </c>
      <c r="E1026" s="21" t="s">
        <v>475</v>
      </c>
      <c r="F1026" s="21" t="s">
        <v>1648</v>
      </c>
      <c r="G1026" s="21">
        <v>31013152</v>
      </c>
      <c r="H1026" s="21" t="s">
        <v>166</v>
      </c>
      <c r="I1026" s="21" t="s">
        <v>167</v>
      </c>
      <c r="J1026" s="21" t="s">
        <v>168</v>
      </c>
      <c r="K1026" s="21">
        <v>21.089781037435799</v>
      </c>
      <c r="L1026" s="21">
        <v>92.196261143416507</v>
      </c>
      <c r="M1026" s="21">
        <v>-37.6371474539934</v>
      </c>
      <c r="N1026" s="21">
        <v>4</v>
      </c>
      <c r="P1026" s="21" t="s">
        <v>99</v>
      </c>
      <c r="Q1026" s="21" t="s">
        <v>108</v>
      </c>
      <c r="S1026" s="21">
        <v>21</v>
      </c>
      <c r="T1026" s="21">
        <v>0</v>
      </c>
      <c r="U1026" s="21">
        <v>14</v>
      </c>
      <c r="V1026" s="21">
        <v>0</v>
      </c>
      <c r="W1026" s="21">
        <v>0</v>
      </c>
      <c r="X1026" s="21">
        <v>0</v>
      </c>
      <c r="Y1026" s="21">
        <v>0</v>
      </c>
      <c r="Z1026" s="21">
        <v>0</v>
      </c>
      <c r="AA1026" s="21">
        <v>31</v>
      </c>
      <c r="AB1026" s="21">
        <v>0</v>
      </c>
      <c r="AC1026" s="21">
        <v>42</v>
      </c>
      <c r="AD1026" s="21">
        <v>0</v>
      </c>
      <c r="AE1026" s="21">
        <v>0</v>
      </c>
      <c r="AF1026" s="21">
        <v>0</v>
      </c>
      <c r="AG1026" s="21">
        <v>0</v>
      </c>
      <c r="AH1026" s="21">
        <v>0</v>
      </c>
      <c r="AI1026" s="21">
        <v>0</v>
      </c>
      <c r="AJ1026" s="21">
        <v>0</v>
      </c>
      <c r="AK1026" s="21">
        <v>0</v>
      </c>
      <c r="AL1026" s="21">
        <v>0</v>
      </c>
      <c r="AM1026" s="21">
        <v>0</v>
      </c>
      <c r="AN1026" s="21">
        <v>0</v>
      </c>
      <c r="AO1026" s="21">
        <v>0</v>
      </c>
      <c r="AP1026" s="21">
        <v>0</v>
      </c>
      <c r="AQ1026" s="21">
        <v>0</v>
      </c>
      <c r="AR1026" s="21">
        <v>0</v>
      </c>
      <c r="AS1026" s="21">
        <v>0</v>
      </c>
      <c r="AT1026" s="21">
        <v>0</v>
      </c>
      <c r="AU1026" s="21">
        <v>0</v>
      </c>
      <c r="AV1026" s="21">
        <v>0</v>
      </c>
      <c r="AW1026" s="21">
        <v>0</v>
      </c>
      <c r="AX1026" s="21">
        <v>0</v>
      </c>
      <c r="AZ10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0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26" s="22">
        <f>Enrollment[[#This Row],[Refugee Children 3-14]]+Enrollment[[#This Row],[Refugee Children 15-24]]</f>
        <v>108</v>
      </c>
      <c r="BC10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26" s="22">
        <f>Enrollment[[#This Row],[Host Children 3-14]]+Enrollment[[#This Row],[Host Children 15-24]]</f>
        <v>0</v>
      </c>
      <c r="BF1026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026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26" s="22">
        <f>Enrollment[[#This Row],['# of Boys from host community in age group 3-5 enrolled in learning spaces]]+Enrollment[[#This Row],['# of Boys from host community in age group 6-14 enrolled in learning spaces]]</f>
        <v>0</v>
      </c>
      <c r="BI1026" s="22">
        <f>Enrollment[[#This Row],['# of Girls from host community in age group 3-5 enrolled in learning spaces]]+Enrollment[[#This Row],['# of Girls from host community in age group 6-14 enrolled in learning spaces]]</f>
        <v>0</v>
      </c>
      <c r="BJ1026" s="22">
        <f>Enrollment[[#This Row],[Male Refugee (3-14)]]+Enrollment[[#This Row],[Host Male (3-14)]]</f>
        <v>56</v>
      </c>
      <c r="BK1026" s="22">
        <f>Enrollment[[#This Row],[Female Refugee (3-14)]]+Enrollment[[#This Row],[Host Female (3-14)]]</f>
        <v>52</v>
      </c>
      <c r="BL10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26" s="22">
        <f>Enrollment[[#This Row],['# of Boys from host community in age group 15-17 enrolled in learning spaces]]+Enrollment[[#This Row],['# of Boys from host community in age group 18-24 enrolled in learning spaces]]</f>
        <v>0</v>
      </c>
      <c r="BO10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26" s="22">
        <f>Enrollment[[#This Row],[Male Refugee (15-24)]]+Enrollment[[#This Row],[Male Host (15-24)]]</f>
        <v>0</v>
      </c>
      <c r="BQ1026" s="22">
        <f>Enrollment[[#This Row],[Female Refugee  (15-24)]]+Enrollment[[#This Row],[Female Host (15-24)]]</f>
        <v>0</v>
      </c>
      <c r="BR1026" s="22">
        <f>Enrollment[[#This Row],[Total Male (3-14)]]+Enrollment[[#This Row],[Total Male (15-24)]]</f>
        <v>56</v>
      </c>
      <c r="BS1026" s="22">
        <f>Enrollment[[#This Row],[Total Female (3-14)]]+Enrollment[[#This Row],[Total Female (15-24)]]</f>
        <v>52</v>
      </c>
      <c r="BT1026" s="22">
        <f>Enrollment[[#This Row],[Refugee Total]]+Enrollment[[#This Row],[Total Host]]</f>
        <v>108</v>
      </c>
      <c r="BU1026" s="22">
        <f>Enrollment[[#This Row],['# of Girls from refugee community in age group 3-5 enrolled in learning spaces]]+Enrollment[[#This Row],['# of Girls from host community in age group 3-5 enrolled in learning spaces]]</f>
        <v>21</v>
      </c>
      <c r="BV1026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0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26" s="22">
        <f>Enrollment[[#This Row],['# of Boys from refugee community in age group 3-5 enrolled in learning spaces]]+Enrollment[[#This Row],['# of Boys from host community in age group 3-5 enrolled in learning spaces]]</f>
        <v>14</v>
      </c>
      <c r="BZ1026" s="22">
        <f>Enrollment[[#This Row],['# of Boys from refugee community in age group 6-14 enrolled in learning spaces]]+Enrollment[[#This Row],['# of Boys from host community in age group 6-14 enrolled in learning spaces]]</f>
        <v>42</v>
      </c>
      <c r="CA10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27" spans="1:80">
      <c r="A1027" s="21" t="s">
        <v>1614</v>
      </c>
      <c r="B1027" s="21" t="s">
        <v>1615</v>
      </c>
      <c r="E1027" s="21" t="s">
        <v>1514</v>
      </c>
      <c r="F1027" s="21" t="s">
        <v>1649</v>
      </c>
      <c r="G1027" s="21">
        <v>31012845</v>
      </c>
      <c r="H1027" s="21" t="s">
        <v>166</v>
      </c>
      <c r="I1027" s="21" t="s">
        <v>167</v>
      </c>
      <c r="J1027" s="21" t="s">
        <v>168</v>
      </c>
      <c r="K1027" s="21">
        <v>21.087112046521899</v>
      </c>
      <c r="L1027" s="21">
        <v>92.196986835967493</v>
      </c>
      <c r="M1027" s="21">
        <v>-38.9359846822733</v>
      </c>
      <c r="N1027" s="21">
        <v>4</v>
      </c>
      <c r="P1027" s="21" t="s">
        <v>99</v>
      </c>
      <c r="Q1027" s="21" t="s">
        <v>108</v>
      </c>
      <c r="S1027" s="21">
        <v>20</v>
      </c>
      <c r="T1027" s="21">
        <v>0</v>
      </c>
      <c r="U1027" s="21">
        <v>15</v>
      </c>
      <c r="V1027" s="21">
        <v>0</v>
      </c>
      <c r="W1027" s="21">
        <v>0</v>
      </c>
      <c r="X1027" s="21">
        <v>0</v>
      </c>
      <c r="Y1027" s="21">
        <v>0</v>
      </c>
      <c r="Z1027" s="21">
        <v>0</v>
      </c>
      <c r="AA1027" s="21">
        <v>37</v>
      </c>
      <c r="AB1027" s="21">
        <v>0</v>
      </c>
      <c r="AC1027" s="21">
        <v>33</v>
      </c>
      <c r="AD1027" s="21">
        <v>0</v>
      </c>
      <c r="AE1027" s="21">
        <v>0</v>
      </c>
      <c r="AF1027" s="21">
        <v>0</v>
      </c>
      <c r="AG1027" s="21">
        <v>0</v>
      </c>
      <c r="AH1027" s="21">
        <v>0</v>
      </c>
      <c r="AI1027" s="21">
        <v>0</v>
      </c>
      <c r="AJ1027" s="21">
        <v>0</v>
      </c>
      <c r="AK1027" s="21">
        <v>0</v>
      </c>
      <c r="AL1027" s="21">
        <v>0</v>
      </c>
      <c r="AM1027" s="21">
        <v>0</v>
      </c>
      <c r="AN1027" s="21">
        <v>0</v>
      </c>
      <c r="AO1027" s="21">
        <v>0</v>
      </c>
      <c r="AP1027" s="21">
        <v>0</v>
      </c>
      <c r="AQ1027" s="21">
        <v>0</v>
      </c>
      <c r="AR1027" s="21">
        <v>0</v>
      </c>
      <c r="AS1027" s="21">
        <v>0</v>
      </c>
      <c r="AT1027" s="21">
        <v>0</v>
      </c>
      <c r="AU1027" s="21">
        <v>0</v>
      </c>
      <c r="AV1027" s="21">
        <v>0</v>
      </c>
      <c r="AW1027" s="21">
        <v>0</v>
      </c>
      <c r="AX1027" s="21">
        <v>0</v>
      </c>
      <c r="AZ10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27" s="22">
        <f>Enrollment[[#This Row],[Refugee Children 3-14]]+Enrollment[[#This Row],[Refugee Children 15-24]]</f>
        <v>105</v>
      </c>
      <c r="BC10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27" s="22">
        <f>Enrollment[[#This Row],[Host Children 3-14]]+Enrollment[[#This Row],[Host Children 15-24]]</f>
        <v>0</v>
      </c>
      <c r="BF1027" s="22">
        <f>Enrollment[[#This Row],['# of Boys from refugee community in age group 3-5 enrolled in learning spaces]]+Enrollment[[#This Row],['# of Boys from refugee community in age group 6-14 enrolled in learning spaces]]</f>
        <v>48</v>
      </c>
      <c r="BG1027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027" s="22">
        <f>Enrollment[[#This Row],['# of Boys from host community in age group 3-5 enrolled in learning spaces]]+Enrollment[[#This Row],['# of Boys from host community in age group 6-14 enrolled in learning spaces]]</f>
        <v>0</v>
      </c>
      <c r="BI1027" s="22">
        <f>Enrollment[[#This Row],['# of Girls from host community in age group 3-5 enrolled in learning spaces]]+Enrollment[[#This Row],['# of Girls from host community in age group 6-14 enrolled in learning spaces]]</f>
        <v>0</v>
      </c>
      <c r="BJ1027" s="22">
        <f>Enrollment[[#This Row],[Male Refugee (3-14)]]+Enrollment[[#This Row],[Host Male (3-14)]]</f>
        <v>48</v>
      </c>
      <c r="BK1027" s="22">
        <f>Enrollment[[#This Row],[Female Refugee (3-14)]]+Enrollment[[#This Row],[Host Female (3-14)]]</f>
        <v>57</v>
      </c>
      <c r="BL10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27" s="22">
        <f>Enrollment[[#This Row],['# of Boys from host community in age group 15-17 enrolled in learning spaces]]+Enrollment[[#This Row],['# of Boys from host community in age group 18-24 enrolled in learning spaces]]</f>
        <v>0</v>
      </c>
      <c r="BO10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27" s="22">
        <f>Enrollment[[#This Row],[Male Refugee (15-24)]]+Enrollment[[#This Row],[Male Host (15-24)]]</f>
        <v>0</v>
      </c>
      <c r="BQ1027" s="22">
        <f>Enrollment[[#This Row],[Female Refugee  (15-24)]]+Enrollment[[#This Row],[Female Host (15-24)]]</f>
        <v>0</v>
      </c>
      <c r="BR1027" s="22">
        <f>Enrollment[[#This Row],[Total Male (3-14)]]+Enrollment[[#This Row],[Total Male (15-24)]]</f>
        <v>48</v>
      </c>
      <c r="BS1027" s="22">
        <f>Enrollment[[#This Row],[Total Female (3-14)]]+Enrollment[[#This Row],[Total Female (15-24)]]</f>
        <v>57</v>
      </c>
      <c r="BT1027" s="22">
        <f>Enrollment[[#This Row],[Refugee Total]]+Enrollment[[#This Row],[Total Host]]</f>
        <v>105</v>
      </c>
      <c r="BU1027" s="22">
        <f>Enrollment[[#This Row],['# of Girls from refugee community in age group 3-5 enrolled in learning spaces]]+Enrollment[[#This Row],['# of Girls from host community in age group 3-5 enrolled in learning spaces]]</f>
        <v>20</v>
      </c>
      <c r="BV1027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0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27" s="22">
        <f>Enrollment[[#This Row],['# of Boys from refugee community in age group 3-5 enrolled in learning spaces]]+Enrollment[[#This Row],['# of Boys from host community in age group 3-5 enrolled in learning spaces]]</f>
        <v>15</v>
      </c>
      <c r="BZ1027" s="22">
        <f>Enrollment[[#This Row],['# of Boys from refugee community in age group 6-14 enrolled in learning spaces]]+Enrollment[[#This Row],['# of Boys from host community in age group 6-14 enrolled in learning spaces]]</f>
        <v>33</v>
      </c>
      <c r="CA10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28" spans="1:80">
      <c r="A1028" s="21" t="s">
        <v>1614</v>
      </c>
      <c r="B1028" s="21" t="s">
        <v>1615</v>
      </c>
      <c r="E1028" s="21" t="s">
        <v>1514</v>
      </c>
      <c r="F1028" s="21" t="s">
        <v>1650</v>
      </c>
      <c r="G1028" s="21">
        <v>31012855</v>
      </c>
      <c r="H1028" s="21" t="s">
        <v>166</v>
      </c>
      <c r="I1028" s="21" t="s">
        <v>259</v>
      </c>
      <c r="J1028" s="21" t="s">
        <v>168</v>
      </c>
      <c r="P1028" s="21" t="s">
        <v>99</v>
      </c>
      <c r="Q1028" s="21" t="s">
        <v>108</v>
      </c>
      <c r="S1028" s="21">
        <v>17</v>
      </c>
      <c r="T1028" s="21">
        <v>0</v>
      </c>
      <c r="U1028" s="21">
        <v>19</v>
      </c>
      <c r="V1028" s="21">
        <v>0</v>
      </c>
      <c r="W1028" s="21">
        <v>0</v>
      </c>
      <c r="X1028" s="21">
        <v>0</v>
      </c>
      <c r="Y1028" s="21">
        <v>0</v>
      </c>
      <c r="Z1028" s="21">
        <v>0</v>
      </c>
      <c r="AA1028" s="21">
        <v>32</v>
      </c>
      <c r="AB1028" s="21">
        <v>0</v>
      </c>
      <c r="AC1028" s="21">
        <v>39</v>
      </c>
      <c r="AD1028" s="21">
        <v>0</v>
      </c>
      <c r="AE1028" s="21">
        <v>0</v>
      </c>
      <c r="AF1028" s="21">
        <v>0</v>
      </c>
      <c r="AG1028" s="21">
        <v>0</v>
      </c>
      <c r="AH1028" s="21">
        <v>0</v>
      </c>
      <c r="AI1028" s="21">
        <v>0</v>
      </c>
      <c r="AJ1028" s="21">
        <v>0</v>
      </c>
      <c r="AK1028" s="21">
        <v>0</v>
      </c>
      <c r="AL1028" s="21">
        <v>0</v>
      </c>
      <c r="AM1028" s="21">
        <v>0</v>
      </c>
      <c r="AN1028" s="21">
        <v>0</v>
      </c>
      <c r="AO1028" s="21">
        <v>0</v>
      </c>
      <c r="AP1028" s="21">
        <v>0</v>
      </c>
      <c r="AQ1028" s="21">
        <v>0</v>
      </c>
      <c r="AR1028" s="21">
        <v>0</v>
      </c>
      <c r="AS1028" s="21">
        <v>0</v>
      </c>
      <c r="AT1028" s="21">
        <v>0</v>
      </c>
      <c r="AU1028" s="21">
        <v>0</v>
      </c>
      <c r="AV1028" s="21">
        <v>0</v>
      </c>
      <c r="AW1028" s="21">
        <v>0</v>
      </c>
      <c r="AX1028" s="21">
        <v>0</v>
      </c>
      <c r="AZ10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0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28" s="22">
        <f>Enrollment[[#This Row],[Refugee Children 3-14]]+Enrollment[[#This Row],[Refugee Children 15-24]]</f>
        <v>107</v>
      </c>
      <c r="BC10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28" s="22">
        <f>Enrollment[[#This Row],[Host Children 3-14]]+Enrollment[[#This Row],[Host Children 15-24]]</f>
        <v>0</v>
      </c>
      <c r="BF1028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028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028" s="22">
        <f>Enrollment[[#This Row],['# of Boys from host community in age group 3-5 enrolled in learning spaces]]+Enrollment[[#This Row],['# of Boys from host community in age group 6-14 enrolled in learning spaces]]</f>
        <v>0</v>
      </c>
      <c r="BI1028" s="22">
        <f>Enrollment[[#This Row],['# of Girls from host community in age group 3-5 enrolled in learning spaces]]+Enrollment[[#This Row],['# of Girls from host community in age group 6-14 enrolled in learning spaces]]</f>
        <v>0</v>
      </c>
      <c r="BJ1028" s="22">
        <f>Enrollment[[#This Row],[Male Refugee (3-14)]]+Enrollment[[#This Row],[Host Male (3-14)]]</f>
        <v>58</v>
      </c>
      <c r="BK1028" s="22">
        <f>Enrollment[[#This Row],[Female Refugee (3-14)]]+Enrollment[[#This Row],[Host Female (3-14)]]</f>
        <v>49</v>
      </c>
      <c r="BL10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28" s="22">
        <f>Enrollment[[#This Row],['# of Boys from host community in age group 15-17 enrolled in learning spaces]]+Enrollment[[#This Row],['# of Boys from host community in age group 18-24 enrolled in learning spaces]]</f>
        <v>0</v>
      </c>
      <c r="BO10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28" s="22">
        <f>Enrollment[[#This Row],[Male Refugee (15-24)]]+Enrollment[[#This Row],[Male Host (15-24)]]</f>
        <v>0</v>
      </c>
      <c r="BQ1028" s="22">
        <f>Enrollment[[#This Row],[Female Refugee  (15-24)]]+Enrollment[[#This Row],[Female Host (15-24)]]</f>
        <v>0</v>
      </c>
      <c r="BR1028" s="22">
        <f>Enrollment[[#This Row],[Total Male (3-14)]]+Enrollment[[#This Row],[Total Male (15-24)]]</f>
        <v>58</v>
      </c>
      <c r="BS1028" s="22">
        <f>Enrollment[[#This Row],[Total Female (3-14)]]+Enrollment[[#This Row],[Total Female (15-24)]]</f>
        <v>49</v>
      </c>
      <c r="BT1028" s="22">
        <f>Enrollment[[#This Row],[Refugee Total]]+Enrollment[[#This Row],[Total Host]]</f>
        <v>107</v>
      </c>
      <c r="BU1028" s="22">
        <f>Enrollment[[#This Row],['# of Girls from refugee community in age group 3-5 enrolled in learning spaces]]+Enrollment[[#This Row],['# of Girls from host community in age group 3-5 enrolled in learning spaces]]</f>
        <v>17</v>
      </c>
      <c r="BV102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0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28" s="22">
        <f>Enrollment[[#This Row],['# of Boys from refugee community in age group 3-5 enrolled in learning spaces]]+Enrollment[[#This Row],['# of Boys from host community in age group 3-5 enrolled in learning spaces]]</f>
        <v>19</v>
      </c>
      <c r="BZ1028" s="22">
        <f>Enrollment[[#This Row],['# of Boys from refugee community in age group 6-14 enrolled in learning spaces]]+Enrollment[[#This Row],['# of Boys from host community in age group 6-14 enrolled in learning spaces]]</f>
        <v>39</v>
      </c>
      <c r="CA10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29" spans="1:80">
      <c r="A1029" s="21" t="s">
        <v>1614</v>
      </c>
      <c r="B1029" s="21" t="s">
        <v>1615</v>
      </c>
      <c r="E1029" s="21" t="s">
        <v>1514</v>
      </c>
      <c r="F1029" s="21" t="s">
        <v>1651</v>
      </c>
      <c r="G1029" s="21">
        <v>31012863</v>
      </c>
      <c r="H1029" s="21" t="s">
        <v>166</v>
      </c>
      <c r="I1029" s="21" t="s">
        <v>167</v>
      </c>
      <c r="J1029" s="21" t="s">
        <v>168</v>
      </c>
      <c r="K1029" s="21">
        <v>21.087084598143701</v>
      </c>
      <c r="L1029" s="21">
        <v>92.196618293620801</v>
      </c>
      <c r="M1029" s="21">
        <v>-34.167857909885399</v>
      </c>
      <c r="N1029" s="21">
        <v>4</v>
      </c>
      <c r="P1029" s="21" t="s">
        <v>99</v>
      </c>
      <c r="Q1029" s="21" t="s">
        <v>108</v>
      </c>
      <c r="S1029" s="21">
        <v>16</v>
      </c>
      <c r="T1029" s="21">
        <v>0</v>
      </c>
      <c r="U1029" s="21">
        <v>20</v>
      </c>
      <c r="V1029" s="21">
        <v>0</v>
      </c>
      <c r="W1029" s="21">
        <v>0</v>
      </c>
      <c r="X1029" s="21">
        <v>0</v>
      </c>
      <c r="Y1029" s="21">
        <v>0</v>
      </c>
      <c r="Z1029" s="21">
        <v>0</v>
      </c>
      <c r="AA1029" s="21">
        <v>34</v>
      </c>
      <c r="AB1029" s="21">
        <v>0</v>
      </c>
      <c r="AC1029" s="21">
        <v>37</v>
      </c>
      <c r="AD1029" s="21">
        <v>0</v>
      </c>
      <c r="AE1029" s="21">
        <v>0</v>
      </c>
      <c r="AF1029" s="21">
        <v>0</v>
      </c>
      <c r="AG1029" s="21">
        <v>0</v>
      </c>
      <c r="AH1029" s="21">
        <v>0</v>
      </c>
      <c r="AI1029" s="21">
        <v>0</v>
      </c>
      <c r="AJ1029" s="21">
        <v>0</v>
      </c>
      <c r="AK1029" s="21">
        <v>0</v>
      </c>
      <c r="AL1029" s="21">
        <v>0</v>
      </c>
      <c r="AM1029" s="21">
        <v>0</v>
      </c>
      <c r="AN1029" s="21">
        <v>0</v>
      </c>
      <c r="AO1029" s="21">
        <v>0</v>
      </c>
      <c r="AP1029" s="21">
        <v>0</v>
      </c>
      <c r="AQ1029" s="21">
        <v>0</v>
      </c>
      <c r="AR1029" s="21">
        <v>0</v>
      </c>
      <c r="AS1029" s="21">
        <v>0</v>
      </c>
      <c r="AT1029" s="21">
        <v>0</v>
      </c>
      <c r="AU1029" s="21">
        <v>0</v>
      </c>
      <c r="AV1029" s="21">
        <v>0</v>
      </c>
      <c r="AW1029" s="21">
        <v>0</v>
      </c>
      <c r="AX1029" s="21">
        <v>0</v>
      </c>
      <c r="AZ10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0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29" s="22">
        <f>Enrollment[[#This Row],[Refugee Children 3-14]]+Enrollment[[#This Row],[Refugee Children 15-24]]</f>
        <v>107</v>
      </c>
      <c r="BC10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29" s="22">
        <f>Enrollment[[#This Row],[Host Children 3-14]]+Enrollment[[#This Row],[Host Children 15-24]]</f>
        <v>0</v>
      </c>
      <c r="BF1029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029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029" s="22">
        <f>Enrollment[[#This Row],['# of Boys from host community in age group 3-5 enrolled in learning spaces]]+Enrollment[[#This Row],['# of Boys from host community in age group 6-14 enrolled in learning spaces]]</f>
        <v>0</v>
      </c>
      <c r="BI1029" s="22">
        <f>Enrollment[[#This Row],['# of Girls from host community in age group 3-5 enrolled in learning spaces]]+Enrollment[[#This Row],['# of Girls from host community in age group 6-14 enrolled in learning spaces]]</f>
        <v>0</v>
      </c>
      <c r="BJ1029" s="22">
        <f>Enrollment[[#This Row],[Male Refugee (3-14)]]+Enrollment[[#This Row],[Host Male (3-14)]]</f>
        <v>57</v>
      </c>
      <c r="BK1029" s="22">
        <f>Enrollment[[#This Row],[Female Refugee (3-14)]]+Enrollment[[#This Row],[Host Female (3-14)]]</f>
        <v>50</v>
      </c>
      <c r="BL10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29" s="22">
        <f>Enrollment[[#This Row],['# of Boys from host community in age group 15-17 enrolled in learning spaces]]+Enrollment[[#This Row],['# of Boys from host community in age group 18-24 enrolled in learning spaces]]</f>
        <v>0</v>
      </c>
      <c r="BO10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29" s="22">
        <f>Enrollment[[#This Row],[Male Refugee (15-24)]]+Enrollment[[#This Row],[Male Host (15-24)]]</f>
        <v>0</v>
      </c>
      <c r="BQ1029" s="22">
        <f>Enrollment[[#This Row],[Female Refugee  (15-24)]]+Enrollment[[#This Row],[Female Host (15-24)]]</f>
        <v>0</v>
      </c>
      <c r="BR1029" s="22">
        <f>Enrollment[[#This Row],[Total Male (3-14)]]+Enrollment[[#This Row],[Total Male (15-24)]]</f>
        <v>57</v>
      </c>
      <c r="BS1029" s="22">
        <f>Enrollment[[#This Row],[Total Female (3-14)]]+Enrollment[[#This Row],[Total Female (15-24)]]</f>
        <v>50</v>
      </c>
      <c r="BT1029" s="22">
        <f>Enrollment[[#This Row],[Refugee Total]]+Enrollment[[#This Row],[Total Host]]</f>
        <v>107</v>
      </c>
      <c r="BU1029" s="22">
        <f>Enrollment[[#This Row],['# of Girls from refugee community in age group 3-5 enrolled in learning spaces]]+Enrollment[[#This Row],['# of Girls from host community in age group 3-5 enrolled in learning spaces]]</f>
        <v>16</v>
      </c>
      <c r="BV1029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0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29" s="22">
        <f>Enrollment[[#This Row],['# of Boys from refugee community in age group 3-5 enrolled in learning spaces]]+Enrollment[[#This Row],['# of Boys from host community in age group 3-5 enrolled in learning spaces]]</f>
        <v>20</v>
      </c>
      <c r="BZ1029" s="22">
        <f>Enrollment[[#This Row],['# of Boys from refugee community in age group 6-14 enrolled in learning spaces]]+Enrollment[[#This Row],['# of Boys from host community in age group 6-14 enrolled in learning spaces]]</f>
        <v>37</v>
      </c>
      <c r="CA10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30" spans="1:80">
      <c r="A1030" s="21" t="s">
        <v>1614</v>
      </c>
      <c r="B1030" s="21" t="s">
        <v>1615</v>
      </c>
      <c r="E1030" s="21" t="s">
        <v>1514</v>
      </c>
      <c r="F1030" s="21" t="s">
        <v>1652</v>
      </c>
      <c r="G1030" s="21">
        <v>31012864</v>
      </c>
      <c r="H1030" s="21" t="s">
        <v>166</v>
      </c>
      <c r="I1030" s="21" t="s">
        <v>259</v>
      </c>
      <c r="J1030" s="21" t="s">
        <v>168</v>
      </c>
      <c r="K1030" s="21">
        <v>21.0879900805066</v>
      </c>
      <c r="L1030" s="21">
        <v>92.196633141267498</v>
      </c>
      <c r="M1030" s="21">
        <v>-38.952047459495098</v>
      </c>
      <c r="N1030" s="21">
        <v>4</v>
      </c>
      <c r="P1030" s="21" t="s">
        <v>99</v>
      </c>
      <c r="Q1030" s="21" t="s">
        <v>108</v>
      </c>
      <c r="S1030" s="21">
        <v>18</v>
      </c>
      <c r="T1030" s="21">
        <v>0</v>
      </c>
      <c r="U1030" s="21">
        <v>17</v>
      </c>
      <c r="V1030" s="21">
        <v>0</v>
      </c>
      <c r="W1030" s="21">
        <v>0</v>
      </c>
      <c r="X1030" s="21">
        <v>0</v>
      </c>
      <c r="Y1030" s="21">
        <v>0</v>
      </c>
      <c r="Z1030" s="21">
        <v>0</v>
      </c>
      <c r="AA1030" s="21">
        <v>36</v>
      </c>
      <c r="AB1030" s="21">
        <v>0</v>
      </c>
      <c r="AC1030" s="21">
        <v>36</v>
      </c>
      <c r="AD1030" s="21">
        <v>0</v>
      </c>
      <c r="AE1030" s="21">
        <v>0</v>
      </c>
      <c r="AF1030" s="21">
        <v>0</v>
      </c>
      <c r="AG1030" s="21">
        <v>0</v>
      </c>
      <c r="AH1030" s="21">
        <v>0</v>
      </c>
      <c r="AI1030" s="21">
        <v>0</v>
      </c>
      <c r="AJ1030" s="21">
        <v>0</v>
      </c>
      <c r="AK1030" s="21">
        <v>0</v>
      </c>
      <c r="AL1030" s="21">
        <v>0</v>
      </c>
      <c r="AM1030" s="21">
        <v>0</v>
      </c>
      <c r="AN1030" s="21">
        <v>0</v>
      </c>
      <c r="AO1030" s="21">
        <v>0</v>
      </c>
      <c r="AP1030" s="21">
        <v>0</v>
      </c>
      <c r="AQ1030" s="21">
        <v>0</v>
      </c>
      <c r="AR1030" s="21">
        <v>0</v>
      </c>
      <c r="AS1030" s="21">
        <v>0</v>
      </c>
      <c r="AT1030" s="21">
        <v>0</v>
      </c>
      <c r="AU1030" s="21">
        <v>0</v>
      </c>
      <c r="AV1030" s="21">
        <v>0</v>
      </c>
      <c r="AW1030" s="21">
        <v>0</v>
      </c>
      <c r="AX1030" s="21">
        <v>0</v>
      </c>
      <c r="AZ10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0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30" s="22">
        <f>Enrollment[[#This Row],[Refugee Children 3-14]]+Enrollment[[#This Row],[Refugee Children 15-24]]</f>
        <v>107</v>
      </c>
      <c r="BC10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30" s="22">
        <f>Enrollment[[#This Row],[Host Children 3-14]]+Enrollment[[#This Row],[Host Children 15-24]]</f>
        <v>0</v>
      </c>
      <c r="BF1030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030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030" s="22">
        <f>Enrollment[[#This Row],['# of Boys from host community in age group 3-5 enrolled in learning spaces]]+Enrollment[[#This Row],['# of Boys from host community in age group 6-14 enrolled in learning spaces]]</f>
        <v>0</v>
      </c>
      <c r="BI1030" s="22">
        <f>Enrollment[[#This Row],['# of Girls from host community in age group 3-5 enrolled in learning spaces]]+Enrollment[[#This Row],['# of Girls from host community in age group 6-14 enrolled in learning spaces]]</f>
        <v>0</v>
      </c>
      <c r="BJ1030" s="22">
        <f>Enrollment[[#This Row],[Male Refugee (3-14)]]+Enrollment[[#This Row],[Host Male (3-14)]]</f>
        <v>53</v>
      </c>
      <c r="BK1030" s="22">
        <f>Enrollment[[#This Row],[Female Refugee (3-14)]]+Enrollment[[#This Row],[Host Female (3-14)]]</f>
        <v>54</v>
      </c>
      <c r="BL10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30" s="22">
        <f>Enrollment[[#This Row],['# of Boys from host community in age group 15-17 enrolled in learning spaces]]+Enrollment[[#This Row],['# of Boys from host community in age group 18-24 enrolled in learning spaces]]</f>
        <v>0</v>
      </c>
      <c r="BO10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30" s="22">
        <f>Enrollment[[#This Row],[Male Refugee (15-24)]]+Enrollment[[#This Row],[Male Host (15-24)]]</f>
        <v>0</v>
      </c>
      <c r="BQ1030" s="22">
        <f>Enrollment[[#This Row],[Female Refugee  (15-24)]]+Enrollment[[#This Row],[Female Host (15-24)]]</f>
        <v>0</v>
      </c>
      <c r="BR1030" s="22">
        <f>Enrollment[[#This Row],[Total Male (3-14)]]+Enrollment[[#This Row],[Total Male (15-24)]]</f>
        <v>53</v>
      </c>
      <c r="BS1030" s="22">
        <f>Enrollment[[#This Row],[Total Female (3-14)]]+Enrollment[[#This Row],[Total Female (15-24)]]</f>
        <v>54</v>
      </c>
      <c r="BT1030" s="22">
        <f>Enrollment[[#This Row],[Refugee Total]]+Enrollment[[#This Row],[Total Host]]</f>
        <v>107</v>
      </c>
      <c r="BU1030" s="22">
        <f>Enrollment[[#This Row],['# of Girls from refugee community in age group 3-5 enrolled in learning spaces]]+Enrollment[[#This Row],['# of Girls from host community in age group 3-5 enrolled in learning spaces]]</f>
        <v>18</v>
      </c>
      <c r="BV1030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0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30" s="22">
        <f>Enrollment[[#This Row],['# of Boys from refugee community in age group 3-5 enrolled in learning spaces]]+Enrollment[[#This Row],['# of Boys from host community in age group 3-5 enrolled in learning spaces]]</f>
        <v>17</v>
      </c>
      <c r="BZ1030" s="22">
        <f>Enrollment[[#This Row],['# of Boys from refugee community in age group 6-14 enrolled in learning spaces]]+Enrollment[[#This Row],['# of Boys from host community in age group 6-14 enrolled in learning spaces]]</f>
        <v>36</v>
      </c>
      <c r="CA10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31" spans="1:80">
      <c r="A1031" s="21" t="s">
        <v>1614</v>
      </c>
      <c r="B1031" s="21" t="s">
        <v>1615</v>
      </c>
      <c r="E1031" s="21" t="s">
        <v>1514</v>
      </c>
      <c r="F1031" s="21" t="s">
        <v>1653</v>
      </c>
      <c r="G1031" s="21">
        <v>31012883</v>
      </c>
      <c r="H1031" s="21" t="s">
        <v>166</v>
      </c>
      <c r="I1031" s="21" t="s">
        <v>167</v>
      </c>
      <c r="J1031" s="21" t="s">
        <v>168</v>
      </c>
      <c r="K1031" s="21">
        <v>21.088793907562099</v>
      </c>
      <c r="L1031" s="21">
        <v>92.197114875569596</v>
      </c>
      <c r="M1031" s="21">
        <v>-40.192389980459197</v>
      </c>
      <c r="N1031" s="21">
        <v>4</v>
      </c>
      <c r="P1031" s="21" t="s">
        <v>99</v>
      </c>
      <c r="Q1031" s="21" t="s">
        <v>108</v>
      </c>
      <c r="S1031" s="21">
        <v>16</v>
      </c>
      <c r="T1031" s="21">
        <v>0</v>
      </c>
      <c r="U1031" s="21">
        <v>20</v>
      </c>
      <c r="V1031" s="21">
        <v>0</v>
      </c>
      <c r="W1031" s="21">
        <v>0</v>
      </c>
      <c r="X1031" s="21">
        <v>0</v>
      </c>
      <c r="Y1031" s="21">
        <v>0</v>
      </c>
      <c r="Z1031" s="21">
        <v>0</v>
      </c>
      <c r="AA1031" s="21">
        <v>35</v>
      </c>
      <c r="AB1031" s="21">
        <v>0</v>
      </c>
      <c r="AC1031" s="21">
        <v>35</v>
      </c>
      <c r="AD1031" s="21">
        <v>0</v>
      </c>
      <c r="AE1031" s="21">
        <v>0</v>
      </c>
      <c r="AF1031" s="21">
        <v>0</v>
      </c>
      <c r="AG1031" s="21">
        <v>0</v>
      </c>
      <c r="AH1031" s="21">
        <v>0</v>
      </c>
      <c r="AI1031" s="21">
        <v>0</v>
      </c>
      <c r="AJ1031" s="21">
        <v>0</v>
      </c>
      <c r="AK1031" s="21">
        <v>0</v>
      </c>
      <c r="AL1031" s="21">
        <v>0</v>
      </c>
      <c r="AM1031" s="21">
        <v>0</v>
      </c>
      <c r="AN1031" s="21">
        <v>0</v>
      </c>
      <c r="AO1031" s="21">
        <v>0</v>
      </c>
      <c r="AP1031" s="21">
        <v>0</v>
      </c>
      <c r="AQ1031" s="21">
        <v>0</v>
      </c>
      <c r="AR1031" s="21">
        <v>0</v>
      </c>
      <c r="AS1031" s="21">
        <v>0</v>
      </c>
      <c r="AT1031" s="21">
        <v>0</v>
      </c>
      <c r="AU1031" s="21">
        <v>0</v>
      </c>
      <c r="AV1031" s="21">
        <v>0</v>
      </c>
      <c r="AW1031" s="21">
        <v>0</v>
      </c>
      <c r="AX1031" s="21">
        <v>0</v>
      </c>
      <c r="AZ10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31" s="22">
        <f>Enrollment[[#This Row],[Refugee Children 3-14]]+Enrollment[[#This Row],[Refugee Children 15-24]]</f>
        <v>106</v>
      </c>
      <c r="BC10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31" s="22">
        <f>Enrollment[[#This Row],[Host Children 3-14]]+Enrollment[[#This Row],[Host Children 15-24]]</f>
        <v>0</v>
      </c>
      <c r="BF1031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031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031" s="22">
        <f>Enrollment[[#This Row],['# of Boys from host community in age group 3-5 enrolled in learning spaces]]+Enrollment[[#This Row],['# of Boys from host community in age group 6-14 enrolled in learning spaces]]</f>
        <v>0</v>
      </c>
      <c r="BI1031" s="22">
        <f>Enrollment[[#This Row],['# of Girls from host community in age group 3-5 enrolled in learning spaces]]+Enrollment[[#This Row],['# of Girls from host community in age group 6-14 enrolled in learning spaces]]</f>
        <v>0</v>
      </c>
      <c r="BJ1031" s="22">
        <f>Enrollment[[#This Row],[Male Refugee (3-14)]]+Enrollment[[#This Row],[Host Male (3-14)]]</f>
        <v>55</v>
      </c>
      <c r="BK1031" s="22">
        <f>Enrollment[[#This Row],[Female Refugee (3-14)]]+Enrollment[[#This Row],[Host Female (3-14)]]</f>
        <v>51</v>
      </c>
      <c r="BL10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31" s="22">
        <f>Enrollment[[#This Row],['# of Boys from host community in age group 15-17 enrolled in learning spaces]]+Enrollment[[#This Row],['# of Boys from host community in age group 18-24 enrolled in learning spaces]]</f>
        <v>0</v>
      </c>
      <c r="BO10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31" s="22">
        <f>Enrollment[[#This Row],[Male Refugee (15-24)]]+Enrollment[[#This Row],[Male Host (15-24)]]</f>
        <v>0</v>
      </c>
      <c r="BQ1031" s="22">
        <f>Enrollment[[#This Row],[Female Refugee  (15-24)]]+Enrollment[[#This Row],[Female Host (15-24)]]</f>
        <v>0</v>
      </c>
      <c r="BR1031" s="22">
        <f>Enrollment[[#This Row],[Total Male (3-14)]]+Enrollment[[#This Row],[Total Male (15-24)]]</f>
        <v>55</v>
      </c>
      <c r="BS1031" s="22">
        <f>Enrollment[[#This Row],[Total Female (3-14)]]+Enrollment[[#This Row],[Total Female (15-24)]]</f>
        <v>51</v>
      </c>
      <c r="BT1031" s="22">
        <f>Enrollment[[#This Row],[Refugee Total]]+Enrollment[[#This Row],[Total Host]]</f>
        <v>106</v>
      </c>
      <c r="BU1031" s="22">
        <f>Enrollment[[#This Row],['# of Girls from refugee community in age group 3-5 enrolled in learning spaces]]+Enrollment[[#This Row],['# of Girls from host community in age group 3-5 enrolled in learning spaces]]</f>
        <v>16</v>
      </c>
      <c r="BV1031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0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31" s="22">
        <f>Enrollment[[#This Row],['# of Boys from refugee community in age group 3-5 enrolled in learning spaces]]+Enrollment[[#This Row],['# of Boys from host community in age group 3-5 enrolled in learning spaces]]</f>
        <v>20</v>
      </c>
      <c r="BZ1031" s="22">
        <f>Enrollment[[#This Row],['# of Boys from refugee community in age group 6-14 enrolled in learning spaces]]+Enrollment[[#This Row],['# of Boys from host community in age group 6-14 enrolled in learning spaces]]</f>
        <v>35</v>
      </c>
      <c r="CA10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32" spans="1:80">
      <c r="A1032" s="21" t="s">
        <v>1614</v>
      </c>
      <c r="B1032" s="21" t="s">
        <v>1615</v>
      </c>
      <c r="E1032" s="21" t="s">
        <v>1514</v>
      </c>
      <c r="F1032" s="21" t="s">
        <v>1654</v>
      </c>
      <c r="G1032" s="21">
        <v>31012907</v>
      </c>
      <c r="H1032" s="21" t="s">
        <v>166</v>
      </c>
      <c r="I1032" s="21" t="s">
        <v>167</v>
      </c>
      <c r="J1032" s="21" t="s">
        <v>168</v>
      </c>
      <c r="K1032" s="21">
        <v>21.086681911603701</v>
      </c>
      <c r="L1032" s="21">
        <v>92.198048749509894</v>
      </c>
      <c r="M1032" s="21">
        <v>-47.9328677592326</v>
      </c>
      <c r="N1032" s="21">
        <v>4</v>
      </c>
      <c r="P1032" s="21" t="s">
        <v>99</v>
      </c>
      <c r="Q1032" s="21" t="s">
        <v>108</v>
      </c>
      <c r="S1032" s="21">
        <v>20</v>
      </c>
      <c r="T1032" s="21">
        <v>0</v>
      </c>
      <c r="U1032" s="21">
        <v>15</v>
      </c>
      <c r="V1032" s="21">
        <v>0</v>
      </c>
      <c r="W1032" s="21">
        <v>0</v>
      </c>
      <c r="X1032" s="21">
        <v>0</v>
      </c>
      <c r="Y1032" s="21">
        <v>0</v>
      </c>
      <c r="Z1032" s="21">
        <v>0</v>
      </c>
      <c r="AA1032" s="21">
        <v>39</v>
      </c>
      <c r="AB1032" s="21">
        <v>0</v>
      </c>
      <c r="AC1032" s="21">
        <v>41</v>
      </c>
      <c r="AD1032" s="21">
        <v>0</v>
      </c>
      <c r="AE1032" s="21">
        <v>0</v>
      </c>
      <c r="AF1032" s="21">
        <v>0</v>
      </c>
      <c r="AG1032" s="21">
        <v>0</v>
      </c>
      <c r="AH1032" s="21">
        <v>0</v>
      </c>
      <c r="AI1032" s="21">
        <v>0</v>
      </c>
      <c r="AJ1032" s="21">
        <v>0</v>
      </c>
      <c r="AK1032" s="21">
        <v>0</v>
      </c>
      <c r="AL1032" s="21">
        <v>0</v>
      </c>
      <c r="AM1032" s="21">
        <v>0</v>
      </c>
      <c r="AN1032" s="21">
        <v>0</v>
      </c>
      <c r="AO1032" s="21">
        <v>0</v>
      </c>
      <c r="AP1032" s="21">
        <v>0</v>
      </c>
      <c r="AQ1032" s="21">
        <v>0</v>
      </c>
      <c r="AR1032" s="21">
        <v>0</v>
      </c>
      <c r="AS1032" s="21">
        <v>0</v>
      </c>
      <c r="AT1032" s="21">
        <v>0</v>
      </c>
      <c r="AU1032" s="21">
        <v>0</v>
      </c>
      <c r="AV1032" s="21">
        <v>0</v>
      </c>
      <c r="AW1032" s="21">
        <v>0</v>
      </c>
      <c r="AX1032" s="21">
        <v>0</v>
      </c>
      <c r="AZ10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115</v>
      </c>
      <c r="BA10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32" s="22">
        <f>Enrollment[[#This Row],[Refugee Children 3-14]]+Enrollment[[#This Row],[Refugee Children 15-24]]</f>
        <v>115</v>
      </c>
      <c r="BC10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32" s="22">
        <f>Enrollment[[#This Row],[Host Children 3-14]]+Enrollment[[#This Row],[Host Children 15-24]]</f>
        <v>0</v>
      </c>
      <c r="BF1032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032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1032" s="22">
        <f>Enrollment[[#This Row],['# of Boys from host community in age group 3-5 enrolled in learning spaces]]+Enrollment[[#This Row],['# of Boys from host community in age group 6-14 enrolled in learning spaces]]</f>
        <v>0</v>
      </c>
      <c r="BI1032" s="22">
        <f>Enrollment[[#This Row],['# of Girls from host community in age group 3-5 enrolled in learning spaces]]+Enrollment[[#This Row],['# of Girls from host community in age group 6-14 enrolled in learning spaces]]</f>
        <v>0</v>
      </c>
      <c r="BJ1032" s="22">
        <f>Enrollment[[#This Row],[Male Refugee (3-14)]]+Enrollment[[#This Row],[Host Male (3-14)]]</f>
        <v>56</v>
      </c>
      <c r="BK1032" s="22">
        <f>Enrollment[[#This Row],[Female Refugee (3-14)]]+Enrollment[[#This Row],[Host Female (3-14)]]</f>
        <v>59</v>
      </c>
      <c r="BL10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32" s="22">
        <f>Enrollment[[#This Row],['# of Boys from host community in age group 15-17 enrolled in learning spaces]]+Enrollment[[#This Row],['# of Boys from host community in age group 18-24 enrolled in learning spaces]]</f>
        <v>0</v>
      </c>
      <c r="BO10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32" s="22">
        <f>Enrollment[[#This Row],[Male Refugee (15-24)]]+Enrollment[[#This Row],[Male Host (15-24)]]</f>
        <v>0</v>
      </c>
      <c r="BQ1032" s="22">
        <f>Enrollment[[#This Row],[Female Refugee  (15-24)]]+Enrollment[[#This Row],[Female Host (15-24)]]</f>
        <v>0</v>
      </c>
      <c r="BR1032" s="22">
        <f>Enrollment[[#This Row],[Total Male (3-14)]]+Enrollment[[#This Row],[Total Male (15-24)]]</f>
        <v>56</v>
      </c>
      <c r="BS1032" s="22">
        <f>Enrollment[[#This Row],[Total Female (3-14)]]+Enrollment[[#This Row],[Total Female (15-24)]]</f>
        <v>59</v>
      </c>
      <c r="BT1032" s="22">
        <f>Enrollment[[#This Row],[Refugee Total]]+Enrollment[[#This Row],[Total Host]]</f>
        <v>115</v>
      </c>
      <c r="BU1032" s="22">
        <f>Enrollment[[#This Row],['# of Girls from refugee community in age group 3-5 enrolled in learning spaces]]+Enrollment[[#This Row],['# of Girls from host community in age group 3-5 enrolled in learning spaces]]</f>
        <v>20</v>
      </c>
      <c r="BV1032" s="22">
        <f>Enrollment[[#This Row],['# of Girls from refugee community in age group 6-14 enrolled in learning spaces]]+Enrollment[[#This Row],['# of Girls from host community in age group 6-14 enrolled in learning spaces]]</f>
        <v>39</v>
      </c>
      <c r="BW10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32" s="22">
        <f>Enrollment[[#This Row],['# of Boys from refugee community in age group 3-5 enrolled in learning spaces]]+Enrollment[[#This Row],['# of Boys from host community in age group 3-5 enrolled in learning spaces]]</f>
        <v>15</v>
      </c>
      <c r="BZ1032" s="22">
        <f>Enrollment[[#This Row],['# of Boys from refugee community in age group 6-14 enrolled in learning spaces]]+Enrollment[[#This Row],['# of Boys from host community in age group 6-14 enrolled in learning spaces]]</f>
        <v>41</v>
      </c>
      <c r="CA10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33" spans="1:80">
      <c r="A1033" s="21" t="s">
        <v>1614</v>
      </c>
      <c r="B1033" s="21" t="s">
        <v>1615</v>
      </c>
      <c r="E1033" s="21" t="s">
        <v>1514</v>
      </c>
      <c r="F1033" s="21" t="s">
        <v>1655</v>
      </c>
      <c r="G1033" s="21">
        <v>31012910</v>
      </c>
      <c r="H1033" s="21" t="s">
        <v>166</v>
      </c>
      <c r="I1033" s="21" t="s">
        <v>259</v>
      </c>
      <c r="J1033" s="21" t="s">
        <v>168</v>
      </c>
      <c r="K1033" s="21">
        <v>21.0876155624231</v>
      </c>
      <c r="L1033" s="21">
        <v>92.197175864709294</v>
      </c>
      <c r="M1033" s="21">
        <v>-39.260779004828301</v>
      </c>
      <c r="N1033" s="21">
        <v>4</v>
      </c>
      <c r="P1033" s="21" t="s">
        <v>99</v>
      </c>
      <c r="Q1033" s="21" t="s">
        <v>108</v>
      </c>
      <c r="S1033" s="21">
        <v>18</v>
      </c>
      <c r="T1033" s="21">
        <v>0</v>
      </c>
      <c r="U1033" s="21">
        <v>17</v>
      </c>
      <c r="V1033" s="21">
        <v>0</v>
      </c>
      <c r="W1033" s="21">
        <v>0</v>
      </c>
      <c r="X1033" s="21">
        <v>0</v>
      </c>
      <c r="Y1033" s="21">
        <v>0</v>
      </c>
      <c r="Z1033" s="21">
        <v>0</v>
      </c>
      <c r="AA1033" s="21">
        <v>34</v>
      </c>
      <c r="AB1033" s="21">
        <v>0</v>
      </c>
      <c r="AC1033" s="21">
        <v>36</v>
      </c>
      <c r="AD1033" s="21">
        <v>0</v>
      </c>
      <c r="AE1033" s="21">
        <v>0</v>
      </c>
      <c r="AF1033" s="21">
        <v>0</v>
      </c>
      <c r="AG1033" s="21">
        <v>0</v>
      </c>
      <c r="AH1033" s="21">
        <v>0</v>
      </c>
      <c r="AI1033" s="21">
        <v>0</v>
      </c>
      <c r="AJ1033" s="21">
        <v>0</v>
      </c>
      <c r="AK1033" s="21">
        <v>0</v>
      </c>
      <c r="AL1033" s="21">
        <v>0</v>
      </c>
      <c r="AM1033" s="21">
        <v>0</v>
      </c>
      <c r="AN1033" s="21">
        <v>0</v>
      </c>
      <c r="AO1033" s="21">
        <v>0</v>
      </c>
      <c r="AP1033" s="21">
        <v>0</v>
      </c>
      <c r="AQ1033" s="21">
        <v>0</v>
      </c>
      <c r="AR1033" s="21">
        <v>0</v>
      </c>
      <c r="AS1033" s="21">
        <v>0</v>
      </c>
      <c r="AT1033" s="21">
        <v>0</v>
      </c>
      <c r="AU1033" s="21">
        <v>0</v>
      </c>
      <c r="AV1033" s="21">
        <v>0</v>
      </c>
      <c r="AW1033" s="21">
        <v>0</v>
      </c>
      <c r="AX1033" s="21">
        <v>0</v>
      </c>
      <c r="AZ10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33" s="22">
        <f>Enrollment[[#This Row],[Refugee Children 3-14]]+Enrollment[[#This Row],[Refugee Children 15-24]]</f>
        <v>105</v>
      </c>
      <c r="BC10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33" s="22">
        <f>Enrollment[[#This Row],[Host Children 3-14]]+Enrollment[[#This Row],[Host Children 15-24]]</f>
        <v>0</v>
      </c>
      <c r="BF1033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033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33" s="22">
        <f>Enrollment[[#This Row],['# of Boys from host community in age group 3-5 enrolled in learning spaces]]+Enrollment[[#This Row],['# of Boys from host community in age group 6-14 enrolled in learning spaces]]</f>
        <v>0</v>
      </c>
      <c r="BI1033" s="22">
        <f>Enrollment[[#This Row],['# of Girls from host community in age group 3-5 enrolled in learning spaces]]+Enrollment[[#This Row],['# of Girls from host community in age group 6-14 enrolled in learning spaces]]</f>
        <v>0</v>
      </c>
      <c r="BJ1033" s="22">
        <f>Enrollment[[#This Row],[Male Refugee (3-14)]]+Enrollment[[#This Row],[Host Male (3-14)]]</f>
        <v>53</v>
      </c>
      <c r="BK1033" s="22">
        <f>Enrollment[[#This Row],[Female Refugee (3-14)]]+Enrollment[[#This Row],[Host Female (3-14)]]</f>
        <v>52</v>
      </c>
      <c r="BL10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33" s="22">
        <f>Enrollment[[#This Row],['# of Boys from host community in age group 15-17 enrolled in learning spaces]]+Enrollment[[#This Row],['# of Boys from host community in age group 18-24 enrolled in learning spaces]]</f>
        <v>0</v>
      </c>
      <c r="BO10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33" s="22">
        <f>Enrollment[[#This Row],[Male Refugee (15-24)]]+Enrollment[[#This Row],[Male Host (15-24)]]</f>
        <v>0</v>
      </c>
      <c r="BQ1033" s="22">
        <f>Enrollment[[#This Row],[Female Refugee  (15-24)]]+Enrollment[[#This Row],[Female Host (15-24)]]</f>
        <v>0</v>
      </c>
      <c r="BR1033" s="22">
        <f>Enrollment[[#This Row],[Total Male (3-14)]]+Enrollment[[#This Row],[Total Male (15-24)]]</f>
        <v>53</v>
      </c>
      <c r="BS1033" s="22">
        <f>Enrollment[[#This Row],[Total Female (3-14)]]+Enrollment[[#This Row],[Total Female (15-24)]]</f>
        <v>52</v>
      </c>
      <c r="BT1033" s="22">
        <f>Enrollment[[#This Row],[Refugee Total]]+Enrollment[[#This Row],[Total Host]]</f>
        <v>105</v>
      </c>
      <c r="BU1033" s="22">
        <f>Enrollment[[#This Row],['# of Girls from refugee community in age group 3-5 enrolled in learning spaces]]+Enrollment[[#This Row],['# of Girls from host community in age group 3-5 enrolled in learning spaces]]</f>
        <v>18</v>
      </c>
      <c r="BV1033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0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33" s="22">
        <f>Enrollment[[#This Row],['# of Boys from refugee community in age group 3-5 enrolled in learning spaces]]+Enrollment[[#This Row],['# of Boys from host community in age group 3-5 enrolled in learning spaces]]</f>
        <v>17</v>
      </c>
      <c r="BZ1033" s="22">
        <f>Enrollment[[#This Row],['# of Boys from refugee community in age group 6-14 enrolled in learning spaces]]+Enrollment[[#This Row],['# of Boys from host community in age group 6-14 enrolled in learning spaces]]</f>
        <v>36</v>
      </c>
      <c r="CA10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34" spans="1:80">
      <c r="A1034" s="21" t="s">
        <v>1614</v>
      </c>
      <c r="B1034" s="21" t="s">
        <v>1615</v>
      </c>
      <c r="E1034" s="21" t="s">
        <v>1514</v>
      </c>
      <c r="F1034" s="21" t="s">
        <v>1656</v>
      </c>
      <c r="G1034" s="21">
        <v>31012915</v>
      </c>
      <c r="H1034" s="21" t="s">
        <v>166</v>
      </c>
      <c r="I1034" s="21" t="s">
        <v>259</v>
      </c>
      <c r="J1034" s="21" t="s">
        <v>168</v>
      </c>
      <c r="K1034" s="21">
        <v>21.088261762120901</v>
      </c>
      <c r="L1034" s="21">
        <v>92.198571214705098</v>
      </c>
      <c r="M1034" s="21">
        <v>-38.445818437696602</v>
      </c>
      <c r="N1034" s="21">
        <v>4</v>
      </c>
      <c r="P1034" s="21" t="s">
        <v>99</v>
      </c>
      <c r="Q1034" s="21" t="s">
        <v>108</v>
      </c>
      <c r="S1034" s="21">
        <v>16</v>
      </c>
      <c r="T1034" s="21">
        <v>0</v>
      </c>
      <c r="U1034" s="21">
        <v>19</v>
      </c>
      <c r="V1034" s="21">
        <v>0</v>
      </c>
      <c r="W1034" s="21">
        <v>0</v>
      </c>
      <c r="X1034" s="21">
        <v>0</v>
      </c>
      <c r="Y1034" s="21">
        <v>0</v>
      </c>
      <c r="Z1034" s="21">
        <v>0</v>
      </c>
      <c r="AA1034" s="21">
        <v>32</v>
      </c>
      <c r="AB1034" s="21">
        <v>0</v>
      </c>
      <c r="AC1034" s="21">
        <v>39</v>
      </c>
      <c r="AD1034" s="21">
        <v>0</v>
      </c>
      <c r="AE1034" s="21">
        <v>0</v>
      </c>
      <c r="AF1034" s="21">
        <v>0</v>
      </c>
      <c r="AG1034" s="21">
        <v>0</v>
      </c>
      <c r="AH1034" s="21">
        <v>0</v>
      </c>
      <c r="AI1034" s="21">
        <v>0</v>
      </c>
      <c r="AJ1034" s="21">
        <v>0</v>
      </c>
      <c r="AK1034" s="21">
        <v>0</v>
      </c>
      <c r="AL1034" s="21">
        <v>0</v>
      </c>
      <c r="AM1034" s="21">
        <v>0</v>
      </c>
      <c r="AN1034" s="21">
        <v>0</v>
      </c>
      <c r="AO1034" s="21">
        <v>0</v>
      </c>
      <c r="AP1034" s="21">
        <v>0</v>
      </c>
      <c r="AQ1034" s="21">
        <v>0</v>
      </c>
      <c r="AR1034" s="21">
        <v>0</v>
      </c>
      <c r="AS1034" s="21">
        <v>0</v>
      </c>
      <c r="AT1034" s="21">
        <v>0</v>
      </c>
      <c r="AU1034" s="21">
        <v>0</v>
      </c>
      <c r="AV1034" s="21">
        <v>0</v>
      </c>
      <c r="AW1034" s="21">
        <v>0</v>
      </c>
      <c r="AX1034" s="21">
        <v>0</v>
      </c>
      <c r="AZ10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34" s="22">
        <f>Enrollment[[#This Row],[Refugee Children 3-14]]+Enrollment[[#This Row],[Refugee Children 15-24]]</f>
        <v>106</v>
      </c>
      <c r="BC10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34" s="22">
        <f>Enrollment[[#This Row],[Host Children 3-14]]+Enrollment[[#This Row],[Host Children 15-24]]</f>
        <v>0</v>
      </c>
      <c r="BF1034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034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034" s="22">
        <f>Enrollment[[#This Row],['# of Boys from host community in age group 3-5 enrolled in learning spaces]]+Enrollment[[#This Row],['# of Boys from host community in age group 6-14 enrolled in learning spaces]]</f>
        <v>0</v>
      </c>
      <c r="BI1034" s="22">
        <f>Enrollment[[#This Row],['# of Girls from host community in age group 3-5 enrolled in learning spaces]]+Enrollment[[#This Row],['# of Girls from host community in age group 6-14 enrolled in learning spaces]]</f>
        <v>0</v>
      </c>
      <c r="BJ1034" s="22">
        <f>Enrollment[[#This Row],[Male Refugee (3-14)]]+Enrollment[[#This Row],[Host Male (3-14)]]</f>
        <v>58</v>
      </c>
      <c r="BK1034" s="22">
        <f>Enrollment[[#This Row],[Female Refugee (3-14)]]+Enrollment[[#This Row],[Host Female (3-14)]]</f>
        <v>48</v>
      </c>
      <c r="BL10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34" s="22">
        <f>Enrollment[[#This Row],['# of Boys from host community in age group 15-17 enrolled in learning spaces]]+Enrollment[[#This Row],['# of Boys from host community in age group 18-24 enrolled in learning spaces]]</f>
        <v>0</v>
      </c>
      <c r="BO10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34" s="22">
        <f>Enrollment[[#This Row],[Male Refugee (15-24)]]+Enrollment[[#This Row],[Male Host (15-24)]]</f>
        <v>0</v>
      </c>
      <c r="BQ1034" s="22">
        <f>Enrollment[[#This Row],[Female Refugee  (15-24)]]+Enrollment[[#This Row],[Female Host (15-24)]]</f>
        <v>0</v>
      </c>
      <c r="BR1034" s="22">
        <f>Enrollment[[#This Row],[Total Male (3-14)]]+Enrollment[[#This Row],[Total Male (15-24)]]</f>
        <v>58</v>
      </c>
      <c r="BS1034" s="22">
        <f>Enrollment[[#This Row],[Total Female (3-14)]]+Enrollment[[#This Row],[Total Female (15-24)]]</f>
        <v>48</v>
      </c>
      <c r="BT1034" s="22">
        <f>Enrollment[[#This Row],[Refugee Total]]+Enrollment[[#This Row],[Total Host]]</f>
        <v>106</v>
      </c>
      <c r="BU1034" s="22">
        <f>Enrollment[[#This Row],['# of Girls from refugee community in age group 3-5 enrolled in learning spaces]]+Enrollment[[#This Row],['# of Girls from host community in age group 3-5 enrolled in learning spaces]]</f>
        <v>16</v>
      </c>
      <c r="BV1034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0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34" s="22">
        <f>Enrollment[[#This Row],['# of Boys from refugee community in age group 3-5 enrolled in learning spaces]]+Enrollment[[#This Row],['# of Boys from host community in age group 3-5 enrolled in learning spaces]]</f>
        <v>19</v>
      </c>
      <c r="BZ1034" s="22">
        <f>Enrollment[[#This Row],['# of Boys from refugee community in age group 6-14 enrolled in learning spaces]]+Enrollment[[#This Row],['# of Boys from host community in age group 6-14 enrolled in learning spaces]]</f>
        <v>39</v>
      </c>
      <c r="CA10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35" spans="1:80">
      <c r="A1035" s="21" t="s">
        <v>1614</v>
      </c>
      <c r="B1035" s="21" t="s">
        <v>1615</v>
      </c>
      <c r="E1035" s="21" t="s">
        <v>1514</v>
      </c>
      <c r="F1035" s="21" t="s">
        <v>1657</v>
      </c>
      <c r="G1035" s="21">
        <v>31013008</v>
      </c>
      <c r="H1035" s="21" t="s">
        <v>166</v>
      </c>
      <c r="I1035" s="21" t="s">
        <v>167</v>
      </c>
      <c r="J1035" s="21" t="s">
        <v>168</v>
      </c>
      <c r="K1035" s="21">
        <v>21.086812607895201</v>
      </c>
      <c r="L1035" s="21">
        <v>92.197538474799202</v>
      </c>
      <c r="M1035" s="21">
        <v>-45.904548870215898</v>
      </c>
      <c r="N1035" s="21">
        <v>4</v>
      </c>
      <c r="P1035" s="21" t="s">
        <v>99</v>
      </c>
      <c r="Q1035" s="21" t="s">
        <v>108</v>
      </c>
      <c r="S1035" s="21">
        <v>17</v>
      </c>
      <c r="T1035" s="21">
        <v>0</v>
      </c>
      <c r="U1035" s="21">
        <v>18</v>
      </c>
      <c r="V1035" s="21">
        <v>0</v>
      </c>
      <c r="W1035" s="21">
        <v>0</v>
      </c>
      <c r="X1035" s="21">
        <v>0</v>
      </c>
      <c r="Y1035" s="21">
        <v>0</v>
      </c>
      <c r="Z1035" s="21">
        <v>0</v>
      </c>
      <c r="AA1035" s="21">
        <v>37</v>
      </c>
      <c r="AB1035" s="21">
        <v>0</v>
      </c>
      <c r="AC1035" s="21">
        <v>34</v>
      </c>
      <c r="AD1035" s="21">
        <v>0</v>
      </c>
      <c r="AE1035" s="21">
        <v>0</v>
      </c>
      <c r="AF1035" s="21">
        <v>0</v>
      </c>
      <c r="AG1035" s="21">
        <v>0</v>
      </c>
      <c r="AH1035" s="21">
        <v>0</v>
      </c>
      <c r="AI1035" s="21">
        <v>0</v>
      </c>
      <c r="AJ1035" s="21">
        <v>0</v>
      </c>
      <c r="AK1035" s="21">
        <v>0</v>
      </c>
      <c r="AL1035" s="21">
        <v>0</v>
      </c>
      <c r="AM1035" s="21">
        <v>0</v>
      </c>
      <c r="AN1035" s="21">
        <v>0</v>
      </c>
      <c r="AO1035" s="21">
        <v>0</v>
      </c>
      <c r="AP1035" s="21">
        <v>0</v>
      </c>
      <c r="AQ1035" s="21">
        <v>0</v>
      </c>
      <c r="AR1035" s="21">
        <v>0</v>
      </c>
      <c r="AS1035" s="21">
        <v>0</v>
      </c>
      <c r="AT1035" s="21">
        <v>0</v>
      </c>
      <c r="AU1035" s="21">
        <v>0</v>
      </c>
      <c r="AV1035" s="21">
        <v>0</v>
      </c>
      <c r="AW1035" s="21">
        <v>0</v>
      </c>
      <c r="AX1035" s="21">
        <v>0</v>
      </c>
      <c r="AZ10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35" s="22">
        <f>Enrollment[[#This Row],[Refugee Children 3-14]]+Enrollment[[#This Row],[Refugee Children 15-24]]</f>
        <v>106</v>
      </c>
      <c r="BC10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35" s="22">
        <f>Enrollment[[#This Row],[Host Children 3-14]]+Enrollment[[#This Row],[Host Children 15-24]]</f>
        <v>0</v>
      </c>
      <c r="BF1035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035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035" s="22">
        <f>Enrollment[[#This Row],['# of Boys from host community in age group 3-5 enrolled in learning spaces]]+Enrollment[[#This Row],['# of Boys from host community in age group 6-14 enrolled in learning spaces]]</f>
        <v>0</v>
      </c>
      <c r="BI1035" s="22">
        <f>Enrollment[[#This Row],['# of Girls from host community in age group 3-5 enrolled in learning spaces]]+Enrollment[[#This Row],['# of Girls from host community in age group 6-14 enrolled in learning spaces]]</f>
        <v>0</v>
      </c>
      <c r="BJ1035" s="22">
        <f>Enrollment[[#This Row],[Male Refugee (3-14)]]+Enrollment[[#This Row],[Host Male (3-14)]]</f>
        <v>52</v>
      </c>
      <c r="BK1035" s="22">
        <f>Enrollment[[#This Row],[Female Refugee (3-14)]]+Enrollment[[#This Row],[Host Female (3-14)]]</f>
        <v>54</v>
      </c>
      <c r="BL10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35" s="22">
        <f>Enrollment[[#This Row],['# of Boys from host community in age group 15-17 enrolled in learning spaces]]+Enrollment[[#This Row],['# of Boys from host community in age group 18-24 enrolled in learning spaces]]</f>
        <v>0</v>
      </c>
      <c r="BO10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35" s="22">
        <f>Enrollment[[#This Row],[Male Refugee (15-24)]]+Enrollment[[#This Row],[Male Host (15-24)]]</f>
        <v>0</v>
      </c>
      <c r="BQ1035" s="22">
        <f>Enrollment[[#This Row],[Female Refugee  (15-24)]]+Enrollment[[#This Row],[Female Host (15-24)]]</f>
        <v>0</v>
      </c>
      <c r="BR1035" s="22">
        <f>Enrollment[[#This Row],[Total Male (3-14)]]+Enrollment[[#This Row],[Total Male (15-24)]]</f>
        <v>52</v>
      </c>
      <c r="BS1035" s="22">
        <f>Enrollment[[#This Row],[Total Female (3-14)]]+Enrollment[[#This Row],[Total Female (15-24)]]</f>
        <v>54</v>
      </c>
      <c r="BT1035" s="22">
        <f>Enrollment[[#This Row],[Refugee Total]]+Enrollment[[#This Row],[Total Host]]</f>
        <v>106</v>
      </c>
      <c r="BU1035" s="22">
        <f>Enrollment[[#This Row],['# of Girls from refugee community in age group 3-5 enrolled in learning spaces]]+Enrollment[[#This Row],['# of Girls from host community in age group 3-5 enrolled in learning spaces]]</f>
        <v>17</v>
      </c>
      <c r="BV1035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0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35" s="22">
        <f>Enrollment[[#This Row],['# of Boys from refugee community in age group 3-5 enrolled in learning spaces]]+Enrollment[[#This Row],['# of Boys from host community in age group 3-5 enrolled in learning spaces]]</f>
        <v>18</v>
      </c>
      <c r="BZ1035" s="22">
        <f>Enrollment[[#This Row],['# of Boys from refugee community in age group 6-14 enrolled in learning spaces]]+Enrollment[[#This Row],['# of Boys from host community in age group 6-14 enrolled in learning spaces]]</f>
        <v>34</v>
      </c>
      <c r="CA10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36" spans="1:80">
      <c r="A1036" s="21" t="s">
        <v>1614</v>
      </c>
      <c r="B1036" s="21" t="s">
        <v>1615</v>
      </c>
      <c r="E1036" s="21" t="s">
        <v>1514</v>
      </c>
      <c r="F1036" s="21" t="s">
        <v>1658</v>
      </c>
      <c r="G1036" s="21">
        <v>31013024</v>
      </c>
      <c r="H1036" s="21" t="s">
        <v>166</v>
      </c>
      <c r="I1036" s="21" t="s">
        <v>259</v>
      </c>
      <c r="J1036" s="21" t="s">
        <v>168</v>
      </c>
      <c r="K1036" s="21">
        <v>21.089342957498101</v>
      </c>
      <c r="L1036" s="21">
        <v>92.197201930353899</v>
      </c>
      <c r="M1036" s="21">
        <v>-42.817171865460097</v>
      </c>
      <c r="N1036" s="21">
        <v>4</v>
      </c>
      <c r="P1036" s="21" t="s">
        <v>99</v>
      </c>
      <c r="Q1036" s="21" t="s">
        <v>108</v>
      </c>
      <c r="S1036" s="21">
        <v>20</v>
      </c>
      <c r="T1036" s="21">
        <v>0</v>
      </c>
      <c r="U1036" s="21">
        <v>15</v>
      </c>
      <c r="V1036" s="21">
        <v>0</v>
      </c>
      <c r="W1036" s="21">
        <v>0</v>
      </c>
      <c r="X1036" s="21">
        <v>0</v>
      </c>
      <c r="Y1036" s="21">
        <v>0</v>
      </c>
      <c r="Z1036" s="21">
        <v>0</v>
      </c>
      <c r="AA1036" s="21">
        <v>36</v>
      </c>
      <c r="AB1036" s="21">
        <v>0</v>
      </c>
      <c r="AC1036" s="21">
        <v>34</v>
      </c>
      <c r="AD1036" s="21">
        <v>0</v>
      </c>
      <c r="AE1036" s="21">
        <v>0</v>
      </c>
      <c r="AF1036" s="21">
        <v>0</v>
      </c>
      <c r="AG1036" s="21">
        <v>0</v>
      </c>
      <c r="AH1036" s="21">
        <v>0</v>
      </c>
      <c r="AI1036" s="21">
        <v>0</v>
      </c>
      <c r="AJ1036" s="21">
        <v>0</v>
      </c>
      <c r="AK1036" s="21">
        <v>0</v>
      </c>
      <c r="AL1036" s="21">
        <v>0</v>
      </c>
      <c r="AM1036" s="21">
        <v>0</v>
      </c>
      <c r="AN1036" s="21">
        <v>0</v>
      </c>
      <c r="AO1036" s="21">
        <v>0</v>
      </c>
      <c r="AP1036" s="21">
        <v>0</v>
      </c>
      <c r="AQ1036" s="21">
        <v>0</v>
      </c>
      <c r="AR1036" s="21">
        <v>0</v>
      </c>
      <c r="AS1036" s="21">
        <v>0</v>
      </c>
      <c r="AT1036" s="21">
        <v>0</v>
      </c>
      <c r="AU1036" s="21">
        <v>0</v>
      </c>
      <c r="AV1036" s="21">
        <v>0</v>
      </c>
      <c r="AW1036" s="21">
        <v>0</v>
      </c>
      <c r="AX1036" s="21">
        <v>0</v>
      </c>
      <c r="AZ10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36" s="22">
        <f>Enrollment[[#This Row],[Refugee Children 3-14]]+Enrollment[[#This Row],[Refugee Children 15-24]]</f>
        <v>105</v>
      </c>
      <c r="BC10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36" s="22">
        <f>Enrollment[[#This Row],[Host Children 3-14]]+Enrollment[[#This Row],[Host Children 15-24]]</f>
        <v>0</v>
      </c>
      <c r="BF1036" s="22">
        <f>Enrollment[[#This Row],['# of Boys from refugee community in age group 3-5 enrolled in learning spaces]]+Enrollment[[#This Row],['# of Boys from refugee community in age group 6-14 enrolled in learning spaces]]</f>
        <v>49</v>
      </c>
      <c r="BG1036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036" s="22">
        <f>Enrollment[[#This Row],['# of Boys from host community in age group 3-5 enrolled in learning spaces]]+Enrollment[[#This Row],['# of Boys from host community in age group 6-14 enrolled in learning spaces]]</f>
        <v>0</v>
      </c>
      <c r="BI1036" s="22">
        <f>Enrollment[[#This Row],['# of Girls from host community in age group 3-5 enrolled in learning spaces]]+Enrollment[[#This Row],['# of Girls from host community in age group 6-14 enrolled in learning spaces]]</f>
        <v>0</v>
      </c>
      <c r="BJ1036" s="22">
        <f>Enrollment[[#This Row],[Male Refugee (3-14)]]+Enrollment[[#This Row],[Host Male (3-14)]]</f>
        <v>49</v>
      </c>
      <c r="BK1036" s="22">
        <f>Enrollment[[#This Row],[Female Refugee (3-14)]]+Enrollment[[#This Row],[Host Female (3-14)]]</f>
        <v>56</v>
      </c>
      <c r="BL10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36" s="22">
        <f>Enrollment[[#This Row],['# of Boys from host community in age group 15-17 enrolled in learning spaces]]+Enrollment[[#This Row],['# of Boys from host community in age group 18-24 enrolled in learning spaces]]</f>
        <v>0</v>
      </c>
      <c r="BO10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36" s="22">
        <f>Enrollment[[#This Row],[Male Refugee (15-24)]]+Enrollment[[#This Row],[Male Host (15-24)]]</f>
        <v>0</v>
      </c>
      <c r="BQ1036" s="22">
        <f>Enrollment[[#This Row],[Female Refugee  (15-24)]]+Enrollment[[#This Row],[Female Host (15-24)]]</f>
        <v>0</v>
      </c>
      <c r="BR1036" s="22">
        <f>Enrollment[[#This Row],[Total Male (3-14)]]+Enrollment[[#This Row],[Total Male (15-24)]]</f>
        <v>49</v>
      </c>
      <c r="BS1036" s="22">
        <f>Enrollment[[#This Row],[Total Female (3-14)]]+Enrollment[[#This Row],[Total Female (15-24)]]</f>
        <v>56</v>
      </c>
      <c r="BT1036" s="22">
        <f>Enrollment[[#This Row],[Refugee Total]]+Enrollment[[#This Row],[Total Host]]</f>
        <v>105</v>
      </c>
      <c r="BU1036" s="22">
        <f>Enrollment[[#This Row],['# of Girls from refugee community in age group 3-5 enrolled in learning spaces]]+Enrollment[[#This Row],['# of Girls from host community in age group 3-5 enrolled in learning spaces]]</f>
        <v>20</v>
      </c>
      <c r="BV1036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0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36" s="22">
        <f>Enrollment[[#This Row],['# of Boys from refugee community in age group 3-5 enrolled in learning spaces]]+Enrollment[[#This Row],['# of Boys from host community in age group 3-5 enrolled in learning spaces]]</f>
        <v>15</v>
      </c>
      <c r="BZ1036" s="22">
        <f>Enrollment[[#This Row],['# of Boys from refugee community in age group 6-14 enrolled in learning spaces]]+Enrollment[[#This Row],['# of Boys from host community in age group 6-14 enrolled in learning spaces]]</f>
        <v>34</v>
      </c>
      <c r="CA10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37" spans="1:80">
      <c r="A1037" s="21" t="s">
        <v>1614</v>
      </c>
      <c r="B1037" s="21" t="s">
        <v>1615</v>
      </c>
      <c r="E1037" s="21" t="s">
        <v>1514</v>
      </c>
      <c r="F1037" s="21" t="s">
        <v>1659</v>
      </c>
      <c r="G1037" s="21">
        <v>31013083</v>
      </c>
      <c r="H1037" s="21" t="s">
        <v>166</v>
      </c>
      <c r="I1037" s="21" t="s">
        <v>259</v>
      </c>
      <c r="J1037" s="21" t="s">
        <v>168</v>
      </c>
      <c r="K1037" s="21">
        <v>21.0889527739794</v>
      </c>
      <c r="L1037" s="21">
        <v>92.197292438282204</v>
      </c>
      <c r="M1037" s="21">
        <v>-45.639548178145397</v>
      </c>
      <c r="N1037" s="21">
        <v>4</v>
      </c>
      <c r="P1037" s="21" t="s">
        <v>99</v>
      </c>
      <c r="Q1037" s="21" t="s">
        <v>108</v>
      </c>
      <c r="S1037" s="21">
        <v>19</v>
      </c>
      <c r="T1037" s="21">
        <v>0</v>
      </c>
      <c r="U1037" s="21">
        <v>16</v>
      </c>
      <c r="V1037" s="21">
        <v>0</v>
      </c>
      <c r="W1037" s="21">
        <v>0</v>
      </c>
      <c r="X1037" s="21">
        <v>0</v>
      </c>
      <c r="Y1037" s="21">
        <v>0</v>
      </c>
      <c r="Z1037" s="21">
        <v>0</v>
      </c>
      <c r="AA1037" s="21">
        <v>33</v>
      </c>
      <c r="AB1037" s="21">
        <v>0</v>
      </c>
      <c r="AC1037" s="21">
        <v>38</v>
      </c>
      <c r="AD1037" s="21">
        <v>0</v>
      </c>
      <c r="AE1037" s="21">
        <v>0</v>
      </c>
      <c r="AF1037" s="21">
        <v>0</v>
      </c>
      <c r="AG1037" s="21">
        <v>0</v>
      </c>
      <c r="AH1037" s="21">
        <v>0</v>
      </c>
      <c r="AI1037" s="21">
        <v>0</v>
      </c>
      <c r="AJ1037" s="21">
        <v>0</v>
      </c>
      <c r="AK1037" s="21">
        <v>0</v>
      </c>
      <c r="AL1037" s="21">
        <v>0</v>
      </c>
      <c r="AM1037" s="21">
        <v>0</v>
      </c>
      <c r="AN1037" s="21">
        <v>0</v>
      </c>
      <c r="AO1037" s="21">
        <v>0</v>
      </c>
      <c r="AP1037" s="21">
        <v>0</v>
      </c>
      <c r="AQ1037" s="21">
        <v>0</v>
      </c>
      <c r="AR1037" s="21">
        <v>0</v>
      </c>
      <c r="AS1037" s="21">
        <v>0</v>
      </c>
      <c r="AT1037" s="21">
        <v>0</v>
      </c>
      <c r="AU1037" s="21">
        <v>0</v>
      </c>
      <c r="AV1037" s="21">
        <v>0</v>
      </c>
      <c r="AW1037" s="21">
        <v>0</v>
      </c>
      <c r="AX1037" s="21">
        <v>0</v>
      </c>
      <c r="AZ10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37" s="22">
        <f>Enrollment[[#This Row],[Refugee Children 3-14]]+Enrollment[[#This Row],[Refugee Children 15-24]]</f>
        <v>106</v>
      </c>
      <c r="BC10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37" s="22">
        <f>Enrollment[[#This Row],[Host Children 3-14]]+Enrollment[[#This Row],[Host Children 15-24]]</f>
        <v>0</v>
      </c>
      <c r="BF1037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037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37" s="22">
        <f>Enrollment[[#This Row],['# of Boys from host community in age group 3-5 enrolled in learning spaces]]+Enrollment[[#This Row],['# of Boys from host community in age group 6-14 enrolled in learning spaces]]</f>
        <v>0</v>
      </c>
      <c r="BI1037" s="22">
        <f>Enrollment[[#This Row],['# of Girls from host community in age group 3-5 enrolled in learning spaces]]+Enrollment[[#This Row],['# of Girls from host community in age group 6-14 enrolled in learning spaces]]</f>
        <v>0</v>
      </c>
      <c r="BJ1037" s="22">
        <f>Enrollment[[#This Row],[Male Refugee (3-14)]]+Enrollment[[#This Row],[Host Male (3-14)]]</f>
        <v>54</v>
      </c>
      <c r="BK1037" s="22">
        <f>Enrollment[[#This Row],[Female Refugee (3-14)]]+Enrollment[[#This Row],[Host Female (3-14)]]</f>
        <v>52</v>
      </c>
      <c r="BL10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37" s="22">
        <f>Enrollment[[#This Row],['# of Boys from host community in age group 15-17 enrolled in learning spaces]]+Enrollment[[#This Row],['# of Boys from host community in age group 18-24 enrolled in learning spaces]]</f>
        <v>0</v>
      </c>
      <c r="BO10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37" s="22">
        <f>Enrollment[[#This Row],[Male Refugee (15-24)]]+Enrollment[[#This Row],[Male Host (15-24)]]</f>
        <v>0</v>
      </c>
      <c r="BQ1037" s="22">
        <f>Enrollment[[#This Row],[Female Refugee  (15-24)]]+Enrollment[[#This Row],[Female Host (15-24)]]</f>
        <v>0</v>
      </c>
      <c r="BR1037" s="22">
        <f>Enrollment[[#This Row],[Total Male (3-14)]]+Enrollment[[#This Row],[Total Male (15-24)]]</f>
        <v>54</v>
      </c>
      <c r="BS1037" s="22">
        <f>Enrollment[[#This Row],[Total Female (3-14)]]+Enrollment[[#This Row],[Total Female (15-24)]]</f>
        <v>52</v>
      </c>
      <c r="BT1037" s="22">
        <f>Enrollment[[#This Row],[Refugee Total]]+Enrollment[[#This Row],[Total Host]]</f>
        <v>106</v>
      </c>
      <c r="BU1037" s="22">
        <f>Enrollment[[#This Row],['# of Girls from refugee community in age group 3-5 enrolled in learning spaces]]+Enrollment[[#This Row],['# of Girls from host community in age group 3-5 enrolled in learning spaces]]</f>
        <v>19</v>
      </c>
      <c r="BV1037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0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37" s="22">
        <f>Enrollment[[#This Row],['# of Boys from refugee community in age group 3-5 enrolled in learning spaces]]+Enrollment[[#This Row],['# of Boys from host community in age group 3-5 enrolled in learning spaces]]</f>
        <v>16</v>
      </c>
      <c r="BZ1037" s="22">
        <f>Enrollment[[#This Row],['# of Boys from refugee community in age group 6-14 enrolled in learning spaces]]+Enrollment[[#This Row],['# of Boys from host community in age group 6-14 enrolled in learning spaces]]</f>
        <v>38</v>
      </c>
      <c r="CA10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38" spans="1:80">
      <c r="A1038" s="21" t="s">
        <v>1614</v>
      </c>
      <c r="B1038" s="21" t="s">
        <v>1615</v>
      </c>
      <c r="E1038" s="21" t="s">
        <v>1514</v>
      </c>
      <c r="F1038" s="21" t="s">
        <v>1660</v>
      </c>
      <c r="G1038" s="21">
        <v>31013161</v>
      </c>
      <c r="H1038" s="21" t="s">
        <v>166</v>
      </c>
      <c r="I1038" s="21" t="s">
        <v>259</v>
      </c>
      <c r="J1038" s="21" t="s">
        <v>168</v>
      </c>
      <c r="K1038" s="21">
        <v>21.088362</v>
      </c>
      <c r="L1038" s="21">
        <v>92.199003000000005</v>
      </c>
      <c r="M1038" s="21">
        <v>0</v>
      </c>
      <c r="N1038" s="21">
        <v>0</v>
      </c>
      <c r="P1038" s="21" t="s">
        <v>99</v>
      </c>
      <c r="Q1038" s="21" t="s">
        <v>108</v>
      </c>
      <c r="S1038" s="21">
        <v>18</v>
      </c>
      <c r="T1038" s="21">
        <v>0</v>
      </c>
      <c r="U1038" s="21">
        <v>17</v>
      </c>
      <c r="V1038" s="21">
        <v>0</v>
      </c>
      <c r="W1038" s="21">
        <v>0</v>
      </c>
      <c r="X1038" s="21">
        <v>0</v>
      </c>
      <c r="Y1038" s="21">
        <v>0</v>
      </c>
      <c r="Z1038" s="21">
        <v>0</v>
      </c>
      <c r="AA1038" s="21">
        <v>32</v>
      </c>
      <c r="AB1038" s="21">
        <v>0</v>
      </c>
      <c r="AC1038" s="21">
        <v>31</v>
      </c>
      <c r="AD1038" s="21">
        <v>0</v>
      </c>
      <c r="AE1038" s="21">
        <v>0</v>
      </c>
      <c r="AF1038" s="21">
        <v>0</v>
      </c>
      <c r="AG1038" s="21">
        <v>0</v>
      </c>
      <c r="AH1038" s="21">
        <v>0</v>
      </c>
      <c r="AI1038" s="21">
        <v>0</v>
      </c>
      <c r="AJ1038" s="21">
        <v>0</v>
      </c>
      <c r="AK1038" s="21">
        <v>0</v>
      </c>
      <c r="AL1038" s="21">
        <v>0</v>
      </c>
      <c r="AM1038" s="21">
        <v>0</v>
      </c>
      <c r="AN1038" s="21">
        <v>0</v>
      </c>
      <c r="AO1038" s="21">
        <v>0</v>
      </c>
      <c r="AP1038" s="21">
        <v>0</v>
      </c>
      <c r="AQ1038" s="21">
        <v>0</v>
      </c>
      <c r="AR1038" s="21">
        <v>0</v>
      </c>
      <c r="AS1038" s="21">
        <v>0</v>
      </c>
      <c r="AT1038" s="21">
        <v>0</v>
      </c>
      <c r="AU1038" s="21">
        <v>0</v>
      </c>
      <c r="AV1038" s="21">
        <v>0</v>
      </c>
      <c r="AW1038" s="21">
        <v>0</v>
      </c>
      <c r="AX1038" s="21">
        <v>0</v>
      </c>
      <c r="AZ10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98</v>
      </c>
      <c r="BA10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38" s="22">
        <f>Enrollment[[#This Row],[Refugee Children 3-14]]+Enrollment[[#This Row],[Refugee Children 15-24]]</f>
        <v>98</v>
      </c>
      <c r="BC10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38" s="22">
        <f>Enrollment[[#This Row],[Host Children 3-14]]+Enrollment[[#This Row],[Host Children 15-24]]</f>
        <v>0</v>
      </c>
      <c r="BF1038" s="22">
        <f>Enrollment[[#This Row],['# of Boys from refugee community in age group 3-5 enrolled in learning spaces]]+Enrollment[[#This Row],['# of Boys from refugee community in age group 6-14 enrolled in learning spaces]]</f>
        <v>48</v>
      </c>
      <c r="BG1038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038" s="22">
        <f>Enrollment[[#This Row],['# of Boys from host community in age group 3-5 enrolled in learning spaces]]+Enrollment[[#This Row],['# of Boys from host community in age group 6-14 enrolled in learning spaces]]</f>
        <v>0</v>
      </c>
      <c r="BI1038" s="22">
        <f>Enrollment[[#This Row],['# of Girls from host community in age group 3-5 enrolled in learning spaces]]+Enrollment[[#This Row],['# of Girls from host community in age group 6-14 enrolled in learning spaces]]</f>
        <v>0</v>
      </c>
      <c r="BJ1038" s="22">
        <f>Enrollment[[#This Row],[Male Refugee (3-14)]]+Enrollment[[#This Row],[Host Male (3-14)]]</f>
        <v>48</v>
      </c>
      <c r="BK1038" s="22">
        <f>Enrollment[[#This Row],[Female Refugee (3-14)]]+Enrollment[[#This Row],[Host Female (3-14)]]</f>
        <v>50</v>
      </c>
      <c r="BL10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38" s="22">
        <f>Enrollment[[#This Row],['# of Boys from host community in age group 15-17 enrolled in learning spaces]]+Enrollment[[#This Row],['# of Boys from host community in age group 18-24 enrolled in learning spaces]]</f>
        <v>0</v>
      </c>
      <c r="BO10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38" s="22">
        <f>Enrollment[[#This Row],[Male Refugee (15-24)]]+Enrollment[[#This Row],[Male Host (15-24)]]</f>
        <v>0</v>
      </c>
      <c r="BQ1038" s="22">
        <f>Enrollment[[#This Row],[Female Refugee  (15-24)]]+Enrollment[[#This Row],[Female Host (15-24)]]</f>
        <v>0</v>
      </c>
      <c r="BR1038" s="22">
        <f>Enrollment[[#This Row],[Total Male (3-14)]]+Enrollment[[#This Row],[Total Male (15-24)]]</f>
        <v>48</v>
      </c>
      <c r="BS1038" s="22">
        <f>Enrollment[[#This Row],[Total Female (3-14)]]+Enrollment[[#This Row],[Total Female (15-24)]]</f>
        <v>50</v>
      </c>
      <c r="BT1038" s="22">
        <f>Enrollment[[#This Row],[Refugee Total]]+Enrollment[[#This Row],[Total Host]]</f>
        <v>98</v>
      </c>
      <c r="BU1038" s="22">
        <f>Enrollment[[#This Row],['# of Girls from refugee community in age group 3-5 enrolled in learning spaces]]+Enrollment[[#This Row],['# of Girls from host community in age group 3-5 enrolled in learning spaces]]</f>
        <v>18</v>
      </c>
      <c r="BV103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0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38" s="22">
        <f>Enrollment[[#This Row],['# of Boys from refugee community in age group 3-5 enrolled in learning spaces]]+Enrollment[[#This Row],['# of Boys from host community in age group 3-5 enrolled in learning spaces]]</f>
        <v>17</v>
      </c>
      <c r="BZ1038" s="22">
        <f>Enrollment[[#This Row],['# of Boys from refugee community in age group 6-14 enrolled in learning spaces]]+Enrollment[[#This Row],['# of Boys from host community in age group 6-14 enrolled in learning spaces]]</f>
        <v>31</v>
      </c>
      <c r="CA10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39" spans="1:80">
      <c r="A1039" s="21" t="s">
        <v>1614</v>
      </c>
      <c r="B1039" s="21" t="s">
        <v>1615</v>
      </c>
      <c r="E1039" s="21" t="s">
        <v>1514</v>
      </c>
      <c r="F1039" s="21" t="s">
        <v>1661</v>
      </c>
      <c r="G1039" s="21">
        <v>31013174</v>
      </c>
      <c r="H1039" s="21" t="s">
        <v>166</v>
      </c>
      <c r="I1039" s="21" t="s">
        <v>259</v>
      </c>
      <c r="J1039" s="21" t="s">
        <v>168</v>
      </c>
      <c r="K1039" s="21">
        <v>21.087633</v>
      </c>
      <c r="L1039" s="21">
        <v>92.198080000000004</v>
      </c>
      <c r="M1039" s="21">
        <v>0</v>
      </c>
      <c r="N1039" s="21">
        <v>0</v>
      </c>
      <c r="P1039" s="21" t="s">
        <v>99</v>
      </c>
      <c r="Q1039" s="21" t="s">
        <v>108</v>
      </c>
      <c r="S1039" s="21">
        <v>18</v>
      </c>
      <c r="T1039" s="21">
        <v>0</v>
      </c>
      <c r="U1039" s="21">
        <v>17</v>
      </c>
      <c r="V1039" s="21">
        <v>0</v>
      </c>
      <c r="W1039" s="21">
        <v>0</v>
      </c>
      <c r="X1039" s="21">
        <v>0</v>
      </c>
      <c r="Y1039" s="21">
        <v>0</v>
      </c>
      <c r="Z1039" s="21">
        <v>0</v>
      </c>
      <c r="AA1039" s="21">
        <v>31</v>
      </c>
      <c r="AB1039" s="21">
        <v>0</v>
      </c>
      <c r="AC1039" s="21">
        <v>40</v>
      </c>
      <c r="AD1039" s="21">
        <v>0</v>
      </c>
      <c r="AE1039" s="21">
        <v>0</v>
      </c>
      <c r="AF1039" s="21">
        <v>0</v>
      </c>
      <c r="AG1039" s="21">
        <v>0</v>
      </c>
      <c r="AH1039" s="21">
        <v>0</v>
      </c>
      <c r="AI1039" s="21">
        <v>0</v>
      </c>
      <c r="AJ1039" s="21">
        <v>0</v>
      </c>
      <c r="AK1039" s="21">
        <v>0</v>
      </c>
      <c r="AL1039" s="21">
        <v>0</v>
      </c>
      <c r="AM1039" s="21">
        <v>0</v>
      </c>
      <c r="AN1039" s="21">
        <v>0</v>
      </c>
      <c r="AO1039" s="21">
        <v>0</v>
      </c>
      <c r="AP1039" s="21">
        <v>0</v>
      </c>
      <c r="AQ1039" s="21">
        <v>0</v>
      </c>
      <c r="AR1039" s="21">
        <v>0</v>
      </c>
      <c r="AS1039" s="21">
        <v>0</v>
      </c>
      <c r="AT1039" s="21">
        <v>0</v>
      </c>
      <c r="AU1039" s="21">
        <v>0</v>
      </c>
      <c r="AV1039" s="21">
        <v>0</v>
      </c>
      <c r="AW1039" s="21">
        <v>0</v>
      </c>
      <c r="AX1039" s="21">
        <v>0</v>
      </c>
      <c r="AZ10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39" s="22">
        <f>Enrollment[[#This Row],[Refugee Children 3-14]]+Enrollment[[#This Row],[Refugee Children 15-24]]</f>
        <v>106</v>
      </c>
      <c r="BC10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39" s="22">
        <f>Enrollment[[#This Row],[Host Children 3-14]]+Enrollment[[#This Row],[Host Children 15-24]]</f>
        <v>0</v>
      </c>
      <c r="BF1039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039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039" s="22">
        <f>Enrollment[[#This Row],['# of Boys from host community in age group 3-5 enrolled in learning spaces]]+Enrollment[[#This Row],['# of Boys from host community in age group 6-14 enrolled in learning spaces]]</f>
        <v>0</v>
      </c>
      <c r="BI1039" s="22">
        <f>Enrollment[[#This Row],['# of Girls from host community in age group 3-5 enrolled in learning spaces]]+Enrollment[[#This Row],['# of Girls from host community in age group 6-14 enrolled in learning spaces]]</f>
        <v>0</v>
      </c>
      <c r="BJ1039" s="22">
        <f>Enrollment[[#This Row],[Male Refugee (3-14)]]+Enrollment[[#This Row],[Host Male (3-14)]]</f>
        <v>57</v>
      </c>
      <c r="BK1039" s="22">
        <f>Enrollment[[#This Row],[Female Refugee (3-14)]]+Enrollment[[#This Row],[Host Female (3-14)]]</f>
        <v>49</v>
      </c>
      <c r="BL10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39" s="22">
        <f>Enrollment[[#This Row],['# of Boys from host community in age group 15-17 enrolled in learning spaces]]+Enrollment[[#This Row],['# of Boys from host community in age group 18-24 enrolled in learning spaces]]</f>
        <v>0</v>
      </c>
      <c r="BO10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39" s="22">
        <f>Enrollment[[#This Row],[Male Refugee (15-24)]]+Enrollment[[#This Row],[Male Host (15-24)]]</f>
        <v>0</v>
      </c>
      <c r="BQ1039" s="22">
        <f>Enrollment[[#This Row],[Female Refugee  (15-24)]]+Enrollment[[#This Row],[Female Host (15-24)]]</f>
        <v>0</v>
      </c>
      <c r="BR1039" s="22">
        <f>Enrollment[[#This Row],[Total Male (3-14)]]+Enrollment[[#This Row],[Total Male (15-24)]]</f>
        <v>57</v>
      </c>
      <c r="BS1039" s="22">
        <f>Enrollment[[#This Row],[Total Female (3-14)]]+Enrollment[[#This Row],[Total Female (15-24)]]</f>
        <v>49</v>
      </c>
      <c r="BT1039" s="22">
        <f>Enrollment[[#This Row],[Refugee Total]]+Enrollment[[#This Row],[Total Host]]</f>
        <v>106</v>
      </c>
      <c r="BU1039" s="22">
        <f>Enrollment[[#This Row],['# of Girls from refugee community in age group 3-5 enrolled in learning spaces]]+Enrollment[[#This Row],['# of Girls from host community in age group 3-5 enrolled in learning spaces]]</f>
        <v>18</v>
      </c>
      <c r="BV1039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0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39" s="22">
        <f>Enrollment[[#This Row],['# of Boys from refugee community in age group 3-5 enrolled in learning spaces]]+Enrollment[[#This Row],['# of Boys from host community in age group 3-5 enrolled in learning spaces]]</f>
        <v>17</v>
      </c>
      <c r="BZ1039" s="22">
        <f>Enrollment[[#This Row],['# of Boys from refugee community in age group 6-14 enrolled in learning spaces]]+Enrollment[[#This Row],['# of Boys from host community in age group 6-14 enrolled in learning spaces]]</f>
        <v>40</v>
      </c>
      <c r="CA10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40" spans="1:80">
      <c r="A1040" s="21" t="s">
        <v>1614</v>
      </c>
      <c r="B1040" s="21" t="s">
        <v>1615</v>
      </c>
      <c r="E1040" s="21" t="s">
        <v>1514</v>
      </c>
      <c r="F1040" s="21" t="s">
        <v>1662</v>
      </c>
      <c r="G1040" s="21">
        <v>31013184</v>
      </c>
      <c r="H1040" s="21" t="s">
        <v>166</v>
      </c>
      <c r="I1040" s="21" t="s">
        <v>259</v>
      </c>
      <c r="J1040" s="21" t="s">
        <v>168</v>
      </c>
      <c r="K1040" s="21">
        <v>21.087968439032899</v>
      </c>
      <c r="L1040" s="21">
        <v>92.196655780592494</v>
      </c>
      <c r="M1040" s="21">
        <v>-38.398040457666397</v>
      </c>
      <c r="N1040" s="21">
        <v>4</v>
      </c>
      <c r="P1040" s="21" t="s">
        <v>99</v>
      </c>
      <c r="Q1040" s="21" t="s">
        <v>108</v>
      </c>
      <c r="S1040" s="21">
        <v>22</v>
      </c>
      <c r="T1040" s="21">
        <v>0</v>
      </c>
      <c r="U1040" s="21">
        <v>13</v>
      </c>
      <c r="V1040" s="21">
        <v>0</v>
      </c>
      <c r="W1040" s="21">
        <v>0</v>
      </c>
      <c r="X1040" s="21">
        <v>0</v>
      </c>
      <c r="Y1040" s="21">
        <v>0</v>
      </c>
      <c r="Z1040" s="21">
        <v>0</v>
      </c>
      <c r="AA1040" s="21">
        <v>28</v>
      </c>
      <c r="AB1040" s="21">
        <v>0</v>
      </c>
      <c r="AC1040" s="21">
        <v>42</v>
      </c>
      <c r="AD1040" s="21">
        <v>0</v>
      </c>
      <c r="AE1040" s="21">
        <v>0</v>
      </c>
      <c r="AF1040" s="21">
        <v>0</v>
      </c>
      <c r="AG1040" s="21">
        <v>0</v>
      </c>
      <c r="AH1040" s="21">
        <v>0</v>
      </c>
      <c r="AI1040" s="21">
        <v>0</v>
      </c>
      <c r="AJ1040" s="21">
        <v>0</v>
      </c>
      <c r="AK1040" s="21">
        <v>0</v>
      </c>
      <c r="AL1040" s="21">
        <v>0</v>
      </c>
      <c r="AM1040" s="21">
        <v>0</v>
      </c>
      <c r="AN1040" s="21">
        <v>0</v>
      </c>
      <c r="AO1040" s="21">
        <v>0</v>
      </c>
      <c r="AP1040" s="21">
        <v>0</v>
      </c>
      <c r="AQ1040" s="21">
        <v>0</v>
      </c>
      <c r="AR1040" s="21">
        <v>0</v>
      </c>
      <c r="AS1040" s="21">
        <v>0</v>
      </c>
      <c r="AT1040" s="21">
        <v>0</v>
      </c>
      <c r="AU1040" s="21">
        <v>0</v>
      </c>
      <c r="AV1040" s="21">
        <v>0</v>
      </c>
      <c r="AW1040" s="21">
        <v>0</v>
      </c>
      <c r="AX1040" s="21">
        <v>0</v>
      </c>
      <c r="AZ10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40" s="22">
        <f>Enrollment[[#This Row],[Refugee Children 3-14]]+Enrollment[[#This Row],[Refugee Children 15-24]]</f>
        <v>105</v>
      </c>
      <c r="BC10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40" s="22">
        <f>Enrollment[[#This Row],[Host Children 3-14]]+Enrollment[[#This Row],[Host Children 15-24]]</f>
        <v>0</v>
      </c>
      <c r="BF1040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040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040" s="22">
        <f>Enrollment[[#This Row],['# of Boys from host community in age group 3-5 enrolled in learning spaces]]+Enrollment[[#This Row],['# of Boys from host community in age group 6-14 enrolled in learning spaces]]</f>
        <v>0</v>
      </c>
      <c r="BI1040" s="22">
        <f>Enrollment[[#This Row],['# of Girls from host community in age group 3-5 enrolled in learning spaces]]+Enrollment[[#This Row],['# of Girls from host community in age group 6-14 enrolled in learning spaces]]</f>
        <v>0</v>
      </c>
      <c r="BJ1040" s="22">
        <f>Enrollment[[#This Row],[Male Refugee (3-14)]]+Enrollment[[#This Row],[Host Male (3-14)]]</f>
        <v>55</v>
      </c>
      <c r="BK1040" s="22">
        <f>Enrollment[[#This Row],[Female Refugee (3-14)]]+Enrollment[[#This Row],[Host Female (3-14)]]</f>
        <v>50</v>
      </c>
      <c r="BL10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40" s="22">
        <f>Enrollment[[#This Row],['# of Boys from host community in age group 15-17 enrolled in learning spaces]]+Enrollment[[#This Row],['# of Boys from host community in age group 18-24 enrolled in learning spaces]]</f>
        <v>0</v>
      </c>
      <c r="BO10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40" s="22">
        <f>Enrollment[[#This Row],[Male Refugee (15-24)]]+Enrollment[[#This Row],[Male Host (15-24)]]</f>
        <v>0</v>
      </c>
      <c r="BQ1040" s="22">
        <f>Enrollment[[#This Row],[Female Refugee  (15-24)]]+Enrollment[[#This Row],[Female Host (15-24)]]</f>
        <v>0</v>
      </c>
      <c r="BR1040" s="22">
        <f>Enrollment[[#This Row],[Total Male (3-14)]]+Enrollment[[#This Row],[Total Male (15-24)]]</f>
        <v>55</v>
      </c>
      <c r="BS1040" s="22">
        <f>Enrollment[[#This Row],[Total Female (3-14)]]+Enrollment[[#This Row],[Total Female (15-24)]]</f>
        <v>50</v>
      </c>
      <c r="BT1040" s="22">
        <f>Enrollment[[#This Row],[Refugee Total]]+Enrollment[[#This Row],[Total Host]]</f>
        <v>105</v>
      </c>
      <c r="BU1040" s="22">
        <f>Enrollment[[#This Row],['# of Girls from refugee community in age group 3-5 enrolled in learning spaces]]+Enrollment[[#This Row],['# of Girls from host community in age group 3-5 enrolled in learning spaces]]</f>
        <v>22</v>
      </c>
      <c r="BV1040" s="22">
        <f>Enrollment[[#This Row],['# of Girls from refugee community in age group 6-14 enrolled in learning spaces]]+Enrollment[[#This Row],['# of Girls from host community in age group 6-14 enrolled in learning spaces]]</f>
        <v>28</v>
      </c>
      <c r="BW10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40" s="22">
        <f>Enrollment[[#This Row],['# of Boys from refugee community in age group 3-5 enrolled in learning spaces]]+Enrollment[[#This Row],['# of Boys from host community in age group 3-5 enrolled in learning spaces]]</f>
        <v>13</v>
      </c>
      <c r="BZ1040" s="22">
        <f>Enrollment[[#This Row],['# of Boys from refugee community in age group 6-14 enrolled in learning spaces]]+Enrollment[[#This Row],['# of Boys from host community in age group 6-14 enrolled in learning spaces]]</f>
        <v>42</v>
      </c>
      <c r="CA10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41" spans="1:80">
      <c r="A1041" s="21" t="s">
        <v>1614</v>
      </c>
      <c r="B1041" s="21" t="s">
        <v>1615</v>
      </c>
      <c r="E1041" s="21" t="s">
        <v>1514</v>
      </c>
      <c r="F1041" s="21" t="s">
        <v>1663</v>
      </c>
      <c r="G1041" s="21">
        <v>31013196</v>
      </c>
      <c r="H1041" s="21" t="s">
        <v>166</v>
      </c>
      <c r="I1041" s="21" t="s">
        <v>259</v>
      </c>
      <c r="J1041" s="21" t="s">
        <v>168</v>
      </c>
      <c r="K1041" s="21">
        <v>21.088261830474501</v>
      </c>
      <c r="L1041" s="21">
        <v>92.198597485597304</v>
      </c>
      <c r="M1041" s="21">
        <v>-43.061779521793397</v>
      </c>
      <c r="N1041" s="21">
        <v>4</v>
      </c>
      <c r="P1041" s="21" t="s">
        <v>99</v>
      </c>
      <c r="Q1041" s="21" t="s">
        <v>108</v>
      </c>
      <c r="S1041" s="21">
        <v>17</v>
      </c>
      <c r="T1041" s="21">
        <v>0</v>
      </c>
      <c r="U1041" s="21">
        <v>18</v>
      </c>
      <c r="V1041" s="21">
        <v>0</v>
      </c>
      <c r="W1041" s="21">
        <v>0</v>
      </c>
      <c r="X1041" s="21">
        <v>0</v>
      </c>
      <c r="Y1041" s="21">
        <v>0</v>
      </c>
      <c r="Z1041" s="21">
        <v>0</v>
      </c>
      <c r="AA1041" s="21">
        <v>34</v>
      </c>
      <c r="AB1041" s="21">
        <v>0</v>
      </c>
      <c r="AC1041" s="21">
        <v>36</v>
      </c>
      <c r="AD1041" s="21">
        <v>0</v>
      </c>
      <c r="AE1041" s="21">
        <v>0</v>
      </c>
      <c r="AF1041" s="21">
        <v>0</v>
      </c>
      <c r="AG1041" s="21">
        <v>0</v>
      </c>
      <c r="AH1041" s="21">
        <v>0</v>
      </c>
      <c r="AI1041" s="21">
        <v>0</v>
      </c>
      <c r="AJ1041" s="21">
        <v>0</v>
      </c>
      <c r="AK1041" s="21">
        <v>0</v>
      </c>
      <c r="AL1041" s="21">
        <v>0</v>
      </c>
      <c r="AM1041" s="21">
        <v>0</v>
      </c>
      <c r="AN1041" s="21">
        <v>0</v>
      </c>
      <c r="AO1041" s="21">
        <v>0</v>
      </c>
      <c r="AP1041" s="21">
        <v>0</v>
      </c>
      <c r="AQ1041" s="21">
        <v>0</v>
      </c>
      <c r="AR1041" s="21">
        <v>0</v>
      </c>
      <c r="AS1041" s="21">
        <v>0</v>
      </c>
      <c r="AT1041" s="21">
        <v>0</v>
      </c>
      <c r="AU1041" s="21">
        <v>0</v>
      </c>
      <c r="AV1041" s="21">
        <v>0</v>
      </c>
      <c r="AW1041" s="21">
        <v>0</v>
      </c>
      <c r="AX1041" s="21">
        <v>0</v>
      </c>
      <c r="AZ10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41" s="22">
        <f>Enrollment[[#This Row],[Refugee Children 3-14]]+Enrollment[[#This Row],[Refugee Children 15-24]]</f>
        <v>105</v>
      </c>
      <c r="BC10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41" s="22">
        <f>Enrollment[[#This Row],[Host Children 3-14]]+Enrollment[[#This Row],[Host Children 15-24]]</f>
        <v>0</v>
      </c>
      <c r="BF1041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041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041" s="22">
        <f>Enrollment[[#This Row],['# of Boys from host community in age group 3-5 enrolled in learning spaces]]+Enrollment[[#This Row],['# of Boys from host community in age group 6-14 enrolled in learning spaces]]</f>
        <v>0</v>
      </c>
      <c r="BI1041" s="22">
        <f>Enrollment[[#This Row],['# of Girls from host community in age group 3-5 enrolled in learning spaces]]+Enrollment[[#This Row],['# of Girls from host community in age group 6-14 enrolled in learning spaces]]</f>
        <v>0</v>
      </c>
      <c r="BJ1041" s="22">
        <f>Enrollment[[#This Row],[Male Refugee (3-14)]]+Enrollment[[#This Row],[Host Male (3-14)]]</f>
        <v>54</v>
      </c>
      <c r="BK1041" s="22">
        <f>Enrollment[[#This Row],[Female Refugee (3-14)]]+Enrollment[[#This Row],[Host Female (3-14)]]</f>
        <v>51</v>
      </c>
      <c r="BL10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41" s="22">
        <f>Enrollment[[#This Row],['# of Boys from host community in age group 15-17 enrolled in learning spaces]]+Enrollment[[#This Row],['# of Boys from host community in age group 18-24 enrolled in learning spaces]]</f>
        <v>0</v>
      </c>
      <c r="BO10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41" s="22">
        <f>Enrollment[[#This Row],[Male Refugee (15-24)]]+Enrollment[[#This Row],[Male Host (15-24)]]</f>
        <v>0</v>
      </c>
      <c r="BQ1041" s="22">
        <f>Enrollment[[#This Row],[Female Refugee  (15-24)]]+Enrollment[[#This Row],[Female Host (15-24)]]</f>
        <v>0</v>
      </c>
      <c r="BR1041" s="22">
        <f>Enrollment[[#This Row],[Total Male (3-14)]]+Enrollment[[#This Row],[Total Male (15-24)]]</f>
        <v>54</v>
      </c>
      <c r="BS1041" s="22">
        <f>Enrollment[[#This Row],[Total Female (3-14)]]+Enrollment[[#This Row],[Total Female (15-24)]]</f>
        <v>51</v>
      </c>
      <c r="BT1041" s="22">
        <f>Enrollment[[#This Row],[Refugee Total]]+Enrollment[[#This Row],[Total Host]]</f>
        <v>105</v>
      </c>
      <c r="BU1041" s="22">
        <f>Enrollment[[#This Row],['# of Girls from refugee community in age group 3-5 enrolled in learning spaces]]+Enrollment[[#This Row],['# of Girls from host community in age group 3-5 enrolled in learning spaces]]</f>
        <v>17</v>
      </c>
      <c r="BV1041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0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41" s="22">
        <f>Enrollment[[#This Row],['# of Boys from refugee community in age group 3-5 enrolled in learning spaces]]+Enrollment[[#This Row],['# of Boys from host community in age group 3-5 enrolled in learning spaces]]</f>
        <v>18</v>
      </c>
      <c r="BZ1041" s="22">
        <f>Enrollment[[#This Row],['# of Boys from refugee community in age group 6-14 enrolled in learning spaces]]+Enrollment[[#This Row],['# of Boys from host community in age group 6-14 enrolled in learning spaces]]</f>
        <v>36</v>
      </c>
      <c r="CA10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42" spans="1:80">
      <c r="A1042" s="21" t="s">
        <v>1614</v>
      </c>
      <c r="B1042" s="21" t="s">
        <v>1615</v>
      </c>
      <c r="E1042" s="21" t="s">
        <v>1514</v>
      </c>
      <c r="F1042" s="21" t="s">
        <v>1664</v>
      </c>
      <c r="G1042" s="21">
        <v>31013206</v>
      </c>
      <c r="H1042" s="21" t="s">
        <v>166</v>
      </c>
      <c r="I1042" s="21" t="s">
        <v>259</v>
      </c>
      <c r="J1042" s="21" t="s">
        <v>168</v>
      </c>
      <c r="K1042" s="21">
        <v>21.087098509869101</v>
      </c>
      <c r="L1042" s="21">
        <v>92.198246753682199</v>
      </c>
      <c r="M1042" s="21">
        <v>-42.921317839207802</v>
      </c>
      <c r="N1042" s="21">
        <v>4</v>
      </c>
      <c r="P1042" s="21" t="s">
        <v>99</v>
      </c>
      <c r="Q1042" s="21" t="s">
        <v>108</v>
      </c>
      <c r="S1042" s="21">
        <v>14</v>
      </c>
      <c r="T1042" s="21">
        <v>0</v>
      </c>
      <c r="U1042" s="21">
        <v>23</v>
      </c>
      <c r="V1042" s="21">
        <v>0</v>
      </c>
      <c r="W1042" s="21">
        <v>0</v>
      </c>
      <c r="X1042" s="21">
        <v>0</v>
      </c>
      <c r="Y1042" s="21">
        <v>0</v>
      </c>
      <c r="Z1042" s="21">
        <v>0</v>
      </c>
      <c r="AA1042" s="21">
        <v>34</v>
      </c>
      <c r="AB1042" s="21">
        <v>0</v>
      </c>
      <c r="AC1042" s="21">
        <v>37</v>
      </c>
      <c r="AD1042" s="21">
        <v>0</v>
      </c>
      <c r="AE1042" s="21">
        <v>0</v>
      </c>
      <c r="AF1042" s="21">
        <v>0</v>
      </c>
      <c r="AG1042" s="21">
        <v>0</v>
      </c>
      <c r="AH1042" s="21">
        <v>0</v>
      </c>
      <c r="AI1042" s="21">
        <v>0</v>
      </c>
      <c r="AJ1042" s="21">
        <v>0</v>
      </c>
      <c r="AK1042" s="21">
        <v>0</v>
      </c>
      <c r="AL1042" s="21">
        <v>0</v>
      </c>
      <c r="AM1042" s="21">
        <v>0</v>
      </c>
      <c r="AN1042" s="21">
        <v>0</v>
      </c>
      <c r="AO1042" s="21">
        <v>0</v>
      </c>
      <c r="AP1042" s="21">
        <v>0</v>
      </c>
      <c r="AQ1042" s="21">
        <v>0</v>
      </c>
      <c r="AR1042" s="21">
        <v>0</v>
      </c>
      <c r="AS1042" s="21">
        <v>0</v>
      </c>
      <c r="AT1042" s="21">
        <v>0</v>
      </c>
      <c r="AU1042" s="21">
        <v>0</v>
      </c>
      <c r="AV1042" s="21">
        <v>0</v>
      </c>
      <c r="AW1042" s="21">
        <v>0</v>
      </c>
      <c r="AX1042" s="21">
        <v>0</v>
      </c>
      <c r="AZ10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0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42" s="22">
        <f>Enrollment[[#This Row],[Refugee Children 3-14]]+Enrollment[[#This Row],[Refugee Children 15-24]]</f>
        <v>108</v>
      </c>
      <c r="BC10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42" s="22">
        <f>Enrollment[[#This Row],[Host Children 3-14]]+Enrollment[[#This Row],[Host Children 15-24]]</f>
        <v>0</v>
      </c>
      <c r="BF1042" s="22">
        <f>Enrollment[[#This Row],['# of Boys from refugee community in age group 3-5 enrolled in learning spaces]]+Enrollment[[#This Row],['# of Boys from refugee community in age group 6-14 enrolled in learning spaces]]</f>
        <v>60</v>
      </c>
      <c r="BG1042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042" s="22">
        <f>Enrollment[[#This Row],['# of Boys from host community in age group 3-5 enrolled in learning spaces]]+Enrollment[[#This Row],['# of Boys from host community in age group 6-14 enrolled in learning spaces]]</f>
        <v>0</v>
      </c>
      <c r="BI1042" s="22">
        <f>Enrollment[[#This Row],['# of Girls from host community in age group 3-5 enrolled in learning spaces]]+Enrollment[[#This Row],['# of Girls from host community in age group 6-14 enrolled in learning spaces]]</f>
        <v>0</v>
      </c>
      <c r="BJ1042" s="22">
        <f>Enrollment[[#This Row],[Male Refugee (3-14)]]+Enrollment[[#This Row],[Host Male (3-14)]]</f>
        <v>60</v>
      </c>
      <c r="BK1042" s="22">
        <f>Enrollment[[#This Row],[Female Refugee (3-14)]]+Enrollment[[#This Row],[Host Female (3-14)]]</f>
        <v>48</v>
      </c>
      <c r="BL10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42" s="22">
        <f>Enrollment[[#This Row],['# of Boys from host community in age group 15-17 enrolled in learning spaces]]+Enrollment[[#This Row],['# of Boys from host community in age group 18-24 enrolled in learning spaces]]</f>
        <v>0</v>
      </c>
      <c r="BO10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42" s="22">
        <f>Enrollment[[#This Row],[Male Refugee (15-24)]]+Enrollment[[#This Row],[Male Host (15-24)]]</f>
        <v>0</v>
      </c>
      <c r="BQ1042" s="22">
        <f>Enrollment[[#This Row],[Female Refugee  (15-24)]]+Enrollment[[#This Row],[Female Host (15-24)]]</f>
        <v>0</v>
      </c>
      <c r="BR1042" s="22">
        <f>Enrollment[[#This Row],[Total Male (3-14)]]+Enrollment[[#This Row],[Total Male (15-24)]]</f>
        <v>60</v>
      </c>
      <c r="BS1042" s="22">
        <f>Enrollment[[#This Row],[Total Female (3-14)]]+Enrollment[[#This Row],[Total Female (15-24)]]</f>
        <v>48</v>
      </c>
      <c r="BT1042" s="22">
        <f>Enrollment[[#This Row],[Refugee Total]]+Enrollment[[#This Row],[Total Host]]</f>
        <v>108</v>
      </c>
      <c r="BU1042" s="22">
        <f>Enrollment[[#This Row],['# of Girls from refugee community in age group 3-5 enrolled in learning spaces]]+Enrollment[[#This Row],['# of Girls from host community in age group 3-5 enrolled in learning spaces]]</f>
        <v>14</v>
      </c>
      <c r="BV1042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0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42" s="22">
        <f>Enrollment[[#This Row],['# of Boys from refugee community in age group 3-5 enrolled in learning spaces]]+Enrollment[[#This Row],['# of Boys from host community in age group 3-5 enrolled in learning spaces]]</f>
        <v>23</v>
      </c>
      <c r="BZ1042" s="22">
        <f>Enrollment[[#This Row],['# of Boys from refugee community in age group 6-14 enrolled in learning spaces]]+Enrollment[[#This Row],['# of Boys from host community in age group 6-14 enrolled in learning spaces]]</f>
        <v>37</v>
      </c>
      <c r="CA10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43" spans="1:80">
      <c r="A1043" s="21" t="s">
        <v>1614</v>
      </c>
      <c r="B1043" s="21" t="s">
        <v>1615</v>
      </c>
      <c r="E1043" s="21" t="s">
        <v>1514</v>
      </c>
      <c r="F1043" s="21" t="s">
        <v>1665</v>
      </c>
      <c r="G1043" s="21">
        <v>31013211</v>
      </c>
      <c r="H1043" s="21" t="s">
        <v>166</v>
      </c>
      <c r="I1043" s="21" t="s">
        <v>259</v>
      </c>
      <c r="J1043" s="21" t="s">
        <v>168</v>
      </c>
      <c r="K1043" s="21">
        <v>21.088393283082699</v>
      </c>
      <c r="L1043" s="21">
        <v>92.197272953856796</v>
      </c>
      <c r="M1043" s="21">
        <v>-37.026382672312799</v>
      </c>
      <c r="N1043" s="21">
        <v>4</v>
      </c>
      <c r="P1043" s="21" t="s">
        <v>99</v>
      </c>
      <c r="Q1043" s="21" t="s">
        <v>108</v>
      </c>
      <c r="S1043" s="21">
        <v>16</v>
      </c>
      <c r="T1043" s="21">
        <v>0</v>
      </c>
      <c r="U1043" s="21">
        <v>19</v>
      </c>
      <c r="V1043" s="21">
        <v>0</v>
      </c>
      <c r="W1043" s="21">
        <v>0</v>
      </c>
      <c r="X1043" s="21">
        <v>0</v>
      </c>
      <c r="Y1043" s="21">
        <v>0</v>
      </c>
      <c r="Z1043" s="21">
        <v>0</v>
      </c>
      <c r="AA1043" s="21">
        <v>32</v>
      </c>
      <c r="AB1043" s="21">
        <v>0</v>
      </c>
      <c r="AC1043" s="21">
        <v>40</v>
      </c>
      <c r="AD1043" s="21">
        <v>0</v>
      </c>
      <c r="AE1043" s="21">
        <v>0</v>
      </c>
      <c r="AF1043" s="21">
        <v>0</v>
      </c>
      <c r="AG1043" s="21">
        <v>0</v>
      </c>
      <c r="AH1043" s="21">
        <v>0</v>
      </c>
      <c r="AI1043" s="21">
        <v>0</v>
      </c>
      <c r="AJ1043" s="21">
        <v>0</v>
      </c>
      <c r="AK1043" s="21">
        <v>0</v>
      </c>
      <c r="AL1043" s="21">
        <v>0</v>
      </c>
      <c r="AM1043" s="21">
        <v>0</v>
      </c>
      <c r="AN1043" s="21">
        <v>0</v>
      </c>
      <c r="AO1043" s="21">
        <v>0</v>
      </c>
      <c r="AP1043" s="21">
        <v>0</v>
      </c>
      <c r="AQ1043" s="21">
        <v>0</v>
      </c>
      <c r="AR1043" s="21">
        <v>0</v>
      </c>
      <c r="AS1043" s="21">
        <v>0</v>
      </c>
      <c r="AT1043" s="21">
        <v>0</v>
      </c>
      <c r="AU1043" s="21">
        <v>0</v>
      </c>
      <c r="AV1043" s="21">
        <v>0</v>
      </c>
      <c r="AW1043" s="21">
        <v>0</v>
      </c>
      <c r="AX1043" s="21">
        <v>0</v>
      </c>
      <c r="AZ10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0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43" s="22">
        <f>Enrollment[[#This Row],[Refugee Children 3-14]]+Enrollment[[#This Row],[Refugee Children 15-24]]</f>
        <v>107</v>
      </c>
      <c r="BC10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43" s="22">
        <f>Enrollment[[#This Row],[Host Children 3-14]]+Enrollment[[#This Row],[Host Children 15-24]]</f>
        <v>0</v>
      </c>
      <c r="BF1043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043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043" s="22">
        <f>Enrollment[[#This Row],['# of Boys from host community in age group 3-5 enrolled in learning spaces]]+Enrollment[[#This Row],['# of Boys from host community in age group 6-14 enrolled in learning spaces]]</f>
        <v>0</v>
      </c>
      <c r="BI1043" s="22">
        <f>Enrollment[[#This Row],['# of Girls from host community in age group 3-5 enrolled in learning spaces]]+Enrollment[[#This Row],['# of Girls from host community in age group 6-14 enrolled in learning spaces]]</f>
        <v>0</v>
      </c>
      <c r="BJ1043" s="22">
        <f>Enrollment[[#This Row],[Male Refugee (3-14)]]+Enrollment[[#This Row],[Host Male (3-14)]]</f>
        <v>59</v>
      </c>
      <c r="BK1043" s="22">
        <f>Enrollment[[#This Row],[Female Refugee (3-14)]]+Enrollment[[#This Row],[Host Female (3-14)]]</f>
        <v>48</v>
      </c>
      <c r="BL10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43" s="22">
        <f>Enrollment[[#This Row],['# of Boys from host community in age group 15-17 enrolled in learning spaces]]+Enrollment[[#This Row],['# of Boys from host community in age group 18-24 enrolled in learning spaces]]</f>
        <v>0</v>
      </c>
      <c r="BO10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43" s="22">
        <f>Enrollment[[#This Row],[Male Refugee (15-24)]]+Enrollment[[#This Row],[Male Host (15-24)]]</f>
        <v>0</v>
      </c>
      <c r="BQ1043" s="22">
        <f>Enrollment[[#This Row],[Female Refugee  (15-24)]]+Enrollment[[#This Row],[Female Host (15-24)]]</f>
        <v>0</v>
      </c>
      <c r="BR1043" s="22">
        <f>Enrollment[[#This Row],[Total Male (3-14)]]+Enrollment[[#This Row],[Total Male (15-24)]]</f>
        <v>59</v>
      </c>
      <c r="BS1043" s="22">
        <f>Enrollment[[#This Row],[Total Female (3-14)]]+Enrollment[[#This Row],[Total Female (15-24)]]</f>
        <v>48</v>
      </c>
      <c r="BT1043" s="22">
        <f>Enrollment[[#This Row],[Refugee Total]]+Enrollment[[#This Row],[Total Host]]</f>
        <v>107</v>
      </c>
      <c r="BU1043" s="22">
        <f>Enrollment[[#This Row],['# of Girls from refugee community in age group 3-5 enrolled in learning spaces]]+Enrollment[[#This Row],['# of Girls from host community in age group 3-5 enrolled in learning spaces]]</f>
        <v>16</v>
      </c>
      <c r="BV1043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0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43" s="22">
        <f>Enrollment[[#This Row],['# of Boys from refugee community in age group 3-5 enrolled in learning spaces]]+Enrollment[[#This Row],['# of Boys from host community in age group 3-5 enrolled in learning spaces]]</f>
        <v>19</v>
      </c>
      <c r="BZ1043" s="22">
        <f>Enrollment[[#This Row],['# of Boys from refugee community in age group 6-14 enrolled in learning spaces]]+Enrollment[[#This Row],['# of Boys from host community in age group 6-14 enrolled in learning spaces]]</f>
        <v>40</v>
      </c>
      <c r="CA10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44" spans="1:80">
      <c r="A1044" s="21" t="s">
        <v>1614</v>
      </c>
      <c r="B1044" s="21" t="s">
        <v>1615</v>
      </c>
      <c r="E1044" s="21" t="s">
        <v>1514</v>
      </c>
      <c r="F1044" s="21" t="s">
        <v>1666</v>
      </c>
      <c r="G1044" s="21">
        <v>31013217</v>
      </c>
      <c r="H1044" s="21" t="s">
        <v>166</v>
      </c>
      <c r="I1044" s="21" t="s">
        <v>259</v>
      </c>
      <c r="J1044" s="21" t="s">
        <v>168</v>
      </c>
      <c r="K1044" s="21">
        <v>21.0867821137616</v>
      </c>
      <c r="L1044" s="21">
        <v>92.197639271437595</v>
      </c>
      <c r="M1044" s="21">
        <v>-26.241722106286002</v>
      </c>
      <c r="N1044" s="21">
        <v>4</v>
      </c>
      <c r="P1044" s="21" t="s">
        <v>99</v>
      </c>
      <c r="Q1044" s="21" t="s">
        <v>108</v>
      </c>
      <c r="S1044" s="21">
        <v>16</v>
      </c>
      <c r="T1044" s="21">
        <v>0</v>
      </c>
      <c r="U1044" s="21">
        <v>19</v>
      </c>
      <c r="V1044" s="21">
        <v>0</v>
      </c>
      <c r="W1044" s="21">
        <v>0</v>
      </c>
      <c r="X1044" s="21">
        <v>0</v>
      </c>
      <c r="Y1044" s="21">
        <v>0</v>
      </c>
      <c r="Z1044" s="21">
        <v>0</v>
      </c>
      <c r="AA1044" s="21">
        <v>35</v>
      </c>
      <c r="AB1044" s="21">
        <v>0</v>
      </c>
      <c r="AC1044" s="21">
        <v>35</v>
      </c>
      <c r="AD1044" s="21">
        <v>0</v>
      </c>
      <c r="AE1044" s="21">
        <v>0</v>
      </c>
      <c r="AF1044" s="21">
        <v>0</v>
      </c>
      <c r="AG1044" s="21">
        <v>0</v>
      </c>
      <c r="AH1044" s="21">
        <v>0</v>
      </c>
      <c r="AI1044" s="21">
        <v>0</v>
      </c>
      <c r="AJ1044" s="21">
        <v>0</v>
      </c>
      <c r="AK1044" s="21">
        <v>0</v>
      </c>
      <c r="AL1044" s="21">
        <v>0</v>
      </c>
      <c r="AM1044" s="21">
        <v>0</v>
      </c>
      <c r="AN1044" s="21">
        <v>0</v>
      </c>
      <c r="AO1044" s="21">
        <v>0</v>
      </c>
      <c r="AP1044" s="21">
        <v>0</v>
      </c>
      <c r="AQ1044" s="21">
        <v>0</v>
      </c>
      <c r="AR1044" s="21">
        <v>0</v>
      </c>
      <c r="AS1044" s="21">
        <v>0</v>
      </c>
      <c r="AT1044" s="21">
        <v>0</v>
      </c>
      <c r="AU1044" s="21">
        <v>0</v>
      </c>
      <c r="AV1044" s="21">
        <v>0</v>
      </c>
      <c r="AW1044" s="21">
        <v>0</v>
      </c>
      <c r="AX1044" s="21">
        <v>0</v>
      </c>
      <c r="AZ10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44" s="22">
        <f>Enrollment[[#This Row],[Refugee Children 3-14]]+Enrollment[[#This Row],[Refugee Children 15-24]]</f>
        <v>105</v>
      </c>
      <c r="BC10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44" s="22">
        <f>Enrollment[[#This Row],[Host Children 3-14]]+Enrollment[[#This Row],[Host Children 15-24]]</f>
        <v>0</v>
      </c>
      <c r="BF1044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044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044" s="22">
        <f>Enrollment[[#This Row],['# of Boys from host community in age group 3-5 enrolled in learning spaces]]+Enrollment[[#This Row],['# of Boys from host community in age group 6-14 enrolled in learning spaces]]</f>
        <v>0</v>
      </c>
      <c r="BI1044" s="22">
        <f>Enrollment[[#This Row],['# of Girls from host community in age group 3-5 enrolled in learning spaces]]+Enrollment[[#This Row],['# of Girls from host community in age group 6-14 enrolled in learning spaces]]</f>
        <v>0</v>
      </c>
      <c r="BJ1044" s="22">
        <f>Enrollment[[#This Row],[Male Refugee (3-14)]]+Enrollment[[#This Row],[Host Male (3-14)]]</f>
        <v>54</v>
      </c>
      <c r="BK1044" s="22">
        <f>Enrollment[[#This Row],[Female Refugee (3-14)]]+Enrollment[[#This Row],[Host Female (3-14)]]</f>
        <v>51</v>
      </c>
      <c r="BL10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44" s="22">
        <f>Enrollment[[#This Row],['# of Boys from host community in age group 15-17 enrolled in learning spaces]]+Enrollment[[#This Row],['# of Boys from host community in age group 18-24 enrolled in learning spaces]]</f>
        <v>0</v>
      </c>
      <c r="BO10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44" s="22">
        <f>Enrollment[[#This Row],[Male Refugee (15-24)]]+Enrollment[[#This Row],[Male Host (15-24)]]</f>
        <v>0</v>
      </c>
      <c r="BQ1044" s="22">
        <f>Enrollment[[#This Row],[Female Refugee  (15-24)]]+Enrollment[[#This Row],[Female Host (15-24)]]</f>
        <v>0</v>
      </c>
      <c r="BR1044" s="22">
        <f>Enrollment[[#This Row],[Total Male (3-14)]]+Enrollment[[#This Row],[Total Male (15-24)]]</f>
        <v>54</v>
      </c>
      <c r="BS1044" s="22">
        <f>Enrollment[[#This Row],[Total Female (3-14)]]+Enrollment[[#This Row],[Total Female (15-24)]]</f>
        <v>51</v>
      </c>
      <c r="BT1044" s="22">
        <f>Enrollment[[#This Row],[Refugee Total]]+Enrollment[[#This Row],[Total Host]]</f>
        <v>105</v>
      </c>
      <c r="BU1044" s="22">
        <f>Enrollment[[#This Row],['# of Girls from refugee community in age group 3-5 enrolled in learning spaces]]+Enrollment[[#This Row],['# of Girls from host community in age group 3-5 enrolled in learning spaces]]</f>
        <v>16</v>
      </c>
      <c r="BV1044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0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44" s="22">
        <f>Enrollment[[#This Row],['# of Boys from refugee community in age group 3-5 enrolled in learning spaces]]+Enrollment[[#This Row],['# of Boys from host community in age group 3-5 enrolled in learning spaces]]</f>
        <v>19</v>
      </c>
      <c r="BZ1044" s="22">
        <f>Enrollment[[#This Row],['# of Boys from refugee community in age group 6-14 enrolled in learning spaces]]+Enrollment[[#This Row],['# of Boys from host community in age group 6-14 enrolled in learning spaces]]</f>
        <v>35</v>
      </c>
      <c r="CA10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45" spans="1:80">
      <c r="A1045" s="21" t="s">
        <v>1614</v>
      </c>
      <c r="B1045" s="21" t="s">
        <v>1615</v>
      </c>
      <c r="E1045" s="21" t="s">
        <v>483</v>
      </c>
      <c r="F1045" s="21" t="s">
        <v>1667</v>
      </c>
      <c r="G1045" s="21">
        <v>31012853</v>
      </c>
      <c r="H1045" s="21" t="s">
        <v>166</v>
      </c>
      <c r="I1045" s="21" t="s">
        <v>167</v>
      </c>
      <c r="J1045" s="21" t="s">
        <v>168</v>
      </c>
      <c r="K1045" s="21">
        <v>21.091704844127001</v>
      </c>
      <c r="L1045" s="21">
        <v>92.198066317749607</v>
      </c>
      <c r="M1045" s="21">
        <v>-14.0280081632185</v>
      </c>
      <c r="N1045" s="21">
        <v>4</v>
      </c>
      <c r="P1045" s="21" t="s">
        <v>99</v>
      </c>
      <c r="Q1045" s="21" t="s">
        <v>108</v>
      </c>
      <c r="S1045" s="21">
        <v>21</v>
      </c>
      <c r="T1045" s="21">
        <v>0</v>
      </c>
      <c r="U1045" s="21">
        <v>14</v>
      </c>
      <c r="V1045" s="21">
        <v>0</v>
      </c>
      <c r="W1045" s="21">
        <v>0</v>
      </c>
      <c r="X1045" s="21">
        <v>0</v>
      </c>
      <c r="Y1045" s="21">
        <v>0</v>
      </c>
      <c r="Z1045" s="21">
        <v>0</v>
      </c>
      <c r="AA1045" s="21">
        <v>31</v>
      </c>
      <c r="AB1045" s="21">
        <v>0</v>
      </c>
      <c r="AC1045" s="21">
        <v>40</v>
      </c>
      <c r="AD1045" s="21">
        <v>0</v>
      </c>
      <c r="AE1045" s="21">
        <v>0</v>
      </c>
      <c r="AF1045" s="21">
        <v>0</v>
      </c>
      <c r="AG1045" s="21">
        <v>0</v>
      </c>
      <c r="AH1045" s="21">
        <v>0</v>
      </c>
      <c r="AI1045" s="21">
        <v>0</v>
      </c>
      <c r="AJ1045" s="21">
        <v>0</v>
      </c>
      <c r="AK1045" s="21">
        <v>0</v>
      </c>
      <c r="AL1045" s="21">
        <v>0</v>
      </c>
      <c r="AM1045" s="21">
        <v>0</v>
      </c>
      <c r="AN1045" s="21">
        <v>0</v>
      </c>
      <c r="AO1045" s="21">
        <v>0</v>
      </c>
      <c r="AP1045" s="21">
        <v>0</v>
      </c>
      <c r="AQ1045" s="21">
        <v>0</v>
      </c>
      <c r="AR1045" s="21">
        <v>0</v>
      </c>
      <c r="AS1045" s="21">
        <v>0</v>
      </c>
      <c r="AT1045" s="21">
        <v>0</v>
      </c>
      <c r="AU1045" s="21">
        <v>0</v>
      </c>
      <c r="AV1045" s="21">
        <v>0</v>
      </c>
      <c r="AW1045" s="21">
        <v>0</v>
      </c>
      <c r="AX1045" s="21">
        <v>0</v>
      </c>
      <c r="AZ10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45" s="22">
        <f>Enrollment[[#This Row],[Refugee Children 3-14]]+Enrollment[[#This Row],[Refugee Children 15-24]]</f>
        <v>106</v>
      </c>
      <c r="BC10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45" s="22">
        <f>Enrollment[[#This Row],[Host Children 3-14]]+Enrollment[[#This Row],[Host Children 15-24]]</f>
        <v>0</v>
      </c>
      <c r="BF1045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045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45" s="22">
        <f>Enrollment[[#This Row],['# of Boys from host community in age group 3-5 enrolled in learning spaces]]+Enrollment[[#This Row],['# of Boys from host community in age group 6-14 enrolled in learning spaces]]</f>
        <v>0</v>
      </c>
      <c r="BI1045" s="22">
        <f>Enrollment[[#This Row],['# of Girls from host community in age group 3-5 enrolled in learning spaces]]+Enrollment[[#This Row],['# of Girls from host community in age group 6-14 enrolled in learning spaces]]</f>
        <v>0</v>
      </c>
      <c r="BJ1045" s="22">
        <f>Enrollment[[#This Row],[Male Refugee (3-14)]]+Enrollment[[#This Row],[Host Male (3-14)]]</f>
        <v>54</v>
      </c>
      <c r="BK1045" s="22">
        <f>Enrollment[[#This Row],[Female Refugee (3-14)]]+Enrollment[[#This Row],[Host Female (3-14)]]</f>
        <v>52</v>
      </c>
      <c r="BL10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45" s="22">
        <f>Enrollment[[#This Row],['# of Boys from host community in age group 15-17 enrolled in learning spaces]]+Enrollment[[#This Row],['# of Boys from host community in age group 18-24 enrolled in learning spaces]]</f>
        <v>0</v>
      </c>
      <c r="BO10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45" s="22">
        <f>Enrollment[[#This Row],[Male Refugee (15-24)]]+Enrollment[[#This Row],[Male Host (15-24)]]</f>
        <v>0</v>
      </c>
      <c r="BQ1045" s="22">
        <f>Enrollment[[#This Row],[Female Refugee  (15-24)]]+Enrollment[[#This Row],[Female Host (15-24)]]</f>
        <v>0</v>
      </c>
      <c r="BR1045" s="22">
        <f>Enrollment[[#This Row],[Total Male (3-14)]]+Enrollment[[#This Row],[Total Male (15-24)]]</f>
        <v>54</v>
      </c>
      <c r="BS1045" s="22">
        <f>Enrollment[[#This Row],[Total Female (3-14)]]+Enrollment[[#This Row],[Total Female (15-24)]]</f>
        <v>52</v>
      </c>
      <c r="BT1045" s="22">
        <f>Enrollment[[#This Row],[Refugee Total]]+Enrollment[[#This Row],[Total Host]]</f>
        <v>106</v>
      </c>
      <c r="BU1045" s="22">
        <f>Enrollment[[#This Row],['# of Girls from refugee community in age group 3-5 enrolled in learning spaces]]+Enrollment[[#This Row],['# of Girls from host community in age group 3-5 enrolled in learning spaces]]</f>
        <v>21</v>
      </c>
      <c r="BV1045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0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45" s="22">
        <f>Enrollment[[#This Row],['# of Boys from refugee community in age group 3-5 enrolled in learning spaces]]+Enrollment[[#This Row],['# of Boys from host community in age group 3-5 enrolled in learning spaces]]</f>
        <v>14</v>
      </c>
      <c r="BZ1045" s="22">
        <f>Enrollment[[#This Row],['# of Boys from refugee community in age group 6-14 enrolled in learning spaces]]+Enrollment[[#This Row],['# of Boys from host community in age group 6-14 enrolled in learning spaces]]</f>
        <v>40</v>
      </c>
      <c r="CA10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46" spans="1:80">
      <c r="A1046" s="21" t="s">
        <v>1614</v>
      </c>
      <c r="B1046" s="21" t="s">
        <v>1615</v>
      </c>
      <c r="E1046" s="21" t="s">
        <v>483</v>
      </c>
      <c r="F1046" s="21" t="s">
        <v>1668</v>
      </c>
      <c r="G1046" s="21">
        <v>31012858</v>
      </c>
      <c r="H1046" s="21" t="s">
        <v>166</v>
      </c>
      <c r="I1046" s="21" t="s">
        <v>259</v>
      </c>
      <c r="J1046" s="21" t="s">
        <v>168</v>
      </c>
      <c r="K1046" s="21">
        <v>21.089947213734199</v>
      </c>
      <c r="L1046" s="21">
        <v>92.194686049010301</v>
      </c>
      <c r="M1046" s="21">
        <v>-31.682905625084199</v>
      </c>
      <c r="N1046" s="21">
        <v>4</v>
      </c>
      <c r="P1046" s="21" t="s">
        <v>99</v>
      </c>
      <c r="Q1046" s="21" t="s">
        <v>108</v>
      </c>
      <c r="S1046" s="21">
        <v>25</v>
      </c>
      <c r="T1046" s="21">
        <v>0</v>
      </c>
      <c r="U1046" s="21">
        <v>13</v>
      </c>
      <c r="V1046" s="21">
        <v>0</v>
      </c>
      <c r="W1046" s="21">
        <v>0</v>
      </c>
      <c r="X1046" s="21">
        <v>0</v>
      </c>
      <c r="Y1046" s="21">
        <v>0</v>
      </c>
      <c r="Z1046" s="21">
        <v>0</v>
      </c>
      <c r="AA1046" s="21">
        <v>37</v>
      </c>
      <c r="AB1046" s="21">
        <v>0</v>
      </c>
      <c r="AC1046" s="21">
        <v>33</v>
      </c>
      <c r="AD1046" s="21">
        <v>0</v>
      </c>
      <c r="AE1046" s="21">
        <v>0</v>
      </c>
      <c r="AF1046" s="21">
        <v>0</v>
      </c>
      <c r="AG1046" s="21">
        <v>0</v>
      </c>
      <c r="AH1046" s="21">
        <v>0</v>
      </c>
      <c r="AI1046" s="21">
        <v>0</v>
      </c>
      <c r="AJ1046" s="21">
        <v>0</v>
      </c>
      <c r="AK1046" s="21">
        <v>0</v>
      </c>
      <c r="AL1046" s="21">
        <v>0</v>
      </c>
      <c r="AM1046" s="21">
        <v>0</v>
      </c>
      <c r="AN1046" s="21">
        <v>0</v>
      </c>
      <c r="AO1046" s="21">
        <v>0</v>
      </c>
      <c r="AP1046" s="21">
        <v>0</v>
      </c>
      <c r="AQ1046" s="21">
        <v>0</v>
      </c>
      <c r="AR1046" s="21">
        <v>0</v>
      </c>
      <c r="AS1046" s="21">
        <v>0</v>
      </c>
      <c r="AT1046" s="21">
        <v>0</v>
      </c>
      <c r="AU1046" s="21">
        <v>0</v>
      </c>
      <c r="AV1046" s="21">
        <v>0</v>
      </c>
      <c r="AW1046" s="21">
        <v>0</v>
      </c>
      <c r="AX1046" s="21">
        <v>0</v>
      </c>
      <c r="AZ10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0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46" s="22">
        <f>Enrollment[[#This Row],[Refugee Children 3-14]]+Enrollment[[#This Row],[Refugee Children 15-24]]</f>
        <v>108</v>
      </c>
      <c r="BC10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46" s="22">
        <f>Enrollment[[#This Row],[Host Children 3-14]]+Enrollment[[#This Row],[Host Children 15-24]]</f>
        <v>0</v>
      </c>
      <c r="BF1046" s="22">
        <f>Enrollment[[#This Row],['# of Boys from refugee community in age group 3-5 enrolled in learning spaces]]+Enrollment[[#This Row],['# of Boys from refugee community in age group 6-14 enrolled in learning spaces]]</f>
        <v>46</v>
      </c>
      <c r="BG1046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1046" s="22">
        <f>Enrollment[[#This Row],['# of Boys from host community in age group 3-5 enrolled in learning spaces]]+Enrollment[[#This Row],['# of Boys from host community in age group 6-14 enrolled in learning spaces]]</f>
        <v>0</v>
      </c>
      <c r="BI1046" s="22">
        <f>Enrollment[[#This Row],['# of Girls from host community in age group 3-5 enrolled in learning spaces]]+Enrollment[[#This Row],['# of Girls from host community in age group 6-14 enrolled in learning spaces]]</f>
        <v>0</v>
      </c>
      <c r="BJ1046" s="22">
        <f>Enrollment[[#This Row],[Male Refugee (3-14)]]+Enrollment[[#This Row],[Host Male (3-14)]]</f>
        <v>46</v>
      </c>
      <c r="BK1046" s="22">
        <f>Enrollment[[#This Row],[Female Refugee (3-14)]]+Enrollment[[#This Row],[Host Female (3-14)]]</f>
        <v>62</v>
      </c>
      <c r="BL10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46" s="22">
        <f>Enrollment[[#This Row],['# of Boys from host community in age group 15-17 enrolled in learning spaces]]+Enrollment[[#This Row],['# of Boys from host community in age group 18-24 enrolled in learning spaces]]</f>
        <v>0</v>
      </c>
      <c r="BO10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46" s="22">
        <f>Enrollment[[#This Row],[Male Refugee (15-24)]]+Enrollment[[#This Row],[Male Host (15-24)]]</f>
        <v>0</v>
      </c>
      <c r="BQ1046" s="22">
        <f>Enrollment[[#This Row],[Female Refugee  (15-24)]]+Enrollment[[#This Row],[Female Host (15-24)]]</f>
        <v>0</v>
      </c>
      <c r="BR1046" s="22">
        <f>Enrollment[[#This Row],[Total Male (3-14)]]+Enrollment[[#This Row],[Total Male (15-24)]]</f>
        <v>46</v>
      </c>
      <c r="BS1046" s="22">
        <f>Enrollment[[#This Row],[Total Female (3-14)]]+Enrollment[[#This Row],[Total Female (15-24)]]</f>
        <v>62</v>
      </c>
      <c r="BT1046" s="22">
        <f>Enrollment[[#This Row],[Refugee Total]]+Enrollment[[#This Row],[Total Host]]</f>
        <v>108</v>
      </c>
      <c r="BU1046" s="22">
        <f>Enrollment[[#This Row],['# of Girls from refugee community in age group 3-5 enrolled in learning spaces]]+Enrollment[[#This Row],['# of Girls from host community in age group 3-5 enrolled in learning spaces]]</f>
        <v>25</v>
      </c>
      <c r="BV1046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0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46" s="22">
        <f>Enrollment[[#This Row],['# of Boys from refugee community in age group 3-5 enrolled in learning spaces]]+Enrollment[[#This Row],['# of Boys from host community in age group 3-5 enrolled in learning spaces]]</f>
        <v>13</v>
      </c>
      <c r="BZ1046" s="22">
        <f>Enrollment[[#This Row],['# of Boys from refugee community in age group 6-14 enrolled in learning spaces]]+Enrollment[[#This Row],['# of Boys from host community in age group 6-14 enrolled in learning spaces]]</f>
        <v>33</v>
      </c>
      <c r="CA10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47" spans="1:80">
      <c r="A1047" s="21" t="s">
        <v>1614</v>
      </c>
      <c r="B1047" s="21" t="s">
        <v>1615</v>
      </c>
      <c r="E1047" s="21" t="s">
        <v>483</v>
      </c>
      <c r="F1047" s="21" t="s">
        <v>1669</v>
      </c>
      <c r="G1047" s="21">
        <v>31012951</v>
      </c>
      <c r="H1047" s="21" t="s">
        <v>166</v>
      </c>
      <c r="I1047" s="21" t="s">
        <v>259</v>
      </c>
      <c r="J1047" s="21" t="s">
        <v>168</v>
      </c>
      <c r="K1047" s="21">
        <v>21.0884501685772</v>
      </c>
      <c r="L1047" s="21">
        <v>92.198096000707196</v>
      </c>
      <c r="M1047" s="21">
        <v>-54.981285365117898</v>
      </c>
      <c r="N1047" s="21">
        <v>4</v>
      </c>
      <c r="P1047" s="21" t="s">
        <v>99</v>
      </c>
      <c r="Q1047" s="21" t="s">
        <v>108</v>
      </c>
      <c r="S1047" s="21">
        <v>15</v>
      </c>
      <c r="T1047" s="21">
        <v>0</v>
      </c>
      <c r="U1047" s="21">
        <v>20</v>
      </c>
      <c r="V1047" s="21">
        <v>0</v>
      </c>
      <c r="W1047" s="21">
        <v>0</v>
      </c>
      <c r="X1047" s="21">
        <v>0</v>
      </c>
      <c r="Y1047" s="21">
        <v>0</v>
      </c>
      <c r="Z1047" s="21">
        <v>0</v>
      </c>
      <c r="AA1047" s="21">
        <v>41</v>
      </c>
      <c r="AB1047" s="21">
        <v>0</v>
      </c>
      <c r="AC1047" s="21">
        <v>29</v>
      </c>
      <c r="AD1047" s="21">
        <v>0</v>
      </c>
      <c r="AE1047" s="21">
        <v>0</v>
      </c>
      <c r="AF1047" s="21">
        <v>0</v>
      </c>
      <c r="AG1047" s="21">
        <v>0</v>
      </c>
      <c r="AH1047" s="21">
        <v>0</v>
      </c>
      <c r="AI1047" s="21">
        <v>0</v>
      </c>
      <c r="AJ1047" s="21">
        <v>0</v>
      </c>
      <c r="AK1047" s="21">
        <v>0</v>
      </c>
      <c r="AL1047" s="21">
        <v>0</v>
      </c>
      <c r="AM1047" s="21">
        <v>0</v>
      </c>
      <c r="AN1047" s="21">
        <v>0</v>
      </c>
      <c r="AO1047" s="21">
        <v>0</v>
      </c>
      <c r="AP1047" s="21">
        <v>0</v>
      </c>
      <c r="AQ1047" s="21">
        <v>0</v>
      </c>
      <c r="AR1047" s="21">
        <v>0</v>
      </c>
      <c r="AS1047" s="21">
        <v>0</v>
      </c>
      <c r="AT1047" s="21">
        <v>0</v>
      </c>
      <c r="AU1047" s="21">
        <v>0</v>
      </c>
      <c r="AV1047" s="21">
        <v>0</v>
      </c>
      <c r="AW1047" s="21">
        <v>0</v>
      </c>
      <c r="AX1047" s="21">
        <v>0</v>
      </c>
      <c r="AZ10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47" s="22">
        <f>Enrollment[[#This Row],[Refugee Children 3-14]]+Enrollment[[#This Row],[Refugee Children 15-24]]</f>
        <v>105</v>
      </c>
      <c r="BC10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47" s="22">
        <f>Enrollment[[#This Row],[Host Children 3-14]]+Enrollment[[#This Row],[Host Children 15-24]]</f>
        <v>0</v>
      </c>
      <c r="BF1047" s="22">
        <f>Enrollment[[#This Row],['# of Boys from refugee community in age group 3-5 enrolled in learning spaces]]+Enrollment[[#This Row],['# of Boys from refugee community in age group 6-14 enrolled in learning spaces]]</f>
        <v>49</v>
      </c>
      <c r="BG1047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047" s="22">
        <f>Enrollment[[#This Row],['# of Boys from host community in age group 3-5 enrolled in learning spaces]]+Enrollment[[#This Row],['# of Boys from host community in age group 6-14 enrolled in learning spaces]]</f>
        <v>0</v>
      </c>
      <c r="BI1047" s="22">
        <f>Enrollment[[#This Row],['# of Girls from host community in age group 3-5 enrolled in learning spaces]]+Enrollment[[#This Row],['# of Girls from host community in age group 6-14 enrolled in learning spaces]]</f>
        <v>0</v>
      </c>
      <c r="BJ1047" s="22">
        <f>Enrollment[[#This Row],[Male Refugee (3-14)]]+Enrollment[[#This Row],[Host Male (3-14)]]</f>
        <v>49</v>
      </c>
      <c r="BK1047" s="22">
        <f>Enrollment[[#This Row],[Female Refugee (3-14)]]+Enrollment[[#This Row],[Host Female (3-14)]]</f>
        <v>56</v>
      </c>
      <c r="BL10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47" s="22">
        <f>Enrollment[[#This Row],['# of Boys from host community in age group 15-17 enrolled in learning spaces]]+Enrollment[[#This Row],['# of Boys from host community in age group 18-24 enrolled in learning spaces]]</f>
        <v>0</v>
      </c>
      <c r="BO10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47" s="22">
        <f>Enrollment[[#This Row],[Male Refugee (15-24)]]+Enrollment[[#This Row],[Male Host (15-24)]]</f>
        <v>0</v>
      </c>
      <c r="BQ1047" s="22">
        <f>Enrollment[[#This Row],[Female Refugee  (15-24)]]+Enrollment[[#This Row],[Female Host (15-24)]]</f>
        <v>0</v>
      </c>
      <c r="BR1047" s="22">
        <f>Enrollment[[#This Row],[Total Male (3-14)]]+Enrollment[[#This Row],[Total Male (15-24)]]</f>
        <v>49</v>
      </c>
      <c r="BS1047" s="22">
        <f>Enrollment[[#This Row],[Total Female (3-14)]]+Enrollment[[#This Row],[Total Female (15-24)]]</f>
        <v>56</v>
      </c>
      <c r="BT1047" s="22">
        <f>Enrollment[[#This Row],[Refugee Total]]+Enrollment[[#This Row],[Total Host]]</f>
        <v>105</v>
      </c>
      <c r="BU1047" s="22">
        <f>Enrollment[[#This Row],['# of Girls from refugee community in age group 3-5 enrolled in learning spaces]]+Enrollment[[#This Row],['# of Girls from host community in age group 3-5 enrolled in learning spaces]]</f>
        <v>15</v>
      </c>
      <c r="BV1047" s="22">
        <f>Enrollment[[#This Row],['# of Girls from refugee community in age group 6-14 enrolled in learning spaces]]+Enrollment[[#This Row],['# of Girls from host community in age group 6-14 enrolled in learning spaces]]</f>
        <v>41</v>
      </c>
      <c r="BW10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47" s="22">
        <f>Enrollment[[#This Row],['# of Boys from refugee community in age group 3-5 enrolled in learning spaces]]+Enrollment[[#This Row],['# of Boys from host community in age group 3-5 enrolled in learning spaces]]</f>
        <v>20</v>
      </c>
      <c r="BZ1047" s="22">
        <f>Enrollment[[#This Row],['# of Boys from refugee community in age group 6-14 enrolled in learning spaces]]+Enrollment[[#This Row],['# of Boys from host community in age group 6-14 enrolled in learning spaces]]</f>
        <v>29</v>
      </c>
      <c r="CA10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48" spans="1:80">
      <c r="A1048" s="21" t="s">
        <v>1614</v>
      </c>
      <c r="B1048" s="21" t="s">
        <v>1615</v>
      </c>
      <c r="E1048" s="21" t="s">
        <v>483</v>
      </c>
      <c r="F1048" s="21" t="s">
        <v>1670</v>
      </c>
      <c r="G1048" s="21">
        <v>31013107</v>
      </c>
      <c r="H1048" s="21" t="s">
        <v>166</v>
      </c>
      <c r="I1048" s="21" t="s">
        <v>167</v>
      </c>
      <c r="J1048" s="21" t="s">
        <v>168</v>
      </c>
      <c r="K1048" s="21">
        <v>21.090741083076399</v>
      </c>
      <c r="L1048" s="21">
        <v>92.197859554088396</v>
      </c>
      <c r="M1048" s="21">
        <v>-27.484088045242299</v>
      </c>
      <c r="N1048" s="21">
        <v>4</v>
      </c>
      <c r="P1048" s="21" t="s">
        <v>99</v>
      </c>
      <c r="Q1048" s="21" t="s">
        <v>108</v>
      </c>
      <c r="S1048" s="21">
        <v>19</v>
      </c>
      <c r="T1048" s="21">
        <v>0</v>
      </c>
      <c r="U1048" s="21">
        <v>16</v>
      </c>
      <c r="V1048" s="21">
        <v>0</v>
      </c>
      <c r="W1048" s="21">
        <v>0</v>
      </c>
      <c r="X1048" s="21">
        <v>0</v>
      </c>
      <c r="Y1048" s="21">
        <v>0</v>
      </c>
      <c r="Z1048" s="21">
        <v>0</v>
      </c>
      <c r="AA1048" s="21">
        <v>38</v>
      </c>
      <c r="AB1048" s="21">
        <v>0</v>
      </c>
      <c r="AC1048" s="21">
        <v>32</v>
      </c>
      <c r="AD1048" s="21">
        <v>0</v>
      </c>
      <c r="AE1048" s="21">
        <v>0</v>
      </c>
      <c r="AF1048" s="21">
        <v>0</v>
      </c>
      <c r="AG1048" s="21">
        <v>0</v>
      </c>
      <c r="AH1048" s="21">
        <v>0</v>
      </c>
      <c r="AI1048" s="21">
        <v>0</v>
      </c>
      <c r="AJ1048" s="21">
        <v>0</v>
      </c>
      <c r="AK1048" s="21">
        <v>0</v>
      </c>
      <c r="AL1048" s="21">
        <v>0</v>
      </c>
      <c r="AM1048" s="21">
        <v>0</v>
      </c>
      <c r="AN1048" s="21">
        <v>0</v>
      </c>
      <c r="AO1048" s="21">
        <v>0</v>
      </c>
      <c r="AP1048" s="21">
        <v>0</v>
      </c>
      <c r="AQ1048" s="21">
        <v>0</v>
      </c>
      <c r="AR1048" s="21">
        <v>0</v>
      </c>
      <c r="AS1048" s="21">
        <v>0</v>
      </c>
      <c r="AT1048" s="21">
        <v>0</v>
      </c>
      <c r="AU1048" s="21">
        <v>0</v>
      </c>
      <c r="AV1048" s="21">
        <v>0</v>
      </c>
      <c r="AW1048" s="21">
        <v>0</v>
      </c>
      <c r="AX1048" s="21">
        <v>0</v>
      </c>
      <c r="AZ10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48" s="22">
        <f>Enrollment[[#This Row],[Refugee Children 3-14]]+Enrollment[[#This Row],[Refugee Children 15-24]]</f>
        <v>105</v>
      </c>
      <c r="BC10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48" s="22">
        <f>Enrollment[[#This Row],[Host Children 3-14]]+Enrollment[[#This Row],[Host Children 15-24]]</f>
        <v>0</v>
      </c>
      <c r="BF1048" s="22">
        <f>Enrollment[[#This Row],['# of Boys from refugee community in age group 3-5 enrolled in learning spaces]]+Enrollment[[#This Row],['# of Boys from refugee community in age group 6-14 enrolled in learning spaces]]</f>
        <v>48</v>
      </c>
      <c r="BG1048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048" s="22">
        <f>Enrollment[[#This Row],['# of Boys from host community in age group 3-5 enrolled in learning spaces]]+Enrollment[[#This Row],['# of Boys from host community in age group 6-14 enrolled in learning spaces]]</f>
        <v>0</v>
      </c>
      <c r="BI1048" s="22">
        <f>Enrollment[[#This Row],['# of Girls from host community in age group 3-5 enrolled in learning spaces]]+Enrollment[[#This Row],['# of Girls from host community in age group 6-14 enrolled in learning spaces]]</f>
        <v>0</v>
      </c>
      <c r="BJ1048" s="22">
        <f>Enrollment[[#This Row],[Male Refugee (3-14)]]+Enrollment[[#This Row],[Host Male (3-14)]]</f>
        <v>48</v>
      </c>
      <c r="BK1048" s="22">
        <f>Enrollment[[#This Row],[Female Refugee (3-14)]]+Enrollment[[#This Row],[Host Female (3-14)]]</f>
        <v>57</v>
      </c>
      <c r="BL10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48" s="22">
        <f>Enrollment[[#This Row],['# of Boys from host community in age group 15-17 enrolled in learning spaces]]+Enrollment[[#This Row],['# of Boys from host community in age group 18-24 enrolled in learning spaces]]</f>
        <v>0</v>
      </c>
      <c r="BO10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48" s="22">
        <f>Enrollment[[#This Row],[Male Refugee (15-24)]]+Enrollment[[#This Row],[Male Host (15-24)]]</f>
        <v>0</v>
      </c>
      <c r="BQ1048" s="22">
        <f>Enrollment[[#This Row],[Female Refugee  (15-24)]]+Enrollment[[#This Row],[Female Host (15-24)]]</f>
        <v>0</v>
      </c>
      <c r="BR1048" s="22">
        <f>Enrollment[[#This Row],[Total Male (3-14)]]+Enrollment[[#This Row],[Total Male (15-24)]]</f>
        <v>48</v>
      </c>
      <c r="BS1048" s="22">
        <f>Enrollment[[#This Row],[Total Female (3-14)]]+Enrollment[[#This Row],[Total Female (15-24)]]</f>
        <v>57</v>
      </c>
      <c r="BT1048" s="22">
        <f>Enrollment[[#This Row],[Refugee Total]]+Enrollment[[#This Row],[Total Host]]</f>
        <v>105</v>
      </c>
      <c r="BU1048" s="22">
        <f>Enrollment[[#This Row],['# of Girls from refugee community in age group 3-5 enrolled in learning spaces]]+Enrollment[[#This Row],['# of Girls from host community in age group 3-5 enrolled in learning spaces]]</f>
        <v>19</v>
      </c>
      <c r="BV1048" s="22">
        <f>Enrollment[[#This Row],['# of Girls from refugee community in age group 6-14 enrolled in learning spaces]]+Enrollment[[#This Row],['# of Girls from host community in age group 6-14 enrolled in learning spaces]]</f>
        <v>38</v>
      </c>
      <c r="BW10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48" s="22">
        <f>Enrollment[[#This Row],['# of Boys from refugee community in age group 3-5 enrolled in learning spaces]]+Enrollment[[#This Row],['# of Boys from host community in age group 3-5 enrolled in learning spaces]]</f>
        <v>16</v>
      </c>
      <c r="BZ1048" s="22">
        <f>Enrollment[[#This Row],['# of Boys from refugee community in age group 6-14 enrolled in learning spaces]]+Enrollment[[#This Row],['# of Boys from host community in age group 6-14 enrolled in learning spaces]]</f>
        <v>32</v>
      </c>
      <c r="CA10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49" spans="1:80">
      <c r="A1049" s="21" t="s">
        <v>1614</v>
      </c>
      <c r="B1049" s="21" t="s">
        <v>1615</v>
      </c>
      <c r="E1049" s="21" t="s">
        <v>483</v>
      </c>
      <c r="F1049" s="21" t="s">
        <v>1671</v>
      </c>
      <c r="G1049" s="21">
        <v>31013200</v>
      </c>
      <c r="H1049" s="21" t="s">
        <v>166</v>
      </c>
      <c r="I1049" s="21" t="s">
        <v>167</v>
      </c>
      <c r="J1049" s="21" t="s">
        <v>168</v>
      </c>
      <c r="K1049" s="21">
        <v>21.091624779251799</v>
      </c>
      <c r="L1049" s="21">
        <v>92.197564521807706</v>
      </c>
      <c r="M1049" s="21">
        <v>-12.910315878934499</v>
      </c>
      <c r="N1049" s="21">
        <v>4</v>
      </c>
      <c r="P1049" s="21" t="s">
        <v>99</v>
      </c>
      <c r="Q1049" s="21" t="s">
        <v>108</v>
      </c>
      <c r="S1049" s="21">
        <v>17</v>
      </c>
      <c r="T1049" s="21">
        <v>0</v>
      </c>
      <c r="U1049" s="21">
        <v>18</v>
      </c>
      <c r="V1049" s="21">
        <v>0</v>
      </c>
      <c r="W1049" s="21">
        <v>0</v>
      </c>
      <c r="X1049" s="21">
        <v>0</v>
      </c>
      <c r="Y1049" s="21">
        <v>0</v>
      </c>
      <c r="Z1049" s="21">
        <v>0</v>
      </c>
      <c r="AA1049" s="21">
        <v>39</v>
      </c>
      <c r="AB1049" s="21">
        <v>0</v>
      </c>
      <c r="AC1049" s="21">
        <v>31</v>
      </c>
      <c r="AD1049" s="21">
        <v>0</v>
      </c>
      <c r="AE1049" s="21">
        <v>0</v>
      </c>
      <c r="AF1049" s="21">
        <v>0</v>
      </c>
      <c r="AG1049" s="21">
        <v>0</v>
      </c>
      <c r="AH1049" s="21">
        <v>0</v>
      </c>
      <c r="AI1049" s="21">
        <v>0</v>
      </c>
      <c r="AJ1049" s="21">
        <v>0</v>
      </c>
      <c r="AK1049" s="21">
        <v>0</v>
      </c>
      <c r="AL1049" s="21">
        <v>0</v>
      </c>
      <c r="AM1049" s="21">
        <v>0</v>
      </c>
      <c r="AN1049" s="21">
        <v>0</v>
      </c>
      <c r="AO1049" s="21">
        <v>0</v>
      </c>
      <c r="AP1049" s="21">
        <v>0</v>
      </c>
      <c r="AQ1049" s="21">
        <v>0</v>
      </c>
      <c r="AR1049" s="21">
        <v>0</v>
      </c>
      <c r="AS1049" s="21">
        <v>0</v>
      </c>
      <c r="AT1049" s="21">
        <v>0</v>
      </c>
      <c r="AU1049" s="21">
        <v>0</v>
      </c>
      <c r="AV1049" s="21">
        <v>0</v>
      </c>
      <c r="AW1049" s="21">
        <v>0</v>
      </c>
      <c r="AX1049" s="21">
        <v>0</v>
      </c>
      <c r="AZ10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49" s="22">
        <f>Enrollment[[#This Row],[Refugee Children 3-14]]+Enrollment[[#This Row],[Refugee Children 15-24]]</f>
        <v>105</v>
      </c>
      <c r="BC10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49" s="22">
        <f>Enrollment[[#This Row],[Host Children 3-14]]+Enrollment[[#This Row],[Host Children 15-24]]</f>
        <v>0</v>
      </c>
      <c r="BF1049" s="22">
        <f>Enrollment[[#This Row],['# of Boys from refugee community in age group 3-5 enrolled in learning spaces]]+Enrollment[[#This Row],['# of Boys from refugee community in age group 6-14 enrolled in learning spaces]]</f>
        <v>49</v>
      </c>
      <c r="BG1049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049" s="22">
        <f>Enrollment[[#This Row],['# of Boys from host community in age group 3-5 enrolled in learning spaces]]+Enrollment[[#This Row],['# of Boys from host community in age group 6-14 enrolled in learning spaces]]</f>
        <v>0</v>
      </c>
      <c r="BI1049" s="22">
        <f>Enrollment[[#This Row],['# of Girls from host community in age group 3-5 enrolled in learning spaces]]+Enrollment[[#This Row],['# of Girls from host community in age group 6-14 enrolled in learning spaces]]</f>
        <v>0</v>
      </c>
      <c r="BJ1049" s="22">
        <f>Enrollment[[#This Row],[Male Refugee (3-14)]]+Enrollment[[#This Row],[Host Male (3-14)]]</f>
        <v>49</v>
      </c>
      <c r="BK1049" s="22">
        <f>Enrollment[[#This Row],[Female Refugee (3-14)]]+Enrollment[[#This Row],[Host Female (3-14)]]</f>
        <v>56</v>
      </c>
      <c r="BL10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49" s="22">
        <f>Enrollment[[#This Row],['# of Boys from host community in age group 15-17 enrolled in learning spaces]]+Enrollment[[#This Row],['# of Boys from host community in age group 18-24 enrolled in learning spaces]]</f>
        <v>0</v>
      </c>
      <c r="BO10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49" s="22">
        <f>Enrollment[[#This Row],[Male Refugee (15-24)]]+Enrollment[[#This Row],[Male Host (15-24)]]</f>
        <v>0</v>
      </c>
      <c r="BQ1049" s="22">
        <f>Enrollment[[#This Row],[Female Refugee  (15-24)]]+Enrollment[[#This Row],[Female Host (15-24)]]</f>
        <v>0</v>
      </c>
      <c r="BR1049" s="22">
        <f>Enrollment[[#This Row],[Total Male (3-14)]]+Enrollment[[#This Row],[Total Male (15-24)]]</f>
        <v>49</v>
      </c>
      <c r="BS1049" s="22">
        <f>Enrollment[[#This Row],[Total Female (3-14)]]+Enrollment[[#This Row],[Total Female (15-24)]]</f>
        <v>56</v>
      </c>
      <c r="BT1049" s="22">
        <f>Enrollment[[#This Row],[Refugee Total]]+Enrollment[[#This Row],[Total Host]]</f>
        <v>105</v>
      </c>
      <c r="BU1049" s="22">
        <f>Enrollment[[#This Row],['# of Girls from refugee community in age group 3-5 enrolled in learning spaces]]+Enrollment[[#This Row],['# of Girls from host community in age group 3-5 enrolled in learning spaces]]</f>
        <v>17</v>
      </c>
      <c r="BV1049" s="22">
        <f>Enrollment[[#This Row],['# of Girls from refugee community in age group 6-14 enrolled in learning spaces]]+Enrollment[[#This Row],['# of Girls from host community in age group 6-14 enrolled in learning spaces]]</f>
        <v>39</v>
      </c>
      <c r="BW10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49" s="22">
        <f>Enrollment[[#This Row],['# of Boys from refugee community in age group 3-5 enrolled in learning spaces]]+Enrollment[[#This Row],['# of Boys from host community in age group 3-5 enrolled in learning spaces]]</f>
        <v>18</v>
      </c>
      <c r="BZ1049" s="22">
        <f>Enrollment[[#This Row],['# of Boys from refugee community in age group 6-14 enrolled in learning spaces]]+Enrollment[[#This Row],['# of Boys from host community in age group 6-14 enrolled in learning spaces]]</f>
        <v>31</v>
      </c>
      <c r="CA10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50" spans="1:80">
      <c r="A1050" s="21" t="s">
        <v>142</v>
      </c>
      <c r="B1050" s="21" t="s">
        <v>143</v>
      </c>
      <c r="E1050" s="21" t="s">
        <v>390</v>
      </c>
      <c r="F1050" s="21" t="s">
        <v>1672</v>
      </c>
      <c r="G1050" s="21">
        <v>31013136</v>
      </c>
      <c r="H1050" s="21" t="s">
        <v>166</v>
      </c>
      <c r="I1050" s="21" t="s">
        <v>259</v>
      </c>
      <c r="J1050" s="21" t="s">
        <v>168</v>
      </c>
      <c r="K1050" s="21">
        <v>21.182710978595999</v>
      </c>
      <c r="L1050" s="21">
        <v>92.157917228869806</v>
      </c>
      <c r="M1050" s="21">
        <v>-27.469221045883302</v>
      </c>
      <c r="N1050" s="21">
        <v>4</v>
      </c>
      <c r="P1050" s="21" t="s">
        <v>99</v>
      </c>
      <c r="Q1050" s="21" t="s">
        <v>108</v>
      </c>
      <c r="S1050" s="21">
        <v>21</v>
      </c>
      <c r="T1050" s="21">
        <v>0</v>
      </c>
      <c r="U1050" s="21">
        <v>21</v>
      </c>
      <c r="V1050" s="21">
        <v>0</v>
      </c>
      <c r="W1050" s="21">
        <v>0</v>
      </c>
      <c r="X1050" s="21">
        <v>0</v>
      </c>
      <c r="Y1050" s="21">
        <v>0</v>
      </c>
      <c r="Z1050" s="21">
        <v>0</v>
      </c>
      <c r="AA1050" s="21">
        <v>33</v>
      </c>
      <c r="AB1050" s="21">
        <v>0</v>
      </c>
      <c r="AC1050" s="21">
        <v>37</v>
      </c>
      <c r="AD1050" s="21">
        <v>0</v>
      </c>
      <c r="AE1050" s="21">
        <v>0</v>
      </c>
      <c r="AF1050" s="21">
        <v>0</v>
      </c>
      <c r="AG1050" s="21">
        <v>0</v>
      </c>
      <c r="AH1050" s="21">
        <v>0</v>
      </c>
      <c r="AI1050" s="21">
        <v>0</v>
      </c>
      <c r="AJ1050" s="21">
        <v>0</v>
      </c>
      <c r="AK1050" s="21">
        <v>0</v>
      </c>
      <c r="AL1050" s="21">
        <v>0</v>
      </c>
      <c r="AM1050" s="21">
        <v>0</v>
      </c>
      <c r="AN1050" s="21">
        <v>0</v>
      </c>
      <c r="AO1050" s="21">
        <v>0</v>
      </c>
      <c r="AP1050" s="21">
        <v>0</v>
      </c>
      <c r="AQ1050" s="21">
        <v>0</v>
      </c>
      <c r="AR1050" s="21">
        <v>0</v>
      </c>
      <c r="AS1050" s="21">
        <v>0</v>
      </c>
      <c r="AT1050" s="21">
        <v>0</v>
      </c>
      <c r="AU1050" s="21">
        <v>0</v>
      </c>
      <c r="AV1050" s="21">
        <v>0</v>
      </c>
      <c r="AW1050" s="21">
        <v>0</v>
      </c>
      <c r="AX1050" s="21">
        <v>0</v>
      </c>
      <c r="AZ10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112</v>
      </c>
      <c r="BA10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50" s="22">
        <f>Enrollment[[#This Row],[Refugee Children 3-14]]+Enrollment[[#This Row],[Refugee Children 15-24]]</f>
        <v>112</v>
      </c>
      <c r="BC10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50" s="22">
        <f>Enrollment[[#This Row],[Host Children 3-14]]+Enrollment[[#This Row],[Host Children 15-24]]</f>
        <v>0</v>
      </c>
      <c r="BF1050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050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050" s="22">
        <f>Enrollment[[#This Row],['# of Boys from host community in age group 3-5 enrolled in learning spaces]]+Enrollment[[#This Row],['# of Boys from host community in age group 6-14 enrolled in learning spaces]]</f>
        <v>0</v>
      </c>
      <c r="BI1050" s="22">
        <f>Enrollment[[#This Row],['# of Girls from host community in age group 3-5 enrolled in learning spaces]]+Enrollment[[#This Row],['# of Girls from host community in age group 6-14 enrolled in learning spaces]]</f>
        <v>0</v>
      </c>
      <c r="BJ1050" s="22">
        <f>Enrollment[[#This Row],[Male Refugee (3-14)]]+Enrollment[[#This Row],[Host Male (3-14)]]</f>
        <v>58</v>
      </c>
      <c r="BK1050" s="22">
        <f>Enrollment[[#This Row],[Female Refugee (3-14)]]+Enrollment[[#This Row],[Host Female (3-14)]]</f>
        <v>54</v>
      </c>
      <c r="BL10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50" s="22">
        <f>Enrollment[[#This Row],['# of Boys from host community in age group 15-17 enrolled in learning spaces]]+Enrollment[[#This Row],['# of Boys from host community in age group 18-24 enrolled in learning spaces]]</f>
        <v>0</v>
      </c>
      <c r="BO10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50" s="22">
        <f>Enrollment[[#This Row],[Male Refugee (15-24)]]+Enrollment[[#This Row],[Male Host (15-24)]]</f>
        <v>0</v>
      </c>
      <c r="BQ1050" s="22">
        <f>Enrollment[[#This Row],[Female Refugee  (15-24)]]+Enrollment[[#This Row],[Female Host (15-24)]]</f>
        <v>0</v>
      </c>
      <c r="BR1050" s="22">
        <f>Enrollment[[#This Row],[Total Male (3-14)]]+Enrollment[[#This Row],[Total Male (15-24)]]</f>
        <v>58</v>
      </c>
      <c r="BS1050" s="22">
        <f>Enrollment[[#This Row],[Total Female (3-14)]]+Enrollment[[#This Row],[Total Female (15-24)]]</f>
        <v>54</v>
      </c>
      <c r="BT1050" s="22">
        <f>Enrollment[[#This Row],[Refugee Total]]+Enrollment[[#This Row],[Total Host]]</f>
        <v>112</v>
      </c>
      <c r="BU1050" s="22">
        <f>Enrollment[[#This Row],['# of Girls from refugee community in age group 3-5 enrolled in learning spaces]]+Enrollment[[#This Row],['# of Girls from host community in age group 3-5 enrolled in learning spaces]]</f>
        <v>21</v>
      </c>
      <c r="BV1050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0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50" s="22">
        <f>Enrollment[[#This Row],['# of Boys from refugee community in age group 3-5 enrolled in learning spaces]]+Enrollment[[#This Row],['# of Boys from host community in age group 3-5 enrolled in learning spaces]]</f>
        <v>21</v>
      </c>
      <c r="BZ1050" s="22">
        <f>Enrollment[[#This Row],['# of Boys from refugee community in age group 6-14 enrolled in learning spaces]]+Enrollment[[#This Row],['# of Boys from host community in age group 6-14 enrolled in learning spaces]]</f>
        <v>37</v>
      </c>
      <c r="CA10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51" spans="1:80">
      <c r="A1051" s="21" t="s">
        <v>142</v>
      </c>
      <c r="B1051" s="21" t="s">
        <v>143</v>
      </c>
      <c r="E1051" s="21" t="s">
        <v>985</v>
      </c>
      <c r="F1051" s="21" t="s">
        <v>1664</v>
      </c>
      <c r="G1051" s="21">
        <v>31013208</v>
      </c>
      <c r="H1051" s="21" t="s">
        <v>166</v>
      </c>
      <c r="I1051" s="21" t="s">
        <v>259</v>
      </c>
      <c r="J1051" s="21" t="s">
        <v>168</v>
      </c>
      <c r="K1051" s="21">
        <v>21.182092426474998</v>
      </c>
      <c r="L1051" s="21">
        <v>92.157163720358895</v>
      </c>
      <c r="M1051" s="21">
        <v>-29.490171725587899</v>
      </c>
      <c r="N1051" s="21">
        <v>4</v>
      </c>
      <c r="P1051" s="21" t="s">
        <v>99</v>
      </c>
      <c r="Q1051" s="21" t="s">
        <v>108</v>
      </c>
      <c r="S1051" s="21">
        <v>20</v>
      </c>
      <c r="T1051" s="21">
        <v>0</v>
      </c>
      <c r="U1051" s="21">
        <v>22</v>
      </c>
      <c r="V1051" s="21">
        <v>0</v>
      </c>
      <c r="W1051" s="21">
        <v>0</v>
      </c>
      <c r="X1051" s="21">
        <v>0</v>
      </c>
      <c r="Y1051" s="21">
        <v>0</v>
      </c>
      <c r="Z1051" s="21">
        <v>0</v>
      </c>
      <c r="AA1051" s="21">
        <v>35</v>
      </c>
      <c r="AB1051" s="21">
        <v>0</v>
      </c>
      <c r="AC1051" s="21">
        <v>45</v>
      </c>
      <c r="AD1051" s="21">
        <v>0</v>
      </c>
      <c r="AE1051" s="21">
        <v>0</v>
      </c>
      <c r="AF1051" s="21">
        <v>0</v>
      </c>
      <c r="AG1051" s="21">
        <v>0</v>
      </c>
      <c r="AH1051" s="21">
        <v>0</v>
      </c>
      <c r="AI1051" s="21">
        <v>0</v>
      </c>
      <c r="AJ1051" s="21">
        <v>0</v>
      </c>
      <c r="AK1051" s="21">
        <v>0</v>
      </c>
      <c r="AL1051" s="21">
        <v>0</v>
      </c>
      <c r="AM1051" s="21">
        <v>0</v>
      </c>
      <c r="AN1051" s="21">
        <v>0</v>
      </c>
      <c r="AO1051" s="21">
        <v>0</v>
      </c>
      <c r="AP1051" s="21">
        <v>0</v>
      </c>
      <c r="AQ1051" s="21">
        <v>0</v>
      </c>
      <c r="AR1051" s="21">
        <v>0</v>
      </c>
      <c r="AS1051" s="21">
        <v>0</v>
      </c>
      <c r="AT1051" s="21">
        <v>0</v>
      </c>
      <c r="AU1051" s="21">
        <v>0</v>
      </c>
      <c r="AV1051" s="21">
        <v>0</v>
      </c>
      <c r="AW1051" s="21">
        <v>0</v>
      </c>
      <c r="AX1051" s="21">
        <v>0</v>
      </c>
      <c r="AZ10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122</v>
      </c>
      <c r="BA10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51" s="22">
        <f>Enrollment[[#This Row],[Refugee Children 3-14]]+Enrollment[[#This Row],[Refugee Children 15-24]]</f>
        <v>122</v>
      </c>
      <c r="BC10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51" s="22">
        <f>Enrollment[[#This Row],[Host Children 3-14]]+Enrollment[[#This Row],[Host Children 15-24]]</f>
        <v>0</v>
      </c>
      <c r="BF1051" s="22">
        <f>Enrollment[[#This Row],['# of Boys from refugee community in age group 3-5 enrolled in learning spaces]]+Enrollment[[#This Row],['# of Boys from refugee community in age group 6-14 enrolled in learning spaces]]</f>
        <v>67</v>
      </c>
      <c r="BG1051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051" s="22">
        <f>Enrollment[[#This Row],['# of Boys from host community in age group 3-5 enrolled in learning spaces]]+Enrollment[[#This Row],['# of Boys from host community in age group 6-14 enrolled in learning spaces]]</f>
        <v>0</v>
      </c>
      <c r="BI1051" s="22">
        <f>Enrollment[[#This Row],['# of Girls from host community in age group 3-5 enrolled in learning spaces]]+Enrollment[[#This Row],['# of Girls from host community in age group 6-14 enrolled in learning spaces]]</f>
        <v>0</v>
      </c>
      <c r="BJ1051" s="22">
        <f>Enrollment[[#This Row],[Male Refugee (3-14)]]+Enrollment[[#This Row],[Host Male (3-14)]]</f>
        <v>67</v>
      </c>
      <c r="BK1051" s="22">
        <f>Enrollment[[#This Row],[Female Refugee (3-14)]]+Enrollment[[#This Row],[Host Female (3-14)]]</f>
        <v>55</v>
      </c>
      <c r="BL10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51" s="22">
        <f>Enrollment[[#This Row],['# of Boys from host community in age group 15-17 enrolled in learning spaces]]+Enrollment[[#This Row],['# of Boys from host community in age group 18-24 enrolled in learning spaces]]</f>
        <v>0</v>
      </c>
      <c r="BO10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51" s="22">
        <f>Enrollment[[#This Row],[Male Refugee (15-24)]]+Enrollment[[#This Row],[Male Host (15-24)]]</f>
        <v>0</v>
      </c>
      <c r="BQ1051" s="22">
        <f>Enrollment[[#This Row],[Female Refugee  (15-24)]]+Enrollment[[#This Row],[Female Host (15-24)]]</f>
        <v>0</v>
      </c>
      <c r="BR1051" s="22">
        <f>Enrollment[[#This Row],[Total Male (3-14)]]+Enrollment[[#This Row],[Total Male (15-24)]]</f>
        <v>67</v>
      </c>
      <c r="BS1051" s="22">
        <f>Enrollment[[#This Row],[Total Female (3-14)]]+Enrollment[[#This Row],[Total Female (15-24)]]</f>
        <v>55</v>
      </c>
      <c r="BT1051" s="22">
        <f>Enrollment[[#This Row],[Refugee Total]]+Enrollment[[#This Row],[Total Host]]</f>
        <v>122</v>
      </c>
      <c r="BU1051" s="22">
        <f>Enrollment[[#This Row],['# of Girls from refugee community in age group 3-5 enrolled in learning spaces]]+Enrollment[[#This Row],['# of Girls from host community in age group 3-5 enrolled in learning spaces]]</f>
        <v>20</v>
      </c>
      <c r="BV1051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0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51" s="22">
        <f>Enrollment[[#This Row],['# of Boys from refugee community in age group 3-5 enrolled in learning spaces]]+Enrollment[[#This Row],['# of Boys from host community in age group 3-5 enrolled in learning spaces]]</f>
        <v>22</v>
      </c>
      <c r="BZ1051" s="22">
        <f>Enrollment[[#This Row],['# of Boys from refugee community in age group 6-14 enrolled in learning spaces]]+Enrollment[[#This Row],['# of Boys from host community in age group 6-14 enrolled in learning spaces]]</f>
        <v>45</v>
      </c>
      <c r="CA10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52" spans="1:80">
      <c r="A1052" s="21" t="s">
        <v>142</v>
      </c>
      <c r="B1052" s="21" t="s">
        <v>143</v>
      </c>
      <c r="E1052" s="21" t="s">
        <v>988</v>
      </c>
      <c r="F1052" s="21" t="s">
        <v>1673</v>
      </c>
      <c r="G1052" s="21">
        <v>31012884</v>
      </c>
      <c r="H1052" s="21" t="s">
        <v>166</v>
      </c>
      <c r="I1052" s="21" t="s">
        <v>167</v>
      </c>
      <c r="J1052" s="21" t="s">
        <v>168</v>
      </c>
      <c r="K1052" s="21">
        <v>21.183014718374402</v>
      </c>
      <c r="L1052" s="21">
        <v>92.157755527100093</v>
      </c>
      <c r="M1052" s="21">
        <v>-25.191325522722298</v>
      </c>
      <c r="N1052" s="21">
        <v>4</v>
      </c>
      <c r="P1052" s="21" t="s">
        <v>99</v>
      </c>
      <c r="Q1052" s="21" t="s">
        <v>108</v>
      </c>
      <c r="S1052" s="21">
        <v>20</v>
      </c>
      <c r="T1052" s="21">
        <v>0</v>
      </c>
      <c r="U1052" s="21">
        <v>18</v>
      </c>
      <c r="V1052" s="21">
        <v>0</v>
      </c>
      <c r="W1052" s="21">
        <v>0</v>
      </c>
      <c r="X1052" s="21">
        <v>0</v>
      </c>
      <c r="Y1052" s="21">
        <v>0</v>
      </c>
      <c r="Z1052" s="21">
        <v>0</v>
      </c>
      <c r="AA1052" s="21">
        <v>31</v>
      </c>
      <c r="AB1052" s="21">
        <v>0</v>
      </c>
      <c r="AC1052" s="21">
        <v>33</v>
      </c>
      <c r="AD1052" s="21">
        <v>0</v>
      </c>
      <c r="AE1052" s="21">
        <v>0</v>
      </c>
      <c r="AF1052" s="21">
        <v>0</v>
      </c>
      <c r="AG1052" s="21">
        <v>0</v>
      </c>
      <c r="AH1052" s="21">
        <v>0</v>
      </c>
      <c r="AI1052" s="21">
        <v>0</v>
      </c>
      <c r="AJ1052" s="21">
        <v>0</v>
      </c>
      <c r="AK1052" s="21">
        <v>0</v>
      </c>
      <c r="AL1052" s="21">
        <v>0</v>
      </c>
      <c r="AM1052" s="21">
        <v>0</v>
      </c>
      <c r="AN1052" s="21">
        <v>0</v>
      </c>
      <c r="AO1052" s="21">
        <v>0</v>
      </c>
      <c r="AP1052" s="21">
        <v>0</v>
      </c>
      <c r="AQ1052" s="21">
        <v>0</v>
      </c>
      <c r="AR1052" s="21">
        <v>0</v>
      </c>
      <c r="AS1052" s="21">
        <v>0</v>
      </c>
      <c r="AT1052" s="21">
        <v>0</v>
      </c>
      <c r="AU1052" s="21">
        <v>0</v>
      </c>
      <c r="AV1052" s="21">
        <v>0</v>
      </c>
      <c r="AW1052" s="21">
        <v>0</v>
      </c>
      <c r="AX1052" s="21">
        <v>0</v>
      </c>
      <c r="AZ10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102</v>
      </c>
      <c r="BA10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52" s="22">
        <f>Enrollment[[#This Row],[Refugee Children 3-14]]+Enrollment[[#This Row],[Refugee Children 15-24]]</f>
        <v>102</v>
      </c>
      <c r="BC10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52" s="22">
        <f>Enrollment[[#This Row],[Host Children 3-14]]+Enrollment[[#This Row],[Host Children 15-24]]</f>
        <v>0</v>
      </c>
      <c r="BF1052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052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052" s="22">
        <f>Enrollment[[#This Row],['# of Boys from host community in age group 3-5 enrolled in learning spaces]]+Enrollment[[#This Row],['# of Boys from host community in age group 6-14 enrolled in learning spaces]]</f>
        <v>0</v>
      </c>
      <c r="BI1052" s="22">
        <f>Enrollment[[#This Row],['# of Girls from host community in age group 3-5 enrolled in learning spaces]]+Enrollment[[#This Row],['# of Girls from host community in age group 6-14 enrolled in learning spaces]]</f>
        <v>0</v>
      </c>
      <c r="BJ1052" s="22">
        <f>Enrollment[[#This Row],[Male Refugee (3-14)]]+Enrollment[[#This Row],[Host Male (3-14)]]</f>
        <v>51</v>
      </c>
      <c r="BK1052" s="22">
        <f>Enrollment[[#This Row],[Female Refugee (3-14)]]+Enrollment[[#This Row],[Host Female (3-14)]]</f>
        <v>51</v>
      </c>
      <c r="BL10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52" s="22">
        <f>Enrollment[[#This Row],['# of Boys from host community in age group 15-17 enrolled in learning spaces]]+Enrollment[[#This Row],['# of Boys from host community in age group 18-24 enrolled in learning spaces]]</f>
        <v>0</v>
      </c>
      <c r="BO10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52" s="22">
        <f>Enrollment[[#This Row],[Male Refugee (15-24)]]+Enrollment[[#This Row],[Male Host (15-24)]]</f>
        <v>0</v>
      </c>
      <c r="BQ1052" s="22">
        <f>Enrollment[[#This Row],[Female Refugee  (15-24)]]+Enrollment[[#This Row],[Female Host (15-24)]]</f>
        <v>0</v>
      </c>
      <c r="BR1052" s="22">
        <f>Enrollment[[#This Row],[Total Male (3-14)]]+Enrollment[[#This Row],[Total Male (15-24)]]</f>
        <v>51</v>
      </c>
      <c r="BS1052" s="22">
        <f>Enrollment[[#This Row],[Total Female (3-14)]]+Enrollment[[#This Row],[Total Female (15-24)]]</f>
        <v>51</v>
      </c>
      <c r="BT1052" s="22">
        <f>Enrollment[[#This Row],[Refugee Total]]+Enrollment[[#This Row],[Total Host]]</f>
        <v>102</v>
      </c>
      <c r="BU1052" s="22">
        <f>Enrollment[[#This Row],['# of Girls from refugee community in age group 3-5 enrolled in learning spaces]]+Enrollment[[#This Row],['# of Girls from host community in age group 3-5 enrolled in learning spaces]]</f>
        <v>20</v>
      </c>
      <c r="BV1052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0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52" s="22">
        <f>Enrollment[[#This Row],['# of Boys from refugee community in age group 3-5 enrolled in learning spaces]]+Enrollment[[#This Row],['# of Boys from host community in age group 3-5 enrolled in learning spaces]]</f>
        <v>18</v>
      </c>
      <c r="BZ1052" s="22">
        <f>Enrollment[[#This Row],['# of Boys from refugee community in age group 6-14 enrolled in learning spaces]]+Enrollment[[#This Row],['# of Boys from host community in age group 6-14 enrolled in learning spaces]]</f>
        <v>33</v>
      </c>
      <c r="CA10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53" spans="1:80">
      <c r="A1053" s="21" t="s">
        <v>142</v>
      </c>
      <c r="B1053" s="21" t="s">
        <v>143</v>
      </c>
      <c r="E1053" s="21" t="s">
        <v>1674</v>
      </c>
      <c r="F1053" s="21" t="s">
        <v>1675</v>
      </c>
      <c r="G1053" s="21">
        <v>31012917</v>
      </c>
      <c r="H1053" s="21" t="s">
        <v>166</v>
      </c>
      <c r="I1053" s="21" t="s">
        <v>259</v>
      </c>
      <c r="J1053" s="21" t="s">
        <v>168</v>
      </c>
      <c r="K1053" s="21">
        <v>21.182029980236699</v>
      </c>
      <c r="L1053" s="21">
        <v>92.157030859563406</v>
      </c>
      <c r="M1053" s="21">
        <v>-25.7125265482251</v>
      </c>
      <c r="N1053" s="21">
        <v>4</v>
      </c>
      <c r="P1053" s="21" t="s">
        <v>99</v>
      </c>
      <c r="Q1053" s="21" t="s">
        <v>108</v>
      </c>
      <c r="S1053" s="21">
        <v>21</v>
      </c>
      <c r="T1053" s="21">
        <v>0</v>
      </c>
      <c r="U1053" s="21">
        <v>18</v>
      </c>
      <c r="V1053" s="21">
        <v>0</v>
      </c>
      <c r="W1053" s="21">
        <v>0</v>
      </c>
      <c r="X1053" s="21">
        <v>0</v>
      </c>
      <c r="Y1053" s="21">
        <v>0</v>
      </c>
      <c r="Z1053" s="21">
        <v>0</v>
      </c>
      <c r="AA1053" s="21">
        <v>29</v>
      </c>
      <c r="AB1053" s="21">
        <v>0</v>
      </c>
      <c r="AC1053" s="21">
        <v>41</v>
      </c>
      <c r="AD1053" s="21">
        <v>0</v>
      </c>
      <c r="AE1053" s="21">
        <v>0</v>
      </c>
      <c r="AF1053" s="21">
        <v>0</v>
      </c>
      <c r="AG1053" s="21">
        <v>0</v>
      </c>
      <c r="AH1053" s="21">
        <v>0</v>
      </c>
      <c r="AI1053" s="21">
        <v>0</v>
      </c>
      <c r="AJ1053" s="21">
        <v>0</v>
      </c>
      <c r="AK1053" s="21">
        <v>0</v>
      </c>
      <c r="AL1053" s="21">
        <v>0</v>
      </c>
      <c r="AM1053" s="21">
        <v>0</v>
      </c>
      <c r="AN1053" s="21">
        <v>0</v>
      </c>
      <c r="AO1053" s="21">
        <v>0</v>
      </c>
      <c r="AP1053" s="21">
        <v>0</v>
      </c>
      <c r="AQ1053" s="21">
        <v>0</v>
      </c>
      <c r="AR1053" s="21">
        <v>0</v>
      </c>
      <c r="AS1053" s="21">
        <v>0</v>
      </c>
      <c r="AT1053" s="21">
        <v>0</v>
      </c>
      <c r="AU1053" s="21">
        <v>0</v>
      </c>
      <c r="AV1053" s="21">
        <v>0</v>
      </c>
      <c r="AW1053" s="21">
        <v>0</v>
      </c>
      <c r="AX1053" s="21">
        <v>0</v>
      </c>
      <c r="AZ10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10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53" s="22">
        <f>Enrollment[[#This Row],[Refugee Children 3-14]]+Enrollment[[#This Row],[Refugee Children 15-24]]</f>
        <v>109</v>
      </c>
      <c r="BC10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53" s="22">
        <f>Enrollment[[#This Row],[Host Children 3-14]]+Enrollment[[#This Row],[Host Children 15-24]]</f>
        <v>0</v>
      </c>
      <c r="BF1053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053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053" s="22">
        <f>Enrollment[[#This Row],['# of Boys from host community in age group 3-5 enrolled in learning spaces]]+Enrollment[[#This Row],['# of Boys from host community in age group 6-14 enrolled in learning spaces]]</f>
        <v>0</v>
      </c>
      <c r="BI1053" s="22">
        <f>Enrollment[[#This Row],['# of Girls from host community in age group 3-5 enrolled in learning spaces]]+Enrollment[[#This Row],['# of Girls from host community in age group 6-14 enrolled in learning spaces]]</f>
        <v>0</v>
      </c>
      <c r="BJ1053" s="22">
        <f>Enrollment[[#This Row],[Male Refugee (3-14)]]+Enrollment[[#This Row],[Host Male (3-14)]]</f>
        <v>59</v>
      </c>
      <c r="BK1053" s="22">
        <f>Enrollment[[#This Row],[Female Refugee (3-14)]]+Enrollment[[#This Row],[Host Female (3-14)]]</f>
        <v>50</v>
      </c>
      <c r="BL105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5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53" s="22">
        <f>Enrollment[[#This Row],['# of Boys from host community in age group 15-17 enrolled in learning spaces]]+Enrollment[[#This Row],['# of Boys from host community in age group 18-24 enrolled in learning spaces]]</f>
        <v>0</v>
      </c>
      <c r="BO10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53" s="22">
        <f>Enrollment[[#This Row],[Male Refugee (15-24)]]+Enrollment[[#This Row],[Male Host (15-24)]]</f>
        <v>0</v>
      </c>
      <c r="BQ1053" s="22">
        <f>Enrollment[[#This Row],[Female Refugee  (15-24)]]+Enrollment[[#This Row],[Female Host (15-24)]]</f>
        <v>0</v>
      </c>
      <c r="BR1053" s="22">
        <f>Enrollment[[#This Row],[Total Male (3-14)]]+Enrollment[[#This Row],[Total Male (15-24)]]</f>
        <v>59</v>
      </c>
      <c r="BS1053" s="22">
        <f>Enrollment[[#This Row],[Total Female (3-14)]]+Enrollment[[#This Row],[Total Female (15-24)]]</f>
        <v>50</v>
      </c>
      <c r="BT1053" s="22">
        <f>Enrollment[[#This Row],[Refugee Total]]+Enrollment[[#This Row],[Total Host]]</f>
        <v>109</v>
      </c>
      <c r="BU1053" s="22">
        <f>Enrollment[[#This Row],['# of Girls from refugee community in age group 3-5 enrolled in learning spaces]]+Enrollment[[#This Row],['# of Girls from host community in age group 3-5 enrolled in learning spaces]]</f>
        <v>21</v>
      </c>
      <c r="BV1053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05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5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53" s="22">
        <f>Enrollment[[#This Row],['# of Boys from refugee community in age group 3-5 enrolled in learning spaces]]+Enrollment[[#This Row],['# of Boys from host community in age group 3-5 enrolled in learning spaces]]</f>
        <v>18</v>
      </c>
      <c r="BZ1053" s="22">
        <f>Enrollment[[#This Row],['# of Boys from refugee community in age group 6-14 enrolled in learning spaces]]+Enrollment[[#This Row],['# of Boys from host community in age group 6-14 enrolled in learning spaces]]</f>
        <v>41</v>
      </c>
      <c r="CA105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5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54" spans="1:80">
      <c r="A1054" s="21" t="s">
        <v>142</v>
      </c>
      <c r="B1054" s="21" t="s">
        <v>143</v>
      </c>
      <c r="E1054" s="21" t="s">
        <v>1101</v>
      </c>
      <c r="F1054" s="21" t="s">
        <v>1622</v>
      </c>
      <c r="G1054" s="21">
        <v>31013101</v>
      </c>
      <c r="H1054" s="21" t="s">
        <v>166</v>
      </c>
      <c r="I1054" s="21" t="s">
        <v>167</v>
      </c>
      <c r="J1054" s="21" t="s">
        <v>168</v>
      </c>
      <c r="K1054" s="21">
        <v>21.182787691037198</v>
      </c>
      <c r="L1054" s="21">
        <v>92.156951863322007</v>
      </c>
      <c r="M1054" s="21">
        <v>-43.911039908306101</v>
      </c>
      <c r="N1054" s="21">
        <v>4</v>
      </c>
      <c r="P1054" s="21" t="s">
        <v>99</v>
      </c>
      <c r="Q1054" s="21" t="s">
        <v>108</v>
      </c>
      <c r="S1054" s="21">
        <v>13</v>
      </c>
      <c r="T1054" s="21">
        <v>0</v>
      </c>
      <c r="U1054" s="21">
        <v>22</v>
      </c>
      <c r="V1054" s="21">
        <v>0</v>
      </c>
      <c r="W1054" s="21">
        <v>0</v>
      </c>
      <c r="X1054" s="21">
        <v>0</v>
      </c>
      <c r="Y1054" s="21">
        <v>0</v>
      </c>
      <c r="Z1054" s="21">
        <v>0</v>
      </c>
      <c r="AA1054" s="21">
        <v>37</v>
      </c>
      <c r="AB1054" s="21">
        <v>0</v>
      </c>
      <c r="AC1054" s="21">
        <v>33</v>
      </c>
      <c r="AD1054" s="21">
        <v>0</v>
      </c>
      <c r="AE1054" s="21">
        <v>0</v>
      </c>
      <c r="AF1054" s="21">
        <v>0</v>
      </c>
      <c r="AG1054" s="21">
        <v>0</v>
      </c>
      <c r="AH1054" s="21">
        <v>0</v>
      </c>
      <c r="AI1054" s="21">
        <v>0</v>
      </c>
      <c r="AJ1054" s="21">
        <v>0</v>
      </c>
      <c r="AK1054" s="21">
        <v>0</v>
      </c>
      <c r="AL1054" s="21">
        <v>0</v>
      </c>
      <c r="AM1054" s="21">
        <v>0</v>
      </c>
      <c r="AN1054" s="21">
        <v>0</v>
      </c>
      <c r="AO1054" s="21">
        <v>0</v>
      </c>
      <c r="AP1054" s="21">
        <v>0</v>
      </c>
      <c r="AQ1054" s="21">
        <v>0</v>
      </c>
      <c r="AR1054" s="21">
        <v>0</v>
      </c>
      <c r="AS1054" s="21">
        <v>0</v>
      </c>
      <c r="AT1054" s="21">
        <v>0</v>
      </c>
      <c r="AU1054" s="21">
        <v>0</v>
      </c>
      <c r="AV1054" s="21">
        <v>0</v>
      </c>
      <c r="AW1054" s="21">
        <v>0</v>
      </c>
      <c r="AX1054" s="21">
        <v>0</v>
      </c>
      <c r="AZ10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54" s="22">
        <f>Enrollment[[#This Row],[Refugee Children 3-14]]+Enrollment[[#This Row],[Refugee Children 15-24]]</f>
        <v>105</v>
      </c>
      <c r="BC10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54" s="22">
        <f>Enrollment[[#This Row],[Host Children 3-14]]+Enrollment[[#This Row],[Host Children 15-24]]</f>
        <v>0</v>
      </c>
      <c r="BF1054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054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054" s="22">
        <f>Enrollment[[#This Row],['# of Boys from host community in age group 3-5 enrolled in learning spaces]]+Enrollment[[#This Row],['# of Boys from host community in age group 6-14 enrolled in learning spaces]]</f>
        <v>0</v>
      </c>
      <c r="BI1054" s="22">
        <f>Enrollment[[#This Row],['# of Girls from host community in age group 3-5 enrolled in learning spaces]]+Enrollment[[#This Row],['# of Girls from host community in age group 6-14 enrolled in learning spaces]]</f>
        <v>0</v>
      </c>
      <c r="BJ1054" s="22">
        <f>Enrollment[[#This Row],[Male Refugee (3-14)]]+Enrollment[[#This Row],[Host Male (3-14)]]</f>
        <v>55</v>
      </c>
      <c r="BK1054" s="22">
        <f>Enrollment[[#This Row],[Female Refugee (3-14)]]+Enrollment[[#This Row],[Host Female (3-14)]]</f>
        <v>50</v>
      </c>
      <c r="BL10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54" s="22">
        <f>Enrollment[[#This Row],['# of Boys from host community in age group 15-17 enrolled in learning spaces]]+Enrollment[[#This Row],['# of Boys from host community in age group 18-24 enrolled in learning spaces]]</f>
        <v>0</v>
      </c>
      <c r="BO10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54" s="22">
        <f>Enrollment[[#This Row],[Male Refugee (15-24)]]+Enrollment[[#This Row],[Male Host (15-24)]]</f>
        <v>0</v>
      </c>
      <c r="BQ1054" s="22">
        <f>Enrollment[[#This Row],[Female Refugee  (15-24)]]+Enrollment[[#This Row],[Female Host (15-24)]]</f>
        <v>0</v>
      </c>
      <c r="BR1054" s="22">
        <f>Enrollment[[#This Row],[Total Male (3-14)]]+Enrollment[[#This Row],[Total Male (15-24)]]</f>
        <v>55</v>
      </c>
      <c r="BS1054" s="22">
        <f>Enrollment[[#This Row],[Total Female (3-14)]]+Enrollment[[#This Row],[Total Female (15-24)]]</f>
        <v>50</v>
      </c>
      <c r="BT1054" s="22">
        <f>Enrollment[[#This Row],[Refugee Total]]+Enrollment[[#This Row],[Total Host]]</f>
        <v>105</v>
      </c>
      <c r="BU1054" s="22">
        <f>Enrollment[[#This Row],['# of Girls from refugee community in age group 3-5 enrolled in learning spaces]]+Enrollment[[#This Row],['# of Girls from host community in age group 3-5 enrolled in learning spaces]]</f>
        <v>13</v>
      </c>
      <c r="BV1054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0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54" s="22">
        <f>Enrollment[[#This Row],['# of Boys from refugee community in age group 3-5 enrolled in learning spaces]]+Enrollment[[#This Row],['# of Boys from host community in age group 3-5 enrolled in learning spaces]]</f>
        <v>22</v>
      </c>
      <c r="BZ1054" s="22">
        <f>Enrollment[[#This Row],['# of Boys from refugee community in age group 6-14 enrolled in learning spaces]]+Enrollment[[#This Row],['# of Boys from host community in age group 6-14 enrolled in learning spaces]]</f>
        <v>33</v>
      </c>
      <c r="CA10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55" spans="1:80">
      <c r="A1055" s="21" t="s">
        <v>142</v>
      </c>
      <c r="B1055" s="21" t="s">
        <v>143</v>
      </c>
      <c r="E1055" s="21" t="s">
        <v>1336</v>
      </c>
      <c r="F1055" s="21" t="s">
        <v>1639</v>
      </c>
      <c r="G1055" s="21">
        <v>31012976</v>
      </c>
      <c r="H1055" s="21" t="s">
        <v>166</v>
      </c>
      <c r="I1055" s="21" t="s">
        <v>167</v>
      </c>
      <c r="J1055" s="21" t="s">
        <v>168</v>
      </c>
      <c r="K1055" s="21">
        <v>21.182898057852199</v>
      </c>
      <c r="L1055" s="21">
        <v>92.156977645487203</v>
      </c>
      <c r="M1055" s="21">
        <v>-46.303572435053901</v>
      </c>
      <c r="N1055" s="21">
        <v>4</v>
      </c>
      <c r="P1055" s="21" t="s">
        <v>99</v>
      </c>
      <c r="Q1055" s="21" t="s">
        <v>108</v>
      </c>
      <c r="S1055" s="21">
        <v>19</v>
      </c>
      <c r="T1055" s="21">
        <v>0</v>
      </c>
      <c r="U1055" s="21">
        <v>25</v>
      </c>
      <c r="V1055" s="21">
        <v>0</v>
      </c>
      <c r="W1055" s="21">
        <v>0</v>
      </c>
      <c r="X1055" s="21">
        <v>0</v>
      </c>
      <c r="Y1055" s="21">
        <v>0</v>
      </c>
      <c r="Z1055" s="21">
        <v>0</v>
      </c>
      <c r="AA1055" s="21">
        <v>27</v>
      </c>
      <c r="AB1055" s="21">
        <v>0</v>
      </c>
      <c r="AC1055" s="21">
        <v>33</v>
      </c>
      <c r="AD1055" s="21">
        <v>0</v>
      </c>
      <c r="AE1055" s="21">
        <v>0</v>
      </c>
      <c r="AF1055" s="21">
        <v>0</v>
      </c>
      <c r="AG1055" s="21">
        <v>0</v>
      </c>
      <c r="AH1055" s="21">
        <v>0</v>
      </c>
      <c r="AI1055" s="21">
        <v>0</v>
      </c>
      <c r="AJ1055" s="21">
        <v>0</v>
      </c>
      <c r="AK1055" s="21">
        <v>0</v>
      </c>
      <c r="AL1055" s="21">
        <v>0</v>
      </c>
      <c r="AM1055" s="21">
        <v>0</v>
      </c>
      <c r="AN1055" s="21">
        <v>0</v>
      </c>
      <c r="AO1055" s="21">
        <v>0</v>
      </c>
      <c r="AP1055" s="21">
        <v>0</v>
      </c>
      <c r="AQ1055" s="21">
        <v>0</v>
      </c>
      <c r="AR1055" s="21">
        <v>0</v>
      </c>
      <c r="AS1055" s="21">
        <v>0</v>
      </c>
      <c r="AT1055" s="21">
        <v>0</v>
      </c>
      <c r="AU1055" s="21">
        <v>0</v>
      </c>
      <c r="AV1055" s="21">
        <v>0</v>
      </c>
      <c r="AW1055" s="21">
        <v>0</v>
      </c>
      <c r="AX1055" s="21">
        <v>0</v>
      </c>
      <c r="AZ10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10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55" s="22">
        <f>Enrollment[[#This Row],[Refugee Children 3-14]]+Enrollment[[#This Row],[Refugee Children 15-24]]</f>
        <v>104</v>
      </c>
      <c r="BC10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55" s="22">
        <f>Enrollment[[#This Row],[Host Children 3-14]]+Enrollment[[#This Row],[Host Children 15-24]]</f>
        <v>0</v>
      </c>
      <c r="BF1055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055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055" s="22">
        <f>Enrollment[[#This Row],['# of Boys from host community in age group 3-5 enrolled in learning spaces]]+Enrollment[[#This Row],['# of Boys from host community in age group 6-14 enrolled in learning spaces]]</f>
        <v>0</v>
      </c>
      <c r="BI1055" s="22">
        <f>Enrollment[[#This Row],['# of Girls from host community in age group 3-5 enrolled in learning spaces]]+Enrollment[[#This Row],['# of Girls from host community in age group 6-14 enrolled in learning spaces]]</f>
        <v>0</v>
      </c>
      <c r="BJ1055" s="22">
        <f>Enrollment[[#This Row],[Male Refugee (3-14)]]+Enrollment[[#This Row],[Host Male (3-14)]]</f>
        <v>58</v>
      </c>
      <c r="BK1055" s="22">
        <f>Enrollment[[#This Row],[Female Refugee (3-14)]]+Enrollment[[#This Row],[Host Female (3-14)]]</f>
        <v>46</v>
      </c>
      <c r="BL10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55" s="22">
        <f>Enrollment[[#This Row],['# of Boys from host community in age group 15-17 enrolled in learning spaces]]+Enrollment[[#This Row],['# of Boys from host community in age group 18-24 enrolled in learning spaces]]</f>
        <v>0</v>
      </c>
      <c r="BO10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55" s="22">
        <f>Enrollment[[#This Row],[Male Refugee (15-24)]]+Enrollment[[#This Row],[Male Host (15-24)]]</f>
        <v>0</v>
      </c>
      <c r="BQ1055" s="22">
        <f>Enrollment[[#This Row],[Female Refugee  (15-24)]]+Enrollment[[#This Row],[Female Host (15-24)]]</f>
        <v>0</v>
      </c>
      <c r="BR1055" s="22">
        <f>Enrollment[[#This Row],[Total Male (3-14)]]+Enrollment[[#This Row],[Total Male (15-24)]]</f>
        <v>58</v>
      </c>
      <c r="BS1055" s="22">
        <f>Enrollment[[#This Row],[Total Female (3-14)]]+Enrollment[[#This Row],[Total Female (15-24)]]</f>
        <v>46</v>
      </c>
      <c r="BT1055" s="22">
        <f>Enrollment[[#This Row],[Refugee Total]]+Enrollment[[#This Row],[Total Host]]</f>
        <v>104</v>
      </c>
      <c r="BU1055" s="22">
        <f>Enrollment[[#This Row],['# of Girls from refugee community in age group 3-5 enrolled in learning spaces]]+Enrollment[[#This Row],['# of Girls from host community in age group 3-5 enrolled in learning spaces]]</f>
        <v>19</v>
      </c>
      <c r="BV1055" s="22">
        <f>Enrollment[[#This Row],['# of Girls from refugee community in age group 6-14 enrolled in learning spaces]]+Enrollment[[#This Row],['# of Girls from host community in age group 6-14 enrolled in learning spaces]]</f>
        <v>27</v>
      </c>
      <c r="BW10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55" s="22">
        <f>Enrollment[[#This Row],['# of Boys from refugee community in age group 3-5 enrolled in learning spaces]]+Enrollment[[#This Row],['# of Boys from host community in age group 3-5 enrolled in learning spaces]]</f>
        <v>25</v>
      </c>
      <c r="BZ1055" s="22">
        <f>Enrollment[[#This Row],['# of Boys from refugee community in age group 6-14 enrolled in learning spaces]]+Enrollment[[#This Row],['# of Boys from host community in age group 6-14 enrolled in learning spaces]]</f>
        <v>33</v>
      </c>
      <c r="CA10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56" spans="1:80">
      <c r="A1056" s="21" t="s">
        <v>142</v>
      </c>
      <c r="B1056" s="21" t="s">
        <v>143</v>
      </c>
      <c r="E1056" s="21" t="s">
        <v>203</v>
      </c>
      <c r="F1056" s="21" t="s">
        <v>1676</v>
      </c>
      <c r="G1056" s="21">
        <v>31013145</v>
      </c>
      <c r="H1056" s="21" t="s">
        <v>166</v>
      </c>
      <c r="I1056" s="21" t="s">
        <v>259</v>
      </c>
      <c r="J1056" s="21" t="s">
        <v>168</v>
      </c>
      <c r="K1056" s="21">
        <v>21.183422254859199</v>
      </c>
      <c r="L1056" s="21">
        <v>92.155921819106297</v>
      </c>
      <c r="M1056" s="21">
        <v>-43.197240454601904</v>
      </c>
      <c r="N1056" s="21">
        <v>4</v>
      </c>
      <c r="P1056" s="21" t="s">
        <v>99</v>
      </c>
      <c r="Q1056" s="21" t="s">
        <v>108</v>
      </c>
      <c r="S1056" s="21">
        <v>19</v>
      </c>
      <c r="T1056" s="21">
        <v>0</v>
      </c>
      <c r="U1056" s="21">
        <v>23</v>
      </c>
      <c r="V1056" s="21">
        <v>0</v>
      </c>
      <c r="W1056" s="21">
        <v>0</v>
      </c>
      <c r="X1056" s="21">
        <v>0</v>
      </c>
      <c r="Y1056" s="21">
        <v>0</v>
      </c>
      <c r="Z1056" s="21">
        <v>0</v>
      </c>
      <c r="AA1056" s="21">
        <v>37</v>
      </c>
      <c r="AB1056" s="21">
        <v>0</v>
      </c>
      <c r="AC1056" s="21">
        <v>43</v>
      </c>
      <c r="AD1056" s="21">
        <v>0</v>
      </c>
      <c r="AE1056" s="21">
        <v>0</v>
      </c>
      <c r="AF1056" s="21">
        <v>0</v>
      </c>
      <c r="AG1056" s="21">
        <v>0</v>
      </c>
      <c r="AH1056" s="21">
        <v>0</v>
      </c>
      <c r="AI1056" s="21">
        <v>0</v>
      </c>
      <c r="AJ1056" s="21">
        <v>0</v>
      </c>
      <c r="AK1056" s="21">
        <v>0</v>
      </c>
      <c r="AL1056" s="21">
        <v>0</v>
      </c>
      <c r="AM1056" s="21">
        <v>0</v>
      </c>
      <c r="AN1056" s="21">
        <v>0</v>
      </c>
      <c r="AO1056" s="21">
        <v>0</v>
      </c>
      <c r="AP1056" s="21">
        <v>0</v>
      </c>
      <c r="AQ1056" s="21">
        <v>0</v>
      </c>
      <c r="AR1056" s="21">
        <v>0</v>
      </c>
      <c r="AS1056" s="21">
        <v>0</v>
      </c>
      <c r="AT1056" s="21">
        <v>0</v>
      </c>
      <c r="AU1056" s="21">
        <v>0</v>
      </c>
      <c r="AV1056" s="21">
        <v>0</v>
      </c>
      <c r="AW1056" s="21">
        <v>0</v>
      </c>
      <c r="AX1056" s="21">
        <v>0</v>
      </c>
      <c r="AZ10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122</v>
      </c>
      <c r="BA10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56" s="22">
        <f>Enrollment[[#This Row],[Refugee Children 3-14]]+Enrollment[[#This Row],[Refugee Children 15-24]]</f>
        <v>122</v>
      </c>
      <c r="BC10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56" s="22">
        <f>Enrollment[[#This Row],[Host Children 3-14]]+Enrollment[[#This Row],[Host Children 15-24]]</f>
        <v>0</v>
      </c>
      <c r="BF1056" s="22">
        <f>Enrollment[[#This Row],['# of Boys from refugee community in age group 3-5 enrolled in learning spaces]]+Enrollment[[#This Row],['# of Boys from refugee community in age group 6-14 enrolled in learning spaces]]</f>
        <v>66</v>
      </c>
      <c r="BG1056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056" s="22">
        <f>Enrollment[[#This Row],['# of Boys from host community in age group 3-5 enrolled in learning spaces]]+Enrollment[[#This Row],['# of Boys from host community in age group 6-14 enrolled in learning spaces]]</f>
        <v>0</v>
      </c>
      <c r="BI1056" s="22">
        <f>Enrollment[[#This Row],['# of Girls from host community in age group 3-5 enrolled in learning spaces]]+Enrollment[[#This Row],['# of Girls from host community in age group 6-14 enrolled in learning spaces]]</f>
        <v>0</v>
      </c>
      <c r="BJ1056" s="22">
        <f>Enrollment[[#This Row],[Male Refugee (3-14)]]+Enrollment[[#This Row],[Host Male (3-14)]]</f>
        <v>66</v>
      </c>
      <c r="BK1056" s="22">
        <f>Enrollment[[#This Row],[Female Refugee (3-14)]]+Enrollment[[#This Row],[Host Female (3-14)]]</f>
        <v>56</v>
      </c>
      <c r="BL10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56" s="22">
        <f>Enrollment[[#This Row],['# of Boys from host community in age group 15-17 enrolled in learning spaces]]+Enrollment[[#This Row],['# of Boys from host community in age group 18-24 enrolled in learning spaces]]</f>
        <v>0</v>
      </c>
      <c r="BO10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56" s="22">
        <f>Enrollment[[#This Row],[Male Refugee (15-24)]]+Enrollment[[#This Row],[Male Host (15-24)]]</f>
        <v>0</v>
      </c>
      <c r="BQ1056" s="22">
        <f>Enrollment[[#This Row],[Female Refugee  (15-24)]]+Enrollment[[#This Row],[Female Host (15-24)]]</f>
        <v>0</v>
      </c>
      <c r="BR1056" s="22">
        <f>Enrollment[[#This Row],[Total Male (3-14)]]+Enrollment[[#This Row],[Total Male (15-24)]]</f>
        <v>66</v>
      </c>
      <c r="BS1056" s="22">
        <f>Enrollment[[#This Row],[Total Female (3-14)]]+Enrollment[[#This Row],[Total Female (15-24)]]</f>
        <v>56</v>
      </c>
      <c r="BT1056" s="22">
        <f>Enrollment[[#This Row],[Refugee Total]]+Enrollment[[#This Row],[Total Host]]</f>
        <v>122</v>
      </c>
      <c r="BU1056" s="22">
        <f>Enrollment[[#This Row],['# of Girls from refugee community in age group 3-5 enrolled in learning spaces]]+Enrollment[[#This Row],['# of Girls from host community in age group 3-5 enrolled in learning spaces]]</f>
        <v>19</v>
      </c>
      <c r="BV1056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0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56" s="22">
        <f>Enrollment[[#This Row],['# of Boys from refugee community in age group 3-5 enrolled in learning spaces]]+Enrollment[[#This Row],['# of Boys from host community in age group 3-5 enrolled in learning spaces]]</f>
        <v>23</v>
      </c>
      <c r="BZ1056" s="22">
        <f>Enrollment[[#This Row],['# of Boys from refugee community in age group 6-14 enrolled in learning spaces]]+Enrollment[[#This Row],['# of Boys from host community in age group 6-14 enrolled in learning spaces]]</f>
        <v>43</v>
      </c>
      <c r="CA10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57" spans="1:80">
      <c r="A1057" s="21" t="s">
        <v>142</v>
      </c>
      <c r="B1057" s="21" t="s">
        <v>143</v>
      </c>
      <c r="E1057" s="21" t="s">
        <v>193</v>
      </c>
      <c r="F1057" s="21" t="s">
        <v>1677</v>
      </c>
      <c r="G1057" s="21">
        <v>31013056</v>
      </c>
      <c r="H1057" s="21" t="s">
        <v>166</v>
      </c>
      <c r="I1057" s="21" t="s">
        <v>167</v>
      </c>
      <c r="J1057" s="21" t="s">
        <v>168</v>
      </c>
      <c r="K1057" s="21">
        <v>21.18385</v>
      </c>
      <c r="L1057" s="21">
        <v>92.154934999999995</v>
      </c>
      <c r="M1057" s="21">
        <v>0</v>
      </c>
      <c r="N1057" s="21">
        <v>0</v>
      </c>
      <c r="P1057" s="21" t="s">
        <v>99</v>
      </c>
      <c r="Q1057" s="21" t="s">
        <v>108</v>
      </c>
      <c r="S1057" s="21">
        <v>22</v>
      </c>
      <c r="T1057" s="21">
        <v>0</v>
      </c>
      <c r="U1057" s="21">
        <v>20</v>
      </c>
      <c r="V1057" s="21">
        <v>0</v>
      </c>
      <c r="W1057" s="21">
        <v>0</v>
      </c>
      <c r="X1057" s="21">
        <v>0</v>
      </c>
      <c r="Y1057" s="21">
        <v>0</v>
      </c>
      <c r="Z1057" s="21">
        <v>0</v>
      </c>
      <c r="AA1057" s="21">
        <v>24</v>
      </c>
      <c r="AB1057" s="21">
        <v>0</v>
      </c>
      <c r="AC1057" s="21">
        <v>38</v>
      </c>
      <c r="AD1057" s="21">
        <v>0</v>
      </c>
      <c r="AE1057" s="21">
        <v>0</v>
      </c>
      <c r="AF1057" s="21">
        <v>0</v>
      </c>
      <c r="AG1057" s="21">
        <v>0</v>
      </c>
      <c r="AH1057" s="21">
        <v>0</v>
      </c>
      <c r="AI1057" s="21">
        <v>0</v>
      </c>
      <c r="AJ1057" s="21">
        <v>0</v>
      </c>
      <c r="AK1057" s="21">
        <v>0</v>
      </c>
      <c r="AL1057" s="21">
        <v>0</v>
      </c>
      <c r="AM1057" s="21">
        <v>0</v>
      </c>
      <c r="AN1057" s="21">
        <v>0</v>
      </c>
      <c r="AO1057" s="21">
        <v>0</v>
      </c>
      <c r="AP1057" s="21">
        <v>0</v>
      </c>
      <c r="AQ1057" s="21">
        <v>0</v>
      </c>
      <c r="AR1057" s="21">
        <v>0</v>
      </c>
      <c r="AS1057" s="21">
        <v>0</v>
      </c>
      <c r="AT1057" s="21">
        <v>0</v>
      </c>
      <c r="AU1057" s="21">
        <v>0</v>
      </c>
      <c r="AV1057" s="21">
        <v>0</v>
      </c>
      <c r="AW1057" s="21">
        <v>0</v>
      </c>
      <c r="AX1057" s="21">
        <v>0</v>
      </c>
      <c r="AZ10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10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57" s="22">
        <f>Enrollment[[#This Row],[Refugee Children 3-14]]+Enrollment[[#This Row],[Refugee Children 15-24]]</f>
        <v>104</v>
      </c>
      <c r="BC10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57" s="22">
        <f>Enrollment[[#This Row],[Host Children 3-14]]+Enrollment[[#This Row],[Host Children 15-24]]</f>
        <v>0</v>
      </c>
      <c r="BF1057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057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057" s="22">
        <f>Enrollment[[#This Row],['# of Boys from host community in age group 3-5 enrolled in learning spaces]]+Enrollment[[#This Row],['# of Boys from host community in age group 6-14 enrolled in learning spaces]]</f>
        <v>0</v>
      </c>
      <c r="BI1057" s="22">
        <f>Enrollment[[#This Row],['# of Girls from host community in age group 3-5 enrolled in learning spaces]]+Enrollment[[#This Row],['# of Girls from host community in age group 6-14 enrolled in learning spaces]]</f>
        <v>0</v>
      </c>
      <c r="BJ1057" s="22">
        <f>Enrollment[[#This Row],[Male Refugee (3-14)]]+Enrollment[[#This Row],[Host Male (3-14)]]</f>
        <v>58</v>
      </c>
      <c r="BK1057" s="22">
        <f>Enrollment[[#This Row],[Female Refugee (3-14)]]+Enrollment[[#This Row],[Host Female (3-14)]]</f>
        <v>46</v>
      </c>
      <c r="BL10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57" s="22">
        <f>Enrollment[[#This Row],['# of Boys from host community in age group 15-17 enrolled in learning spaces]]+Enrollment[[#This Row],['# of Boys from host community in age group 18-24 enrolled in learning spaces]]</f>
        <v>0</v>
      </c>
      <c r="BO10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57" s="22">
        <f>Enrollment[[#This Row],[Male Refugee (15-24)]]+Enrollment[[#This Row],[Male Host (15-24)]]</f>
        <v>0</v>
      </c>
      <c r="BQ1057" s="22">
        <f>Enrollment[[#This Row],[Female Refugee  (15-24)]]+Enrollment[[#This Row],[Female Host (15-24)]]</f>
        <v>0</v>
      </c>
      <c r="BR1057" s="22">
        <f>Enrollment[[#This Row],[Total Male (3-14)]]+Enrollment[[#This Row],[Total Male (15-24)]]</f>
        <v>58</v>
      </c>
      <c r="BS1057" s="22">
        <f>Enrollment[[#This Row],[Total Female (3-14)]]+Enrollment[[#This Row],[Total Female (15-24)]]</f>
        <v>46</v>
      </c>
      <c r="BT1057" s="22">
        <f>Enrollment[[#This Row],[Refugee Total]]+Enrollment[[#This Row],[Total Host]]</f>
        <v>104</v>
      </c>
      <c r="BU1057" s="22">
        <f>Enrollment[[#This Row],['# of Girls from refugee community in age group 3-5 enrolled in learning spaces]]+Enrollment[[#This Row],['# of Girls from host community in age group 3-5 enrolled in learning spaces]]</f>
        <v>22</v>
      </c>
      <c r="BV1057" s="22">
        <f>Enrollment[[#This Row],['# of Girls from refugee community in age group 6-14 enrolled in learning spaces]]+Enrollment[[#This Row],['# of Girls from host community in age group 6-14 enrolled in learning spaces]]</f>
        <v>24</v>
      </c>
      <c r="BW10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57" s="22">
        <f>Enrollment[[#This Row],['# of Boys from refugee community in age group 3-5 enrolled in learning spaces]]+Enrollment[[#This Row],['# of Boys from host community in age group 3-5 enrolled in learning spaces]]</f>
        <v>20</v>
      </c>
      <c r="BZ1057" s="22">
        <f>Enrollment[[#This Row],['# of Boys from refugee community in age group 6-14 enrolled in learning spaces]]+Enrollment[[#This Row],['# of Boys from host community in age group 6-14 enrolled in learning spaces]]</f>
        <v>38</v>
      </c>
      <c r="CA10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58" spans="1:80">
      <c r="A1058" s="21" t="s">
        <v>142</v>
      </c>
      <c r="B1058" s="21" t="s">
        <v>143</v>
      </c>
      <c r="E1058" s="21" t="s">
        <v>1678</v>
      </c>
      <c r="F1058" s="21" t="s">
        <v>1679</v>
      </c>
      <c r="G1058" s="21">
        <v>31013172</v>
      </c>
      <c r="H1058" s="21" t="s">
        <v>166</v>
      </c>
      <c r="I1058" s="21" t="s">
        <v>167</v>
      </c>
      <c r="J1058" s="21" t="s">
        <v>168</v>
      </c>
      <c r="K1058" s="21">
        <v>21.182582</v>
      </c>
      <c r="L1058" s="21">
        <v>92.154713999999998</v>
      </c>
      <c r="M1058" s="21">
        <v>0</v>
      </c>
      <c r="N1058" s="21">
        <v>0</v>
      </c>
      <c r="P1058" s="21" t="s">
        <v>99</v>
      </c>
      <c r="Q1058" s="21" t="s">
        <v>108</v>
      </c>
      <c r="S1058" s="21">
        <v>22</v>
      </c>
      <c r="T1058" s="21">
        <v>0</v>
      </c>
      <c r="U1058" s="21">
        <v>20</v>
      </c>
      <c r="V1058" s="21">
        <v>0</v>
      </c>
      <c r="W1058" s="21">
        <v>0</v>
      </c>
      <c r="X1058" s="21">
        <v>0</v>
      </c>
      <c r="Y1058" s="21">
        <v>0</v>
      </c>
      <c r="Z1058" s="21">
        <v>0</v>
      </c>
      <c r="AA1058" s="21">
        <v>36</v>
      </c>
      <c r="AB1058" s="21">
        <v>0</v>
      </c>
      <c r="AC1058" s="21">
        <v>34</v>
      </c>
      <c r="AD1058" s="21">
        <v>0</v>
      </c>
      <c r="AE1058" s="21">
        <v>0</v>
      </c>
      <c r="AF1058" s="21">
        <v>0</v>
      </c>
      <c r="AG1058" s="21">
        <v>0</v>
      </c>
      <c r="AH1058" s="21">
        <v>0</v>
      </c>
      <c r="AI1058" s="21">
        <v>0</v>
      </c>
      <c r="AJ1058" s="21">
        <v>0</v>
      </c>
      <c r="AK1058" s="21">
        <v>0</v>
      </c>
      <c r="AL1058" s="21">
        <v>0</v>
      </c>
      <c r="AM1058" s="21">
        <v>0</v>
      </c>
      <c r="AN1058" s="21">
        <v>0</v>
      </c>
      <c r="AO1058" s="21">
        <v>0</v>
      </c>
      <c r="AP1058" s="21">
        <v>0</v>
      </c>
      <c r="AQ1058" s="21">
        <v>0</v>
      </c>
      <c r="AR1058" s="21">
        <v>0</v>
      </c>
      <c r="AS1058" s="21">
        <v>0</v>
      </c>
      <c r="AT1058" s="21">
        <v>0</v>
      </c>
      <c r="AU1058" s="21">
        <v>0</v>
      </c>
      <c r="AV1058" s="21">
        <v>0</v>
      </c>
      <c r="AW1058" s="21">
        <v>0</v>
      </c>
      <c r="AX1058" s="21">
        <v>0</v>
      </c>
      <c r="AZ10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112</v>
      </c>
      <c r="BA10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58" s="22">
        <f>Enrollment[[#This Row],[Refugee Children 3-14]]+Enrollment[[#This Row],[Refugee Children 15-24]]</f>
        <v>112</v>
      </c>
      <c r="BC10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58" s="22">
        <f>Enrollment[[#This Row],[Host Children 3-14]]+Enrollment[[#This Row],[Host Children 15-24]]</f>
        <v>0</v>
      </c>
      <c r="BF1058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058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1058" s="22">
        <f>Enrollment[[#This Row],['# of Boys from host community in age group 3-5 enrolled in learning spaces]]+Enrollment[[#This Row],['# of Boys from host community in age group 6-14 enrolled in learning spaces]]</f>
        <v>0</v>
      </c>
      <c r="BI1058" s="22">
        <f>Enrollment[[#This Row],['# of Girls from host community in age group 3-5 enrolled in learning spaces]]+Enrollment[[#This Row],['# of Girls from host community in age group 6-14 enrolled in learning spaces]]</f>
        <v>0</v>
      </c>
      <c r="BJ1058" s="22">
        <f>Enrollment[[#This Row],[Male Refugee (3-14)]]+Enrollment[[#This Row],[Host Male (3-14)]]</f>
        <v>54</v>
      </c>
      <c r="BK1058" s="22">
        <f>Enrollment[[#This Row],[Female Refugee (3-14)]]+Enrollment[[#This Row],[Host Female (3-14)]]</f>
        <v>58</v>
      </c>
      <c r="BL10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58" s="22">
        <f>Enrollment[[#This Row],['# of Boys from host community in age group 15-17 enrolled in learning spaces]]+Enrollment[[#This Row],['# of Boys from host community in age group 18-24 enrolled in learning spaces]]</f>
        <v>0</v>
      </c>
      <c r="BO10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58" s="22">
        <f>Enrollment[[#This Row],[Male Refugee (15-24)]]+Enrollment[[#This Row],[Male Host (15-24)]]</f>
        <v>0</v>
      </c>
      <c r="BQ1058" s="22">
        <f>Enrollment[[#This Row],[Female Refugee  (15-24)]]+Enrollment[[#This Row],[Female Host (15-24)]]</f>
        <v>0</v>
      </c>
      <c r="BR1058" s="22">
        <f>Enrollment[[#This Row],[Total Male (3-14)]]+Enrollment[[#This Row],[Total Male (15-24)]]</f>
        <v>54</v>
      </c>
      <c r="BS1058" s="22">
        <f>Enrollment[[#This Row],[Total Female (3-14)]]+Enrollment[[#This Row],[Total Female (15-24)]]</f>
        <v>58</v>
      </c>
      <c r="BT1058" s="22">
        <f>Enrollment[[#This Row],[Refugee Total]]+Enrollment[[#This Row],[Total Host]]</f>
        <v>112</v>
      </c>
      <c r="BU1058" s="22">
        <f>Enrollment[[#This Row],['# of Girls from refugee community in age group 3-5 enrolled in learning spaces]]+Enrollment[[#This Row],['# of Girls from host community in age group 3-5 enrolled in learning spaces]]</f>
        <v>22</v>
      </c>
      <c r="BV1058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0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58" s="22">
        <f>Enrollment[[#This Row],['# of Boys from refugee community in age group 3-5 enrolled in learning spaces]]+Enrollment[[#This Row],['# of Boys from host community in age group 3-5 enrolled in learning spaces]]</f>
        <v>20</v>
      </c>
      <c r="BZ1058" s="22">
        <f>Enrollment[[#This Row],['# of Boys from refugee community in age group 6-14 enrolled in learning spaces]]+Enrollment[[#This Row],['# of Boys from host community in age group 6-14 enrolled in learning spaces]]</f>
        <v>34</v>
      </c>
      <c r="CA10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59" spans="1:80">
      <c r="A1059" s="21" t="s">
        <v>142</v>
      </c>
      <c r="B1059" s="21" t="s">
        <v>143</v>
      </c>
      <c r="E1059" s="21" t="s">
        <v>1680</v>
      </c>
      <c r="F1059" s="21" t="s">
        <v>1644</v>
      </c>
      <c r="G1059" s="21">
        <v>31013096</v>
      </c>
      <c r="H1059" s="21" t="s">
        <v>166</v>
      </c>
      <c r="I1059" s="21" t="s">
        <v>259</v>
      </c>
      <c r="J1059" s="21" t="s">
        <v>168</v>
      </c>
      <c r="K1059" s="21">
        <v>21.184629282865099</v>
      </c>
      <c r="L1059" s="21">
        <v>92.156000976173402</v>
      </c>
      <c r="M1059" s="21">
        <v>-37.002036978050498</v>
      </c>
      <c r="N1059" s="21">
        <v>4</v>
      </c>
      <c r="P1059" s="21" t="s">
        <v>99</v>
      </c>
      <c r="Q1059" s="21" t="s">
        <v>108</v>
      </c>
      <c r="S1059" s="21">
        <v>22</v>
      </c>
      <c r="T1059" s="21">
        <v>0</v>
      </c>
      <c r="U1059" s="21">
        <v>19</v>
      </c>
      <c r="V1059" s="21">
        <v>0</v>
      </c>
      <c r="W1059" s="21">
        <v>0</v>
      </c>
      <c r="X1059" s="21">
        <v>0</v>
      </c>
      <c r="Y1059" s="21">
        <v>0</v>
      </c>
      <c r="Z1059" s="21">
        <v>0</v>
      </c>
      <c r="AA1059" s="21">
        <v>34</v>
      </c>
      <c r="AB1059" s="21">
        <v>0</v>
      </c>
      <c r="AC1059" s="21">
        <v>36</v>
      </c>
      <c r="AD1059" s="21">
        <v>0</v>
      </c>
      <c r="AE1059" s="21">
        <v>0</v>
      </c>
      <c r="AF1059" s="21">
        <v>0</v>
      </c>
      <c r="AG1059" s="21">
        <v>0</v>
      </c>
      <c r="AH1059" s="21">
        <v>0</v>
      </c>
      <c r="AI1059" s="21">
        <v>0</v>
      </c>
      <c r="AJ1059" s="21">
        <v>0</v>
      </c>
      <c r="AK1059" s="21">
        <v>0</v>
      </c>
      <c r="AL1059" s="21">
        <v>0</v>
      </c>
      <c r="AM1059" s="21">
        <v>0</v>
      </c>
      <c r="AN1059" s="21">
        <v>0</v>
      </c>
      <c r="AO1059" s="21">
        <v>0</v>
      </c>
      <c r="AP1059" s="21">
        <v>0</v>
      </c>
      <c r="AQ1059" s="21">
        <v>0</v>
      </c>
      <c r="AR1059" s="21">
        <v>0</v>
      </c>
      <c r="AS1059" s="21">
        <v>0</v>
      </c>
      <c r="AT1059" s="21">
        <v>0</v>
      </c>
      <c r="AU1059" s="21">
        <v>0</v>
      </c>
      <c r="AV1059" s="21">
        <v>0</v>
      </c>
      <c r="AW1059" s="21">
        <v>0</v>
      </c>
      <c r="AX1059" s="21">
        <v>0</v>
      </c>
      <c r="AZ10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10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59" s="22">
        <f>Enrollment[[#This Row],[Refugee Children 3-14]]+Enrollment[[#This Row],[Refugee Children 15-24]]</f>
        <v>111</v>
      </c>
      <c r="BC10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59" s="22">
        <f>Enrollment[[#This Row],[Host Children 3-14]]+Enrollment[[#This Row],[Host Children 15-24]]</f>
        <v>0</v>
      </c>
      <c r="BF1059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059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059" s="22">
        <f>Enrollment[[#This Row],['# of Boys from host community in age group 3-5 enrolled in learning spaces]]+Enrollment[[#This Row],['# of Boys from host community in age group 6-14 enrolled in learning spaces]]</f>
        <v>0</v>
      </c>
      <c r="BI1059" s="22">
        <f>Enrollment[[#This Row],['# of Girls from host community in age group 3-5 enrolled in learning spaces]]+Enrollment[[#This Row],['# of Girls from host community in age group 6-14 enrolled in learning spaces]]</f>
        <v>0</v>
      </c>
      <c r="BJ1059" s="22">
        <f>Enrollment[[#This Row],[Male Refugee (3-14)]]+Enrollment[[#This Row],[Host Male (3-14)]]</f>
        <v>55</v>
      </c>
      <c r="BK1059" s="22">
        <f>Enrollment[[#This Row],[Female Refugee (3-14)]]+Enrollment[[#This Row],[Host Female (3-14)]]</f>
        <v>56</v>
      </c>
      <c r="BL10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59" s="22">
        <f>Enrollment[[#This Row],['# of Boys from host community in age group 15-17 enrolled in learning spaces]]+Enrollment[[#This Row],['# of Boys from host community in age group 18-24 enrolled in learning spaces]]</f>
        <v>0</v>
      </c>
      <c r="BO10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59" s="22">
        <f>Enrollment[[#This Row],[Male Refugee (15-24)]]+Enrollment[[#This Row],[Male Host (15-24)]]</f>
        <v>0</v>
      </c>
      <c r="BQ1059" s="22">
        <f>Enrollment[[#This Row],[Female Refugee  (15-24)]]+Enrollment[[#This Row],[Female Host (15-24)]]</f>
        <v>0</v>
      </c>
      <c r="BR1059" s="22">
        <f>Enrollment[[#This Row],[Total Male (3-14)]]+Enrollment[[#This Row],[Total Male (15-24)]]</f>
        <v>55</v>
      </c>
      <c r="BS1059" s="22">
        <f>Enrollment[[#This Row],[Total Female (3-14)]]+Enrollment[[#This Row],[Total Female (15-24)]]</f>
        <v>56</v>
      </c>
      <c r="BT1059" s="22">
        <f>Enrollment[[#This Row],[Refugee Total]]+Enrollment[[#This Row],[Total Host]]</f>
        <v>111</v>
      </c>
      <c r="BU1059" s="22">
        <f>Enrollment[[#This Row],['# of Girls from refugee community in age group 3-5 enrolled in learning spaces]]+Enrollment[[#This Row],['# of Girls from host community in age group 3-5 enrolled in learning spaces]]</f>
        <v>22</v>
      </c>
      <c r="BV1059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0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59" s="22">
        <f>Enrollment[[#This Row],['# of Boys from refugee community in age group 3-5 enrolled in learning spaces]]+Enrollment[[#This Row],['# of Boys from host community in age group 3-5 enrolled in learning spaces]]</f>
        <v>19</v>
      </c>
      <c r="BZ1059" s="22">
        <f>Enrollment[[#This Row],['# of Boys from refugee community in age group 6-14 enrolled in learning spaces]]+Enrollment[[#This Row],['# of Boys from host community in age group 6-14 enrolled in learning spaces]]</f>
        <v>36</v>
      </c>
      <c r="CA10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60" spans="1:80">
      <c r="A1060" s="21" t="s">
        <v>142</v>
      </c>
      <c r="B1060" s="21" t="s">
        <v>143</v>
      </c>
      <c r="E1060" s="21" t="s">
        <v>1418</v>
      </c>
      <c r="F1060" s="21" t="s">
        <v>1681</v>
      </c>
      <c r="G1060" s="21">
        <v>31013029</v>
      </c>
      <c r="H1060" s="21" t="s">
        <v>166</v>
      </c>
      <c r="I1060" s="21" t="s">
        <v>259</v>
      </c>
      <c r="J1060" s="21" t="s">
        <v>168</v>
      </c>
      <c r="K1060" s="21">
        <v>21.183933</v>
      </c>
      <c r="L1060" s="21">
        <v>92.155491999999995</v>
      </c>
      <c r="M1060" s="21">
        <v>0</v>
      </c>
      <c r="N1060" s="21">
        <v>0</v>
      </c>
      <c r="P1060" s="21" t="s">
        <v>99</v>
      </c>
      <c r="Q1060" s="21" t="s">
        <v>108</v>
      </c>
      <c r="S1060" s="21">
        <v>22</v>
      </c>
      <c r="T1060" s="21">
        <v>0</v>
      </c>
      <c r="U1060" s="21">
        <v>41</v>
      </c>
      <c r="V1060" s="21">
        <v>0</v>
      </c>
      <c r="W1060" s="21">
        <v>0</v>
      </c>
      <c r="X1060" s="21">
        <v>0</v>
      </c>
      <c r="Y1060" s="21">
        <v>0</v>
      </c>
      <c r="Z1060" s="21">
        <v>0</v>
      </c>
      <c r="AA1060" s="21">
        <v>37</v>
      </c>
      <c r="AB1060" s="21">
        <v>0</v>
      </c>
      <c r="AC1060" s="21">
        <v>33</v>
      </c>
      <c r="AD1060" s="21">
        <v>0</v>
      </c>
      <c r="AE1060" s="21">
        <v>0</v>
      </c>
      <c r="AF1060" s="21">
        <v>0</v>
      </c>
      <c r="AG1060" s="21">
        <v>0</v>
      </c>
      <c r="AH1060" s="21">
        <v>0</v>
      </c>
      <c r="AI1060" s="21">
        <v>0</v>
      </c>
      <c r="AJ1060" s="21">
        <v>0</v>
      </c>
      <c r="AK1060" s="21">
        <v>0</v>
      </c>
      <c r="AL1060" s="21">
        <v>0</v>
      </c>
      <c r="AM1060" s="21">
        <v>0</v>
      </c>
      <c r="AN1060" s="21">
        <v>0</v>
      </c>
      <c r="AO1060" s="21">
        <v>0</v>
      </c>
      <c r="AP1060" s="21">
        <v>0</v>
      </c>
      <c r="AQ1060" s="21">
        <v>0</v>
      </c>
      <c r="AR1060" s="21">
        <v>0</v>
      </c>
      <c r="AS1060" s="21">
        <v>0</v>
      </c>
      <c r="AT1060" s="21">
        <v>0</v>
      </c>
      <c r="AU1060" s="21">
        <v>0</v>
      </c>
      <c r="AV1060" s="21">
        <v>0</v>
      </c>
      <c r="AW1060" s="21">
        <v>0</v>
      </c>
      <c r="AX1060" s="21">
        <v>0</v>
      </c>
      <c r="AZ10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133</v>
      </c>
      <c r="BA10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60" s="22">
        <f>Enrollment[[#This Row],[Refugee Children 3-14]]+Enrollment[[#This Row],[Refugee Children 15-24]]</f>
        <v>133</v>
      </c>
      <c r="BC10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60" s="22">
        <f>Enrollment[[#This Row],[Host Children 3-14]]+Enrollment[[#This Row],[Host Children 15-24]]</f>
        <v>0</v>
      </c>
      <c r="BF1060" s="22">
        <f>Enrollment[[#This Row],['# of Boys from refugee community in age group 3-5 enrolled in learning spaces]]+Enrollment[[#This Row],['# of Boys from refugee community in age group 6-14 enrolled in learning spaces]]</f>
        <v>74</v>
      </c>
      <c r="BG1060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1060" s="22">
        <f>Enrollment[[#This Row],['# of Boys from host community in age group 3-5 enrolled in learning spaces]]+Enrollment[[#This Row],['# of Boys from host community in age group 6-14 enrolled in learning spaces]]</f>
        <v>0</v>
      </c>
      <c r="BI1060" s="22">
        <f>Enrollment[[#This Row],['# of Girls from host community in age group 3-5 enrolled in learning spaces]]+Enrollment[[#This Row],['# of Girls from host community in age group 6-14 enrolled in learning spaces]]</f>
        <v>0</v>
      </c>
      <c r="BJ1060" s="22">
        <f>Enrollment[[#This Row],[Male Refugee (3-14)]]+Enrollment[[#This Row],[Host Male (3-14)]]</f>
        <v>74</v>
      </c>
      <c r="BK1060" s="22">
        <f>Enrollment[[#This Row],[Female Refugee (3-14)]]+Enrollment[[#This Row],[Host Female (3-14)]]</f>
        <v>59</v>
      </c>
      <c r="BL10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60" s="22">
        <f>Enrollment[[#This Row],['# of Boys from host community in age group 15-17 enrolled in learning spaces]]+Enrollment[[#This Row],['# of Boys from host community in age group 18-24 enrolled in learning spaces]]</f>
        <v>0</v>
      </c>
      <c r="BO10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60" s="22">
        <f>Enrollment[[#This Row],[Male Refugee (15-24)]]+Enrollment[[#This Row],[Male Host (15-24)]]</f>
        <v>0</v>
      </c>
      <c r="BQ1060" s="22">
        <f>Enrollment[[#This Row],[Female Refugee  (15-24)]]+Enrollment[[#This Row],[Female Host (15-24)]]</f>
        <v>0</v>
      </c>
      <c r="BR1060" s="22">
        <f>Enrollment[[#This Row],[Total Male (3-14)]]+Enrollment[[#This Row],[Total Male (15-24)]]</f>
        <v>74</v>
      </c>
      <c r="BS1060" s="22">
        <f>Enrollment[[#This Row],[Total Female (3-14)]]+Enrollment[[#This Row],[Total Female (15-24)]]</f>
        <v>59</v>
      </c>
      <c r="BT1060" s="22">
        <f>Enrollment[[#This Row],[Refugee Total]]+Enrollment[[#This Row],[Total Host]]</f>
        <v>133</v>
      </c>
      <c r="BU1060" s="22">
        <f>Enrollment[[#This Row],['# of Girls from refugee community in age group 3-5 enrolled in learning spaces]]+Enrollment[[#This Row],['# of Girls from host community in age group 3-5 enrolled in learning spaces]]</f>
        <v>22</v>
      </c>
      <c r="BV106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0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60" s="22">
        <f>Enrollment[[#This Row],['# of Boys from refugee community in age group 3-5 enrolled in learning spaces]]+Enrollment[[#This Row],['# of Boys from host community in age group 3-5 enrolled in learning spaces]]</f>
        <v>41</v>
      </c>
      <c r="BZ1060" s="22">
        <f>Enrollment[[#This Row],['# of Boys from refugee community in age group 6-14 enrolled in learning spaces]]+Enrollment[[#This Row],['# of Boys from host community in age group 6-14 enrolled in learning spaces]]</f>
        <v>33</v>
      </c>
      <c r="CA10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61" spans="1:80">
      <c r="A1061" s="21" t="s">
        <v>142</v>
      </c>
      <c r="B1061" s="21" t="s">
        <v>143</v>
      </c>
      <c r="E1061" s="21" t="s">
        <v>1682</v>
      </c>
      <c r="F1061" s="21" t="s">
        <v>1683</v>
      </c>
      <c r="G1061" s="21">
        <v>31012982</v>
      </c>
      <c r="H1061" s="21" t="s">
        <v>166</v>
      </c>
      <c r="I1061" s="21" t="s">
        <v>259</v>
      </c>
      <c r="J1061" s="21" t="s">
        <v>168</v>
      </c>
      <c r="K1061" s="21">
        <v>21.1845903467323</v>
      </c>
      <c r="L1061" s="21">
        <v>92.155198491951296</v>
      </c>
      <c r="M1061" s="21">
        <v>-42.0541738444035</v>
      </c>
      <c r="N1061" s="21">
        <v>4</v>
      </c>
      <c r="P1061" s="21" t="s">
        <v>99</v>
      </c>
      <c r="Q1061" s="21" t="s">
        <v>108</v>
      </c>
      <c r="S1061" s="21">
        <v>19</v>
      </c>
      <c r="T1061" s="21">
        <v>0</v>
      </c>
      <c r="U1061" s="21">
        <v>23</v>
      </c>
      <c r="V1061" s="21">
        <v>0</v>
      </c>
      <c r="W1061" s="21">
        <v>0</v>
      </c>
      <c r="X1061" s="21">
        <v>0</v>
      </c>
      <c r="Y1061" s="21">
        <v>0</v>
      </c>
      <c r="Z1061" s="21">
        <v>0</v>
      </c>
      <c r="AA1061" s="21">
        <v>37</v>
      </c>
      <c r="AB1061" s="21">
        <v>0</v>
      </c>
      <c r="AC1061" s="21">
        <v>33</v>
      </c>
      <c r="AD1061" s="21">
        <v>0</v>
      </c>
      <c r="AE1061" s="21">
        <v>0</v>
      </c>
      <c r="AF1061" s="21">
        <v>0</v>
      </c>
      <c r="AG1061" s="21">
        <v>0</v>
      </c>
      <c r="AH1061" s="21">
        <v>0</v>
      </c>
      <c r="AI1061" s="21">
        <v>0</v>
      </c>
      <c r="AJ1061" s="21">
        <v>0</v>
      </c>
      <c r="AK1061" s="21">
        <v>0</v>
      </c>
      <c r="AL1061" s="21">
        <v>0</v>
      </c>
      <c r="AM1061" s="21">
        <v>0</v>
      </c>
      <c r="AN1061" s="21">
        <v>0</v>
      </c>
      <c r="AO1061" s="21">
        <v>0</v>
      </c>
      <c r="AP1061" s="21">
        <v>0</v>
      </c>
      <c r="AQ1061" s="21">
        <v>0</v>
      </c>
      <c r="AR1061" s="21">
        <v>0</v>
      </c>
      <c r="AS1061" s="21">
        <v>0</v>
      </c>
      <c r="AT1061" s="21">
        <v>0</v>
      </c>
      <c r="AU1061" s="21">
        <v>0</v>
      </c>
      <c r="AV1061" s="21">
        <v>0</v>
      </c>
      <c r="AW1061" s="21">
        <v>0</v>
      </c>
      <c r="AX1061" s="21">
        <v>0</v>
      </c>
      <c r="AZ10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112</v>
      </c>
      <c r="BA10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61" s="22">
        <f>Enrollment[[#This Row],[Refugee Children 3-14]]+Enrollment[[#This Row],[Refugee Children 15-24]]</f>
        <v>112</v>
      </c>
      <c r="BC10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61" s="22">
        <f>Enrollment[[#This Row],[Host Children 3-14]]+Enrollment[[#This Row],[Host Children 15-24]]</f>
        <v>0</v>
      </c>
      <c r="BF1061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061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061" s="22">
        <f>Enrollment[[#This Row],['# of Boys from host community in age group 3-5 enrolled in learning spaces]]+Enrollment[[#This Row],['# of Boys from host community in age group 6-14 enrolled in learning spaces]]</f>
        <v>0</v>
      </c>
      <c r="BI1061" s="22">
        <f>Enrollment[[#This Row],['# of Girls from host community in age group 3-5 enrolled in learning spaces]]+Enrollment[[#This Row],['# of Girls from host community in age group 6-14 enrolled in learning spaces]]</f>
        <v>0</v>
      </c>
      <c r="BJ1061" s="22">
        <f>Enrollment[[#This Row],[Male Refugee (3-14)]]+Enrollment[[#This Row],[Host Male (3-14)]]</f>
        <v>56</v>
      </c>
      <c r="BK1061" s="22">
        <f>Enrollment[[#This Row],[Female Refugee (3-14)]]+Enrollment[[#This Row],[Host Female (3-14)]]</f>
        <v>56</v>
      </c>
      <c r="BL10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61" s="22">
        <f>Enrollment[[#This Row],['# of Boys from host community in age group 15-17 enrolled in learning spaces]]+Enrollment[[#This Row],['# of Boys from host community in age group 18-24 enrolled in learning spaces]]</f>
        <v>0</v>
      </c>
      <c r="BO10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61" s="22">
        <f>Enrollment[[#This Row],[Male Refugee (15-24)]]+Enrollment[[#This Row],[Male Host (15-24)]]</f>
        <v>0</v>
      </c>
      <c r="BQ1061" s="22">
        <f>Enrollment[[#This Row],[Female Refugee  (15-24)]]+Enrollment[[#This Row],[Female Host (15-24)]]</f>
        <v>0</v>
      </c>
      <c r="BR1061" s="22">
        <f>Enrollment[[#This Row],[Total Male (3-14)]]+Enrollment[[#This Row],[Total Male (15-24)]]</f>
        <v>56</v>
      </c>
      <c r="BS1061" s="22">
        <f>Enrollment[[#This Row],[Total Female (3-14)]]+Enrollment[[#This Row],[Total Female (15-24)]]</f>
        <v>56</v>
      </c>
      <c r="BT1061" s="22">
        <f>Enrollment[[#This Row],[Refugee Total]]+Enrollment[[#This Row],[Total Host]]</f>
        <v>112</v>
      </c>
      <c r="BU1061" s="22">
        <f>Enrollment[[#This Row],['# of Girls from refugee community in age group 3-5 enrolled in learning spaces]]+Enrollment[[#This Row],['# of Girls from host community in age group 3-5 enrolled in learning spaces]]</f>
        <v>19</v>
      </c>
      <c r="BV1061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0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61" s="22">
        <f>Enrollment[[#This Row],['# of Boys from refugee community in age group 3-5 enrolled in learning spaces]]+Enrollment[[#This Row],['# of Boys from host community in age group 3-5 enrolled in learning spaces]]</f>
        <v>23</v>
      </c>
      <c r="BZ1061" s="22">
        <f>Enrollment[[#This Row],['# of Boys from refugee community in age group 6-14 enrolled in learning spaces]]+Enrollment[[#This Row],['# of Boys from host community in age group 6-14 enrolled in learning spaces]]</f>
        <v>33</v>
      </c>
      <c r="CA10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62" spans="1:80">
      <c r="A1062" s="21" t="s">
        <v>142</v>
      </c>
      <c r="B1062" s="21" t="s">
        <v>143</v>
      </c>
      <c r="E1062" s="21" t="s">
        <v>363</v>
      </c>
      <c r="F1062" s="21" t="s">
        <v>1684</v>
      </c>
      <c r="G1062" s="21">
        <v>31013053</v>
      </c>
      <c r="H1062" s="21" t="s">
        <v>166</v>
      </c>
      <c r="I1062" s="21" t="s">
        <v>259</v>
      </c>
      <c r="J1062" s="21" t="s">
        <v>168</v>
      </c>
      <c r="K1062" s="21">
        <v>21.180732158548501</v>
      </c>
      <c r="L1062" s="21">
        <v>92.157024420800994</v>
      </c>
      <c r="M1062" s="21">
        <v>-20.372785596861601</v>
      </c>
      <c r="N1062" s="21">
        <v>4</v>
      </c>
      <c r="P1062" s="21" t="s">
        <v>99</v>
      </c>
      <c r="Q1062" s="21" t="s">
        <v>108</v>
      </c>
      <c r="S1062" s="21">
        <v>19</v>
      </c>
      <c r="T1062" s="21">
        <v>0</v>
      </c>
      <c r="U1062" s="21">
        <v>22</v>
      </c>
      <c r="V1062" s="21">
        <v>0</v>
      </c>
      <c r="W1062" s="21">
        <v>0</v>
      </c>
      <c r="X1062" s="21">
        <v>0</v>
      </c>
      <c r="Y1062" s="21">
        <v>0</v>
      </c>
      <c r="Z1062" s="21">
        <v>0</v>
      </c>
      <c r="AA1062" s="21">
        <v>30</v>
      </c>
      <c r="AB1062" s="21">
        <v>0</v>
      </c>
      <c r="AC1062" s="21">
        <v>50</v>
      </c>
      <c r="AD1062" s="21">
        <v>0</v>
      </c>
      <c r="AE1062" s="21">
        <v>0</v>
      </c>
      <c r="AF1062" s="21">
        <v>0</v>
      </c>
      <c r="AG1062" s="21">
        <v>0</v>
      </c>
      <c r="AH1062" s="21">
        <v>0</v>
      </c>
      <c r="AI1062" s="21">
        <v>0</v>
      </c>
      <c r="AJ1062" s="21">
        <v>0</v>
      </c>
      <c r="AK1062" s="21">
        <v>0</v>
      </c>
      <c r="AL1062" s="21">
        <v>0</v>
      </c>
      <c r="AM1062" s="21">
        <v>0</v>
      </c>
      <c r="AN1062" s="21">
        <v>0</v>
      </c>
      <c r="AO1062" s="21">
        <v>0</v>
      </c>
      <c r="AP1062" s="21">
        <v>0</v>
      </c>
      <c r="AQ1062" s="21">
        <v>0</v>
      </c>
      <c r="AR1062" s="21">
        <v>0</v>
      </c>
      <c r="AS1062" s="21">
        <v>0</v>
      </c>
      <c r="AT1062" s="21">
        <v>0</v>
      </c>
      <c r="AU1062" s="21">
        <v>0</v>
      </c>
      <c r="AV1062" s="21">
        <v>0</v>
      </c>
      <c r="AW1062" s="21">
        <v>0</v>
      </c>
      <c r="AX1062" s="21">
        <v>0</v>
      </c>
      <c r="AZ10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121</v>
      </c>
      <c r="BA10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62" s="22">
        <f>Enrollment[[#This Row],[Refugee Children 3-14]]+Enrollment[[#This Row],[Refugee Children 15-24]]</f>
        <v>121</v>
      </c>
      <c r="BC10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62" s="22">
        <f>Enrollment[[#This Row],[Host Children 3-14]]+Enrollment[[#This Row],[Host Children 15-24]]</f>
        <v>0</v>
      </c>
      <c r="BF1062" s="22">
        <f>Enrollment[[#This Row],['# of Boys from refugee community in age group 3-5 enrolled in learning spaces]]+Enrollment[[#This Row],['# of Boys from refugee community in age group 6-14 enrolled in learning spaces]]</f>
        <v>72</v>
      </c>
      <c r="BG1062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062" s="22">
        <f>Enrollment[[#This Row],['# of Boys from host community in age group 3-5 enrolled in learning spaces]]+Enrollment[[#This Row],['# of Boys from host community in age group 6-14 enrolled in learning spaces]]</f>
        <v>0</v>
      </c>
      <c r="BI1062" s="22">
        <f>Enrollment[[#This Row],['# of Girls from host community in age group 3-5 enrolled in learning spaces]]+Enrollment[[#This Row],['# of Girls from host community in age group 6-14 enrolled in learning spaces]]</f>
        <v>0</v>
      </c>
      <c r="BJ1062" s="22">
        <f>Enrollment[[#This Row],[Male Refugee (3-14)]]+Enrollment[[#This Row],[Host Male (3-14)]]</f>
        <v>72</v>
      </c>
      <c r="BK1062" s="22">
        <f>Enrollment[[#This Row],[Female Refugee (3-14)]]+Enrollment[[#This Row],[Host Female (3-14)]]</f>
        <v>49</v>
      </c>
      <c r="BL106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6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62" s="22">
        <f>Enrollment[[#This Row],['# of Boys from host community in age group 15-17 enrolled in learning spaces]]+Enrollment[[#This Row],['# of Boys from host community in age group 18-24 enrolled in learning spaces]]</f>
        <v>0</v>
      </c>
      <c r="BO10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62" s="22">
        <f>Enrollment[[#This Row],[Male Refugee (15-24)]]+Enrollment[[#This Row],[Male Host (15-24)]]</f>
        <v>0</v>
      </c>
      <c r="BQ1062" s="22">
        <f>Enrollment[[#This Row],[Female Refugee  (15-24)]]+Enrollment[[#This Row],[Female Host (15-24)]]</f>
        <v>0</v>
      </c>
      <c r="BR1062" s="22">
        <f>Enrollment[[#This Row],[Total Male (3-14)]]+Enrollment[[#This Row],[Total Male (15-24)]]</f>
        <v>72</v>
      </c>
      <c r="BS1062" s="22">
        <f>Enrollment[[#This Row],[Total Female (3-14)]]+Enrollment[[#This Row],[Total Female (15-24)]]</f>
        <v>49</v>
      </c>
      <c r="BT1062" s="22">
        <f>Enrollment[[#This Row],[Refugee Total]]+Enrollment[[#This Row],[Total Host]]</f>
        <v>121</v>
      </c>
      <c r="BU1062" s="22">
        <f>Enrollment[[#This Row],['# of Girls from refugee community in age group 3-5 enrolled in learning spaces]]+Enrollment[[#This Row],['# of Girls from host community in age group 3-5 enrolled in learning spaces]]</f>
        <v>19</v>
      </c>
      <c r="BV1062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06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62" s="22">
        <f>Enrollment[[#This Row],['# of Boys from refugee community in age group 3-5 enrolled in learning spaces]]+Enrollment[[#This Row],['# of Boys from host community in age group 3-5 enrolled in learning spaces]]</f>
        <v>22</v>
      </c>
      <c r="BZ1062" s="22">
        <f>Enrollment[[#This Row],['# of Boys from refugee community in age group 6-14 enrolled in learning spaces]]+Enrollment[[#This Row],['# of Boys from host community in age group 6-14 enrolled in learning spaces]]</f>
        <v>50</v>
      </c>
      <c r="CA106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63" spans="1:80">
      <c r="A1063" s="21" t="s">
        <v>142</v>
      </c>
      <c r="B1063" s="21" t="s">
        <v>143</v>
      </c>
      <c r="E1063" s="21" t="s">
        <v>363</v>
      </c>
      <c r="F1063" s="21" t="s">
        <v>1685</v>
      </c>
      <c r="G1063" s="21">
        <v>31013194</v>
      </c>
      <c r="H1063" s="21" t="s">
        <v>166</v>
      </c>
      <c r="I1063" s="21" t="s">
        <v>259</v>
      </c>
      <c r="J1063" s="21" t="s">
        <v>168</v>
      </c>
      <c r="K1063" s="21">
        <v>21.1804582767451</v>
      </c>
      <c r="L1063" s="21">
        <v>92.156597695329907</v>
      </c>
      <c r="M1063" s="21">
        <v>-43.178484046841703</v>
      </c>
      <c r="N1063" s="21">
        <v>4</v>
      </c>
      <c r="P1063" s="21" t="s">
        <v>99</v>
      </c>
      <c r="Q1063" s="21" t="s">
        <v>108</v>
      </c>
      <c r="S1063" s="21">
        <v>16</v>
      </c>
      <c r="T1063" s="21">
        <v>0</v>
      </c>
      <c r="U1063" s="21">
        <v>25</v>
      </c>
      <c r="V1063" s="21">
        <v>0</v>
      </c>
      <c r="W1063" s="21">
        <v>0</v>
      </c>
      <c r="X1063" s="21">
        <v>0</v>
      </c>
      <c r="Y1063" s="21">
        <v>0</v>
      </c>
      <c r="Z1063" s="21">
        <v>0</v>
      </c>
      <c r="AA1063" s="21">
        <v>31</v>
      </c>
      <c r="AB1063" s="21">
        <v>0</v>
      </c>
      <c r="AC1063" s="21">
        <v>34</v>
      </c>
      <c r="AD1063" s="21">
        <v>0</v>
      </c>
      <c r="AE1063" s="21">
        <v>0</v>
      </c>
      <c r="AF1063" s="21">
        <v>0</v>
      </c>
      <c r="AG1063" s="21">
        <v>0</v>
      </c>
      <c r="AH1063" s="21">
        <v>0</v>
      </c>
      <c r="AI1063" s="21">
        <v>0</v>
      </c>
      <c r="AJ1063" s="21">
        <v>0</v>
      </c>
      <c r="AK1063" s="21">
        <v>0</v>
      </c>
      <c r="AL1063" s="21">
        <v>0</v>
      </c>
      <c r="AM1063" s="21">
        <v>0</v>
      </c>
      <c r="AN1063" s="21">
        <v>0</v>
      </c>
      <c r="AO1063" s="21">
        <v>0</v>
      </c>
      <c r="AP1063" s="21">
        <v>0</v>
      </c>
      <c r="AQ1063" s="21">
        <v>0</v>
      </c>
      <c r="AR1063" s="21">
        <v>0</v>
      </c>
      <c r="AS1063" s="21">
        <v>0</v>
      </c>
      <c r="AT1063" s="21">
        <v>0</v>
      </c>
      <c r="AU1063" s="21">
        <v>0</v>
      </c>
      <c r="AV1063" s="21">
        <v>0</v>
      </c>
      <c r="AW1063" s="21">
        <v>0</v>
      </c>
      <c r="AX1063" s="21">
        <v>0</v>
      </c>
      <c r="AZ10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63" s="22">
        <f>Enrollment[[#This Row],[Refugee Children 3-14]]+Enrollment[[#This Row],[Refugee Children 15-24]]</f>
        <v>106</v>
      </c>
      <c r="BC10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63" s="22">
        <f>Enrollment[[#This Row],[Host Children 3-14]]+Enrollment[[#This Row],[Host Children 15-24]]</f>
        <v>0</v>
      </c>
      <c r="BF1063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063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063" s="22">
        <f>Enrollment[[#This Row],['# of Boys from host community in age group 3-5 enrolled in learning spaces]]+Enrollment[[#This Row],['# of Boys from host community in age group 6-14 enrolled in learning spaces]]</f>
        <v>0</v>
      </c>
      <c r="BI1063" s="22">
        <f>Enrollment[[#This Row],['# of Girls from host community in age group 3-5 enrolled in learning spaces]]+Enrollment[[#This Row],['# of Girls from host community in age group 6-14 enrolled in learning spaces]]</f>
        <v>0</v>
      </c>
      <c r="BJ1063" s="22">
        <f>Enrollment[[#This Row],[Male Refugee (3-14)]]+Enrollment[[#This Row],[Host Male (3-14)]]</f>
        <v>59</v>
      </c>
      <c r="BK1063" s="22">
        <f>Enrollment[[#This Row],[Female Refugee (3-14)]]+Enrollment[[#This Row],[Host Female (3-14)]]</f>
        <v>47</v>
      </c>
      <c r="BL106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6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63" s="22">
        <f>Enrollment[[#This Row],['# of Boys from host community in age group 15-17 enrolled in learning spaces]]+Enrollment[[#This Row],['# of Boys from host community in age group 18-24 enrolled in learning spaces]]</f>
        <v>0</v>
      </c>
      <c r="BO10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63" s="22">
        <f>Enrollment[[#This Row],[Male Refugee (15-24)]]+Enrollment[[#This Row],[Male Host (15-24)]]</f>
        <v>0</v>
      </c>
      <c r="BQ1063" s="22">
        <f>Enrollment[[#This Row],[Female Refugee  (15-24)]]+Enrollment[[#This Row],[Female Host (15-24)]]</f>
        <v>0</v>
      </c>
      <c r="BR1063" s="22">
        <f>Enrollment[[#This Row],[Total Male (3-14)]]+Enrollment[[#This Row],[Total Male (15-24)]]</f>
        <v>59</v>
      </c>
      <c r="BS1063" s="22">
        <f>Enrollment[[#This Row],[Total Female (3-14)]]+Enrollment[[#This Row],[Total Female (15-24)]]</f>
        <v>47</v>
      </c>
      <c r="BT1063" s="22">
        <f>Enrollment[[#This Row],[Refugee Total]]+Enrollment[[#This Row],[Total Host]]</f>
        <v>106</v>
      </c>
      <c r="BU1063" s="22">
        <f>Enrollment[[#This Row],['# of Girls from refugee community in age group 3-5 enrolled in learning spaces]]+Enrollment[[#This Row],['# of Girls from host community in age group 3-5 enrolled in learning spaces]]</f>
        <v>16</v>
      </c>
      <c r="BV1063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06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63" s="22">
        <f>Enrollment[[#This Row],['# of Boys from refugee community in age group 3-5 enrolled in learning spaces]]+Enrollment[[#This Row],['# of Boys from host community in age group 3-5 enrolled in learning spaces]]</f>
        <v>25</v>
      </c>
      <c r="BZ1063" s="22">
        <f>Enrollment[[#This Row],['# of Boys from refugee community in age group 6-14 enrolled in learning spaces]]+Enrollment[[#This Row],['# of Boys from host community in age group 6-14 enrolled in learning spaces]]</f>
        <v>34</v>
      </c>
      <c r="CA106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64" spans="1:80">
      <c r="A1064" s="21" t="s">
        <v>142</v>
      </c>
      <c r="B1064" s="21" t="s">
        <v>143</v>
      </c>
      <c r="E1064" s="21" t="s">
        <v>1686</v>
      </c>
      <c r="F1064" s="21" t="s">
        <v>1687</v>
      </c>
      <c r="G1064" s="21">
        <v>31013045</v>
      </c>
      <c r="H1064" s="21" t="s">
        <v>166</v>
      </c>
      <c r="I1064" s="21" t="s">
        <v>259</v>
      </c>
      <c r="J1064" s="21" t="s">
        <v>168</v>
      </c>
      <c r="K1064" s="21">
        <v>21.180160000000001</v>
      </c>
      <c r="L1064" s="21">
        <v>92.155666999999994</v>
      </c>
      <c r="M1064" s="21">
        <v>0</v>
      </c>
      <c r="N1064" s="21">
        <v>0</v>
      </c>
      <c r="P1064" s="21" t="s">
        <v>99</v>
      </c>
      <c r="Q1064" s="21" t="s">
        <v>108</v>
      </c>
      <c r="S1064" s="21">
        <v>20</v>
      </c>
      <c r="T1064" s="21">
        <v>0</v>
      </c>
      <c r="U1064" s="21">
        <v>20</v>
      </c>
      <c r="V1064" s="21">
        <v>0</v>
      </c>
      <c r="W1064" s="21">
        <v>0</v>
      </c>
      <c r="X1064" s="21">
        <v>0</v>
      </c>
      <c r="Y1064" s="21">
        <v>0</v>
      </c>
      <c r="Z1064" s="21">
        <v>0</v>
      </c>
      <c r="AA1064" s="21">
        <v>34</v>
      </c>
      <c r="AB1064" s="21">
        <v>0</v>
      </c>
      <c r="AC1064" s="21">
        <v>36</v>
      </c>
      <c r="AD1064" s="21">
        <v>0</v>
      </c>
      <c r="AE1064" s="21">
        <v>0</v>
      </c>
      <c r="AF1064" s="21">
        <v>0</v>
      </c>
      <c r="AG1064" s="21">
        <v>0</v>
      </c>
      <c r="AH1064" s="21">
        <v>0</v>
      </c>
      <c r="AI1064" s="21">
        <v>0</v>
      </c>
      <c r="AJ1064" s="21">
        <v>0</v>
      </c>
      <c r="AK1064" s="21">
        <v>0</v>
      </c>
      <c r="AL1064" s="21">
        <v>0</v>
      </c>
      <c r="AM1064" s="21">
        <v>0</v>
      </c>
      <c r="AN1064" s="21">
        <v>0</v>
      </c>
      <c r="AO1064" s="21">
        <v>0</v>
      </c>
      <c r="AP1064" s="21">
        <v>0</v>
      </c>
      <c r="AQ1064" s="21">
        <v>0</v>
      </c>
      <c r="AR1064" s="21">
        <v>0</v>
      </c>
      <c r="AS1064" s="21">
        <v>0</v>
      </c>
      <c r="AT1064" s="21">
        <v>0</v>
      </c>
      <c r="AU1064" s="21">
        <v>0</v>
      </c>
      <c r="AV1064" s="21">
        <v>0</v>
      </c>
      <c r="AW1064" s="21">
        <v>0</v>
      </c>
      <c r="AX1064" s="21">
        <v>0</v>
      </c>
      <c r="AZ10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10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64" s="22">
        <f>Enrollment[[#This Row],[Refugee Children 3-14]]+Enrollment[[#This Row],[Refugee Children 15-24]]</f>
        <v>110</v>
      </c>
      <c r="BC10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64" s="22">
        <f>Enrollment[[#This Row],[Host Children 3-14]]+Enrollment[[#This Row],[Host Children 15-24]]</f>
        <v>0</v>
      </c>
      <c r="BF1064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06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064" s="22">
        <f>Enrollment[[#This Row],['# of Boys from host community in age group 3-5 enrolled in learning spaces]]+Enrollment[[#This Row],['# of Boys from host community in age group 6-14 enrolled in learning spaces]]</f>
        <v>0</v>
      </c>
      <c r="BI1064" s="22">
        <f>Enrollment[[#This Row],['# of Girls from host community in age group 3-5 enrolled in learning spaces]]+Enrollment[[#This Row],['# of Girls from host community in age group 6-14 enrolled in learning spaces]]</f>
        <v>0</v>
      </c>
      <c r="BJ1064" s="22">
        <f>Enrollment[[#This Row],[Male Refugee (3-14)]]+Enrollment[[#This Row],[Host Male (3-14)]]</f>
        <v>56</v>
      </c>
      <c r="BK1064" s="22">
        <f>Enrollment[[#This Row],[Female Refugee (3-14)]]+Enrollment[[#This Row],[Host Female (3-14)]]</f>
        <v>54</v>
      </c>
      <c r="BL10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64" s="22">
        <f>Enrollment[[#This Row],['# of Boys from host community in age group 15-17 enrolled in learning spaces]]+Enrollment[[#This Row],['# of Boys from host community in age group 18-24 enrolled in learning spaces]]</f>
        <v>0</v>
      </c>
      <c r="BO10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64" s="22">
        <f>Enrollment[[#This Row],[Male Refugee (15-24)]]+Enrollment[[#This Row],[Male Host (15-24)]]</f>
        <v>0</v>
      </c>
      <c r="BQ1064" s="22">
        <f>Enrollment[[#This Row],[Female Refugee  (15-24)]]+Enrollment[[#This Row],[Female Host (15-24)]]</f>
        <v>0</v>
      </c>
      <c r="BR1064" s="22">
        <f>Enrollment[[#This Row],[Total Male (3-14)]]+Enrollment[[#This Row],[Total Male (15-24)]]</f>
        <v>56</v>
      </c>
      <c r="BS1064" s="22">
        <f>Enrollment[[#This Row],[Total Female (3-14)]]+Enrollment[[#This Row],[Total Female (15-24)]]</f>
        <v>54</v>
      </c>
      <c r="BT1064" s="22">
        <f>Enrollment[[#This Row],[Refugee Total]]+Enrollment[[#This Row],[Total Host]]</f>
        <v>110</v>
      </c>
      <c r="BU1064" s="22">
        <f>Enrollment[[#This Row],['# of Girls from refugee community in age group 3-5 enrolled in learning spaces]]+Enrollment[[#This Row],['# of Girls from host community in age group 3-5 enrolled in learning spaces]]</f>
        <v>20</v>
      </c>
      <c r="BV1064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0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64" s="22">
        <f>Enrollment[[#This Row],['# of Boys from refugee community in age group 3-5 enrolled in learning spaces]]+Enrollment[[#This Row],['# of Boys from host community in age group 3-5 enrolled in learning spaces]]</f>
        <v>20</v>
      </c>
      <c r="BZ1064" s="22">
        <f>Enrollment[[#This Row],['# of Boys from refugee community in age group 6-14 enrolled in learning spaces]]+Enrollment[[#This Row],['# of Boys from host community in age group 6-14 enrolled in learning spaces]]</f>
        <v>36</v>
      </c>
      <c r="CA10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65" spans="1:80">
      <c r="A1065" s="21" t="s">
        <v>142</v>
      </c>
      <c r="B1065" s="21" t="s">
        <v>143</v>
      </c>
      <c r="E1065" s="21" t="s">
        <v>684</v>
      </c>
      <c r="F1065" s="21" t="s">
        <v>1688</v>
      </c>
      <c r="G1065" s="21">
        <v>31012990</v>
      </c>
      <c r="H1065" s="21" t="s">
        <v>166</v>
      </c>
      <c r="I1065" s="21" t="s">
        <v>167</v>
      </c>
      <c r="J1065" s="21" t="s">
        <v>168</v>
      </c>
      <c r="K1065" s="21">
        <v>21.1783759031449</v>
      </c>
      <c r="L1065" s="21">
        <v>92.156531482592897</v>
      </c>
      <c r="M1065" s="21">
        <v>-41.326875084448801</v>
      </c>
      <c r="N1065" s="21">
        <v>4</v>
      </c>
      <c r="P1065" s="21" t="s">
        <v>99</v>
      </c>
      <c r="Q1065" s="21" t="s">
        <v>108</v>
      </c>
      <c r="S1065" s="21">
        <v>22</v>
      </c>
      <c r="T1065" s="21">
        <v>0</v>
      </c>
      <c r="U1065" s="21">
        <v>22</v>
      </c>
      <c r="V1065" s="21">
        <v>0</v>
      </c>
      <c r="W1065" s="21">
        <v>0</v>
      </c>
      <c r="X1065" s="21">
        <v>0</v>
      </c>
      <c r="Y1065" s="21">
        <v>0</v>
      </c>
      <c r="Z1065" s="21">
        <v>0</v>
      </c>
      <c r="AA1065" s="21">
        <v>30</v>
      </c>
      <c r="AB1065" s="21">
        <v>0</v>
      </c>
      <c r="AC1065" s="21">
        <v>40</v>
      </c>
      <c r="AD1065" s="21">
        <v>0</v>
      </c>
      <c r="AE1065" s="21">
        <v>0</v>
      </c>
      <c r="AF1065" s="21">
        <v>0</v>
      </c>
      <c r="AG1065" s="21">
        <v>0</v>
      </c>
      <c r="AH1065" s="21">
        <v>0</v>
      </c>
      <c r="AI1065" s="21">
        <v>0</v>
      </c>
      <c r="AJ1065" s="21">
        <v>0</v>
      </c>
      <c r="AK1065" s="21">
        <v>0</v>
      </c>
      <c r="AL1065" s="21">
        <v>0</v>
      </c>
      <c r="AM1065" s="21">
        <v>0</v>
      </c>
      <c r="AN1065" s="21">
        <v>0</v>
      </c>
      <c r="AO1065" s="21">
        <v>0</v>
      </c>
      <c r="AP1065" s="21">
        <v>0</v>
      </c>
      <c r="AQ1065" s="21">
        <v>0</v>
      </c>
      <c r="AR1065" s="21">
        <v>0</v>
      </c>
      <c r="AS1065" s="21">
        <v>0</v>
      </c>
      <c r="AT1065" s="21">
        <v>0</v>
      </c>
      <c r="AU1065" s="21">
        <v>0</v>
      </c>
      <c r="AV1065" s="21">
        <v>0</v>
      </c>
      <c r="AW1065" s="21">
        <v>0</v>
      </c>
      <c r="AX1065" s="21">
        <v>0</v>
      </c>
      <c r="AZ10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114</v>
      </c>
      <c r="BA10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65" s="22">
        <f>Enrollment[[#This Row],[Refugee Children 3-14]]+Enrollment[[#This Row],[Refugee Children 15-24]]</f>
        <v>114</v>
      </c>
      <c r="BC10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65" s="22">
        <f>Enrollment[[#This Row],[Host Children 3-14]]+Enrollment[[#This Row],[Host Children 15-24]]</f>
        <v>0</v>
      </c>
      <c r="BF1065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065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65" s="22">
        <f>Enrollment[[#This Row],['# of Boys from host community in age group 3-5 enrolled in learning spaces]]+Enrollment[[#This Row],['# of Boys from host community in age group 6-14 enrolled in learning spaces]]</f>
        <v>0</v>
      </c>
      <c r="BI1065" s="22">
        <f>Enrollment[[#This Row],['# of Girls from host community in age group 3-5 enrolled in learning spaces]]+Enrollment[[#This Row],['# of Girls from host community in age group 6-14 enrolled in learning spaces]]</f>
        <v>0</v>
      </c>
      <c r="BJ1065" s="22">
        <f>Enrollment[[#This Row],[Male Refugee (3-14)]]+Enrollment[[#This Row],[Host Male (3-14)]]</f>
        <v>62</v>
      </c>
      <c r="BK1065" s="22">
        <f>Enrollment[[#This Row],[Female Refugee (3-14)]]+Enrollment[[#This Row],[Host Female (3-14)]]</f>
        <v>52</v>
      </c>
      <c r="BL10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65" s="22">
        <f>Enrollment[[#This Row],['# of Boys from host community in age group 15-17 enrolled in learning spaces]]+Enrollment[[#This Row],['# of Boys from host community in age group 18-24 enrolled in learning spaces]]</f>
        <v>0</v>
      </c>
      <c r="BO10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65" s="22">
        <f>Enrollment[[#This Row],[Male Refugee (15-24)]]+Enrollment[[#This Row],[Male Host (15-24)]]</f>
        <v>0</v>
      </c>
      <c r="BQ1065" s="22">
        <f>Enrollment[[#This Row],[Female Refugee  (15-24)]]+Enrollment[[#This Row],[Female Host (15-24)]]</f>
        <v>0</v>
      </c>
      <c r="BR1065" s="22">
        <f>Enrollment[[#This Row],[Total Male (3-14)]]+Enrollment[[#This Row],[Total Male (15-24)]]</f>
        <v>62</v>
      </c>
      <c r="BS1065" s="22">
        <f>Enrollment[[#This Row],[Total Female (3-14)]]+Enrollment[[#This Row],[Total Female (15-24)]]</f>
        <v>52</v>
      </c>
      <c r="BT1065" s="22">
        <f>Enrollment[[#This Row],[Refugee Total]]+Enrollment[[#This Row],[Total Host]]</f>
        <v>114</v>
      </c>
      <c r="BU1065" s="22">
        <f>Enrollment[[#This Row],['# of Girls from refugee community in age group 3-5 enrolled in learning spaces]]+Enrollment[[#This Row],['# of Girls from host community in age group 3-5 enrolled in learning spaces]]</f>
        <v>22</v>
      </c>
      <c r="BV1065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0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65" s="22">
        <f>Enrollment[[#This Row],['# of Boys from refugee community in age group 3-5 enrolled in learning spaces]]+Enrollment[[#This Row],['# of Boys from host community in age group 3-5 enrolled in learning spaces]]</f>
        <v>22</v>
      </c>
      <c r="BZ1065" s="22">
        <f>Enrollment[[#This Row],['# of Boys from refugee community in age group 6-14 enrolled in learning spaces]]+Enrollment[[#This Row],['# of Boys from host community in age group 6-14 enrolled in learning spaces]]</f>
        <v>40</v>
      </c>
      <c r="CA10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66" spans="1:80">
      <c r="A1066" s="21" t="s">
        <v>142</v>
      </c>
      <c r="B1066" s="21" t="s">
        <v>143</v>
      </c>
      <c r="E1066" s="21" t="s">
        <v>1425</v>
      </c>
      <c r="F1066" s="21" t="s">
        <v>1681</v>
      </c>
      <c r="G1066" s="21">
        <v>31013027</v>
      </c>
      <c r="H1066" s="21" t="s">
        <v>166</v>
      </c>
      <c r="I1066" s="21" t="s">
        <v>259</v>
      </c>
      <c r="J1066" s="21" t="s">
        <v>168</v>
      </c>
      <c r="K1066" s="21">
        <v>21.181379</v>
      </c>
      <c r="L1066" s="21">
        <v>92.157284000000004</v>
      </c>
      <c r="M1066" s="21">
        <v>0</v>
      </c>
      <c r="N1066" s="21">
        <v>0</v>
      </c>
      <c r="P1066" s="21" t="s">
        <v>99</v>
      </c>
      <c r="Q1066" s="21" t="s">
        <v>108</v>
      </c>
      <c r="S1066" s="21">
        <v>21</v>
      </c>
      <c r="T1066" s="21">
        <v>0</v>
      </c>
      <c r="U1066" s="21">
        <v>20</v>
      </c>
      <c r="V1066" s="21">
        <v>0</v>
      </c>
      <c r="W1066" s="21">
        <v>0</v>
      </c>
      <c r="X1066" s="21">
        <v>0</v>
      </c>
      <c r="Y1066" s="21">
        <v>0</v>
      </c>
      <c r="Z1066" s="21">
        <v>0</v>
      </c>
      <c r="AA1066" s="21">
        <v>27</v>
      </c>
      <c r="AB1066" s="21">
        <v>0</v>
      </c>
      <c r="AC1066" s="21">
        <v>43</v>
      </c>
      <c r="AD1066" s="21">
        <v>0</v>
      </c>
      <c r="AE1066" s="21">
        <v>0</v>
      </c>
      <c r="AF1066" s="21">
        <v>0</v>
      </c>
      <c r="AG1066" s="21">
        <v>0</v>
      </c>
      <c r="AH1066" s="21">
        <v>0</v>
      </c>
      <c r="AI1066" s="21">
        <v>0</v>
      </c>
      <c r="AJ1066" s="21">
        <v>0</v>
      </c>
      <c r="AK1066" s="21">
        <v>0</v>
      </c>
      <c r="AL1066" s="21">
        <v>0</v>
      </c>
      <c r="AM1066" s="21">
        <v>0</v>
      </c>
      <c r="AN1066" s="21">
        <v>0</v>
      </c>
      <c r="AO1066" s="21">
        <v>0</v>
      </c>
      <c r="AP1066" s="21">
        <v>0</v>
      </c>
      <c r="AQ1066" s="21">
        <v>0</v>
      </c>
      <c r="AR1066" s="21">
        <v>0</v>
      </c>
      <c r="AS1066" s="21">
        <v>0</v>
      </c>
      <c r="AT1066" s="21">
        <v>0</v>
      </c>
      <c r="AU1066" s="21">
        <v>0</v>
      </c>
      <c r="AV1066" s="21">
        <v>0</v>
      </c>
      <c r="AW1066" s="21">
        <v>0</v>
      </c>
      <c r="AX1066" s="21">
        <v>0</v>
      </c>
      <c r="AZ10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10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66" s="22">
        <f>Enrollment[[#This Row],[Refugee Children 3-14]]+Enrollment[[#This Row],[Refugee Children 15-24]]</f>
        <v>111</v>
      </c>
      <c r="BC10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66" s="22">
        <f>Enrollment[[#This Row],[Host Children 3-14]]+Enrollment[[#This Row],[Host Children 15-24]]</f>
        <v>0</v>
      </c>
      <c r="BF1066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066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066" s="22">
        <f>Enrollment[[#This Row],['# of Boys from host community in age group 3-5 enrolled in learning spaces]]+Enrollment[[#This Row],['# of Boys from host community in age group 6-14 enrolled in learning spaces]]</f>
        <v>0</v>
      </c>
      <c r="BI1066" s="22">
        <f>Enrollment[[#This Row],['# of Girls from host community in age group 3-5 enrolled in learning spaces]]+Enrollment[[#This Row],['# of Girls from host community in age group 6-14 enrolled in learning spaces]]</f>
        <v>0</v>
      </c>
      <c r="BJ1066" s="22">
        <f>Enrollment[[#This Row],[Male Refugee (3-14)]]+Enrollment[[#This Row],[Host Male (3-14)]]</f>
        <v>63</v>
      </c>
      <c r="BK1066" s="22">
        <f>Enrollment[[#This Row],[Female Refugee (3-14)]]+Enrollment[[#This Row],[Host Female (3-14)]]</f>
        <v>48</v>
      </c>
      <c r="BL10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66" s="22">
        <f>Enrollment[[#This Row],['# of Boys from host community in age group 15-17 enrolled in learning spaces]]+Enrollment[[#This Row],['# of Boys from host community in age group 18-24 enrolled in learning spaces]]</f>
        <v>0</v>
      </c>
      <c r="BO10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66" s="22">
        <f>Enrollment[[#This Row],[Male Refugee (15-24)]]+Enrollment[[#This Row],[Male Host (15-24)]]</f>
        <v>0</v>
      </c>
      <c r="BQ1066" s="22">
        <f>Enrollment[[#This Row],[Female Refugee  (15-24)]]+Enrollment[[#This Row],[Female Host (15-24)]]</f>
        <v>0</v>
      </c>
      <c r="BR1066" s="22">
        <f>Enrollment[[#This Row],[Total Male (3-14)]]+Enrollment[[#This Row],[Total Male (15-24)]]</f>
        <v>63</v>
      </c>
      <c r="BS1066" s="22">
        <f>Enrollment[[#This Row],[Total Female (3-14)]]+Enrollment[[#This Row],[Total Female (15-24)]]</f>
        <v>48</v>
      </c>
      <c r="BT1066" s="22">
        <f>Enrollment[[#This Row],[Refugee Total]]+Enrollment[[#This Row],[Total Host]]</f>
        <v>111</v>
      </c>
      <c r="BU1066" s="22">
        <f>Enrollment[[#This Row],['# of Girls from refugee community in age group 3-5 enrolled in learning spaces]]+Enrollment[[#This Row],['# of Girls from host community in age group 3-5 enrolled in learning spaces]]</f>
        <v>21</v>
      </c>
      <c r="BV1066" s="22">
        <f>Enrollment[[#This Row],['# of Girls from refugee community in age group 6-14 enrolled in learning spaces]]+Enrollment[[#This Row],['# of Girls from host community in age group 6-14 enrolled in learning spaces]]</f>
        <v>27</v>
      </c>
      <c r="BW10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66" s="22">
        <f>Enrollment[[#This Row],['# of Boys from refugee community in age group 3-5 enrolled in learning spaces]]+Enrollment[[#This Row],['# of Boys from host community in age group 3-5 enrolled in learning spaces]]</f>
        <v>20</v>
      </c>
      <c r="BZ1066" s="22">
        <f>Enrollment[[#This Row],['# of Boys from refugee community in age group 6-14 enrolled in learning spaces]]+Enrollment[[#This Row],['# of Boys from host community in age group 6-14 enrolled in learning spaces]]</f>
        <v>43</v>
      </c>
      <c r="CA10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67" spans="1:80">
      <c r="A1067" s="21" t="s">
        <v>142</v>
      </c>
      <c r="B1067" s="21" t="s">
        <v>143</v>
      </c>
      <c r="E1067" s="21" t="s">
        <v>1563</v>
      </c>
      <c r="F1067" s="21" t="s">
        <v>1689</v>
      </c>
      <c r="G1067" s="21">
        <v>31013066</v>
      </c>
      <c r="H1067" s="21" t="s">
        <v>166</v>
      </c>
      <c r="I1067" s="21" t="s">
        <v>167</v>
      </c>
      <c r="J1067" s="21" t="s">
        <v>168</v>
      </c>
      <c r="K1067" s="21">
        <v>21.1810322247042</v>
      </c>
      <c r="L1067" s="21">
        <v>92.155602239083706</v>
      </c>
      <c r="M1067" s="21">
        <v>-28.697425761629599</v>
      </c>
      <c r="N1067" s="21">
        <v>4</v>
      </c>
      <c r="P1067" s="21" t="s">
        <v>99</v>
      </c>
      <c r="Q1067" s="21" t="s">
        <v>108</v>
      </c>
      <c r="S1067" s="21">
        <v>19</v>
      </c>
      <c r="T1067" s="21">
        <v>0</v>
      </c>
      <c r="U1067" s="21">
        <v>22</v>
      </c>
      <c r="V1067" s="21">
        <v>0</v>
      </c>
      <c r="W1067" s="21">
        <v>0</v>
      </c>
      <c r="X1067" s="21">
        <v>0</v>
      </c>
      <c r="Y1067" s="21">
        <v>0</v>
      </c>
      <c r="Z1067" s="21">
        <v>0</v>
      </c>
      <c r="AA1067" s="21">
        <v>31</v>
      </c>
      <c r="AB1067" s="21">
        <v>0</v>
      </c>
      <c r="AC1067" s="21">
        <v>39</v>
      </c>
      <c r="AD1067" s="21">
        <v>0</v>
      </c>
      <c r="AE1067" s="21">
        <v>0</v>
      </c>
      <c r="AF1067" s="21">
        <v>0</v>
      </c>
      <c r="AG1067" s="21">
        <v>0</v>
      </c>
      <c r="AH1067" s="21">
        <v>0</v>
      </c>
      <c r="AI1067" s="21">
        <v>0</v>
      </c>
      <c r="AJ1067" s="21">
        <v>0</v>
      </c>
      <c r="AK1067" s="21">
        <v>0</v>
      </c>
      <c r="AL1067" s="21">
        <v>0</v>
      </c>
      <c r="AM1067" s="21">
        <v>0</v>
      </c>
      <c r="AN1067" s="21">
        <v>0</v>
      </c>
      <c r="AO1067" s="21">
        <v>0</v>
      </c>
      <c r="AP1067" s="21">
        <v>0</v>
      </c>
      <c r="AQ1067" s="21">
        <v>0</v>
      </c>
      <c r="AR1067" s="21">
        <v>0</v>
      </c>
      <c r="AS1067" s="21">
        <v>0</v>
      </c>
      <c r="AT1067" s="21">
        <v>0</v>
      </c>
      <c r="AU1067" s="21">
        <v>0</v>
      </c>
      <c r="AV1067" s="21">
        <v>0</v>
      </c>
      <c r="AW1067" s="21">
        <v>0</v>
      </c>
      <c r="AX1067" s="21">
        <v>0</v>
      </c>
      <c r="AZ10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10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67" s="22">
        <f>Enrollment[[#This Row],[Refugee Children 3-14]]+Enrollment[[#This Row],[Refugee Children 15-24]]</f>
        <v>111</v>
      </c>
      <c r="BC10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67" s="22">
        <f>Enrollment[[#This Row],[Host Children 3-14]]+Enrollment[[#This Row],[Host Children 15-24]]</f>
        <v>0</v>
      </c>
      <c r="BF1067" s="22">
        <f>Enrollment[[#This Row],['# of Boys from refugee community in age group 3-5 enrolled in learning spaces]]+Enrollment[[#This Row],['# of Boys from refugee community in age group 6-14 enrolled in learning spaces]]</f>
        <v>61</v>
      </c>
      <c r="BG1067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067" s="22">
        <f>Enrollment[[#This Row],['# of Boys from host community in age group 3-5 enrolled in learning spaces]]+Enrollment[[#This Row],['# of Boys from host community in age group 6-14 enrolled in learning spaces]]</f>
        <v>0</v>
      </c>
      <c r="BI1067" s="22">
        <f>Enrollment[[#This Row],['# of Girls from host community in age group 3-5 enrolled in learning spaces]]+Enrollment[[#This Row],['# of Girls from host community in age group 6-14 enrolled in learning spaces]]</f>
        <v>0</v>
      </c>
      <c r="BJ1067" s="22">
        <f>Enrollment[[#This Row],[Male Refugee (3-14)]]+Enrollment[[#This Row],[Host Male (3-14)]]</f>
        <v>61</v>
      </c>
      <c r="BK1067" s="22">
        <f>Enrollment[[#This Row],[Female Refugee (3-14)]]+Enrollment[[#This Row],[Host Female (3-14)]]</f>
        <v>50</v>
      </c>
      <c r="BL10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67" s="22">
        <f>Enrollment[[#This Row],['# of Boys from host community in age group 15-17 enrolled in learning spaces]]+Enrollment[[#This Row],['# of Boys from host community in age group 18-24 enrolled in learning spaces]]</f>
        <v>0</v>
      </c>
      <c r="BO10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67" s="22">
        <f>Enrollment[[#This Row],[Male Refugee (15-24)]]+Enrollment[[#This Row],[Male Host (15-24)]]</f>
        <v>0</v>
      </c>
      <c r="BQ1067" s="22">
        <f>Enrollment[[#This Row],[Female Refugee  (15-24)]]+Enrollment[[#This Row],[Female Host (15-24)]]</f>
        <v>0</v>
      </c>
      <c r="BR1067" s="22">
        <f>Enrollment[[#This Row],[Total Male (3-14)]]+Enrollment[[#This Row],[Total Male (15-24)]]</f>
        <v>61</v>
      </c>
      <c r="BS1067" s="22">
        <f>Enrollment[[#This Row],[Total Female (3-14)]]+Enrollment[[#This Row],[Total Female (15-24)]]</f>
        <v>50</v>
      </c>
      <c r="BT1067" s="22">
        <f>Enrollment[[#This Row],[Refugee Total]]+Enrollment[[#This Row],[Total Host]]</f>
        <v>111</v>
      </c>
      <c r="BU1067" s="22">
        <f>Enrollment[[#This Row],['# of Girls from refugee community in age group 3-5 enrolled in learning spaces]]+Enrollment[[#This Row],['# of Girls from host community in age group 3-5 enrolled in learning spaces]]</f>
        <v>19</v>
      </c>
      <c r="BV1067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0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67" s="22">
        <f>Enrollment[[#This Row],['# of Boys from refugee community in age group 3-5 enrolled in learning spaces]]+Enrollment[[#This Row],['# of Boys from host community in age group 3-5 enrolled in learning spaces]]</f>
        <v>22</v>
      </c>
      <c r="BZ1067" s="22">
        <f>Enrollment[[#This Row],['# of Boys from refugee community in age group 6-14 enrolled in learning spaces]]+Enrollment[[#This Row],['# of Boys from host community in age group 6-14 enrolled in learning spaces]]</f>
        <v>39</v>
      </c>
      <c r="CA10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68" spans="1:80">
      <c r="A1068" s="21" t="s">
        <v>142</v>
      </c>
      <c r="B1068" s="21" t="s">
        <v>143</v>
      </c>
      <c r="E1068" s="21" t="s">
        <v>378</v>
      </c>
      <c r="F1068" s="21" t="s">
        <v>1690</v>
      </c>
      <c r="G1068" s="21">
        <v>31013214</v>
      </c>
      <c r="H1068" s="21" t="s">
        <v>166</v>
      </c>
      <c r="I1068" s="21" t="s">
        <v>259</v>
      </c>
      <c r="J1068" s="21" t="s">
        <v>168</v>
      </c>
      <c r="K1068" s="21">
        <v>21.185184400080999</v>
      </c>
      <c r="L1068" s="21">
        <v>92.152894896759506</v>
      </c>
      <c r="M1068" s="21">
        <v>-52.1108408457644</v>
      </c>
      <c r="N1068" s="21">
        <v>4</v>
      </c>
      <c r="P1068" s="21" t="s">
        <v>99</v>
      </c>
      <c r="Q1068" s="21" t="s">
        <v>108</v>
      </c>
      <c r="S1068" s="21">
        <v>21</v>
      </c>
      <c r="T1068" s="21">
        <v>0</v>
      </c>
      <c r="U1068" s="21">
        <v>20</v>
      </c>
      <c r="V1068" s="21">
        <v>0</v>
      </c>
      <c r="W1068" s="21">
        <v>0</v>
      </c>
      <c r="X1068" s="21">
        <v>0</v>
      </c>
      <c r="Y1068" s="21">
        <v>0</v>
      </c>
      <c r="Z1068" s="21">
        <v>0</v>
      </c>
      <c r="AA1068" s="21">
        <v>32</v>
      </c>
      <c r="AB1068" s="21">
        <v>0</v>
      </c>
      <c r="AC1068" s="21">
        <v>38</v>
      </c>
      <c r="AD1068" s="21">
        <v>0</v>
      </c>
      <c r="AE1068" s="21">
        <v>0</v>
      </c>
      <c r="AF1068" s="21">
        <v>0</v>
      </c>
      <c r="AG1068" s="21">
        <v>0</v>
      </c>
      <c r="AH1068" s="21">
        <v>0</v>
      </c>
      <c r="AI1068" s="21">
        <v>0</v>
      </c>
      <c r="AJ1068" s="21">
        <v>0</v>
      </c>
      <c r="AK1068" s="21">
        <v>0</v>
      </c>
      <c r="AL1068" s="21">
        <v>0</v>
      </c>
      <c r="AM1068" s="21">
        <v>0</v>
      </c>
      <c r="AN1068" s="21">
        <v>0</v>
      </c>
      <c r="AO1068" s="21">
        <v>0</v>
      </c>
      <c r="AP1068" s="21">
        <v>0</v>
      </c>
      <c r="AQ1068" s="21">
        <v>0</v>
      </c>
      <c r="AR1068" s="21">
        <v>0</v>
      </c>
      <c r="AS1068" s="21">
        <v>0</v>
      </c>
      <c r="AT1068" s="21">
        <v>0</v>
      </c>
      <c r="AU1068" s="21">
        <v>0</v>
      </c>
      <c r="AV1068" s="21">
        <v>0</v>
      </c>
      <c r="AW1068" s="21">
        <v>0</v>
      </c>
      <c r="AX1068" s="21">
        <v>0</v>
      </c>
      <c r="AZ10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10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68" s="22">
        <f>Enrollment[[#This Row],[Refugee Children 3-14]]+Enrollment[[#This Row],[Refugee Children 15-24]]</f>
        <v>111</v>
      </c>
      <c r="BC10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68" s="22">
        <f>Enrollment[[#This Row],[Host Children 3-14]]+Enrollment[[#This Row],[Host Children 15-24]]</f>
        <v>0</v>
      </c>
      <c r="BF1068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068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068" s="22">
        <f>Enrollment[[#This Row],['# of Boys from host community in age group 3-5 enrolled in learning spaces]]+Enrollment[[#This Row],['# of Boys from host community in age group 6-14 enrolled in learning spaces]]</f>
        <v>0</v>
      </c>
      <c r="BI1068" s="22">
        <f>Enrollment[[#This Row],['# of Girls from host community in age group 3-5 enrolled in learning spaces]]+Enrollment[[#This Row],['# of Girls from host community in age group 6-14 enrolled in learning spaces]]</f>
        <v>0</v>
      </c>
      <c r="BJ1068" s="22">
        <f>Enrollment[[#This Row],[Male Refugee (3-14)]]+Enrollment[[#This Row],[Host Male (3-14)]]</f>
        <v>58</v>
      </c>
      <c r="BK1068" s="22">
        <f>Enrollment[[#This Row],[Female Refugee (3-14)]]+Enrollment[[#This Row],[Host Female (3-14)]]</f>
        <v>53</v>
      </c>
      <c r="BL10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68" s="22">
        <f>Enrollment[[#This Row],['# of Boys from host community in age group 15-17 enrolled in learning spaces]]+Enrollment[[#This Row],['# of Boys from host community in age group 18-24 enrolled in learning spaces]]</f>
        <v>0</v>
      </c>
      <c r="BO10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68" s="22">
        <f>Enrollment[[#This Row],[Male Refugee (15-24)]]+Enrollment[[#This Row],[Male Host (15-24)]]</f>
        <v>0</v>
      </c>
      <c r="BQ1068" s="22">
        <f>Enrollment[[#This Row],[Female Refugee  (15-24)]]+Enrollment[[#This Row],[Female Host (15-24)]]</f>
        <v>0</v>
      </c>
      <c r="BR1068" s="22">
        <f>Enrollment[[#This Row],[Total Male (3-14)]]+Enrollment[[#This Row],[Total Male (15-24)]]</f>
        <v>58</v>
      </c>
      <c r="BS1068" s="22">
        <f>Enrollment[[#This Row],[Total Female (3-14)]]+Enrollment[[#This Row],[Total Female (15-24)]]</f>
        <v>53</v>
      </c>
      <c r="BT1068" s="22">
        <f>Enrollment[[#This Row],[Refugee Total]]+Enrollment[[#This Row],[Total Host]]</f>
        <v>111</v>
      </c>
      <c r="BU1068" s="22">
        <f>Enrollment[[#This Row],['# of Girls from refugee community in age group 3-5 enrolled in learning spaces]]+Enrollment[[#This Row],['# of Girls from host community in age group 3-5 enrolled in learning spaces]]</f>
        <v>21</v>
      </c>
      <c r="BV106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0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68" s="22">
        <f>Enrollment[[#This Row],['# of Boys from refugee community in age group 3-5 enrolled in learning spaces]]+Enrollment[[#This Row],['# of Boys from host community in age group 3-5 enrolled in learning spaces]]</f>
        <v>20</v>
      </c>
      <c r="BZ1068" s="22">
        <f>Enrollment[[#This Row],['# of Boys from refugee community in age group 6-14 enrolled in learning spaces]]+Enrollment[[#This Row],['# of Boys from host community in age group 6-14 enrolled in learning spaces]]</f>
        <v>38</v>
      </c>
      <c r="CA10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69" spans="1:80">
      <c r="A1069" s="21" t="s">
        <v>142</v>
      </c>
      <c r="B1069" s="21" t="s">
        <v>143</v>
      </c>
      <c r="E1069" s="21" t="s">
        <v>1345</v>
      </c>
      <c r="F1069" s="21" t="s">
        <v>1691</v>
      </c>
      <c r="G1069" s="21">
        <v>31013189</v>
      </c>
      <c r="H1069" s="21" t="s">
        <v>166</v>
      </c>
      <c r="I1069" s="21" t="s">
        <v>259</v>
      </c>
      <c r="J1069" s="21" t="s">
        <v>168</v>
      </c>
      <c r="K1069" s="21">
        <v>21.180663240336202</v>
      </c>
      <c r="L1069" s="21">
        <v>92.155187301242194</v>
      </c>
      <c r="M1069" s="21">
        <v>-38.717358470692098</v>
      </c>
      <c r="N1069" s="21">
        <v>4</v>
      </c>
      <c r="P1069" s="21" t="s">
        <v>99</v>
      </c>
      <c r="Q1069" s="21" t="s">
        <v>108</v>
      </c>
      <c r="S1069" s="21">
        <v>19</v>
      </c>
      <c r="T1069" s="21">
        <v>0</v>
      </c>
      <c r="U1069" s="21">
        <v>22</v>
      </c>
      <c r="V1069" s="21">
        <v>0</v>
      </c>
      <c r="W1069" s="21">
        <v>0</v>
      </c>
      <c r="X1069" s="21">
        <v>0</v>
      </c>
      <c r="Y1069" s="21">
        <v>0</v>
      </c>
      <c r="Z1069" s="21">
        <v>0</v>
      </c>
      <c r="AA1069" s="21">
        <v>25</v>
      </c>
      <c r="AB1069" s="21">
        <v>0</v>
      </c>
      <c r="AC1069" s="21">
        <v>41</v>
      </c>
      <c r="AD1069" s="21">
        <v>0</v>
      </c>
      <c r="AE1069" s="21">
        <v>0</v>
      </c>
      <c r="AF1069" s="21">
        <v>0</v>
      </c>
      <c r="AG1069" s="21">
        <v>0</v>
      </c>
      <c r="AH1069" s="21">
        <v>0</v>
      </c>
      <c r="AI1069" s="21">
        <v>0</v>
      </c>
      <c r="AJ1069" s="21">
        <v>0</v>
      </c>
      <c r="AK1069" s="21">
        <v>0</v>
      </c>
      <c r="AL1069" s="21">
        <v>0</v>
      </c>
      <c r="AM1069" s="21">
        <v>0</v>
      </c>
      <c r="AN1069" s="21">
        <v>0</v>
      </c>
      <c r="AO1069" s="21">
        <v>0</v>
      </c>
      <c r="AP1069" s="21">
        <v>0</v>
      </c>
      <c r="AQ1069" s="21">
        <v>0</v>
      </c>
      <c r="AR1069" s="21">
        <v>0</v>
      </c>
      <c r="AS1069" s="21">
        <v>0</v>
      </c>
      <c r="AT1069" s="21">
        <v>0</v>
      </c>
      <c r="AU1069" s="21">
        <v>0</v>
      </c>
      <c r="AV1069" s="21">
        <v>0</v>
      </c>
      <c r="AW1069" s="21">
        <v>0</v>
      </c>
      <c r="AX1069" s="21">
        <v>0</v>
      </c>
      <c r="AZ10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0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69" s="22">
        <f>Enrollment[[#This Row],[Refugee Children 3-14]]+Enrollment[[#This Row],[Refugee Children 15-24]]</f>
        <v>107</v>
      </c>
      <c r="BC10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69" s="22">
        <f>Enrollment[[#This Row],[Host Children 3-14]]+Enrollment[[#This Row],[Host Children 15-24]]</f>
        <v>0</v>
      </c>
      <c r="BF1069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069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1069" s="22">
        <f>Enrollment[[#This Row],['# of Boys from host community in age group 3-5 enrolled in learning spaces]]+Enrollment[[#This Row],['# of Boys from host community in age group 6-14 enrolled in learning spaces]]</f>
        <v>0</v>
      </c>
      <c r="BI1069" s="22">
        <f>Enrollment[[#This Row],['# of Girls from host community in age group 3-5 enrolled in learning spaces]]+Enrollment[[#This Row],['# of Girls from host community in age group 6-14 enrolled in learning spaces]]</f>
        <v>0</v>
      </c>
      <c r="BJ1069" s="22">
        <f>Enrollment[[#This Row],[Male Refugee (3-14)]]+Enrollment[[#This Row],[Host Male (3-14)]]</f>
        <v>63</v>
      </c>
      <c r="BK1069" s="22">
        <f>Enrollment[[#This Row],[Female Refugee (3-14)]]+Enrollment[[#This Row],[Host Female (3-14)]]</f>
        <v>44</v>
      </c>
      <c r="BL10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69" s="22">
        <f>Enrollment[[#This Row],['# of Boys from host community in age group 15-17 enrolled in learning spaces]]+Enrollment[[#This Row],['# of Boys from host community in age group 18-24 enrolled in learning spaces]]</f>
        <v>0</v>
      </c>
      <c r="BO10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69" s="22">
        <f>Enrollment[[#This Row],[Male Refugee (15-24)]]+Enrollment[[#This Row],[Male Host (15-24)]]</f>
        <v>0</v>
      </c>
      <c r="BQ1069" s="22">
        <f>Enrollment[[#This Row],[Female Refugee  (15-24)]]+Enrollment[[#This Row],[Female Host (15-24)]]</f>
        <v>0</v>
      </c>
      <c r="BR1069" s="22">
        <f>Enrollment[[#This Row],[Total Male (3-14)]]+Enrollment[[#This Row],[Total Male (15-24)]]</f>
        <v>63</v>
      </c>
      <c r="BS1069" s="22">
        <f>Enrollment[[#This Row],[Total Female (3-14)]]+Enrollment[[#This Row],[Total Female (15-24)]]</f>
        <v>44</v>
      </c>
      <c r="BT1069" s="22">
        <f>Enrollment[[#This Row],[Refugee Total]]+Enrollment[[#This Row],[Total Host]]</f>
        <v>107</v>
      </c>
      <c r="BU1069" s="22">
        <f>Enrollment[[#This Row],['# of Girls from refugee community in age group 3-5 enrolled in learning spaces]]+Enrollment[[#This Row],['# of Girls from host community in age group 3-5 enrolled in learning spaces]]</f>
        <v>19</v>
      </c>
      <c r="BV1069" s="22">
        <f>Enrollment[[#This Row],['# of Girls from refugee community in age group 6-14 enrolled in learning spaces]]+Enrollment[[#This Row],['# of Girls from host community in age group 6-14 enrolled in learning spaces]]</f>
        <v>25</v>
      </c>
      <c r="BW10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69" s="22">
        <f>Enrollment[[#This Row],['# of Boys from refugee community in age group 3-5 enrolled in learning spaces]]+Enrollment[[#This Row],['# of Boys from host community in age group 3-5 enrolled in learning spaces]]</f>
        <v>22</v>
      </c>
      <c r="BZ1069" s="22">
        <f>Enrollment[[#This Row],['# of Boys from refugee community in age group 6-14 enrolled in learning spaces]]+Enrollment[[#This Row],['# of Boys from host community in age group 6-14 enrolled in learning spaces]]</f>
        <v>41</v>
      </c>
      <c r="CA10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70" spans="1:80">
      <c r="A1070" s="21" t="s">
        <v>142</v>
      </c>
      <c r="B1070" s="21" t="s">
        <v>143</v>
      </c>
      <c r="E1070" s="21" t="s">
        <v>1363</v>
      </c>
      <c r="F1070" s="21" t="s">
        <v>1692</v>
      </c>
      <c r="G1070" s="21">
        <v>31012998</v>
      </c>
      <c r="H1070" s="21" t="s">
        <v>166</v>
      </c>
      <c r="I1070" s="21" t="s">
        <v>259</v>
      </c>
      <c r="J1070" s="21" t="s">
        <v>168</v>
      </c>
      <c r="K1070" s="21">
        <v>21.183194812650001</v>
      </c>
      <c r="L1070" s="21">
        <v>92.153534591408899</v>
      </c>
      <c r="M1070" s="21">
        <v>-44.261511962070003</v>
      </c>
      <c r="N1070" s="21">
        <v>4</v>
      </c>
      <c r="P1070" s="21" t="s">
        <v>99</v>
      </c>
      <c r="Q1070" s="21" t="s">
        <v>108</v>
      </c>
      <c r="S1070" s="21">
        <v>15</v>
      </c>
      <c r="T1070" s="21">
        <v>0</v>
      </c>
      <c r="U1070" s="21">
        <v>24</v>
      </c>
      <c r="V1070" s="21">
        <v>0</v>
      </c>
      <c r="W1070" s="21">
        <v>0</v>
      </c>
      <c r="X1070" s="21">
        <v>0</v>
      </c>
      <c r="Y1070" s="21">
        <v>0</v>
      </c>
      <c r="Z1070" s="21">
        <v>0</v>
      </c>
      <c r="AA1070" s="21">
        <v>31</v>
      </c>
      <c r="AB1070" s="21">
        <v>0</v>
      </c>
      <c r="AC1070" s="21">
        <v>39</v>
      </c>
      <c r="AD1070" s="21">
        <v>0</v>
      </c>
      <c r="AE1070" s="21">
        <v>0</v>
      </c>
      <c r="AF1070" s="21">
        <v>0</v>
      </c>
      <c r="AG1070" s="21">
        <v>0</v>
      </c>
      <c r="AH1070" s="21">
        <v>0</v>
      </c>
      <c r="AI1070" s="21">
        <v>0</v>
      </c>
      <c r="AJ1070" s="21">
        <v>0</v>
      </c>
      <c r="AK1070" s="21">
        <v>0</v>
      </c>
      <c r="AL1070" s="21">
        <v>0</v>
      </c>
      <c r="AM1070" s="21">
        <v>0</v>
      </c>
      <c r="AN1070" s="21">
        <v>0</v>
      </c>
      <c r="AO1070" s="21">
        <v>0</v>
      </c>
      <c r="AP1070" s="21">
        <v>0</v>
      </c>
      <c r="AQ1070" s="21">
        <v>0</v>
      </c>
      <c r="AR1070" s="21">
        <v>0</v>
      </c>
      <c r="AS1070" s="21">
        <v>0</v>
      </c>
      <c r="AT1070" s="21">
        <v>0</v>
      </c>
      <c r="AU1070" s="21">
        <v>0</v>
      </c>
      <c r="AV1070" s="21">
        <v>0</v>
      </c>
      <c r="AW1070" s="21">
        <v>0</v>
      </c>
      <c r="AX1070" s="21">
        <v>0</v>
      </c>
      <c r="AZ10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10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70" s="22">
        <f>Enrollment[[#This Row],[Refugee Children 3-14]]+Enrollment[[#This Row],[Refugee Children 15-24]]</f>
        <v>109</v>
      </c>
      <c r="BC10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70" s="22">
        <f>Enrollment[[#This Row],[Host Children 3-14]]+Enrollment[[#This Row],[Host Children 15-24]]</f>
        <v>0</v>
      </c>
      <c r="BF1070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070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070" s="22">
        <f>Enrollment[[#This Row],['# of Boys from host community in age group 3-5 enrolled in learning spaces]]+Enrollment[[#This Row],['# of Boys from host community in age group 6-14 enrolled in learning spaces]]</f>
        <v>0</v>
      </c>
      <c r="BI1070" s="22">
        <f>Enrollment[[#This Row],['# of Girls from host community in age group 3-5 enrolled in learning spaces]]+Enrollment[[#This Row],['# of Girls from host community in age group 6-14 enrolled in learning spaces]]</f>
        <v>0</v>
      </c>
      <c r="BJ1070" s="22">
        <f>Enrollment[[#This Row],[Male Refugee (3-14)]]+Enrollment[[#This Row],[Host Male (3-14)]]</f>
        <v>63</v>
      </c>
      <c r="BK1070" s="22">
        <f>Enrollment[[#This Row],[Female Refugee (3-14)]]+Enrollment[[#This Row],[Host Female (3-14)]]</f>
        <v>46</v>
      </c>
      <c r="BL10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70" s="22">
        <f>Enrollment[[#This Row],['# of Boys from host community in age group 15-17 enrolled in learning spaces]]+Enrollment[[#This Row],['# of Boys from host community in age group 18-24 enrolled in learning spaces]]</f>
        <v>0</v>
      </c>
      <c r="BO10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70" s="22">
        <f>Enrollment[[#This Row],[Male Refugee (15-24)]]+Enrollment[[#This Row],[Male Host (15-24)]]</f>
        <v>0</v>
      </c>
      <c r="BQ1070" s="22">
        <f>Enrollment[[#This Row],[Female Refugee  (15-24)]]+Enrollment[[#This Row],[Female Host (15-24)]]</f>
        <v>0</v>
      </c>
      <c r="BR1070" s="22">
        <f>Enrollment[[#This Row],[Total Male (3-14)]]+Enrollment[[#This Row],[Total Male (15-24)]]</f>
        <v>63</v>
      </c>
      <c r="BS1070" s="22">
        <f>Enrollment[[#This Row],[Total Female (3-14)]]+Enrollment[[#This Row],[Total Female (15-24)]]</f>
        <v>46</v>
      </c>
      <c r="BT1070" s="22">
        <f>Enrollment[[#This Row],[Refugee Total]]+Enrollment[[#This Row],[Total Host]]</f>
        <v>109</v>
      </c>
      <c r="BU1070" s="22">
        <f>Enrollment[[#This Row],['# of Girls from refugee community in age group 3-5 enrolled in learning spaces]]+Enrollment[[#This Row],['# of Girls from host community in age group 3-5 enrolled in learning spaces]]</f>
        <v>15</v>
      </c>
      <c r="BV1070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0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70" s="22">
        <f>Enrollment[[#This Row],['# of Boys from refugee community in age group 3-5 enrolled in learning spaces]]+Enrollment[[#This Row],['# of Boys from host community in age group 3-5 enrolled in learning spaces]]</f>
        <v>24</v>
      </c>
      <c r="BZ1070" s="22">
        <f>Enrollment[[#This Row],['# of Boys from refugee community in age group 6-14 enrolled in learning spaces]]+Enrollment[[#This Row],['# of Boys from host community in age group 6-14 enrolled in learning spaces]]</f>
        <v>39</v>
      </c>
      <c r="CA10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71" spans="1:80">
      <c r="A1071" s="21" t="s">
        <v>142</v>
      </c>
      <c r="B1071" s="21" t="s">
        <v>143</v>
      </c>
      <c r="E1071" s="21" t="s">
        <v>392</v>
      </c>
      <c r="F1071" s="21" t="s">
        <v>1693</v>
      </c>
      <c r="G1071" s="21">
        <v>31013114</v>
      </c>
      <c r="H1071" s="21" t="s">
        <v>166</v>
      </c>
      <c r="I1071" s="21" t="s">
        <v>259</v>
      </c>
      <c r="J1071" s="21" t="s">
        <v>168</v>
      </c>
      <c r="K1071" s="21">
        <v>21.184456000000001</v>
      </c>
      <c r="L1071" s="21">
        <v>92.152816999999999</v>
      </c>
      <c r="M1071" s="21">
        <v>0</v>
      </c>
      <c r="N1071" s="21">
        <v>0</v>
      </c>
      <c r="P1071" s="21" t="s">
        <v>99</v>
      </c>
      <c r="Q1071" s="21" t="s">
        <v>108</v>
      </c>
      <c r="S1071" s="21">
        <v>16</v>
      </c>
      <c r="T1071" s="21">
        <v>0</v>
      </c>
      <c r="U1071" s="21">
        <v>25</v>
      </c>
      <c r="V1071" s="21">
        <v>0</v>
      </c>
      <c r="W1071" s="21">
        <v>0</v>
      </c>
      <c r="X1071" s="21">
        <v>0</v>
      </c>
      <c r="Y1071" s="21">
        <v>0</v>
      </c>
      <c r="Z1071" s="21">
        <v>0</v>
      </c>
      <c r="AA1071" s="21">
        <v>27</v>
      </c>
      <c r="AB1071" s="21">
        <v>0</v>
      </c>
      <c r="AC1071" s="21">
        <v>43</v>
      </c>
      <c r="AD1071" s="21">
        <v>0</v>
      </c>
      <c r="AE1071" s="21">
        <v>0</v>
      </c>
      <c r="AF1071" s="21">
        <v>0</v>
      </c>
      <c r="AG1071" s="21">
        <v>0</v>
      </c>
      <c r="AH1071" s="21">
        <v>0</v>
      </c>
      <c r="AI1071" s="21">
        <v>0</v>
      </c>
      <c r="AJ1071" s="21">
        <v>0</v>
      </c>
      <c r="AK1071" s="21">
        <v>0</v>
      </c>
      <c r="AL1071" s="21">
        <v>0</v>
      </c>
      <c r="AM1071" s="21">
        <v>0</v>
      </c>
      <c r="AN1071" s="21">
        <v>0</v>
      </c>
      <c r="AO1071" s="21">
        <v>0</v>
      </c>
      <c r="AP1071" s="21">
        <v>0</v>
      </c>
      <c r="AQ1071" s="21">
        <v>0</v>
      </c>
      <c r="AR1071" s="21">
        <v>0</v>
      </c>
      <c r="AS1071" s="21">
        <v>0</v>
      </c>
      <c r="AT1071" s="21">
        <v>0</v>
      </c>
      <c r="AU1071" s="21">
        <v>0</v>
      </c>
      <c r="AV1071" s="21">
        <v>0</v>
      </c>
      <c r="AW1071" s="21">
        <v>0</v>
      </c>
      <c r="AX1071" s="21">
        <v>0</v>
      </c>
      <c r="AZ10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10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71" s="22">
        <f>Enrollment[[#This Row],[Refugee Children 3-14]]+Enrollment[[#This Row],[Refugee Children 15-24]]</f>
        <v>111</v>
      </c>
      <c r="BC10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71" s="22">
        <f>Enrollment[[#This Row],[Host Children 3-14]]+Enrollment[[#This Row],[Host Children 15-24]]</f>
        <v>0</v>
      </c>
      <c r="BF1071" s="22">
        <f>Enrollment[[#This Row],['# of Boys from refugee community in age group 3-5 enrolled in learning spaces]]+Enrollment[[#This Row],['# of Boys from refugee community in age group 6-14 enrolled in learning spaces]]</f>
        <v>68</v>
      </c>
      <c r="BG1071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1071" s="22">
        <f>Enrollment[[#This Row],['# of Boys from host community in age group 3-5 enrolled in learning spaces]]+Enrollment[[#This Row],['# of Boys from host community in age group 6-14 enrolled in learning spaces]]</f>
        <v>0</v>
      </c>
      <c r="BI1071" s="22">
        <f>Enrollment[[#This Row],['# of Girls from host community in age group 3-5 enrolled in learning spaces]]+Enrollment[[#This Row],['# of Girls from host community in age group 6-14 enrolled in learning spaces]]</f>
        <v>0</v>
      </c>
      <c r="BJ1071" s="22">
        <f>Enrollment[[#This Row],[Male Refugee (3-14)]]+Enrollment[[#This Row],[Host Male (3-14)]]</f>
        <v>68</v>
      </c>
      <c r="BK1071" s="22">
        <f>Enrollment[[#This Row],[Female Refugee (3-14)]]+Enrollment[[#This Row],[Host Female (3-14)]]</f>
        <v>43</v>
      </c>
      <c r="BL10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71" s="22">
        <f>Enrollment[[#This Row],['# of Boys from host community in age group 15-17 enrolled in learning spaces]]+Enrollment[[#This Row],['# of Boys from host community in age group 18-24 enrolled in learning spaces]]</f>
        <v>0</v>
      </c>
      <c r="BO10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71" s="22">
        <f>Enrollment[[#This Row],[Male Refugee (15-24)]]+Enrollment[[#This Row],[Male Host (15-24)]]</f>
        <v>0</v>
      </c>
      <c r="BQ1071" s="22">
        <f>Enrollment[[#This Row],[Female Refugee  (15-24)]]+Enrollment[[#This Row],[Female Host (15-24)]]</f>
        <v>0</v>
      </c>
      <c r="BR1071" s="22">
        <f>Enrollment[[#This Row],[Total Male (3-14)]]+Enrollment[[#This Row],[Total Male (15-24)]]</f>
        <v>68</v>
      </c>
      <c r="BS1071" s="22">
        <f>Enrollment[[#This Row],[Total Female (3-14)]]+Enrollment[[#This Row],[Total Female (15-24)]]</f>
        <v>43</v>
      </c>
      <c r="BT1071" s="22">
        <f>Enrollment[[#This Row],[Refugee Total]]+Enrollment[[#This Row],[Total Host]]</f>
        <v>111</v>
      </c>
      <c r="BU1071" s="22">
        <f>Enrollment[[#This Row],['# of Girls from refugee community in age group 3-5 enrolled in learning spaces]]+Enrollment[[#This Row],['# of Girls from host community in age group 3-5 enrolled in learning spaces]]</f>
        <v>16</v>
      </c>
      <c r="BV1071" s="22">
        <f>Enrollment[[#This Row],['# of Girls from refugee community in age group 6-14 enrolled in learning spaces]]+Enrollment[[#This Row],['# of Girls from host community in age group 6-14 enrolled in learning spaces]]</f>
        <v>27</v>
      </c>
      <c r="BW10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71" s="22">
        <f>Enrollment[[#This Row],['# of Boys from refugee community in age group 3-5 enrolled in learning spaces]]+Enrollment[[#This Row],['# of Boys from host community in age group 3-5 enrolled in learning spaces]]</f>
        <v>25</v>
      </c>
      <c r="BZ1071" s="22">
        <f>Enrollment[[#This Row],['# of Boys from refugee community in age group 6-14 enrolled in learning spaces]]+Enrollment[[#This Row],['# of Boys from host community in age group 6-14 enrolled in learning spaces]]</f>
        <v>43</v>
      </c>
      <c r="CA10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72" spans="1:80">
      <c r="A1072" s="21" t="s">
        <v>142</v>
      </c>
      <c r="B1072" s="21" t="s">
        <v>143</v>
      </c>
      <c r="E1072" s="21" t="s">
        <v>1694</v>
      </c>
      <c r="F1072" s="21" t="s">
        <v>1695</v>
      </c>
      <c r="G1072" s="21">
        <v>31013212</v>
      </c>
      <c r="H1072" s="21" t="s">
        <v>166</v>
      </c>
      <c r="I1072" s="21" t="s">
        <v>167</v>
      </c>
      <c r="J1072" s="21" t="s">
        <v>168</v>
      </c>
      <c r="P1072" s="21" t="s">
        <v>99</v>
      </c>
      <c r="Q1072" s="21" t="s">
        <v>108</v>
      </c>
      <c r="S1072" s="21">
        <v>20</v>
      </c>
      <c r="T1072" s="21">
        <v>0</v>
      </c>
      <c r="U1072" s="21">
        <v>21</v>
      </c>
      <c r="V1072" s="21">
        <v>0</v>
      </c>
      <c r="W1072" s="21">
        <v>0</v>
      </c>
      <c r="X1072" s="21">
        <v>0</v>
      </c>
      <c r="Y1072" s="21">
        <v>0</v>
      </c>
      <c r="Z1072" s="21">
        <v>0</v>
      </c>
      <c r="AA1072" s="21">
        <v>27</v>
      </c>
      <c r="AB1072" s="21">
        <v>0</v>
      </c>
      <c r="AC1072" s="21">
        <v>33</v>
      </c>
      <c r="AD1072" s="21">
        <v>0</v>
      </c>
      <c r="AE1072" s="21">
        <v>0</v>
      </c>
      <c r="AF1072" s="21">
        <v>0</v>
      </c>
      <c r="AG1072" s="21">
        <v>0</v>
      </c>
      <c r="AH1072" s="21">
        <v>0</v>
      </c>
      <c r="AI1072" s="21">
        <v>0</v>
      </c>
      <c r="AJ1072" s="21">
        <v>0</v>
      </c>
      <c r="AK1072" s="21">
        <v>0</v>
      </c>
      <c r="AL1072" s="21">
        <v>0</v>
      </c>
      <c r="AM1072" s="21">
        <v>0</v>
      </c>
      <c r="AN1072" s="21">
        <v>0</v>
      </c>
      <c r="AO1072" s="21">
        <v>0</v>
      </c>
      <c r="AP1072" s="21">
        <v>0</v>
      </c>
      <c r="AQ1072" s="21">
        <v>0</v>
      </c>
      <c r="AR1072" s="21">
        <v>0</v>
      </c>
      <c r="AS1072" s="21">
        <v>0</v>
      </c>
      <c r="AT1072" s="21">
        <v>0</v>
      </c>
      <c r="AU1072" s="21">
        <v>0</v>
      </c>
      <c r="AV1072" s="21">
        <v>0</v>
      </c>
      <c r="AW1072" s="21">
        <v>0</v>
      </c>
      <c r="AX1072" s="21">
        <v>0</v>
      </c>
      <c r="AZ10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101</v>
      </c>
      <c r="BA10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72" s="22">
        <f>Enrollment[[#This Row],[Refugee Children 3-14]]+Enrollment[[#This Row],[Refugee Children 15-24]]</f>
        <v>101</v>
      </c>
      <c r="BC10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72" s="22">
        <f>Enrollment[[#This Row],[Host Children 3-14]]+Enrollment[[#This Row],[Host Children 15-24]]</f>
        <v>0</v>
      </c>
      <c r="BF1072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072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072" s="22">
        <f>Enrollment[[#This Row],['# of Boys from host community in age group 3-5 enrolled in learning spaces]]+Enrollment[[#This Row],['# of Boys from host community in age group 6-14 enrolled in learning spaces]]</f>
        <v>0</v>
      </c>
      <c r="BI1072" s="22">
        <f>Enrollment[[#This Row],['# of Girls from host community in age group 3-5 enrolled in learning spaces]]+Enrollment[[#This Row],['# of Girls from host community in age group 6-14 enrolled in learning spaces]]</f>
        <v>0</v>
      </c>
      <c r="BJ1072" s="22">
        <f>Enrollment[[#This Row],[Male Refugee (3-14)]]+Enrollment[[#This Row],[Host Male (3-14)]]</f>
        <v>54</v>
      </c>
      <c r="BK1072" s="22">
        <f>Enrollment[[#This Row],[Female Refugee (3-14)]]+Enrollment[[#This Row],[Host Female (3-14)]]</f>
        <v>47</v>
      </c>
      <c r="BL10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72" s="22">
        <f>Enrollment[[#This Row],['# of Boys from host community in age group 15-17 enrolled in learning spaces]]+Enrollment[[#This Row],['# of Boys from host community in age group 18-24 enrolled in learning spaces]]</f>
        <v>0</v>
      </c>
      <c r="BO10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72" s="22">
        <f>Enrollment[[#This Row],[Male Refugee (15-24)]]+Enrollment[[#This Row],[Male Host (15-24)]]</f>
        <v>0</v>
      </c>
      <c r="BQ1072" s="22">
        <f>Enrollment[[#This Row],[Female Refugee  (15-24)]]+Enrollment[[#This Row],[Female Host (15-24)]]</f>
        <v>0</v>
      </c>
      <c r="BR1072" s="22">
        <f>Enrollment[[#This Row],[Total Male (3-14)]]+Enrollment[[#This Row],[Total Male (15-24)]]</f>
        <v>54</v>
      </c>
      <c r="BS1072" s="22">
        <f>Enrollment[[#This Row],[Total Female (3-14)]]+Enrollment[[#This Row],[Total Female (15-24)]]</f>
        <v>47</v>
      </c>
      <c r="BT1072" s="22">
        <f>Enrollment[[#This Row],[Refugee Total]]+Enrollment[[#This Row],[Total Host]]</f>
        <v>101</v>
      </c>
      <c r="BU1072" s="22">
        <f>Enrollment[[#This Row],['# of Girls from refugee community in age group 3-5 enrolled in learning spaces]]+Enrollment[[#This Row],['# of Girls from host community in age group 3-5 enrolled in learning spaces]]</f>
        <v>20</v>
      </c>
      <c r="BV1072" s="22">
        <f>Enrollment[[#This Row],['# of Girls from refugee community in age group 6-14 enrolled in learning spaces]]+Enrollment[[#This Row],['# of Girls from host community in age group 6-14 enrolled in learning spaces]]</f>
        <v>27</v>
      </c>
      <c r="BW10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72" s="22">
        <f>Enrollment[[#This Row],['# of Boys from refugee community in age group 3-5 enrolled in learning spaces]]+Enrollment[[#This Row],['# of Boys from host community in age group 3-5 enrolled in learning spaces]]</f>
        <v>21</v>
      </c>
      <c r="BZ1072" s="22">
        <f>Enrollment[[#This Row],['# of Boys from refugee community in age group 6-14 enrolled in learning spaces]]+Enrollment[[#This Row],['# of Boys from host community in age group 6-14 enrolled in learning spaces]]</f>
        <v>33</v>
      </c>
      <c r="CA10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73" spans="1:80">
      <c r="A1073" s="21" t="s">
        <v>142</v>
      </c>
      <c r="B1073" s="21" t="s">
        <v>143</v>
      </c>
      <c r="E1073" s="21" t="s">
        <v>1369</v>
      </c>
      <c r="F1073" s="21" t="s">
        <v>1647</v>
      </c>
      <c r="G1073" s="21">
        <v>31013149</v>
      </c>
      <c r="H1073" s="21" t="s">
        <v>166</v>
      </c>
      <c r="I1073" s="21" t="s">
        <v>259</v>
      </c>
      <c r="J1073" s="21" t="s">
        <v>168</v>
      </c>
      <c r="K1073" s="21">
        <v>21.185278</v>
      </c>
      <c r="L1073" s="21">
        <v>92.152643999999995</v>
      </c>
      <c r="M1073" s="21">
        <v>0</v>
      </c>
      <c r="N1073" s="21">
        <v>0</v>
      </c>
      <c r="P1073" s="21" t="s">
        <v>99</v>
      </c>
      <c r="Q1073" s="21" t="s">
        <v>108</v>
      </c>
      <c r="S1073" s="21">
        <v>20</v>
      </c>
      <c r="T1073" s="21">
        <v>0</v>
      </c>
      <c r="U1073" s="21">
        <v>21</v>
      </c>
      <c r="V1073" s="21">
        <v>0</v>
      </c>
      <c r="W1073" s="21">
        <v>0</v>
      </c>
      <c r="X1073" s="21">
        <v>0</v>
      </c>
      <c r="Y1073" s="21">
        <v>0</v>
      </c>
      <c r="Z1073" s="21">
        <v>0</v>
      </c>
      <c r="AA1073" s="21">
        <v>22</v>
      </c>
      <c r="AB1073" s="21">
        <v>0</v>
      </c>
      <c r="AC1073" s="21">
        <v>38</v>
      </c>
      <c r="AD1073" s="21">
        <v>0</v>
      </c>
      <c r="AE1073" s="21">
        <v>0</v>
      </c>
      <c r="AF1073" s="21">
        <v>0</v>
      </c>
      <c r="AG1073" s="21">
        <v>0</v>
      </c>
      <c r="AH1073" s="21">
        <v>0</v>
      </c>
      <c r="AI1073" s="21">
        <v>0</v>
      </c>
      <c r="AJ1073" s="21">
        <v>0</v>
      </c>
      <c r="AK1073" s="21">
        <v>0</v>
      </c>
      <c r="AL1073" s="21">
        <v>0</v>
      </c>
      <c r="AM1073" s="21">
        <v>0</v>
      </c>
      <c r="AN1073" s="21">
        <v>0</v>
      </c>
      <c r="AO1073" s="21">
        <v>0</v>
      </c>
      <c r="AP1073" s="21">
        <v>0</v>
      </c>
      <c r="AQ1073" s="21">
        <v>0</v>
      </c>
      <c r="AR1073" s="21">
        <v>0</v>
      </c>
      <c r="AS1073" s="21">
        <v>0</v>
      </c>
      <c r="AT1073" s="21">
        <v>0</v>
      </c>
      <c r="AU1073" s="21">
        <v>0</v>
      </c>
      <c r="AV1073" s="21">
        <v>0</v>
      </c>
      <c r="AW1073" s="21">
        <v>0</v>
      </c>
      <c r="AX1073" s="21">
        <v>0</v>
      </c>
      <c r="AZ10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101</v>
      </c>
      <c r="BA10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73" s="22">
        <f>Enrollment[[#This Row],[Refugee Children 3-14]]+Enrollment[[#This Row],[Refugee Children 15-24]]</f>
        <v>101</v>
      </c>
      <c r="BC10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73" s="22">
        <f>Enrollment[[#This Row],[Host Children 3-14]]+Enrollment[[#This Row],[Host Children 15-24]]</f>
        <v>0</v>
      </c>
      <c r="BF1073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073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1073" s="22">
        <f>Enrollment[[#This Row],['# of Boys from host community in age group 3-5 enrolled in learning spaces]]+Enrollment[[#This Row],['# of Boys from host community in age group 6-14 enrolled in learning spaces]]</f>
        <v>0</v>
      </c>
      <c r="BI1073" s="22">
        <f>Enrollment[[#This Row],['# of Girls from host community in age group 3-5 enrolled in learning spaces]]+Enrollment[[#This Row],['# of Girls from host community in age group 6-14 enrolled in learning spaces]]</f>
        <v>0</v>
      </c>
      <c r="BJ1073" s="22">
        <f>Enrollment[[#This Row],[Male Refugee (3-14)]]+Enrollment[[#This Row],[Host Male (3-14)]]</f>
        <v>59</v>
      </c>
      <c r="BK1073" s="22">
        <f>Enrollment[[#This Row],[Female Refugee (3-14)]]+Enrollment[[#This Row],[Host Female (3-14)]]</f>
        <v>42</v>
      </c>
      <c r="BL10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73" s="22">
        <f>Enrollment[[#This Row],['# of Boys from host community in age group 15-17 enrolled in learning spaces]]+Enrollment[[#This Row],['# of Boys from host community in age group 18-24 enrolled in learning spaces]]</f>
        <v>0</v>
      </c>
      <c r="BO10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73" s="22">
        <f>Enrollment[[#This Row],[Male Refugee (15-24)]]+Enrollment[[#This Row],[Male Host (15-24)]]</f>
        <v>0</v>
      </c>
      <c r="BQ1073" s="22">
        <f>Enrollment[[#This Row],[Female Refugee  (15-24)]]+Enrollment[[#This Row],[Female Host (15-24)]]</f>
        <v>0</v>
      </c>
      <c r="BR1073" s="22">
        <f>Enrollment[[#This Row],[Total Male (3-14)]]+Enrollment[[#This Row],[Total Male (15-24)]]</f>
        <v>59</v>
      </c>
      <c r="BS1073" s="22">
        <f>Enrollment[[#This Row],[Total Female (3-14)]]+Enrollment[[#This Row],[Total Female (15-24)]]</f>
        <v>42</v>
      </c>
      <c r="BT1073" s="22">
        <f>Enrollment[[#This Row],[Refugee Total]]+Enrollment[[#This Row],[Total Host]]</f>
        <v>101</v>
      </c>
      <c r="BU1073" s="22">
        <f>Enrollment[[#This Row],['# of Girls from refugee community in age group 3-5 enrolled in learning spaces]]+Enrollment[[#This Row],['# of Girls from host community in age group 3-5 enrolled in learning spaces]]</f>
        <v>20</v>
      </c>
      <c r="BV1073" s="22">
        <f>Enrollment[[#This Row],['# of Girls from refugee community in age group 6-14 enrolled in learning spaces]]+Enrollment[[#This Row],['# of Girls from host community in age group 6-14 enrolled in learning spaces]]</f>
        <v>22</v>
      </c>
      <c r="BW10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73" s="22">
        <f>Enrollment[[#This Row],['# of Boys from refugee community in age group 3-5 enrolled in learning spaces]]+Enrollment[[#This Row],['# of Boys from host community in age group 3-5 enrolled in learning spaces]]</f>
        <v>21</v>
      </c>
      <c r="BZ1073" s="22">
        <f>Enrollment[[#This Row],['# of Boys from refugee community in age group 6-14 enrolled in learning spaces]]+Enrollment[[#This Row],['# of Boys from host community in age group 6-14 enrolled in learning spaces]]</f>
        <v>38</v>
      </c>
      <c r="CA10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74" spans="1:80">
      <c r="A1074" s="21" t="s">
        <v>142</v>
      </c>
      <c r="B1074" s="21" t="s">
        <v>143</v>
      </c>
      <c r="E1074" s="21" t="s">
        <v>1696</v>
      </c>
      <c r="F1074" s="21" t="s">
        <v>1697</v>
      </c>
      <c r="G1074" s="21">
        <v>31013071</v>
      </c>
      <c r="H1074" s="21" t="s">
        <v>166</v>
      </c>
      <c r="I1074" s="21" t="s">
        <v>167</v>
      </c>
      <c r="J1074" s="21" t="s">
        <v>168</v>
      </c>
      <c r="P1074" s="21" t="s">
        <v>99</v>
      </c>
      <c r="Q1074" s="21" t="s">
        <v>108</v>
      </c>
      <c r="S1074" s="21">
        <v>19</v>
      </c>
      <c r="T1074" s="21">
        <v>0</v>
      </c>
      <c r="U1074" s="21">
        <v>22</v>
      </c>
      <c r="V1074" s="21">
        <v>0</v>
      </c>
      <c r="W1074" s="21">
        <v>0</v>
      </c>
      <c r="X1074" s="21">
        <v>0</v>
      </c>
      <c r="Y1074" s="21">
        <v>0</v>
      </c>
      <c r="Z1074" s="21">
        <v>0</v>
      </c>
      <c r="AA1074" s="21">
        <v>31</v>
      </c>
      <c r="AB1074" s="21">
        <v>0</v>
      </c>
      <c r="AC1074" s="21">
        <v>39</v>
      </c>
      <c r="AD1074" s="21">
        <v>0</v>
      </c>
      <c r="AE1074" s="21">
        <v>0</v>
      </c>
      <c r="AF1074" s="21">
        <v>0</v>
      </c>
      <c r="AG1074" s="21">
        <v>0</v>
      </c>
      <c r="AH1074" s="21">
        <v>0</v>
      </c>
      <c r="AI1074" s="21">
        <v>0</v>
      </c>
      <c r="AJ1074" s="21">
        <v>0</v>
      </c>
      <c r="AK1074" s="21">
        <v>0</v>
      </c>
      <c r="AL1074" s="21">
        <v>0</v>
      </c>
      <c r="AM1074" s="21">
        <v>0</v>
      </c>
      <c r="AN1074" s="21">
        <v>0</v>
      </c>
      <c r="AO1074" s="21">
        <v>0</v>
      </c>
      <c r="AP1074" s="21">
        <v>0</v>
      </c>
      <c r="AQ1074" s="21">
        <v>0</v>
      </c>
      <c r="AR1074" s="21">
        <v>0</v>
      </c>
      <c r="AS1074" s="21">
        <v>0</v>
      </c>
      <c r="AT1074" s="21">
        <v>0</v>
      </c>
      <c r="AU1074" s="21">
        <v>0</v>
      </c>
      <c r="AV1074" s="21">
        <v>0</v>
      </c>
      <c r="AW1074" s="21">
        <v>0</v>
      </c>
      <c r="AX1074" s="21">
        <v>0</v>
      </c>
      <c r="AZ10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10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74" s="22">
        <f>Enrollment[[#This Row],[Refugee Children 3-14]]+Enrollment[[#This Row],[Refugee Children 15-24]]</f>
        <v>111</v>
      </c>
      <c r="BC10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74" s="22">
        <f>Enrollment[[#This Row],[Host Children 3-14]]+Enrollment[[#This Row],[Host Children 15-24]]</f>
        <v>0</v>
      </c>
      <c r="BF1074" s="22">
        <f>Enrollment[[#This Row],['# of Boys from refugee community in age group 3-5 enrolled in learning spaces]]+Enrollment[[#This Row],['# of Boys from refugee community in age group 6-14 enrolled in learning spaces]]</f>
        <v>61</v>
      </c>
      <c r="BG1074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074" s="22">
        <f>Enrollment[[#This Row],['# of Boys from host community in age group 3-5 enrolled in learning spaces]]+Enrollment[[#This Row],['# of Boys from host community in age group 6-14 enrolled in learning spaces]]</f>
        <v>0</v>
      </c>
      <c r="BI1074" s="22">
        <f>Enrollment[[#This Row],['# of Girls from host community in age group 3-5 enrolled in learning spaces]]+Enrollment[[#This Row],['# of Girls from host community in age group 6-14 enrolled in learning spaces]]</f>
        <v>0</v>
      </c>
      <c r="BJ1074" s="22">
        <f>Enrollment[[#This Row],[Male Refugee (3-14)]]+Enrollment[[#This Row],[Host Male (3-14)]]</f>
        <v>61</v>
      </c>
      <c r="BK1074" s="22">
        <f>Enrollment[[#This Row],[Female Refugee (3-14)]]+Enrollment[[#This Row],[Host Female (3-14)]]</f>
        <v>50</v>
      </c>
      <c r="BL10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74" s="22">
        <f>Enrollment[[#This Row],['# of Boys from host community in age group 15-17 enrolled in learning spaces]]+Enrollment[[#This Row],['# of Boys from host community in age group 18-24 enrolled in learning spaces]]</f>
        <v>0</v>
      </c>
      <c r="BO10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74" s="22">
        <f>Enrollment[[#This Row],[Male Refugee (15-24)]]+Enrollment[[#This Row],[Male Host (15-24)]]</f>
        <v>0</v>
      </c>
      <c r="BQ1074" s="22">
        <f>Enrollment[[#This Row],[Female Refugee  (15-24)]]+Enrollment[[#This Row],[Female Host (15-24)]]</f>
        <v>0</v>
      </c>
      <c r="BR1074" s="22">
        <f>Enrollment[[#This Row],[Total Male (3-14)]]+Enrollment[[#This Row],[Total Male (15-24)]]</f>
        <v>61</v>
      </c>
      <c r="BS1074" s="22">
        <f>Enrollment[[#This Row],[Total Female (3-14)]]+Enrollment[[#This Row],[Total Female (15-24)]]</f>
        <v>50</v>
      </c>
      <c r="BT1074" s="22">
        <f>Enrollment[[#This Row],[Refugee Total]]+Enrollment[[#This Row],[Total Host]]</f>
        <v>111</v>
      </c>
      <c r="BU1074" s="22">
        <f>Enrollment[[#This Row],['# of Girls from refugee community in age group 3-5 enrolled in learning spaces]]+Enrollment[[#This Row],['# of Girls from host community in age group 3-5 enrolled in learning spaces]]</f>
        <v>19</v>
      </c>
      <c r="BV1074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0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74" s="22">
        <f>Enrollment[[#This Row],['# of Boys from refugee community in age group 3-5 enrolled in learning spaces]]+Enrollment[[#This Row],['# of Boys from host community in age group 3-5 enrolled in learning spaces]]</f>
        <v>22</v>
      </c>
      <c r="BZ1074" s="22">
        <f>Enrollment[[#This Row],['# of Boys from refugee community in age group 6-14 enrolled in learning spaces]]+Enrollment[[#This Row],['# of Boys from host community in age group 6-14 enrolled in learning spaces]]</f>
        <v>39</v>
      </c>
      <c r="CA10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75" spans="1:80">
      <c r="A1075" s="21" t="s">
        <v>142</v>
      </c>
      <c r="B1075" s="21" t="s">
        <v>143</v>
      </c>
      <c r="E1075" s="21" t="s">
        <v>1696</v>
      </c>
      <c r="F1075" s="21" t="s">
        <v>1693</v>
      </c>
      <c r="G1075" s="21">
        <v>31013113</v>
      </c>
      <c r="H1075" s="21" t="s">
        <v>166</v>
      </c>
      <c r="I1075" s="21" t="s">
        <v>167</v>
      </c>
      <c r="J1075" s="21" t="s">
        <v>168</v>
      </c>
      <c r="K1075" s="21">
        <v>21.182780999999999</v>
      </c>
      <c r="L1075" s="21">
        <v>92.153059999999996</v>
      </c>
      <c r="M1075" s="21">
        <v>0</v>
      </c>
      <c r="N1075" s="21">
        <v>0</v>
      </c>
      <c r="P1075" s="21" t="s">
        <v>99</v>
      </c>
      <c r="Q1075" s="21" t="s">
        <v>108</v>
      </c>
      <c r="S1075" s="21">
        <v>20</v>
      </c>
      <c r="T1075" s="21">
        <v>0</v>
      </c>
      <c r="U1075" s="21">
        <v>18</v>
      </c>
      <c r="V1075" s="21">
        <v>0</v>
      </c>
      <c r="W1075" s="21">
        <v>0</v>
      </c>
      <c r="X1075" s="21">
        <v>0</v>
      </c>
      <c r="Y1075" s="21">
        <v>0</v>
      </c>
      <c r="Z1075" s="21">
        <v>0</v>
      </c>
      <c r="AA1075" s="21">
        <v>25</v>
      </c>
      <c r="AB1075" s="21">
        <v>0</v>
      </c>
      <c r="AC1075" s="21">
        <v>35</v>
      </c>
      <c r="AD1075" s="21">
        <v>0</v>
      </c>
      <c r="AE1075" s="21">
        <v>0</v>
      </c>
      <c r="AF1075" s="21">
        <v>0</v>
      </c>
      <c r="AG1075" s="21">
        <v>0</v>
      </c>
      <c r="AH1075" s="21">
        <v>0</v>
      </c>
      <c r="AI1075" s="21">
        <v>0</v>
      </c>
      <c r="AJ1075" s="21">
        <v>0</v>
      </c>
      <c r="AK1075" s="21">
        <v>0</v>
      </c>
      <c r="AL1075" s="21">
        <v>0</v>
      </c>
      <c r="AM1075" s="21">
        <v>0</v>
      </c>
      <c r="AN1075" s="21">
        <v>0</v>
      </c>
      <c r="AO1075" s="21">
        <v>0</v>
      </c>
      <c r="AP1075" s="21">
        <v>0</v>
      </c>
      <c r="AQ1075" s="21">
        <v>0</v>
      </c>
      <c r="AR1075" s="21">
        <v>0</v>
      </c>
      <c r="AS1075" s="21">
        <v>0</v>
      </c>
      <c r="AT1075" s="21">
        <v>0</v>
      </c>
      <c r="AU1075" s="21">
        <v>0</v>
      </c>
      <c r="AV1075" s="21">
        <v>0</v>
      </c>
      <c r="AW1075" s="21">
        <v>0</v>
      </c>
      <c r="AX1075" s="21">
        <v>0</v>
      </c>
      <c r="AZ10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98</v>
      </c>
      <c r="BA10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75" s="22">
        <f>Enrollment[[#This Row],[Refugee Children 3-14]]+Enrollment[[#This Row],[Refugee Children 15-24]]</f>
        <v>98</v>
      </c>
      <c r="BC10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75" s="22">
        <f>Enrollment[[#This Row],[Host Children 3-14]]+Enrollment[[#This Row],[Host Children 15-24]]</f>
        <v>0</v>
      </c>
      <c r="BF1075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075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1075" s="22">
        <f>Enrollment[[#This Row],['# of Boys from host community in age group 3-5 enrolled in learning spaces]]+Enrollment[[#This Row],['# of Boys from host community in age group 6-14 enrolled in learning spaces]]</f>
        <v>0</v>
      </c>
      <c r="BI1075" s="22">
        <f>Enrollment[[#This Row],['# of Girls from host community in age group 3-5 enrolled in learning spaces]]+Enrollment[[#This Row],['# of Girls from host community in age group 6-14 enrolled in learning spaces]]</f>
        <v>0</v>
      </c>
      <c r="BJ1075" s="22">
        <f>Enrollment[[#This Row],[Male Refugee (3-14)]]+Enrollment[[#This Row],[Host Male (3-14)]]</f>
        <v>53</v>
      </c>
      <c r="BK1075" s="22">
        <f>Enrollment[[#This Row],[Female Refugee (3-14)]]+Enrollment[[#This Row],[Host Female (3-14)]]</f>
        <v>45</v>
      </c>
      <c r="BL10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75" s="22">
        <f>Enrollment[[#This Row],['# of Boys from host community in age group 15-17 enrolled in learning spaces]]+Enrollment[[#This Row],['# of Boys from host community in age group 18-24 enrolled in learning spaces]]</f>
        <v>0</v>
      </c>
      <c r="BO10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75" s="22">
        <f>Enrollment[[#This Row],[Male Refugee (15-24)]]+Enrollment[[#This Row],[Male Host (15-24)]]</f>
        <v>0</v>
      </c>
      <c r="BQ1075" s="22">
        <f>Enrollment[[#This Row],[Female Refugee  (15-24)]]+Enrollment[[#This Row],[Female Host (15-24)]]</f>
        <v>0</v>
      </c>
      <c r="BR1075" s="22">
        <f>Enrollment[[#This Row],[Total Male (3-14)]]+Enrollment[[#This Row],[Total Male (15-24)]]</f>
        <v>53</v>
      </c>
      <c r="BS1075" s="22">
        <f>Enrollment[[#This Row],[Total Female (3-14)]]+Enrollment[[#This Row],[Total Female (15-24)]]</f>
        <v>45</v>
      </c>
      <c r="BT1075" s="22">
        <f>Enrollment[[#This Row],[Refugee Total]]+Enrollment[[#This Row],[Total Host]]</f>
        <v>98</v>
      </c>
      <c r="BU1075" s="22">
        <f>Enrollment[[#This Row],['# of Girls from refugee community in age group 3-5 enrolled in learning spaces]]+Enrollment[[#This Row],['# of Girls from host community in age group 3-5 enrolled in learning spaces]]</f>
        <v>20</v>
      </c>
      <c r="BV1075" s="22">
        <f>Enrollment[[#This Row],['# of Girls from refugee community in age group 6-14 enrolled in learning spaces]]+Enrollment[[#This Row],['# of Girls from host community in age group 6-14 enrolled in learning spaces]]</f>
        <v>25</v>
      </c>
      <c r="BW10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75" s="22">
        <f>Enrollment[[#This Row],['# of Boys from refugee community in age group 3-5 enrolled in learning spaces]]+Enrollment[[#This Row],['# of Boys from host community in age group 3-5 enrolled in learning spaces]]</f>
        <v>18</v>
      </c>
      <c r="BZ1075" s="22">
        <f>Enrollment[[#This Row],['# of Boys from refugee community in age group 6-14 enrolled in learning spaces]]+Enrollment[[#This Row],['# of Boys from host community in age group 6-14 enrolled in learning spaces]]</f>
        <v>35</v>
      </c>
      <c r="CA10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76" spans="1:80">
      <c r="A1076" s="21" t="s">
        <v>142</v>
      </c>
      <c r="B1076" s="21" t="s">
        <v>143</v>
      </c>
      <c r="E1076" s="21" t="s">
        <v>1698</v>
      </c>
      <c r="F1076" s="21" t="s">
        <v>1637</v>
      </c>
      <c r="G1076" s="21">
        <v>31012942</v>
      </c>
      <c r="H1076" s="21" t="s">
        <v>166</v>
      </c>
      <c r="I1076" s="21" t="s">
        <v>259</v>
      </c>
      <c r="J1076" s="21" t="s">
        <v>168</v>
      </c>
      <c r="K1076" s="21">
        <v>21.183123627052002</v>
      </c>
      <c r="L1076" s="21">
        <v>92.152892312173407</v>
      </c>
      <c r="M1076" s="21">
        <v>-22.202180744757602</v>
      </c>
      <c r="N1076" s="21">
        <v>4</v>
      </c>
      <c r="P1076" s="21" t="s">
        <v>99</v>
      </c>
      <c r="Q1076" s="21" t="s">
        <v>108</v>
      </c>
      <c r="S1076" s="21">
        <v>19</v>
      </c>
      <c r="T1076" s="21">
        <v>0</v>
      </c>
      <c r="U1076" s="21">
        <v>20</v>
      </c>
      <c r="V1076" s="21">
        <v>0</v>
      </c>
      <c r="W1076" s="21">
        <v>0</v>
      </c>
      <c r="X1076" s="21">
        <v>0</v>
      </c>
      <c r="Y1076" s="21">
        <v>0</v>
      </c>
      <c r="Z1076" s="21">
        <v>0</v>
      </c>
      <c r="AA1076" s="21">
        <v>29</v>
      </c>
      <c r="AB1076" s="21">
        <v>0</v>
      </c>
      <c r="AC1076" s="21">
        <v>41</v>
      </c>
      <c r="AD1076" s="21">
        <v>0</v>
      </c>
      <c r="AE1076" s="21">
        <v>0</v>
      </c>
      <c r="AF1076" s="21">
        <v>0</v>
      </c>
      <c r="AG1076" s="21">
        <v>0</v>
      </c>
      <c r="AH1076" s="21">
        <v>0</v>
      </c>
      <c r="AI1076" s="21">
        <v>0</v>
      </c>
      <c r="AJ1076" s="21">
        <v>0</v>
      </c>
      <c r="AK1076" s="21">
        <v>0</v>
      </c>
      <c r="AL1076" s="21">
        <v>0</v>
      </c>
      <c r="AM1076" s="21">
        <v>0</v>
      </c>
      <c r="AN1076" s="21">
        <v>0</v>
      </c>
      <c r="AO1076" s="21">
        <v>0</v>
      </c>
      <c r="AP1076" s="21">
        <v>0</v>
      </c>
      <c r="AQ1076" s="21">
        <v>0</v>
      </c>
      <c r="AR1076" s="21">
        <v>0</v>
      </c>
      <c r="AS1076" s="21">
        <v>0</v>
      </c>
      <c r="AT1076" s="21">
        <v>0</v>
      </c>
      <c r="AU1076" s="21">
        <v>0</v>
      </c>
      <c r="AV1076" s="21">
        <v>0</v>
      </c>
      <c r="AW1076" s="21">
        <v>0</v>
      </c>
      <c r="AX1076" s="21">
        <v>0</v>
      </c>
      <c r="AZ10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10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76" s="22">
        <f>Enrollment[[#This Row],[Refugee Children 3-14]]+Enrollment[[#This Row],[Refugee Children 15-24]]</f>
        <v>109</v>
      </c>
      <c r="BC10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76" s="22">
        <f>Enrollment[[#This Row],[Host Children 3-14]]+Enrollment[[#This Row],[Host Children 15-24]]</f>
        <v>0</v>
      </c>
      <c r="BF1076" s="22">
        <f>Enrollment[[#This Row],['# of Boys from refugee community in age group 3-5 enrolled in learning spaces]]+Enrollment[[#This Row],['# of Boys from refugee community in age group 6-14 enrolled in learning spaces]]</f>
        <v>61</v>
      </c>
      <c r="BG1076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076" s="22">
        <f>Enrollment[[#This Row],['# of Boys from host community in age group 3-5 enrolled in learning spaces]]+Enrollment[[#This Row],['# of Boys from host community in age group 6-14 enrolled in learning spaces]]</f>
        <v>0</v>
      </c>
      <c r="BI1076" s="22">
        <f>Enrollment[[#This Row],['# of Girls from host community in age group 3-5 enrolled in learning spaces]]+Enrollment[[#This Row],['# of Girls from host community in age group 6-14 enrolled in learning spaces]]</f>
        <v>0</v>
      </c>
      <c r="BJ1076" s="22">
        <f>Enrollment[[#This Row],[Male Refugee (3-14)]]+Enrollment[[#This Row],[Host Male (3-14)]]</f>
        <v>61</v>
      </c>
      <c r="BK1076" s="22">
        <f>Enrollment[[#This Row],[Female Refugee (3-14)]]+Enrollment[[#This Row],[Host Female (3-14)]]</f>
        <v>48</v>
      </c>
      <c r="BL107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7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76" s="22">
        <f>Enrollment[[#This Row],['# of Boys from host community in age group 15-17 enrolled in learning spaces]]+Enrollment[[#This Row],['# of Boys from host community in age group 18-24 enrolled in learning spaces]]</f>
        <v>0</v>
      </c>
      <c r="BO10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76" s="22">
        <f>Enrollment[[#This Row],[Male Refugee (15-24)]]+Enrollment[[#This Row],[Male Host (15-24)]]</f>
        <v>0</v>
      </c>
      <c r="BQ1076" s="22">
        <f>Enrollment[[#This Row],[Female Refugee  (15-24)]]+Enrollment[[#This Row],[Female Host (15-24)]]</f>
        <v>0</v>
      </c>
      <c r="BR1076" s="22">
        <f>Enrollment[[#This Row],[Total Male (3-14)]]+Enrollment[[#This Row],[Total Male (15-24)]]</f>
        <v>61</v>
      </c>
      <c r="BS1076" s="22">
        <f>Enrollment[[#This Row],[Total Female (3-14)]]+Enrollment[[#This Row],[Total Female (15-24)]]</f>
        <v>48</v>
      </c>
      <c r="BT1076" s="22">
        <f>Enrollment[[#This Row],[Refugee Total]]+Enrollment[[#This Row],[Total Host]]</f>
        <v>109</v>
      </c>
      <c r="BU1076" s="22">
        <f>Enrollment[[#This Row],['# of Girls from refugee community in age group 3-5 enrolled in learning spaces]]+Enrollment[[#This Row],['# of Girls from host community in age group 3-5 enrolled in learning spaces]]</f>
        <v>19</v>
      </c>
      <c r="BV1076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07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7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76" s="22">
        <f>Enrollment[[#This Row],['# of Boys from refugee community in age group 3-5 enrolled in learning spaces]]+Enrollment[[#This Row],['# of Boys from host community in age group 3-5 enrolled in learning spaces]]</f>
        <v>20</v>
      </c>
      <c r="BZ1076" s="22">
        <f>Enrollment[[#This Row],['# of Boys from refugee community in age group 6-14 enrolled in learning spaces]]+Enrollment[[#This Row],['# of Boys from host community in age group 6-14 enrolled in learning spaces]]</f>
        <v>41</v>
      </c>
      <c r="CA107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7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77" spans="1:80">
      <c r="A1077" s="21" t="s">
        <v>142</v>
      </c>
      <c r="B1077" s="21" t="s">
        <v>143</v>
      </c>
      <c r="E1077" s="21" t="s">
        <v>1699</v>
      </c>
      <c r="F1077" s="21" t="s">
        <v>1669</v>
      </c>
      <c r="G1077" s="21">
        <v>31012952</v>
      </c>
      <c r="H1077" s="21" t="s">
        <v>166</v>
      </c>
      <c r="I1077" s="21" t="s">
        <v>259</v>
      </c>
      <c r="J1077" s="21" t="s">
        <v>168</v>
      </c>
      <c r="K1077" s="21">
        <v>21.183788689970399</v>
      </c>
      <c r="L1077" s="21">
        <v>92.152082763417397</v>
      </c>
      <c r="M1077" s="21">
        <v>-33.388836099824999</v>
      </c>
      <c r="N1077" s="21">
        <v>4</v>
      </c>
      <c r="P1077" s="21" t="s">
        <v>99</v>
      </c>
      <c r="Q1077" s="21" t="s">
        <v>108</v>
      </c>
      <c r="S1077" s="21">
        <v>22</v>
      </c>
      <c r="T1077" s="21">
        <v>0</v>
      </c>
      <c r="U1077" s="21">
        <v>19</v>
      </c>
      <c r="V1077" s="21">
        <v>0</v>
      </c>
      <c r="W1077" s="21">
        <v>0</v>
      </c>
      <c r="X1077" s="21">
        <v>0</v>
      </c>
      <c r="Y1077" s="21">
        <v>0</v>
      </c>
      <c r="Z1077" s="21">
        <v>0</v>
      </c>
      <c r="AA1077" s="21">
        <v>26</v>
      </c>
      <c r="AB1077" s="21">
        <v>0</v>
      </c>
      <c r="AC1077" s="21">
        <v>34</v>
      </c>
      <c r="AD1077" s="21">
        <v>0</v>
      </c>
      <c r="AE1077" s="21">
        <v>0</v>
      </c>
      <c r="AF1077" s="21">
        <v>0</v>
      </c>
      <c r="AG1077" s="21">
        <v>0</v>
      </c>
      <c r="AH1077" s="21">
        <v>0</v>
      </c>
      <c r="AI1077" s="21">
        <v>0</v>
      </c>
      <c r="AJ1077" s="21">
        <v>0</v>
      </c>
      <c r="AK1077" s="21">
        <v>0</v>
      </c>
      <c r="AL1077" s="21">
        <v>0</v>
      </c>
      <c r="AM1077" s="21">
        <v>0</v>
      </c>
      <c r="AN1077" s="21">
        <v>0</v>
      </c>
      <c r="AO1077" s="21">
        <v>0</v>
      </c>
      <c r="AP1077" s="21">
        <v>0</v>
      </c>
      <c r="AQ1077" s="21">
        <v>0</v>
      </c>
      <c r="AR1077" s="21">
        <v>0</v>
      </c>
      <c r="AS1077" s="21">
        <v>0</v>
      </c>
      <c r="AT1077" s="21">
        <v>0</v>
      </c>
      <c r="AU1077" s="21">
        <v>0</v>
      </c>
      <c r="AV1077" s="21">
        <v>0</v>
      </c>
      <c r="AW1077" s="21">
        <v>0</v>
      </c>
      <c r="AX1077" s="21">
        <v>0</v>
      </c>
      <c r="AZ10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101</v>
      </c>
      <c r="BA10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77" s="22">
        <f>Enrollment[[#This Row],[Refugee Children 3-14]]+Enrollment[[#This Row],[Refugee Children 15-24]]</f>
        <v>101</v>
      </c>
      <c r="BC10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77" s="22">
        <f>Enrollment[[#This Row],[Host Children 3-14]]+Enrollment[[#This Row],[Host Children 15-24]]</f>
        <v>0</v>
      </c>
      <c r="BF1077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077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077" s="22">
        <f>Enrollment[[#This Row],['# of Boys from host community in age group 3-5 enrolled in learning spaces]]+Enrollment[[#This Row],['# of Boys from host community in age group 6-14 enrolled in learning spaces]]</f>
        <v>0</v>
      </c>
      <c r="BI1077" s="22">
        <f>Enrollment[[#This Row],['# of Girls from host community in age group 3-5 enrolled in learning spaces]]+Enrollment[[#This Row],['# of Girls from host community in age group 6-14 enrolled in learning spaces]]</f>
        <v>0</v>
      </c>
      <c r="BJ1077" s="22">
        <f>Enrollment[[#This Row],[Male Refugee (3-14)]]+Enrollment[[#This Row],[Host Male (3-14)]]</f>
        <v>53</v>
      </c>
      <c r="BK1077" s="22">
        <f>Enrollment[[#This Row],[Female Refugee (3-14)]]+Enrollment[[#This Row],[Host Female (3-14)]]</f>
        <v>48</v>
      </c>
      <c r="BL10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77" s="22">
        <f>Enrollment[[#This Row],['# of Boys from host community in age group 15-17 enrolled in learning spaces]]+Enrollment[[#This Row],['# of Boys from host community in age group 18-24 enrolled in learning spaces]]</f>
        <v>0</v>
      </c>
      <c r="BO10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77" s="22">
        <f>Enrollment[[#This Row],[Male Refugee (15-24)]]+Enrollment[[#This Row],[Male Host (15-24)]]</f>
        <v>0</v>
      </c>
      <c r="BQ1077" s="22">
        <f>Enrollment[[#This Row],[Female Refugee  (15-24)]]+Enrollment[[#This Row],[Female Host (15-24)]]</f>
        <v>0</v>
      </c>
      <c r="BR1077" s="22">
        <f>Enrollment[[#This Row],[Total Male (3-14)]]+Enrollment[[#This Row],[Total Male (15-24)]]</f>
        <v>53</v>
      </c>
      <c r="BS1077" s="22">
        <f>Enrollment[[#This Row],[Total Female (3-14)]]+Enrollment[[#This Row],[Total Female (15-24)]]</f>
        <v>48</v>
      </c>
      <c r="BT1077" s="22">
        <f>Enrollment[[#This Row],[Refugee Total]]+Enrollment[[#This Row],[Total Host]]</f>
        <v>101</v>
      </c>
      <c r="BU1077" s="22">
        <f>Enrollment[[#This Row],['# of Girls from refugee community in age group 3-5 enrolled in learning spaces]]+Enrollment[[#This Row],['# of Girls from host community in age group 3-5 enrolled in learning spaces]]</f>
        <v>22</v>
      </c>
      <c r="BV1077" s="22">
        <f>Enrollment[[#This Row],['# of Girls from refugee community in age group 6-14 enrolled in learning spaces]]+Enrollment[[#This Row],['# of Girls from host community in age group 6-14 enrolled in learning spaces]]</f>
        <v>26</v>
      </c>
      <c r="BW10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77" s="22">
        <f>Enrollment[[#This Row],['# of Boys from refugee community in age group 3-5 enrolled in learning spaces]]+Enrollment[[#This Row],['# of Boys from host community in age group 3-5 enrolled in learning spaces]]</f>
        <v>19</v>
      </c>
      <c r="BZ1077" s="22">
        <f>Enrollment[[#This Row],['# of Boys from refugee community in age group 6-14 enrolled in learning spaces]]+Enrollment[[#This Row],['# of Boys from host community in age group 6-14 enrolled in learning spaces]]</f>
        <v>34</v>
      </c>
      <c r="CA10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78" spans="1:80">
      <c r="A1078" s="21" t="s">
        <v>54</v>
      </c>
      <c r="B1078" s="21" t="s">
        <v>83</v>
      </c>
      <c r="E1078" s="21" t="s">
        <v>709</v>
      </c>
      <c r="F1078" s="21" t="s">
        <v>1700</v>
      </c>
      <c r="G1078" s="21">
        <v>31013120</v>
      </c>
      <c r="H1078" s="21" t="s">
        <v>166</v>
      </c>
      <c r="I1078" s="21" t="s">
        <v>259</v>
      </c>
      <c r="J1078" s="21" t="s">
        <v>168</v>
      </c>
      <c r="K1078" s="21">
        <v>21.184930000000001</v>
      </c>
      <c r="L1078" s="21">
        <v>92.150441999999998</v>
      </c>
      <c r="M1078" s="21">
        <v>0</v>
      </c>
      <c r="N1078" s="21">
        <v>0</v>
      </c>
      <c r="P1078" s="21" t="s">
        <v>99</v>
      </c>
      <c r="Q1078" s="21" t="s">
        <v>108</v>
      </c>
      <c r="S1078" s="21">
        <v>20</v>
      </c>
      <c r="T1078" s="21">
        <v>0</v>
      </c>
      <c r="U1078" s="21">
        <v>15</v>
      </c>
      <c r="V1078" s="21">
        <v>0</v>
      </c>
      <c r="W1078" s="21">
        <v>0</v>
      </c>
      <c r="X1078" s="21">
        <v>0</v>
      </c>
      <c r="Y1078" s="21">
        <v>0</v>
      </c>
      <c r="Z1078" s="21">
        <v>0</v>
      </c>
      <c r="AA1078" s="21">
        <v>32</v>
      </c>
      <c r="AB1078" s="21">
        <v>0</v>
      </c>
      <c r="AC1078" s="21">
        <v>38</v>
      </c>
      <c r="AD1078" s="21">
        <v>0</v>
      </c>
      <c r="AE1078" s="21">
        <v>0</v>
      </c>
      <c r="AF1078" s="21">
        <v>0</v>
      </c>
      <c r="AG1078" s="21">
        <v>0</v>
      </c>
      <c r="AH1078" s="21">
        <v>0</v>
      </c>
      <c r="AI1078" s="21">
        <v>0</v>
      </c>
      <c r="AJ1078" s="21">
        <v>0</v>
      </c>
      <c r="AK1078" s="21">
        <v>0</v>
      </c>
      <c r="AL1078" s="21">
        <v>0</v>
      </c>
      <c r="AM1078" s="21">
        <v>0</v>
      </c>
      <c r="AN1078" s="21">
        <v>0</v>
      </c>
      <c r="AO1078" s="21">
        <v>0</v>
      </c>
      <c r="AP1078" s="21">
        <v>0</v>
      </c>
      <c r="AQ1078" s="21">
        <v>0</v>
      </c>
      <c r="AR1078" s="21">
        <v>0</v>
      </c>
      <c r="AS1078" s="21">
        <v>0</v>
      </c>
      <c r="AT1078" s="21">
        <v>0</v>
      </c>
      <c r="AU1078" s="21">
        <v>0</v>
      </c>
      <c r="AV1078" s="21">
        <v>0</v>
      </c>
      <c r="AW1078" s="21">
        <v>0</v>
      </c>
      <c r="AX1078" s="21">
        <v>0</v>
      </c>
      <c r="AZ10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78" s="22">
        <f>Enrollment[[#This Row],[Refugee Children 3-14]]+Enrollment[[#This Row],[Refugee Children 15-24]]</f>
        <v>105</v>
      </c>
      <c r="BC10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78" s="22">
        <f>Enrollment[[#This Row],[Host Children 3-14]]+Enrollment[[#This Row],[Host Children 15-24]]</f>
        <v>0</v>
      </c>
      <c r="BF1078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078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78" s="22">
        <f>Enrollment[[#This Row],['# of Boys from host community in age group 3-5 enrolled in learning spaces]]+Enrollment[[#This Row],['# of Boys from host community in age group 6-14 enrolled in learning spaces]]</f>
        <v>0</v>
      </c>
      <c r="BI1078" s="22">
        <f>Enrollment[[#This Row],['# of Girls from host community in age group 3-5 enrolled in learning spaces]]+Enrollment[[#This Row],['# of Girls from host community in age group 6-14 enrolled in learning spaces]]</f>
        <v>0</v>
      </c>
      <c r="BJ1078" s="22">
        <f>Enrollment[[#This Row],[Male Refugee (3-14)]]+Enrollment[[#This Row],[Host Male (3-14)]]</f>
        <v>53</v>
      </c>
      <c r="BK1078" s="22">
        <f>Enrollment[[#This Row],[Female Refugee (3-14)]]+Enrollment[[#This Row],[Host Female (3-14)]]</f>
        <v>52</v>
      </c>
      <c r="BL10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78" s="22">
        <f>Enrollment[[#This Row],['# of Boys from host community in age group 15-17 enrolled in learning spaces]]+Enrollment[[#This Row],['# of Boys from host community in age group 18-24 enrolled in learning spaces]]</f>
        <v>0</v>
      </c>
      <c r="BO10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78" s="22">
        <f>Enrollment[[#This Row],[Male Refugee (15-24)]]+Enrollment[[#This Row],[Male Host (15-24)]]</f>
        <v>0</v>
      </c>
      <c r="BQ1078" s="22">
        <f>Enrollment[[#This Row],[Female Refugee  (15-24)]]+Enrollment[[#This Row],[Female Host (15-24)]]</f>
        <v>0</v>
      </c>
      <c r="BR1078" s="22">
        <f>Enrollment[[#This Row],[Total Male (3-14)]]+Enrollment[[#This Row],[Total Male (15-24)]]</f>
        <v>53</v>
      </c>
      <c r="BS1078" s="22">
        <f>Enrollment[[#This Row],[Total Female (3-14)]]+Enrollment[[#This Row],[Total Female (15-24)]]</f>
        <v>52</v>
      </c>
      <c r="BT1078" s="22">
        <f>Enrollment[[#This Row],[Refugee Total]]+Enrollment[[#This Row],[Total Host]]</f>
        <v>105</v>
      </c>
      <c r="BU1078" s="22">
        <f>Enrollment[[#This Row],['# of Girls from refugee community in age group 3-5 enrolled in learning spaces]]+Enrollment[[#This Row],['# of Girls from host community in age group 3-5 enrolled in learning spaces]]</f>
        <v>20</v>
      </c>
      <c r="BV1078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0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78" s="22">
        <f>Enrollment[[#This Row],['# of Boys from refugee community in age group 3-5 enrolled in learning spaces]]+Enrollment[[#This Row],['# of Boys from host community in age group 3-5 enrolled in learning spaces]]</f>
        <v>15</v>
      </c>
      <c r="BZ1078" s="22">
        <f>Enrollment[[#This Row],['# of Boys from refugee community in age group 6-14 enrolled in learning spaces]]+Enrollment[[#This Row],['# of Boys from host community in age group 6-14 enrolled in learning spaces]]</f>
        <v>38</v>
      </c>
      <c r="CA10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79" spans="1:80">
      <c r="A1079" s="21" t="s">
        <v>54</v>
      </c>
      <c r="B1079" s="21" t="s">
        <v>83</v>
      </c>
      <c r="E1079" s="21" t="s">
        <v>405</v>
      </c>
      <c r="F1079" s="21" t="s">
        <v>1618</v>
      </c>
      <c r="G1079" s="21">
        <v>31012896</v>
      </c>
      <c r="H1079" s="21" t="s">
        <v>166</v>
      </c>
      <c r="I1079" s="21" t="s">
        <v>167</v>
      </c>
      <c r="J1079" s="21" t="s">
        <v>168</v>
      </c>
      <c r="K1079" s="21">
        <v>21.185078068641399</v>
      </c>
      <c r="L1079" s="21">
        <v>92.151056952358203</v>
      </c>
      <c r="M1079" s="21">
        <v>-38.0739840878352</v>
      </c>
      <c r="N1079" s="21">
        <v>4</v>
      </c>
      <c r="P1079" s="21" t="s">
        <v>99</v>
      </c>
      <c r="Q1079" s="21" t="s">
        <v>108</v>
      </c>
      <c r="S1079" s="21">
        <v>15</v>
      </c>
      <c r="T1079" s="21">
        <v>0</v>
      </c>
      <c r="U1079" s="21">
        <v>20</v>
      </c>
      <c r="V1079" s="21">
        <v>0</v>
      </c>
      <c r="W1079" s="21">
        <v>0</v>
      </c>
      <c r="X1079" s="21">
        <v>0</v>
      </c>
      <c r="Y1079" s="21">
        <v>0</v>
      </c>
      <c r="Z1079" s="21">
        <v>0</v>
      </c>
      <c r="AA1079" s="21">
        <v>38</v>
      </c>
      <c r="AB1079" s="21">
        <v>0</v>
      </c>
      <c r="AC1079" s="21">
        <v>32</v>
      </c>
      <c r="AD1079" s="21">
        <v>0</v>
      </c>
      <c r="AE1079" s="21">
        <v>0</v>
      </c>
      <c r="AF1079" s="21">
        <v>0</v>
      </c>
      <c r="AG1079" s="21">
        <v>0</v>
      </c>
      <c r="AH1079" s="21">
        <v>0</v>
      </c>
      <c r="AI1079" s="21">
        <v>0</v>
      </c>
      <c r="AJ1079" s="21">
        <v>0</v>
      </c>
      <c r="AK1079" s="21">
        <v>0</v>
      </c>
      <c r="AL1079" s="21">
        <v>0</v>
      </c>
      <c r="AM1079" s="21">
        <v>0</v>
      </c>
      <c r="AN1079" s="21">
        <v>0</v>
      </c>
      <c r="AO1079" s="21">
        <v>0</v>
      </c>
      <c r="AP1079" s="21">
        <v>0</v>
      </c>
      <c r="AQ1079" s="21">
        <v>0</v>
      </c>
      <c r="AR1079" s="21">
        <v>0</v>
      </c>
      <c r="AS1079" s="21">
        <v>0</v>
      </c>
      <c r="AT1079" s="21">
        <v>0</v>
      </c>
      <c r="AU1079" s="21">
        <v>0</v>
      </c>
      <c r="AV1079" s="21">
        <v>0</v>
      </c>
      <c r="AW1079" s="21">
        <v>0</v>
      </c>
      <c r="AX1079" s="21">
        <v>0</v>
      </c>
      <c r="AZ10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79" s="22">
        <f>Enrollment[[#This Row],[Refugee Children 3-14]]+Enrollment[[#This Row],[Refugee Children 15-24]]</f>
        <v>105</v>
      </c>
      <c r="BC10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79" s="22">
        <f>Enrollment[[#This Row],[Host Children 3-14]]+Enrollment[[#This Row],[Host Children 15-24]]</f>
        <v>0</v>
      </c>
      <c r="BF1079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079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079" s="22">
        <f>Enrollment[[#This Row],['# of Boys from host community in age group 3-5 enrolled in learning spaces]]+Enrollment[[#This Row],['# of Boys from host community in age group 6-14 enrolled in learning spaces]]</f>
        <v>0</v>
      </c>
      <c r="BI1079" s="22">
        <f>Enrollment[[#This Row],['# of Girls from host community in age group 3-5 enrolled in learning spaces]]+Enrollment[[#This Row],['# of Girls from host community in age group 6-14 enrolled in learning spaces]]</f>
        <v>0</v>
      </c>
      <c r="BJ1079" s="22">
        <f>Enrollment[[#This Row],[Male Refugee (3-14)]]+Enrollment[[#This Row],[Host Male (3-14)]]</f>
        <v>52</v>
      </c>
      <c r="BK1079" s="22">
        <f>Enrollment[[#This Row],[Female Refugee (3-14)]]+Enrollment[[#This Row],[Host Female (3-14)]]</f>
        <v>53</v>
      </c>
      <c r="BL10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79" s="22">
        <f>Enrollment[[#This Row],['# of Boys from host community in age group 15-17 enrolled in learning spaces]]+Enrollment[[#This Row],['# of Boys from host community in age group 18-24 enrolled in learning spaces]]</f>
        <v>0</v>
      </c>
      <c r="BO10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79" s="22">
        <f>Enrollment[[#This Row],[Male Refugee (15-24)]]+Enrollment[[#This Row],[Male Host (15-24)]]</f>
        <v>0</v>
      </c>
      <c r="BQ1079" s="22">
        <f>Enrollment[[#This Row],[Female Refugee  (15-24)]]+Enrollment[[#This Row],[Female Host (15-24)]]</f>
        <v>0</v>
      </c>
      <c r="BR1079" s="22">
        <f>Enrollment[[#This Row],[Total Male (3-14)]]+Enrollment[[#This Row],[Total Male (15-24)]]</f>
        <v>52</v>
      </c>
      <c r="BS1079" s="22">
        <f>Enrollment[[#This Row],[Total Female (3-14)]]+Enrollment[[#This Row],[Total Female (15-24)]]</f>
        <v>53</v>
      </c>
      <c r="BT1079" s="22">
        <f>Enrollment[[#This Row],[Refugee Total]]+Enrollment[[#This Row],[Total Host]]</f>
        <v>105</v>
      </c>
      <c r="BU1079" s="22">
        <f>Enrollment[[#This Row],['# of Girls from refugee community in age group 3-5 enrolled in learning spaces]]+Enrollment[[#This Row],['# of Girls from host community in age group 3-5 enrolled in learning spaces]]</f>
        <v>15</v>
      </c>
      <c r="BV1079" s="22">
        <f>Enrollment[[#This Row],['# of Girls from refugee community in age group 6-14 enrolled in learning spaces]]+Enrollment[[#This Row],['# of Girls from host community in age group 6-14 enrolled in learning spaces]]</f>
        <v>38</v>
      </c>
      <c r="BW10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79" s="22">
        <f>Enrollment[[#This Row],['# of Boys from refugee community in age group 3-5 enrolled in learning spaces]]+Enrollment[[#This Row],['# of Boys from host community in age group 3-5 enrolled in learning spaces]]</f>
        <v>20</v>
      </c>
      <c r="BZ1079" s="22">
        <f>Enrollment[[#This Row],['# of Boys from refugee community in age group 6-14 enrolled in learning spaces]]+Enrollment[[#This Row],['# of Boys from host community in age group 6-14 enrolled in learning spaces]]</f>
        <v>32</v>
      </c>
      <c r="CA10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80" spans="1:80">
      <c r="A1080" s="21" t="s">
        <v>54</v>
      </c>
      <c r="B1080" s="21" t="s">
        <v>83</v>
      </c>
      <c r="E1080" s="21" t="s">
        <v>1701</v>
      </c>
      <c r="F1080" s="21" t="s">
        <v>1702</v>
      </c>
      <c r="G1080" s="21">
        <v>31013154</v>
      </c>
      <c r="H1080" s="21" t="s">
        <v>166</v>
      </c>
      <c r="I1080" s="21" t="s">
        <v>259</v>
      </c>
      <c r="J1080" s="21" t="s">
        <v>168</v>
      </c>
      <c r="K1080" s="21">
        <v>21.183789999999998</v>
      </c>
      <c r="L1080" s="21">
        <v>92.150335999999996</v>
      </c>
      <c r="M1080" s="21">
        <v>0</v>
      </c>
      <c r="N1080" s="21">
        <v>0</v>
      </c>
      <c r="P1080" s="21" t="s">
        <v>99</v>
      </c>
      <c r="Q1080" s="21" t="s">
        <v>108</v>
      </c>
      <c r="S1080" s="21">
        <v>17</v>
      </c>
      <c r="T1080" s="21">
        <v>0</v>
      </c>
      <c r="U1080" s="21">
        <v>18</v>
      </c>
      <c r="V1080" s="21">
        <v>0</v>
      </c>
      <c r="W1080" s="21">
        <v>0</v>
      </c>
      <c r="X1080" s="21">
        <v>0</v>
      </c>
      <c r="Y1080" s="21">
        <v>0</v>
      </c>
      <c r="Z1080" s="21">
        <v>0</v>
      </c>
      <c r="AA1080" s="21">
        <v>36</v>
      </c>
      <c r="AB1080" s="21">
        <v>0</v>
      </c>
      <c r="AC1080" s="21">
        <v>34</v>
      </c>
      <c r="AD1080" s="21">
        <v>0</v>
      </c>
      <c r="AE1080" s="21">
        <v>0</v>
      </c>
      <c r="AF1080" s="21">
        <v>0</v>
      </c>
      <c r="AG1080" s="21">
        <v>0</v>
      </c>
      <c r="AH1080" s="21">
        <v>0</v>
      </c>
      <c r="AI1080" s="21">
        <v>0</v>
      </c>
      <c r="AJ1080" s="21">
        <v>0</v>
      </c>
      <c r="AK1080" s="21">
        <v>0</v>
      </c>
      <c r="AL1080" s="21">
        <v>0</v>
      </c>
      <c r="AM1080" s="21">
        <v>0</v>
      </c>
      <c r="AN1080" s="21">
        <v>0</v>
      </c>
      <c r="AO1080" s="21">
        <v>0</v>
      </c>
      <c r="AP1080" s="21">
        <v>0</v>
      </c>
      <c r="AQ1080" s="21">
        <v>0</v>
      </c>
      <c r="AR1080" s="21">
        <v>0</v>
      </c>
      <c r="AS1080" s="21">
        <v>0</v>
      </c>
      <c r="AT1080" s="21">
        <v>0</v>
      </c>
      <c r="AU1080" s="21">
        <v>0</v>
      </c>
      <c r="AV1080" s="21">
        <v>0</v>
      </c>
      <c r="AW1080" s="21">
        <v>0</v>
      </c>
      <c r="AX1080" s="21">
        <v>0</v>
      </c>
      <c r="AZ10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80" s="22">
        <f>Enrollment[[#This Row],[Refugee Children 3-14]]+Enrollment[[#This Row],[Refugee Children 15-24]]</f>
        <v>105</v>
      </c>
      <c r="BC10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80" s="22">
        <f>Enrollment[[#This Row],[Host Children 3-14]]+Enrollment[[#This Row],[Host Children 15-24]]</f>
        <v>0</v>
      </c>
      <c r="BF108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080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080" s="22">
        <f>Enrollment[[#This Row],['# of Boys from host community in age group 3-5 enrolled in learning spaces]]+Enrollment[[#This Row],['# of Boys from host community in age group 6-14 enrolled in learning spaces]]</f>
        <v>0</v>
      </c>
      <c r="BI1080" s="22">
        <f>Enrollment[[#This Row],['# of Girls from host community in age group 3-5 enrolled in learning spaces]]+Enrollment[[#This Row],['# of Girls from host community in age group 6-14 enrolled in learning spaces]]</f>
        <v>0</v>
      </c>
      <c r="BJ1080" s="22">
        <f>Enrollment[[#This Row],[Male Refugee (3-14)]]+Enrollment[[#This Row],[Host Male (3-14)]]</f>
        <v>52</v>
      </c>
      <c r="BK1080" s="22">
        <f>Enrollment[[#This Row],[Female Refugee (3-14)]]+Enrollment[[#This Row],[Host Female (3-14)]]</f>
        <v>53</v>
      </c>
      <c r="BL10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80" s="22">
        <f>Enrollment[[#This Row],['# of Boys from host community in age group 15-17 enrolled in learning spaces]]+Enrollment[[#This Row],['# of Boys from host community in age group 18-24 enrolled in learning spaces]]</f>
        <v>0</v>
      </c>
      <c r="BO10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80" s="22">
        <f>Enrollment[[#This Row],[Male Refugee (15-24)]]+Enrollment[[#This Row],[Male Host (15-24)]]</f>
        <v>0</v>
      </c>
      <c r="BQ1080" s="22">
        <f>Enrollment[[#This Row],[Female Refugee  (15-24)]]+Enrollment[[#This Row],[Female Host (15-24)]]</f>
        <v>0</v>
      </c>
      <c r="BR1080" s="22">
        <f>Enrollment[[#This Row],[Total Male (3-14)]]+Enrollment[[#This Row],[Total Male (15-24)]]</f>
        <v>52</v>
      </c>
      <c r="BS1080" s="22">
        <f>Enrollment[[#This Row],[Total Female (3-14)]]+Enrollment[[#This Row],[Total Female (15-24)]]</f>
        <v>53</v>
      </c>
      <c r="BT1080" s="22">
        <f>Enrollment[[#This Row],[Refugee Total]]+Enrollment[[#This Row],[Total Host]]</f>
        <v>105</v>
      </c>
      <c r="BU1080" s="22">
        <f>Enrollment[[#This Row],['# of Girls from refugee community in age group 3-5 enrolled in learning spaces]]+Enrollment[[#This Row],['# of Girls from host community in age group 3-5 enrolled in learning spaces]]</f>
        <v>17</v>
      </c>
      <c r="BV1080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0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80" s="22">
        <f>Enrollment[[#This Row],['# of Boys from refugee community in age group 3-5 enrolled in learning spaces]]+Enrollment[[#This Row],['# of Boys from host community in age group 3-5 enrolled in learning spaces]]</f>
        <v>18</v>
      </c>
      <c r="BZ1080" s="22">
        <f>Enrollment[[#This Row],['# of Boys from refugee community in age group 6-14 enrolled in learning spaces]]+Enrollment[[#This Row],['# of Boys from host community in age group 6-14 enrolled in learning spaces]]</f>
        <v>34</v>
      </c>
      <c r="CA10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81" spans="1:80">
      <c r="A1081" s="21" t="s">
        <v>54</v>
      </c>
      <c r="B1081" s="21" t="s">
        <v>83</v>
      </c>
      <c r="E1081" s="21" t="s">
        <v>1438</v>
      </c>
      <c r="F1081" s="21" t="s">
        <v>1627</v>
      </c>
      <c r="G1081" s="21">
        <v>31012904</v>
      </c>
      <c r="H1081" s="21" t="s">
        <v>166</v>
      </c>
      <c r="I1081" s="21" t="s">
        <v>259</v>
      </c>
      <c r="J1081" s="21" t="s">
        <v>168</v>
      </c>
      <c r="K1081" s="21">
        <v>21.179918062902999</v>
      </c>
      <c r="L1081" s="21">
        <v>92.153902123112005</v>
      </c>
      <c r="M1081" s="21">
        <v>-36.336683580085499</v>
      </c>
      <c r="N1081" s="21">
        <v>4</v>
      </c>
      <c r="P1081" s="21" t="s">
        <v>99</v>
      </c>
      <c r="Q1081" s="21" t="s">
        <v>108</v>
      </c>
      <c r="S1081" s="21">
        <v>15</v>
      </c>
      <c r="T1081" s="21">
        <v>0</v>
      </c>
      <c r="U1081" s="21">
        <v>20</v>
      </c>
      <c r="V1081" s="21">
        <v>0</v>
      </c>
      <c r="W1081" s="21">
        <v>0</v>
      </c>
      <c r="X1081" s="21">
        <v>0</v>
      </c>
      <c r="Y1081" s="21">
        <v>0</v>
      </c>
      <c r="Z1081" s="21">
        <v>0</v>
      </c>
      <c r="AA1081" s="21">
        <v>32</v>
      </c>
      <c r="AB1081" s="21">
        <v>0</v>
      </c>
      <c r="AC1081" s="21">
        <v>38</v>
      </c>
      <c r="AD1081" s="21">
        <v>0</v>
      </c>
      <c r="AE1081" s="21">
        <v>0</v>
      </c>
      <c r="AF1081" s="21">
        <v>0</v>
      </c>
      <c r="AG1081" s="21">
        <v>0</v>
      </c>
      <c r="AH1081" s="21">
        <v>0</v>
      </c>
      <c r="AI1081" s="21">
        <v>0</v>
      </c>
      <c r="AJ1081" s="21">
        <v>0</v>
      </c>
      <c r="AK1081" s="21">
        <v>0</v>
      </c>
      <c r="AL1081" s="21">
        <v>0</v>
      </c>
      <c r="AM1081" s="21">
        <v>0</v>
      </c>
      <c r="AN1081" s="21">
        <v>0</v>
      </c>
      <c r="AO1081" s="21">
        <v>0</v>
      </c>
      <c r="AP1081" s="21">
        <v>0</v>
      </c>
      <c r="AQ1081" s="21">
        <v>0</v>
      </c>
      <c r="AR1081" s="21">
        <v>0</v>
      </c>
      <c r="AS1081" s="21">
        <v>0</v>
      </c>
      <c r="AT1081" s="21">
        <v>0</v>
      </c>
      <c r="AU1081" s="21">
        <v>0</v>
      </c>
      <c r="AV1081" s="21">
        <v>0</v>
      </c>
      <c r="AW1081" s="21">
        <v>0</v>
      </c>
      <c r="AX1081" s="21">
        <v>0</v>
      </c>
      <c r="AZ10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81" s="22">
        <f>Enrollment[[#This Row],[Refugee Children 3-14]]+Enrollment[[#This Row],[Refugee Children 15-24]]</f>
        <v>105</v>
      </c>
      <c r="BC10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81" s="22">
        <f>Enrollment[[#This Row],[Host Children 3-14]]+Enrollment[[#This Row],[Host Children 15-24]]</f>
        <v>0</v>
      </c>
      <c r="BF1081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081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081" s="22">
        <f>Enrollment[[#This Row],['# of Boys from host community in age group 3-5 enrolled in learning spaces]]+Enrollment[[#This Row],['# of Boys from host community in age group 6-14 enrolled in learning spaces]]</f>
        <v>0</v>
      </c>
      <c r="BI1081" s="22">
        <f>Enrollment[[#This Row],['# of Girls from host community in age group 3-5 enrolled in learning spaces]]+Enrollment[[#This Row],['# of Girls from host community in age group 6-14 enrolled in learning spaces]]</f>
        <v>0</v>
      </c>
      <c r="BJ1081" s="22">
        <f>Enrollment[[#This Row],[Male Refugee (3-14)]]+Enrollment[[#This Row],[Host Male (3-14)]]</f>
        <v>58</v>
      </c>
      <c r="BK1081" s="22">
        <f>Enrollment[[#This Row],[Female Refugee (3-14)]]+Enrollment[[#This Row],[Host Female (3-14)]]</f>
        <v>47</v>
      </c>
      <c r="BL10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81" s="22">
        <f>Enrollment[[#This Row],['# of Boys from host community in age group 15-17 enrolled in learning spaces]]+Enrollment[[#This Row],['# of Boys from host community in age group 18-24 enrolled in learning spaces]]</f>
        <v>0</v>
      </c>
      <c r="BO10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81" s="22">
        <f>Enrollment[[#This Row],[Male Refugee (15-24)]]+Enrollment[[#This Row],[Male Host (15-24)]]</f>
        <v>0</v>
      </c>
      <c r="BQ1081" s="22">
        <f>Enrollment[[#This Row],[Female Refugee  (15-24)]]+Enrollment[[#This Row],[Female Host (15-24)]]</f>
        <v>0</v>
      </c>
      <c r="BR1081" s="22">
        <f>Enrollment[[#This Row],[Total Male (3-14)]]+Enrollment[[#This Row],[Total Male (15-24)]]</f>
        <v>58</v>
      </c>
      <c r="BS1081" s="22">
        <f>Enrollment[[#This Row],[Total Female (3-14)]]+Enrollment[[#This Row],[Total Female (15-24)]]</f>
        <v>47</v>
      </c>
      <c r="BT1081" s="22">
        <f>Enrollment[[#This Row],[Refugee Total]]+Enrollment[[#This Row],[Total Host]]</f>
        <v>105</v>
      </c>
      <c r="BU1081" s="22">
        <f>Enrollment[[#This Row],['# of Girls from refugee community in age group 3-5 enrolled in learning spaces]]+Enrollment[[#This Row],['# of Girls from host community in age group 3-5 enrolled in learning spaces]]</f>
        <v>15</v>
      </c>
      <c r="BV1081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0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81" s="22">
        <f>Enrollment[[#This Row],['# of Boys from refugee community in age group 3-5 enrolled in learning spaces]]+Enrollment[[#This Row],['# of Boys from host community in age group 3-5 enrolled in learning spaces]]</f>
        <v>20</v>
      </c>
      <c r="BZ1081" s="22">
        <f>Enrollment[[#This Row],['# of Boys from refugee community in age group 6-14 enrolled in learning spaces]]+Enrollment[[#This Row],['# of Boys from host community in age group 6-14 enrolled in learning spaces]]</f>
        <v>38</v>
      </c>
      <c r="CA10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82" spans="1:80">
      <c r="A1082" s="21" t="s">
        <v>54</v>
      </c>
      <c r="B1082" s="21" t="s">
        <v>83</v>
      </c>
      <c r="E1082" s="21" t="s">
        <v>1703</v>
      </c>
      <c r="F1082" s="21" t="s">
        <v>1704</v>
      </c>
      <c r="G1082" s="21">
        <v>31013197</v>
      </c>
      <c r="H1082" s="21" t="s">
        <v>166</v>
      </c>
      <c r="I1082" s="21" t="s">
        <v>259</v>
      </c>
      <c r="J1082" s="21" t="s">
        <v>168</v>
      </c>
      <c r="K1082" s="21">
        <v>21.177575999999998</v>
      </c>
      <c r="L1082" s="21">
        <v>92.153659000000005</v>
      </c>
      <c r="M1082" s="21">
        <v>0</v>
      </c>
      <c r="N1082" s="21">
        <v>0</v>
      </c>
      <c r="P1082" s="21" t="s">
        <v>99</v>
      </c>
      <c r="Q1082" s="21" t="s">
        <v>108</v>
      </c>
      <c r="S1082" s="21">
        <v>18</v>
      </c>
      <c r="T1082" s="21">
        <v>0</v>
      </c>
      <c r="U1082" s="21">
        <v>17</v>
      </c>
      <c r="V1082" s="21">
        <v>0</v>
      </c>
      <c r="W1082" s="21">
        <v>0</v>
      </c>
      <c r="X1082" s="21">
        <v>0</v>
      </c>
      <c r="Y1082" s="21">
        <v>0</v>
      </c>
      <c r="Z1082" s="21">
        <v>0</v>
      </c>
      <c r="AA1082" s="21">
        <v>24</v>
      </c>
      <c r="AB1082" s="21">
        <v>0</v>
      </c>
      <c r="AC1082" s="21">
        <v>46</v>
      </c>
      <c r="AD1082" s="21">
        <v>0</v>
      </c>
      <c r="AE1082" s="21">
        <v>0</v>
      </c>
      <c r="AF1082" s="21">
        <v>0</v>
      </c>
      <c r="AG1082" s="21">
        <v>0</v>
      </c>
      <c r="AH1082" s="21">
        <v>0</v>
      </c>
      <c r="AI1082" s="21">
        <v>0</v>
      </c>
      <c r="AJ1082" s="21">
        <v>0</v>
      </c>
      <c r="AK1082" s="21">
        <v>0</v>
      </c>
      <c r="AL1082" s="21">
        <v>0</v>
      </c>
      <c r="AM1082" s="21">
        <v>0</v>
      </c>
      <c r="AN1082" s="21">
        <v>0</v>
      </c>
      <c r="AO1082" s="21">
        <v>0</v>
      </c>
      <c r="AP1082" s="21">
        <v>0</v>
      </c>
      <c r="AQ1082" s="21">
        <v>0</v>
      </c>
      <c r="AR1082" s="21">
        <v>0</v>
      </c>
      <c r="AS1082" s="21">
        <v>0</v>
      </c>
      <c r="AT1082" s="21">
        <v>0</v>
      </c>
      <c r="AU1082" s="21">
        <v>0</v>
      </c>
      <c r="AV1082" s="21">
        <v>0</v>
      </c>
      <c r="AW1082" s="21">
        <v>0</v>
      </c>
      <c r="AX1082" s="21">
        <v>0</v>
      </c>
      <c r="AZ10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82" s="22">
        <f>Enrollment[[#This Row],[Refugee Children 3-14]]+Enrollment[[#This Row],[Refugee Children 15-24]]</f>
        <v>105</v>
      </c>
      <c r="BC10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82" s="22">
        <f>Enrollment[[#This Row],[Host Children 3-14]]+Enrollment[[#This Row],[Host Children 15-24]]</f>
        <v>0</v>
      </c>
      <c r="BF1082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082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1082" s="22">
        <f>Enrollment[[#This Row],['# of Boys from host community in age group 3-5 enrolled in learning spaces]]+Enrollment[[#This Row],['# of Boys from host community in age group 6-14 enrolled in learning spaces]]</f>
        <v>0</v>
      </c>
      <c r="BI1082" s="22">
        <f>Enrollment[[#This Row],['# of Girls from host community in age group 3-5 enrolled in learning spaces]]+Enrollment[[#This Row],['# of Girls from host community in age group 6-14 enrolled in learning spaces]]</f>
        <v>0</v>
      </c>
      <c r="BJ1082" s="22">
        <f>Enrollment[[#This Row],[Male Refugee (3-14)]]+Enrollment[[#This Row],[Host Male (3-14)]]</f>
        <v>63</v>
      </c>
      <c r="BK1082" s="22">
        <f>Enrollment[[#This Row],[Female Refugee (3-14)]]+Enrollment[[#This Row],[Host Female (3-14)]]</f>
        <v>42</v>
      </c>
      <c r="BL10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82" s="22">
        <f>Enrollment[[#This Row],['# of Boys from host community in age group 15-17 enrolled in learning spaces]]+Enrollment[[#This Row],['# of Boys from host community in age group 18-24 enrolled in learning spaces]]</f>
        <v>0</v>
      </c>
      <c r="BO10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82" s="22">
        <f>Enrollment[[#This Row],[Male Refugee (15-24)]]+Enrollment[[#This Row],[Male Host (15-24)]]</f>
        <v>0</v>
      </c>
      <c r="BQ1082" s="22">
        <f>Enrollment[[#This Row],[Female Refugee  (15-24)]]+Enrollment[[#This Row],[Female Host (15-24)]]</f>
        <v>0</v>
      </c>
      <c r="BR1082" s="22">
        <f>Enrollment[[#This Row],[Total Male (3-14)]]+Enrollment[[#This Row],[Total Male (15-24)]]</f>
        <v>63</v>
      </c>
      <c r="BS1082" s="22">
        <f>Enrollment[[#This Row],[Total Female (3-14)]]+Enrollment[[#This Row],[Total Female (15-24)]]</f>
        <v>42</v>
      </c>
      <c r="BT1082" s="22">
        <f>Enrollment[[#This Row],[Refugee Total]]+Enrollment[[#This Row],[Total Host]]</f>
        <v>105</v>
      </c>
      <c r="BU1082" s="22">
        <f>Enrollment[[#This Row],['# of Girls from refugee community in age group 3-5 enrolled in learning spaces]]+Enrollment[[#This Row],['# of Girls from host community in age group 3-5 enrolled in learning spaces]]</f>
        <v>18</v>
      </c>
      <c r="BV1082" s="22">
        <f>Enrollment[[#This Row],['# of Girls from refugee community in age group 6-14 enrolled in learning spaces]]+Enrollment[[#This Row],['# of Girls from host community in age group 6-14 enrolled in learning spaces]]</f>
        <v>24</v>
      </c>
      <c r="BW10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82" s="22">
        <f>Enrollment[[#This Row],['# of Boys from refugee community in age group 3-5 enrolled in learning spaces]]+Enrollment[[#This Row],['# of Boys from host community in age group 3-5 enrolled in learning spaces]]</f>
        <v>17</v>
      </c>
      <c r="BZ1082" s="22">
        <f>Enrollment[[#This Row],['# of Boys from refugee community in age group 6-14 enrolled in learning spaces]]+Enrollment[[#This Row],['# of Boys from host community in age group 6-14 enrolled in learning spaces]]</f>
        <v>46</v>
      </c>
      <c r="CA10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83" spans="1:80">
      <c r="A1083" s="21" t="s">
        <v>54</v>
      </c>
      <c r="B1083" s="21" t="s">
        <v>83</v>
      </c>
      <c r="E1083" s="21" t="s">
        <v>407</v>
      </c>
      <c r="F1083" s="21" t="s">
        <v>1705</v>
      </c>
      <c r="G1083" s="21">
        <v>31012959</v>
      </c>
      <c r="H1083" s="21" t="s">
        <v>166</v>
      </c>
      <c r="I1083" s="21" t="s">
        <v>259</v>
      </c>
      <c r="J1083" s="21" t="s">
        <v>168</v>
      </c>
      <c r="K1083" s="21">
        <v>21.180625035198901</v>
      </c>
      <c r="L1083" s="21">
        <v>92.153114922091106</v>
      </c>
      <c r="M1083" s="21">
        <v>-29.253827669116902</v>
      </c>
      <c r="N1083" s="21">
        <v>4</v>
      </c>
      <c r="P1083" s="21" t="s">
        <v>99</v>
      </c>
      <c r="Q1083" s="21" t="s">
        <v>108</v>
      </c>
      <c r="S1083" s="21">
        <v>15</v>
      </c>
      <c r="T1083" s="21">
        <v>0</v>
      </c>
      <c r="U1083" s="21">
        <v>20</v>
      </c>
      <c r="V1083" s="21">
        <v>0</v>
      </c>
      <c r="W1083" s="21">
        <v>0</v>
      </c>
      <c r="X1083" s="21">
        <v>0</v>
      </c>
      <c r="Y1083" s="21">
        <v>0</v>
      </c>
      <c r="Z1083" s="21">
        <v>0</v>
      </c>
      <c r="AA1083" s="21">
        <v>21</v>
      </c>
      <c r="AB1083" s="21">
        <v>0</v>
      </c>
      <c r="AC1083" s="21">
        <v>49</v>
      </c>
      <c r="AD1083" s="21">
        <v>0</v>
      </c>
      <c r="AE1083" s="21">
        <v>0</v>
      </c>
      <c r="AF1083" s="21">
        <v>0</v>
      </c>
      <c r="AG1083" s="21">
        <v>0</v>
      </c>
      <c r="AH1083" s="21">
        <v>0</v>
      </c>
      <c r="AI1083" s="21">
        <v>0</v>
      </c>
      <c r="AJ1083" s="21">
        <v>0</v>
      </c>
      <c r="AK1083" s="21">
        <v>0</v>
      </c>
      <c r="AL1083" s="21">
        <v>0</v>
      </c>
      <c r="AM1083" s="21">
        <v>0</v>
      </c>
      <c r="AN1083" s="21">
        <v>0</v>
      </c>
      <c r="AO1083" s="21">
        <v>0</v>
      </c>
      <c r="AP1083" s="21">
        <v>0</v>
      </c>
      <c r="AQ1083" s="21">
        <v>0</v>
      </c>
      <c r="AR1083" s="21">
        <v>0</v>
      </c>
      <c r="AS1083" s="21">
        <v>0</v>
      </c>
      <c r="AT1083" s="21">
        <v>0</v>
      </c>
      <c r="AU1083" s="21">
        <v>0</v>
      </c>
      <c r="AV1083" s="21">
        <v>0</v>
      </c>
      <c r="AW1083" s="21">
        <v>0</v>
      </c>
      <c r="AX1083" s="21">
        <v>0</v>
      </c>
      <c r="AZ10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83" s="22">
        <f>Enrollment[[#This Row],[Refugee Children 3-14]]+Enrollment[[#This Row],[Refugee Children 15-24]]</f>
        <v>105</v>
      </c>
      <c r="BC10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83" s="22">
        <f>Enrollment[[#This Row],[Host Children 3-14]]+Enrollment[[#This Row],[Host Children 15-24]]</f>
        <v>0</v>
      </c>
      <c r="BF1083" s="22">
        <f>Enrollment[[#This Row],['# of Boys from refugee community in age group 3-5 enrolled in learning spaces]]+Enrollment[[#This Row],['# of Boys from refugee community in age group 6-14 enrolled in learning spaces]]</f>
        <v>69</v>
      </c>
      <c r="BG1083" s="22">
        <f>Enrollment[[#This Row],['# of Girls from refugee community in age group 3-5 enrolled in learning spaces]]+Enrollment[[#This Row],['# of Girls from refugee community in age group 6-14 enrolled in learning spaces]]</f>
        <v>36</v>
      </c>
      <c r="BH1083" s="22">
        <f>Enrollment[[#This Row],['# of Boys from host community in age group 3-5 enrolled in learning spaces]]+Enrollment[[#This Row],['# of Boys from host community in age group 6-14 enrolled in learning spaces]]</f>
        <v>0</v>
      </c>
      <c r="BI1083" s="22">
        <f>Enrollment[[#This Row],['# of Girls from host community in age group 3-5 enrolled in learning spaces]]+Enrollment[[#This Row],['# of Girls from host community in age group 6-14 enrolled in learning spaces]]</f>
        <v>0</v>
      </c>
      <c r="BJ1083" s="22">
        <f>Enrollment[[#This Row],[Male Refugee (3-14)]]+Enrollment[[#This Row],[Host Male (3-14)]]</f>
        <v>69</v>
      </c>
      <c r="BK1083" s="22">
        <f>Enrollment[[#This Row],[Female Refugee (3-14)]]+Enrollment[[#This Row],[Host Female (3-14)]]</f>
        <v>36</v>
      </c>
      <c r="BL10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83" s="22">
        <f>Enrollment[[#This Row],['# of Boys from host community in age group 15-17 enrolled in learning spaces]]+Enrollment[[#This Row],['# of Boys from host community in age group 18-24 enrolled in learning spaces]]</f>
        <v>0</v>
      </c>
      <c r="BO10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83" s="22">
        <f>Enrollment[[#This Row],[Male Refugee (15-24)]]+Enrollment[[#This Row],[Male Host (15-24)]]</f>
        <v>0</v>
      </c>
      <c r="BQ1083" s="22">
        <f>Enrollment[[#This Row],[Female Refugee  (15-24)]]+Enrollment[[#This Row],[Female Host (15-24)]]</f>
        <v>0</v>
      </c>
      <c r="BR1083" s="22">
        <f>Enrollment[[#This Row],[Total Male (3-14)]]+Enrollment[[#This Row],[Total Male (15-24)]]</f>
        <v>69</v>
      </c>
      <c r="BS1083" s="22">
        <f>Enrollment[[#This Row],[Total Female (3-14)]]+Enrollment[[#This Row],[Total Female (15-24)]]</f>
        <v>36</v>
      </c>
      <c r="BT1083" s="22">
        <f>Enrollment[[#This Row],[Refugee Total]]+Enrollment[[#This Row],[Total Host]]</f>
        <v>105</v>
      </c>
      <c r="BU1083" s="22">
        <f>Enrollment[[#This Row],['# of Girls from refugee community in age group 3-5 enrolled in learning spaces]]+Enrollment[[#This Row],['# of Girls from host community in age group 3-5 enrolled in learning spaces]]</f>
        <v>15</v>
      </c>
      <c r="BV1083" s="22">
        <f>Enrollment[[#This Row],['# of Girls from refugee community in age group 6-14 enrolled in learning spaces]]+Enrollment[[#This Row],['# of Girls from host community in age group 6-14 enrolled in learning spaces]]</f>
        <v>21</v>
      </c>
      <c r="BW10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83" s="22">
        <f>Enrollment[[#This Row],['# of Boys from refugee community in age group 3-5 enrolled in learning spaces]]+Enrollment[[#This Row],['# of Boys from host community in age group 3-5 enrolled in learning spaces]]</f>
        <v>20</v>
      </c>
      <c r="BZ1083" s="22">
        <f>Enrollment[[#This Row],['# of Boys from refugee community in age group 6-14 enrolled in learning spaces]]+Enrollment[[#This Row],['# of Boys from host community in age group 6-14 enrolled in learning spaces]]</f>
        <v>49</v>
      </c>
      <c r="CA10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84" spans="1:80">
      <c r="A1084" s="21" t="s">
        <v>54</v>
      </c>
      <c r="B1084" s="21" t="s">
        <v>83</v>
      </c>
      <c r="E1084" s="21" t="s">
        <v>434</v>
      </c>
      <c r="F1084" s="21" t="s">
        <v>1706</v>
      </c>
      <c r="G1084" s="21">
        <v>31013090</v>
      </c>
      <c r="H1084" s="21" t="s">
        <v>166</v>
      </c>
      <c r="I1084" s="21" t="s">
        <v>167</v>
      </c>
      <c r="J1084" s="21" t="s">
        <v>168</v>
      </c>
      <c r="K1084" s="21">
        <v>21.1813413012047</v>
      </c>
      <c r="L1084" s="21">
        <v>92.151568910844006</v>
      </c>
      <c r="M1084" s="21">
        <v>-37.610374557202199</v>
      </c>
      <c r="N1084" s="21">
        <v>4</v>
      </c>
      <c r="P1084" s="21" t="s">
        <v>99</v>
      </c>
      <c r="Q1084" s="21" t="s">
        <v>108</v>
      </c>
      <c r="S1084" s="21">
        <v>18</v>
      </c>
      <c r="T1084" s="21">
        <v>0</v>
      </c>
      <c r="U1084" s="21">
        <v>17</v>
      </c>
      <c r="V1084" s="21">
        <v>0</v>
      </c>
      <c r="W1084" s="21">
        <v>0</v>
      </c>
      <c r="X1084" s="21">
        <v>0</v>
      </c>
      <c r="Y1084" s="21">
        <v>0</v>
      </c>
      <c r="Z1084" s="21">
        <v>0</v>
      </c>
      <c r="AA1084" s="21">
        <v>34</v>
      </c>
      <c r="AB1084" s="21">
        <v>0</v>
      </c>
      <c r="AC1084" s="21">
        <v>36</v>
      </c>
      <c r="AD1084" s="21">
        <v>0</v>
      </c>
      <c r="AE1084" s="21">
        <v>0</v>
      </c>
      <c r="AF1084" s="21">
        <v>0</v>
      </c>
      <c r="AG1084" s="21">
        <v>0</v>
      </c>
      <c r="AH1084" s="21">
        <v>0</v>
      </c>
      <c r="AI1084" s="21">
        <v>0</v>
      </c>
      <c r="AJ1084" s="21">
        <v>0</v>
      </c>
      <c r="AK1084" s="21">
        <v>0</v>
      </c>
      <c r="AL1084" s="21">
        <v>0</v>
      </c>
      <c r="AM1084" s="21">
        <v>0</v>
      </c>
      <c r="AN1084" s="21">
        <v>0</v>
      </c>
      <c r="AO1084" s="21">
        <v>0</v>
      </c>
      <c r="AP1084" s="21">
        <v>0</v>
      </c>
      <c r="AQ1084" s="21">
        <v>0</v>
      </c>
      <c r="AR1084" s="21">
        <v>0</v>
      </c>
      <c r="AS1084" s="21">
        <v>0</v>
      </c>
      <c r="AT1084" s="21">
        <v>0</v>
      </c>
      <c r="AU1084" s="21">
        <v>0</v>
      </c>
      <c r="AV1084" s="21">
        <v>0</v>
      </c>
      <c r="AW1084" s="21">
        <v>0</v>
      </c>
      <c r="AX1084" s="21">
        <v>0</v>
      </c>
      <c r="AZ10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84" s="22">
        <f>Enrollment[[#This Row],[Refugee Children 3-14]]+Enrollment[[#This Row],[Refugee Children 15-24]]</f>
        <v>105</v>
      </c>
      <c r="BC10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84" s="22">
        <f>Enrollment[[#This Row],[Host Children 3-14]]+Enrollment[[#This Row],[Host Children 15-24]]</f>
        <v>0</v>
      </c>
      <c r="BF1084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084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084" s="22">
        <f>Enrollment[[#This Row],['# of Boys from host community in age group 3-5 enrolled in learning spaces]]+Enrollment[[#This Row],['# of Boys from host community in age group 6-14 enrolled in learning spaces]]</f>
        <v>0</v>
      </c>
      <c r="BI1084" s="22">
        <f>Enrollment[[#This Row],['# of Girls from host community in age group 3-5 enrolled in learning spaces]]+Enrollment[[#This Row],['# of Girls from host community in age group 6-14 enrolled in learning spaces]]</f>
        <v>0</v>
      </c>
      <c r="BJ1084" s="22">
        <f>Enrollment[[#This Row],[Male Refugee (3-14)]]+Enrollment[[#This Row],[Host Male (3-14)]]</f>
        <v>53</v>
      </c>
      <c r="BK1084" s="22">
        <f>Enrollment[[#This Row],[Female Refugee (3-14)]]+Enrollment[[#This Row],[Host Female (3-14)]]</f>
        <v>52</v>
      </c>
      <c r="BL10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84" s="22">
        <f>Enrollment[[#This Row],['# of Boys from host community in age group 15-17 enrolled in learning spaces]]+Enrollment[[#This Row],['# of Boys from host community in age group 18-24 enrolled in learning spaces]]</f>
        <v>0</v>
      </c>
      <c r="BO10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84" s="22">
        <f>Enrollment[[#This Row],[Male Refugee (15-24)]]+Enrollment[[#This Row],[Male Host (15-24)]]</f>
        <v>0</v>
      </c>
      <c r="BQ1084" s="22">
        <f>Enrollment[[#This Row],[Female Refugee  (15-24)]]+Enrollment[[#This Row],[Female Host (15-24)]]</f>
        <v>0</v>
      </c>
      <c r="BR1084" s="22">
        <f>Enrollment[[#This Row],[Total Male (3-14)]]+Enrollment[[#This Row],[Total Male (15-24)]]</f>
        <v>53</v>
      </c>
      <c r="BS1084" s="22">
        <f>Enrollment[[#This Row],[Total Female (3-14)]]+Enrollment[[#This Row],[Total Female (15-24)]]</f>
        <v>52</v>
      </c>
      <c r="BT1084" s="22">
        <f>Enrollment[[#This Row],[Refugee Total]]+Enrollment[[#This Row],[Total Host]]</f>
        <v>105</v>
      </c>
      <c r="BU1084" s="22">
        <f>Enrollment[[#This Row],['# of Girls from refugee community in age group 3-5 enrolled in learning spaces]]+Enrollment[[#This Row],['# of Girls from host community in age group 3-5 enrolled in learning spaces]]</f>
        <v>18</v>
      </c>
      <c r="BV1084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0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84" s="22">
        <f>Enrollment[[#This Row],['# of Boys from refugee community in age group 3-5 enrolled in learning spaces]]+Enrollment[[#This Row],['# of Boys from host community in age group 3-5 enrolled in learning spaces]]</f>
        <v>17</v>
      </c>
      <c r="BZ1084" s="22">
        <f>Enrollment[[#This Row],['# of Boys from refugee community in age group 6-14 enrolled in learning spaces]]+Enrollment[[#This Row],['# of Boys from host community in age group 6-14 enrolled in learning spaces]]</f>
        <v>36</v>
      </c>
      <c r="CA10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85" spans="1:80">
      <c r="A1085" s="21" t="s">
        <v>54</v>
      </c>
      <c r="B1085" s="21" t="s">
        <v>83</v>
      </c>
      <c r="E1085" s="21" t="s">
        <v>1707</v>
      </c>
      <c r="F1085" s="21" t="s">
        <v>1647</v>
      </c>
      <c r="G1085" s="21">
        <v>31013150</v>
      </c>
      <c r="H1085" s="21" t="s">
        <v>166</v>
      </c>
      <c r="I1085" s="21" t="s">
        <v>259</v>
      </c>
      <c r="J1085" s="21" t="s">
        <v>168</v>
      </c>
      <c r="K1085" s="21">
        <v>21.180588</v>
      </c>
      <c r="L1085" s="21">
        <v>92.149934000000002</v>
      </c>
      <c r="M1085" s="21">
        <v>0</v>
      </c>
      <c r="N1085" s="21">
        <v>0</v>
      </c>
      <c r="P1085" s="21" t="s">
        <v>99</v>
      </c>
      <c r="Q1085" s="21" t="s">
        <v>108</v>
      </c>
      <c r="S1085" s="21">
        <v>21</v>
      </c>
      <c r="T1085" s="21">
        <v>0</v>
      </c>
      <c r="U1085" s="21">
        <v>14</v>
      </c>
      <c r="V1085" s="21">
        <v>0</v>
      </c>
      <c r="W1085" s="21">
        <v>0</v>
      </c>
      <c r="X1085" s="21">
        <v>0</v>
      </c>
      <c r="Y1085" s="21">
        <v>0</v>
      </c>
      <c r="Z1085" s="21">
        <v>0</v>
      </c>
      <c r="AA1085" s="21">
        <v>36</v>
      </c>
      <c r="AB1085" s="21">
        <v>0</v>
      </c>
      <c r="AC1085" s="21">
        <v>34</v>
      </c>
      <c r="AD1085" s="21">
        <v>0</v>
      </c>
      <c r="AE1085" s="21">
        <v>0</v>
      </c>
      <c r="AF1085" s="21">
        <v>0</v>
      </c>
      <c r="AG1085" s="21">
        <v>0</v>
      </c>
      <c r="AH1085" s="21">
        <v>0</v>
      </c>
      <c r="AI1085" s="21">
        <v>0</v>
      </c>
      <c r="AJ1085" s="21">
        <v>0</v>
      </c>
      <c r="AK1085" s="21">
        <v>0</v>
      </c>
      <c r="AL1085" s="21">
        <v>0</v>
      </c>
      <c r="AM1085" s="21">
        <v>0</v>
      </c>
      <c r="AN1085" s="21">
        <v>0</v>
      </c>
      <c r="AO1085" s="21">
        <v>0</v>
      </c>
      <c r="AP1085" s="21">
        <v>0</v>
      </c>
      <c r="AQ1085" s="21">
        <v>0</v>
      </c>
      <c r="AR1085" s="21">
        <v>0</v>
      </c>
      <c r="AS1085" s="21">
        <v>0</v>
      </c>
      <c r="AT1085" s="21">
        <v>0</v>
      </c>
      <c r="AU1085" s="21">
        <v>0</v>
      </c>
      <c r="AV1085" s="21">
        <v>0</v>
      </c>
      <c r="AW1085" s="21">
        <v>0</v>
      </c>
      <c r="AX1085" s="21">
        <v>0</v>
      </c>
      <c r="AZ10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85" s="22">
        <f>Enrollment[[#This Row],[Refugee Children 3-14]]+Enrollment[[#This Row],[Refugee Children 15-24]]</f>
        <v>105</v>
      </c>
      <c r="BC10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85" s="22">
        <f>Enrollment[[#This Row],[Host Children 3-14]]+Enrollment[[#This Row],[Host Children 15-24]]</f>
        <v>0</v>
      </c>
      <c r="BF1085" s="22">
        <f>Enrollment[[#This Row],['# of Boys from refugee community in age group 3-5 enrolled in learning spaces]]+Enrollment[[#This Row],['# of Boys from refugee community in age group 6-14 enrolled in learning spaces]]</f>
        <v>48</v>
      </c>
      <c r="BG1085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085" s="22">
        <f>Enrollment[[#This Row],['# of Boys from host community in age group 3-5 enrolled in learning spaces]]+Enrollment[[#This Row],['# of Boys from host community in age group 6-14 enrolled in learning spaces]]</f>
        <v>0</v>
      </c>
      <c r="BI1085" s="22">
        <f>Enrollment[[#This Row],['# of Girls from host community in age group 3-5 enrolled in learning spaces]]+Enrollment[[#This Row],['# of Girls from host community in age group 6-14 enrolled in learning spaces]]</f>
        <v>0</v>
      </c>
      <c r="BJ1085" s="22">
        <f>Enrollment[[#This Row],[Male Refugee (3-14)]]+Enrollment[[#This Row],[Host Male (3-14)]]</f>
        <v>48</v>
      </c>
      <c r="BK1085" s="22">
        <f>Enrollment[[#This Row],[Female Refugee (3-14)]]+Enrollment[[#This Row],[Host Female (3-14)]]</f>
        <v>57</v>
      </c>
      <c r="BL10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85" s="22">
        <f>Enrollment[[#This Row],['# of Boys from host community in age group 15-17 enrolled in learning spaces]]+Enrollment[[#This Row],['# of Boys from host community in age group 18-24 enrolled in learning spaces]]</f>
        <v>0</v>
      </c>
      <c r="BO10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85" s="22">
        <f>Enrollment[[#This Row],[Male Refugee (15-24)]]+Enrollment[[#This Row],[Male Host (15-24)]]</f>
        <v>0</v>
      </c>
      <c r="BQ1085" s="22">
        <f>Enrollment[[#This Row],[Female Refugee  (15-24)]]+Enrollment[[#This Row],[Female Host (15-24)]]</f>
        <v>0</v>
      </c>
      <c r="BR1085" s="22">
        <f>Enrollment[[#This Row],[Total Male (3-14)]]+Enrollment[[#This Row],[Total Male (15-24)]]</f>
        <v>48</v>
      </c>
      <c r="BS1085" s="22">
        <f>Enrollment[[#This Row],[Total Female (3-14)]]+Enrollment[[#This Row],[Total Female (15-24)]]</f>
        <v>57</v>
      </c>
      <c r="BT1085" s="22">
        <f>Enrollment[[#This Row],[Refugee Total]]+Enrollment[[#This Row],[Total Host]]</f>
        <v>105</v>
      </c>
      <c r="BU1085" s="22">
        <f>Enrollment[[#This Row],['# of Girls from refugee community in age group 3-5 enrolled in learning spaces]]+Enrollment[[#This Row],['# of Girls from host community in age group 3-5 enrolled in learning spaces]]</f>
        <v>21</v>
      </c>
      <c r="BV1085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0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85" s="22">
        <f>Enrollment[[#This Row],['# of Boys from refugee community in age group 3-5 enrolled in learning spaces]]+Enrollment[[#This Row],['# of Boys from host community in age group 3-5 enrolled in learning spaces]]</f>
        <v>14</v>
      </c>
      <c r="BZ1085" s="22">
        <f>Enrollment[[#This Row],['# of Boys from refugee community in age group 6-14 enrolled in learning spaces]]+Enrollment[[#This Row],['# of Boys from host community in age group 6-14 enrolled in learning spaces]]</f>
        <v>34</v>
      </c>
      <c r="CA10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86" spans="1:80">
      <c r="A1086" s="21" t="s">
        <v>54</v>
      </c>
      <c r="B1086" s="21" t="s">
        <v>83</v>
      </c>
      <c r="E1086" s="21" t="s">
        <v>1121</v>
      </c>
      <c r="F1086" s="21" t="s">
        <v>1708</v>
      </c>
      <c r="G1086" s="21">
        <v>31013020</v>
      </c>
      <c r="H1086" s="21" t="s">
        <v>166</v>
      </c>
      <c r="I1086" s="21" t="s">
        <v>167</v>
      </c>
      <c r="J1086" s="21" t="s">
        <v>168</v>
      </c>
      <c r="K1086" s="21">
        <v>21.182489412969701</v>
      </c>
      <c r="L1086" s="21">
        <v>92.149672426332103</v>
      </c>
      <c r="M1086" s="21">
        <v>-46.116307025969498</v>
      </c>
      <c r="N1086" s="21">
        <v>4</v>
      </c>
      <c r="P1086" s="21" t="s">
        <v>99</v>
      </c>
      <c r="Q1086" s="21" t="s">
        <v>108</v>
      </c>
      <c r="S1086" s="21">
        <v>15</v>
      </c>
      <c r="T1086" s="21">
        <v>0</v>
      </c>
      <c r="U1086" s="21">
        <v>20</v>
      </c>
      <c r="V1086" s="21">
        <v>0</v>
      </c>
      <c r="W1086" s="21">
        <v>0</v>
      </c>
      <c r="X1086" s="21">
        <v>0</v>
      </c>
      <c r="Y1086" s="21">
        <v>0</v>
      </c>
      <c r="Z1086" s="21">
        <v>0</v>
      </c>
      <c r="AA1086" s="21">
        <v>33</v>
      </c>
      <c r="AB1086" s="21">
        <v>0</v>
      </c>
      <c r="AC1086" s="21">
        <v>37</v>
      </c>
      <c r="AD1086" s="21">
        <v>0</v>
      </c>
      <c r="AE1086" s="21">
        <v>0</v>
      </c>
      <c r="AF1086" s="21">
        <v>0</v>
      </c>
      <c r="AG1086" s="21">
        <v>0</v>
      </c>
      <c r="AH1086" s="21">
        <v>0</v>
      </c>
      <c r="AI1086" s="21">
        <v>0</v>
      </c>
      <c r="AJ1086" s="21">
        <v>0</v>
      </c>
      <c r="AK1086" s="21">
        <v>0</v>
      </c>
      <c r="AL1086" s="21">
        <v>0</v>
      </c>
      <c r="AM1086" s="21">
        <v>0</v>
      </c>
      <c r="AN1086" s="21">
        <v>0</v>
      </c>
      <c r="AO1086" s="21">
        <v>0</v>
      </c>
      <c r="AP1086" s="21">
        <v>0</v>
      </c>
      <c r="AQ1086" s="21">
        <v>0</v>
      </c>
      <c r="AR1086" s="21">
        <v>0</v>
      </c>
      <c r="AS1086" s="21">
        <v>0</v>
      </c>
      <c r="AT1086" s="21">
        <v>0</v>
      </c>
      <c r="AU1086" s="21">
        <v>0</v>
      </c>
      <c r="AV1086" s="21">
        <v>0</v>
      </c>
      <c r="AW1086" s="21">
        <v>0</v>
      </c>
      <c r="AX1086" s="21">
        <v>0</v>
      </c>
      <c r="AZ10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86" s="22">
        <f>Enrollment[[#This Row],[Refugee Children 3-14]]+Enrollment[[#This Row],[Refugee Children 15-24]]</f>
        <v>105</v>
      </c>
      <c r="BC10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86" s="22">
        <f>Enrollment[[#This Row],[Host Children 3-14]]+Enrollment[[#This Row],[Host Children 15-24]]</f>
        <v>0</v>
      </c>
      <c r="BF1086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086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086" s="22">
        <f>Enrollment[[#This Row],['# of Boys from host community in age group 3-5 enrolled in learning spaces]]+Enrollment[[#This Row],['# of Boys from host community in age group 6-14 enrolled in learning spaces]]</f>
        <v>0</v>
      </c>
      <c r="BI1086" s="22">
        <f>Enrollment[[#This Row],['# of Girls from host community in age group 3-5 enrolled in learning spaces]]+Enrollment[[#This Row],['# of Girls from host community in age group 6-14 enrolled in learning spaces]]</f>
        <v>0</v>
      </c>
      <c r="BJ1086" s="22">
        <f>Enrollment[[#This Row],[Male Refugee (3-14)]]+Enrollment[[#This Row],[Host Male (3-14)]]</f>
        <v>57</v>
      </c>
      <c r="BK1086" s="22">
        <f>Enrollment[[#This Row],[Female Refugee (3-14)]]+Enrollment[[#This Row],[Host Female (3-14)]]</f>
        <v>48</v>
      </c>
      <c r="BL10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86" s="22">
        <f>Enrollment[[#This Row],['# of Boys from host community in age group 15-17 enrolled in learning spaces]]+Enrollment[[#This Row],['# of Boys from host community in age group 18-24 enrolled in learning spaces]]</f>
        <v>0</v>
      </c>
      <c r="BO10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86" s="22">
        <f>Enrollment[[#This Row],[Male Refugee (15-24)]]+Enrollment[[#This Row],[Male Host (15-24)]]</f>
        <v>0</v>
      </c>
      <c r="BQ1086" s="22">
        <f>Enrollment[[#This Row],[Female Refugee  (15-24)]]+Enrollment[[#This Row],[Female Host (15-24)]]</f>
        <v>0</v>
      </c>
      <c r="BR1086" s="22">
        <f>Enrollment[[#This Row],[Total Male (3-14)]]+Enrollment[[#This Row],[Total Male (15-24)]]</f>
        <v>57</v>
      </c>
      <c r="BS1086" s="22">
        <f>Enrollment[[#This Row],[Total Female (3-14)]]+Enrollment[[#This Row],[Total Female (15-24)]]</f>
        <v>48</v>
      </c>
      <c r="BT1086" s="22">
        <f>Enrollment[[#This Row],[Refugee Total]]+Enrollment[[#This Row],[Total Host]]</f>
        <v>105</v>
      </c>
      <c r="BU1086" s="22">
        <f>Enrollment[[#This Row],['# of Girls from refugee community in age group 3-5 enrolled in learning spaces]]+Enrollment[[#This Row],['# of Girls from host community in age group 3-5 enrolled in learning spaces]]</f>
        <v>15</v>
      </c>
      <c r="BV1086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0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86" s="22">
        <f>Enrollment[[#This Row],['# of Boys from refugee community in age group 3-5 enrolled in learning spaces]]+Enrollment[[#This Row],['# of Boys from host community in age group 3-5 enrolled in learning spaces]]</f>
        <v>20</v>
      </c>
      <c r="BZ1086" s="22">
        <f>Enrollment[[#This Row],['# of Boys from refugee community in age group 6-14 enrolled in learning spaces]]+Enrollment[[#This Row],['# of Boys from host community in age group 6-14 enrolled in learning spaces]]</f>
        <v>37</v>
      </c>
      <c r="CA10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87" spans="1:80">
      <c r="A1087" s="21" t="s">
        <v>54</v>
      </c>
      <c r="B1087" s="21" t="s">
        <v>83</v>
      </c>
      <c r="E1087" s="21" t="s">
        <v>800</v>
      </c>
      <c r="F1087" s="21" t="s">
        <v>1709</v>
      </c>
      <c r="G1087" s="21">
        <v>31013202</v>
      </c>
      <c r="H1087" s="21" t="s">
        <v>166</v>
      </c>
      <c r="I1087" s="21" t="s">
        <v>167</v>
      </c>
      <c r="J1087" s="21" t="s">
        <v>168</v>
      </c>
      <c r="K1087" s="21">
        <v>21.181132771281899</v>
      </c>
      <c r="L1087" s="21">
        <v>92.153000638130194</v>
      </c>
      <c r="M1087" s="21">
        <v>-39.929702932470597</v>
      </c>
      <c r="N1087" s="21">
        <v>4</v>
      </c>
      <c r="P1087" s="21" t="s">
        <v>99</v>
      </c>
      <c r="Q1087" s="21" t="s">
        <v>108</v>
      </c>
      <c r="S1087" s="21">
        <v>17</v>
      </c>
      <c r="T1087" s="21">
        <v>0</v>
      </c>
      <c r="U1087" s="21">
        <v>18</v>
      </c>
      <c r="V1087" s="21">
        <v>0</v>
      </c>
      <c r="W1087" s="21">
        <v>0</v>
      </c>
      <c r="X1087" s="21">
        <v>0</v>
      </c>
      <c r="Y1087" s="21">
        <v>0</v>
      </c>
      <c r="Z1087" s="21">
        <v>0</v>
      </c>
      <c r="AA1087" s="21">
        <v>34</v>
      </c>
      <c r="AB1087" s="21">
        <v>0</v>
      </c>
      <c r="AC1087" s="21">
        <v>36</v>
      </c>
      <c r="AD1087" s="21">
        <v>0</v>
      </c>
      <c r="AE1087" s="21">
        <v>0</v>
      </c>
      <c r="AF1087" s="21">
        <v>0</v>
      </c>
      <c r="AG1087" s="21">
        <v>0</v>
      </c>
      <c r="AH1087" s="21">
        <v>0</v>
      </c>
      <c r="AI1087" s="21">
        <v>0</v>
      </c>
      <c r="AJ1087" s="21">
        <v>0</v>
      </c>
      <c r="AK1087" s="21">
        <v>0</v>
      </c>
      <c r="AL1087" s="21">
        <v>0</v>
      </c>
      <c r="AM1087" s="21">
        <v>0</v>
      </c>
      <c r="AN1087" s="21">
        <v>0</v>
      </c>
      <c r="AO1087" s="21">
        <v>0</v>
      </c>
      <c r="AP1087" s="21">
        <v>0</v>
      </c>
      <c r="AQ1087" s="21">
        <v>0</v>
      </c>
      <c r="AR1087" s="21">
        <v>0</v>
      </c>
      <c r="AS1087" s="21">
        <v>0</v>
      </c>
      <c r="AT1087" s="21">
        <v>0</v>
      </c>
      <c r="AU1087" s="21">
        <v>0</v>
      </c>
      <c r="AV1087" s="21">
        <v>0</v>
      </c>
      <c r="AW1087" s="21">
        <v>0</v>
      </c>
      <c r="AX1087" s="21">
        <v>0</v>
      </c>
      <c r="AZ10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87" s="22">
        <f>Enrollment[[#This Row],[Refugee Children 3-14]]+Enrollment[[#This Row],[Refugee Children 15-24]]</f>
        <v>105</v>
      </c>
      <c r="BC10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87" s="22">
        <f>Enrollment[[#This Row],[Host Children 3-14]]+Enrollment[[#This Row],[Host Children 15-24]]</f>
        <v>0</v>
      </c>
      <c r="BF1087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087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087" s="22">
        <f>Enrollment[[#This Row],['# of Boys from host community in age group 3-5 enrolled in learning spaces]]+Enrollment[[#This Row],['# of Boys from host community in age group 6-14 enrolled in learning spaces]]</f>
        <v>0</v>
      </c>
      <c r="BI1087" s="22">
        <f>Enrollment[[#This Row],['# of Girls from host community in age group 3-5 enrolled in learning spaces]]+Enrollment[[#This Row],['# of Girls from host community in age group 6-14 enrolled in learning spaces]]</f>
        <v>0</v>
      </c>
      <c r="BJ1087" s="22">
        <f>Enrollment[[#This Row],[Male Refugee (3-14)]]+Enrollment[[#This Row],[Host Male (3-14)]]</f>
        <v>54</v>
      </c>
      <c r="BK1087" s="22">
        <f>Enrollment[[#This Row],[Female Refugee (3-14)]]+Enrollment[[#This Row],[Host Female (3-14)]]</f>
        <v>51</v>
      </c>
      <c r="BL10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87" s="22">
        <f>Enrollment[[#This Row],['# of Boys from host community in age group 15-17 enrolled in learning spaces]]+Enrollment[[#This Row],['# of Boys from host community in age group 18-24 enrolled in learning spaces]]</f>
        <v>0</v>
      </c>
      <c r="BO10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87" s="22">
        <f>Enrollment[[#This Row],[Male Refugee (15-24)]]+Enrollment[[#This Row],[Male Host (15-24)]]</f>
        <v>0</v>
      </c>
      <c r="BQ1087" s="22">
        <f>Enrollment[[#This Row],[Female Refugee  (15-24)]]+Enrollment[[#This Row],[Female Host (15-24)]]</f>
        <v>0</v>
      </c>
      <c r="BR1087" s="22">
        <f>Enrollment[[#This Row],[Total Male (3-14)]]+Enrollment[[#This Row],[Total Male (15-24)]]</f>
        <v>54</v>
      </c>
      <c r="BS1087" s="22">
        <f>Enrollment[[#This Row],[Total Female (3-14)]]+Enrollment[[#This Row],[Total Female (15-24)]]</f>
        <v>51</v>
      </c>
      <c r="BT1087" s="22">
        <f>Enrollment[[#This Row],[Refugee Total]]+Enrollment[[#This Row],[Total Host]]</f>
        <v>105</v>
      </c>
      <c r="BU1087" s="22">
        <f>Enrollment[[#This Row],['# of Girls from refugee community in age group 3-5 enrolled in learning spaces]]+Enrollment[[#This Row],['# of Girls from host community in age group 3-5 enrolled in learning spaces]]</f>
        <v>17</v>
      </c>
      <c r="BV1087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0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87" s="22">
        <f>Enrollment[[#This Row],['# of Boys from refugee community in age group 3-5 enrolled in learning spaces]]+Enrollment[[#This Row],['# of Boys from host community in age group 3-5 enrolled in learning spaces]]</f>
        <v>18</v>
      </c>
      <c r="BZ1087" s="22">
        <f>Enrollment[[#This Row],['# of Boys from refugee community in age group 6-14 enrolled in learning spaces]]+Enrollment[[#This Row],['# of Boys from host community in age group 6-14 enrolled in learning spaces]]</f>
        <v>36</v>
      </c>
      <c r="CA10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88" spans="1:80">
      <c r="A1088" s="21" t="s">
        <v>54</v>
      </c>
      <c r="B1088" s="21" t="s">
        <v>83</v>
      </c>
      <c r="E1088" s="21" t="s">
        <v>1391</v>
      </c>
      <c r="F1088" s="21" t="s">
        <v>1705</v>
      </c>
      <c r="G1088" s="21">
        <v>31012960</v>
      </c>
      <c r="H1088" s="21" t="s">
        <v>166</v>
      </c>
      <c r="I1088" s="21" t="s">
        <v>167</v>
      </c>
      <c r="J1088" s="21" t="s">
        <v>168</v>
      </c>
      <c r="K1088" s="21">
        <v>21.181826999999998</v>
      </c>
      <c r="L1088" s="21">
        <v>92.151518999999993</v>
      </c>
      <c r="M1088" s="21">
        <v>0</v>
      </c>
      <c r="N1088" s="21">
        <v>0</v>
      </c>
      <c r="P1088" s="21" t="s">
        <v>99</v>
      </c>
      <c r="Q1088" s="21" t="s">
        <v>108</v>
      </c>
      <c r="S1088" s="21">
        <v>14</v>
      </c>
      <c r="T1088" s="21">
        <v>0</v>
      </c>
      <c r="U1088" s="21">
        <v>21</v>
      </c>
      <c r="V1088" s="21">
        <v>0</v>
      </c>
      <c r="W1088" s="21">
        <v>0</v>
      </c>
      <c r="X1088" s="21">
        <v>0</v>
      </c>
      <c r="Y1088" s="21">
        <v>0</v>
      </c>
      <c r="Z1088" s="21">
        <v>0</v>
      </c>
      <c r="AA1088" s="21">
        <v>28</v>
      </c>
      <c r="AB1088" s="21">
        <v>0</v>
      </c>
      <c r="AC1088" s="21">
        <v>42</v>
      </c>
      <c r="AD1088" s="21">
        <v>0</v>
      </c>
      <c r="AE1088" s="21">
        <v>0</v>
      </c>
      <c r="AF1088" s="21">
        <v>0</v>
      </c>
      <c r="AG1088" s="21">
        <v>0</v>
      </c>
      <c r="AH1088" s="21">
        <v>0</v>
      </c>
      <c r="AI1088" s="21">
        <v>0</v>
      </c>
      <c r="AJ1088" s="21">
        <v>0</v>
      </c>
      <c r="AK1088" s="21">
        <v>0</v>
      </c>
      <c r="AL1088" s="21">
        <v>0</v>
      </c>
      <c r="AM1088" s="21">
        <v>0</v>
      </c>
      <c r="AN1088" s="21">
        <v>0</v>
      </c>
      <c r="AO1088" s="21">
        <v>0</v>
      </c>
      <c r="AP1088" s="21">
        <v>0</v>
      </c>
      <c r="AQ1088" s="21">
        <v>0</v>
      </c>
      <c r="AR1088" s="21">
        <v>0</v>
      </c>
      <c r="AS1088" s="21">
        <v>0</v>
      </c>
      <c r="AT1088" s="21">
        <v>0</v>
      </c>
      <c r="AU1088" s="21">
        <v>0</v>
      </c>
      <c r="AV1088" s="21">
        <v>0</v>
      </c>
      <c r="AW1088" s="21">
        <v>0</v>
      </c>
      <c r="AX1088" s="21">
        <v>0</v>
      </c>
      <c r="AZ10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88" s="22">
        <f>Enrollment[[#This Row],[Refugee Children 3-14]]+Enrollment[[#This Row],[Refugee Children 15-24]]</f>
        <v>105</v>
      </c>
      <c r="BC10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88" s="22">
        <f>Enrollment[[#This Row],[Host Children 3-14]]+Enrollment[[#This Row],[Host Children 15-24]]</f>
        <v>0</v>
      </c>
      <c r="BF1088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088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1088" s="22">
        <f>Enrollment[[#This Row],['# of Boys from host community in age group 3-5 enrolled in learning spaces]]+Enrollment[[#This Row],['# of Boys from host community in age group 6-14 enrolled in learning spaces]]</f>
        <v>0</v>
      </c>
      <c r="BI1088" s="22">
        <f>Enrollment[[#This Row],['# of Girls from host community in age group 3-5 enrolled in learning spaces]]+Enrollment[[#This Row],['# of Girls from host community in age group 6-14 enrolled in learning spaces]]</f>
        <v>0</v>
      </c>
      <c r="BJ1088" s="22">
        <f>Enrollment[[#This Row],[Male Refugee (3-14)]]+Enrollment[[#This Row],[Host Male (3-14)]]</f>
        <v>63</v>
      </c>
      <c r="BK1088" s="22">
        <f>Enrollment[[#This Row],[Female Refugee (3-14)]]+Enrollment[[#This Row],[Host Female (3-14)]]</f>
        <v>42</v>
      </c>
      <c r="BL10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88" s="22">
        <f>Enrollment[[#This Row],['# of Boys from host community in age group 15-17 enrolled in learning spaces]]+Enrollment[[#This Row],['# of Boys from host community in age group 18-24 enrolled in learning spaces]]</f>
        <v>0</v>
      </c>
      <c r="BO10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88" s="22">
        <f>Enrollment[[#This Row],[Male Refugee (15-24)]]+Enrollment[[#This Row],[Male Host (15-24)]]</f>
        <v>0</v>
      </c>
      <c r="BQ1088" s="22">
        <f>Enrollment[[#This Row],[Female Refugee  (15-24)]]+Enrollment[[#This Row],[Female Host (15-24)]]</f>
        <v>0</v>
      </c>
      <c r="BR1088" s="22">
        <f>Enrollment[[#This Row],[Total Male (3-14)]]+Enrollment[[#This Row],[Total Male (15-24)]]</f>
        <v>63</v>
      </c>
      <c r="BS1088" s="22">
        <f>Enrollment[[#This Row],[Total Female (3-14)]]+Enrollment[[#This Row],[Total Female (15-24)]]</f>
        <v>42</v>
      </c>
      <c r="BT1088" s="22">
        <f>Enrollment[[#This Row],[Refugee Total]]+Enrollment[[#This Row],[Total Host]]</f>
        <v>105</v>
      </c>
      <c r="BU1088" s="22">
        <f>Enrollment[[#This Row],['# of Girls from refugee community in age group 3-5 enrolled in learning spaces]]+Enrollment[[#This Row],['# of Girls from host community in age group 3-5 enrolled in learning spaces]]</f>
        <v>14</v>
      </c>
      <c r="BV1088" s="22">
        <f>Enrollment[[#This Row],['# of Girls from refugee community in age group 6-14 enrolled in learning spaces]]+Enrollment[[#This Row],['# of Girls from host community in age group 6-14 enrolled in learning spaces]]</f>
        <v>28</v>
      </c>
      <c r="BW10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88" s="22">
        <f>Enrollment[[#This Row],['# of Boys from refugee community in age group 3-5 enrolled in learning spaces]]+Enrollment[[#This Row],['# of Boys from host community in age group 3-5 enrolled in learning spaces]]</f>
        <v>21</v>
      </c>
      <c r="BZ1088" s="22">
        <f>Enrollment[[#This Row],['# of Boys from refugee community in age group 6-14 enrolled in learning spaces]]+Enrollment[[#This Row],['# of Boys from host community in age group 6-14 enrolled in learning spaces]]</f>
        <v>42</v>
      </c>
      <c r="CA10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89" spans="1:80">
      <c r="A1089" s="21" t="s">
        <v>54</v>
      </c>
      <c r="B1089" s="21" t="s">
        <v>83</v>
      </c>
      <c r="E1089" s="21" t="s">
        <v>1710</v>
      </c>
      <c r="F1089" s="21" t="s">
        <v>1711</v>
      </c>
      <c r="G1089" s="21">
        <v>31013132</v>
      </c>
      <c r="H1089" s="21" t="s">
        <v>166</v>
      </c>
      <c r="I1089" s="21" t="s">
        <v>259</v>
      </c>
      <c r="J1089" s="21" t="s">
        <v>168</v>
      </c>
      <c r="K1089" s="21">
        <v>21.1840619966374</v>
      </c>
      <c r="L1089" s="21">
        <v>92.150152674719493</v>
      </c>
      <c r="M1089" s="21">
        <v>-7.1150823881407401</v>
      </c>
      <c r="N1089" s="21">
        <v>4</v>
      </c>
      <c r="P1089" s="21" t="s">
        <v>99</v>
      </c>
      <c r="Q1089" s="21" t="s">
        <v>108</v>
      </c>
      <c r="S1089" s="21">
        <v>20</v>
      </c>
      <c r="T1089" s="21">
        <v>0</v>
      </c>
      <c r="U1089" s="21">
        <v>15</v>
      </c>
      <c r="V1089" s="21">
        <v>0</v>
      </c>
      <c r="W1089" s="21">
        <v>0</v>
      </c>
      <c r="X1089" s="21">
        <v>0</v>
      </c>
      <c r="Y1089" s="21">
        <v>0</v>
      </c>
      <c r="Z1089" s="21">
        <v>0</v>
      </c>
      <c r="AA1089" s="21">
        <v>38</v>
      </c>
      <c r="AB1089" s="21">
        <v>0</v>
      </c>
      <c r="AC1089" s="21">
        <v>32</v>
      </c>
      <c r="AD1089" s="21">
        <v>0</v>
      </c>
      <c r="AE1089" s="21">
        <v>0</v>
      </c>
      <c r="AF1089" s="21">
        <v>0</v>
      </c>
      <c r="AG1089" s="21">
        <v>0</v>
      </c>
      <c r="AH1089" s="21">
        <v>0</v>
      </c>
      <c r="AI1089" s="21">
        <v>0</v>
      </c>
      <c r="AJ1089" s="21">
        <v>0</v>
      </c>
      <c r="AK1089" s="21">
        <v>0</v>
      </c>
      <c r="AL1089" s="21">
        <v>0</v>
      </c>
      <c r="AM1089" s="21">
        <v>0</v>
      </c>
      <c r="AN1089" s="21">
        <v>0</v>
      </c>
      <c r="AO1089" s="21">
        <v>0</v>
      </c>
      <c r="AP1089" s="21">
        <v>0</v>
      </c>
      <c r="AQ1089" s="21">
        <v>0</v>
      </c>
      <c r="AR1089" s="21">
        <v>0</v>
      </c>
      <c r="AS1089" s="21">
        <v>0</v>
      </c>
      <c r="AT1089" s="21">
        <v>0</v>
      </c>
      <c r="AU1089" s="21">
        <v>0</v>
      </c>
      <c r="AV1089" s="21">
        <v>0</v>
      </c>
      <c r="AW1089" s="21">
        <v>0</v>
      </c>
      <c r="AX1089" s="21">
        <v>0</v>
      </c>
      <c r="AZ10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89" s="22">
        <f>Enrollment[[#This Row],[Refugee Children 3-14]]+Enrollment[[#This Row],[Refugee Children 15-24]]</f>
        <v>105</v>
      </c>
      <c r="BC10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89" s="22">
        <f>Enrollment[[#This Row],[Host Children 3-14]]+Enrollment[[#This Row],[Host Children 15-24]]</f>
        <v>0</v>
      </c>
      <c r="BF1089" s="22">
        <f>Enrollment[[#This Row],['# of Boys from refugee community in age group 3-5 enrolled in learning spaces]]+Enrollment[[#This Row],['# of Boys from refugee community in age group 6-14 enrolled in learning spaces]]</f>
        <v>47</v>
      </c>
      <c r="BG1089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1089" s="22">
        <f>Enrollment[[#This Row],['# of Boys from host community in age group 3-5 enrolled in learning spaces]]+Enrollment[[#This Row],['# of Boys from host community in age group 6-14 enrolled in learning spaces]]</f>
        <v>0</v>
      </c>
      <c r="BI1089" s="22">
        <f>Enrollment[[#This Row],['# of Girls from host community in age group 3-5 enrolled in learning spaces]]+Enrollment[[#This Row],['# of Girls from host community in age group 6-14 enrolled in learning spaces]]</f>
        <v>0</v>
      </c>
      <c r="BJ1089" s="22">
        <f>Enrollment[[#This Row],[Male Refugee (3-14)]]+Enrollment[[#This Row],[Host Male (3-14)]]</f>
        <v>47</v>
      </c>
      <c r="BK1089" s="22">
        <f>Enrollment[[#This Row],[Female Refugee (3-14)]]+Enrollment[[#This Row],[Host Female (3-14)]]</f>
        <v>58</v>
      </c>
      <c r="BL10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89" s="22">
        <f>Enrollment[[#This Row],['# of Boys from host community in age group 15-17 enrolled in learning spaces]]+Enrollment[[#This Row],['# of Boys from host community in age group 18-24 enrolled in learning spaces]]</f>
        <v>0</v>
      </c>
      <c r="BO10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89" s="22">
        <f>Enrollment[[#This Row],[Male Refugee (15-24)]]+Enrollment[[#This Row],[Male Host (15-24)]]</f>
        <v>0</v>
      </c>
      <c r="BQ1089" s="22">
        <f>Enrollment[[#This Row],[Female Refugee  (15-24)]]+Enrollment[[#This Row],[Female Host (15-24)]]</f>
        <v>0</v>
      </c>
      <c r="BR1089" s="22">
        <f>Enrollment[[#This Row],[Total Male (3-14)]]+Enrollment[[#This Row],[Total Male (15-24)]]</f>
        <v>47</v>
      </c>
      <c r="BS1089" s="22">
        <f>Enrollment[[#This Row],[Total Female (3-14)]]+Enrollment[[#This Row],[Total Female (15-24)]]</f>
        <v>58</v>
      </c>
      <c r="BT1089" s="22">
        <f>Enrollment[[#This Row],[Refugee Total]]+Enrollment[[#This Row],[Total Host]]</f>
        <v>105</v>
      </c>
      <c r="BU1089" s="22">
        <f>Enrollment[[#This Row],['# of Girls from refugee community in age group 3-5 enrolled in learning spaces]]+Enrollment[[#This Row],['# of Girls from host community in age group 3-5 enrolled in learning spaces]]</f>
        <v>20</v>
      </c>
      <c r="BV1089" s="22">
        <f>Enrollment[[#This Row],['# of Girls from refugee community in age group 6-14 enrolled in learning spaces]]+Enrollment[[#This Row],['# of Girls from host community in age group 6-14 enrolled in learning spaces]]</f>
        <v>38</v>
      </c>
      <c r="BW10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89" s="22">
        <f>Enrollment[[#This Row],['# of Boys from refugee community in age group 3-5 enrolled in learning spaces]]+Enrollment[[#This Row],['# of Boys from host community in age group 3-5 enrolled in learning spaces]]</f>
        <v>15</v>
      </c>
      <c r="BZ1089" s="22">
        <f>Enrollment[[#This Row],['# of Boys from refugee community in age group 6-14 enrolled in learning spaces]]+Enrollment[[#This Row],['# of Boys from host community in age group 6-14 enrolled in learning spaces]]</f>
        <v>32</v>
      </c>
      <c r="CA10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90" spans="1:80">
      <c r="A1090" s="21" t="s">
        <v>54</v>
      </c>
      <c r="B1090" s="21" t="s">
        <v>83</v>
      </c>
      <c r="E1090" s="21" t="s">
        <v>1712</v>
      </c>
      <c r="F1090" s="21" t="s">
        <v>1713</v>
      </c>
      <c r="G1090" s="21">
        <v>31012967</v>
      </c>
      <c r="H1090" s="21" t="s">
        <v>166</v>
      </c>
      <c r="I1090" s="21" t="s">
        <v>167</v>
      </c>
      <c r="J1090" s="21" t="s">
        <v>168</v>
      </c>
      <c r="K1090" s="21">
        <v>21.181323970393699</v>
      </c>
      <c r="L1090" s="21">
        <v>92.153195371481203</v>
      </c>
      <c r="M1090" s="21">
        <v>-29.043085620777799</v>
      </c>
      <c r="N1090" s="21">
        <v>4</v>
      </c>
      <c r="P1090" s="21" t="s">
        <v>99</v>
      </c>
      <c r="Q1090" s="21" t="s">
        <v>108</v>
      </c>
      <c r="S1090" s="21">
        <v>10</v>
      </c>
      <c r="T1090" s="21">
        <v>0</v>
      </c>
      <c r="U1090" s="21">
        <v>25</v>
      </c>
      <c r="V1090" s="21">
        <v>0</v>
      </c>
      <c r="W1090" s="21">
        <v>0</v>
      </c>
      <c r="X1090" s="21">
        <v>0</v>
      </c>
      <c r="Y1090" s="21">
        <v>0</v>
      </c>
      <c r="Z1090" s="21">
        <v>0</v>
      </c>
      <c r="AA1090" s="21">
        <v>35</v>
      </c>
      <c r="AB1090" s="21">
        <v>0</v>
      </c>
      <c r="AC1090" s="21">
        <v>35</v>
      </c>
      <c r="AD1090" s="21">
        <v>0</v>
      </c>
      <c r="AE1090" s="21">
        <v>0</v>
      </c>
      <c r="AF1090" s="21">
        <v>0</v>
      </c>
      <c r="AG1090" s="21">
        <v>0</v>
      </c>
      <c r="AH1090" s="21">
        <v>0</v>
      </c>
      <c r="AI1090" s="21">
        <v>0</v>
      </c>
      <c r="AJ1090" s="21">
        <v>0</v>
      </c>
      <c r="AK1090" s="21">
        <v>0</v>
      </c>
      <c r="AL1090" s="21">
        <v>0</v>
      </c>
      <c r="AM1090" s="21">
        <v>0</v>
      </c>
      <c r="AN1090" s="21">
        <v>0</v>
      </c>
      <c r="AO1090" s="21">
        <v>0</v>
      </c>
      <c r="AP1090" s="21">
        <v>0</v>
      </c>
      <c r="AQ1090" s="21">
        <v>0</v>
      </c>
      <c r="AR1090" s="21">
        <v>0</v>
      </c>
      <c r="AS1090" s="21">
        <v>0</v>
      </c>
      <c r="AT1090" s="21">
        <v>0</v>
      </c>
      <c r="AU1090" s="21">
        <v>0</v>
      </c>
      <c r="AV1090" s="21">
        <v>0</v>
      </c>
      <c r="AW1090" s="21">
        <v>0</v>
      </c>
      <c r="AX1090" s="21">
        <v>0</v>
      </c>
      <c r="AZ10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90" s="22">
        <f>Enrollment[[#This Row],[Refugee Children 3-14]]+Enrollment[[#This Row],[Refugee Children 15-24]]</f>
        <v>105</v>
      </c>
      <c r="BC10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90" s="22">
        <f>Enrollment[[#This Row],[Host Children 3-14]]+Enrollment[[#This Row],[Host Children 15-24]]</f>
        <v>0</v>
      </c>
      <c r="BF1090" s="22">
        <f>Enrollment[[#This Row],['# of Boys from refugee community in age group 3-5 enrolled in learning spaces]]+Enrollment[[#This Row],['# of Boys from refugee community in age group 6-14 enrolled in learning spaces]]</f>
        <v>60</v>
      </c>
      <c r="BG1090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1090" s="22">
        <f>Enrollment[[#This Row],['# of Boys from host community in age group 3-5 enrolled in learning spaces]]+Enrollment[[#This Row],['# of Boys from host community in age group 6-14 enrolled in learning spaces]]</f>
        <v>0</v>
      </c>
      <c r="BI1090" s="22">
        <f>Enrollment[[#This Row],['# of Girls from host community in age group 3-5 enrolled in learning spaces]]+Enrollment[[#This Row],['# of Girls from host community in age group 6-14 enrolled in learning spaces]]</f>
        <v>0</v>
      </c>
      <c r="BJ1090" s="22">
        <f>Enrollment[[#This Row],[Male Refugee (3-14)]]+Enrollment[[#This Row],[Host Male (3-14)]]</f>
        <v>60</v>
      </c>
      <c r="BK1090" s="22">
        <f>Enrollment[[#This Row],[Female Refugee (3-14)]]+Enrollment[[#This Row],[Host Female (3-14)]]</f>
        <v>45</v>
      </c>
      <c r="BL109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9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90" s="22">
        <f>Enrollment[[#This Row],['# of Boys from host community in age group 15-17 enrolled in learning spaces]]+Enrollment[[#This Row],['# of Boys from host community in age group 18-24 enrolled in learning spaces]]</f>
        <v>0</v>
      </c>
      <c r="BO10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90" s="22">
        <f>Enrollment[[#This Row],[Male Refugee (15-24)]]+Enrollment[[#This Row],[Male Host (15-24)]]</f>
        <v>0</v>
      </c>
      <c r="BQ1090" s="22">
        <f>Enrollment[[#This Row],[Female Refugee  (15-24)]]+Enrollment[[#This Row],[Female Host (15-24)]]</f>
        <v>0</v>
      </c>
      <c r="BR1090" s="22">
        <f>Enrollment[[#This Row],[Total Male (3-14)]]+Enrollment[[#This Row],[Total Male (15-24)]]</f>
        <v>60</v>
      </c>
      <c r="BS1090" s="22">
        <f>Enrollment[[#This Row],[Total Female (3-14)]]+Enrollment[[#This Row],[Total Female (15-24)]]</f>
        <v>45</v>
      </c>
      <c r="BT1090" s="22">
        <f>Enrollment[[#This Row],[Refugee Total]]+Enrollment[[#This Row],[Total Host]]</f>
        <v>105</v>
      </c>
      <c r="BU1090" s="22">
        <f>Enrollment[[#This Row],['# of Girls from refugee community in age group 3-5 enrolled in learning spaces]]+Enrollment[[#This Row],['# of Girls from host community in age group 3-5 enrolled in learning spaces]]</f>
        <v>10</v>
      </c>
      <c r="BV1090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09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9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90" s="22">
        <f>Enrollment[[#This Row],['# of Boys from refugee community in age group 3-5 enrolled in learning spaces]]+Enrollment[[#This Row],['# of Boys from host community in age group 3-5 enrolled in learning spaces]]</f>
        <v>25</v>
      </c>
      <c r="BZ1090" s="22">
        <f>Enrollment[[#This Row],['# of Boys from refugee community in age group 6-14 enrolled in learning spaces]]+Enrollment[[#This Row],['# of Boys from host community in age group 6-14 enrolled in learning spaces]]</f>
        <v>35</v>
      </c>
      <c r="CA109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9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91" spans="1:80">
      <c r="A1091" s="21" t="s">
        <v>55</v>
      </c>
      <c r="B1091" s="21" t="s">
        <v>84</v>
      </c>
      <c r="E1091" s="21" t="s">
        <v>390</v>
      </c>
      <c r="F1091" s="21" t="s">
        <v>1714</v>
      </c>
      <c r="G1091" s="21">
        <v>31013006</v>
      </c>
      <c r="H1091" s="21" t="s">
        <v>166</v>
      </c>
      <c r="I1091" s="21" t="s">
        <v>259</v>
      </c>
      <c r="J1091" s="21" t="s">
        <v>168</v>
      </c>
      <c r="K1091" s="21">
        <v>21.166911265586901</v>
      </c>
      <c r="L1091" s="21">
        <v>92.148566152376503</v>
      </c>
      <c r="M1091" s="21">
        <v>-35.909461657417701</v>
      </c>
      <c r="N1091" s="21">
        <v>4</v>
      </c>
      <c r="P1091" s="21" t="s">
        <v>99</v>
      </c>
      <c r="Q1091" s="21" t="s">
        <v>108</v>
      </c>
      <c r="S1091" s="21">
        <v>15</v>
      </c>
      <c r="T1091" s="21">
        <v>0</v>
      </c>
      <c r="U1091" s="21">
        <v>20</v>
      </c>
      <c r="V1091" s="21">
        <v>0</v>
      </c>
      <c r="W1091" s="21">
        <v>0</v>
      </c>
      <c r="X1091" s="21">
        <v>0</v>
      </c>
      <c r="Y1091" s="21">
        <v>0</v>
      </c>
      <c r="Z1091" s="21">
        <v>0</v>
      </c>
      <c r="AA1091" s="21">
        <v>33</v>
      </c>
      <c r="AB1091" s="21">
        <v>0</v>
      </c>
      <c r="AC1091" s="21">
        <v>37</v>
      </c>
      <c r="AD1091" s="21">
        <v>0</v>
      </c>
      <c r="AE1091" s="21">
        <v>0</v>
      </c>
      <c r="AF1091" s="21">
        <v>0</v>
      </c>
      <c r="AG1091" s="21">
        <v>0</v>
      </c>
      <c r="AH1091" s="21">
        <v>0</v>
      </c>
      <c r="AI1091" s="21">
        <v>0</v>
      </c>
      <c r="AJ1091" s="21">
        <v>0</v>
      </c>
      <c r="AK1091" s="21">
        <v>0</v>
      </c>
      <c r="AL1091" s="21">
        <v>0</v>
      </c>
      <c r="AM1091" s="21">
        <v>0</v>
      </c>
      <c r="AN1091" s="21">
        <v>0</v>
      </c>
      <c r="AO1091" s="21">
        <v>0</v>
      </c>
      <c r="AP1091" s="21">
        <v>0</v>
      </c>
      <c r="AQ1091" s="21">
        <v>0</v>
      </c>
      <c r="AR1091" s="21">
        <v>0</v>
      </c>
      <c r="AS1091" s="21">
        <v>0</v>
      </c>
      <c r="AT1091" s="21">
        <v>0</v>
      </c>
      <c r="AU1091" s="21">
        <v>0</v>
      </c>
      <c r="AV1091" s="21">
        <v>0</v>
      </c>
      <c r="AW1091" s="21">
        <v>0</v>
      </c>
      <c r="AX1091" s="21">
        <v>0</v>
      </c>
      <c r="AZ10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91" s="22">
        <f>Enrollment[[#This Row],[Refugee Children 3-14]]+Enrollment[[#This Row],[Refugee Children 15-24]]</f>
        <v>105</v>
      </c>
      <c r="BC10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91" s="22">
        <f>Enrollment[[#This Row],[Host Children 3-14]]+Enrollment[[#This Row],[Host Children 15-24]]</f>
        <v>0</v>
      </c>
      <c r="BF1091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091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091" s="22">
        <f>Enrollment[[#This Row],['# of Boys from host community in age group 3-5 enrolled in learning spaces]]+Enrollment[[#This Row],['# of Boys from host community in age group 6-14 enrolled in learning spaces]]</f>
        <v>0</v>
      </c>
      <c r="BI1091" s="22">
        <f>Enrollment[[#This Row],['# of Girls from host community in age group 3-5 enrolled in learning spaces]]+Enrollment[[#This Row],['# of Girls from host community in age group 6-14 enrolled in learning spaces]]</f>
        <v>0</v>
      </c>
      <c r="BJ1091" s="22">
        <f>Enrollment[[#This Row],[Male Refugee (3-14)]]+Enrollment[[#This Row],[Host Male (3-14)]]</f>
        <v>57</v>
      </c>
      <c r="BK1091" s="22">
        <f>Enrollment[[#This Row],[Female Refugee (3-14)]]+Enrollment[[#This Row],[Host Female (3-14)]]</f>
        <v>48</v>
      </c>
      <c r="BL10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91" s="22">
        <f>Enrollment[[#This Row],['# of Boys from host community in age group 15-17 enrolled in learning spaces]]+Enrollment[[#This Row],['# of Boys from host community in age group 18-24 enrolled in learning spaces]]</f>
        <v>0</v>
      </c>
      <c r="BO10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91" s="22">
        <f>Enrollment[[#This Row],[Male Refugee (15-24)]]+Enrollment[[#This Row],[Male Host (15-24)]]</f>
        <v>0</v>
      </c>
      <c r="BQ1091" s="22">
        <f>Enrollment[[#This Row],[Female Refugee  (15-24)]]+Enrollment[[#This Row],[Female Host (15-24)]]</f>
        <v>0</v>
      </c>
      <c r="BR1091" s="22">
        <f>Enrollment[[#This Row],[Total Male (3-14)]]+Enrollment[[#This Row],[Total Male (15-24)]]</f>
        <v>57</v>
      </c>
      <c r="BS1091" s="22">
        <f>Enrollment[[#This Row],[Total Female (3-14)]]+Enrollment[[#This Row],[Total Female (15-24)]]</f>
        <v>48</v>
      </c>
      <c r="BT1091" s="22">
        <f>Enrollment[[#This Row],[Refugee Total]]+Enrollment[[#This Row],[Total Host]]</f>
        <v>105</v>
      </c>
      <c r="BU1091" s="22">
        <f>Enrollment[[#This Row],['# of Girls from refugee community in age group 3-5 enrolled in learning spaces]]+Enrollment[[#This Row],['# of Girls from host community in age group 3-5 enrolled in learning spaces]]</f>
        <v>15</v>
      </c>
      <c r="BV1091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0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91" s="22">
        <f>Enrollment[[#This Row],['# of Boys from refugee community in age group 3-5 enrolled in learning spaces]]+Enrollment[[#This Row],['# of Boys from host community in age group 3-5 enrolled in learning spaces]]</f>
        <v>20</v>
      </c>
      <c r="BZ1091" s="22">
        <f>Enrollment[[#This Row],['# of Boys from refugee community in age group 6-14 enrolled in learning spaces]]+Enrollment[[#This Row],['# of Boys from host community in age group 6-14 enrolled in learning spaces]]</f>
        <v>37</v>
      </c>
      <c r="CA10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92" spans="1:80">
      <c r="A1092" s="21" t="s">
        <v>55</v>
      </c>
      <c r="B1092" s="21" t="s">
        <v>84</v>
      </c>
      <c r="E1092" s="21" t="s">
        <v>390</v>
      </c>
      <c r="F1092" s="21" t="s">
        <v>1715</v>
      </c>
      <c r="G1092" s="21">
        <v>31013104</v>
      </c>
      <c r="H1092" s="21" t="s">
        <v>166</v>
      </c>
      <c r="I1092" s="21" t="s">
        <v>167</v>
      </c>
      <c r="J1092" s="21" t="s">
        <v>168</v>
      </c>
      <c r="K1092" s="21">
        <v>21.166889783481</v>
      </c>
      <c r="L1092" s="21">
        <v>92.148895949695103</v>
      </c>
      <c r="M1092" s="21">
        <v>-39.649909700991898</v>
      </c>
      <c r="N1092" s="21">
        <v>4</v>
      </c>
      <c r="P1092" s="21" t="s">
        <v>99</v>
      </c>
      <c r="Q1092" s="21" t="s">
        <v>108</v>
      </c>
      <c r="S1092" s="21">
        <v>17</v>
      </c>
      <c r="T1092" s="21">
        <v>0</v>
      </c>
      <c r="U1092" s="21">
        <v>18</v>
      </c>
      <c r="V1092" s="21">
        <v>0</v>
      </c>
      <c r="W1092" s="21">
        <v>0</v>
      </c>
      <c r="X1092" s="21">
        <v>0</v>
      </c>
      <c r="Y1092" s="21">
        <v>0</v>
      </c>
      <c r="Z1092" s="21">
        <v>0</v>
      </c>
      <c r="AA1092" s="21">
        <v>29</v>
      </c>
      <c r="AB1092" s="21">
        <v>0</v>
      </c>
      <c r="AC1092" s="21">
        <v>41</v>
      </c>
      <c r="AD1092" s="21">
        <v>0</v>
      </c>
      <c r="AE1092" s="21">
        <v>0</v>
      </c>
      <c r="AF1092" s="21">
        <v>0</v>
      </c>
      <c r="AG1092" s="21">
        <v>0</v>
      </c>
      <c r="AH1092" s="21">
        <v>0</v>
      </c>
      <c r="AI1092" s="21">
        <v>0</v>
      </c>
      <c r="AJ1092" s="21">
        <v>0</v>
      </c>
      <c r="AK1092" s="21">
        <v>0</v>
      </c>
      <c r="AL1092" s="21">
        <v>0</v>
      </c>
      <c r="AM1092" s="21">
        <v>0</v>
      </c>
      <c r="AN1092" s="21">
        <v>0</v>
      </c>
      <c r="AO1092" s="21">
        <v>0</v>
      </c>
      <c r="AP1092" s="21">
        <v>0</v>
      </c>
      <c r="AQ1092" s="21">
        <v>0</v>
      </c>
      <c r="AR1092" s="21">
        <v>0</v>
      </c>
      <c r="AS1092" s="21">
        <v>0</v>
      </c>
      <c r="AT1092" s="21">
        <v>0</v>
      </c>
      <c r="AU1092" s="21">
        <v>0</v>
      </c>
      <c r="AV1092" s="21">
        <v>0</v>
      </c>
      <c r="AW1092" s="21">
        <v>0</v>
      </c>
      <c r="AX1092" s="21">
        <v>0</v>
      </c>
      <c r="AZ10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92" s="22">
        <f>Enrollment[[#This Row],[Refugee Children 3-14]]+Enrollment[[#This Row],[Refugee Children 15-24]]</f>
        <v>105</v>
      </c>
      <c r="BC10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92" s="22">
        <f>Enrollment[[#This Row],[Host Children 3-14]]+Enrollment[[#This Row],[Host Children 15-24]]</f>
        <v>0</v>
      </c>
      <c r="BF1092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092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092" s="22">
        <f>Enrollment[[#This Row],['# of Boys from host community in age group 3-5 enrolled in learning spaces]]+Enrollment[[#This Row],['# of Boys from host community in age group 6-14 enrolled in learning spaces]]</f>
        <v>0</v>
      </c>
      <c r="BI1092" s="22">
        <f>Enrollment[[#This Row],['# of Girls from host community in age group 3-5 enrolled in learning spaces]]+Enrollment[[#This Row],['# of Girls from host community in age group 6-14 enrolled in learning spaces]]</f>
        <v>0</v>
      </c>
      <c r="BJ1092" s="22">
        <f>Enrollment[[#This Row],[Male Refugee (3-14)]]+Enrollment[[#This Row],[Host Male (3-14)]]</f>
        <v>59</v>
      </c>
      <c r="BK1092" s="22">
        <f>Enrollment[[#This Row],[Female Refugee (3-14)]]+Enrollment[[#This Row],[Host Female (3-14)]]</f>
        <v>46</v>
      </c>
      <c r="BL10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92" s="22">
        <f>Enrollment[[#This Row],['# of Boys from host community in age group 15-17 enrolled in learning spaces]]+Enrollment[[#This Row],['# of Boys from host community in age group 18-24 enrolled in learning spaces]]</f>
        <v>0</v>
      </c>
      <c r="BO10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92" s="22">
        <f>Enrollment[[#This Row],[Male Refugee (15-24)]]+Enrollment[[#This Row],[Male Host (15-24)]]</f>
        <v>0</v>
      </c>
      <c r="BQ1092" s="22">
        <f>Enrollment[[#This Row],[Female Refugee  (15-24)]]+Enrollment[[#This Row],[Female Host (15-24)]]</f>
        <v>0</v>
      </c>
      <c r="BR1092" s="22">
        <f>Enrollment[[#This Row],[Total Male (3-14)]]+Enrollment[[#This Row],[Total Male (15-24)]]</f>
        <v>59</v>
      </c>
      <c r="BS1092" s="22">
        <f>Enrollment[[#This Row],[Total Female (3-14)]]+Enrollment[[#This Row],[Total Female (15-24)]]</f>
        <v>46</v>
      </c>
      <c r="BT1092" s="22">
        <f>Enrollment[[#This Row],[Refugee Total]]+Enrollment[[#This Row],[Total Host]]</f>
        <v>105</v>
      </c>
      <c r="BU1092" s="22">
        <f>Enrollment[[#This Row],['# of Girls from refugee community in age group 3-5 enrolled in learning spaces]]+Enrollment[[#This Row],['# of Girls from host community in age group 3-5 enrolled in learning spaces]]</f>
        <v>17</v>
      </c>
      <c r="BV1092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0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92" s="22">
        <f>Enrollment[[#This Row],['# of Boys from refugee community in age group 3-5 enrolled in learning spaces]]+Enrollment[[#This Row],['# of Boys from host community in age group 3-5 enrolled in learning spaces]]</f>
        <v>18</v>
      </c>
      <c r="BZ1092" s="22">
        <f>Enrollment[[#This Row],['# of Boys from refugee community in age group 6-14 enrolled in learning spaces]]+Enrollment[[#This Row],['# of Boys from host community in age group 6-14 enrolled in learning spaces]]</f>
        <v>41</v>
      </c>
      <c r="CA10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93" spans="1:80">
      <c r="A1093" s="21" t="s">
        <v>55</v>
      </c>
      <c r="B1093" s="21" t="s">
        <v>84</v>
      </c>
      <c r="E1093" s="21" t="s">
        <v>1680</v>
      </c>
      <c r="F1093" s="21" t="s">
        <v>1716</v>
      </c>
      <c r="G1093" s="21">
        <v>31012937</v>
      </c>
      <c r="H1093" s="21" t="s">
        <v>166</v>
      </c>
      <c r="I1093" s="21" t="s">
        <v>167</v>
      </c>
      <c r="J1093" s="21" t="s">
        <v>168</v>
      </c>
      <c r="K1093" s="21">
        <v>21.1657736452721</v>
      </c>
      <c r="L1093" s="21">
        <v>92.149598803786901</v>
      </c>
      <c r="M1093" s="21">
        <v>-51.141411124702501</v>
      </c>
      <c r="N1093" s="21">
        <v>4</v>
      </c>
      <c r="P1093" s="21" t="s">
        <v>99</v>
      </c>
      <c r="Q1093" s="21" t="s">
        <v>108</v>
      </c>
      <c r="S1093" s="21">
        <v>21</v>
      </c>
      <c r="T1093" s="21">
        <v>0</v>
      </c>
      <c r="U1093" s="21">
        <v>19</v>
      </c>
      <c r="V1093" s="21">
        <v>0</v>
      </c>
      <c r="W1093" s="21">
        <v>0</v>
      </c>
      <c r="X1093" s="21">
        <v>0</v>
      </c>
      <c r="Y1093" s="21">
        <v>0</v>
      </c>
      <c r="Z1093" s="21">
        <v>0</v>
      </c>
      <c r="AA1093" s="21">
        <v>28</v>
      </c>
      <c r="AB1093" s="21">
        <v>0</v>
      </c>
      <c r="AC1093" s="21">
        <v>44</v>
      </c>
      <c r="AD1093" s="21">
        <v>0</v>
      </c>
      <c r="AE1093" s="21">
        <v>0</v>
      </c>
      <c r="AF1093" s="21">
        <v>0</v>
      </c>
      <c r="AG1093" s="21">
        <v>0</v>
      </c>
      <c r="AH1093" s="21">
        <v>0</v>
      </c>
      <c r="AI1093" s="21">
        <v>0</v>
      </c>
      <c r="AJ1093" s="21">
        <v>0</v>
      </c>
      <c r="AK1093" s="21">
        <v>0</v>
      </c>
      <c r="AL1093" s="21">
        <v>0</v>
      </c>
      <c r="AM1093" s="21">
        <v>0</v>
      </c>
      <c r="AN1093" s="21">
        <v>0</v>
      </c>
      <c r="AO1093" s="21">
        <v>0</v>
      </c>
      <c r="AP1093" s="21">
        <v>0</v>
      </c>
      <c r="AQ1093" s="21">
        <v>0</v>
      </c>
      <c r="AR1093" s="21">
        <v>0</v>
      </c>
      <c r="AS1093" s="21">
        <v>0</v>
      </c>
      <c r="AT1093" s="21">
        <v>0</v>
      </c>
      <c r="AU1093" s="21">
        <v>0</v>
      </c>
      <c r="AV1093" s="21">
        <v>0</v>
      </c>
      <c r="AW1093" s="21">
        <v>0</v>
      </c>
      <c r="AX1093" s="21">
        <v>0</v>
      </c>
      <c r="AZ10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112</v>
      </c>
      <c r="BA10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93" s="22">
        <f>Enrollment[[#This Row],[Refugee Children 3-14]]+Enrollment[[#This Row],[Refugee Children 15-24]]</f>
        <v>112</v>
      </c>
      <c r="BC10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93" s="22">
        <f>Enrollment[[#This Row],[Host Children 3-14]]+Enrollment[[#This Row],[Host Children 15-24]]</f>
        <v>0</v>
      </c>
      <c r="BF1093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093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093" s="22">
        <f>Enrollment[[#This Row],['# of Boys from host community in age group 3-5 enrolled in learning spaces]]+Enrollment[[#This Row],['# of Boys from host community in age group 6-14 enrolled in learning spaces]]</f>
        <v>0</v>
      </c>
      <c r="BI1093" s="22">
        <f>Enrollment[[#This Row],['# of Girls from host community in age group 3-5 enrolled in learning spaces]]+Enrollment[[#This Row],['# of Girls from host community in age group 6-14 enrolled in learning spaces]]</f>
        <v>0</v>
      </c>
      <c r="BJ1093" s="22">
        <f>Enrollment[[#This Row],[Male Refugee (3-14)]]+Enrollment[[#This Row],[Host Male (3-14)]]</f>
        <v>63</v>
      </c>
      <c r="BK1093" s="22">
        <f>Enrollment[[#This Row],[Female Refugee (3-14)]]+Enrollment[[#This Row],[Host Female (3-14)]]</f>
        <v>49</v>
      </c>
      <c r="BL10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93" s="22">
        <f>Enrollment[[#This Row],['# of Boys from host community in age group 15-17 enrolled in learning spaces]]+Enrollment[[#This Row],['# of Boys from host community in age group 18-24 enrolled in learning spaces]]</f>
        <v>0</v>
      </c>
      <c r="BO10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93" s="22">
        <f>Enrollment[[#This Row],[Male Refugee (15-24)]]+Enrollment[[#This Row],[Male Host (15-24)]]</f>
        <v>0</v>
      </c>
      <c r="BQ1093" s="22">
        <f>Enrollment[[#This Row],[Female Refugee  (15-24)]]+Enrollment[[#This Row],[Female Host (15-24)]]</f>
        <v>0</v>
      </c>
      <c r="BR1093" s="22">
        <f>Enrollment[[#This Row],[Total Male (3-14)]]+Enrollment[[#This Row],[Total Male (15-24)]]</f>
        <v>63</v>
      </c>
      <c r="BS1093" s="22">
        <f>Enrollment[[#This Row],[Total Female (3-14)]]+Enrollment[[#This Row],[Total Female (15-24)]]</f>
        <v>49</v>
      </c>
      <c r="BT1093" s="22">
        <f>Enrollment[[#This Row],[Refugee Total]]+Enrollment[[#This Row],[Total Host]]</f>
        <v>112</v>
      </c>
      <c r="BU1093" s="22">
        <f>Enrollment[[#This Row],['# of Girls from refugee community in age group 3-5 enrolled in learning spaces]]+Enrollment[[#This Row],['# of Girls from host community in age group 3-5 enrolled in learning spaces]]</f>
        <v>21</v>
      </c>
      <c r="BV1093" s="22">
        <f>Enrollment[[#This Row],['# of Girls from refugee community in age group 6-14 enrolled in learning spaces]]+Enrollment[[#This Row],['# of Girls from host community in age group 6-14 enrolled in learning spaces]]</f>
        <v>28</v>
      </c>
      <c r="BW10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93" s="22">
        <f>Enrollment[[#This Row],['# of Boys from refugee community in age group 3-5 enrolled in learning spaces]]+Enrollment[[#This Row],['# of Boys from host community in age group 3-5 enrolled in learning spaces]]</f>
        <v>19</v>
      </c>
      <c r="BZ1093" s="22">
        <f>Enrollment[[#This Row],['# of Boys from refugee community in age group 6-14 enrolled in learning spaces]]+Enrollment[[#This Row],['# of Boys from host community in age group 6-14 enrolled in learning spaces]]</f>
        <v>44</v>
      </c>
      <c r="CA10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94" spans="1:80">
      <c r="A1094" s="21" t="s">
        <v>55</v>
      </c>
      <c r="B1094" s="21" t="s">
        <v>84</v>
      </c>
      <c r="E1094" s="21" t="s">
        <v>1680</v>
      </c>
      <c r="F1094" s="21" t="s">
        <v>1717</v>
      </c>
      <c r="G1094" s="21">
        <v>31013181</v>
      </c>
      <c r="H1094" s="21" t="s">
        <v>166</v>
      </c>
      <c r="I1094" s="21" t="s">
        <v>259</v>
      </c>
      <c r="J1094" s="21" t="s">
        <v>168</v>
      </c>
      <c r="P1094" s="21" t="s">
        <v>99</v>
      </c>
      <c r="Q1094" s="21" t="s">
        <v>108</v>
      </c>
      <c r="S1094" s="21">
        <v>14</v>
      </c>
      <c r="T1094" s="21">
        <v>0</v>
      </c>
      <c r="U1094" s="21">
        <v>21</v>
      </c>
      <c r="V1094" s="21">
        <v>0</v>
      </c>
      <c r="W1094" s="21">
        <v>0</v>
      </c>
      <c r="X1094" s="21">
        <v>0</v>
      </c>
      <c r="Y1094" s="21">
        <v>0</v>
      </c>
      <c r="Z1094" s="21">
        <v>0</v>
      </c>
      <c r="AA1094" s="21">
        <v>28</v>
      </c>
      <c r="AB1094" s="21">
        <v>0</v>
      </c>
      <c r="AC1094" s="21">
        <v>42</v>
      </c>
      <c r="AD1094" s="21">
        <v>0</v>
      </c>
      <c r="AE1094" s="21">
        <v>0</v>
      </c>
      <c r="AF1094" s="21">
        <v>0</v>
      </c>
      <c r="AG1094" s="21">
        <v>0</v>
      </c>
      <c r="AH1094" s="21">
        <v>0</v>
      </c>
      <c r="AI1094" s="21">
        <v>0</v>
      </c>
      <c r="AJ1094" s="21">
        <v>0</v>
      </c>
      <c r="AK1094" s="21">
        <v>0</v>
      </c>
      <c r="AL1094" s="21">
        <v>0</v>
      </c>
      <c r="AM1094" s="21">
        <v>0</v>
      </c>
      <c r="AN1094" s="21">
        <v>0</v>
      </c>
      <c r="AO1094" s="21">
        <v>0</v>
      </c>
      <c r="AP1094" s="21">
        <v>0</v>
      </c>
      <c r="AQ1094" s="21">
        <v>0</v>
      </c>
      <c r="AR1094" s="21">
        <v>0</v>
      </c>
      <c r="AS1094" s="21">
        <v>0</v>
      </c>
      <c r="AT1094" s="21">
        <v>0</v>
      </c>
      <c r="AU1094" s="21">
        <v>0</v>
      </c>
      <c r="AV1094" s="21">
        <v>0</v>
      </c>
      <c r="AW1094" s="21">
        <v>0</v>
      </c>
      <c r="AX1094" s="21">
        <v>0</v>
      </c>
      <c r="AZ10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94" s="22">
        <f>Enrollment[[#This Row],[Refugee Children 3-14]]+Enrollment[[#This Row],[Refugee Children 15-24]]</f>
        <v>105</v>
      </c>
      <c r="BC10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94" s="22">
        <f>Enrollment[[#This Row],[Host Children 3-14]]+Enrollment[[#This Row],[Host Children 15-24]]</f>
        <v>0</v>
      </c>
      <c r="BF1094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094" s="22">
        <f>Enrollment[[#This Row],['# of Girls from refugee community in age group 3-5 enrolled in learning spaces]]+Enrollment[[#This Row],['# of Girls from refugee community in age group 6-14 enrolled in learning spaces]]</f>
        <v>42</v>
      </c>
      <c r="BH1094" s="22">
        <f>Enrollment[[#This Row],['# of Boys from host community in age group 3-5 enrolled in learning spaces]]+Enrollment[[#This Row],['# of Boys from host community in age group 6-14 enrolled in learning spaces]]</f>
        <v>0</v>
      </c>
      <c r="BI1094" s="22">
        <f>Enrollment[[#This Row],['# of Girls from host community in age group 3-5 enrolled in learning spaces]]+Enrollment[[#This Row],['# of Girls from host community in age group 6-14 enrolled in learning spaces]]</f>
        <v>0</v>
      </c>
      <c r="BJ1094" s="22">
        <f>Enrollment[[#This Row],[Male Refugee (3-14)]]+Enrollment[[#This Row],[Host Male (3-14)]]</f>
        <v>63</v>
      </c>
      <c r="BK1094" s="22">
        <f>Enrollment[[#This Row],[Female Refugee (3-14)]]+Enrollment[[#This Row],[Host Female (3-14)]]</f>
        <v>42</v>
      </c>
      <c r="BL10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94" s="22">
        <f>Enrollment[[#This Row],['# of Boys from host community in age group 15-17 enrolled in learning spaces]]+Enrollment[[#This Row],['# of Boys from host community in age group 18-24 enrolled in learning spaces]]</f>
        <v>0</v>
      </c>
      <c r="BO10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94" s="22">
        <f>Enrollment[[#This Row],[Male Refugee (15-24)]]+Enrollment[[#This Row],[Male Host (15-24)]]</f>
        <v>0</v>
      </c>
      <c r="BQ1094" s="22">
        <f>Enrollment[[#This Row],[Female Refugee  (15-24)]]+Enrollment[[#This Row],[Female Host (15-24)]]</f>
        <v>0</v>
      </c>
      <c r="BR1094" s="22">
        <f>Enrollment[[#This Row],[Total Male (3-14)]]+Enrollment[[#This Row],[Total Male (15-24)]]</f>
        <v>63</v>
      </c>
      <c r="BS1094" s="22">
        <f>Enrollment[[#This Row],[Total Female (3-14)]]+Enrollment[[#This Row],[Total Female (15-24)]]</f>
        <v>42</v>
      </c>
      <c r="BT1094" s="22">
        <f>Enrollment[[#This Row],[Refugee Total]]+Enrollment[[#This Row],[Total Host]]</f>
        <v>105</v>
      </c>
      <c r="BU1094" s="22">
        <f>Enrollment[[#This Row],['# of Girls from refugee community in age group 3-5 enrolled in learning spaces]]+Enrollment[[#This Row],['# of Girls from host community in age group 3-5 enrolled in learning spaces]]</f>
        <v>14</v>
      </c>
      <c r="BV1094" s="22">
        <f>Enrollment[[#This Row],['# of Girls from refugee community in age group 6-14 enrolled in learning spaces]]+Enrollment[[#This Row],['# of Girls from host community in age group 6-14 enrolled in learning spaces]]</f>
        <v>28</v>
      </c>
      <c r="BW10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94" s="22">
        <f>Enrollment[[#This Row],['# of Boys from refugee community in age group 3-5 enrolled in learning spaces]]+Enrollment[[#This Row],['# of Boys from host community in age group 3-5 enrolled in learning spaces]]</f>
        <v>21</v>
      </c>
      <c r="BZ1094" s="22">
        <f>Enrollment[[#This Row],['# of Boys from refugee community in age group 6-14 enrolled in learning spaces]]+Enrollment[[#This Row],['# of Boys from host community in age group 6-14 enrolled in learning spaces]]</f>
        <v>42</v>
      </c>
      <c r="CA10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95" spans="1:80">
      <c r="A1095" s="21" t="s">
        <v>55</v>
      </c>
      <c r="B1095" s="21" t="s">
        <v>84</v>
      </c>
      <c r="E1095" s="21" t="s">
        <v>1680</v>
      </c>
      <c r="F1095" s="21" t="s">
        <v>1718</v>
      </c>
      <c r="G1095" s="21">
        <v>31013223</v>
      </c>
      <c r="H1095" s="21" t="s">
        <v>166</v>
      </c>
      <c r="I1095" s="21" t="s">
        <v>259</v>
      </c>
      <c r="J1095" s="21" t="s">
        <v>168</v>
      </c>
      <c r="P1095" s="21" t="s">
        <v>99</v>
      </c>
      <c r="Q1095" s="21" t="s">
        <v>108</v>
      </c>
      <c r="S1095" s="21">
        <v>18</v>
      </c>
      <c r="T1095" s="21">
        <v>0</v>
      </c>
      <c r="U1095" s="21">
        <v>17</v>
      </c>
      <c r="V1095" s="21">
        <v>0</v>
      </c>
      <c r="W1095" s="21">
        <v>0</v>
      </c>
      <c r="X1095" s="21">
        <v>0</v>
      </c>
      <c r="Y1095" s="21">
        <v>0</v>
      </c>
      <c r="Z1095" s="21">
        <v>0</v>
      </c>
      <c r="AA1095" s="21">
        <v>28</v>
      </c>
      <c r="AB1095" s="21">
        <v>0</v>
      </c>
      <c r="AC1095" s="21">
        <v>42</v>
      </c>
      <c r="AD1095" s="21">
        <v>0</v>
      </c>
      <c r="AE1095" s="21">
        <v>0</v>
      </c>
      <c r="AF1095" s="21">
        <v>0</v>
      </c>
      <c r="AG1095" s="21">
        <v>0</v>
      </c>
      <c r="AH1095" s="21">
        <v>0</v>
      </c>
      <c r="AI1095" s="21">
        <v>0</v>
      </c>
      <c r="AJ1095" s="21">
        <v>0</v>
      </c>
      <c r="AK1095" s="21">
        <v>0</v>
      </c>
      <c r="AL1095" s="21">
        <v>0</v>
      </c>
      <c r="AM1095" s="21">
        <v>0</v>
      </c>
      <c r="AN1095" s="21">
        <v>0</v>
      </c>
      <c r="AO1095" s="21">
        <v>0</v>
      </c>
      <c r="AP1095" s="21">
        <v>0</v>
      </c>
      <c r="AQ1095" s="21">
        <v>0</v>
      </c>
      <c r="AR1095" s="21">
        <v>0</v>
      </c>
      <c r="AS1095" s="21">
        <v>0</v>
      </c>
      <c r="AT1095" s="21">
        <v>0</v>
      </c>
      <c r="AU1095" s="21">
        <v>0</v>
      </c>
      <c r="AV1095" s="21">
        <v>0</v>
      </c>
      <c r="AW1095" s="21">
        <v>0</v>
      </c>
      <c r="AX1095" s="21">
        <v>0</v>
      </c>
      <c r="AZ10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95" s="22">
        <f>Enrollment[[#This Row],[Refugee Children 3-14]]+Enrollment[[#This Row],[Refugee Children 15-24]]</f>
        <v>105</v>
      </c>
      <c r="BC10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95" s="22">
        <f>Enrollment[[#This Row],[Host Children 3-14]]+Enrollment[[#This Row],[Host Children 15-24]]</f>
        <v>0</v>
      </c>
      <c r="BF1095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095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095" s="22">
        <f>Enrollment[[#This Row],['# of Boys from host community in age group 3-5 enrolled in learning spaces]]+Enrollment[[#This Row],['# of Boys from host community in age group 6-14 enrolled in learning spaces]]</f>
        <v>0</v>
      </c>
      <c r="BI1095" s="22">
        <f>Enrollment[[#This Row],['# of Girls from host community in age group 3-5 enrolled in learning spaces]]+Enrollment[[#This Row],['# of Girls from host community in age group 6-14 enrolled in learning spaces]]</f>
        <v>0</v>
      </c>
      <c r="BJ1095" s="22">
        <f>Enrollment[[#This Row],[Male Refugee (3-14)]]+Enrollment[[#This Row],[Host Male (3-14)]]</f>
        <v>59</v>
      </c>
      <c r="BK1095" s="22">
        <f>Enrollment[[#This Row],[Female Refugee (3-14)]]+Enrollment[[#This Row],[Host Female (3-14)]]</f>
        <v>46</v>
      </c>
      <c r="BL10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95" s="22">
        <f>Enrollment[[#This Row],['# of Boys from host community in age group 15-17 enrolled in learning spaces]]+Enrollment[[#This Row],['# of Boys from host community in age group 18-24 enrolled in learning spaces]]</f>
        <v>0</v>
      </c>
      <c r="BO10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95" s="22">
        <f>Enrollment[[#This Row],[Male Refugee (15-24)]]+Enrollment[[#This Row],[Male Host (15-24)]]</f>
        <v>0</v>
      </c>
      <c r="BQ1095" s="22">
        <f>Enrollment[[#This Row],[Female Refugee  (15-24)]]+Enrollment[[#This Row],[Female Host (15-24)]]</f>
        <v>0</v>
      </c>
      <c r="BR1095" s="22">
        <f>Enrollment[[#This Row],[Total Male (3-14)]]+Enrollment[[#This Row],[Total Male (15-24)]]</f>
        <v>59</v>
      </c>
      <c r="BS1095" s="22">
        <f>Enrollment[[#This Row],[Total Female (3-14)]]+Enrollment[[#This Row],[Total Female (15-24)]]</f>
        <v>46</v>
      </c>
      <c r="BT1095" s="22">
        <f>Enrollment[[#This Row],[Refugee Total]]+Enrollment[[#This Row],[Total Host]]</f>
        <v>105</v>
      </c>
      <c r="BU1095" s="22">
        <f>Enrollment[[#This Row],['# of Girls from refugee community in age group 3-5 enrolled in learning spaces]]+Enrollment[[#This Row],['# of Girls from host community in age group 3-5 enrolled in learning spaces]]</f>
        <v>18</v>
      </c>
      <c r="BV1095" s="22">
        <f>Enrollment[[#This Row],['# of Girls from refugee community in age group 6-14 enrolled in learning spaces]]+Enrollment[[#This Row],['# of Girls from host community in age group 6-14 enrolled in learning spaces]]</f>
        <v>28</v>
      </c>
      <c r="BW10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95" s="22">
        <f>Enrollment[[#This Row],['# of Boys from refugee community in age group 3-5 enrolled in learning spaces]]+Enrollment[[#This Row],['# of Boys from host community in age group 3-5 enrolled in learning spaces]]</f>
        <v>17</v>
      </c>
      <c r="BZ1095" s="22">
        <f>Enrollment[[#This Row],['# of Boys from refugee community in age group 6-14 enrolled in learning spaces]]+Enrollment[[#This Row],['# of Boys from host community in age group 6-14 enrolled in learning spaces]]</f>
        <v>42</v>
      </c>
      <c r="CA10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96" spans="1:80">
      <c r="A1096" s="21" t="s">
        <v>55</v>
      </c>
      <c r="B1096" s="21" t="s">
        <v>84</v>
      </c>
      <c r="E1096" s="21" t="s">
        <v>1425</v>
      </c>
      <c r="F1096" s="21" t="s">
        <v>1669</v>
      </c>
      <c r="G1096" s="21">
        <v>31012954</v>
      </c>
      <c r="H1096" s="21" t="s">
        <v>166</v>
      </c>
      <c r="I1096" s="21" t="s">
        <v>259</v>
      </c>
      <c r="J1096" s="21" t="s">
        <v>168</v>
      </c>
      <c r="K1096" s="21">
        <v>21.165231106030099</v>
      </c>
      <c r="L1096" s="21">
        <v>92.148230399874905</v>
      </c>
      <c r="M1096" s="21">
        <v>-48.141825260316502</v>
      </c>
      <c r="N1096" s="21">
        <v>4</v>
      </c>
      <c r="P1096" s="21" t="s">
        <v>99</v>
      </c>
      <c r="Q1096" s="21" t="s">
        <v>108</v>
      </c>
      <c r="S1096" s="21">
        <v>18</v>
      </c>
      <c r="T1096" s="21">
        <v>0</v>
      </c>
      <c r="U1096" s="21">
        <v>18</v>
      </c>
      <c r="V1096" s="21">
        <v>0</v>
      </c>
      <c r="W1096" s="21">
        <v>0</v>
      </c>
      <c r="X1096" s="21">
        <v>0</v>
      </c>
      <c r="Y1096" s="21">
        <v>0</v>
      </c>
      <c r="Z1096" s="21">
        <v>0</v>
      </c>
      <c r="AA1096" s="21">
        <v>40</v>
      </c>
      <c r="AB1096" s="21">
        <v>0</v>
      </c>
      <c r="AC1096" s="21">
        <v>30</v>
      </c>
      <c r="AD1096" s="21">
        <v>0</v>
      </c>
      <c r="AE1096" s="21">
        <v>0</v>
      </c>
      <c r="AF1096" s="21">
        <v>0</v>
      </c>
      <c r="AG1096" s="21">
        <v>0</v>
      </c>
      <c r="AH1096" s="21">
        <v>0</v>
      </c>
      <c r="AI1096" s="21">
        <v>0</v>
      </c>
      <c r="AJ1096" s="21">
        <v>0</v>
      </c>
      <c r="AK1096" s="21">
        <v>0</v>
      </c>
      <c r="AL1096" s="21">
        <v>0</v>
      </c>
      <c r="AM1096" s="21">
        <v>0</v>
      </c>
      <c r="AN1096" s="21">
        <v>0</v>
      </c>
      <c r="AO1096" s="21">
        <v>0</v>
      </c>
      <c r="AP1096" s="21">
        <v>0</v>
      </c>
      <c r="AQ1096" s="21">
        <v>0</v>
      </c>
      <c r="AR1096" s="21">
        <v>0</v>
      </c>
      <c r="AS1096" s="21">
        <v>0</v>
      </c>
      <c r="AT1096" s="21">
        <v>0</v>
      </c>
      <c r="AU1096" s="21">
        <v>0</v>
      </c>
      <c r="AV1096" s="21">
        <v>0</v>
      </c>
      <c r="AW1096" s="21">
        <v>0</v>
      </c>
      <c r="AX1096" s="21">
        <v>0</v>
      </c>
      <c r="AZ10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96" s="22">
        <f>Enrollment[[#This Row],[Refugee Children 3-14]]+Enrollment[[#This Row],[Refugee Children 15-24]]</f>
        <v>106</v>
      </c>
      <c r="BC10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96" s="22">
        <f>Enrollment[[#This Row],[Host Children 3-14]]+Enrollment[[#This Row],[Host Children 15-24]]</f>
        <v>0</v>
      </c>
      <c r="BF1096" s="22">
        <f>Enrollment[[#This Row],['# of Boys from refugee community in age group 3-5 enrolled in learning spaces]]+Enrollment[[#This Row],['# of Boys from refugee community in age group 6-14 enrolled in learning spaces]]</f>
        <v>48</v>
      </c>
      <c r="BG1096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1096" s="22">
        <f>Enrollment[[#This Row],['# of Boys from host community in age group 3-5 enrolled in learning spaces]]+Enrollment[[#This Row],['# of Boys from host community in age group 6-14 enrolled in learning spaces]]</f>
        <v>0</v>
      </c>
      <c r="BI1096" s="22">
        <f>Enrollment[[#This Row],['# of Girls from host community in age group 3-5 enrolled in learning spaces]]+Enrollment[[#This Row],['# of Girls from host community in age group 6-14 enrolled in learning spaces]]</f>
        <v>0</v>
      </c>
      <c r="BJ1096" s="22">
        <f>Enrollment[[#This Row],[Male Refugee (3-14)]]+Enrollment[[#This Row],[Host Male (3-14)]]</f>
        <v>48</v>
      </c>
      <c r="BK1096" s="22">
        <f>Enrollment[[#This Row],[Female Refugee (3-14)]]+Enrollment[[#This Row],[Host Female (3-14)]]</f>
        <v>58</v>
      </c>
      <c r="BL10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96" s="22">
        <f>Enrollment[[#This Row],['# of Boys from host community in age group 15-17 enrolled in learning spaces]]+Enrollment[[#This Row],['# of Boys from host community in age group 18-24 enrolled in learning spaces]]</f>
        <v>0</v>
      </c>
      <c r="BO10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96" s="22">
        <f>Enrollment[[#This Row],[Male Refugee (15-24)]]+Enrollment[[#This Row],[Male Host (15-24)]]</f>
        <v>0</v>
      </c>
      <c r="BQ1096" s="22">
        <f>Enrollment[[#This Row],[Female Refugee  (15-24)]]+Enrollment[[#This Row],[Female Host (15-24)]]</f>
        <v>0</v>
      </c>
      <c r="BR1096" s="22">
        <f>Enrollment[[#This Row],[Total Male (3-14)]]+Enrollment[[#This Row],[Total Male (15-24)]]</f>
        <v>48</v>
      </c>
      <c r="BS1096" s="22">
        <f>Enrollment[[#This Row],[Total Female (3-14)]]+Enrollment[[#This Row],[Total Female (15-24)]]</f>
        <v>58</v>
      </c>
      <c r="BT1096" s="22">
        <f>Enrollment[[#This Row],[Refugee Total]]+Enrollment[[#This Row],[Total Host]]</f>
        <v>106</v>
      </c>
      <c r="BU1096" s="22">
        <f>Enrollment[[#This Row],['# of Girls from refugee community in age group 3-5 enrolled in learning spaces]]+Enrollment[[#This Row],['# of Girls from host community in age group 3-5 enrolled in learning spaces]]</f>
        <v>18</v>
      </c>
      <c r="BV1096" s="22">
        <f>Enrollment[[#This Row],['# of Girls from refugee community in age group 6-14 enrolled in learning spaces]]+Enrollment[[#This Row],['# of Girls from host community in age group 6-14 enrolled in learning spaces]]</f>
        <v>40</v>
      </c>
      <c r="BW10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96" s="22">
        <f>Enrollment[[#This Row],['# of Boys from refugee community in age group 3-5 enrolled in learning spaces]]+Enrollment[[#This Row],['# of Boys from host community in age group 3-5 enrolled in learning spaces]]</f>
        <v>18</v>
      </c>
      <c r="BZ1096" s="22">
        <f>Enrollment[[#This Row],['# of Boys from refugee community in age group 6-14 enrolled in learning spaces]]+Enrollment[[#This Row],['# of Boys from host community in age group 6-14 enrolled in learning spaces]]</f>
        <v>30</v>
      </c>
      <c r="CA10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9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97" spans="1:80">
      <c r="A1097" s="21" t="s">
        <v>55</v>
      </c>
      <c r="B1097" s="21" t="s">
        <v>84</v>
      </c>
      <c r="E1097" s="21" t="s">
        <v>329</v>
      </c>
      <c r="F1097" s="21" t="s">
        <v>1692</v>
      </c>
      <c r="G1097" s="21">
        <v>31013000</v>
      </c>
      <c r="H1097" s="21" t="s">
        <v>166</v>
      </c>
      <c r="I1097" s="21" t="s">
        <v>259</v>
      </c>
      <c r="J1097" s="21" t="s">
        <v>168</v>
      </c>
      <c r="K1097" s="21">
        <v>21.166978503880099</v>
      </c>
      <c r="L1097" s="21">
        <v>92.146910560927296</v>
      </c>
      <c r="M1097" s="21">
        <v>-16.574362464629701</v>
      </c>
      <c r="N1097" s="21">
        <v>4</v>
      </c>
      <c r="P1097" s="21" t="s">
        <v>99</v>
      </c>
      <c r="Q1097" s="21" t="s">
        <v>108</v>
      </c>
      <c r="S1097" s="21">
        <v>16</v>
      </c>
      <c r="T1097" s="21">
        <v>0</v>
      </c>
      <c r="U1097" s="21">
        <v>19</v>
      </c>
      <c r="V1097" s="21">
        <v>0</v>
      </c>
      <c r="W1097" s="21">
        <v>0</v>
      </c>
      <c r="X1097" s="21">
        <v>0</v>
      </c>
      <c r="Y1097" s="21">
        <v>0</v>
      </c>
      <c r="Z1097" s="21">
        <v>0</v>
      </c>
      <c r="AA1097" s="21">
        <v>29</v>
      </c>
      <c r="AB1097" s="21">
        <v>0</v>
      </c>
      <c r="AC1097" s="21">
        <v>41</v>
      </c>
      <c r="AD1097" s="21">
        <v>0</v>
      </c>
      <c r="AE1097" s="21">
        <v>0</v>
      </c>
      <c r="AF1097" s="21">
        <v>0</v>
      </c>
      <c r="AG1097" s="21">
        <v>0</v>
      </c>
      <c r="AH1097" s="21">
        <v>0</v>
      </c>
      <c r="AI1097" s="21">
        <v>0</v>
      </c>
      <c r="AJ1097" s="21">
        <v>0</v>
      </c>
      <c r="AK1097" s="21">
        <v>0</v>
      </c>
      <c r="AL1097" s="21">
        <v>0</v>
      </c>
      <c r="AM1097" s="21">
        <v>0</v>
      </c>
      <c r="AN1097" s="21">
        <v>0</v>
      </c>
      <c r="AO1097" s="21">
        <v>0</v>
      </c>
      <c r="AP1097" s="21">
        <v>0</v>
      </c>
      <c r="AQ1097" s="21">
        <v>0</v>
      </c>
      <c r="AR1097" s="21">
        <v>0</v>
      </c>
      <c r="AS1097" s="21">
        <v>0</v>
      </c>
      <c r="AT1097" s="21">
        <v>0</v>
      </c>
      <c r="AU1097" s="21">
        <v>0</v>
      </c>
      <c r="AV1097" s="21">
        <v>0</v>
      </c>
      <c r="AW1097" s="21">
        <v>0</v>
      </c>
      <c r="AX1097" s="21">
        <v>0</v>
      </c>
      <c r="AZ109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09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97" s="22">
        <f>Enrollment[[#This Row],[Refugee Children 3-14]]+Enrollment[[#This Row],[Refugee Children 15-24]]</f>
        <v>105</v>
      </c>
      <c r="BC109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9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97" s="22">
        <f>Enrollment[[#This Row],[Host Children 3-14]]+Enrollment[[#This Row],[Host Children 15-24]]</f>
        <v>0</v>
      </c>
      <c r="BF1097" s="22">
        <f>Enrollment[[#This Row],['# of Boys from refugee community in age group 3-5 enrolled in learning spaces]]+Enrollment[[#This Row],['# of Boys from refugee community in age group 6-14 enrolled in learning spaces]]</f>
        <v>60</v>
      </c>
      <c r="BG1097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1097" s="22">
        <f>Enrollment[[#This Row],['# of Boys from host community in age group 3-5 enrolled in learning spaces]]+Enrollment[[#This Row],['# of Boys from host community in age group 6-14 enrolled in learning spaces]]</f>
        <v>0</v>
      </c>
      <c r="BI1097" s="22">
        <f>Enrollment[[#This Row],['# of Girls from host community in age group 3-5 enrolled in learning spaces]]+Enrollment[[#This Row],['# of Girls from host community in age group 6-14 enrolled in learning spaces]]</f>
        <v>0</v>
      </c>
      <c r="BJ1097" s="22">
        <f>Enrollment[[#This Row],[Male Refugee (3-14)]]+Enrollment[[#This Row],[Host Male (3-14)]]</f>
        <v>60</v>
      </c>
      <c r="BK1097" s="22">
        <f>Enrollment[[#This Row],[Female Refugee (3-14)]]+Enrollment[[#This Row],[Host Female (3-14)]]</f>
        <v>45</v>
      </c>
      <c r="BL109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9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97" s="22">
        <f>Enrollment[[#This Row],['# of Boys from host community in age group 15-17 enrolled in learning spaces]]+Enrollment[[#This Row],['# of Boys from host community in age group 18-24 enrolled in learning spaces]]</f>
        <v>0</v>
      </c>
      <c r="BO109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97" s="22">
        <f>Enrollment[[#This Row],[Male Refugee (15-24)]]+Enrollment[[#This Row],[Male Host (15-24)]]</f>
        <v>0</v>
      </c>
      <c r="BQ1097" s="22">
        <f>Enrollment[[#This Row],[Female Refugee  (15-24)]]+Enrollment[[#This Row],[Female Host (15-24)]]</f>
        <v>0</v>
      </c>
      <c r="BR1097" s="22">
        <f>Enrollment[[#This Row],[Total Male (3-14)]]+Enrollment[[#This Row],[Total Male (15-24)]]</f>
        <v>60</v>
      </c>
      <c r="BS1097" s="22">
        <f>Enrollment[[#This Row],[Total Female (3-14)]]+Enrollment[[#This Row],[Total Female (15-24)]]</f>
        <v>45</v>
      </c>
      <c r="BT1097" s="22">
        <f>Enrollment[[#This Row],[Refugee Total]]+Enrollment[[#This Row],[Total Host]]</f>
        <v>105</v>
      </c>
      <c r="BU1097" s="22">
        <f>Enrollment[[#This Row],['# of Girls from refugee community in age group 3-5 enrolled in learning spaces]]+Enrollment[[#This Row],['# of Girls from host community in age group 3-5 enrolled in learning spaces]]</f>
        <v>16</v>
      </c>
      <c r="BV1097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09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9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97" s="22">
        <f>Enrollment[[#This Row],['# of Boys from refugee community in age group 3-5 enrolled in learning spaces]]+Enrollment[[#This Row],['# of Boys from host community in age group 3-5 enrolled in learning spaces]]</f>
        <v>19</v>
      </c>
      <c r="BZ1097" s="22">
        <f>Enrollment[[#This Row],['# of Boys from refugee community in age group 6-14 enrolled in learning spaces]]+Enrollment[[#This Row],['# of Boys from host community in age group 6-14 enrolled in learning spaces]]</f>
        <v>41</v>
      </c>
      <c r="CA109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9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98" spans="1:80">
      <c r="A1098" s="21" t="s">
        <v>55</v>
      </c>
      <c r="B1098" s="21" t="s">
        <v>84</v>
      </c>
      <c r="E1098" s="21" t="s">
        <v>329</v>
      </c>
      <c r="F1098" s="21" t="s">
        <v>1719</v>
      </c>
      <c r="G1098" s="21">
        <v>31013166</v>
      </c>
      <c r="H1098" s="21" t="s">
        <v>166</v>
      </c>
      <c r="I1098" s="21" t="s">
        <v>167</v>
      </c>
      <c r="J1098" s="21" t="s">
        <v>168</v>
      </c>
      <c r="K1098" s="21">
        <v>21.167027999999998</v>
      </c>
      <c r="L1098" s="21">
        <v>92.146735000000007</v>
      </c>
      <c r="M1098" s="21">
        <v>0</v>
      </c>
      <c r="N1098" s="21">
        <v>0</v>
      </c>
      <c r="P1098" s="21" t="s">
        <v>99</v>
      </c>
      <c r="Q1098" s="21" t="s">
        <v>108</v>
      </c>
      <c r="S1098" s="21">
        <v>16</v>
      </c>
      <c r="T1098" s="21">
        <v>0</v>
      </c>
      <c r="U1098" s="21">
        <v>23</v>
      </c>
      <c r="V1098" s="21">
        <v>0</v>
      </c>
      <c r="W1098" s="21">
        <v>0</v>
      </c>
      <c r="X1098" s="21">
        <v>0</v>
      </c>
      <c r="Y1098" s="21">
        <v>0</v>
      </c>
      <c r="Z1098" s="21">
        <v>0</v>
      </c>
      <c r="AA1098" s="21">
        <v>35</v>
      </c>
      <c r="AB1098" s="21">
        <v>0</v>
      </c>
      <c r="AC1098" s="21">
        <v>35</v>
      </c>
      <c r="AD1098" s="21">
        <v>0</v>
      </c>
      <c r="AE1098" s="21">
        <v>0</v>
      </c>
      <c r="AF1098" s="21">
        <v>0</v>
      </c>
      <c r="AG1098" s="21">
        <v>0</v>
      </c>
      <c r="AH1098" s="21">
        <v>0</v>
      </c>
      <c r="AI1098" s="21">
        <v>0</v>
      </c>
      <c r="AJ1098" s="21">
        <v>0</v>
      </c>
      <c r="AK1098" s="21">
        <v>0</v>
      </c>
      <c r="AL1098" s="21">
        <v>0</v>
      </c>
      <c r="AM1098" s="21">
        <v>0</v>
      </c>
      <c r="AN1098" s="21">
        <v>0</v>
      </c>
      <c r="AO1098" s="21">
        <v>0</v>
      </c>
      <c r="AP1098" s="21">
        <v>0</v>
      </c>
      <c r="AQ1098" s="21">
        <v>0</v>
      </c>
      <c r="AR1098" s="21">
        <v>0</v>
      </c>
      <c r="AS1098" s="21">
        <v>0</v>
      </c>
      <c r="AT1098" s="21">
        <v>0</v>
      </c>
      <c r="AU1098" s="21">
        <v>0</v>
      </c>
      <c r="AV1098" s="21">
        <v>0</v>
      </c>
      <c r="AW1098" s="21">
        <v>0</v>
      </c>
      <c r="AX1098" s="21">
        <v>0</v>
      </c>
      <c r="AZ109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109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98" s="22">
        <f>Enrollment[[#This Row],[Refugee Children 3-14]]+Enrollment[[#This Row],[Refugee Children 15-24]]</f>
        <v>109</v>
      </c>
      <c r="BC109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9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98" s="22">
        <f>Enrollment[[#This Row],[Host Children 3-14]]+Enrollment[[#This Row],[Host Children 15-24]]</f>
        <v>0</v>
      </c>
      <c r="BF1098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098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098" s="22">
        <f>Enrollment[[#This Row],['# of Boys from host community in age group 3-5 enrolled in learning spaces]]+Enrollment[[#This Row],['# of Boys from host community in age group 6-14 enrolled in learning spaces]]</f>
        <v>0</v>
      </c>
      <c r="BI1098" s="22">
        <f>Enrollment[[#This Row],['# of Girls from host community in age group 3-5 enrolled in learning spaces]]+Enrollment[[#This Row],['# of Girls from host community in age group 6-14 enrolled in learning spaces]]</f>
        <v>0</v>
      </c>
      <c r="BJ1098" s="22">
        <f>Enrollment[[#This Row],[Male Refugee (3-14)]]+Enrollment[[#This Row],[Host Male (3-14)]]</f>
        <v>58</v>
      </c>
      <c r="BK1098" s="22">
        <f>Enrollment[[#This Row],[Female Refugee (3-14)]]+Enrollment[[#This Row],[Host Female (3-14)]]</f>
        <v>51</v>
      </c>
      <c r="BL109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9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98" s="22">
        <f>Enrollment[[#This Row],['# of Boys from host community in age group 15-17 enrolled in learning spaces]]+Enrollment[[#This Row],['# of Boys from host community in age group 18-24 enrolled in learning spaces]]</f>
        <v>0</v>
      </c>
      <c r="BO109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98" s="22">
        <f>Enrollment[[#This Row],[Male Refugee (15-24)]]+Enrollment[[#This Row],[Male Host (15-24)]]</f>
        <v>0</v>
      </c>
      <c r="BQ1098" s="22">
        <f>Enrollment[[#This Row],[Female Refugee  (15-24)]]+Enrollment[[#This Row],[Female Host (15-24)]]</f>
        <v>0</v>
      </c>
      <c r="BR1098" s="22">
        <f>Enrollment[[#This Row],[Total Male (3-14)]]+Enrollment[[#This Row],[Total Male (15-24)]]</f>
        <v>58</v>
      </c>
      <c r="BS1098" s="22">
        <f>Enrollment[[#This Row],[Total Female (3-14)]]+Enrollment[[#This Row],[Total Female (15-24)]]</f>
        <v>51</v>
      </c>
      <c r="BT1098" s="22">
        <f>Enrollment[[#This Row],[Refugee Total]]+Enrollment[[#This Row],[Total Host]]</f>
        <v>109</v>
      </c>
      <c r="BU1098" s="22">
        <f>Enrollment[[#This Row],['# of Girls from refugee community in age group 3-5 enrolled in learning spaces]]+Enrollment[[#This Row],['# of Girls from host community in age group 3-5 enrolled in learning spaces]]</f>
        <v>16</v>
      </c>
      <c r="BV1098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09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9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98" s="22">
        <f>Enrollment[[#This Row],['# of Boys from refugee community in age group 3-5 enrolled in learning spaces]]+Enrollment[[#This Row],['# of Boys from host community in age group 3-5 enrolled in learning spaces]]</f>
        <v>23</v>
      </c>
      <c r="BZ1098" s="22">
        <f>Enrollment[[#This Row],['# of Boys from refugee community in age group 6-14 enrolled in learning spaces]]+Enrollment[[#This Row],['# of Boys from host community in age group 6-14 enrolled in learning spaces]]</f>
        <v>35</v>
      </c>
      <c r="CA109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9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099" spans="1:80">
      <c r="A1099" s="21" t="s">
        <v>55</v>
      </c>
      <c r="B1099" s="21" t="s">
        <v>84</v>
      </c>
      <c r="E1099" s="21" t="s">
        <v>329</v>
      </c>
      <c r="F1099" s="21" t="s">
        <v>1720</v>
      </c>
      <c r="G1099" s="21">
        <v>31013170</v>
      </c>
      <c r="H1099" s="21" t="s">
        <v>166</v>
      </c>
      <c r="I1099" s="21" t="s">
        <v>167</v>
      </c>
      <c r="J1099" s="21" t="s">
        <v>168</v>
      </c>
      <c r="K1099" s="21">
        <v>21.165134490791299</v>
      </c>
      <c r="L1099" s="21">
        <v>92.148102739063503</v>
      </c>
      <c r="M1099" s="21">
        <v>-41.117239716042</v>
      </c>
      <c r="N1099" s="21">
        <v>4</v>
      </c>
      <c r="P1099" s="21" t="s">
        <v>99</v>
      </c>
      <c r="Q1099" s="21" t="s">
        <v>108</v>
      </c>
      <c r="S1099" s="21">
        <v>15</v>
      </c>
      <c r="T1099" s="21">
        <v>0</v>
      </c>
      <c r="U1099" s="21">
        <v>21</v>
      </c>
      <c r="V1099" s="21">
        <v>0</v>
      </c>
      <c r="W1099" s="21">
        <v>0</v>
      </c>
      <c r="X1099" s="21">
        <v>0</v>
      </c>
      <c r="Y1099" s="21">
        <v>0</v>
      </c>
      <c r="Z1099" s="21">
        <v>0</v>
      </c>
      <c r="AA1099" s="21">
        <v>39</v>
      </c>
      <c r="AB1099" s="21">
        <v>0</v>
      </c>
      <c r="AC1099" s="21">
        <v>31</v>
      </c>
      <c r="AD1099" s="21">
        <v>0</v>
      </c>
      <c r="AE1099" s="21">
        <v>0</v>
      </c>
      <c r="AF1099" s="21">
        <v>0</v>
      </c>
      <c r="AG1099" s="21">
        <v>0</v>
      </c>
      <c r="AH1099" s="21">
        <v>0</v>
      </c>
      <c r="AI1099" s="21">
        <v>0</v>
      </c>
      <c r="AJ1099" s="21">
        <v>0</v>
      </c>
      <c r="AK1099" s="21">
        <v>0</v>
      </c>
      <c r="AL1099" s="21">
        <v>0</v>
      </c>
      <c r="AM1099" s="21">
        <v>0</v>
      </c>
      <c r="AN1099" s="21">
        <v>0</v>
      </c>
      <c r="AO1099" s="21">
        <v>0</v>
      </c>
      <c r="AP1099" s="21">
        <v>0</v>
      </c>
      <c r="AQ1099" s="21">
        <v>0</v>
      </c>
      <c r="AR1099" s="21">
        <v>0</v>
      </c>
      <c r="AS1099" s="21">
        <v>0</v>
      </c>
      <c r="AT1099" s="21">
        <v>0</v>
      </c>
      <c r="AU1099" s="21">
        <v>0</v>
      </c>
      <c r="AV1099" s="21">
        <v>0</v>
      </c>
      <c r="AW1099" s="21">
        <v>0</v>
      </c>
      <c r="AX1099" s="21">
        <v>0</v>
      </c>
      <c r="AZ109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09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099" s="22">
        <f>Enrollment[[#This Row],[Refugee Children 3-14]]+Enrollment[[#This Row],[Refugee Children 15-24]]</f>
        <v>106</v>
      </c>
      <c r="BC109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09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099" s="22">
        <f>Enrollment[[#This Row],[Host Children 3-14]]+Enrollment[[#This Row],[Host Children 15-24]]</f>
        <v>0</v>
      </c>
      <c r="BF1099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099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099" s="22">
        <f>Enrollment[[#This Row],['# of Boys from host community in age group 3-5 enrolled in learning spaces]]+Enrollment[[#This Row],['# of Boys from host community in age group 6-14 enrolled in learning spaces]]</f>
        <v>0</v>
      </c>
      <c r="BI1099" s="22">
        <f>Enrollment[[#This Row],['# of Girls from host community in age group 3-5 enrolled in learning spaces]]+Enrollment[[#This Row],['# of Girls from host community in age group 6-14 enrolled in learning spaces]]</f>
        <v>0</v>
      </c>
      <c r="BJ1099" s="22">
        <f>Enrollment[[#This Row],[Male Refugee (3-14)]]+Enrollment[[#This Row],[Host Male (3-14)]]</f>
        <v>52</v>
      </c>
      <c r="BK1099" s="22">
        <f>Enrollment[[#This Row],[Female Refugee (3-14)]]+Enrollment[[#This Row],[Host Female (3-14)]]</f>
        <v>54</v>
      </c>
      <c r="BL109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09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099" s="22">
        <f>Enrollment[[#This Row],['# of Boys from host community in age group 15-17 enrolled in learning spaces]]+Enrollment[[#This Row],['# of Boys from host community in age group 18-24 enrolled in learning spaces]]</f>
        <v>0</v>
      </c>
      <c r="BO109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099" s="22">
        <f>Enrollment[[#This Row],[Male Refugee (15-24)]]+Enrollment[[#This Row],[Male Host (15-24)]]</f>
        <v>0</v>
      </c>
      <c r="BQ1099" s="22">
        <f>Enrollment[[#This Row],[Female Refugee  (15-24)]]+Enrollment[[#This Row],[Female Host (15-24)]]</f>
        <v>0</v>
      </c>
      <c r="BR1099" s="22">
        <f>Enrollment[[#This Row],[Total Male (3-14)]]+Enrollment[[#This Row],[Total Male (15-24)]]</f>
        <v>52</v>
      </c>
      <c r="BS1099" s="22">
        <f>Enrollment[[#This Row],[Total Female (3-14)]]+Enrollment[[#This Row],[Total Female (15-24)]]</f>
        <v>54</v>
      </c>
      <c r="BT1099" s="22">
        <f>Enrollment[[#This Row],[Refugee Total]]+Enrollment[[#This Row],[Total Host]]</f>
        <v>106</v>
      </c>
      <c r="BU1099" s="22">
        <f>Enrollment[[#This Row],['# of Girls from refugee community in age group 3-5 enrolled in learning spaces]]+Enrollment[[#This Row],['# of Girls from host community in age group 3-5 enrolled in learning spaces]]</f>
        <v>15</v>
      </c>
      <c r="BV1099" s="22">
        <f>Enrollment[[#This Row],['# of Girls from refugee community in age group 6-14 enrolled in learning spaces]]+Enrollment[[#This Row],['# of Girls from host community in age group 6-14 enrolled in learning spaces]]</f>
        <v>39</v>
      </c>
      <c r="BW109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09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099" s="22">
        <f>Enrollment[[#This Row],['# of Boys from refugee community in age group 3-5 enrolled in learning spaces]]+Enrollment[[#This Row],['# of Boys from host community in age group 3-5 enrolled in learning spaces]]</f>
        <v>21</v>
      </c>
      <c r="BZ1099" s="22">
        <f>Enrollment[[#This Row],['# of Boys from refugee community in age group 6-14 enrolled in learning spaces]]+Enrollment[[#This Row],['# of Boys from host community in age group 6-14 enrolled in learning spaces]]</f>
        <v>31</v>
      </c>
      <c r="CA109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09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00" spans="1:80">
      <c r="A1100" s="21" t="s">
        <v>55</v>
      </c>
      <c r="B1100" s="21" t="s">
        <v>84</v>
      </c>
      <c r="E1100" s="21" t="s">
        <v>392</v>
      </c>
      <c r="F1100" s="21" t="s">
        <v>1721</v>
      </c>
      <c r="G1100" s="21">
        <v>31013220</v>
      </c>
      <c r="H1100" s="21" t="s">
        <v>166</v>
      </c>
      <c r="I1100" s="21" t="s">
        <v>259</v>
      </c>
      <c r="J1100" s="21" t="s">
        <v>168</v>
      </c>
      <c r="K1100" s="21">
        <v>21.1666425370274</v>
      </c>
      <c r="L1100" s="21">
        <v>92.146092468008703</v>
      </c>
      <c r="M1100" s="21">
        <v>-14.870251077649099</v>
      </c>
      <c r="N1100" s="21">
        <v>4</v>
      </c>
      <c r="P1100" s="21" t="s">
        <v>99</v>
      </c>
      <c r="Q1100" s="21" t="s">
        <v>108</v>
      </c>
      <c r="S1100" s="21">
        <v>18</v>
      </c>
      <c r="T1100" s="21">
        <v>0</v>
      </c>
      <c r="U1100" s="21">
        <v>18</v>
      </c>
      <c r="V1100" s="21">
        <v>0</v>
      </c>
      <c r="W1100" s="21">
        <v>0</v>
      </c>
      <c r="X1100" s="21">
        <v>0</v>
      </c>
      <c r="Y1100" s="21">
        <v>0</v>
      </c>
      <c r="Z1100" s="21">
        <v>0</v>
      </c>
      <c r="AA1100" s="21">
        <v>34</v>
      </c>
      <c r="AB1100" s="21">
        <v>0</v>
      </c>
      <c r="AC1100" s="21">
        <v>36</v>
      </c>
      <c r="AD1100" s="21">
        <v>0</v>
      </c>
      <c r="AE1100" s="21">
        <v>0</v>
      </c>
      <c r="AF1100" s="21">
        <v>0</v>
      </c>
      <c r="AG1100" s="21">
        <v>0</v>
      </c>
      <c r="AH1100" s="21">
        <v>0</v>
      </c>
      <c r="AI1100" s="21">
        <v>0</v>
      </c>
      <c r="AJ1100" s="21">
        <v>0</v>
      </c>
      <c r="AK1100" s="21">
        <v>0</v>
      </c>
      <c r="AL1100" s="21">
        <v>0</v>
      </c>
      <c r="AM1100" s="21">
        <v>0</v>
      </c>
      <c r="AN1100" s="21">
        <v>0</v>
      </c>
      <c r="AO1100" s="21">
        <v>0</v>
      </c>
      <c r="AP1100" s="21">
        <v>0</v>
      </c>
      <c r="AQ1100" s="21">
        <v>0</v>
      </c>
      <c r="AR1100" s="21">
        <v>0</v>
      </c>
      <c r="AS1100" s="21">
        <v>0</v>
      </c>
      <c r="AT1100" s="21">
        <v>0</v>
      </c>
      <c r="AU1100" s="21">
        <v>0</v>
      </c>
      <c r="AV1100" s="21">
        <v>0</v>
      </c>
      <c r="AW1100" s="21">
        <v>0</v>
      </c>
      <c r="AX1100" s="21">
        <v>0</v>
      </c>
      <c r="AZ110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10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00" s="22">
        <f>Enrollment[[#This Row],[Refugee Children 3-14]]+Enrollment[[#This Row],[Refugee Children 15-24]]</f>
        <v>106</v>
      </c>
      <c r="BC110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0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00" s="22">
        <f>Enrollment[[#This Row],[Host Children 3-14]]+Enrollment[[#This Row],[Host Children 15-24]]</f>
        <v>0</v>
      </c>
      <c r="BF1100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100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100" s="22">
        <f>Enrollment[[#This Row],['# of Boys from host community in age group 3-5 enrolled in learning spaces]]+Enrollment[[#This Row],['# of Boys from host community in age group 6-14 enrolled in learning spaces]]</f>
        <v>0</v>
      </c>
      <c r="BI1100" s="22">
        <f>Enrollment[[#This Row],['# of Girls from host community in age group 3-5 enrolled in learning spaces]]+Enrollment[[#This Row],['# of Girls from host community in age group 6-14 enrolled in learning spaces]]</f>
        <v>0</v>
      </c>
      <c r="BJ1100" s="22">
        <f>Enrollment[[#This Row],[Male Refugee (3-14)]]+Enrollment[[#This Row],[Host Male (3-14)]]</f>
        <v>54</v>
      </c>
      <c r="BK1100" s="22">
        <f>Enrollment[[#This Row],[Female Refugee (3-14)]]+Enrollment[[#This Row],[Host Female (3-14)]]</f>
        <v>52</v>
      </c>
      <c r="BL110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0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00" s="22">
        <f>Enrollment[[#This Row],['# of Boys from host community in age group 15-17 enrolled in learning spaces]]+Enrollment[[#This Row],['# of Boys from host community in age group 18-24 enrolled in learning spaces]]</f>
        <v>0</v>
      </c>
      <c r="BO110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00" s="22">
        <f>Enrollment[[#This Row],[Male Refugee (15-24)]]+Enrollment[[#This Row],[Male Host (15-24)]]</f>
        <v>0</v>
      </c>
      <c r="BQ1100" s="22">
        <f>Enrollment[[#This Row],[Female Refugee  (15-24)]]+Enrollment[[#This Row],[Female Host (15-24)]]</f>
        <v>0</v>
      </c>
      <c r="BR1100" s="22">
        <f>Enrollment[[#This Row],[Total Male (3-14)]]+Enrollment[[#This Row],[Total Male (15-24)]]</f>
        <v>54</v>
      </c>
      <c r="BS1100" s="22">
        <f>Enrollment[[#This Row],[Total Female (3-14)]]+Enrollment[[#This Row],[Total Female (15-24)]]</f>
        <v>52</v>
      </c>
      <c r="BT1100" s="22">
        <f>Enrollment[[#This Row],[Refugee Total]]+Enrollment[[#This Row],[Total Host]]</f>
        <v>106</v>
      </c>
      <c r="BU1100" s="22">
        <f>Enrollment[[#This Row],['# of Girls from refugee community in age group 3-5 enrolled in learning spaces]]+Enrollment[[#This Row],['# of Girls from host community in age group 3-5 enrolled in learning spaces]]</f>
        <v>18</v>
      </c>
      <c r="BV1100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10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0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00" s="22">
        <f>Enrollment[[#This Row],['# of Boys from refugee community in age group 3-5 enrolled in learning spaces]]+Enrollment[[#This Row],['# of Boys from host community in age group 3-5 enrolled in learning spaces]]</f>
        <v>18</v>
      </c>
      <c r="BZ1100" s="22">
        <f>Enrollment[[#This Row],['# of Boys from refugee community in age group 6-14 enrolled in learning spaces]]+Enrollment[[#This Row],['# of Boys from host community in age group 6-14 enrolled in learning spaces]]</f>
        <v>36</v>
      </c>
      <c r="CA110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0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01" spans="1:80">
      <c r="A1101" s="21" t="s">
        <v>55</v>
      </c>
      <c r="B1101" s="21" t="s">
        <v>84</v>
      </c>
      <c r="E1101" s="21" t="s">
        <v>1264</v>
      </c>
      <c r="F1101" s="21" t="s">
        <v>1683</v>
      </c>
      <c r="G1101" s="21">
        <v>31012983</v>
      </c>
      <c r="H1101" s="21" t="s">
        <v>166</v>
      </c>
      <c r="I1101" s="21" t="s">
        <v>167</v>
      </c>
      <c r="J1101" s="21" t="s">
        <v>168</v>
      </c>
      <c r="K1101" s="21">
        <v>21.164789187364299</v>
      </c>
      <c r="L1101" s="21">
        <v>92.146183633856793</v>
      </c>
      <c r="M1101" s="21">
        <v>-37.820323634585598</v>
      </c>
      <c r="N1101" s="21">
        <v>4</v>
      </c>
      <c r="P1101" s="21" t="s">
        <v>99</v>
      </c>
      <c r="Q1101" s="21" t="s">
        <v>108</v>
      </c>
      <c r="S1101" s="21">
        <v>17</v>
      </c>
      <c r="T1101" s="21">
        <v>0</v>
      </c>
      <c r="U1101" s="21">
        <v>21</v>
      </c>
      <c r="V1101" s="21">
        <v>0</v>
      </c>
      <c r="W1101" s="21">
        <v>0</v>
      </c>
      <c r="X1101" s="21">
        <v>0</v>
      </c>
      <c r="Y1101" s="21">
        <v>0</v>
      </c>
      <c r="Z1101" s="21">
        <v>0</v>
      </c>
      <c r="AA1101" s="21">
        <v>33</v>
      </c>
      <c r="AB1101" s="21">
        <v>0</v>
      </c>
      <c r="AC1101" s="21">
        <v>37</v>
      </c>
      <c r="AD1101" s="21">
        <v>0</v>
      </c>
      <c r="AE1101" s="21">
        <v>0</v>
      </c>
      <c r="AF1101" s="21">
        <v>0</v>
      </c>
      <c r="AG1101" s="21">
        <v>0</v>
      </c>
      <c r="AH1101" s="21">
        <v>0</v>
      </c>
      <c r="AI1101" s="21">
        <v>0</v>
      </c>
      <c r="AJ1101" s="21">
        <v>0</v>
      </c>
      <c r="AK1101" s="21">
        <v>0</v>
      </c>
      <c r="AL1101" s="21">
        <v>0</v>
      </c>
      <c r="AM1101" s="21">
        <v>0</v>
      </c>
      <c r="AN1101" s="21">
        <v>0</v>
      </c>
      <c r="AO1101" s="21">
        <v>0</v>
      </c>
      <c r="AP1101" s="21">
        <v>0</v>
      </c>
      <c r="AQ1101" s="21">
        <v>0</v>
      </c>
      <c r="AR1101" s="21">
        <v>0</v>
      </c>
      <c r="AS1101" s="21">
        <v>0</v>
      </c>
      <c r="AT1101" s="21">
        <v>0</v>
      </c>
      <c r="AU1101" s="21">
        <v>0</v>
      </c>
      <c r="AV1101" s="21">
        <v>0</v>
      </c>
      <c r="AW1101" s="21">
        <v>0</v>
      </c>
      <c r="AX1101" s="21">
        <v>0</v>
      </c>
      <c r="AZ110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0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01" s="22">
        <f>Enrollment[[#This Row],[Refugee Children 3-14]]+Enrollment[[#This Row],[Refugee Children 15-24]]</f>
        <v>108</v>
      </c>
      <c r="BC110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0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01" s="22">
        <f>Enrollment[[#This Row],[Host Children 3-14]]+Enrollment[[#This Row],[Host Children 15-24]]</f>
        <v>0</v>
      </c>
      <c r="BF1101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101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101" s="22">
        <f>Enrollment[[#This Row],['# of Boys from host community in age group 3-5 enrolled in learning spaces]]+Enrollment[[#This Row],['# of Boys from host community in age group 6-14 enrolled in learning spaces]]</f>
        <v>0</v>
      </c>
      <c r="BI1101" s="22">
        <f>Enrollment[[#This Row],['# of Girls from host community in age group 3-5 enrolled in learning spaces]]+Enrollment[[#This Row],['# of Girls from host community in age group 6-14 enrolled in learning spaces]]</f>
        <v>0</v>
      </c>
      <c r="BJ1101" s="22">
        <f>Enrollment[[#This Row],[Male Refugee (3-14)]]+Enrollment[[#This Row],[Host Male (3-14)]]</f>
        <v>58</v>
      </c>
      <c r="BK1101" s="22">
        <f>Enrollment[[#This Row],[Female Refugee (3-14)]]+Enrollment[[#This Row],[Host Female (3-14)]]</f>
        <v>50</v>
      </c>
      <c r="BL110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0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01" s="22">
        <f>Enrollment[[#This Row],['# of Boys from host community in age group 15-17 enrolled in learning spaces]]+Enrollment[[#This Row],['# of Boys from host community in age group 18-24 enrolled in learning spaces]]</f>
        <v>0</v>
      </c>
      <c r="BO110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01" s="22">
        <f>Enrollment[[#This Row],[Male Refugee (15-24)]]+Enrollment[[#This Row],[Male Host (15-24)]]</f>
        <v>0</v>
      </c>
      <c r="BQ1101" s="22">
        <f>Enrollment[[#This Row],[Female Refugee  (15-24)]]+Enrollment[[#This Row],[Female Host (15-24)]]</f>
        <v>0</v>
      </c>
      <c r="BR1101" s="22">
        <f>Enrollment[[#This Row],[Total Male (3-14)]]+Enrollment[[#This Row],[Total Male (15-24)]]</f>
        <v>58</v>
      </c>
      <c r="BS1101" s="22">
        <f>Enrollment[[#This Row],[Total Female (3-14)]]+Enrollment[[#This Row],[Total Female (15-24)]]</f>
        <v>50</v>
      </c>
      <c r="BT1101" s="22">
        <f>Enrollment[[#This Row],[Refugee Total]]+Enrollment[[#This Row],[Total Host]]</f>
        <v>108</v>
      </c>
      <c r="BU1101" s="22">
        <f>Enrollment[[#This Row],['# of Girls from refugee community in age group 3-5 enrolled in learning spaces]]+Enrollment[[#This Row],['# of Girls from host community in age group 3-5 enrolled in learning spaces]]</f>
        <v>17</v>
      </c>
      <c r="BV1101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10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0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01" s="22">
        <f>Enrollment[[#This Row],['# of Boys from refugee community in age group 3-5 enrolled in learning spaces]]+Enrollment[[#This Row],['# of Boys from host community in age group 3-5 enrolled in learning spaces]]</f>
        <v>21</v>
      </c>
      <c r="BZ1101" s="22">
        <f>Enrollment[[#This Row],['# of Boys from refugee community in age group 6-14 enrolled in learning spaces]]+Enrollment[[#This Row],['# of Boys from host community in age group 6-14 enrolled in learning spaces]]</f>
        <v>37</v>
      </c>
      <c r="CA110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0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02" spans="1:80">
      <c r="A1102" s="21" t="s">
        <v>55</v>
      </c>
      <c r="B1102" s="21" t="s">
        <v>84</v>
      </c>
      <c r="E1102" s="21" t="s">
        <v>1722</v>
      </c>
      <c r="F1102" s="21" t="s">
        <v>1675</v>
      </c>
      <c r="G1102" s="21">
        <v>31012918</v>
      </c>
      <c r="H1102" s="21" t="s">
        <v>166</v>
      </c>
      <c r="I1102" s="21" t="s">
        <v>259</v>
      </c>
      <c r="J1102" s="21" t="s">
        <v>168</v>
      </c>
      <c r="K1102" s="21">
        <v>21.166665821630598</v>
      </c>
      <c r="L1102" s="21">
        <v>92.1462444057033</v>
      </c>
      <c r="M1102" s="21">
        <v>-19.375049626198699</v>
      </c>
      <c r="N1102" s="21">
        <v>4</v>
      </c>
      <c r="P1102" s="21" t="s">
        <v>99</v>
      </c>
      <c r="Q1102" s="21" t="s">
        <v>108</v>
      </c>
      <c r="S1102" s="21">
        <v>20</v>
      </c>
      <c r="T1102" s="21">
        <v>0</v>
      </c>
      <c r="U1102" s="21">
        <v>17</v>
      </c>
      <c r="V1102" s="21">
        <v>0</v>
      </c>
      <c r="W1102" s="21">
        <v>0</v>
      </c>
      <c r="X1102" s="21">
        <v>0</v>
      </c>
      <c r="Y1102" s="21">
        <v>0</v>
      </c>
      <c r="Z1102" s="21">
        <v>0</v>
      </c>
      <c r="AA1102" s="21">
        <v>31</v>
      </c>
      <c r="AB1102" s="21">
        <v>0</v>
      </c>
      <c r="AC1102" s="21">
        <v>39</v>
      </c>
      <c r="AD1102" s="21">
        <v>0</v>
      </c>
      <c r="AE1102" s="21">
        <v>0</v>
      </c>
      <c r="AF1102" s="21">
        <v>0</v>
      </c>
      <c r="AG1102" s="21">
        <v>0</v>
      </c>
      <c r="AH1102" s="21">
        <v>0</v>
      </c>
      <c r="AI1102" s="21">
        <v>0</v>
      </c>
      <c r="AJ1102" s="21">
        <v>0</v>
      </c>
      <c r="AK1102" s="21">
        <v>0</v>
      </c>
      <c r="AL1102" s="21">
        <v>0</v>
      </c>
      <c r="AM1102" s="21">
        <v>0</v>
      </c>
      <c r="AN1102" s="21">
        <v>0</v>
      </c>
      <c r="AO1102" s="21">
        <v>0</v>
      </c>
      <c r="AP1102" s="21">
        <v>0</v>
      </c>
      <c r="AQ1102" s="21">
        <v>0</v>
      </c>
      <c r="AR1102" s="21">
        <v>0</v>
      </c>
      <c r="AS1102" s="21">
        <v>0</v>
      </c>
      <c r="AT1102" s="21">
        <v>0</v>
      </c>
      <c r="AU1102" s="21">
        <v>0</v>
      </c>
      <c r="AV1102" s="21">
        <v>0</v>
      </c>
      <c r="AW1102" s="21">
        <v>0</v>
      </c>
      <c r="AX1102" s="21">
        <v>0</v>
      </c>
      <c r="AZ110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0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02" s="22">
        <f>Enrollment[[#This Row],[Refugee Children 3-14]]+Enrollment[[#This Row],[Refugee Children 15-24]]</f>
        <v>107</v>
      </c>
      <c r="BC110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0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02" s="22">
        <f>Enrollment[[#This Row],[Host Children 3-14]]+Enrollment[[#This Row],[Host Children 15-24]]</f>
        <v>0</v>
      </c>
      <c r="BF1102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102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102" s="22">
        <f>Enrollment[[#This Row],['# of Boys from host community in age group 3-5 enrolled in learning spaces]]+Enrollment[[#This Row],['# of Boys from host community in age group 6-14 enrolled in learning spaces]]</f>
        <v>0</v>
      </c>
      <c r="BI1102" s="22">
        <f>Enrollment[[#This Row],['# of Girls from host community in age group 3-5 enrolled in learning spaces]]+Enrollment[[#This Row],['# of Girls from host community in age group 6-14 enrolled in learning spaces]]</f>
        <v>0</v>
      </c>
      <c r="BJ1102" s="22">
        <f>Enrollment[[#This Row],[Male Refugee (3-14)]]+Enrollment[[#This Row],[Host Male (3-14)]]</f>
        <v>56</v>
      </c>
      <c r="BK1102" s="22">
        <f>Enrollment[[#This Row],[Female Refugee (3-14)]]+Enrollment[[#This Row],[Host Female (3-14)]]</f>
        <v>51</v>
      </c>
      <c r="BL110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0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02" s="22">
        <f>Enrollment[[#This Row],['# of Boys from host community in age group 15-17 enrolled in learning spaces]]+Enrollment[[#This Row],['# of Boys from host community in age group 18-24 enrolled in learning spaces]]</f>
        <v>0</v>
      </c>
      <c r="BO110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02" s="22">
        <f>Enrollment[[#This Row],[Male Refugee (15-24)]]+Enrollment[[#This Row],[Male Host (15-24)]]</f>
        <v>0</v>
      </c>
      <c r="BQ1102" s="22">
        <f>Enrollment[[#This Row],[Female Refugee  (15-24)]]+Enrollment[[#This Row],[Female Host (15-24)]]</f>
        <v>0</v>
      </c>
      <c r="BR1102" s="22">
        <f>Enrollment[[#This Row],[Total Male (3-14)]]+Enrollment[[#This Row],[Total Male (15-24)]]</f>
        <v>56</v>
      </c>
      <c r="BS1102" s="22">
        <f>Enrollment[[#This Row],[Total Female (3-14)]]+Enrollment[[#This Row],[Total Female (15-24)]]</f>
        <v>51</v>
      </c>
      <c r="BT1102" s="22">
        <f>Enrollment[[#This Row],[Refugee Total]]+Enrollment[[#This Row],[Total Host]]</f>
        <v>107</v>
      </c>
      <c r="BU1102" s="22">
        <f>Enrollment[[#This Row],['# of Girls from refugee community in age group 3-5 enrolled in learning spaces]]+Enrollment[[#This Row],['# of Girls from host community in age group 3-5 enrolled in learning spaces]]</f>
        <v>20</v>
      </c>
      <c r="BV1102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10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0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02" s="22">
        <f>Enrollment[[#This Row],['# of Boys from refugee community in age group 3-5 enrolled in learning spaces]]+Enrollment[[#This Row],['# of Boys from host community in age group 3-5 enrolled in learning spaces]]</f>
        <v>17</v>
      </c>
      <c r="BZ1102" s="22">
        <f>Enrollment[[#This Row],['# of Boys from refugee community in age group 6-14 enrolled in learning spaces]]+Enrollment[[#This Row],['# of Boys from host community in age group 6-14 enrolled in learning spaces]]</f>
        <v>39</v>
      </c>
      <c r="CA110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0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03" spans="1:80">
      <c r="A1103" s="21" t="s">
        <v>55</v>
      </c>
      <c r="B1103" s="21" t="s">
        <v>84</v>
      </c>
      <c r="E1103" s="21" t="s">
        <v>1722</v>
      </c>
      <c r="F1103" s="21" t="s">
        <v>1697</v>
      </c>
      <c r="G1103" s="21">
        <v>31013072</v>
      </c>
      <c r="H1103" s="21" t="s">
        <v>166</v>
      </c>
      <c r="I1103" s="21" t="s">
        <v>259</v>
      </c>
      <c r="J1103" s="21" t="s">
        <v>168</v>
      </c>
      <c r="K1103" s="21">
        <v>21.166715</v>
      </c>
      <c r="L1103" s="21">
        <v>92.146298000000002</v>
      </c>
      <c r="M1103" s="21">
        <v>0</v>
      </c>
      <c r="N1103" s="21">
        <v>0</v>
      </c>
      <c r="P1103" s="21" t="s">
        <v>99</v>
      </c>
      <c r="Q1103" s="21" t="s">
        <v>108</v>
      </c>
      <c r="S1103" s="21">
        <v>15</v>
      </c>
      <c r="T1103" s="21">
        <v>0</v>
      </c>
      <c r="U1103" s="21">
        <v>22</v>
      </c>
      <c r="V1103" s="21">
        <v>0</v>
      </c>
      <c r="W1103" s="21">
        <v>0</v>
      </c>
      <c r="X1103" s="21">
        <v>0</v>
      </c>
      <c r="Y1103" s="21">
        <v>0</v>
      </c>
      <c r="Z1103" s="21">
        <v>0</v>
      </c>
      <c r="AA1103" s="21">
        <v>41</v>
      </c>
      <c r="AB1103" s="21">
        <v>0</v>
      </c>
      <c r="AC1103" s="21">
        <v>29</v>
      </c>
      <c r="AD1103" s="21">
        <v>0</v>
      </c>
      <c r="AE1103" s="21">
        <v>0</v>
      </c>
      <c r="AF1103" s="21">
        <v>0</v>
      </c>
      <c r="AG1103" s="21">
        <v>0</v>
      </c>
      <c r="AH1103" s="21">
        <v>0</v>
      </c>
      <c r="AI1103" s="21">
        <v>0</v>
      </c>
      <c r="AJ1103" s="21">
        <v>0</v>
      </c>
      <c r="AK1103" s="21">
        <v>0</v>
      </c>
      <c r="AL1103" s="21">
        <v>0</v>
      </c>
      <c r="AM1103" s="21">
        <v>0</v>
      </c>
      <c r="AN1103" s="21">
        <v>0</v>
      </c>
      <c r="AO1103" s="21">
        <v>0</v>
      </c>
      <c r="AP1103" s="21">
        <v>0</v>
      </c>
      <c r="AQ1103" s="21">
        <v>0</v>
      </c>
      <c r="AR1103" s="21">
        <v>0</v>
      </c>
      <c r="AS1103" s="21">
        <v>0</v>
      </c>
      <c r="AT1103" s="21">
        <v>0</v>
      </c>
      <c r="AU1103" s="21">
        <v>0</v>
      </c>
      <c r="AV1103" s="21">
        <v>0</v>
      </c>
      <c r="AW1103" s="21">
        <v>0</v>
      </c>
      <c r="AX1103" s="21">
        <v>0</v>
      </c>
      <c r="AZ110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0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03" s="22">
        <f>Enrollment[[#This Row],[Refugee Children 3-14]]+Enrollment[[#This Row],[Refugee Children 15-24]]</f>
        <v>107</v>
      </c>
      <c r="BC110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0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03" s="22">
        <f>Enrollment[[#This Row],[Host Children 3-14]]+Enrollment[[#This Row],[Host Children 15-24]]</f>
        <v>0</v>
      </c>
      <c r="BF1103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103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103" s="22">
        <f>Enrollment[[#This Row],['# of Boys from host community in age group 3-5 enrolled in learning spaces]]+Enrollment[[#This Row],['# of Boys from host community in age group 6-14 enrolled in learning spaces]]</f>
        <v>0</v>
      </c>
      <c r="BI1103" s="22">
        <f>Enrollment[[#This Row],['# of Girls from host community in age group 3-5 enrolled in learning spaces]]+Enrollment[[#This Row],['# of Girls from host community in age group 6-14 enrolled in learning spaces]]</f>
        <v>0</v>
      </c>
      <c r="BJ1103" s="22">
        <f>Enrollment[[#This Row],[Male Refugee (3-14)]]+Enrollment[[#This Row],[Host Male (3-14)]]</f>
        <v>51</v>
      </c>
      <c r="BK1103" s="22">
        <f>Enrollment[[#This Row],[Female Refugee (3-14)]]+Enrollment[[#This Row],[Host Female (3-14)]]</f>
        <v>56</v>
      </c>
      <c r="BL110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0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03" s="22">
        <f>Enrollment[[#This Row],['# of Boys from host community in age group 15-17 enrolled in learning spaces]]+Enrollment[[#This Row],['# of Boys from host community in age group 18-24 enrolled in learning spaces]]</f>
        <v>0</v>
      </c>
      <c r="BO110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03" s="22">
        <f>Enrollment[[#This Row],[Male Refugee (15-24)]]+Enrollment[[#This Row],[Male Host (15-24)]]</f>
        <v>0</v>
      </c>
      <c r="BQ1103" s="22">
        <f>Enrollment[[#This Row],[Female Refugee  (15-24)]]+Enrollment[[#This Row],[Female Host (15-24)]]</f>
        <v>0</v>
      </c>
      <c r="BR1103" s="22">
        <f>Enrollment[[#This Row],[Total Male (3-14)]]+Enrollment[[#This Row],[Total Male (15-24)]]</f>
        <v>51</v>
      </c>
      <c r="BS1103" s="22">
        <f>Enrollment[[#This Row],[Total Female (3-14)]]+Enrollment[[#This Row],[Total Female (15-24)]]</f>
        <v>56</v>
      </c>
      <c r="BT1103" s="22">
        <f>Enrollment[[#This Row],[Refugee Total]]+Enrollment[[#This Row],[Total Host]]</f>
        <v>107</v>
      </c>
      <c r="BU1103" s="22">
        <f>Enrollment[[#This Row],['# of Girls from refugee community in age group 3-5 enrolled in learning spaces]]+Enrollment[[#This Row],['# of Girls from host community in age group 3-5 enrolled in learning spaces]]</f>
        <v>15</v>
      </c>
      <c r="BV1103" s="22">
        <f>Enrollment[[#This Row],['# of Girls from refugee community in age group 6-14 enrolled in learning spaces]]+Enrollment[[#This Row],['# of Girls from host community in age group 6-14 enrolled in learning spaces]]</f>
        <v>41</v>
      </c>
      <c r="BW110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0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03" s="22">
        <f>Enrollment[[#This Row],['# of Boys from refugee community in age group 3-5 enrolled in learning spaces]]+Enrollment[[#This Row],['# of Boys from host community in age group 3-5 enrolled in learning spaces]]</f>
        <v>22</v>
      </c>
      <c r="BZ1103" s="22">
        <f>Enrollment[[#This Row],['# of Boys from refugee community in age group 6-14 enrolled in learning spaces]]+Enrollment[[#This Row],['# of Boys from host community in age group 6-14 enrolled in learning spaces]]</f>
        <v>29</v>
      </c>
      <c r="CA110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0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04" spans="1:80">
      <c r="A1104" s="21" t="s">
        <v>55</v>
      </c>
      <c r="B1104" s="21" t="s">
        <v>84</v>
      </c>
      <c r="E1104" s="21" t="s">
        <v>1722</v>
      </c>
      <c r="F1104" s="21" t="s">
        <v>1723</v>
      </c>
      <c r="G1104" s="21">
        <v>31013159</v>
      </c>
      <c r="H1104" s="21" t="s">
        <v>166</v>
      </c>
      <c r="I1104" s="21" t="s">
        <v>259</v>
      </c>
      <c r="J1104" s="21" t="s">
        <v>168</v>
      </c>
      <c r="K1104" s="21">
        <v>21.1666483022641</v>
      </c>
      <c r="L1104" s="21">
        <v>92.146207905279795</v>
      </c>
      <c r="M1104" s="21">
        <v>-15.1835161496974</v>
      </c>
      <c r="N1104" s="21">
        <v>4</v>
      </c>
      <c r="P1104" s="21" t="s">
        <v>99</v>
      </c>
      <c r="Q1104" s="21" t="s">
        <v>108</v>
      </c>
      <c r="S1104" s="21">
        <v>18</v>
      </c>
      <c r="T1104" s="21">
        <v>0</v>
      </c>
      <c r="U1104" s="21">
        <v>18</v>
      </c>
      <c r="V1104" s="21">
        <v>0</v>
      </c>
      <c r="W1104" s="21">
        <v>0</v>
      </c>
      <c r="X1104" s="21">
        <v>0</v>
      </c>
      <c r="Y1104" s="21">
        <v>0</v>
      </c>
      <c r="Z1104" s="21">
        <v>0</v>
      </c>
      <c r="AA1104" s="21">
        <v>26</v>
      </c>
      <c r="AB1104" s="21">
        <v>0</v>
      </c>
      <c r="AC1104" s="21">
        <v>44</v>
      </c>
      <c r="AD1104" s="21">
        <v>0</v>
      </c>
      <c r="AE1104" s="21">
        <v>0</v>
      </c>
      <c r="AF1104" s="21">
        <v>0</v>
      </c>
      <c r="AG1104" s="21">
        <v>0</v>
      </c>
      <c r="AH1104" s="21">
        <v>0</v>
      </c>
      <c r="AI1104" s="21">
        <v>0</v>
      </c>
      <c r="AJ1104" s="21">
        <v>0</v>
      </c>
      <c r="AK1104" s="21">
        <v>0</v>
      </c>
      <c r="AL1104" s="21">
        <v>0</v>
      </c>
      <c r="AM1104" s="21">
        <v>0</v>
      </c>
      <c r="AN1104" s="21">
        <v>0</v>
      </c>
      <c r="AO1104" s="21">
        <v>0</v>
      </c>
      <c r="AP1104" s="21">
        <v>0</v>
      </c>
      <c r="AQ1104" s="21">
        <v>0</v>
      </c>
      <c r="AR1104" s="21">
        <v>0</v>
      </c>
      <c r="AS1104" s="21">
        <v>0</v>
      </c>
      <c r="AT1104" s="21">
        <v>0</v>
      </c>
      <c r="AU1104" s="21">
        <v>0</v>
      </c>
      <c r="AV1104" s="21">
        <v>0</v>
      </c>
      <c r="AW1104" s="21">
        <v>0</v>
      </c>
      <c r="AX1104" s="21">
        <v>0</v>
      </c>
      <c r="AZ110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10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04" s="22">
        <f>Enrollment[[#This Row],[Refugee Children 3-14]]+Enrollment[[#This Row],[Refugee Children 15-24]]</f>
        <v>106</v>
      </c>
      <c r="BC110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0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04" s="22">
        <f>Enrollment[[#This Row],[Host Children 3-14]]+Enrollment[[#This Row],[Host Children 15-24]]</f>
        <v>0</v>
      </c>
      <c r="BF1104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104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1104" s="22">
        <f>Enrollment[[#This Row],['# of Boys from host community in age group 3-5 enrolled in learning spaces]]+Enrollment[[#This Row],['# of Boys from host community in age group 6-14 enrolled in learning spaces]]</f>
        <v>0</v>
      </c>
      <c r="BI1104" s="22">
        <f>Enrollment[[#This Row],['# of Girls from host community in age group 3-5 enrolled in learning spaces]]+Enrollment[[#This Row],['# of Girls from host community in age group 6-14 enrolled in learning spaces]]</f>
        <v>0</v>
      </c>
      <c r="BJ1104" s="22">
        <f>Enrollment[[#This Row],[Male Refugee (3-14)]]+Enrollment[[#This Row],[Host Male (3-14)]]</f>
        <v>62</v>
      </c>
      <c r="BK1104" s="22">
        <f>Enrollment[[#This Row],[Female Refugee (3-14)]]+Enrollment[[#This Row],[Host Female (3-14)]]</f>
        <v>44</v>
      </c>
      <c r="BL110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0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04" s="22">
        <f>Enrollment[[#This Row],['# of Boys from host community in age group 15-17 enrolled in learning spaces]]+Enrollment[[#This Row],['# of Boys from host community in age group 18-24 enrolled in learning spaces]]</f>
        <v>0</v>
      </c>
      <c r="BO110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04" s="22">
        <f>Enrollment[[#This Row],[Male Refugee (15-24)]]+Enrollment[[#This Row],[Male Host (15-24)]]</f>
        <v>0</v>
      </c>
      <c r="BQ1104" s="22">
        <f>Enrollment[[#This Row],[Female Refugee  (15-24)]]+Enrollment[[#This Row],[Female Host (15-24)]]</f>
        <v>0</v>
      </c>
      <c r="BR1104" s="22">
        <f>Enrollment[[#This Row],[Total Male (3-14)]]+Enrollment[[#This Row],[Total Male (15-24)]]</f>
        <v>62</v>
      </c>
      <c r="BS1104" s="22">
        <f>Enrollment[[#This Row],[Total Female (3-14)]]+Enrollment[[#This Row],[Total Female (15-24)]]</f>
        <v>44</v>
      </c>
      <c r="BT1104" s="22">
        <f>Enrollment[[#This Row],[Refugee Total]]+Enrollment[[#This Row],[Total Host]]</f>
        <v>106</v>
      </c>
      <c r="BU1104" s="22">
        <f>Enrollment[[#This Row],['# of Girls from refugee community in age group 3-5 enrolled in learning spaces]]+Enrollment[[#This Row],['# of Girls from host community in age group 3-5 enrolled in learning spaces]]</f>
        <v>18</v>
      </c>
      <c r="BV1104" s="22">
        <f>Enrollment[[#This Row],['# of Girls from refugee community in age group 6-14 enrolled in learning spaces]]+Enrollment[[#This Row],['# of Girls from host community in age group 6-14 enrolled in learning spaces]]</f>
        <v>26</v>
      </c>
      <c r="BW110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0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04" s="22">
        <f>Enrollment[[#This Row],['# of Boys from refugee community in age group 3-5 enrolled in learning spaces]]+Enrollment[[#This Row],['# of Boys from host community in age group 3-5 enrolled in learning spaces]]</f>
        <v>18</v>
      </c>
      <c r="BZ1104" s="22">
        <f>Enrollment[[#This Row],['# of Boys from refugee community in age group 6-14 enrolled in learning spaces]]+Enrollment[[#This Row],['# of Boys from host community in age group 6-14 enrolled in learning spaces]]</f>
        <v>44</v>
      </c>
      <c r="CA110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0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05" spans="1:80">
      <c r="A1105" s="21" t="s">
        <v>55</v>
      </c>
      <c r="B1105" s="21" t="s">
        <v>84</v>
      </c>
      <c r="E1105" s="21" t="s">
        <v>1724</v>
      </c>
      <c r="F1105" s="21" t="s">
        <v>1725</v>
      </c>
      <c r="G1105" s="21">
        <v>31012852</v>
      </c>
      <c r="H1105" s="21" t="s">
        <v>166</v>
      </c>
      <c r="I1105" s="21" t="s">
        <v>259</v>
      </c>
      <c r="J1105" s="21" t="s">
        <v>168</v>
      </c>
      <c r="K1105" s="21">
        <v>21.164654841512</v>
      </c>
      <c r="L1105" s="21">
        <v>92.145280117721398</v>
      </c>
      <c r="M1105" s="21">
        <v>-36.0678119843882</v>
      </c>
      <c r="N1105" s="21">
        <v>4</v>
      </c>
      <c r="P1105" s="21" t="s">
        <v>99</v>
      </c>
      <c r="Q1105" s="21" t="s">
        <v>108</v>
      </c>
      <c r="S1105" s="21">
        <v>18</v>
      </c>
      <c r="T1105" s="21">
        <v>0</v>
      </c>
      <c r="U1105" s="21">
        <v>20</v>
      </c>
      <c r="V1105" s="21">
        <v>0</v>
      </c>
      <c r="W1105" s="21">
        <v>0</v>
      </c>
      <c r="X1105" s="21">
        <v>0</v>
      </c>
      <c r="Y1105" s="21">
        <v>0</v>
      </c>
      <c r="Z1105" s="21">
        <v>0</v>
      </c>
      <c r="AA1105" s="21">
        <v>34</v>
      </c>
      <c r="AB1105" s="21">
        <v>0</v>
      </c>
      <c r="AC1105" s="21">
        <v>36</v>
      </c>
      <c r="AD1105" s="21">
        <v>0</v>
      </c>
      <c r="AE1105" s="21">
        <v>0</v>
      </c>
      <c r="AF1105" s="21">
        <v>0</v>
      </c>
      <c r="AG1105" s="21">
        <v>0</v>
      </c>
      <c r="AH1105" s="21">
        <v>0</v>
      </c>
      <c r="AI1105" s="21">
        <v>0</v>
      </c>
      <c r="AJ1105" s="21">
        <v>0</v>
      </c>
      <c r="AK1105" s="21">
        <v>0</v>
      </c>
      <c r="AL1105" s="21">
        <v>0</v>
      </c>
      <c r="AM1105" s="21">
        <v>0</v>
      </c>
      <c r="AN1105" s="21">
        <v>0</v>
      </c>
      <c r="AO1105" s="21">
        <v>0</v>
      </c>
      <c r="AP1105" s="21">
        <v>0</v>
      </c>
      <c r="AQ1105" s="21">
        <v>0</v>
      </c>
      <c r="AR1105" s="21">
        <v>0</v>
      </c>
      <c r="AS1105" s="21">
        <v>0</v>
      </c>
      <c r="AT1105" s="21">
        <v>0</v>
      </c>
      <c r="AU1105" s="21">
        <v>0</v>
      </c>
      <c r="AV1105" s="21">
        <v>0</v>
      </c>
      <c r="AW1105" s="21">
        <v>0</v>
      </c>
      <c r="AX1105" s="21">
        <v>0</v>
      </c>
      <c r="AZ110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0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05" s="22">
        <f>Enrollment[[#This Row],[Refugee Children 3-14]]+Enrollment[[#This Row],[Refugee Children 15-24]]</f>
        <v>108</v>
      </c>
      <c r="BC110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0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05" s="22">
        <f>Enrollment[[#This Row],[Host Children 3-14]]+Enrollment[[#This Row],[Host Children 15-24]]</f>
        <v>0</v>
      </c>
      <c r="BF1105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105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105" s="22">
        <f>Enrollment[[#This Row],['# of Boys from host community in age group 3-5 enrolled in learning spaces]]+Enrollment[[#This Row],['# of Boys from host community in age group 6-14 enrolled in learning spaces]]</f>
        <v>0</v>
      </c>
      <c r="BI1105" s="22">
        <f>Enrollment[[#This Row],['# of Girls from host community in age group 3-5 enrolled in learning spaces]]+Enrollment[[#This Row],['# of Girls from host community in age group 6-14 enrolled in learning spaces]]</f>
        <v>0</v>
      </c>
      <c r="BJ1105" s="22">
        <f>Enrollment[[#This Row],[Male Refugee (3-14)]]+Enrollment[[#This Row],[Host Male (3-14)]]</f>
        <v>56</v>
      </c>
      <c r="BK1105" s="22">
        <f>Enrollment[[#This Row],[Female Refugee (3-14)]]+Enrollment[[#This Row],[Host Female (3-14)]]</f>
        <v>52</v>
      </c>
      <c r="BL110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0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05" s="22">
        <f>Enrollment[[#This Row],['# of Boys from host community in age group 15-17 enrolled in learning spaces]]+Enrollment[[#This Row],['# of Boys from host community in age group 18-24 enrolled in learning spaces]]</f>
        <v>0</v>
      </c>
      <c r="BO110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05" s="22">
        <f>Enrollment[[#This Row],[Male Refugee (15-24)]]+Enrollment[[#This Row],[Male Host (15-24)]]</f>
        <v>0</v>
      </c>
      <c r="BQ1105" s="22">
        <f>Enrollment[[#This Row],[Female Refugee  (15-24)]]+Enrollment[[#This Row],[Female Host (15-24)]]</f>
        <v>0</v>
      </c>
      <c r="BR1105" s="22">
        <f>Enrollment[[#This Row],[Total Male (3-14)]]+Enrollment[[#This Row],[Total Male (15-24)]]</f>
        <v>56</v>
      </c>
      <c r="BS1105" s="22">
        <f>Enrollment[[#This Row],[Total Female (3-14)]]+Enrollment[[#This Row],[Total Female (15-24)]]</f>
        <v>52</v>
      </c>
      <c r="BT1105" s="22">
        <f>Enrollment[[#This Row],[Refugee Total]]+Enrollment[[#This Row],[Total Host]]</f>
        <v>108</v>
      </c>
      <c r="BU1105" s="22">
        <f>Enrollment[[#This Row],['# of Girls from refugee community in age group 3-5 enrolled in learning spaces]]+Enrollment[[#This Row],['# of Girls from host community in age group 3-5 enrolled in learning spaces]]</f>
        <v>18</v>
      </c>
      <c r="BV1105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10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0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05" s="22">
        <f>Enrollment[[#This Row],['# of Boys from refugee community in age group 3-5 enrolled in learning spaces]]+Enrollment[[#This Row],['# of Boys from host community in age group 3-5 enrolled in learning spaces]]</f>
        <v>20</v>
      </c>
      <c r="BZ1105" s="22">
        <f>Enrollment[[#This Row],['# of Boys from refugee community in age group 6-14 enrolled in learning spaces]]+Enrollment[[#This Row],['# of Boys from host community in age group 6-14 enrolled in learning spaces]]</f>
        <v>36</v>
      </c>
      <c r="CA110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0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06" spans="1:80">
      <c r="A1106" s="21" t="s">
        <v>55</v>
      </c>
      <c r="B1106" s="21" t="s">
        <v>84</v>
      </c>
      <c r="E1106" s="21" t="s">
        <v>1724</v>
      </c>
      <c r="F1106" s="21" t="s">
        <v>1708</v>
      </c>
      <c r="G1106" s="21">
        <v>31013021</v>
      </c>
      <c r="H1106" s="21" t="s">
        <v>166</v>
      </c>
      <c r="I1106" s="21" t="s">
        <v>167</v>
      </c>
      <c r="J1106" s="21" t="s">
        <v>168</v>
      </c>
      <c r="K1106" s="21">
        <v>21.164618940722299</v>
      </c>
      <c r="L1106" s="21">
        <v>92.145313702009005</v>
      </c>
      <c r="M1106" s="21">
        <v>-46.718875121210097</v>
      </c>
      <c r="N1106" s="21">
        <v>4</v>
      </c>
      <c r="P1106" s="21" t="s">
        <v>99</v>
      </c>
      <c r="Q1106" s="21" t="s">
        <v>108</v>
      </c>
      <c r="S1106" s="21">
        <v>17</v>
      </c>
      <c r="T1106" s="21">
        <v>0</v>
      </c>
      <c r="U1106" s="21">
        <v>21</v>
      </c>
      <c r="V1106" s="21">
        <v>0</v>
      </c>
      <c r="W1106" s="21">
        <v>0</v>
      </c>
      <c r="X1106" s="21">
        <v>0</v>
      </c>
      <c r="Y1106" s="21">
        <v>0</v>
      </c>
      <c r="Z1106" s="21">
        <v>0</v>
      </c>
      <c r="AA1106" s="21">
        <v>36</v>
      </c>
      <c r="AB1106" s="21">
        <v>0</v>
      </c>
      <c r="AC1106" s="21">
        <v>34</v>
      </c>
      <c r="AD1106" s="21">
        <v>0</v>
      </c>
      <c r="AE1106" s="21">
        <v>0</v>
      </c>
      <c r="AF1106" s="21">
        <v>0</v>
      </c>
      <c r="AG1106" s="21">
        <v>0</v>
      </c>
      <c r="AH1106" s="21">
        <v>0</v>
      </c>
      <c r="AI1106" s="21">
        <v>0</v>
      </c>
      <c r="AJ1106" s="21">
        <v>0</v>
      </c>
      <c r="AK1106" s="21">
        <v>0</v>
      </c>
      <c r="AL1106" s="21">
        <v>0</v>
      </c>
      <c r="AM1106" s="21">
        <v>0</v>
      </c>
      <c r="AN1106" s="21">
        <v>0</v>
      </c>
      <c r="AO1106" s="21">
        <v>0</v>
      </c>
      <c r="AP1106" s="21">
        <v>0</v>
      </c>
      <c r="AQ1106" s="21">
        <v>0</v>
      </c>
      <c r="AR1106" s="21">
        <v>0</v>
      </c>
      <c r="AS1106" s="21">
        <v>0</v>
      </c>
      <c r="AT1106" s="21">
        <v>0</v>
      </c>
      <c r="AU1106" s="21">
        <v>0</v>
      </c>
      <c r="AV1106" s="21">
        <v>0</v>
      </c>
      <c r="AW1106" s="21">
        <v>0</v>
      </c>
      <c r="AX1106" s="21">
        <v>0</v>
      </c>
      <c r="AZ110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0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06" s="22">
        <f>Enrollment[[#This Row],[Refugee Children 3-14]]+Enrollment[[#This Row],[Refugee Children 15-24]]</f>
        <v>108</v>
      </c>
      <c r="BC110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0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06" s="22">
        <f>Enrollment[[#This Row],[Host Children 3-14]]+Enrollment[[#This Row],[Host Children 15-24]]</f>
        <v>0</v>
      </c>
      <c r="BF1106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106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106" s="22">
        <f>Enrollment[[#This Row],['# of Boys from host community in age group 3-5 enrolled in learning spaces]]+Enrollment[[#This Row],['# of Boys from host community in age group 6-14 enrolled in learning spaces]]</f>
        <v>0</v>
      </c>
      <c r="BI1106" s="22">
        <f>Enrollment[[#This Row],['# of Girls from host community in age group 3-5 enrolled in learning spaces]]+Enrollment[[#This Row],['# of Girls from host community in age group 6-14 enrolled in learning spaces]]</f>
        <v>0</v>
      </c>
      <c r="BJ1106" s="22">
        <f>Enrollment[[#This Row],[Male Refugee (3-14)]]+Enrollment[[#This Row],[Host Male (3-14)]]</f>
        <v>55</v>
      </c>
      <c r="BK1106" s="22">
        <f>Enrollment[[#This Row],[Female Refugee (3-14)]]+Enrollment[[#This Row],[Host Female (3-14)]]</f>
        <v>53</v>
      </c>
      <c r="BL110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0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06" s="22">
        <f>Enrollment[[#This Row],['# of Boys from host community in age group 15-17 enrolled in learning spaces]]+Enrollment[[#This Row],['# of Boys from host community in age group 18-24 enrolled in learning spaces]]</f>
        <v>0</v>
      </c>
      <c r="BO110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06" s="22">
        <f>Enrollment[[#This Row],[Male Refugee (15-24)]]+Enrollment[[#This Row],[Male Host (15-24)]]</f>
        <v>0</v>
      </c>
      <c r="BQ1106" s="22">
        <f>Enrollment[[#This Row],[Female Refugee  (15-24)]]+Enrollment[[#This Row],[Female Host (15-24)]]</f>
        <v>0</v>
      </c>
      <c r="BR1106" s="22">
        <f>Enrollment[[#This Row],[Total Male (3-14)]]+Enrollment[[#This Row],[Total Male (15-24)]]</f>
        <v>55</v>
      </c>
      <c r="BS1106" s="22">
        <f>Enrollment[[#This Row],[Total Female (3-14)]]+Enrollment[[#This Row],[Total Female (15-24)]]</f>
        <v>53</v>
      </c>
      <c r="BT1106" s="22">
        <f>Enrollment[[#This Row],[Refugee Total]]+Enrollment[[#This Row],[Total Host]]</f>
        <v>108</v>
      </c>
      <c r="BU1106" s="22">
        <f>Enrollment[[#This Row],['# of Girls from refugee community in age group 3-5 enrolled in learning spaces]]+Enrollment[[#This Row],['# of Girls from host community in age group 3-5 enrolled in learning spaces]]</f>
        <v>17</v>
      </c>
      <c r="BV1106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0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0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06" s="22">
        <f>Enrollment[[#This Row],['# of Boys from refugee community in age group 3-5 enrolled in learning spaces]]+Enrollment[[#This Row],['# of Boys from host community in age group 3-5 enrolled in learning spaces]]</f>
        <v>21</v>
      </c>
      <c r="BZ1106" s="22">
        <f>Enrollment[[#This Row],['# of Boys from refugee community in age group 6-14 enrolled in learning spaces]]+Enrollment[[#This Row],['# of Boys from host community in age group 6-14 enrolled in learning spaces]]</f>
        <v>34</v>
      </c>
      <c r="CA110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0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07" spans="1:80">
      <c r="A1107" s="21" t="s">
        <v>55</v>
      </c>
      <c r="B1107" s="21" t="s">
        <v>84</v>
      </c>
      <c r="E1107" s="21" t="s">
        <v>1724</v>
      </c>
      <c r="F1107" s="21" t="s">
        <v>1726</v>
      </c>
      <c r="G1107" s="21">
        <v>31013179</v>
      </c>
      <c r="H1107" s="21" t="s">
        <v>166</v>
      </c>
      <c r="I1107" s="21" t="s">
        <v>167</v>
      </c>
      <c r="J1107" s="21" t="s">
        <v>168</v>
      </c>
      <c r="K1107" s="21">
        <v>21.164943287051798</v>
      </c>
      <c r="L1107" s="21">
        <v>92.144294950711995</v>
      </c>
      <c r="M1107" s="21">
        <v>-28.119298143191699</v>
      </c>
      <c r="N1107" s="21">
        <v>4</v>
      </c>
      <c r="P1107" s="21" t="s">
        <v>99</v>
      </c>
      <c r="Q1107" s="21" t="s">
        <v>108</v>
      </c>
      <c r="S1107" s="21">
        <v>22</v>
      </c>
      <c r="T1107" s="21">
        <v>0</v>
      </c>
      <c r="U1107" s="21">
        <v>14</v>
      </c>
      <c r="V1107" s="21">
        <v>0</v>
      </c>
      <c r="W1107" s="21">
        <v>0</v>
      </c>
      <c r="X1107" s="21">
        <v>0</v>
      </c>
      <c r="Y1107" s="21">
        <v>0</v>
      </c>
      <c r="Z1107" s="21">
        <v>0</v>
      </c>
      <c r="AA1107" s="21">
        <v>40</v>
      </c>
      <c r="AB1107" s="21">
        <v>0</v>
      </c>
      <c r="AC1107" s="21">
        <v>31</v>
      </c>
      <c r="AD1107" s="21">
        <v>0</v>
      </c>
      <c r="AE1107" s="21">
        <v>0</v>
      </c>
      <c r="AF1107" s="21">
        <v>0</v>
      </c>
      <c r="AG1107" s="21">
        <v>0</v>
      </c>
      <c r="AH1107" s="21">
        <v>0</v>
      </c>
      <c r="AI1107" s="21">
        <v>0</v>
      </c>
      <c r="AJ1107" s="21">
        <v>0</v>
      </c>
      <c r="AK1107" s="21">
        <v>0</v>
      </c>
      <c r="AL1107" s="21">
        <v>0</v>
      </c>
      <c r="AM1107" s="21">
        <v>0</v>
      </c>
      <c r="AN1107" s="21">
        <v>0</v>
      </c>
      <c r="AO1107" s="21">
        <v>0</v>
      </c>
      <c r="AP1107" s="21">
        <v>0</v>
      </c>
      <c r="AQ1107" s="21">
        <v>0</v>
      </c>
      <c r="AR1107" s="21">
        <v>0</v>
      </c>
      <c r="AS1107" s="21">
        <v>0</v>
      </c>
      <c r="AT1107" s="21">
        <v>0</v>
      </c>
      <c r="AU1107" s="21">
        <v>0</v>
      </c>
      <c r="AV1107" s="21">
        <v>0</v>
      </c>
      <c r="AW1107" s="21">
        <v>0</v>
      </c>
      <c r="AX1107" s="21">
        <v>0</v>
      </c>
      <c r="AZ110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0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07" s="22">
        <f>Enrollment[[#This Row],[Refugee Children 3-14]]+Enrollment[[#This Row],[Refugee Children 15-24]]</f>
        <v>107</v>
      </c>
      <c r="BC110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0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07" s="22">
        <f>Enrollment[[#This Row],[Host Children 3-14]]+Enrollment[[#This Row],[Host Children 15-24]]</f>
        <v>0</v>
      </c>
      <c r="BF1107" s="22">
        <f>Enrollment[[#This Row],['# of Boys from refugee community in age group 3-5 enrolled in learning spaces]]+Enrollment[[#This Row],['# of Boys from refugee community in age group 6-14 enrolled in learning spaces]]</f>
        <v>45</v>
      </c>
      <c r="BG1107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1107" s="22">
        <f>Enrollment[[#This Row],['# of Boys from host community in age group 3-5 enrolled in learning spaces]]+Enrollment[[#This Row],['# of Boys from host community in age group 6-14 enrolled in learning spaces]]</f>
        <v>0</v>
      </c>
      <c r="BI1107" s="22">
        <f>Enrollment[[#This Row],['# of Girls from host community in age group 3-5 enrolled in learning spaces]]+Enrollment[[#This Row],['# of Girls from host community in age group 6-14 enrolled in learning spaces]]</f>
        <v>0</v>
      </c>
      <c r="BJ1107" s="22">
        <f>Enrollment[[#This Row],[Male Refugee (3-14)]]+Enrollment[[#This Row],[Host Male (3-14)]]</f>
        <v>45</v>
      </c>
      <c r="BK1107" s="22">
        <f>Enrollment[[#This Row],[Female Refugee (3-14)]]+Enrollment[[#This Row],[Host Female (3-14)]]</f>
        <v>62</v>
      </c>
      <c r="BL110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0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07" s="22">
        <f>Enrollment[[#This Row],['# of Boys from host community in age group 15-17 enrolled in learning spaces]]+Enrollment[[#This Row],['# of Boys from host community in age group 18-24 enrolled in learning spaces]]</f>
        <v>0</v>
      </c>
      <c r="BO110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07" s="22">
        <f>Enrollment[[#This Row],[Male Refugee (15-24)]]+Enrollment[[#This Row],[Male Host (15-24)]]</f>
        <v>0</v>
      </c>
      <c r="BQ1107" s="22">
        <f>Enrollment[[#This Row],[Female Refugee  (15-24)]]+Enrollment[[#This Row],[Female Host (15-24)]]</f>
        <v>0</v>
      </c>
      <c r="BR1107" s="22">
        <f>Enrollment[[#This Row],[Total Male (3-14)]]+Enrollment[[#This Row],[Total Male (15-24)]]</f>
        <v>45</v>
      </c>
      <c r="BS1107" s="22">
        <f>Enrollment[[#This Row],[Total Female (3-14)]]+Enrollment[[#This Row],[Total Female (15-24)]]</f>
        <v>62</v>
      </c>
      <c r="BT1107" s="22">
        <f>Enrollment[[#This Row],[Refugee Total]]+Enrollment[[#This Row],[Total Host]]</f>
        <v>107</v>
      </c>
      <c r="BU1107" s="22">
        <f>Enrollment[[#This Row],['# of Girls from refugee community in age group 3-5 enrolled in learning spaces]]+Enrollment[[#This Row],['# of Girls from host community in age group 3-5 enrolled in learning spaces]]</f>
        <v>22</v>
      </c>
      <c r="BV1107" s="22">
        <f>Enrollment[[#This Row],['# of Girls from refugee community in age group 6-14 enrolled in learning spaces]]+Enrollment[[#This Row],['# of Girls from host community in age group 6-14 enrolled in learning spaces]]</f>
        <v>40</v>
      </c>
      <c r="BW110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0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07" s="22">
        <f>Enrollment[[#This Row],['# of Boys from refugee community in age group 3-5 enrolled in learning spaces]]+Enrollment[[#This Row],['# of Boys from host community in age group 3-5 enrolled in learning spaces]]</f>
        <v>14</v>
      </c>
      <c r="BZ1107" s="22">
        <f>Enrollment[[#This Row],['# of Boys from refugee community in age group 6-14 enrolled in learning spaces]]+Enrollment[[#This Row],['# of Boys from host community in age group 6-14 enrolled in learning spaces]]</f>
        <v>31</v>
      </c>
      <c r="CA110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0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08" spans="1:80">
      <c r="A1108" s="21" t="s">
        <v>55</v>
      </c>
      <c r="B1108" s="21" t="s">
        <v>84</v>
      </c>
      <c r="E1108" s="21" t="s">
        <v>1710</v>
      </c>
      <c r="F1108" s="21" t="s">
        <v>1727</v>
      </c>
      <c r="G1108" s="21">
        <v>31013185</v>
      </c>
      <c r="H1108" s="21" t="s">
        <v>166</v>
      </c>
      <c r="I1108" s="21" t="s">
        <v>259</v>
      </c>
      <c r="J1108" s="21" t="s">
        <v>168</v>
      </c>
      <c r="K1108" s="21">
        <v>21.168600000000001</v>
      </c>
      <c r="L1108" s="21">
        <v>92.146600000000007</v>
      </c>
      <c r="M1108" s="21">
        <v>0</v>
      </c>
      <c r="N1108" s="21">
        <v>0</v>
      </c>
      <c r="P1108" s="21" t="s">
        <v>99</v>
      </c>
      <c r="Q1108" s="21" t="s">
        <v>108</v>
      </c>
      <c r="S1108" s="21">
        <v>17</v>
      </c>
      <c r="T1108" s="21">
        <v>0</v>
      </c>
      <c r="U1108" s="21">
        <v>21</v>
      </c>
      <c r="V1108" s="21">
        <v>0</v>
      </c>
      <c r="W1108" s="21">
        <v>0</v>
      </c>
      <c r="X1108" s="21">
        <v>0</v>
      </c>
      <c r="Y1108" s="21">
        <v>0</v>
      </c>
      <c r="Z1108" s="21">
        <v>0</v>
      </c>
      <c r="AA1108" s="21">
        <v>30</v>
      </c>
      <c r="AB1108" s="21">
        <v>0</v>
      </c>
      <c r="AC1108" s="21">
        <v>40</v>
      </c>
      <c r="AD1108" s="21">
        <v>0</v>
      </c>
      <c r="AE1108" s="21">
        <v>0</v>
      </c>
      <c r="AF1108" s="21">
        <v>0</v>
      </c>
      <c r="AG1108" s="21">
        <v>0</v>
      </c>
      <c r="AH1108" s="21">
        <v>0</v>
      </c>
      <c r="AI1108" s="21">
        <v>0</v>
      </c>
      <c r="AJ1108" s="21">
        <v>0</v>
      </c>
      <c r="AK1108" s="21">
        <v>0</v>
      </c>
      <c r="AL1108" s="21">
        <v>0</v>
      </c>
      <c r="AM1108" s="21">
        <v>0</v>
      </c>
      <c r="AN1108" s="21">
        <v>0</v>
      </c>
      <c r="AO1108" s="21">
        <v>0</v>
      </c>
      <c r="AP1108" s="21">
        <v>0</v>
      </c>
      <c r="AQ1108" s="21">
        <v>0</v>
      </c>
      <c r="AR1108" s="21">
        <v>0</v>
      </c>
      <c r="AS1108" s="21">
        <v>0</v>
      </c>
      <c r="AT1108" s="21">
        <v>0</v>
      </c>
      <c r="AU1108" s="21">
        <v>0</v>
      </c>
      <c r="AV1108" s="21">
        <v>0</v>
      </c>
      <c r="AW1108" s="21">
        <v>0</v>
      </c>
      <c r="AX1108" s="21">
        <v>0</v>
      </c>
      <c r="AZ110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0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08" s="22">
        <f>Enrollment[[#This Row],[Refugee Children 3-14]]+Enrollment[[#This Row],[Refugee Children 15-24]]</f>
        <v>108</v>
      </c>
      <c r="BC110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0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08" s="22">
        <f>Enrollment[[#This Row],[Host Children 3-14]]+Enrollment[[#This Row],[Host Children 15-24]]</f>
        <v>0</v>
      </c>
      <c r="BF1108" s="22">
        <f>Enrollment[[#This Row],['# of Boys from refugee community in age group 3-5 enrolled in learning spaces]]+Enrollment[[#This Row],['# of Boys from refugee community in age group 6-14 enrolled in learning spaces]]</f>
        <v>61</v>
      </c>
      <c r="BG1108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108" s="22">
        <f>Enrollment[[#This Row],['# of Boys from host community in age group 3-5 enrolled in learning spaces]]+Enrollment[[#This Row],['# of Boys from host community in age group 6-14 enrolled in learning spaces]]</f>
        <v>0</v>
      </c>
      <c r="BI1108" s="22">
        <f>Enrollment[[#This Row],['# of Girls from host community in age group 3-5 enrolled in learning spaces]]+Enrollment[[#This Row],['# of Girls from host community in age group 6-14 enrolled in learning spaces]]</f>
        <v>0</v>
      </c>
      <c r="BJ1108" s="22">
        <f>Enrollment[[#This Row],[Male Refugee (3-14)]]+Enrollment[[#This Row],[Host Male (3-14)]]</f>
        <v>61</v>
      </c>
      <c r="BK1108" s="22">
        <f>Enrollment[[#This Row],[Female Refugee (3-14)]]+Enrollment[[#This Row],[Host Female (3-14)]]</f>
        <v>47</v>
      </c>
      <c r="BL110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0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08" s="22">
        <f>Enrollment[[#This Row],['# of Boys from host community in age group 15-17 enrolled in learning spaces]]+Enrollment[[#This Row],['# of Boys from host community in age group 18-24 enrolled in learning spaces]]</f>
        <v>0</v>
      </c>
      <c r="BO110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08" s="22">
        <f>Enrollment[[#This Row],[Male Refugee (15-24)]]+Enrollment[[#This Row],[Male Host (15-24)]]</f>
        <v>0</v>
      </c>
      <c r="BQ1108" s="22">
        <f>Enrollment[[#This Row],[Female Refugee  (15-24)]]+Enrollment[[#This Row],[Female Host (15-24)]]</f>
        <v>0</v>
      </c>
      <c r="BR1108" s="22">
        <f>Enrollment[[#This Row],[Total Male (3-14)]]+Enrollment[[#This Row],[Total Male (15-24)]]</f>
        <v>61</v>
      </c>
      <c r="BS1108" s="22">
        <f>Enrollment[[#This Row],[Total Female (3-14)]]+Enrollment[[#This Row],[Total Female (15-24)]]</f>
        <v>47</v>
      </c>
      <c r="BT1108" s="22">
        <f>Enrollment[[#This Row],[Refugee Total]]+Enrollment[[#This Row],[Total Host]]</f>
        <v>108</v>
      </c>
      <c r="BU1108" s="22">
        <f>Enrollment[[#This Row],['# of Girls from refugee community in age group 3-5 enrolled in learning spaces]]+Enrollment[[#This Row],['# of Girls from host community in age group 3-5 enrolled in learning spaces]]</f>
        <v>17</v>
      </c>
      <c r="BV1108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10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0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08" s="22">
        <f>Enrollment[[#This Row],['# of Boys from refugee community in age group 3-5 enrolled in learning spaces]]+Enrollment[[#This Row],['# of Boys from host community in age group 3-5 enrolled in learning spaces]]</f>
        <v>21</v>
      </c>
      <c r="BZ1108" s="22">
        <f>Enrollment[[#This Row],['# of Boys from refugee community in age group 6-14 enrolled in learning spaces]]+Enrollment[[#This Row],['# of Boys from host community in age group 6-14 enrolled in learning spaces]]</f>
        <v>40</v>
      </c>
      <c r="CA110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0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09" spans="1:80">
      <c r="A1109" s="21" t="s">
        <v>55</v>
      </c>
      <c r="B1109" s="21" t="s">
        <v>84</v>
      </c>
      <c r="E1109" s="21" t="s">
        <v>806</v>
      </c>
      <c r="F1109" s="21" t="s">
        <v>1728</v>
      </c>
      <c r="G1109" s="21">
        <v>31012900</v>
      </c>
      <c r="H1109" s="21" t="s">
        <v>166</v>
      </c>
      <c r="I1109" s="21" t="s">
        <v>259</v>
      </c>
      <c r="J1109" s="21" t="s">
        <v>168</v>
      </c>
      <c r="K1109" s="21">
        <v>21.1682700989913</v>
      </c>
      <c r="L1109" s="21">
        <v>92.145518533416904</v>
      </c>
      <c r="M1109" s="21">
        <v>-13.6612515836076</v>
      </c>
      <c r="N1109" s="21">
        <v>4</v>
      </c>
      <c r="P1109" s="21" t="s">
        <v>99</v>
      </c>
      <c r="Q1109" s="21" t="s">
        <v>108</v>
      </c>
      <c r="S1109" s="21">
        <v>19</v>
      </c>
      <c r="T1109" s="21">
        <v>0</v>
      </c>
      <c r="U1109" s="21">
        <v>18</v>
      </c>
      <c r="V1109" s="21">
        <v>0</v>
      </c>
      <c r="W1109" s="21">
        <v>0</v>
      </c>
      <c r="X1109" s="21">
        <v>0</v>
      </c>
      <c r="Y1109" s="21">
        <v>0</v>
      </c>
      <c r="Z1109" s="21">
        <v>0</v>
      </c>
      <c r="AA1109" s="21">
        <v>32</v>
      </c>
      <c r="AB1109" s="21">
        <v>0</v>
      </c>
      <c r="AC1109" s="21">
        <v>38</v>
      </c>
      <c r="AD1109" s="21">
        <v>0</v>
      </c>
      <c r="AE1109" s="21">
        <v>0</v>
      </c>
      <c r="AF1109" s="21">
        <v>0</v>
      </c>
      <c r="AG1109" s="21">
        <v>0</v>
      </c>
      <c r="AH1109" s="21">
        <v>0</v>
      </c>
      <c r="AI1109" s="21">
        <v>0</v>
      </c>
      <c r="AJ1109" s="21">
        <v>0</v>
      </c>
      <c r="AK1109" s="21">
        <v>0</v>
      </c>
      <c r="AL1109" s="21">
        <v>0</v>
      </c>
      <c r="AM1109" s="21">
        <v>0</v>
      </c>
      <c r="AN1109" s="21">
        <v>0</v>
      </c>
      <c r="AO1109" s="21">
        <v>0</v>
      </c>
      <c r="AP1109" s="21">
        <v>0</v>
      </c>
      <c r="AQ1109" s="21">
        <v>0</v>
      </c>
      <c r="AR1109" s="21">
        <v>0</v>
      </c>
      <c r="AS1109" s="21">
        <v>0</v>
      </c>
      <c r="AT1109" s="21">
        <v>0</v>
      </c>
      <c r="AU1109" s="21">
        <v>0</v>
      </c>
      <c r="AV1109" s="21">
        <v>0</v>
      </c>
      <c r="AW1109" s="21">
        <v>0</v>
      </c>
      <c r="AX1109" s="21">
        <v>0</v>
      </c>
      <c r="AZ110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0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09" s="22">
        <f>Enrollment[[#This Row],[Refugee Children 3-14]]+Enrollment[[#This Row],[Refugee Children 15-24]]</f>
        <v>107</v>
      </c>
      <c r="BC110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0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09" s="22">
        <f>Enrollment[[#This Row],[Host Children 3-14]]+Enrollment[[#This Row],[Host Children 15-24]]</f>
        <v>0</v>
      </c>
      <c r="BF1109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109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109" s="22">
        <f>Enrollment[[#This Row],['# of Boys from host community in age group 3-5 enrolled in learning spaces]]+Enrollment[[#This Row],['# of Boys from host community in age group 6-14 enrolled in learning spaces]]</f>
        <v>0</v>
      </c>
      <c r="BI1109" s="22">
        <f>Enrollment[[#This Row],['# of Girls from host community in age group 3-5 enrolled in learning spaces]]+Enrollment[[#This Row],['# of Girls from host community in age group 6-14 enrolled in learning spaces]]</f>
        <v>0</v>
      </c>
      <c r="BJ1109" s="22">
        <f>Enrollment[[#This Row],[Male Refugee (3-14)]]+Enrollment[[#This Row],[Host Male (3-14)]]</f>
        <v>56</v>
      </c>
      <c r="BK1109" s="22">
        <f>Enrollment[[#This Row],[Female Refugee (3-14)]]+Enrollment[[#This Row],[Host Female (3-14)]]</f>
        <v>51</v>
      </c>
      <c r="BL110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0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09" s="22">
        <f>Enrollment[[#This Row],['# of Boys from host community in age group 15-17 enrolled in learning spaces]]+Enrollment[[#This Row],['# of Boys from host community in age group 18-24 enrolled in learning spaces]]</f>
        <v>0</v>
      </c>
      <c r="BO110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09" s="22">
        <f>Enrollment[[#This Row],[Male Refugee (15-24)]]+Enrollment[[#This Row],[Male Host (15-24)]]</f>
        <v>0</v>
      </c>
      <c r="BQ1109" s="22">
        <f>Enrollment[[#This Row],[Female Refugee  (15-24)]]+Enrollment[[#This Row],[Female Host (15-24)]]</f>
        <v>0</v>
      </c>
      <c r="BR1109" s="22">
        <f>Enrollment[[#This Row],[Total Male (3-14)]]+Enrollment[[#This Row],[Total Male (15-24)]]</f>
        <v>56</v>
      </c>
      <c r="BS1109" s="22">
        <f>Enrollment[[#This Row],[Total Female (3-14)]]+Enrollment[[#This Row],[Total Female (15-24)]]</f>
        <v>51</v>
      </c>
      <c r="BT1109" s="22">
        <f>Enrollment[[#This Row],[Refugee Total]]+Enrollment[[#This Row],[Total Host]]</f>
        <v>107</v>
      </c>
      <c r="BU1109" s="22">
        <f>Enrollment[[#This Row],['# of Girls from refugee community in age group 3-5 enrolled in learning spaces]]+Enrollment[[#This Row],['# of Girls from host community in age group 3-5 enrolled in learning spaces]]</f>
        <v>19</v>
      </c>
      <c r="BV1109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0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0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09" s="22">
        <f>Enrollment[[#This Row],['# of Boys from refugee community in age group 3-5 enrolled in learning spaces]]+Enrollment[[#This Row],['# of Boys from host community in age group 3-5 enrolled in learning spaces]]</f>
        <v>18</v>
      </c>
      <c r="BZ1109" s="22">
        <f>Enrollment[[#This Row],['# of Boys from refugee community in age group 6-14 enrolled in learning spaces]]+Enrollment[[#This Row],['# of Boys from host community in age group 6-14 enrolled in learning spaces]]</f>
        <v>38</v>
      </c>
      <c r="CA110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0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10" spans="1:80">
      <c r="A1110" s="21" t="s">
        <v>55</v>
      </c>
      <c r="B1110" s="21" t="s">
        <v>84</v>
      </c>
      <c r="E1110" s="21" t="s">
        <v>824</v>
      </c>
      <c r="F1110" s="21" t="s">
        <v>1729</v>
      </c>
      <c r="G1110" s="21">
        <v>31012872</v>
      </c>
      <c r="H1110" s="21" t="s">
        <v>166</v>
      </c>
      <c r="I1110" s="21" t="s">
        <v>259</v>
      </c>
      <c r="J1110" s="21" t="s">
        <v>168</v>
      </c>
      <c r="K1110" s="21">
        <v>21.170200000000001</v>
      </c>
      <c r="L1110" s="21">
        <v>92.145899999999997</v>
      </c>
      <c r="M1110" s="21">
        <v>0</v>
      </c>
      <c r="N1110" s="21">
        <v>0</v>
      </c>
      <c r="P1110" s="21" t="s">
        <v>99</v>
      </c>
      <c r="Q1110" s="21" t="s">
        <v>108</v>
      </c>
      <c r="S1110" s="21">
        <v>18</v>
      </c>
      <c r="T1110" s="21">
        <v>0</v>
      </c>
      <c r="U1110" s="21">
        <v>19</v>
      </c>
      <c r="V1110" s="21">
        <v>0</v>
      </c>
      <c r="W1110" s="21">
        <v>0</v>
      </c>
      <c r="X1110" s="21">
        <v>0</v>
      </c>
      <c r="Y1110" s="21">
        <v>0</v>
      </c>
      <c r="Z1110" s="21">
        <v>0</v>
      </c>
      <c r="AA1110" s="21">
        <v>34</v>
      </c>
      <c r="AB1110" s="21">
        <v>0</v>
      </c>
      <c r="AC1110" s="21">
        <v>36</v>
      </c>
      <c r="AD1110" s="21">
        <v>0</v>
      </c>
      <c r="AE1110" s="21">
        <v>0</v>
      </c>
      <c r="AF1110" s="21">
        <v>0</v>
      </c>
      <c r="AG1110" s="21">
        <v>0</v>
      </c>
      <c r="AH1110" s="21">
        <v>0</v>
      </c>
      <c r="AI1110" s="21">
        <v>0</v>
      </c>
      <c r="AJ1110" s="21">
        <v>0</v>
      </c>
      <c r="AK1110" s="21">
        <v>0</v>
      </c>
      <c r="AL1110" s="21">
        <v>0</v>
      </c>
      <c r="AM1110" s="21">
        <v>0</v>
      </c>
      <c r="AN1110" s="21">
        <v>0</v>
      </c>
      <c r="AO1110" s="21">
        <v>0</v>
      </c>
      <c r="AP1110" s="21">
        <v>0</v>
      </c>
      <c r="AQ1110" s="21">
        <v>0</v>
      </c>
      <c r="AR1110" s="21">
        <v>0</v>
      </c>
      <c r="AS1110" s="21">
        <v>0</v>
      </c>
      <c r="AT1110" s="21">
        <v>0</v>
      </c>
      <c r="AU1110" s="21">
        <v>0</v>
      </c>
      <c r="AV1110" s="21">
        <v>0</v>
      </c>
      <c r="AW1110" s="21">
        <v>0</v>
      </c>
      <c r="AX1110" s="21">
        <v>0</v>
      </c>
      <c r="AZ111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1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10" s="22">
        <f>Enrollment[[#This Row],[Refugee Children 3-14]]+Enrollment[[#This Row],[Refugee Children 15-24]]</f>
        <v>107</v>
      </c>
      <c r="BC111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1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10" s="22">
        <f>Enrollment[[#This Row],[Host Children 3-14]]+Enrollment[[#This Row],[Host Children 15-24]]</f>
        <v>0</v>
      </c>
      <c r="BF1110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110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110" s="22">
        <f>Enrollment[[#This Row],['# of Boys from host community in age group 3-5 enrolled in learning spaces]]+Enrollment[[#This Row],['# of Boys from host community in age group 6-14 enrolled in learning spaces]]</f>
        <v>0</v>
      </c>
      <c r="BI1110" s="22">
        <f>Enrollment[[#This Row],['# of Girls from host community in age group 3-5 enrolled in learning spaces]]+Enrollment[[#This Row],['# of Girls from host community in age group 6-14 enrolled in learning spaces]]</f>
        <v>0</v>
      </c>
      <c r="BJ1110" s="22">
        <f>Enrollment[[#This Row],[Male Refugee (3-14)]]+Enrollment[[#This Row],[Host Male (3-14)]]</f>
        <v>55</v>
      </c>
      <c r="BK1110" s="22">
        <f>Enrollment[[#This Row],[Female Refugee (3-14)]]+Enrollment[[#This Row],[Host Female (3-14)]]</f>
        <v>52</v>
      </c>
      <c r="BL111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1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10" s="22">
        <f>Enrollment[[#This Row],['# of Boys from host community in age group 15-17 enrolled in learning spaces]]+Enrollment[[#This Row],['# of Boys from host community in age group 18-24 enrolled in learning spaces]]</f>
        <v>0</v>
      </c>
      <c r="BO111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10" s="22">
        <f>Enrollment[[#This Row],[Male Refugee (15-24)]]+Enrollment[[#This Row],[Male Host (15-24)]]</f>
        <v>0</v>
      </c>
      <c r="BQ1110" s="22">
        <f>Enrollment[[#This Row],[Female Refugee  (15-24)]]+Enrollment[[#This Row],[Female Host (15-24)]]</f>
        <v>0</v>
      </c>
      <c r="BR1110" s="22">
        <f>Enrollment[[#This Row],[Total Male (3-14)]]+Enrollment[[#This Row],[Total Male (15-24)]]</f>
        <v>55</v>
      </c>
      <c r="BS1110" s="22">
        <f>Enrollment[[#This Row],[Total Female (3-14)]]+Enrollment[[#This Row],[Total Female (15-24)]]</f>
        <v>52</v>
      </c>
      <c r="BT1110" s="22">
        <f>Enrollment[[#This Row],[Refugee Total]]+Enrollment[[#This Row],[Total Host]]</f>
        <v>107</v>
      </c>
      <c r="BU1110" s="22">
        <f>Enrollment[[#This Row],['# of Girls from refugee community in age group 3-5 enrolled in learning spaces]]+Enrollment[[#This Row],['# of Girls from host community in age group 3-5 enrolled in learning spaces]]</f>
        <v>18</v>
      </c>
      <c r="BV1110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11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1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10" s="22">
        <f>Enrollment[[#This Row],['# of Boys from refugee community in age group 3-5 enrolled in learning spaces]]+Enrollment[[#This Row],['# of Boys from host community in age group 3-5 enrolled in learning spaces]]</f>
        <v>19</v>
      </c>
      <c r="BZ1110" s="22">
        <f>Enrollment[[#This Row],['# of Boys from refugee community in age group 6-14 enrolled in learning spaces]]+Enrollment[[#This Row],['# of Boys from host community in age group 6-14 enrolled in learning spaces]]</f>
        <v>36</v>
      </c>
      <c r="CA111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1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11" spans="1:80">
      <c r="A1111" s="21" t="s">
        <v>55</v>
      </c>
      <c r="B1111" s="21" t="s">
        <v>84</v>
      </c>
      <c r="E1111" s="21" t="s">
        <v>824</v>
      </c>
      <c r="F1111" s="21" t="s">
        <v>1673</v>
      </c>
      <c r="G1111" s="21">
        <v>31012885</v>
      </c>
      <c r="H1111" s="21" t="s">
        <v>166</v>
      </c>
      <c r="I1111" s="21" t="s">
        <v>259</v>
      </c>
      <c r="J1111" s="21" t="s">
        <v>168</v>
      </c>
      <c r="P1111" s="21" t="s">
        <v>99</v>
      </c>
      <c r="Q1111" s="21" t="s">
        <v>108</v>
      </c>
      <c r="S1111" s="21">
        <v>16</v>
      </c>
      <c r="T1111" s="21">
        <v>0</v>
      </c>
      <c r="U1111" s="21">
        <v>20</v>
      </c>
      <c r="V1111" s="21">
        <v>0</v>
      </c>
      <c r="W1111" s="21">
        <v>0</v>
      </c>
      <c r="X1111" s="21">
        <v>0</v>
      </c>
      <c r="Y1111" s="21">
        <v>0</v>
      </c>
      <c r="Z1111" s="21">
        <v>0</v>
      </c>
      <c r="AA1111" s="21">
        <v>30</v>
      </c>
      <c r="AB1111" s="21">
        <v>0</v>
      </c>
      <c r="AC1111" s="21">
        <v>40</v>
      </c>
      <c r="AD1111" s="21">
        <v>0</v>
      </c>
      <c r="AE1111" s="21">
        <v>0</v>
      </c>
      <c r="AF1111" s="21">
        <v>0</v>
      </c>
      <c r="AG1111" s="21">
        <v>0</v>
      </c>
      <c r="AH1111" s="21">
        <v>0</v>
      </c>
      <c r="AI1111" s="21">
        <v>0</v>
      </c>
      <c r="AJ1111" s="21">
        <v>0</v>
      </c>
      <c r="AK1111" s="21">
        <v>0</v>
      </c>
      <c r="AL1111" s="21">
        <v>0</v>
      </c>
      <c r="AM1111" s="21">
        <v>0</v>
      </c>
      <c r="AN1111" s="21">
        <v>0</v>
      </c>
      <c r="AO1111" s="21">
        <v>0</v>
      </c>
      <c r="AP1111" s="21">
        <v>0</v>
      </c>
      <c r="AQ1111" s="21">
        <v>0</v>
      </c>
      <c r="AR1111" s="21">
        <v>0</v>
      </c>
      <c r="AS1111" s="21">
        <v>0</v>
      </c>
      <c r="AT1111" s="21">
        <v>0</v>
      </c>
      <c r="AU1111" s="21">
        <v>0</v>
      </c>
      <c r="AV1111" s="21">
        <v>0</v>
      </c>
      <c r="AW1111" s="21">
        <v>0</v>
      </c>
      <c r="AX1111" s="21">
        <v>0</v>
      </c>
      <c r="AZ111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11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11" s="22">
        <f>Enrollment[[#This Row],[Refugee Children 3-14]]+Enrollment[[#This Row],[Refugee Children 15-24]]</f>
        <v>106</v>
      </c>
      <c r="BC111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1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11" s="22">
        <f>Enrollment[[#This Row],[Host Children 3-14]]+Enrollment[[#This Row],[Host Children 15-24]]</f>
        <v>0</v>
      </c>
      <c r="BF1111" s="22">
        <f>Enrollment[[#This Row],['# of Boys from refugee community in age group 3-5 enrolled in learning spaces]]+Enrollment[[#This Row],['# of Boys from refugee community in age group 6-14 enrolled in learning spaces]]</f>
        <v>60</v>
      </c>
      <c r="BG1111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111" s="22">
        <f>Enrollment[[#This Row],['# of Boys from host community in age group 3-5 enrolled in learning spaces]]+Enrollment[[#This Row],['# of Boys from host community in age group 6-14 enrolled in learning spaces]]</f>
        <v>0</v>
      </c>
      <c r="BI1111" s="22">
        <f>Enrollment[[#This Row],['# of Girls from host community in age group 3-5 enrolled in learning spaces]]+Enrollment[[#This Row],['# of Girls from host community in age group 6-14 enrolled in learning spaces]]</f>
        <v>0</v>
      </c>
      <c r="BJ1111" s="22">
        <f>Enrollment[[#This Row],[Male Refugee (3-14)]]+Enrollment[[#This Row],[Host Male (3-14)]]</f>
        <v>60</v>
      </c>
      <c r="BK1111" s="22">
        <f>Enrollment[[#This Row],[Female Refugee (3-14)]]+Enrollment[[#This Row],[Host Female (3-14)]]</f>
        <v>46</v>
      </c>
      <c r="BL111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1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11" s="22">
        <f>Enrollment[[#This Row],['# of Boys from host community in age group 15-17 enrolled in learning spaces]]+Enrollment[[#This Row],['# of Boys from host community in age group 18-24 enrolled in learning spaces]]</f>
        <v>0</v>
      </c>
      <c r="BO111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11" s="22">
        <f>Enrollment[[#This Row],[Male Refugee (15-24)]]+Enrollment[[#This Row],[Male Host (15-24)]]</f>
        <v>0</v>
      </c>
      <c r="BQ1111" s="22">
        <f>Enrollment[[#This Row],[Female Refugee  (15-24)]]+Enrollment[[#This Row],[Female Host (15-24)]]</f>
        <v>0</v>
      </c>
      <c r="BR1111" s="22">
        <f>Enrollment[[#This Row],[Total Male (3-14)]]+Enrollment[[#This Row],[Total Male (15-24)]]</f>
        <v>60</v>
      </c>
      <c r="BS1111" s="22">
        <f>Enrollment[[#This Row],[Total Female (3-14)]]+Enrollment[[#This Row],[Total Female (15-24)]]</f>
        <v>46</v>
      </c>
      <c r="BT1111" s="22">
        <f>Enrollment[[#This Row],[Refugee Total]]+Enrollment[[#This Row],[Total Host]]</f>
        <v>106</v>
      </c>
      <c r="BU1111" s="22">
        <f>Enrollment[[#This Row],['# of Girls from refugee community in age group 3-5 enrolled in learning spaces]]+Enrollment[[#This Row],['# of Girls from host community in age group 3-5 enrolled in learning spaces]]</f>
        <v>16</v>
      </c>
      <c r="BV1111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11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1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11" s="22">
        <f>Enrollment[[#This Row],['# of Boys from refugee community in age group 3-5 enrolled in learning spaces]]+Enrollment[[#This Row],['# of Boys from host community in age group 3-5 enrolled in learning spaces]]</f>
        <v>20</v>
      </c>
      <c r="BZ1111" s="22">
        <f>Enrollment[[#This Row],['# of Boys from refugee community in age group 6-14 enrolled in learning spaces]]+Enrollment[[#This Row],['# of Boys from host community in age group 6-14 enrolled in learning spaces]]</f>
        <v>40</v>
      </c>
      <c r="CA111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1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12" spans="1:80">
      <c r="A1112" s="21" t="s">
        <v>55</v>
      </c>
      <c r="B1112" s="21" t="s">
        <v>84</v>
      </c>
      <c r="E1112" s="21" t="s">
        <v>824</v>
      </c>
      <c r="F1112" s="21" t="s">
        <v>1688</v>
      </c>
      <c r="G1112" s="21">
        <v>31012992</v>
      </c>
      <c r="H1112" s="21" t="s">
        <v>166</v>
      </c>
      <c r="I1112" s="21" t="s">
        <v>259</v>
      </c>
      <c r="J1112" s="21" t="s">
        <v>168</v>
      </c>
      <c r="K1112" s="21">
        <v>21.169799999999999</v>
      </c>
      <c r="L1112" s="21">
        <v>92.147199999999998</v>
      </c>
      <c r="M1112" s="21">
        <v>0</v>
      </c>
      <c r="N1112" s="21">
        <v>0</v>
      </c>
      <c r="P1112" s="21" t="s">
        <v>99</v>
      </c>
      <c r="Q1112" s="21" t="s">
        <v>108</v>
      </c>
      <c r="S1112" s="21">
        <v>18</v>
      </c>
      <c r="T1112" s="21">
        <v>0</v>
      </c>
      <c r="U1112" s="21">
        <v>18</v>
      </c>
      <c r="V1112" s="21">
        <v>0</v>
      </c>
      <c r="W1112" s="21">
        <v>0</v>
      </c>
      <c r="X1112" s="21">
        <v>0</v>
      </c>
      <c r="Y1112" s="21">
        <v>0</v>
      </c>
      <c r="Z1112" s="21">
        <v>0</v>
      </c>
      <c r="AA1112" s="21">
        <v>31</v>
      </c>
      <c r="AB1112" s="21">
        <v>0</v>
      </c>
      <c r="AC1112" s="21">
        <v>37</v>
      </c>
      <c r="AD1112" s="21">
        <v>0</v>
      </c>
      <c r="AE1112" s="21">
        <v>0</v>
      </c>
      <c r="AF1112" s="21">
        <v>0</v>
      </c>
      <c r="AG1112" s="21">
        <v>0</v>
      </c>
      <c r="AH1112" s="21">
        <v>0</v>
      </c>
      <c r="AI1112" s="21">
        <v>0</v>
      </c>
      <c r="AJ1112" s="21">
        <v>0</v>
      </c>
      <c r="AK1112" s="21">
        <v>0</v>
      </c>
      <c r="AL1112" s="21">
        <v>0</v>
      </c>
      <c r="AM1112" s="21">
        <v>0</v>
      </c>
      <c r="AN1112" s="21">
        <v>0</v>
      </c>
      <c r="AO1112" s="21">
        <v>0</v>
      </c>
      <c r="AP1112" s="21">
        <v>0</v>
      </c>
      <c r="AQ1112" s="21">
        <v>0</v>
      </c>
      <c r="AR1112" s="21">
        <v>0</v>
      </c>
      <c r="AS1112" s="21">
        <v>0</v>
      </c>
      <c r="AT1112" s="21">
        <v>0</v>
      </c>
      <c r="AU1112" s="21">
        <v>0</v>
      </c>
      <c r="AV1112" s="21">
        <v>0</v>
      </c>
      <c r="AW1112" s="21">
        <v>0</v>
      </c>
      <c r="AX1112" s="21">
        <v>0</v>
      </c>
      <c r="AZ111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111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12" s="22">
        <f>Enrollment[[#This Row],[Refugee Children 3-14]]+Enrollment[[#This Row],[Refugee Children 15-24]]</f>
        <v>104</v>
      </c>
      <c r="BC111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1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12" s="22">
        <f>Enrollment[[#This Row],[Host Children 3-14]]+Enrollment[[#This Row],[Host Children 15-24]]</f>
        <v>0</v>
      </c>
      <c r="BF1112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112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112" s="22">
        <f>Enrollment[[#This Row],['# of Boys from host community in age group 3-5 enrolled in learning spaces]]+Enrollment[[#This Row],['# of Boys from host community in age group 6-14 enrolled in learning spaces]]</f>
        <v>0</v>
      </c>
      <c r="BI1112" s="22">
        <f>Enrollment[[#This Row],['# of Girls from host community in age group 3-5 enrolled in learning spaces]]+Enrollment[[#This Row],['# of Girls from host community in age group 6-14 enrolled in learning spaces]]</f>
        <v>0</v>
      </c>
      <c r="BJ1112" s="22">
        <f>Enrollment[[#This Row],[Male Refugee (3-14)]]+Enrollment[[#This Row],[Host Male (3-14)]]</f>
        <v>55</v>
      </c>
      <c r="BK1112" s="22">
        <f>Enrollment[[#This Row],[Female Refugee (3-14)]]+Enrollment[[#This Row],[Host Female (3-14)]]</f>
        <v>49</v>
      </c>
      <c r="BL111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1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12" s="22">
        <f>Enrollment[[#This Row],['# of Boys from host community in age group 15-17 enrolled in learning spaces]]+Enrollment[[#This Row],['# of Boys from host community in age group 18-24 enrolled in learning spaces]]</f>
        <v>0</v>
      </c>
      <c r="BO111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12" s="22">
        <f>Enrollment[[#This Row],[Male Refugee (15-24)]]+Enrollment[[#This Row],[Male Host (15-24)]]</f>
        <v>0</v>
      </c>
      <c r="BQ1112" s="22">
        <f>Enrollment[[#This Row],[Female Refugee  (15-24)]]+Enrollment[[#This Row],[Female Host (15-24)]]</f>
        <v>0</v>
      </c>
      <c r="BR1112" s="22">
        <f>Enrollment[[#This Row],[Total Male (3-14)]]+Enrollment[[#This Row],[Total Male (15-24)]]</f>
        <v>55</v>
      </c>
      <c r="BS1112" s="22">
        <f>Enrollment[[#This Row],[Total Female (3-14)]]+Enrollment[[#This Row],[Total Female (15-24)]]</f>
        <v>49</v>
      </c>
      <c r="BT1112" s="22">
        <f>Enrollment[[#This Row],[Refugee Total]]+Enrollment[[#This Row],[Total Host]]</f>
        <v>104</v>
      </c>
      <c r="BU1112" s="22">
        <f>Enrollment[[#This Row],['# of Girls from refugee community in age group 3-5 enrolled in learning spaces]]+Enrollment[[#This Row],['# of Girls from host community in age group 3-5 enrolled in learning spaces]]</f>
        <v>18</v>
      </c>
      <c r="BV1112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11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1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12" s="22">
        <f>Enrollment[[#This Row],['# of Boys from refugee community in age group 3-5 enrolled in learning spaces]]+Enrollment[[#This Row],['# of Boys from host community in age group 3-5 enrolled in learning spaces]]</f>
        <v>18</v>
      </c>
      <c r="BZ1112" s="22">
        <f>Enrollment[[#This Row],['# of Boys from refugee community in age group 6-14 enrolled in learning spaces]]+Enrollment[[#This Row],['# of Boys from host community in age group 6-14 enrolled in learning spaces]]</f>
        <v>37</v>
      </c>
      <c r="CA111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1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13" spans="1:80">
      <c r="A1113" s="21" t="s">
        <v>55</v>
      </c>
      <c r="B1113" s="21" t="s">
        <v>84</v>
      </c>
      <c r="E1113" s="21" t="s">
        <v>824</v>
      </c>
      <c r="F1113" s="21" t="s">
        <v>1706</v>
      </c>
      <c r="G1113" s="21">
        <v>31013092</v>
      </c>
      <c r="H1113" s="21" t="s">
        <v>166</v>
      </c>
      <c r="I1113" s="21" t="s">
        <v>259</v>
      </c>
      <c r="J1113" s="21" t="s">
        <v>168</v>
      </c>
      <c r="P1113" s="21" t="s">
        <v>99</v>
      </c>
      <c r="Q1113" s="21" t="s">
        <v>108</v>
      </c>
      <c r="S1113" s="21">
        <v>12</v>
      </c>
      <c r="T1113" s="21">
        <v>0</v>
      </c>
      <c r="U1113" s="21">
        <v>23</v>
      </c>
      <c r="V1113" s="21">
        <v>0</v>
      </c>
      <c r="W1113" s="21">
        <v>0</v>
      </c>
      <c r="X1113" s="21">
        <v>0</v>
      </c>
      <c r="Y1113" s="21">
        <v>0</v>
      </c>
      <c r="Z1113" s="21">
        <v>0</v>
      </c>
      <c r="AA1113" s="21">
        <v>26</v>
      </c>
      <c r="AB1113" s="21">
        <v>0</v>
      </c>
      <c r="AC1113" s="21">
        <v>44</v>
      </c>
      <c r="AD1113" s="21">
        <v>0</v>
      </c>
      <c r="AE1113" s="21">
        <v>0</v>
      </c>
      <c r="AF1113" s="21">
        <v>0</v>
      </c>
      <c r="AG1113" s="21">
        <v>0</v>
      </c>
      <c r="AH1113" s="21">
        <v>0</v>
      </c>
      <c r="AI1113" s="21">
        <v>0</v>
      </c>
      <c r="AJ1113" s="21">
        <v>0</v>
      </c>
      <c r="AK1113" s="21">
        <v>0</v>
      </c>
      <c r="AL1113" s="21">
        <v>0</v>
      </c>
      <c r="AM1113" s="21">
        <v>0</v>
      </c>
      <c r="AN1113" s="21">
        <v>0</v>
      </c>
      <c r="AO1113" s="21">
        <v>0</v>
      </c>
      <c r="AP1113" s="21">
        <v>0</v>
      </c>
      <c r="AQ1113" s="21">
        <v>0</v>
      </c>
      <c r="AR1113" s="21">
        <v>0</v>
      </c>
      <c r="AS1113" s="21">
        <v>0</v>
      </c>
      <c r="AT1113" s="21">
        <v>0</v>
      </c>
      <c r="AU1113" s="21">
        <v>0</v>
      </c>
      <c r="AV1113" s="21">
        <v>0</v>
      </c>
      <c r="AW1113" s="21">
        <v>0</v>
      </c>
      <c r="AX1113" s="21">
        <v>0</v>
      </c>
      <c r="AZ111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1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13" s="22">
        <f>Enrollment[[#This Row],[Refugee Children 3-14]]+Enrollment[[#This Row],[Refugee Children 15-24]]</f>
        <v>105</v>
      </c>
      <c r="BC111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1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13" s="22">
        <f>Enrollment[[#This Row],[Host Children 3-14]]+Enrollment[[#This Row],[Host Children 15-24]]</f>
        <v>0</v>
      </c>
      <c r="BF1113" s="22">
        <f>Enrollment[[#This Row],['# of Boys from refugee community in age group 3-5 enrolled in learning spaces]]+Enrollment[[#This Row],['# of Boys from refugee community in age group 6-14 enrolled in learning spaces]]</f>
        <v>67</v>
      </c>
      <c r="BG1113" s="22">
        <f>Enrollment[[#This Row],['# of Girls from refugee community in age group 3-5 enrolled in learning spaces]]+Enrollment[[#This Row],['# of Girls from refugee community in age group 6-14 enrolled in learning spaces]]</f>
        <v>38</v>
      </c>
      <c r="BH1113" s="22">
        <f>Enrollment[[#This Row],['# of Boys from host community in age group 3-5 enrolled in learning spaces]]+Enrollment[[#This Row],['# of Boys from host community in age group 6-14 enrolled in learning spaces]]</f>
        <v>0</v>
      </c>
      <c r="BI1113" s="22">
        <f>Enrollment[[#This Row],['# of Girls from host community in age group 3-5 enrolled in learning spaces]]+Enrollment[[#This Row],['# of Girls from host community in age group 6-14 enrolled in learning spaces]]</f>
        <v>0</v>
      </c>
      <c r="BJ1113" s="22">
        <f>Enrollment[[#This Row],[Male Refugee (3-14)]]+Enrollment[[#This Row],[Host Male (3-14)]]</f>
        <v>67</v>
      </c>
      <c r="BK1113" s="22">
        <f>Enrollment[[#This Row],[Female Refugee (3-14)]]+Enrollment[[#This Row],[Host Female (3-14)]]</f>
        <v>38</v>
      </c>
      <c r="BL111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1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13" s="22">
        <f>Enrollment[[#This Row],['# of Boys from host community in age group 15-17 enrolled in learning spaces]]+Enrollment[[#This Row],['# of Boys from host community in age group 18-24 enrolled in learning spaces]]</f>
        <v>0</v>
      </c>
      <c r="BO111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13" s="22">
        <f>Enrollment[[#This Row],[Male Refugee (15-24)]]+Enrollment[[#This Row],[Male Host (15-24)]]</f>
        <v>0</v>
      </c>
      <c r="BQ1113" s="22">
        <f>Enrollment[[#This Row],[Female Refugee  (15-24)]]+Enrollment[[#This Row],[Female Host (15-24)]]</f>
        <v>0</v>
      </c>
      <c r="BR1113" s="22">
        <f>Enrollment[[#This Row],[Total Male (3-14)]]+Enrollment[[#This Row],[Total Male (15-24)]]</f>
        <v>67</v>
      </c>
      <c r="BS1113" s="22">
        <f>Enrollment[[#This Row],[Total Female (3-14)]]+Enrollment[[#This Row],[Total Female (15-24)]]</f>
        <v>38</v>
      </c>
      <c r="BT1113" s="22">
        <f>Enrollment[[#This Row],[Refugee Total]]+Enrollment[[#This Row],[Total Host]]</f>
        <v>105</v>
      </c>
      <c r="BU1113" s="22">
        <f>Enrollment[[#This Row],['# of Girls from refugee community in age group 3-5 enrolled in learning spaces]]+Enrollment[[#This Row],['# of Girls from host community in age group 3-5 enrolled in learning spaces]]</f>
        <v>12</v>
      </c>
      <c r="BV1113" s="22">
        <f>Enrollment[[#This Row],['# of Girls from refugee community in age group 6-14 enrolled in learning spaces]]+Enrollment[[#This Row],['# of Girls from host community in age group 6-14 enrolled in learning spaces]]</f>
        <v>26</v>
      </c>
      <c r="BW111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1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13" s="22">
        <f>Enrollment[[#This Row],['# of Boys from refugee community in age group 3-5 enrolled in learning spaces]]+Enrollment[[#This Row],['# of Boys from host community in age group 3-5 enrolled in learning spaces]]</f>
        <v>23</v>
      </c>
      <c r="BZ1113" s="22">
        <f>Enrollment[[#This Row],['# of Boys from refugee community in age group 6-14 enrolled in learning spaces]]+Enrollment[[#This Row],['# of Boys from host community in age group 6-14 enrolled in learning spaces]]</f>
        <v>44</v>
      </c>
      <c r="CA111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1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14" spans="1:80">
      <c r="A1114" s="21" t="s">
        <v>55</v>
      </c>
      <c r="B1114" s="21" t="s">
        <v>84</v>
      </c>
      <c r="E1114" s="21" t="s">
        <v>824</v>
      </c>
      <c r="F1114" s="21" t="s">
        <v>1693</v>
      </c>
      <c r="G1114" s="21">
        <v>31013115</v>
      </c>
      <c r="H1114" s="21" t="s">
        <v>166</v>
      </c>
      <c r="I1114" s="21" t="s">
        <v>259</v>
      </c>
      <c r="J1114" s="21" t="s">
        <v>168</v>
      </c>
      <c r="P1114" s="21" t="s">
        <v>99</v>
      </c>
      <c r="Q1114" s="21" t="s">
        <v>108</v>
      </c>
      <c r="S1114" s="21">
        <v>17</v>
      </c>
      <c r="T1114" s="21">
        <v>0</v>
      </c>
      <c r="U1114" s="21">
        <v>21</v>
      </c>
      <c r="V1114" s="21">
        <v>0</v>
      </c>
      <c r="W1114" s="21">
        <v>0</v>
      </c>
      <c r="X1114" s="21">
        <v>0</v>
      </c>
      <c r="Y1114" s="21">
        <v>0</v>
      </c>
      <c r="Z1114" s="21">
        <v>0</v>
      </c>
      <c r="AA1114" s="21">
        <v>31</v>
      </c>
      <c r="AB1114" s="21">
        <v>0</v>
      </c>
      <c r="AC1114" s="21">
        <v>39</v>
      </c>
      <c r="AD1114" s="21">
        <v>0</v>
      </c>
      <c r="AE1114" s="21">
        <v>0</v>
      </c>
      <c r="AF1114" s="21">
        <v>0</v>
      </c>
      <c r="AG1114" s="21">
        <v>0</v>
      </c>
      <c r="AH1114" s="21">
        <v>0</v>
      </c>
      <c r="AI1114" s="21">
        <v>0</v>
      </c>
      <c r="AJ1114" s="21">
        <v>0</v>
      </c>
      <c r="AK1114" s="21">
        <v>0</v>
      </c>
      <c r="AL1114" s="21">
        <v>0</v>
      </c>
      <c r="AM1114" s="21">
        <v>0</v>
      </c>
      <c r="AN1114" s="21">
        <v>0</v>
      </c>
      <c r="AO1114" s="21">
        <v>0</v>
      </c>
      <c r="AP1114" s="21">
        <v>0</v>
      </c>
      <c r="AQ1114" s="21">
        <v>0</v>
      </c>
      <c r="AR1114" s="21">
        <v>0</v>
      </c>
      <c r="AS1114" s="21">
        <v>0</v>
      </c>
      <c r="AT1114" s="21">
        <v>0</v>
      </c>
      <c r="AU1114" s="21">
        <v>0</v>
      </c>
      <c r="AV1114" s="21">
        <v>0</v>
      </c>
      <c r="AW1114" s="21">
        <v>0</v>
      </c>
      <c r="AX1114" s="21">
        <v>0</v>
      </c>
      <c r="AZ111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1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14" s="22">
        <f>Enrollment[[#This Row],[Refugee Children 3-14]]+Enrollment[[#This Row],[Refugee Children 15-24]]</f>
        <v>108</v>
      </c>
      <c r="BC111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1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14" s="22">
        <f>Enrollment[[#This Row],[Host Children 3-14]]+Enrollment[[#This Row],[Host Children 15-24]]</f>
        <v>0</v>
      </c>
      <c r="BF1114" s="22">
        <f>Enrollment[[#This Row],['# of Boys from refugee community in age group 3-5 enrolled in learning spaces]]+Enrollment[[#This Row],['# of Boys from refugee community in age group 6-14 enrolled in learning spaces]]</f>
        <v>60</v>
      </c>
      <c r="BG1114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114" s="22">
        <f>Enrollment[[#This Row],['# of Boys from host community in age group 3-5 enrolled in learning spaces]]+Enrollment[[#This Row],['# of Boys from host community in age group 6-14 enrolled in learning spaces]]</f>
        <v>0</v>
      </c>
      <c r="BI1114" s="22">
        <f>Enrollment[[#This Row],['# of Girls from host community in age group 3-5 enrolled in learning spaces]]+Enrollment[[#This Row],['# of Girls from host community in age group 6-14 enrolled in learning spaces]]</f>
        <v>0</v>
      </c>
      <c r="BJ1114" s="22">
        <f>Enrollment[[#This Row],[Male Refugee (3-14)]]+Enrollment[[#This Row],[Host Male (3-14)]]</f>
        <v>60</v>
      </c>
      <c r="BK1114" s="22">
        <f>Enrollment[[#This Row],[Female Refugee (3-14)]]+Enrollment[[#This Row],[Host Female (3-14)]]</f>
        <v>48</v>
      </c>
      <c r="BL111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1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14" s="22">
        <f>Enrollment[[#This Row],['# of Boys from host community in age group 15-17 enrolled in learning spaces]]+Enrollment[[#This Row],['# of Boys from host community in age group 18-24 enrolled in learning spaces]]</f>
        <v>0</v>
      </c>
      <c r="BO111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14" s="22">
        <f>Enrollment[[#This Row],[Male Refugee (15-24)]]+Enrollment[[#This Row],[Male Host (15-24)]]</f>
        <v>0</v>
      </c>
      <c r="BQ1114" s="22">
        <f>Enrollment[[#This Row],[Female Refugee  (15-24)]]+Enrollment[[#This Row],[Female Host (15-24)]]</f>
        <v>0</v>
      </c>
      <c r="BR1114" s="22">
        <f>Enrollment[[#This Row],[Total Male (3-14)]]+Enrollment[[#This Row],[Total Male (15-24)]]</f>
        <v>60</v>
      </c>
      <c r="BS1114" s="22">
        <f>Enrollment[[#This Row],[Total Female (3-14)]]+Enrollment[[#This Row],[Total Female (15-24)]]</f>
        <v>48</v>
      </c>
      <c r="BT1114" s="22">
        <f>Enrollment[[#This Row],[Refugee Total]]+Enrollment[[#This Row],[Total Host]]</f>
        <v>108</v>
      </c>
      <c r="BU1114" s="22">
        <f>Enrollment[[#This Row],['# of Girls from refugee community in age group 3-5 enrolled in learning spaces]]+Enrollment[[#This Row],['# of Girls from host community in age group 3-5 enrolled in learning spaces]]</f>
        <v>17</v>
      </c>
      <c r="BV1114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11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1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14" s="22">
        <f>Enrollment[[#This Row],['# of Boys from refugee community in age group 3-5 enrolled in learning spaces]]+Enrollment[[#This Row],['# of Boys from host community in age group 3-5 enrolled in learning spaces]]</f>
        <v>21</v>
      </c>
      <c r="BZ1114" s="22">
        <f>Enrollment[[#This Row],['# of Boys from refugee community in age group 6-14 enrolled in learning spaces]]+Enrollment[[#This Row],['# of Boys from host community in age group 6-14 enrolled in learning spaces]]</f>
        <v>39</v>
      </c>
      <c r="CA111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1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15" spans="1:80">
      <c r="A1115" s="21" t="s">
        <v>55</v>
      </c>
      <c r="B1115" s="21" t="s">
        <v>84</v>
      </c>
      <c r="E1115" s="21" t="s">
        <v>429</v>
      </c>
      <c r="F1115" s="21" t="s">
        <v>1711</v>
      </c>
      <c r="G1115" s="21">
        <v>31013133</v>
      </c>
      <c r="H1115" s="21" t="s">
        <v>166</v>
      </c>
      <c r="I1115" s="21" t="s">
        <v>259</v>
      </c>
      <c r="J1115" s="21" t="s">
        <v>168</v>
      </c>
      <c r="K1115" s="21">
        <v>21.168928189975802</v>
      </c>
      <c r="L1115" s="21">
        <v>92.145500577633399</v>
      </c>
      <c r="M1115" s="21">
        <v>-50.893480943369703</v>
      </c>
      <c r="N1115" s="21">
        <v>4</v>
      </c>
      <c r="P1115" s="21" t="s">
        <v>99</v>
      </c>
      <c r="Q1115" s="21" t="s">
        <v>108</v>
      </c>
      <c r="S1115" s="21">
        <v>17</v>
      </c>
      <c r="T1115" s="21">
        <v>0</v>
      </c>
      <c r="U1115" s="21">
        <v>20</v>
      </c>
      <c r="V1115" s="21">
        <v>0</v>
      </c>
      <c r="W1115" s="21">
        <v>0</v>
      </c>
      <c r="X1115" s="21">
        <v>0</v>
      </c>
      <c r="Y1115" s="21">
        <v>0</v>
      </c>
      <c r="Z1115" s="21">
        <v>0</v>
      </c>
      <c r="AA1115" s="21">
        <v>27</v>
      </c>
      <c r="AB1115" s="21">
        <v>0</v>
      </c>
      <c r="AC1115" s="21">
        <v>43</v>
      </c>
      <c r="AD1115" s="21">
        <v>0</v>
      </c>
      <c r="AE1115" s="21">
        <v>0</v>
      </c>
      <c r="AF1115" s="21">
        <v>0</v>
      </c>
      <c r="AG1115" s="21">
        <v>0</v>
      </c>
      <c r="AH1115" s="21">
        <v>0</v>
      </c>
      <c r="AI1115" s="21">
        <v>0</v>
      </c>
      <c r="AJ1115" s="21">
        <v>0</v>
      </c>
      <c r="AK1115" s="21">
        <v>0</v>
      </c>
      <c r="AL1115" s="21">
        <v>0</v>
      </c>
      <c r="AM1115" s="21">
        <v>0</v>
      </c>
      <c r="AN1115" s="21">
        <v>0</v>
      </c>
      <c r="AO1115" s="21">
        <v>0</v>
      </c>
      <c r="AP1115" s="21">
        <v>0</v>
      </c>
      <c r="AQ1115" s="21">
        <v>0</v>
      </c>
      <c r="AR1115" s="21">
        <v>0</v>
      </c>
      <c r="AS1115" s="21">
        <v>0</v>
      </c>
      <c r="AT1115" s="21">
        <v>0</v>
      </c>
      <c r="AU1115" s="21">
        <v>0</v>
      </c>
      <c r="AV1115" s="21">
        <v>0</v>
      </c>
      <c r="AW1115" s="21">
        <v>0</v>
      </c>
      <c r="AX1115" s="21">
        <v>0</v>
      </c>
      <c r="AZ111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1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15" s="22">
        <f>Enrollment[[#This Row],[Refugee Children 3-14]]+Enrollment[[#This Row],[Refugee Children 15-24]]</f>
        <v>107</v>
      </c>
      <c r="BC111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1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15" s="22">
        <f>Enrollment[[#This Row],[Host Children 3-14]]+Enrollment[[#This Row],[Host Children 15-24]]</f>
        <v>0</v>
      </c>
      <c r="BF1115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115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1115" s="22">
        <f>Enrollment[[#This Row],['# of Boys from host community in age group 3-5 enrolled in learning spaces]]+Enrollment[[#This Row],['# of Boys from host community in age group 6-14 enrolled in learning spaces]]</f>
        <v>0</v>
      </c>
      <c r="BI1115" s="22">
        <f>Enrollment[[#This Row],['# of Girls from host community in age group 3-5 enrolled in learning spaces]]+Enrollment[[#This Row],['# of Girls from host community in age group 6-14 enrolled in learning spaces]]</f>
        <v>0</v>
      </c>
      <c r="BJ1115" s="22">
        <f>Enrollment[[#This Row],[Male Refugee (3-14)]]+Enrollment[[#This Row],[Host Male (3-14)]]</f>
        <v>63</v>
      </c>
      <c r="BK1115" s="22">
        <f>Enrollment[[#This Row],[Female Refugee (3-14)]]+Enrollment[[#This Row],[Host Female (3-14)]]</f>
        <v>44</v>
      </c>
      <c r="BL111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1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15" s="22">
        <f>Enrollment[[#This Row],['# of Boys from host community in age group 15-17 enrolled in learning spaces]]+Enrollment[[#This Row],['# of Boys from host community in age group 18-24 enrolled in learning spaces]]</f>
        <v>0</v>
      </c>
      <c r="BO111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15" s="22">
        <f>Enrollment[[#This Row],[Male Refugee (15-24)]]+Enrollment[[#This Row],[Male Host (15-24)]]</f>
        <v>0</v>
      </c>
      <c r="BQ1115" s="22">
        <f>Enrollment[[#This Row],[Female Refugee  (15-24)]]+Enrollment[[#This Row],[Female Host (15-24)]]</f>
        <v>0</v>
      </c>
      <c r="BR1115" s="22">
        <f>Enrollment[[#This Row],[Total Male (3-14)]]+Enrollment[[#This Row],[Total Male (15-24)]]</f>
        <v>63</v>
      </c>
      <c r="BS1115" s="22">
        <f>Enrollment[[#This Row],[Total Female (3-14)]]+Enrollment[[#This Row],[Total Female (15-24)]]</f>
        <v>44</v>
      </c>
      <c r="BT1115" s="22">
        <f>Enrollment[[#This Row],[Refugee Total]]+Enrollment[[#This Row],[Total Host]]</f>
        <v>107</v>
      </c>
      <c r="BU1115" s="22">
        <f>Enrollment[[#This Row],['# of Girls from refugee community in age group 3-5 enrolled in learning spaces]]+Enrollment[[#This Row],['# of Girls from host community in age group 3-5 enrolled in learning spaces]]</f>
        <v>17</v>
      </c>
      <c r="BV1115" s="22">
        <f>Enrollment[[#This Row],['# of Girls from refugee community in age group 6-14 enrolled in learning spaces]]+Enrollment[[#This Row],['# of Girls from host community in age group 6-14 enrolled in learning spaces]]</f>
        <v>27</v>
      </c>
      <c r="BW111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1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15" s="22">
        <f>Enrollment[[#This Row],['# of Boys from refugee community in age group 3-5 enrolled in learning spaces]]+Enrollment[[#This Row],['# of Boys from host community in age group 3-5 enrolled in learning spaces]]</f>
        <v>20</v>
      </c>
      <c r="BZ1115" s="22">
        <f>Enrollment[[#This Row],['# of Boys from refugee community in age group 6-14 enrolled in learning spaces]]+Enrollment[[#This Row],['# of Boys from host community in age group 6-14 enrolled in learning spaces]]</f>
        <v>43</v>
      </c>
      <c r="CA111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1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16" spans="1:80">
      <c r="A1116" s="21" t="s">
        <v>55</v>
      </c>
      <c r="B1116" s="21" t="s">
        <v>84</v>
      </c>
      <c r="E1116" s="21" t="s">
        <v>876</v>
      </c>
      <c r="F1116" s="21" t="s">
        <v>1630</v>
      </c>
      <c r="G1116" s="21">
        <v>31013051</v>
      </c>
      <c r="H1116" s="21" t="s">
        <v>166</v>
      </c>
      <c r="I1116" s="21" t="s">
        <v>167</v>
      </c>
      <c r="J1116" s="21" t="s">
        <v>168</v>
      </c>
      <c r="K1116" s="21">
        <v>21.167920920850499</v>
      </c>
      <c r="L1116" s="21">
        <v>92.144623814260299</v>
      </c>
      <c r="M1116" s="21">
        <v>-13.0717383021465</v>
      </c>
      <c r="N1116" s="21">
        <v>4</v>
      </c>
      <c r="P1116" s="21" t="s">
        <v>99</v>
      </c>
      <c r="Q1116" s="21" t="s">
        <v>108</v>
      </c>
      <c r="S1116" s="21">
        <v>21</v>
      </c>
      <c r="T1116" s="21">
        <v>0</v>
      </c>
      <c r="U1116" s="21">
        <v>18</v>
      </c>
      <c r="V1116" s="21">
        <v>0</v>
      </c>
      <c r="W1116" s="21">
        <v>0</v>
      </c>
      <c r="X1116" s="21">
        <v>0</v>
      </c>
      <c r="Y1116" s="21">
        <v>0</v>
      </c>
      <c r="Z1116" s="21">
        <v>0</v>
      </c>
      <c r="AA1116" s="21">
        <v>36</v>
      </c>
      <c r="AB1116" s="21">
        <v>0</v>
      </c>
      <c r="AC1116" s="21">
        <v>34</v>
      </c>
      <c r="AD1116" s="21">
        <v>0</v>
      </c>
      <c r="AE1116" s="21">
        <v>0</v>
      </c>
      <c r="AF1116" s="21">
        <v>0</v>
      </c>
      <c r="AG1116" s="21">
        <v>0</v>
      </c>
      <c r="AH1116" s="21">
        <v>0</v>
      </c>
      <c r="AI1116" s="21">
        <v>0</v>
      </c>
      <c r="AJ1116" s="21">
        <v>0</v>
      </c>
      <c r="AK1116" s="21">
        <v>0</v>
      </c>
      <c r="AL1116" s="21">
        <v>0</v>
      </c>
      <c r="AM1116" s="21">
        <v>0</v>
      </c>
      <c r="AN1116" s="21">
        <v>0</v>
      </c>
      <c r="AO1116" s="21">
        <v>0</v>
      </c>
      <c r="AP1116" s="21">
        <v>0</v>
      </c>
      <c r="AQ1116" s="21">
        <v>0</v>
      </c>
      <c r="AR1116" s="21">
        <v>0</v>
      </c>
      <c r="AS1116" s="21">
        <v>0</v>
      </c>
      <c r="AT1116" s="21">
        <v>0</v>
      </c>
      <c r="AU1116" s="21">
        <v>0</v>
      </c>
      <c r="AV1116" s="21">
        <v>0</v>
      </c>
      <c r="AW1116" s="21">
        <v>0</v>
      </c>
      <c r="AX1116" s="21">
        <v>0</v>
      </c>
      <c r="AZ111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111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16" s="22">
        <f>Enrollment[[#This Row],[Refugee Children 3-14]]+Enrollment[[#This Row],[Refugee Children 15-24]]</f>
        <v>109</v>
      </c>
      <c r="BC111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1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16" s="22">
        <f>Enrollment[[#This Row],[Host Children 3-14]]+Enrollment[[#This Row],[Host Children 15-24]]</f>
        <v>0</v>
      </c>
      <c r="BF1116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116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116" s="22">
        <f>Enrollment[[#This Row],['# of Boys from host community in age group 3-5 enrolled in learning spaces]]+Enrollment[[#This Row],['# of Boys from host community in age group 6-14 enrolled in learning spaces]]</f>
        <v>0</v>
      </c>
      <c r="BI1116" s="22">
        <f>Enrollment[[#This Row],['# of Girls from host community in age group 3-5 enrolled in learning spaces]]+Enrollment[[#This Row],['# of Girls from host community in age group 6-14 enrolled in learning spaces]]</f>
        <v>0</v>
      </c>
      <c r="BJ1116" s="22">
        <f>Enrollment[[#This Row],[Male Refugee (3-14)]]+Enrollment[[#This Row],[Host Male (3-14)]]</f>
        <v>52</v>
      </c>
      <c r="BK1116" s="22">
        <f>Enrollment[[#This Row],[Female Refugee (3-14)]]+Enrollment[[#This Row],[Host Female (3-14)]]</f>
        <v>57</v>
      </c>
      <c r="BL111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1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16" s="22">
        <f>Enrollment[[#This Row],['# of Boys from host community in age group 15-17 enrolled in learning spaces]]+Enrollment[[#This Row],['# of Boys from host community in age group 18-24 enrolled in learning spaces]]</f>
        <v>0</v>
      </c>
      <c r="BO111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16" s="22">
        <f>Enrollment[[#This Row],[Male Refugee (15-24)]]+Enrollment[[#This Row],[Male Host (15-24)]]</f>
        <v>0</v>
      </c>
      <c r="BQ1116" s="22">
        <f>Enrollment[[#This Row],[Female Refugee  (15-24)]]+Enrollment[[#This Row],[Female Host (15-24)]]</f>
        <v>0</v>
      </c>
      <c r="BR1116" s="22">
        <f>Enrollment[[#This Row],[Total Male (3-14)]]+Enrollment[[#This Row],[Total Male (15-24)]]</f>
        <v>52</v>
      </c>
      <c r="BS1116" s="22">
        <f>Enrollment[[#This Row],[Total Female (3-14)]]+Enrollment[[#This Row],[Total Female (15-24)]]</f>
        <v>57</v>
      </c>
      <c r="BT1116" s="22">
        <f>Enrollment[[#This Row],[Refugee Total]]+Enrollment[[#This Row],[Total Host]]</f>
        <v>109</v>
      </c>
      <c r="BU1116" s="22">
        <f>Enrollment[[#This Row],['# of Girls from refugee community in age group 3-5 enrolled in learning spaces]]+Enrollment[[#This Row],['# of Girls from host community in age group 3-5 enrolled in learning spaces]]</f>
        <v>21</v>
      </c>
      <c r="BV1116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1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1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16" s="22">
        <f>Enrollment[[#This Row],['# of Boys from refugee community in age group 3-5 enrolled in learning spaces]]+Enrollment[[#This Row],['# of Boys from host community in age group 3-5 enrolled in learning spaces]]</f>
        <v>18</v>
      </c>
      <c r="BZ1116" s="22">
        <f>Enrollment[[#This Row],['# of Boys from refugee community in age group 6-14 enrolled in learning spaces]]+Enrollment[[#This Row],['# of Boys from host community in age group 6-14 enrolled in learning spaces]]</f>
        <v>34</v>
      </c>
      <c r="CA111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1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17" spans="1:80">
      <c r="A1117" s="21" t="s">
        <v>55</v>
      </c>
      <c r="B1117" s="21" t="s">
        <v>84</v>
      </c>
      <c r="E1117" s="21" t="s">
        <v>1730</v>
      </c>
      <c r="F1117" s="21" t="s">
        <v>1637</v>
      </c>
      <c r="G1117" s="21">
        <v>31012944</v>
      </c>
      <c r="H1117" s="21" t="s">
        <v>166</v>
      </c>
      <c r="I1117" s="21" t="s">
        <v>167</v>
      </c>
      <c r="J1117" s="21" t="s">
        <v>168</v>
      </c>
      <c r="K1117" s="21">
        <v>21.168174141325601</v>
      </c>
      <c r="L1117" s="21">
        <v>92.143342731344802</v>
      </c>
      <c r="M1117" s="21">
        <v>-17.6773888135194</v>
      </c>
      <c r="N1117" s="21">
        <v>4</v>
      </c>
      <c r="P1117" s="21" t="s">
        <v>99</v>
      </c>
      <c r="Q1117" s="21" t="s">
        <v>108</v>
      </c>
      <c r="S1117" s="21">
        <v>18</v>
      </c>
      <c r="T1117" s="21">
        <v>0</v>
      </c>
      <c r="U1117" s="21">
        <v>19</v>
      </c>
      <c r="V1117" s="21">
        <v>0</v>
      </c>
      <c r="W1117" s="21">
        <v>0</v>
      </c>
      <c r="X1117" s="21">
        <v>0</v>
      </c>
      <c r="Y1117" s="21">
        <v>0</v>
      </c>
      <c r="Z1117" s="21">
        <v>0</v>
      </c>
      <c r="AA1117" s="21">
        <v>32</v>
      </c>
      <c r="AB1117" s="21">
        <v>0</v>
      </c>
      <c r="AC1117" s="21">
        <v>38</v>
      </c>
      <c r="AD1117" s="21">
        <v>0</v>
      </c>
      <c r="AE1117" s="21">
        <v>0</v>
      </c>
      <c r="AF1117" s="21">
        <v>0</v>
      </c>
      <c r="AG1117" s="21">
        <v>0</v>
      </c>
      <c r="AH1117" s="21">
        <v>0</v>
      </c>
      <c r="AI1117" s="21">
        <v>0</v>
      </c>
      <c r="AJ1117" s="21">
        <v>0</v>
      </c>
      <c r="AK1117" s="21">
        <v>0</v>
      </c>
      <c r="AL1117" s="21">
        <v>0</v>
      </c>
      <c r="AM1117" s="21">
        <v>0</v>
      </c>
      <c r="AN1117" s="21">
        <v>0</v>
      </c>
      <c r="AO1117" s="21">
        <v>0</v>
      </c>
      <c r="AP1117" s="21">
        <v>0</v>
      </c>
      <c r="AQ1117" s="21">
        <v>0</v>
      </c>
      <c r="AR1117" s="21">
        <v>0</v>
      </c>
      <c r="AS1117" s="21">
        <v>0</v>
      </c>
      <c r="AT1117" s="21">
        <v>0</v>
      </c>
      <c r="AU1117" s="21">
        <v>0</v>
      </c>
      <c r="AV1117" s="21">
        <v>0</v>
      </c>
      <c r="AW1117" s="21">
        <v>0</v>
      </c>
      <c r="AX1117" s="21">
        <v>0</v>
      </c>
      <c r="AZ111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1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17" s="22">
        <f>Enrollment[[#This Row],[Refugee Children 3-14]]+Enrollment[[#This Row],[Refugee Children 15-24]]</f>
        <v>107</v>
      </c>
      <c r="BC111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1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17" s="22">
        <f>Enrollment[[#This Row],[Host Children 3-14]]+Enrollment[[#This Row],[Host Children 15-24]]</f>
        <v>0</v>
      </c>
      <c r="BF1117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117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117" s="22">
        <f>Enrollment[[#This Row],['# of Boys from host community in age group 3-5 enrolled in learning spaces]]+Enrollment[[#This Row],['# of Boys from host community in age group 6-14 enrolled in learning spaces]]</f>
        <v>0</v>
      </c>
      <c r="BI1117" s="22">
        <f>Enrollment[[#This Row],['# of Girls from host community in age group 3-5 enrolled in learning spaces]]+Enrollment[[#This Row],['# of Girls from host community in age group 6-14 enrolled in learning spaces]]</f>
        <v>0</v>
      </c>
      <c r="BJ1117" s="22">
        <f>Enrollment[[#This Row],[Male Refugee (3-14)]]+Enrollment[[#This Row],[Host Male (3-14)]]</f>
        <v>57</v>
      </c>
      <c r="BK1117" s="22">
        <f>Enrollment[[#This Row],[Female Refugee (3-14)]]+Enrollment[[#This Row],[Host Female (3-14)]]</f>
        <v>50</v>
      </c>
      <c r="BL111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1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17" s="22">
        <f>Enrollment[[#This Row],['# of Boys from host community in age group 15-17 enrolled in learning spaces]]+Enrollment[[#This Row],['# of Boys from host community in age group 18-24 enrolled in learning spaces]]</f>
        <v>0</v>
      </c>
      <c r="BO111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17" s="22">
        <f>Enrollment[[#This Row],[Male Refugee (15-24)]]+Enrollment[[#This Row],[Male Host (15-24)]]</f>
        <v>0</v>
      </c>
      <c r="BQ1117" s="22">
        <f>Enrollment[[#This Row],[Female Refugee  (15-24)]]+Enrollment[[#This Row],[Female Host (15-24)]]</f>
        <v>0</v>
      </c>
      <c r="BR1117" s="22">
        <f>Enrollment[[#This Row],[Total Male (3-14)]]+Enrollment[[#This Row],[Total Male (15-24)]]</f>
        <v>57</v>
      </c>
      <c r="BS1117" s="22">
        <f>Enrollment[[#This Row],[Total Female (3-14)]]+Enrollment[[#This Row],[Total Female (15-24)]]</f>
        <v>50</v>
      </c>
      <c r="BT1117" s="22">
        <f>Enrollment[[#This Row],[Refugee Total]]+Enrollment[[#This Row],[Total Host]]</f>
        <v>107</v>
      </c>
      <c r="BU1117" s="22">
        <f>Enrollment[[#This Row],['# of Girls from refugee community in age group 3-5 enrolled in learning spaces]]+Enrollment[[#This Row],['# of Girls from host community in age group 3-5 enrolled in learning spaces]]</f>
        <v>18</v>
      </c>
      <c r="BV1117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1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1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17" s="22">
        <f>Enrollment[[#This Row],['# of Boys from refugee community in age group 3-5 enrolled in learning spaces]]+Enrollment[[#This Row],['# of Boys from host community in age group 3-5 enrolled in learning spaces]]</f>
        <v>19</v>
      </c>
      <c r="BZ1117" s="22">
        <f>Enrollment[[#This Row],['# of Boys from refugee community in age group 6-14 enrolled in learning spaces]]+Enrollment[[#This Row],['# of Boys from host community in age group 6-14 enrolled in learning spaces]]</f>
        <v>38</v>
      </c>
      <c r="CA111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1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18" spans="1:80">
      <c r="A1118" s="21" t="s">
        <v>55</v>
      </c>
      <c r="B1118" s="21" t="s">
        <v>84</v>
      </c>
      <c r="E1118" s="21" t="s">
        <v>1730</v>
      </c>
      <c r="F1118" s="21" t="s">
        <v>1705</v>
      </c>
      <c r="G1118" s="21">
        <v>31012961</v>
      </c>
      <c r="H1118" s="21" t="s">
        <v>166</v>
      </c>
      <c r="I1118" s="21" t="s">
        <v>259</v>
      </c>
      <c r="J1118" s="21" t="s">
        <v>168</v>
      </c>
      <c r="K1118" s="21">
        <v>21.168878941516301</v>
      </c>
      <c r="L1118" s="21">
        <v>92.144296136473798</v>
      </c>
      <c r="M1118" s="21">
        <v>-21.778353168456398</v>
      </c>
      <c r="N1118" s="21">
        <v>4</v>
      </c>
      <c r="P1118" s="21" t="s">
        <v>99</v>
      </c>
      <c r="Q1118" s="21" t="s">
        <v>108</v>
      </c>
      <c r="S1118" s="21">
        <v>18</v>
      </c>
      <c r="T1118" s="21">
        <v>0</v>
      </c>
      <c r="U1118" s="21">
        <v>20</v>
      </c>
      <c r="V1118" s="21">
        <v>0</v>
      </c>
      <c r="W1118" s="21">
        <v>0</v>
      </c>
      <c r="X1118" s="21">
        <v>0</v>
      </c>
      <c r="Y1118" s="21">
        <v>0</v>
      </c>
      <c r="Z1118" s="21">
        <v>0</v>
      </c>
      <c r="AA1118" s="21">
        <v>33</v>
      </c>
      <c r="AB1118" s="21">
        <v>0</v>
      </c>
      <c r="AC1118" s="21">
        <v>37</v>
      </c>
      <c r="AD1118" s="21">
        <v>0</v>
      </c>
      <c r="AE1118" s="21">
        <v>0</v>
      </c>
      <c r="AF1118" s="21">
        <v>0</v>
      </c>
      <c r="AG1118" s="21">
        <v>0</v>
      </c>
      <c r="AH1118" s="21">
        <v>0</v>
      </c>
      <c r="AI1118" s="21">
        <v>0</v>
      </c>
      <c r="AJ1118" s="21">
        <v>0</v>
      </c>
      <c r="AK1118" s="21">
        <v>0</v>
      </c>
      <c r="AL1118" s="21">
        <v>0</v>
      </c>
      <c r="AM1118" s="21">
        <v>0</v>
      </c>
      <c r="AN1118" s="21">
        <v>0</v>
      </c>
      <c r="AO1118" s="21">
        <v>0</v>
      </c>
      <c r="AP1118" s="21">
        <v>0</v>
      </c>
      <c r="AQ1118" s="21">
        <v>0</v>
      </c>
      <c r="AR1118" s="21">
        <v>0</v>
      </c>
      <c r="AS1118" s="21">
        <v>0</v>
      </c>
      <c r="AT1118" s="21">
        <v>0</v>
      </c>
      <c r="AU1118" s="21">
        <v>0</v>
      </c>
      <c r="AV1118" s="21">
        <v>0</v>
      </c>
      <c r="AW1118" s="21">
        <v>0</v>
      </c>
      <c r="AX1118" s="21">
        <v>0</v>
      </c>
      <c r="AZ111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1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18" s="22">
        <f>Enrollment[[#This Row],[Refugee Children 3-14]]+Enrollment[[#This Row],[Refugee Children 15-24]]</f>
        <v>108</v>
      </c>
      <c r="BC111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1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18" s="22">
        <f>Enrollment[[#This Row],[Host Children 3-14]]+Enrollment[[#This Row],[Host Children 15-24]]</f>
        <v>0</v>
      </c>
      <c r="BF1118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118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118" s="22">
        <f>Enrollment[[#This Row],['# of Boys from host community in age group 3-5 enrolled in learning spaces]]+Enrollment[[#This Row],['# of Boys from host community in age group 6-14 enrolled in learning spaces]]</f>
        <v>0</v>
      </c>
      <c r="BI1118" s="22">
        <f>Enrollment[[#This Row],['# of Girls from host community in age group 3-5 enrolled in learning spaces]]+Enrollment[[#This Row],['# of Girls from host community in age group 6-14 enrolled in learning spaces]]</f>
        <v>0</v>
      </c>
      <c r="BJ1118" s="22">
        <f>Enrollment[[#This Row],[Male Refugee (3-14)]]+Enrollment[[#This Row],[Host Male (3-14)]]</f>
        <v>57</v>
      </c>
      <c r="BK1118" s="22">
        <f>Enrollment[[#This Row],[Female Refugee (3-14)]]+Enrollment[[#This Row],[Host Female (3-14)]]</f>
        <v>51</v>
      </c>
      <c r="BL111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1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18" s="22">
        <f>Enrollment[[#This Row],['# of Boys from host community in age group 15-17 enrolled in learning spaces]]+Enrollment[[#This Row],['# of Boys from host community in age group 18-24 enrolled in learning spaces]]</f>
        <v>0</v>
      </c>
      <c r="BO111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18" s="22">
        <f>Enrollment[[#This Row],[Male Refugee (15-24)]]+Enrollment[[#This Row],[Male Host (15-24)]]</f>
        <v>0</v>
      </c>
      <c r="BQ1118" s="22">
        <f>Enrollment[[#This Row],[Female Refugee  (15-24)]]+Enrollment[[#This Row],[Female Host (15-24)]]</f>
        <v>0</v>
      </c>
      <c r="BR1118" s="22">
        <f>Enrollment[[#This Row],[Total Male (3-14)]]+Enrollment[[#This Row],[Total Male (15-24)]]</f>
        <v>57</v>
      </c>
      <c r="BS1118" s="22">
        <f>Enrollment[[#This Row],[Total Female (3-14)]]+Enrollment[[#This Row],[Total Female (15-24)]]</f>
        <v>51</v>
      </c>
      <c r="BT1118" s="22">
        <f>Enrollment[[#This Row],[Refugee Total]]+Enrollment[[#This Row],[Total Host]]</f>
        <v>108</v>
      </c>
      <c r="BU1118" s="22">
        <f>Enrollment[[#This Row],['# of Girls from refugee community in age group 3-5 enrolled in learning spaces]]+Enrollment[[#This Row],['# of Girls from host community in age group 3-5 enrolled in learning spaces]]</f>
        <v>18</v>
      </c>
      <c r="BV1118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11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1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18" s="22">
        <f>Enrollment[[#This Row],['# of Boys from refugee community in age group 3-5 enrolled in learning spaces]]+Enrollment[[#This Row],['# of Boys from host community in age group 3-5 enrolled in learning spaces]]</f>
        <v>20</v>
      </c>
      <c r="BZ1118" s="22">
        <f>Enrollment[[#This Row],['# of Boys from refugee community in age group 6-14 enrolled in learning spaces]]+Enrollment[[#This Row],['# of Boys from host community in age group 6-14 enrolled in learning spaces]]</f>
        <v>37</v>
      </c>
      <c r="CA111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1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19" spans="1:80">
      <c r="A1119" s="21" t="s">
        <v>55</v>
      </c>
      <c r="B1119" s="21" t="s">
        <v>84</v>
      </c>
      <c r="E1119" s="21" t="s">
        <v>1730</v>
      </c>
      <c r="F1119" s="21" t="s">
        <v>1731</v>
      </c>
      <c r="G1119" s="21">
        <v>31013070</v>
      </c>
      <c r="H1119" s="21" t="s">
        <v>166</v>
      </c>
      <c r="I1119" s="21" t="s">
        <v>167</v>
      </c>
      <c r="J1119" s="21" t="s">
        <v>168</v>
      </c>
      <c r="K1119" s="21">
        <v>21.1667049243481</v>
      </c>
      <c r="L1119" s="21">
        <v>92.144077027951994</v>
      </c>
      <c r="M1119" s="21">
        <v>-37.481431785270502</v>
      </c>
      <c r="N1119" s="21">
        <v>4</v>
      </c>
      <c r="P1119" s="21" t="s">
        <v>99</v>
      </c>
      <c r="Q1119" s="21" t="s">
        <v>108</v>
      </c>
      <c r="S1119" s="21">
        <v>19</v>
      </c>
      <c r="T1119" s="21">
        <v>0</v>
      </c>
      <c r="U1119" s="21">
        <v>19</v>
      </c>
      <c r="V1119" s="21">
        <v>0</v>
      </c>
      <c r="W1119" s="21">
        <v>0</v>
      </c>
      <c r="X1119" s="21">
        <v>0</v>
      </c>
      <c r="Y1119" s="21">
        <v>0</v>
      </c>
      <c r="Z1119" s="21">
        <v>0</v>
      </c>
      <c r="AA1119" s="21">
        <v>30</v>
      </c>
      <c r="AB1119" s="21">
        <v>0</v>
      </c>
      <c r="AC1119" s="21">
        <v>40</v>
      </c>
      <c r="AD1119" s="21">
        <v>0</v>
      </c>
      <c r="AE1119" s="21">
        <v>0</v>
      </c>
      <c r="AF1119" s="21">
        <v>0</v>
      </c>
      <c r="AG1119" s="21">
        <v>0</v>
      </c>
      <c r="AH1119" s="21">
        <v>0</v>
      </c>
      <c r="AI1119" s="21">
        <v>0</v>
      </c>
      <c r="AJ1119" s="21">
        <v>0</v>
      </c>
      <c r="AK1119" s="21">
        <v>0</v>
      </c>
      <c r="AL1119" s="21">
        <v>0</v>
      </c>
      <c r="AM1119" s="21">
        <v>0</v>
      </c>
      <c r="AN1119" s="21">
        <v>0</v>
      </c>
      <c r="AO1119" s="21">
        <v>0</v>
      </c>
      <c r="AP1119" s="21">
        <v>0</v>
      </c>
      <c r="AQ1119" s="21">
        <v>0</v>
      </c>
      <c r="AR1119" s="21">
        <v>0</v>
      </c>
      <c r="AS1119" s="21">
        <v>0</v>
      </c>
      <c r="AT1119" s="21">
        <v>0</v>
      </c>
      <c r="AU1119" s="21">
        <v>0</v>
      </c>
      <c r="AV1119" s="21">
        <v>0</v>
      </c>
      <c r="AW1119" s="21">
        <v>0</v>
      </c>
      <c r="AX1119" s="21">
        <v>0</v>
      </c>
      <c r="AZ111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1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19" s="22">
        <f>Enrollment[[#This Row],[Refugee Children 3-14]]+Enrollment[[#This Row],[Refugee Children 15-24]]</f>
        <v>108</v>
      </c>
      <c r="BC111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1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19" s="22">
        <f>Enrollment[[#This Row],[Host Children 3-14]]+Enrollment[[#This Row],[Host Children 15-24]]</f>
        <v>0</v>
      </c>
      <c r="BF1119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119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119" s="22">
        <f>Enrollment[[#This Row],['# of Boys from host community in age group 3-5 enrolled in learning spaces]]+Enrollment[[#This Row],['# of Boys from host community in age group 6-14 enrolled in learning spaces]]</f>
        <v>0</v>
      </c>
      <c r="BI1119" s="22">
        <f>Enrollment[[#This Row],['# of Girls from host community in age group 3-5 enrolled in learning spaces]]+Enrollment[[#This Row],['# of Girls from host community in age group 6-14 enrolled in learning spaces]]</f>
        <v>0</v>
      </c>
      <c r="BJ1119" s="22">
        <f>Enrollment[[#This Row],[Male Refugee (3-14)]]+Enrollment[[#This Row],[Host Male (3-14)]]</f>
        <v>59</v>
      </c>
      <c r="BK1119" s="22">
        <f>Enrollment[[#This Row],[Female Refugee (3-14)]]+Enrollment[[#This Row],[Host Female (3-14)]]</f>
        <v>49</v>
      </c>
      <c r="BL111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1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19" s="22">
        <f>Enrollment[[#This Row],['# of Boys from host community in age group 15-17 enrolled in learning spaces]]+Enrollment[[#This Row],['# of Boys from host community in age group 18-24 enrolled in learning spaces]]</f>
        <v>0</v>
      </c>
      <c r="BO111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19" s="22">
        <f>Enrollment[[#This Row],[Male Refugee (15-24)]]+Enrollment[[#This Row],[Male Host (15-24)]]</f>
        <v>0</v>
      </c>
      <c r="BQ1119" s="22">
        <f>Enrollment[[#This Row],[Female Refugee  (15-24)]]+Enrollment[[#This Row],[Female Host (15-24)]]</f>
        <v>0</v>
      </c>
      <c r="BR1119" s="22">
        <f>Enrollment[[#This Row],[Total Male (3-14)]]+Enrollment[[#This Row],[Total Male (15-24)]]</f>
        <v>59</v>
      </c>
      <c r="BS1119" s="22">
        <f>Enrollment[[#This Row],[Total Female (3-14)]]+Enrollment[[#This Row],[Total Female (15-24)]]</f>
        <v>49</v>
      </c>
      <c r="BT1119" s="22">
        <f>Enrollment[[#This Row],[Refugee Total]]+Enrollment[[#This Row],[Total Host]]</f>
        <v>108</v>
      </c>
      <c r="BU1119" s="22">
        <f>Enrollment[[#This Row],['# of Girls from refugee community in age group 3-5 enrolled in learning spaces]]+Enrollment[[#This Row],['# of Girls from host community in age group 3-5 enrolled in learning spaces]]</f>
        <v>19</v>
      </c>
      <c r="BV1119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11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1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19" s="22">
        <f>Enrollment[[#This Row],['# of Boys from refugee community in age group 3-5 enrolled in learning spaces]]+Enrollment[[#This Row],['# of Boys from host community in age group 3-5 enrolled in learning spaces]]</f>
        <v>19</v>
      </c>
      <c r="BZ1119" s="22">
        <f>Enrollment[[#This Row],['# of Boys from refugee community in age group 6-14 enrolled in learning spaces]]+Enrollment[[#This Row],['# of Boys from host community in age group 6-14 enrolled in learning spaces]]</f>
        <v>40</v>
      </c>
      <c r="CA111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1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20" spans="1:80">
      <c r="A1120" s="21" t="s">
        <v>55</v>
      </c>
      <c r="B1120" s="21" t="s">
        <v>84</v>
      </c>
      <c r="E1120" s="21" t="s">
        <v>1730</v>
      </c>
      <c r="F1120" s="21" t="s">
        <v>1732</v>
      </c>
      <c r="G1120" s="21">
        <v>31013142</v>
      </c>
      <c r="H1120" s="21" t="s">
        <v>166</v>
      </c>
      <c r="I1120" s="21" t="s">
        <v>259</v>
      </c>
      <c r="J1120" s="21" t="s">
        <v>168</v>
      </c>
      <c r="K1120" s="21">
        <v>21.1689699523962</v>
      </c>
      <c r="L1120" s="21">
        <v>92.144130960793703</v>
      </c>
      <c r="M1120" s="21">
        <v>-26.351433179806399</v>
      </c>
      <c r="N1120" s="21">
        <v>4</v>
      </c>
      <c r="P1120" s="21" t="s">
        <v>99</v>
      </c>
      <c r="Q1120" s="21" t="s">
        <v>108</v>
      </c>
      <c r="S1120" s="21">
        <v>17</v>
      </c>
      <c r="T1120" s="21">
        <v>0</v>
      </c>
      <c r="U1120" s="21">
        <v>21</v>
      </c>
      <c r="V1120" s="21">
        <v>0</v>
      </c>
      <c r="W1120" s="21">
        <v>0</v>
      </c>
      <c r="X1120" s="21">
        <v>0</v>
      </c>
      <c r="Y1120" s="21">
        <v>0</v>
      </c>
      <c r="Z1120" s="21">
        <v>0</v>
      </c>
      <c r="AA1120" s="21">
        <v>32</v>
      </c>
      <c r="AB1120" s="21">
        <v>0</v>
      </c>
      <c r="AC1120" s="21">
        <v>38</v>
      </c>
      <c r="AD1120" s="21">
        <v>0</v>
      </c>
      <c r="AE1120" s="21">
        <v>0</v>
      </c>
      <c r="AF1120" s="21">
        <v>0</v>
      </c>
      <c r="AG1120" s="21">
        <v>0</v>
      </c>
      <c r="AH1120" s="21">
        <v>0</v>
      </c>
      <c r="AI1120" s="21">
        <v>0</v>
      </c>
      <c r="AJ1120" s="21">
        <v>0</v>
      </c>
      <c r="AK1120" s="21">
        <v>0</v>
      </c>
      <c r="AL1120" s="21">
        <v>0</v>
      </c>
      <c r="AM1120" s="21">
        <v>0</v>
      </c>
      <c r="AN1120" s="21">
        <v>0</v>
      </c>
      <c r="AO1120" s="21">
        <v>0</v>
      </c>
      <c r="AP1120" s="21">
        <v>0</v>
      </c>
      <c r="AQ1120" s="21">
        <v>0</v>
      </c>
      <c r="AR1120" s="21">
        <v>0</v>
      </c>
      <c r="AS1120" s="21">
        <v>0</v>
      </c>
      <c r="AT1120" s="21">
        <v>0</v>
      </c>
      <c r="AU1120" s="21">
        <v>0</v>
      </c>
      <c r="AV1120" s="21">
        <v>0</v>
      </c>
      <c r="AW1120" s="21">
        <v>0</v>
      </c>
      <c r="AX1120" s="21">
        <v>0</v>
      </c>
      <c r="AZ112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2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20" s="22">
        <f>Enrollment[[#This Row],[Refugee Children 3-14]]+Enrollment[[#This Row],[Refugee Children 15-24]]</f>
        <v>108</v>
      </c>
      <c r="BC112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2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20" s="22">
        <f>Enrollment[[#This Row],[Host Children 3-14]]+Enrollment[[#This Row],[Host Children 15-24]]</f>
        <v>0</v>
      </c>
      <c r="BF1120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120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120" s="22">
        <f>Enrollment[[#This Row],['# of Boys from host community in age group 3-5 enrolled in learning spaces]]+Enrollment[[#This Row],['# of Boys from host community in age group 6-14 enrolled in learning spaces]]</f>
        <v>0</v>
      </c>
      <c r="BI1120" s="22">
        <f>Enrollment[[#This Row],['# of Girls from host community in age group 3-5 enrolled in learning spaces]]+Enrollment[[#This Row],['# of Girls from host community in age group 6-14 enrolled in learning spaces]]</f>
        <v>0</v>
      </c>
      <c r="BJ1120" s="22">
        <f>Enrollment[[#This Row],[Male Refugee (3-14)]]+Enrollment[[#This Row],[Host Male (3-14)]]</f>
        <v>59</v>
      </c>
      <c r="BK1120" s="22">
        <f>Enrollment[[#This Row],[Female Refugee (3-14)]]+Enrollment[[#This Row],[Host Female (3-14)]]</f>
        <v>49</v>
      </c>
      <c r="BL112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2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20" s="22">
        <f>Enrollment[[#This Row],['# of Boys from host community in age group 15-17 enrolled in learning spaces]]+Enrollment[[#This Row],['# of Boys from host community in age group 18-24 enrolled in learning spaces]]</f>
        <v>0</v>
      </c>
      <c r="BO112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20" s="22">
        <f>Enrollment[[#This Row],[Male Refugee (15-24)]]+Enrollment[[#This Row],[Male Host (15-24)]]</f>
        <v>0</v>
      </c>
      <c r="BQ1120" s="22">
        <f>Enrollment[[#This Row],[Female Refugee  (15-24)]]+Enrollment[[#This Row],[Female Host (15-24)]]</f>
        <v>0</v>
      </c>
      <c r="BR1120" s="22">
        <f>Enrollment[[#This Row],[Total Male (3-14)]]+Enrollment[[#This Row],[Total Male (15-24)]]</f>
        <v>59</v>
      </c>
      <c r="BS1120" s="22">
        <f>Enrollment[[#This Row],[Total Female (3-14)]]+Enrollment[[#This Row],[Total Female (15-24)]]</f>
        <v>49</v>
      </c>
      <c r="BT1120" s="22">
        <f>Enrollment[[#This Row],[Refugee Total]]+Enrollment[[#This Row],[Total Host]]</f>
        <v>108</v>
      </c>
      <c r="BU1120" s="22">
        <f>Enrollment[[#This Row],['# of Girls from refugee community in age group 3-5 enrolled in learning spaces]]+Enrollment[[#This Row],['# of Girls from host community in age group 3-5 enrolled in learning spaces]]</f>
        <v>17</v>
      </c>
      <c r="BV1120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2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2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20" s="22">
        <f>Enrollment[[#This Row],['# of Boys from refugee community in age group 3-5 enrolled in learning spaces]]+Enrollment[[#This Row],['# of Boys from host community in age group 3-5 enrolled in learning spaces]]</f>
        <v>21</v>
      </c>
      <c r="BZ1120" s="22">
        <f>Enrollment[[#This Row],['# of Boys from refugee community in age group 6-14 enrolled in learning spaces]]+Enrollment[[#This Row],['# of Boys from host community in age group 6-14 enrolled in learning spaces]]</f>
        <v>38</v>
      </c>
      <c r="CA112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2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21" spans="1:80">
      <c r="A1121" s="21" t="s">
        <v>55</v>
      </c>
      <c r="B1121" s="21" t="s">
        <v>84</v>
      </c>
      <c r="E1121" s="21" t="s">
        <v>1730</v>
      </c>
      <c r="F1121" s="21" t="s">
        <v>1733</v>
      </c>
      <c r="G1121" s="21">
        <v>31013168</v>
      </c>
      <c r="H1121" s="21" t="s">
        <v>166</v>
      </c>
      <c r="I1121" s="21" t="s">
        <v>259</v>
      </c>
      <c r="J1121" s="21" t="s">
        <v>168</v>
      </c>
      <c r="K1121" s="21">
        <v>21.168046933813699</v>
      </c>
      <c r="L1121" s="21">
        <v>92.143232031742599</v>
      </c>
      <c r="M1121" s="21">
        <v>-12.551038022322199</v>
      </c>
      <c r="N1121" s="21">
        <v>4</v>
      </c>
      <c r="P1121" s="21" t="s">
        <v>99</v>
      </c>
      <c r="Q1121" s="21" t="s">
        <v>108</v>
      </c>
      <c r="S1121" s="21">
        <v>19</v>
      </c>
      <c r="T1121" s="21">
        <v>0</v>
      </c>
      <c r="U1121" s="21">
        <v>18</v>
      </c>
      <c r="V1121" s="21">
        <v>0</v>
      </c>
      <c r="W1121" s="21">
        <v>0</v>
      </c>
      <c r="X1121" s="21">
        <v>0</v>
      </c>
      <c r="Y1121" s="21">
        <v>0</v>
      </c>
      <c r="Z1121" s="21">
        <v>0</v>
      </c>
      <c r="AA1121" s="21">
        <v>26</v>
      </c>
      <c r="AB1121" s="21">
        <v>0</v>
      </c>
      <c r="AC1121" s="21">
        <v>44</v>
      </c>
      <c r="AD1121" s="21">
        <v>0</v>
      </c>
      <c r="AE1121" s="21">
        <v>0</v>
      </c>
      <c r="AF1121" s="21">
        <v>0</v>
      </c>
      <c r="AG1121" s="21">
        <v>0</v>
      </c>
      <c r="AH1121" s="21">
        <v>0</v>
      </c>
      <c r="AI1121" s="21">
        <v>0</v>
      </c>
      <c r="AJ1121" s="21">
        <v>0</v>
      </c>
      <c r="AK1121" s="21">
        <v>0</v>
      </c>
      <c r="AL1121" s="21">
        <v>0</v>
      </c>
      <c r="AM1121" s="21">
        <v>0</v>
      </c>
      <c r="AN1121" s="21">
        <v>0</v>
      </c>
      <c r="AO1121" s="21">
        <v>0</v>
      </c>
      <c r="AP1121" s="21">
        <v>0</v>
      </c>
      <c r="AQ1121" s="21">
        <v>0</v>
      </c>
      <c r="AR1121" s="21">
        <v>0</v>
      </c>
      <c r="AS1121" s="21">
        <v>0</v>
      </c>
      <c r="AT1121" s="21">
        <v>0</v>
      </c>
      <c r="AU1121" s="21">
        <v>0</v>
      </c>
      <c r="AV1121" s="21">
        <v>0</v>
      </c>
      <c r="AW1121" s="21">
        <v>0</v>
      </c>
      <c r="AX1121" s="21">
        <v>0</v>
      </c>
      <c r="AZ112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2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21" s="22">
        <f>Enrollment[[#This Row],[Refugee Children 3-14]]+Enrollment[[#This Row],[Refugee Children 15-24]]</f>
        <v>107</v>
      </c>
      <c r="BC112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2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21" s="22">
        <f>Enrollment[[#This Row],[Host Children 3-14]]+Enrollment[[#This Row],[Host Children 15-24]]</f>
        <v>0</v>
      </c>
      <c r="BF1121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121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1121" s="22">
        <f>Enrollment[[#This Row],['# of Boys from host community in age group 3-5 enrolled in learning spaces]]+Enrollment[[#This Row],['# of Boys from host community in age group 6-14 enrolled in learning spaces]]</f>
        <v>0</v>
      </c>
      <c r="BI1121" s="22">
        <f>Enrollment[[#This Row],['# of Girls from host community in age group 3-5 enrolled in learning spaces]]+Enrollment[[#This Row],['# of Girls from host community in age group 6-14 enrolled in learning spaces]]</f>
        <v>0</v>
      </c>
      <c r="BJ1121" s="22">
        <f>Enrollment[[#This Row],[Male Refugee (3-14)]]+Enrollment[[#This Row],[Host Male (3-14)]]</f>
        <v>62</v>
      </c>
      <c r="BK1121" s="22">
        <f>Enrollment[[#This Row],[Female Refugee (3-14)]]+Enrollment[[#This Row],[Host Female (3-14)]]</f>
        <v>45</v>
      </c>
      <c r="BL112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2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21" s="22">
        <f>Enrollment[[#This Row],['# of Boys from host community in age group 15-17 enrolled in learning spaces]]+Enrollment[[#This Row],['# of Boys from host community in age group 18-24 enrolled in learning spaces]]</f>
        <v>0</v>
      </c>
      <c r="BO112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21" s="22">
        <f>Enrollment[[#This Row],[Male Refugee (15-24)]]+Enrollment[[#This Row],[Male Host (15-24)]]</f>
        <v>0</v>
      </c>
      <c r="BQ1121" s="22">
        <f>Enrollment[[#This Row],[Female Refugee  (15-24)]]+Enrollment[[#This Row],[Female Host (15-24)]]</f>
        <v>0</v>
      </c>
      <c r="BR1121" s="22">
        <f>Enrollment[[#This Row],[Total Male (3-14)]]+Enrollment[[#This Row],[Total Male (15-24)]]</f>
        <v>62</v>
      </c>
      <c r="BS1121" s="22">
        <f>Enrollment[[#This Row],[Total Female (3-14)]]+Enrollment[[#This Row],[Total Female (15-24)]]</f>
        <v>45</v>
      </c>
      <c r="BT1121" s="22">
        <f>Enrollment[[#This Row],[Refugee Total]]+Enrollment[[#This Row],[Total Host]]</f>
        <v>107</v>
      </c>
      <c r="BU1121" s="22">
        <f>Enrollment[[#This Row],['# of Girls from refugee community in age group 3-5 enrolled in learning spaces]]+Enrollment[[#This Row],['# of Girls from host community in age group 3-5 enrolled in learning spaces]]</f>
        <v>19</v>
      </c>
      <c r="BV1121" s="22">
        <f>Enrollment[[#This Row],['# of Girls from refugee community in age group 6-14 enrolled in learning spaces]]+Enrollment[[#This Row],['# of Girls from host community in age group 6-14 enrolled in learning spaces]]</f>
        <v>26</v>
      </c>
      <c r="BW112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2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21" s="22">
        <f>Enrollment[[#This Row],['# of Boys from refugee community in age group 3-5 enrolled in learning spaces]]+Enrollment[[#This Row],['# of Boys from host community in age group 3-5 enrolled in learning spaces]]</f>
        <v>18</v>
      </c>
      <c r="BZ1121" s="22">
        <f>Enrollment[[#This Row],['# of Boys from refugee community in age group 6-14 enrolled in learning spaces]]+Enrollment[[#This Row],['# of Boys from host community in age group 6-14 enrolled in learning spaces]]</f>
        <v>44</v>
      </c>
      <c r="CA112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2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22" spans="1:80">
      <c r="A1122" s="21" t="s">
        <v>55</v>
      </c>
      <c r="B1122" s="21" t="s">
        <v>84</v>
      </c>
      <c r="E1122" s="21" t="s">
        <v>1734</v>
      </c>
      <c r="F1122" s="21" t="s">
        <v>1681</v>
      </c>
      <c r="G1122" s="21">
        <v>31013030</v>
      </c>
      <c r="H1122" s="21" t="s">
        <v>166</v>
      </c>
      <c r="I1122" s="21" t="s">
        <v>259</v>
      </c>
      <c r="J1122" s="21" t="s">
        <v>168</v>
      </c>
      <c r="K1122" s="21">
        <v>21.166150558024899</v>
      </c>
      <c r="L1122" s="21">
        <v>92.142853858384001</v>
      </c>
      <c r="M1122" s="21">
        <v>-20.307882076937499</v>
      </c>
      <c r="N1122" s="21">
        <v>4</v>
      </c>
      <c r="P1122" s="21" t="s">
        <v>99</v>
      </c>
      <c r="Q1122" s="21" t="s">
        <v>108</v>
      </c>
      <c r="S1122" s="21">
        <v>22</v>
      </c>
      <c r="T1122" s="21">
        <v>0</v>
      </c>
      <c r="U1122" s="21">
        <v>18</v>
      </c>
      <c r="V1122" s="21">
        <v>0</v>
      </c>
      <c r="W1122" s="21">
        <v>0</v>
      </c>
      <c r="X1122" s="21">
        <v>0</v>
      </c>
      <c r="Y1122" s="21">
        <v>0</v>
      </c>
      <c r="Z1122" s="21">
        <v>0</v>
      </c>
      <c r="AA1122" s="21">
        <v>38</v>
      </c>
      <c r="AB1122" s="21">
        <v>0</v>
      </c>
      <c r="AC1122" s="21">
        <v>34</v>
      </c>
      <c r="AD1122" s="21">
        <v>0</v>
      </c>
      <c r="AE1122" s="21">
        <v>0</v>
      </c>
      <c r="AF1122" s="21">
        <v>0</v>
      </c>
      <c r="AG1122" s="21">
        <v>0</v>
      </c>
      <c r="AH1122" s="21">
        <v>0</v>
      </c>
      <c r="AI1122" s="21">
        <v>0</v>
      </c>
      <c r="AJ1122" s="21">
        <v>0</v>
      </c>
      <c r="AK1122" s="21">
        <v>0</v>
      </c>
      <c r="AL1122" s="21">
        <v>0</v>
      </c>
      <c r="AM1122" s="21">
        <v>0</v>
      </c>
      <c r="AN1122" s="21">
        <v>0</v>
      </c>
      <c r="AO1122" s="21">
        <v>0</v>
      </c>
      <c r="AP1122" s="21">
        <v>0</v>
      </c>
      <c r="AQ1122" s="21">
        <v>0</v>
      </c>
      <c r="AR1122" s="21">
        <v>0</v>
      </c>
      <c r="AS1122" s="21">
        <v>0</v>
      </c>
      <c r="AT1122" s="21">
        <v>0</v>
      </c>
      <c r="AU1122" s="21">
        <v>0</v>
      </c>
      <c r="AV1122" s="21">
        <v>0</v>
      </c>
      <c r="AW1122" s="21">
        <v>0</v>
      </c>
      <c r="AX1122" s="21">
        <v>0</v>
      </c>
      <c r="AZ112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112</v>
      </c>
      <c r="BA112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22" s="22">
        <f>Enrollment[[#This Row],[Refugee Children 3-14]]+Enrollment[[#This Row],[Refugee Children 15-24]]</f>
        <v>112</v>
      </c>
      <c r="BC112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2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22" s="22">
        <f>Enrollment[[#This Row],[Host Children 3-14]]+Enrollment[[#This Row],[Host Children 15-24]]</f>
        <v>0</v>
      </c>
      <c r="BF1122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122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1122" s="22">
        <f>Enrollment[[#This Row],['# of Boys from host community in age group 3-5 enrolled in learning spaces]]+Enrollment[[#This Row],['# of Boys from host community in age group 6-14 enrolled in learning spaces]]</f>
        <v>0</v>
      </c>
      <c r="BI1122" s="22">
        <f>Enrollment[[#This Row],['# of Girls from host community in age group 3-5 enrolled in learning spaces]]+Enrollment[[#This Row],['# of Girls from host community in age group 6-14 enrolled in learning spaces]]</f>
        <v>0</v>
      </c>
      <c r="BJ1122" s="22">
        <f>Enrollment[[#This Row],[Male Refugee (3-14)]]+Enrollment[[#This Row],[Host Male (3-14)]]</f>
        <v>52</v>
      </c>
      <c r="BK1122" s="22">
        <f>Enrollment[[#This Row],[Female Refugee (3-14)]]+Enrollment[[#This Row],[Host Female (3-14)]]</f>
        <v>60</v>
      </c>
      <c r="BL112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2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22" s="22">
        <f>Enrollment[[#This Row],['# of Boys from host community in age group 15-17 enrolled in learning spaces]]+Enrollment[[#This Row],['# of Boys from host community in age group 18-24 enrolled in learning spaces]]</f>
        <v>0</v>
      </c>
      <c r="BO112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22" s="22">
        <f>Enrollment[[#This Row],[Male Refugee (15-24)]]+Enrollment[[#This Row],[Male Host (15-24)]]</f>
        <v>0</v>
      </c>
      <c r="BQ1122" s="22">
        <f>Enrollment[[#This Row],[Female Refugee  (15-24)]]+Enrollment[[#This Row],[Female Host (15-24)]]</f>
        <v>0</v>
      </c>
      <c r="BR1122" s="22">
        <f>Enrollment[[#This Row],[Total Male (3-14)]]+Enrollment[[#This Row],[Total Male (15-24)]]</f>
        <v>52</v>
      </c>
      <c r="BS1122" s="22">
        <f>Enrollment[[#This Row],[Total Female (3-14)]]+Enrollment[[#This Row],[Total Female (15-24)]]</f>
        <v>60</v>
      </c>
      <c r="BT1122" s="22">
        <f>Enrollment[[#This Row],[Refugee Total]]+Enrollment[[#This Row],[Total Host]]</f>
        <v>112</v>
      </c>
      <c r="BU1122" s="22">
        <f>Enrollment[[#This Row],['# of Girls from refugee community in age group 3-5 enrolled in learning spaces]]+Enrollment[[#This Row],['# of Girls from host community in age group 3-5 enrolled in learning spaces]]</f>
        <v>22</v>
      </c>
      <c r="BV1122" s="22">
        <f>Enrollment[[#This Row],['# of Girls from refugee community in age group 6-14 enrolled in learning spaces]]+Enrollment[[#This Row],['# of Girls from host community in age group 6-14 enrolled in learning spaces]]</f>
        <v>38</v>
      </c>
      <c r="BW112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2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22" s="22">
        <f>Enrollment[[#This Row],['# of Boys from refugee community in age group 3-5 enrolled in learning spaces]]+Enrollment[[#This Row],['# of Boys from host community in age group 3-5 enrolled in learning spaces]]</f>
        <v>18</v>
      </c>
      <c r="BZ1122" s="22">
        <f>Enrollment[[#This Row],['# of Boys from refugee community in age group 6-14 enrolled in learning spaces]]+Enrollment[[#This Row],['# of Boys from host community in age group 6-14 enrolled in learning spaces]]</f>
        <v>34</v>
      </c>
      <c r="CA112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2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23" spans="1:80">
      <c r="A1123" s="21" t="s">
        <v>55</v>
      </c>
      <c r="B1123" s="21" t="s">
        <v>84</v>
      </c>
      <c r="E1123" s="21" t="s">
        <v>1734</v>
      </c>
      <c r="F1123" s="21" t="s">
        <v>1735</v>
      </c>
      <c r="G1123" s="21">
        <v>31013081</v>
      </c>
      <c r="H1123" s="21" t="s">
        <v>166</v>
      </c>
      <c r="I1123" s="21" t="s">
        <v>167</v>
      </c>
      <c r="J1123" s="21" t="s">
        <v>168</v>
      </c>
      <c r="K1123" s="21">
        <v>21.1663</v>
      </c>
      <c r="L1123" s="21">
        <v>92.143500000000003</v>
      </c>
      <c r="M1123" s="21">
        <v>0</v>
      </c>
      <c r="N1123" s="21">
        <v>0</v>
      </c>
      <c r="P1123" s="21" t="s">
        <v>99</v>
      </c>
      <c r="Q1123" s="21" t="s">
        <v>108</v>
      </c>
      <c r="S1123" s="21">
        <v>18</v>
      </c>
      <c r="T1123" s="21">
        <v>0</v>
      </c>
      <c r="U1123" s="21">
        <v>22</v>
      </c>
      <c r="V1123" s="21">
        <v>0</v>
      </c>
      <c r="W1123" s="21">
        <v>0</v>
      </c>
      <c r="X1123" s="21">
        <v>0</v>
      </c>
      <c r="Y1123" s="21">
        <v>0</v>
      </c>
      <c r="Z1123" s="21">
        <v>0</v>
      </c>
      <c r="AA1123" s="21">
        <v>30</v>
      </c>
      <c r="AB1123" s="21">
        <v>0</v>
      </c>
      <c r="AC1123" s="21">
        <v>40</v>
      </c>
      <c r="AD1123" s="21">
        <v>0</v>
      </c>
      <c r="AE1123" s="21">
        <v>0</v>
      </c>
      <c r="AF1123" s="21">
        <v>0</v>
      </c>
      <c r="AG1123" s="21">
        <v>0</v>
      </c>
      <c r="AH1123" s="21">
        <v>0</v>
      </c>
      <c r="AI1123" s="21">
        <v>0</v>
      </c>
      <c r="AJ1123" s="21">
        <v>0</v>
      </c>
      <c r="AK1123" s="21">
        <v>0</v>
      </c>
      <c r="AL1123" s="21">
        <v>0</v>
      </c>
      <c r="AM1123" s="21">
        <v>0</v>
      </c>
      <c r="AN1123" s="21">
        <v>0</v>
      </c>
      <c r="AO1123" s="21">
        <v>0</v>
      </c>
      <c r="AP1123" s="21">
        <v>0</v>
      </c>
      <c r="AQ1123" s="21">
        <v>0</v>
      </c>
      <c r="AR1123" s="21">
        <v>0</v>
      </c>
      <c r="AS1123" s="21">
        <v>0</v>
      </c>
      <c r="AT1123" s="21">
        <v>0</v>
      </c>
      <c r="AU1123" s="21">
        <v>0</v>
      </c>
      <c r="AV1123" s="21">
        <v>0</v>
      </c>
      <c r="AW1123" s="21">
        <v>0</v>
      </c>
      <c r="AX1123" s="21">
        <v>0</v>
      </c>
      <c r="AZ112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112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23" s="22">
        <f>Enrollment[[#This Row],[Refugee Children 3-14]]+Enrollment[[#This Row],[Refugee Children 15-24]]</f>
        <v>110</v>
      </c>
      <c r="BC112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2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23" s="22">
        <f>Enrollment[[#This Row],[Host Children 3-14]]+Enrollment[[#This Row],[Host Children 15-24]]</f>
        <v>0</v>
      </c>
      <c r="BF1123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123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123" s="22">
        <f>Enrollment[[#This Row],['# of Boys from host community in age group 3-5 enrolled in learning spaces]]+Enrollment[[#This Row],['# of Boys from host community in age group 6-14 enrolled in learning spaces]]</f>
        <v>0</v>
      </c>
      <c r="BI1123" s="22">
        <f>Enrollment[[#This Row],['# of Girls from host community in age group 3-5 enrolled in learning spaces]]+Enrollment[[#This Row],['# of Girls from host community in age group 6-14 enrolled in learning spaces]]</f>
        <v>0</v>
      </c>
      <c r="BJ1123" s="22">
        <f>Enrollment[[#This Row],[Male Refugee (3-14)]]+Enrollment[[#This Row],[Host Male (3-14)]]</f>
        <v>62</v>
      </c>
      <c r="BK1123" s="22">
        <f>Enrollment[[#This Row],[Female Refugee (3-14)]]+Enrollment[[#This Row],[Host Female (3-14)]]</f>
        <v>48</v>
      </c>
      <c r="BL112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2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23" s="22">
        <f>Enrollment[[#This Row],['# of Boys from host community in age group 15-17 enrolled in learning spaces]]+Enrollment[[#This Row],['# of Boys from host community in age group 18-24 enrolled in learning spaces]]</f>
        <v>0</v>
      </c>
      <c r="BO112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23" s="22">
        <f>Enrollment[[#This Row],[Male Refugee (15-24)]]+Enrollment[[#This Row],[Male Host (15-24)]]</f>
        <v>0</v>
      </c>
      <c r="BQ1123" s="22">
        <f>Enrollment[[#This Row],[Female Refugee  (15-24)]]+Enrollment[[#This Row],[Female Host (15-24)]]</f>
        <v>0</v>
      </c>
      <c r="BR1123" s="22">
        <f>Enrollment[[#This Row],[Total Male (3-14)]]+Enrollment[[#This Row],[Total Male (15-24)]]</f>
        <v>62</v>
      </c>
      <c r="BS1123" s="22">
        <f>Enrollment[[#This Row],[Total Female (3-14)]]+Enrollment[[#This Row],[Total Female (15-24)]]</f>
        <v>48</v>
      </c>
      <c r="BT1123" s="22">
        <f>Enrollment[[#This Row],[Refugee Total]]+Enrollment[[#This Row],[Total Host]]</f>
        <v>110</v>
      </c>
      <c r="BU1123" s="22">
        <f>Enrollment[[#This Row],['# of Girls from refugee community in age group 3-5 enrolled in learning spaces]]+Enrollment[[#This Row],['# of Girls from host community in age group 3-5 enrolled in learning spaces]]</f>
        <v>18</v>
      </c>
      <c r="BV1123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12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2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23" s="22">
        <f>Enrollment[[#This Row],['# of Boys from refugee community in age group 3-5 enrolled in learning spaces]]+Enrollment[[#This Row],['# of Boys from host community in age group 3-5 enrolled in learning spaces]]</f>
        <v>22</v>
      </c>
      <c r="BZ1123" s="22">
        <f>Enrollment[[#This Row],['# of Boys from refugee community in age group 6-14 enrolled in learning spaces]]+Enrollment[[#This Row],['# of Boys from host community in age group 6-14 enrolled in learning spaces]]</f>
        <v>40</v>
      </c>
      <c r="CA112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2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24" spans="1:80">
      <c r="A1124" s="21" t="s">
        <v>55</v>
      </c>
      <c r="B1124" s="21" t="s">
        <v>84</v>
      </c>
      <c r="E1124" s="21" t="s">
        <v>1736</v>
      </c>
      <c r="F1124" s="21" t="s">
        <v>1737</v>
      </c>
      <c r="G1124" s="21">
        <v>31012841</v>
      </c>
      <c r="H1124" s="21" t="s">
        <v>166</v>
      </c>
      <c r="I1124" s="21" t="s">
        <v>167</v>
      </c>
      <c r="J1124" s="21" t="s">
        <v>168</v>
      </c>
      <c r="K1124" s="21">
        <v>21.166</v>
      </c>
      <c r="L1124" s="21">
        <v>92.141599999999997</v>
      </c>
      <c r="M1124" s="21">
        <v>0</v>
      </c>
      <c r="N1124" s="21">
        <v>0</v>
      </c>
      <c r="P1124" s="21" t="s">
        <v>99</v>
      </c>
      <c r="Q1124" s="21" t="s">
        <v>108</v>
      </c>
      <c r="S1124" s="21">
        <v>21</v>
      </c>
      <c r="T1124" s="21">
        <v>0</v>
      </c>
      <c r="U1124" s="21">
        <v>18</v>
      </c>
      <c r="V1124" s="21">
        <v>0</v>
      </c>
      <c r="W1124" s="21">
        <v>0</v>
      </c>
      <c r="X1124" s="21">
        <v>0</v>
      </c>
      <c r="Y1124" s="21">
        <v>0</v>
      </c>
      <c r="Z1124" s="21">
        <v>0</v>
      </c>
      <c r="AA1124" s="21">
        <v>27</v>
      </c>
      <c r="AB1124" s="21">
        <v>0</v>
      </c>
      <c r="AC1124" s="21">
        <v>43</v>
      </c>
      <c r="AD1124" s="21">
        <v>0</v>
      </c>
      <c r="AE1124" s="21">
        <v>0</v>
      </c>
      <c r="AF1124" s="21">
        <v>0</v>
      </c>
      <c r="AG1124" s="21">
        <v>0</v>
      </c>
      <c r="AH1124" s="21">
        <v>0</v>
      </c>
      <c r="AI1124" s="21">
        <v>0</v>
      </c>
      <c r="AJ1124" s="21">
        <v>0</v>
      </c>
      <c r="AK1124" s="21">
        <v>0</v>
      </c>
      <c r="AL1124" s="21">
        <v>0</v>
      </c>
      <c r="AM1124" s="21">
        <v>0</v>
      </c>
      <c r="AN1124" s="21">
        <v>0</v>
      </c>
      <c r="AO1124" s="21">
        <v>0</v>
      </c>
      <c r="AP1124" s="21">
        <v>0</v>
      </c>
      <c r="AQ1124" s="21">
        <v>0</v>
      </c>
      <c r="AR1124" s="21">
        <v>0</v>
      </c>
      <c r="AS1124" s="21">
        <v>0</v>
      </c>
      <c r="AT1124" s="21">
        <v>0</v>
      </c>
      <c r="AU1124" s="21">
        <v>0</v>
      </c>
      <c r="AV1124" s="21">
        <v>0</v>
      </c>
      <c r="AW1124" s="21">
        <v>0</v>
      </c>
      <c r="AX1124" s="21">
        <v>0</v>
      </c>
      <c r="AZ112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112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24" s="22">
        <f>Enrollment[[#This Row],[Refugee Children 3-14]]+Enrollment[[#This Row],[Refugee Children 15-24]]</f>
        <v>109</v>
      </c>
      <c r="BC112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2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24" s="22">
        <f>Enrollment[[#This Row],[Host Children 3-14]]+Enrollment[[#This Row],[Host Children 15-24]]</f>
        <v>0</v>
      </c>
      <c r="BF1124" s="22">
        <f>Enrollment[[#This Row],['# of Boys from refugee community in age group 3-5 enrolled in learning spaces]]+Enrollment[[#This Row],['# of Boys from refugee community in age group 6-14 enrolled in learning spaces]]</f>
        <v>61</v>
      </c>
      <c r="BG1124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124" s="22">
        <f>Enrollment[[#This Row],['# of Boys from host community in age group 3-5 enrolled in learning spaces]]+Enrollment[[#This Row],['# of Boys from host community in age group 6-14 enrolled in learning spaces]]</f>
        <v>0</v>
      </c>
      <c r="BI1124" s="22">
        <f>Enrollment[[#This Row],['# of Girls from host community in age group 3-5 enrolled in learning spaces]]+Enrollment[[#This Row],['# of Girls from host community in age group 6-14 enrolled in learning spaces]]</f>
        <v>0</v>
      </c>
      <c r="BJ1124" s="22">
        <f>Enrollment[[#This Row],[Male Refugee (3-14)]]+Enrollment[[#This Row],[Host Male (3-14)]]</f>
        <v>61</v>
      </c>
      <c r="BK1124" s="22">
        <f>Enrollment[[#This Row],[Female Refugee (3-14)]]+Enrollment[[#This Row],[Host Female (3-14)]]</f>
        <v>48</v>
      </c>
      <c r="BL112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2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24" s="22">
        <f>Enrollment[[#This Row],['# of Boys from host community in age group 15-17 enrolled in learning spaces]]+Enrollment[[#This Row],['# of Boys from host community in age group 18-24 enrolled in learning spaces]]</f>
        <v>0</v>
      </c>
      <c r="BO112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24" s="22">
        <f>Enrollment[[#This Row],[Male Refugee (15-24)]]+Enrollment[[#This Row],[Male Host (15-24)]]</f>
        <v>0</v>
      </c>
      <c r="BQ1124" s="22">
        <f>Enrollment[[#This Row],[Female Refugee  (15-24)]]+Enrollment[[#This Row],[Female Host (15-24)]]</f>
        <v>0</v>
      </c>
      <c r="BR1124" s="22">
        <f>Enrollment[[#This Row],[Total Male (3-14)]]+Enrollment[[#This Row],[Total Male (15-24)]]</f>
        <v>61</v>
      </c>
      <c r="BS1124" s="22">
        <f>Enrollment[[#This Row],[Total Female (3-14)]]+Enrollment[[#This Row],[Total Female (15-24)]]</f>
        <v>48</v>
      </c>
      <c r="BT1124" s="22">
        <f>Enrollment[[#This Row],[Refugee Total]]+Enrollment[[#This Row],[Total Host]]</f>
        <v>109</v>
      </c>
      <c r="BU1124" s="22">
        <f>Enrollment[[#This Row],['# of Girls from refugee community in age group 3-5 enrolled in learning spaces]]+Enrollment[[#This Row],['# of Girls from host community in age group 3-5 enrolled in learning spaces]]</f>
        <v>21</v>
      </c>
      <c r="BV1124" s="22">
        <f>Enrollment[[#This Row],['# of Girls from refugee community in age group 6-14 enrolled in learning spaces]]+Enrollment[[#This Row],['# of Girls from host community in age group 6-14 enrolled in learning spaces]]</f>
        <v>27</v>
      </c>
      <c r="BW112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2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24" s="22">
        <f>Enrollment[[#This Row],['# of Boys from refugee community in age group 3-5 enrolled in learning spaces]]+Enrollment[[#This Row],['# of Boys from host community in age group 3-5 enrolled in learning spaces]]</f>
        <v>18</v>
      </c>
      <c r="BZ1124" s="22">
        <f>Enrollment[[#This Row],['# of Boys from refugee community in age group 6-14 enrolled in learning spaces]]+Enrollment[[#This Row],['# of Boys from host community in age group 6-14 enrolled in learning spaces]]</f>
        <v>43</v>
      </c>
      <c r="CA112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2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25" spans="1:80">
      <c r="A1125" s="21" t="s">
        <v>55</v>
      </c>
      <c r="B1125" s="21" t="s">
        <v>84</v>
      </c>
      <c r="E1125" s="21" t="s">
        <v>1736</v>
      </c>
      <c r="F1125" s="21" t="s">
        <v>1643</v>
      </c>
      <c r="G1125" s="21">
        <v>31013042</v>
      </c>
      <c r="H1125" s="21" t="s">
        <v>166</v>
      </c>
      <c r="I1125" s="21" t="s">
        <v>167</v>
      </c>
      <c r="J1125" s="21" t="s">
        <v>168</v>
      </c>
      <c r="K1125" s="21">
        <v>21.166125123992899</v>
      </c>
      <c r="L1125" s="21">
        <v>92.140719764306994</v>
      </c>
      <c r="M1125" s="21">
        <v>-38.760619204939402</v>
      </c>
      <c r="N1125" s="21">
        <v>4</v>
      </c>
      <c r="P1125" s="21" t="s">
        <v>99</v>
      </c>
      <c r="Q1125" s="21" t="s">
        <v>108</v>
      </c>
      <c r="S1125" s="21">
        <v>22</v>
      </c>
      <c r="T1125" s="21">
        <v>0</v>
      </c>
      <c r="U1125" s="21">
        <v>16</v>
      </c>
      <c r="V1125" s="21">
        <v>0</v>
      </c>
      <c r="W1125" s="21">
        <v>0</v>
      </c>
      <c r="X1125" s="21">
        <v>0</v>
      </c>
      <c r="Y1125" s="21">
        <v>0</v>
      </c>
      <c r="Z1125" s="21">
        <v>0</v>
      </c>
      <c r="AA1125" s="21">
        <v>33</v>
      </c>
      <c r="AB1125" s="21">
        <v>0</v>
      </c>
      <c r="AC1125" s="21">
        <v>37</v>
      </c>
      <c r="AD1125" s="21">
        <v>0</v>
      </c>
      <c r="AE1125" s="21">
        <v>0</v>
      </c>
      <c r="AF1125" s="21">
        <v>0</v>
      </c>
      <c r="AG1125" s="21">
        <v>0</v>
      </c>
      <c r="AH1125" s="21">
        <v>0</v>
      </c>
      <c r="AI1125" s="21">
        <v>0</v>
      </c>
      <c r="AJ1125" s="21">
        <v>0</v>
      </c>
      <c r="AK1125" s="21">
        <v>0</v>
      </c>
      <c r="AL1125" s="21">
        <v>0</v>
      </c>
      <c r="AM1125" s="21">
        <v>0</v>
      </c>
      <c r="AN1125" s="21">
        <v>0</v>
      </c>
      <c r="AO1125" s="21">
        <v>0</v>
      </c>
      <c r="AP1125" s="21">
        <v>0</v>
      </c>
      <c r="AQ1125" s="21">
        <v>0</v>
      </c>
      <c r="AR1125" s="21">
        <v>0</v>
      </c>
      <c r="AS1125" s="21">
        <v>0</v>
      </c>
      <c r="AT1125" s="21">
        <v>0</v>
      </c>
      <c r="AU1125" s="21">
        <v>0</v>
      </c>
      <c r="AV1125" s="21">
        <v>0</v>
      </c>
      <c r="AW1125" s="21">
        <v>0</v>
      </c>
      <c r="AX1125" s="21">
        <v>0</v>
      </c>
      <c r="AZ112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2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25" s="22">
        <f>Enrollment[[#This Row],[Refugee Children 3-14]]+Enrollment[[#This Row],[Refugee Children 15-24]]</f>
        <v>108</v>
      </c>
      <c r="BC112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2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25" s="22">
        <f>Enrollment[[#This Row],[Host Children 3-14]]+Enrollment[[#This Row],[Host Children 15-24]]</f>
        <v>0</v>
      </c>
      <c r="BF1125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125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125" s="22">
        <f>Enrollment[[#This Row],['# of Boys from host community in age group 3-5 enrolled in learning spaces]]+Enrollment[[#This Row],['# of Boys from host community in age group 6-14 enrolled in learning spaces]]</f>
        <v>0</v>
      </c>
      <c r="BI1125" s="22">
        <f>Enrollment[[#This Row],['# of Girls from host community in age group 3-5 enrolled in learning spaces]]+Enrollment[[#This Row],['# of Girls from host community in age group 6-14 enrolled in learning spaces]]</f>
        <v>0</v>
      </c>
      <c r="BJ1125" s="22">
        <f>Enrollment[[#This Row],[Male Refugee (3-14)]]+Enrollment[[#This Row],[Host Male (3-14)]]</f>
        <v>53</v>
      </c>
      <c r="BK1125" s="22">
        <f>Enrollment[[#This Row],[Female Refugee (3-14)]]+Enrollment[[#This Row],[Host Female (3-14)]]</f>
        <v>55</v>
      </c>
      <c r="BL112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2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25" s="22">
        <f>Enrollment[[#This Row],['# of Boys from host community in age group 15-17 enrolled in learning spaces]]+Enrollment[[#This Row],['# of Boys from host community in age group 18-24 enrolled in learning spaces]]</f>
        <v>0</v>
      </c>
      <c r="BO112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25" s="22">
        <f>Enrollment[[#This Row],[Male Refugee (15-24)]]+Enrollment[[#This Row],[Male Host (15-24)]]</f>
        <v>0</v>
      </c>
      <c r="BQ1125" s="22">
        <f>Enrollment[[#This Row],[Female Refugee  (15-24)]]+Enrollment[[#This Row],[Female Host (15-24)]]</f>
        <v>0</v>
      </c>
      <c r="BR1125" s="22">
        <f>Enrollment[[#This Row],[Total Male (3-14)]]+Enrollment[[#This Row],[Total Male (15-24)]]</f>
        <v>53</v>
      </c>
      <c r="BS1125" s="22">
        <f>Enrollment[[#This Row],[Total Female (3-14)]]+Enrollment[[#This Row],[Total Female (15-24)]]</f>
        <v>55</v>
      </c>
      <c r="BT1125" s="22">
        <f>Enrollment[[#This Row],[Refugee Total]]+Enrollment[[#This Row],[Total Host]]</f>
        <v>108</v>
      </c>
      <c r="BU1125" s="22">
        <f>Enrollment[[#This Row],['# of Girls from refugee community in age group 3-5 enrolled in learning spaces]]+Enrollment[[#This Row],['# of Girls from host community in age group 3-5 enrolled in learning spaces]]</f>
        <v>22</v>
      </c>
      <c r="BV1125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12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2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25" s="22">
        <f>Enrollment[[#This Row],['# of Boys from refugee community in age group 3-5 enrolled in learning spaces]]+Enrollment[[#This Row],['# of Boys from host community in age group 3-5 enrolled in learning spaces]]</f>
        <v>16</v>
      </c>
      <c r="BZ1125" s="22">
        <f>Enrollment[[#This Row],['# of Boys from refugee community in age group 6-14 enrolled in learning spaces]]+Enrollment[[#This Row],['# of Boys from host community in age group 6-14 enrolled in learning spaces]]</f>
        <v>37</v>
      </c>
      <c r="CA112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2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26" spans="1:80">
      <c r="A1126" s="21" t="s">
        <v>55</v>
      </c>
      <c r="B1126" s="21" t="s">
        <v>84</v>
      </c>
      <c r="E1126" s="21" t="s">
        <v>1736</v>
      </c>
      <c r="F1126" s="21" t="s">
        <v>1738</v>
      </c>
      <c r="G1126" s="21">
        <v>31013124</v>
      </c>
      <c r="H1126" s="21" t="s">
        <v>166</v>
      </c>
      <c r="I1126" s="21" t="s">
        <v>167</v>
      </c>
      <c r="J1126" s="21" t="s">
        <v>168</v>
      </c>
      <c r="K1126" s="21">
        <v>21.1689022692373</v>
      </c>
      <c r="L1126" s="21">
        <v>92.140985328576306</v>
      </c>
      <c r="M1126" s="21">
        <v>-30.158653075466901</v>
      </c>
      <c r="N1126" s="21">
        <v>4</v>
      </c>
      <c r="P1126" s="21" t="s">
        <v>99</v>
      </c>
      <c r="Q1126" s="21" t="s">
        <v>108</v>
      </c>
      <c r="S1126" s="21">
        <v>16</v>
      </c>
      <c r="T1126" s="21">
        <v>0</v>
      </c>
      <c r="U1126" s="21">
        <v>19</v>
      </c>
      <c r="V1126" s="21">
        <v>0</v>
      </c>
      <c r="W1126" s="21">
        <v>0</v>
      </c>
      <c r="X1126" s="21">
        <v>0</v>
      </c>
      <c r="Y1126" s="21">
        <v>0</v>
      </c>
      <c r="Z1126" s="21">
        <v>0</v>
      </c>
      <c r="AA1126" s="21">
        <v>32</v>
      </c>
      <c r="AB1126" s="21">
        <v>0</v>
      </c>
      <c r="AC1126" s="21">
        <v>38</v>
      </c>
      <c r="AD1126" s="21">
        <v>0</v>
      </c>
      <c r="AE1126" s="21">
        <v>0</v>
      </c>
      <c r="AF1126" s="21">
        <v>0</v>
      </c>
      <c r="AG1126" s="21">
        <v>0</v>
      </c>
      <c r="AH1126" s="21">
        <v>0</v>
      </c>
      <c r="AI1126" s="21">
        <v>0</v>
      </c>
      <c r="AJ1126" s="21">
        <v>0</v>
      </c>
      <c r="AK1126" s="21">
        <v>0</v>
      </c>
      <c r="AL1126" s="21">
        <v>0</v>
      </c>
      <c r="AM1126" s="21">
        <v>0</v>
      </c>
      <c r="AN1126" s="21">
        <v>0</v>
      </c>
      <c r="AO1126" s="21">
        <v>0</v>
      </c>
      <c r="AP1126" s="21">
        <v>0</v>
      </c>
      <c r="AQ1126" s="21">
        <v>0</v>
      </c>
      <c r="AR1126" s="21">
        <v>0</v>
      </c>
      <c r="AS1126" s="21">
        <v>0</v>
      </c>
      <c r="AT1126" s="21">
        <v>0</v>
      </c>
      <c r="AU1126" s="21">
        <v>0</v>
      </c>
      <c r="AV1126" s="21">
        <v>0</v>
      </c>
      <c r="AW1126" s="21">
        <v>0</v>
      </c>
      <c r="AX1126" s="21">
        <v>0</v>
      </c>
      <c r="AZ112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2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26" s="22">
        <f>Enrollment[[#This Row],[Refugee Children 3-14]]+Enrollment[[#This Row],[Refugee Children 15-24]]</f>
        <v>105</v>
      </c>
      <c r="BC112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2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26" s="22">
        <f>Enrollment[[#This Row],[Host Children 3-14]]+Enrollment[[#This Row],[Host Children 15-24]]</f>
        <v>0</v>
      </c>
      <c r="BF1126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126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126" s="22">
        <f>Enrollment[[#This Row],['# of Boys from host community in age group 3-5 enrolled in learning spaces]]+Enrollment[[#This Row],['# of Boys from host community in age group 6-14 enrolled in learning spaces]]</f>
        <v>0</v>
      </c>
      <c r="BI1126" s="22">
        <f>Enrollment[[#This Row],['# of Girls from host community in age group 3-5 enrolled in learning spaces]]+Enrollment[[#This Row],['# of Girls from host community in age group 6-14 enrolled in learning spaces]]</f>
        <v>0</v>
      </c>
      <c r="BJ1126" s="22">
        <f>Enrollment[[#This Row],[Male Refugee (3-14)]]+Enrollment[[#This Row],[Host Male (3-14)]]</f>
        <v>57</v>
      </c>
      <c r="BK1126" s="22">
        <f>Enrollment[[#This Row],[Female Refugee (3-14)]]+Enrollment[[#This Row],[Host Female (3-14)]]</f>
        <v>48</v>
      </c>
      <c r="BL112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2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26" s="22">
        <f>Enrollment[[#This Row],['# of Boys from host community in age group 15-17 enrolled in learning spaces]]+Enrollment[[#This Row],['# of Boys from host community in age group 18-24 enrolled in learning spaces]]</f>
        <v>0</v>
      </c>
      <c r="BO112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26" s="22">
        <f>Enrollment[[#This Row],[Male Refugee (15-24)]]+Enrollment[[#This Row],[Male Host (15-24)]]</f>
        <v>0</v>
      </c>
      <c r="BQ1126" s="22">
        <f>Enrollment[[#This Row],[Female Refugee  (15-24)]]+Enrollment[[#This Row],[Female Host (15-24)]]</f>
        <v>0</v>
      </c>
      <c r="BR1126" s="22">
        <f>Enrollment[[#This Row],[Total Male (3-14)]]+Enrollment[[#This Row],[Total Male (15-24)]]</f>
        <v>57</v>
      </c>
      <c r="BS1126" s="22">
        <f>Enrollment[[#This Row],[Total Female (3-14)]]+Enrollment[[#This Row],[Total Female (15-24)]]</f>
        <v>48</v>
      </c>
      <c r="BT1126" s="22">
        <f>Enrollment[[#This Row],[Refugee Total]]+Enrollment[[#This Row],[Total Host]]</f>
        <v>105</v>
      </c>
      <c r="BU1126" s="22">
        <f>Enrollment[[#This Row],['# of Girls from refugee community in age group 3-5 enrolled in learning spaces]]+Enrollment[[#This Row],['# of Girls from host community in age group 3-5 enrolled in learning spaces]]</f>
        <v>16</v>
      </c>
      <c r="BV1126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2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2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26" s="22">
        <f>Enrollment[[#This Row],['# of Boys from refugee community in age group 3-5 enrolled in learning spaces]]+Enrollment[[#This Row],['# of Boys from host community in age group 3-5 enrolled in learning spaces]]</f>
        <v>19</v>
      </c>
      <c r="BZ1126" s="22">
        <f>Enrollment[[#This Row],['# of Boys from refugee community in age group 6-14 enrolled in learning spaces]]+Enrollment[[#This Row],['# of Boys from host community in age group 6-14 enrolled in learning spaces]]</f>
        <v>38</v>
      </c>
      <c r="CA112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2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27" spans="1:80">
      <c r="A1127" s="21" t="s">
        <v>55</v>
      </c>
      <c r="B1127" s="21" t="s">
        <v>84</v>
      </c>
      <c r="E1127" s="21" t="s">
        <v>1739</v>
      </c>
      <c r="F1127" s="21" t="s">
        <v>1740</v>
      </c>
      <c r="G1127" s="21">
        <v>31012890</v>
      </c>
      <c r="H1127" s="21" t="s">
        <v>166</v>
      </c>
      <c r="I1127" s="21" t="s">
        <v>167</v>
      </c>
      <c r="J1127" s="21" t="s">
        <v>168</v>
      </c>
      <c r="K1127" s="21">
        <v>21.166076361671699</v>
      </c>
      <c r="L1127" s="21">
        <v>92.138693441403007</v>
      </c>
      <c r="M1127" s="21">
        <v>-11.2666288424517</v>
      </c>
      <c r="N1127" s="21">
        <v>4</v>
      </c>
      <c r="P1127" s="21" t="s">
        <v>99</v>
      </c>
      <c r="Q1127" s="21" t="s">
        <v>108</v>
      </c>
      <c r="S1127" s="21">
        <v>18</v>
      </c>
      <c r="T1127" s="21">
        <v>0</v>
      </c>
      <c r="U1127" s="21">
        <v>17</v>
      </c>
      <c r="V1127" s="21">
        <v>0</v>
      </c>
      <c r="W1127" s="21">
        <v>0</v>
      </c>
      <c r="X1127" s="21">
        <v>0</v>
      </c>
      <c r="Y1127" s="21">
        <v>0</v>
      </c>
      <c r="Z1127" s="21">
        <v>0</v>
      </c>
      <c r="AA1127" s="21">
        <v>31</v>
      </c>
      <c r="AB1127" s="21">
        <v>0</v>
      </c>
      <c r="AC1127" s="21">
        <v>40</v>
      </c>
      <c r="AD1127" s="21">
        <v>0</v>
      </c>
      <c r="AE1127" s="21">
        <v>0</v>
      </c>
      <c r="AF1127" s="21">
        <v>0</v>
      </c>
      <c r="AG1127" s="21">
        <v>0</v>
      </c>
      <c r="AH1127" s="21">
        <v>0</v>
      </c>
      <c r="AI1127" s="21">
        <v>0</v>
      </c>
      <c r="AJ1127" s="21">
        <v>0</v>
      </c>
      <c r="AK1127" s="21">
        <v>0</v>
      </c>
      <c r="AL1127" s="21">
        <v>0</v>
      </c>
      <c r="AM1127" s="21">
        <v>0</v>
      </c>
      <c r="AN1127" s="21">
        <v>0</v>
      </c>
      <c r="AO1127" s="21">
        <v>0</v>
      </c>
      <c r="AP1127" s="21">
        <v>0</v>
      </c>
      <c r="AQ1127" s="21">
        <v>0</v>
      </c>
      <c r="AR1127" s="21">
        <v>0</v>
      </c>
      <c r="AS1127" s="21">
        <v>0</v>
      </c>
      <c r="AT1127" s="21">
        <v>0</v>
      </c>
      <c r="AU1127" s="21">
        <v>0</v>
      </c>
      <c r="AV1127" s="21">
        <v>0</v>
      </c>
      <c r="AW1127" s="21">
        <v>0</v>
      </c>
      <c r="AX1127" s="21">
        <v>0</v>
      </c>
      <c r="AZ112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12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27" s="22">
        <f>Enrollment[[#This Row],[Refugee Children 3-14]]+Enrollment[[#This Row],[Refugee Children 15-24]]</f>
        <v>106</v>
      </c>
      <c r="BC112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2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27" s="22">
        <f>Enrollment[[#This Row],[Host Children 3-14]]+Enrollment[[#This Row],[Host Children 15-24]]</f>
        <v>0</v>
      </c>
      <c r="BF1127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127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127" s="22">
        <f>Enrollment[[#This Row],['# of Boys from host community in age group 3-5 enrolled in learning spaces]]+Enrollment[[#This Row],['# of Boys from host community in age group 6-14 enrolled in learning spaces]]</f>
        <v>0</v>
      </c>
      <c r="BI1127" s="22">
        <f>Enrollment[[#This Row],['# of Girls from host community in age group 3-5 enrolled in learning spaces]]+Enrollment[[#This Row],['# of Girls from host community in age group 6-14 enrolled in learning spaces]]</f>
        <v>0</v>
      </c>
      <c r="BJ1127" s="22">
        <f>Enrollment[[#This Row],[Male Refugee (3-14)]]+Enrollment[[#This Row],[Host Male (3-14)]]</f>
        <v>57</v>
      </c>
      <c r="BK1127" s="22">
        <f>Enrollment[[#This Row],[Female Refugee (3-14)]]+Enrollment[[#This Row],[Host Female (3-14)]]</f>
        <v>49</v>
      </c>
      <c r="BL112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2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27" s="22">
        <f>Enrollment[[#This Row],['# of Boys from host community in age group 15-17 enrolled in learning spaces]]+Enrollment[[#This Row],['# of Boys from host community in age group 18-24 enrolled in learning spaces]]</f>
        <v>0</v>
      </c>
      <c r="BO112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27" s="22">
        <f>Enrollment[[#This Row],[Male Refugee (15-24)]]+Enrollment[[#This Row],[Male Host (15-24)]]</f>
        <v>0</v>
      </c>
      <c r="BQ1127" s="22">
        <f>Enrollment[[#This Row],[Female Refugee  (15-24)]]+Enrollment[[#This Row],[Female Host (15-24)]]</f>
        <v>0</v>
      </c>
      <c r="BR1127" s="22">
        <f>Enrollment[[#This Row],[Total Male (3-14)]]+Enrollment[[#This Row],[Total Male (15-24)]]</f>
        <v>57</v>
      </c>
      <c r="BS1127" s="22">
        <f>Enrollment[[#This Row],[Total Female (3-14)]]+Enrollment[[#This Row],[Total Female (15-24)]]</f>
        <v>49</v>
      </c>
      <c r="BT1127" s="22">
        <f>Enrollment[[#This Row],[Refugee Total]]+Enrollment[[#This Row],[Total Host]]</f>
        <v>106</v>
      </c>
      <c r="BU1127" s="22">
        <f>Enrollment[[#This Row],['# of Girls from refugee community in age group 3-5 enrolled in learning spaces]]+Enrollment[[#This Row],['# of Girls from host community in age group 3-5 enrolled in learning spaces]]</f>
        <v>18</v>
      </c>
      <c r="BV1127" s="22">
        <f>Enrollment[[#This Row],['# of Girls from refugee community in age group 6-14 enrolled in learning spaces]]+Enrollment[[#This Row],['# of Girls from host community in age group 6-14 enrolled in learning spaces]]</f>
        <v>31</v>
      </c>
      <c r="BW112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2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27" s="22">
        <f>Enrollment[[#This Row],['# of Boys from refugee community in age group 3-5 enrolled in learning spaces]]+Enrollment[[#This Row],['# of Boys from host community in age group 3-5 enrolled in learning spaces]]</f>
        <v>17</v>
      </c>
      <c r="BZ1127" s="22">
        <f>Enrollment[[#This Row],['# of Boys from refugee community in age group 6-14 enrolled in learning spaces]]+Enrollment[[#This Row],['# of Boys from host community in age group 6-14 enrolled in learning spaces]]</f>
        <v>40</v>
      </c>
      <c r="CA112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2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28" spans="1:80">
      <c r="A1128" s="21" t="s">
        <v>55</v>
      </c>
      <c r="B1128" s="21" t="s">
        <v>84</v>
      </c>
      <c r="E1128" s="21" t="s">
        <v>1739</v>
      </c>
      <c r="F1128" s="21" t="s">
        <v>1741</v>
      </c>
      <c r="G1128" s="21">
        <v>31012893</v>
      </c>
      <c r="H1128" s="21" t="s">
        <v>166</v>
      </c>
      <c r="I1128" s="21" t="s">
        <v>259</v>
      </c>
      <c r="J1128" s="21" t="s">
        <v>168</v>
      </c>
      <c r="K1128" s="21">
        <v>21.164604262115098</v>
      </c>
      <c r="L1128" s="21">
        <v>92.140110315387403</v>
      </c>
      <c r="M1128" s="21">
        <v>-14.9638564485877</v>
      </c>
      <c r="N1128" s="21">
        <v>4</v>
      </c>
      <c r="P1128" s="21" t="s">
        <v>99</v>
      </c>
      <c r="Q1128" s="21" t="s">
        <v>108</v>
      </c>
      <c r="S1128" s="21">
        <v>15</v>
      </c>
      <c r="T1128" s="21">
        <v>0</v>
      </c>
      <c r="U1128" s="21">
        <v>20</v>
      </c>
      <c r="V1128" s="21">
        <v>0</v>
      </c>
      <c r="W1128" s="21">
        <v>0</v>
      </c>
      <c r="X1128" s="21">
        <v>0</v>
      </c>
      <c r="Y1128" s="21">
        <v>0</v>
      </c>
      <c r="Z1128" s="21">
        <v>0</v>
      </c>
      <c r="AA1128" s="21">
        <v>36</v>
      </c>
      <c r="AB1128" s="21">
        <v>0</v>
      </c>
      <c r="AC1128" s="21">
        <v>34</v>
      </c>
      <c r="AD1128" s="21">
        <v>0</v>
      </c>
      <c r="AE1128" s="21">
        <v>0</v>
      </c>
      <c r="AF1128" s="21">
        <v>0</v>
      </c>
      <c r="AG1128" s="21">
        <v>0</v>
      </c>
      <c r="AH1128" s="21">
        <v>0</v>
      </c>
      <c r="AI1128" s="21">
        <v>0</v>
      </c>
      <c r="AJ1128" s="21">
        <v>0</v>
      </c>
      <c r="AK1128" s="21">
        <v>0</v>
      </c>
      <c r="AL1128" s="21">
        <v>0</v>
      </c>
      <c r="AM1128" s="21">
        <v>0</v>
      </c>
      <c r="AN1128" s="21">
        <v>0</v>
      </c>
      <c r="AO1128" s="21">
        <v>0</v>
      </c>
      <c r="AP1128" s="21">
        <v>0</v>
      </c>
      <c r="AQ1128" s="21">
        <v>0</v>
      </c>
      <c r="AR1128" s="21">
        <v>0</v>
      </c>
      <c r="AS1128" s="21">
        <v>0</v>
      </c>
      <c r="AT1128" s="21">
        <v>0</v>
      </c>
      <c r="AU1128" s="21">
        <v>0</v>
      </c>
      <c r="AV1128" s="21">
        <v>0</v>
      </c>
      <c r="AW1128" s="21">
        <v>0</v>
      </c>
      <c r="AX1128" s="21">
        <v>0</v>
      </c>
      <c r="AZ112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2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28" s="22">
        <f>Enrollment[[#This Row],[Refugee Children 3-14]]+Enrollment[[#This Row],[Refugee Children 15-24]]</f>
        <v>105</v>
      </c>
      <c r="BC112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2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28" s="22">
        <f>Enrollment[[#This Row],[Host Children 3-14]]+Enrollment[[#This Row],[Host Children 15-24]]</f>
        <v>0</v>
      </c>
      <c r="BF1128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128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128" s="22">
        <f>Enrollment[[#This Row],['# of Boys from host community in age group 3-5 enrolled in learning spaces]]+Enrollment[[#This Row],['# of Boys from host community in age group 6-14 enrolled in learning spaces]]</f>
        <v>0</v>
      </c>
      <c r="BI1128" s="22">
        <f>Enrollment[[#This Row],['# of Girls from host community in age group 3-5 enrolled in learning spaces]]+Enrollment[[#This Row],['# of Girls from host community in age group 6-14 enrolled in learning spaces]]</f>
        <v>0</v>
      </c>
      <c r="BJ1128" s="22">
        <f>Enrollment[[#This Row],[Male Refugee (3-14)]]+Enrollment[[#This Row],[Host Male (3-14)]]</f>
        <v>54</v>
      </c>
      <c r="BK1128" s="22">
        <f>Enrollment[[#This Row],[Female Refugee (3-14)]]+Enrollment[[#This Row],[Host Female (3-14)]]</f>
        <v>51</v>
      </c>
      <c r="BL112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2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28" s="22">
        <f>Enrollment[[#This Row],['# of Boys from host community in age group 15-17 enrolled in learning spaces]]+Enrollment[[#This Row],['# of Boys from host community in age group 18-24 enrolled in learning spaces]]</f>
        <v>0</v>
      </c>
      <c r="BO112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28" s="22">
        <f>Enrollment[[#This Row],[Male Refugee (15-24)]]+Enrollment[[#This Row],[Male Host (15-24)]]</f>
        <v>0</v>
      </c>
      <c r="BQ1128" s="22">
        <f>Enrollment[[#This Row],[Female Refugee  (15-24)]]+Enrollment[[#This Row],[Female Host (15-24)]]</f>
        <v>0</v>
      </c>
      <c r="BR1128" s="22">
        <f>Enrollment[[#This Row],[Total Male (3-14)]]+Enrollment[[#This Row],[Total Male (15-24)]]</f>
        <v>54</v>
      </c>
      <c r="BS1128" s="22">
        <f>Enrollment[[#This Row],[Total Female (3-14)]]+Enrollment[[#This Row],[Total Female (15-24)]]</f>
        <v>51</v>
      </c>
      <c r="BT1128" s="22">
        <f>Enrollment[[#This Row],[Refugee Total]]+Enrollment[[#This Row],[Total Host]]</f>
        <v>105</v>
      </c>
      <c r="BU1128" s="22">
        <f>Enrollment[[#This Row],['# of Girls from refugee community in age group 3-5 enrolled in learning spaces]]+Enrollment[[#This Row],['# of Girls from host community in age group 3-5 enrolled in learning spaces]]</f>
        <v>15</v>
      </c>
      <c r="BV1128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2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2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28" s="22">
        <f>Enrollment[[#This Row],['# of Boys from refugee community in age group 3-5 enrolled in learning spaces]]+Enrollment[[#This Row],['# of Boys from host community in age group 3-5 enrolled in learning spaces]]</f>
        <v>20</v>
      </c>
      <c r="BZ1128" s="22">
        <f>Enrollment[[#This Row],['# of Boys from refugee community in age group 6-14 enrolled in learning spaces]]+Enrollment[[#This Row],['# of Boys from host community in age group 6-14 enrolled in learning spaces]]</f>
        <v>34</v>
      </c>
      <c r="CA112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2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29" spans="1:80">
      <c r="A1129" s="21" t="s">
        <v>55</v>
      </c>
      <c r="B1129" s="21" t="s">
        <v>84</v>
      </c>
      <c r="E1129" s="21" t="s">
        <v>1739</v>
      </c>
      <c r="F1129" s="21" t="s">
        <v>1742</v>
      </c>
      <c r="G1129" s="21">
        <v>31012931</v>
      </c>
      <c r="H1129" s="21" t="s">
        <v>166</v>
      </c>
      <c r="I1129" s="21" t="s">
        <v>259</v>
      </c>
      <c r="J1129" s="21" t="s">
        <v>168</v>
      </c>
      <c r="K1129" s="21">
        <v>21.1652234333156</v>
      </c>
      <c r="L1129" s="21">
        <v>92.139675513737103</v>
      </c>
      <c r="M1129" s="21">
        <v>-20.748503025799</v>
      </c>
      <c r="N1129" s="21">
        <v>4</v>
      </c>
      <c r="P1129" s="21" t="s">
        <v>99</v>
      </c>
      <c r="Q1129" s="21" t="s">
        <v>108</v>
      </c>
      <c r="S1129" s="21">
        <v>19</v>
      </c>
      <c r="T1129" s="21">
        <v>0</v>
      </c>
      <c r="U1129" s="21">
        <v>18</v>
      </c>
      <c r="V1129" s="21">
        <v>0</v>
      </c>
      <c r="W1129" s="21">
        <v>0</v>
      </c>
      <c r="X1129" s="21">
        <v>0</v>
      </c>
      <c r="Y1129" s="21">
        <v>0</v>
      </c>
      <c r="Z1129" s="21">
        <v>0</v>
      </c>
      <c r="AA1129" s="21">
        <v>29</v>
      </c>
      <c r="AB1129" s="21">
        <v>0</v>
      </c>
      <c r="AC1129" s="21">
        <v>41</v>
      </c>
      <c r="AD1129" s="21">
        <v>0</v>
      </c>
      <c r="AE1129" s="21">
        <v>0</v>
      </c>
      <c r="AF1129" s="21">
        <v>0</v>
      </c>
      <c r="AG1129" s="21">
        <v>0</v>
      </c>
      <c r="AH1129" s="21">
        <v>0</v>
      </c>
      <c r="AI1129" s="21">
        <v>0</v>
      </c>
      <c r="AJ1129" s="21">
        <v>0</v>
      </c>
      <c r="AK1129" s="21">
        <v>0</v>
      </c>
      <c r="AL1129" s="21">
        <v>0</v>
      </c>
      <c r="AM1129" s="21">
        <v>0</v>
      </c>
      <c r="AN1129" s="21">
        <v>0</v>
      </c>
      <c r="AO1129" s="21">
        <v>0</v>
      </c>
      <c r="AP1129" s="21">
        <v>0</v>
      </c>
      <c r="AQ1129" s="21">
        <v>0</v>
      </c>
      <c r="AR1129" s="21">
        <v>0</v>
      </c>
      <c r="AS1129" s="21">
        <v>0</v>
      </c>
      <c r="AT1129" s="21">
        <v>0</v>
      </c>
      <c r="AU1129" s="21">
        <v>0</v>
      </c>
      <c r="AV1129" s="21">
        <v>0</v>
      </c>
      <c r="AW1129" s="21">
        <v>0</v>
      </c>
      <c r="AX1129" s="21">
        <v>0</v>
      </c>
      <c r="AZ112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2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29" s="22">
        <f>Enrollment[[#This Row],[Refugee Children 3-14]]+Enrollment[[#This Row],[Refugee Children 15-24]]</f>
        <v>107</v>
      </c>
      <c r="BC112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2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29" s="22">
        <f>Enrollment[[#This Row],[Host Children 3-14]]+Enrollment[[#This Row],[Host Children 15-24]]</f>
        <v>0</v>
      </c>
      <c r="BF1129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129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129" s="22">
        <f>Enrollment[[#This Row],['# of Boys from host community in age group 3-5 enrolled in learning spaces]]+Enrollment[[#This Row],['# of Boys from host community in age group 6-14 enrolled in learning spaces]]</f>
        <v>0</v>
      </c>
      <c r="BI1129" s="22">
        <f>Enrollment[[#This Row],['# of Girls from host community in age group 3-5 enrolled in learning spaces]]+Enrollment[[#This Row],['# of Girls from host community in age group 6-14 enrolled in learning spaces]]</f>
        <v>0</v>
      </c>
      <c r="BJ1129" s="22">
        <f>Enrollment[[#This Row],[Male Refugee (3-14)]]+Enrollment[[#This Row],[Host Male (3-14)]]</f>
        <v>59</v>
      </c>
      <c r="BK1129" s="22">
        <f>Enrollment[[#This Row],[Female Refugee (3-14)]]+Enrollment[[#This Row],[Host Female (3-14)]]</f>
        <v>48</v>
      </c>
      <c r="BL112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2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29" s="22">
        <f>Enrollment[[#This Row],['# of Boys from host community in age group 15-17 enrolled in learning spaces]]+Enrollment[[#This Row],['# of Boys from host community in age group 18-24 enrolled in learning spaces]]</f>
        <v>0</v>
      </c>
      <c r="BO112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29" s="22">
        <f>Enrollment[[#This Row],[Male Refugee (15-24)]]+Enrollment[[#This Row],[Male Host (15-24)]]</f>
        <v>0</v>
      </c>
      <c r="BQ1129" s="22">
        <f>Enrollment[[#This Row],[Female Refugee  (15-24)]]+Enrollment[[#This Row],[Female Host (15-24)]]</f>
        <v>0</v>
      </c>
      <c r="BR1129" s="22">
        <f>Enrollment[[#This Row],[Total Male (3-14)]]+Enrollment[[#This Row],[Total Male (15-24)]]</f>
        <v>59</v>
      </c>
      <c r="BS1129" s="22">
        <f>Enrollment[[#This Row],[Total Female (3-14)]]+Enrollment[[#This Row],[Total Female (15-24)]]</f>
        <v>48</v>
      </c>
      <c r="BT1129" s="22">
        <f>Enrollment[[#This Row],[Refugee Total]]+Enrollment[[#This Row],[Total Host]]</f>
        <v>107</v>
      </c>
      <c r="BU1129" s="22">
        <f>Enrollment[[#This Row],['# of Girls from refugee community in age group 3-5 enrolled in learning spaces]]+Enrollment[[#This Row],['# of Girls from host community in age group 3-5 enrolled in learning spaces]]</f>
        <v>19</v>
      </c>
      <c r="BV1129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12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2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29" s="22">
        <f>Enrollment[[#This Row],['# of Boys from refugee community in age group 3-5 enrolled in learning spaces]]+Enrollment[[#This Row],['# of Boys from host community in age group 3-5 enrolled in learning spaces]]</f>
        <v>18</v>
      </c>
      <c r="BZ1129" s="22">
        <f>Enrollment[[#This Row],['# of Boys from refugee community in age group 6-14 enrolled in learning spaces]]+Enrollment[[#This Row],['# of Boys from host community in age group 6-14 enrolled in learning spaces]]</f>
        <v>41</v>
      </c>
      <c r="CA112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2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30" spans="1:80">
      <c r="A1130" s="21" t="s">
        <v>55</v>
      </c>
      <c r="B1130" s="21" t="s">
        <v>84</v>
      </c>
      <c r="E1130" s="21" t="s">
        <v>1739</v>
      </c>
      <c r="F1130" s="21" t="s">
        <v>1631</v>
      </c>
      <c r="G1130" s="21">
        <v>31013061</v>
      </c>
      <c r="H1130" s="21" t="s">
        <v>166</v>
      </c>
      <c r="I1130" s="21" t="s">
        <v>259</v>
      </c>
      <c r="J1130" s="21" t="s">
        <v>168</v>
      </c>
      <c r="K1130" s="21">
        <v>21.165697191943</v>
      </c>
      <c r="L1130" s="21">
        <v>92.139353608781505</v>
      </c>
      <c r="M1130" s="21">
        <v>-16.566614065659198</v>
      </c>
      <c r="N1130" s="21">
        <v>4</v>
      </c>
      <c r="P1130" s="21" t="s">
        <v>99</v>
      </c>
      <c r="Q1130" s="21" t="s">
        <v>108</v>
      </c>
      <c r="S1130" s="21">
        <v>20</v>
      </c>
      <c r="T1130" s="21">
        <v>0</v>
      </c>
      <c r="U1130" s="21">
        <v>17</v>
      </c>
      <c r="V1130" s="21">
        <v>0</v>
      </c>
      <c r="W1130" s="21">
        <v>0</v>
      </c>
      <c r="X1130" s="21">
        <v>0</v>
      </c>
      <c r="Y1130" s="21">
        <v>0</v>
      </c>
      <c r="Z1130" s="21">
        <v>0</v>
      </c>
      <c r="AA1130" s="21">
        <v>32</v>
      </c>
      <c r="AB1130" s="21">
        <v>0</v>
      </c>
      <c r="AC1130" s="21">
        <v>38</v>
      </c>
      <c r="AD1130" s="21">
        <v>0</v>
      </c>
      <c r="AE1130" s="21">
        <v>0</v>
      </c>
      <c r="AF1130" s="21">
        <v>0</v>
      </c>
      <c r="AG1130" s="21">
        <v>0</v>
      </c>
      <c r="AH1130" s="21">
        <v>0</v>
      </c>
      <c r="AI1130" s="21">
        <v>0</v>
      </c>
      <c r="AJ1130" s="21">
        <v>0</v>
      </c>
      <c r="AK1130" s="21">
        <v>0</v>
      </c>
      <c r="AL1130" s="21">
        <v>0</v>
      </c>
      <c r="AM1130" s="21">
        <v>0</v>
      </c>
      <c r="AN1130" s="21">
        <v>0</v>
      </c>
      <c r="AO1130" s="21">
        <v>0</v>
      </c>
      <c r="AP1130" s="21">
        <v>0</v>
      </c>
      <c r="AQ1130" s="21">
        <v>0</v>
      </c>
      <c r="AR1130" s="21">
        <v>0</v>
      </c>
      <c r="AS1130" s="21">
        <v>0</v>
      </c>
      <c r="AT1130" s="21">
        <v>0</v>
      </c>
      <c r="AU1130" s="21">
        <v>0</v>
      </c>
      <c r="AV1130" s="21">
        <v>0</v>
      </c>
      <c r="AW1130" s="21">
        <v>0</v>
      </c>
      <c r="AX1130" s="21">
        <v>0</v>
      </c>
      <c r="AZ113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3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30" s="22">
        <f>Enrollment[[#This Row],[Refugee Children 3-14]]+Enrollment[[#This Row],[Refugee Children 15-24]]</f>
        <v>107</v>
      </c>
      <c r="BC113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3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30" s="22">
        <f>Enrollment[[#This Row],[Host Children 3-14]]+Enrollment[[#This Row],[Host Children 15-24]]</f>
        <v>0</v>
      </c>
      <c r="BF1130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130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130" s="22">
        <f>Enrollment[[#This Row],['# of Boys from host community in age group 3-5 enrolled in learning spaces]]+Enrollment[[#This Row],['# of Boys from host community in age group 6-14 enrolled in learning spaces]]</f>
        <v>0</v>
      </c>
      <c r="BI1130" s="22">
        <f>Enrollment[[#This Row],['# of Girls from host community in age group 3-5 enrolled in learning spaces]]+Enrollment[[#This Row],['# of Girls from host community in age group 6-14 enrolled in learning spaces]]</f>
        <v>0</v>
      </c>
      <c r="BJ1130" s="22">
        <f>Enrollment[[#This Row],[Male Refugee (3-14)]]+Enrollment[[#This Row],[Host Male (3-14)]]</f>
        <v>55</v>
      </c>
      <c r="BK1130" s="22">
        <f>Enrollment[[#This Row],[Female Refugee (3-14)]]+Enrollment[[#This Row],[Host Female (3-14)]]</f>
        <v>52</v>
      </c>
      <c r="BL113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3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30" s="22">
        <f>Enrollment[[#This Row],['# of Boys from host community in age group 15-17 enrolled in learning spaces]]+Enrollment[[#This Row],['# of Boys from host community in age group 18-24 enrolled in learning spaces]]</f>
        <v>0</v>
      </c>
      <c r="BO113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30" s="22">
        <f>Enrollment[[#This Row],[Male Refugee (15-24)]]+Enrollment[[#This Row],[Male Host (15-24)]]</f>
        <v>0</v>
      </c>
      <c r="BQ1130" s="22">
        <f>Enrollment[[#This Row],[Female Refugee  (15-24)]]+Enrollment[[#This Row],[Female Host (15-24)]]</f>
        <v>0</v>
      </c>
      <c r="BR1130" s="22">
        <f>Enrollment[[#This Row],[Total Male (3-14)]]+Enrollment[[#This Row],[Total Male (15-24)]]</f>
        <v>55</v>
      </c>
      <c r="BS1130" s="22">
        <f>Enrollment[[#This Row],[Total Female (3-14)]]+Enrollment[[#This Row],[Total Female (15-24)]]</f>
        <v>52</v>
      </c>
      <c r="BT1130" s="22">
        <f>Enrollment[[#This Row],[Refugee Total]]+Enrollment[[#This Row],[Total Host]]</f>
        <v>107</v>
      </c>
      <c r="BU1130" s="22">
        <f>Enrollment[[#This Row],['# of Girls from refugee community in age group 3-5 enrolled in learning spaces]]+Enrollment[[#This Row],['# of Girls from host community in age group 3-5 enrolled in learning spaces]]</f>
        <v>20</v>
      </c>
      <c r="BV1130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3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3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30" s="22">
        <f>Enrollment[[#This Row],['# of Boys from refugee community in age group 3-5 enrolled in learning spaces]]+Enrollment[[#This Row],['# of Boys from host community in age group 3-5 enrolled in learning spaces]]</f>
        <v>17</v>
      </c>
      <c r="BZ1130" s="22">
        <f>Enrollment[[#This Row],['# of Boys from refugee community in age group 6-14 enrolled in learning spaces]]+Enrollment[[#This Row],['# of Boys from host community in age group 6-14 enrolled in learning spaces]]</f>
        <v>38</v>
      </c>
      <c r="CA113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3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31" spans="1:80">
      <c r="A1131" s="21" t="s">
        <v>34</v>
      </c>
      <c r="B1131" s="21" t="s">
        <v>63</v>
      </c>
      <c r="E1131" s="21" t="s">
        <v>291</v>
      </c>
      <c r="F1131" s="21" t="s">
        <v>1688</v>
      </c>
      <c r="G1131" s="21">
        <v>31012993</v>
      </c>
      <c r="H1131" s="21" t="s">
        <v>166</v>
      </c>
      <c r="I1131" s="21" t="s">
        <v>167</v>
      </c>
      <c r="J1131" s="21" t="s">
        <v>168</v>
      </c>
      <c r="K1131" s="21">
        <v>21.162773586767099</v>
      </c>
      <c r="L1131" s="21">
        <v>92.146356423036394</v>
      </c>
      <c r="M1131" s="21">
        <v>-39.919709506528399</v>
      </c>
      <c r="N1131" s="21">
        <v>4</v>
      </c>
      <c r="P1131" s="21" t="s">
        <v>99</v>
      </c>
      <c r="Q1131" s="21" t="s">
        <v>108</v>
      </c>
      <c r="S1131" s="21">
        <v>21</v>
      </c>
      <c r="T1131" s="21">
        <v>0</v>
      </c>
      <c r="U1131" s="21">
        <v>15</v>
      </c>
      <c r="V1131" s="21">
        <v>0</v>
      </c>
      <c r="W1131" s="21">
        <v>0</v>
      </c>
      <c r="X1131" s="21">
        <v>0</v>
      </c>
      <c r="Y1131" s="21">
        <v>0</v>
      </c>
      <c r="Z1131" s="21">
        <v>0</v>
      </c>
      <c r="AA1131" s="21">
        <v>32</v>
      </c>
      <c r="AB1131" s="21">
        <v>0</v>
      </c>
      <c r="AC1131" s="21">
        <v>38</v>
      </c>
      <c r="AD1131" s="21">
        <v>0</v>
      </c>
      <c r="AE1131" s="21">
        <v>0</v>
      </c>
      <c r="AF1131" s="21">
        <v>0</v>
      </c>
      <c r="AG1131" s="21">
        <v>0</v>
      </c>
      <c r="AH1131" s="21">
        <v>0</v>
      </c>
      <c r="AI1131" s="21">
        <v>0</v>
      </c>
      <c r="AJ1131" s="21">
        <v>0</v>
      </c>
      <c r="AK1131" s="21">
        <v>0</v>
      </c>
      <c r="AL1131" s="21">
        <v>0</v>
      </c>
      <c r="AM1131" s="21">
        <v>0</v>
      </c>
      <c r="AN1131" s="21">
        <v>0</v>
      </c>
      <c r="AO1131" s="21">
        <v>0</v>
      </c>
      <c r="AP1131" s="21">
        <v>0</v>
      </c>
      <c r="AQ1131" s="21">
        <v>0</v>
      </c>
      <c r="AR1131" s="21">
        <v>0</v>
      </c>
      <c r="AS1131" s="21">
        <v>0</v>
      </c>
      <c r="AT1131" s="21">
        <v>0</v>
      </c>
      <c r="AU1131" s="21">
        <v>0</v>
      </c>
      <c r="AV1131" s="21">
        <v>0</v>
      </c>
      <c r="AW1131" s="21">
        <v>0</v>
      </c>
      <c r="AX1131" s="21">
        <v>0</v>
      </c>
      <c r="AZ113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13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31" s="22">
        <f>Enrollment[[#This Row],[Refugee Children 3-14]]+Enrollment[[#This Row],[Refugee Children 15-24]]</f>
        <v>106</v>
      </c>
      <c r="BC113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3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31" s="22">
        <f>Enrollment[[#This Row],[Host Children 3-14]]+Enrollment[[#This Row],[Host Children 15-24]]</f>
        <v>0</v>
      </c>
      <c r="BF1131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131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131" s="22">
        <f>Enrollment[[#This Row],['# of Boys from host community in age group 3-5 enrolled in learning spaces]]+Enrollment[[#This Row],['# of Boys from host community in age group 6-14 enrolled in learning spaces]]</f>
        <v>0</v>
      </c>
      <c r="BI1131" s="22">
        <f>Enrollment[[#This Row],['# of Girls from host community in age group 3-5 enrolled in learning spaces]]+Enrollment[[#This Row],['# of Girls from host community in age group 6-14 enrolled in learning spaces]]</f>
        <v>0</v>
      </c>
      <c r="BJ1131" s="22">
        <f>Enrollment[[#This Row],[Male Refugee (3-14)]]+Enrollment[[#This Row],[Host Male (3-14)]]</f>
        <v>53</v>
      </c>
      <c r="BK1131" s="22">
        <f>Enrollment[[#This Row],[Female Refugee (3-14)]]+Enrollment[[#This Row],[Host Female (3-14)]]</f>
        <v>53</v>
      </c>
      <c r="BL113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3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31" s="22">
        <f>Enrollment[[#This Row],['# of Boys from host community in age group 15-17 enrolled in learning spaces]]+Enrollment[[#This Row],['# of Boys from host community in age group 18-24 enrolled in learning spaces]]</f>
        <v>0</v>
      </c>
      <c r="BO113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31" s="22">
        <f>Enrollment[[#This Row],[Male Refugee (15-24)]]+Enrollment[[#This Row],[Male Host (15-24)]]</f>
        <v>0</v>
      </c>
      <c r="BQ1131" s="22">
        <f>Enrollment[[#This Row],[Female Refugee  (15-24)]]+Enrollment[[#This Row],[Female Host (15-24)]]</f>
        <v>0</v>
      </c>
      <c r="BR1131" s="22">
        <f>Enrollment[[#This Row],[Total Male (3-14)]]+Enrollment[[#This Row],[Total Male (15-24)]]</f>
        <v>53</v>
      </c>
      <c r="BS1131" s="22">
        <f>Enrollment[[#This Row],[Total Female (3-14)]]+Enrollment[[#This Row],[Total Female (15-24)]]</f>
        <v>53</v>
      </c>
      <c r="BT1131" s="22">
        <f>Enrollment[[#This Row],[Refugee Total]]+Enrollment[[#This Row],[Total Host]]</f>
        <v>106</v>
      </c>
      <c r="BU1131" s="22">
        <f>Enrollment[[#This Row],['# of Girls from refugee community in age group 3-5 enrolled in learning spaces]]+Enrollment[[#This Row],['# of Girls from host community in age group 3-5 enrolled in learning spaces]]</f>
        <v>21</v>
      </c>
      <c r="BV1131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3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3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31" s="22">
        <f>Enrollment[[#This Row],['# of Boys from refugee community in age group 3-5 enrolled in learning spaces]]+Enrollment[[#This Row],['# of Boys from host community in age group 3-5 enrolled in learning spaces]]</f>
        <v>15</v>
      </c>
      <c r="BZ1131" s="22">
        <f>Enrollment[[#This Row],['# of Boys from refugee community in age group 6-14 enrolled in learning spaces]]+Enrollment[[#This Row],['# of Boys from host community in age group 6-14 enrolled in learning spaces]]</f>
        <v>38</v>
      </c>
      <c r="CA113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3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32" spans="1:80">
      <c r="A1132" s="21" t="s">
        <v>34</v>
      </c>
      <c r="B1132" s="21" t="s">
        <v>63</v>
      </c>
      <c r="E1132" s="21" t="s">
        <v>291</v>
      </c>
      <c r="F1132" s="21" t="s">
        <v>1681</v>
      </c>
      <c r="G1132" s="21">
        <v>31013032</v>
      </c>
      <c r="H1132" s="21" t="s">
        <v>166</v>
      </c>
      <c r="I1132" s="21" t="s">
        <v>167</v>
      </c>
      <c r="J1132" s="21" t="s">
        <v>168</v>
      </c>
      <c r="K1132" s="21">
        <v>21.161248000000001</v>
      </c>
      <c r="L1132" s="21">
        <v>92.147639999999996</v>
      </c>
      <c r="M1132" s="21">
        <v>0</v>
      </c>
      <c r="N1132" s="21">
        <v>0</v>
      </c>
      <c r="P1132" s="21" t="s">
        <v>99</v>
      </c>
      <c r="Q1132" s="21" t="s">
        <v>108</v>
      </c>
      <c r="S1132" s="21">
        <v>19</v>
      </c>
      <c r="T1132" s="21">
        <v>0</v>
      </c>
      <c r="U1132" s="21">
        <v>19</v>
      </c>
      <c r="V1132" s="21">
        <v>0</v>
      </c>
      <c r="W1132" s="21">
        <v>0</v>
      </c>
      <c r="X1132" s="21">
        <v>0</v>
      </c>
      <c r="Y1132" s="21">
        <v>0</v>
      </c>
      <c r="Z1132" s="21">
        <v>0</v>
      </c>
      <c r="AA1132" s="21">
        <v>35</v>
      </c>
      <c r="AB1132" s="21">
        <v>0</v>
      </c>
      <c r="AC1132" s="21">
        <v>35</v>
      </c>
      <c r="AD1132" s="21">
        <v>0</v>
      </c>
      <c r="AE1132" s="21">
        <v>0</v>
      </c>
      <c r="AF1132" s="21">
        <v>0</v>
      </c>
      <c r="AG1132" s="21">
        <v>0</v>
      </c>
      <c r="AH1132" s="21">
        <v>0</v>
      </c>
      <c r="AI1132" s="21">
        <v>0</v>
      </c>
      <c r="AJ1132" s="21">
        <v>0</v>
      </c>
      <c r="AK1132" s="21">
        <v>0</v>
      </c>
      <c r="AL1132" s="21">
        <v>0</v>
      </c>
      <c r="AM1132" s="21">
        <v>0</v>
      </c>
      <c r="AN1132" s="21">
        <v>0</v>
      </c>
      <c r="AO1132" s="21">
        <v>0</v>
      </c>
      <c r="AP1132" s="21">
        <v>0</v>
      </c>
      <c r="AQ1132" s="21">
        <v>0</v>
      </c>
      <c r="AR1132" s="21">
        <v>0</v>
      </c>
      <c r="AS1132" s="21">
        <v>0</v>
      </c>
      <c r="AT1132" s="21">
        <v>0</v>
      </c>
      <c r="AU1132" s="21">
        <v>0</v>
      </c>
      <c r="AV1132" s="21">
        <v>0</v>
      </c>
      <c r="AW1132" s="21">
        <v>0</v>
      </c>
      <c r="AX1132" s="21">
        <v>0</v>
      </c>
      <c r="AZ113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3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32" s="22">
        <f>Enrollment[[#This Row],[Refugee Children 3-14]]+Enrollment[[#This Row],[Refugee Children 15-24]]</f>
        <v>108</v>
      </c>
      <c r="BC113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3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32" s="22">
        <f>Enrollment[[#This Row],[Host Children 3-14]]+Enrollment[[#This Row],[Host Children 15-24]]</f>
        <v>0</v>
      </c>
      <c r="BF1132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132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132" s="22">
        <f>Enrollment[[#This Row],['# of Boys from host community in age group 3-5 enrolled in learning spaces]]+Enrollment[[#This Row],['# of Boys from host community in age group 6-14 enrolled in learning spaces]]</f>
        <v>0</v>
      </c>
      <c r="BI1132" s="22">
        <f>Enrollment[[#This Row],['# of Girls from host community in age group 3-5 enrolled in learning spaces]]+Enrollment[[#This Row],['# of Girls from host community in age group 6-14 enrolled in learning spaces]]</f>
        <v>0</v>
      </c>
      <c r="BJ1132" s="22">
        <f>Enrollment[[#This Row],[Male Refugee (3-14)]]+Enrollment[[#This Row],[Host Male (3-14)]]</f>
        <v>54</v>
      </c>
      <c r="BK1132" s="22">
        <f>Enrollment[[#This Row],[Female Refugee (3-14)]]+Enrollment[[#This Row],[Host Female (3-14)]]</f>
        <v>54</v>
      </c>
      <c r="BL113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3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32" s="22">
        <f>Enrollment[[#This Row],['# of Boys from host community in age group 15-17 enrolled in learning spaces]]+Enrollment[[#This Row],['# of Boys from host community in age group 18-24 enrolled in learning spaces]]</f>
        <v>0</v>
      </c>
      <c r="BO113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32" s="22">
        <f>Enrollment[[#This Row],[Male Refugee (15-24)]]+Enrollment[[#This Row],[Male Host (15-24)]]</f>
        <v>0</v>
      </c>
      <c r="BQ1132" s="22">
        <f>Enrollment[[#This Row],[Female Refugee  (15-24)]]+Enrollment[[#This Row],[Female Host (15-24)]]</f>
        <v>0</v>
      </c>
      <c r="BR1132" s="22">
        <f>Enrollment[[#This Row],[Total Male (3-14)]]+Enrollment[[#This Row],[Total Male (15-24)]]</f>
        <v>54</v>
      </c>
      <c r="BS1132" s="22">
        <f>Enrollment[[#This Row],[Total Female (3-14)]]+Enrollment[[#This Row],[Total Female (15-24)]]</f>
        <v>54</v>
      </c>
      <c r="BT1132" s="22">
        <f>Enrollment[[#This Row],[Refugee Total]]+Enrollment[[#This Row],[Total Host]]</f>
        <v>108</v>
      </c>
      <c r="BU1132" s="22">
        <f>Enrollment[[#This Row],['# of Girls from refugee community in age group 3-5 enrolled in learning spaces]]+Enrollment[[#This Row],['# of Girls from host community in age group 3-5 enrolled in learning spaces]]</f>
        <v>19</v>
      </c>
      <c r="BV1132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13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3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32" s="22">
        <f>Enrollment[[#This Row],['# of Boys from refugee community in age group 3-5 enrolled in learning spaces]]+Enrollment[[#This Row],['# of Boys from host community in age group 3-5 enrolled in learning spaces]]</f>
        <v>19</v>
      </c>
      <c r="BZ1132" s="22">
        <f>Enrollment[[#This Row],['# of Boys from refugee community in age group 6-14 enrolled in learning spaces]]+Enrollment[[#This Row],['# of Boys from host community in age group 6-14 enrolled in learning spaces]]</f>
        <v>35</v>
      </c>
      <c r="CA113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3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33" spans="1:80">
      <c r="A1133" s="21" t="s">
        <v>34</v>
      </c>
      <c r="B1133" s="21" t="s">
        <v>63</v>
      </c>
      <c r="E1133" s="21" t="s">
        <v>291</v>
      </c>
      <c r="F1133" s="21" t="s">
        <v>1684</v>
      </c>
      <c r="G1133" s="21">
        <v>31013054</v>
      </c>
      <c r="H1133" s="21" t="s">
        <v>166</v>
      </c>
      <c r="I1133" s="21" t="s">
        <v>167</v>
      </c>
      <c r="J1133" s="21" t="s">
        <v>168</v>
      </c>
      <c r="K1133" s="21">
        <v>21.1622865396916</v>
      </c>
      <c r="L1133" s="21">
        <v>92.146933284313306</v>
      </c>
      <c r="M1133" s="21">
        <v>-44.854568183474697</v>
      </c>
      <c r="N1133" s="21">
        <v>4</v>
      </c>
      <c r="P1133" s="21" t="s">
        <v>99</v>
      </c>
      <c r="Q1133" s="21" t="s">
        <v>108</v>
      </c>
      <c r="S1133" s="21">
        <v>19</v>
      </c>
      <c r="T1133" s="21">
        <v>0</v>
      </c>
      <c r="U1133" s="21">
        <v>19</v>
      </c>
      <c r="V1133" s="21">
        <v>0</v>
      </c>
      <c r="W1133" s="21">
        <v>0</v>
      </c>
      <c r="X1133" s="21">
        <v>0</v>
      </c>
      <c r="Y1133" s="21">
        <v>0</v>
      </c>
      <c r="Z1133" s="21">
        <v>0</v>
      </c>
      <c r="AA1133" s="21">
        <v>36</v>
      </c>
      <c r="AB1133" s="21">
        <v>0</v>
      </c>
      <c r="AC1133" s="21">
        <v>34</v>
      </c>
      <c r="AD1133" s="21">
        <v>0</v>
      </c>
      <c r="AE1133" s="21">
        <v>0</v>
      </c>
      <c r="AF1133" s="21">
        <v>0</v>
      </c>
      <c r="AG1133" s="21">
        <v>0</v>
      </c>
      <c r="AH1133" s="21">
        <v>0</v>
      </c>
      <c r="AI1133" s="21">
        <v>0</v>
      </c>
      <c r="AJ1133" s="21">
        <v>0</v>
      </c>
      <c r="AK1133" s="21">
        <v>0</v>
      </c>
      <c r="AL1133" s="21">
        <v>0</v>
      </c>
      <c r="AM1133" s="21">
        <v>0</v>
      </c>
      <c r="AN1133" s="21">
        <v>0</v>
      </c>
      <c r="AO1133" s="21">
        <v>0</v>
      </c>
      <c r="AP1133" s="21">
        <v>0</v>
      </c>
      <c r="AQ1133" s="21">
        <v>0</v>
      </c>
      <c r="AR1133" s="21">
        <v>0</v>
      </c>
      <c r="AS1133" s="21">
        <v>0</v>
      </c>
      <c r="AT1133" s="21">
        <v>0</v>
      </c>
      <c r="AU1133" s="21">
        <v>0</v>
      </c>
      <c r="AV1133" s="21">
        <v>0</v>
      </c>
      <c r="AW1133" s="21">
        <v>0</v>
      </c>
      <c r="AX1133" s="21">
        <v>0</v>
      </c>
      <c r="AZ113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3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33" s="22">
        <f>Enrollment[[#This Row],[Refugee Children 3-14]]+Enrollment[[#This Row],[Refugee Children 15-24]]</f>
        <v>108</v>
      </c>
      <c r="BC113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3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33" s="22">
        <f>Enrollment[[#This Row],[Host Children 3-14]]+Enrollment[[#This Row],[Host Children 15-24]]</f>
        <v>0</v>
      </c>
      <c r="BF1133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133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133" s="22">
        <f>Enrollment[[#This Row],['# of Boys from host community in age group 3-5 enrolled in learning spaces]]+Enrollment[[#This Row],['# of Boys from host community in age group 6-14 enrolled in learning spaces]]</f>
        <v>0</v>
      </c>
      <c r="BI1133" s="22">
        <f>Enrollment[[#This Row],['# of Girls from host community in age group 3-5 enrolled in learning spaces]]+Enrollment[[#This Row],['# of Girls from host community in age group 6-14 enrolled in learning spaces]]</f>
        <v>0</v>
      </c>
      <c r="BJ1133" s="22">
        <f>Enrollment[[#This Row],[Male Refugee (3-14)]]+Enrollment[[#This Row],[Host Male (3-14)]]</f>
        <v>53</v>
      </c>
      <c r="BK1133" s="22">
        <f>Enrollment[[#This Row],[Female Refugee (3-14)]]+Enrollment[[#This Row],[Host Female (3-14)]]</f>
        <v>55</v>
      </c>
      <c r="BL113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3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33" s="22">
        <f>Enrollment[[#This Row],['# of Boys from host community in age group 15-17 enrolled in learning spaces]]+Enrollment[[#This Row],['# of Boys from host community in age group 18-24 enrolled in learning spaces]]</f>
        <v>0</v>
      </c>
      <c r="BO113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33" s="22">
        <f>Enrollment[[#This Row],[Male Refugee (15-24)]]+Enrollment[[#This Row],[Male Host (15-24)]]</f>
        <v>0</v>
      </c>
      <c r="BQ1133" s="22">
        <f>Enrollment[[#This Row],[Female Refugee  (15-24)]]+Enrollment[[#This Row],[Female Host (15-24)]]</f>
        <v>0</v>
      </c>
      <c r="BR1133" s="22">
        <f>Enrollment[[#This Row],[Total Male (3-14)]]+Enrollment[[#This Row],[Total Male (15-24)]]</f>
        <v>53</v>
      </c>
      <c r="BS1133" s="22">
        <f>Enrollment[[#This Row],[Total Female (3-14)]]+Enrollment[[#This Row],[Total Female (15-24)]]</f>
        <v>55</v>
      </c>
      <c r="BT1133" s="22">
        <f>Enrollment[[#This Row],[Refugee Total]]+Enrollment[[#This Row],[Total Host]]</f>
        <v>108</v>
      </c>
      <c r="BU1133" s="22">
        <f>Enrollment[[#This Row],['# of Girls from refugee community in age group 3-5 enrolled in learning spaces]]+Enrollment[[#This Row],['# of Girls from host community in age group 3-5 enrolled in learning spaces]]</f>
        <v>19</v>
      </c>
      <c r="BV1133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3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3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33" s="22">
        <f>Enrollment[[#This Row],['# of Boys from refugee community in age group 3-5 enrolled in learning spaces]]+Enrollment[[#This Row],['# of Boys from host community in age group 3-5 enrolled in learning spaces]]</f>
        <v>19</v>
      </c>
      <c r="BZ1133" s="22">
        <f>Enrollment[[#This Row],['# of Boys from refugee community in age group 6-14 enrolled in learning spaces]]+Enrollment[[#This Row],['# of Boys from host community in age group 6-14 enrolled in learning spaces]]</f>
        <v>34</v>
      </c>
      <c r="CA113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3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34" spans="1:80">
      <c r="A1134" s="21" t="s">
        <v>34</v>
      </c>
      <c r="B1134" s="21" t="s">
        <v>63</v>
      </c>
      <c r="E1134" s="21" t="s">
        <v>291</v>
      </c>
      <c r="F1134" s="21" t="s">
        <v>1723</v>
      </c>
      <c r="G1134" s="21">
        <v>31013160</v>
      </c>
      <c r="H1134" s="21" t="s">
        <v>166</v>
      </c>
      <c r="I1134" s="21" t="s">
        <v>167</v>
      </c>
      <c r="J1134" s="21" t="s">
        <v>168</v>
      </c>
      <c r="K1134" s="21">
        <v>21.1616652705763</v>
      </c>
      <c r="L1134" s="21">
        <v>92.145965467206295</v>
      </c>
      <c r="M1134" s="21">
        <v>-28.8808368994933</v>
      </c>
      <c r="N1134" s="21">
        <v>4</v>
      </c>
      <c r="P1134" s="21" t="s">
        <v>99</v>
      </c>
      <c r="Q1134" s="21" t="s">
        <v>108</v>
      </c>
      <c r="S1134" s="21">
        <v>19</v>
      </c>
      <c r="T1134" s="21">
        <v>0</v>
      </c>
      <c r="U1134" s="21">
        <v>21</v>
      </c>
      <c r="V1134" s="21">
        <v>0</v>
      </c>
      <c r="W1134" s="21">
        <v>0</v>
      </c>
      <c r="X1134" s="21">
        <v>0</v>
      </c>
      <c r="Y1134" s="21">
        <v>0</v>
      </c>
      <c r="Z1134" s="21">
        <v>0</v>
      </c>
      <c r="AA1134" s="21">
        <v>35</v>
      </c>
      <c r="AB1134" s="21">
        <v>0</v>
      </c>
      <c r="AC1134" s="21">
        <v>35</v>
      </c>
      <c r="AD1134" s="21">
        <v>0</v>
      </c>
      <c r="AE1134" s="21">
        <v>0</v>
      </c>
      <c r="AF1134" s="21">
        <v>0</v>
      </c>
      <c r="AG1134" s="21">
        <v>0</v>
      </c>
      <c r="AH1134" s="21">
        <v>0</v>
      </c>
      <c r="AI1134" s="21">
        <v>0</v>
      </c>
      <c r="AJ1134" s="21">
        <v>0</v>
      </c>
      <c r="AK1134" s="21">
        <v>0</v>
      </c>
      <c r="AL1134" s="21">
        <v>0</v>
      </c>
      <c r="AM1134" s="21">
        <v>0</v>
      </c>
      <c r="AN1134" s="21">
        <v>0</v>
      </c>
      <c r="AO1134" s="21">
        <v>0</v>
      </c>
      <c r="AP1134" s="21">
        <v>0</v>
      </c>
      <c r="AQ1134" s="21">
        <v>0</v>
      </c>
      <c r="AR1134" s="21">
        <v>0</v>
      </c>
      <c r="AS1134" s="21">
        <v>0</v>
      </c>
      <c r="AT1134" s="21">
        <v>0</v>
      </c>
      <c r="AU1134" s="21">
        <v>0</v>
      </c>
      <c r="AV1134" s="21">
        <v>0</v>
      </c>
      <c r="AW1134" s="21">
        <v>0</v>
      </c>
      <c r="AX1134" s="21">
        <v>0</v>
      </c>
      <c r="AZ113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113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34" s="22">
        <f>Enrollment[[#This Row],[Refugee Children 3-14]]+Enrollment[[#This Row],[Refugee Children 15-24]]</f>
        <v>110</v>
      </c>
      <c r="BC113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3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34" s="22">
        <f>Enrollment[[#This Row],[Host Children 3-14]]+Enrollment[[#This Row],[Host Children 15-24]]</f>
        <v>0</v>
      </c>
      <c r="BF1134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13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134" s="22">
        <f>Enrollment[[#This Row],['# of Boys from host community in age group 3-5 enrolled in learning spaces]]+Enrollment[[#This Row],['# of Boys from host community in age group 6-14 enrolled in learning spaces]]</f>
        <v>0</v>
      </c>
      <c r="BI1134" s="22">
        <f>Enrollment[[#This Row],['# of Girls from host community in age group 3-5 enrolled in learning spaces]]+Enrollment[[#This Row],['# of Girls from host community in age group 6-14 enrolled in learning spaces]]</f>
        <v>0</v>
      </c>
      <c r="BJ1134" s="22">
        <f>Enrollment[[#This Row],[Male Refugee (3-14)]]+Enrollment[[#This Row],[Host Male (3-14)]]</f>
        <v>56</v>
      </c>
      <c r="BK1134" s="22">
        <f>Enrollment[[#This Row],[Female Refugee (3-14)]]+Enrollment[[#This Row],[Host Female (3-14)]]</f>
        <v>54</v>
      </c>
      <c r="BL113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3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34" s="22">
        <f>Enrollment[[#This Row],['# of Boys from host community in age group 15-17 enrolled in learning spaces]]+Enrollment[[#This Row],['# of Boys from host community in age group 18-24 enrolled in learning spaces]]</f>
        <v>0</v>
      </c>
      <c r="BO113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34" s="22">
        <f>Enrollment[[#This Row],[Male Refugee (15-24)]]+Enrollment[[#This Row],[Male Host (15-24)]]</f>
        <v>0</v>
      </c>
      <c r="BQ1134" s="22">
        <f>Enrollment[[#This Row],[Female Refugee  (15-24)]]+Enrollment[[#This Row],[Female Host (15-24)]]</f>
        <v>0</v>
      </c>
      <c r="BR1134" s="22">
        <f>Enrollment[[#This Row],[Total Male (3-14)]]+Enrollment[[#This Row],[Total Male (15-24)]]</f>
        <v>56</v>
      </c>
      <c r="BS1134" s="22">
        <f>Enrollment[[#This Row],[Total Female (3-14)]]+Enrollment[[#This Row],[Total Female (15-24)]]</f>
        <v>54</v>
      </c>
      <c r="BT1134" s="22">
        <f>Enrollment[[#This Row],[Refugee Total]]+Enrollment[[#This Row],[Total Host]]</f>
        <v>110</v>
      </c>
      <c r="BU1134" s="22">
        <f>Enrollment[[#This Row],['# of Girls from refugee community in age group 3-5 enrolled in learning spaces]]+Enrollment[[#This Row],['# of Girls from host community in age group 3-5 enrolled in learning spaces]]</f>
        <v>19</v>
      </c>
      <c r="BV1134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13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3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34" s="22">
        <f>Enrollment[[#This Row],['# of Boys from refugee community in age group 3-5 enrolled in learning spaces]]+Enrollment[[#This Row],['# of Boys from host community in age group 3-5 enrolled in learning spaces]]</f>
        <v>21</v>
      </c>
      <c r="BZ1134" s="22">
        <f>Enrollment[[#This Row],['# of Boys from refugee community in age group 6-14 enrolled in learning spaces]]+Enrollment[[#This Row],['# of Boys from host community in age group 6-14 enrolled in learning spaces]]</f>
        <v>35</v>
      </c>
      <c r="CA113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3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35" spans="1:80">
      <c r="A1135" s="21" t="s">
        <v>34</v>
      </c>
      <c r="B1135" s="21" t="s">
        <v>63</v>
      </c>
      <c r="E1135" s="21" t="s">
        <v>475</v>
      </c>
      <c r="F1135" s="21" t="s">
        <v>1637</v>
      </c>
      <c r="G1135" s="21">
        <v>31012945</v>
      </c>
      <c r="H1135" s="21" t="s">
        <v>166</v>
      </c>
      <c r="I1135" s="21" t="s">
        <v>167</v>
      </c>
      <c r="J1135" s="21" t="s">
        <v>168</v>
      </c>
      <c r="K1135" s="21">
        <v>21.163710588733299</v>
      </c>
      <c r="L1135" s="21">
        <v>92.144721061717505</v>
      </c>
      <c r="M1135" s="21">
        <v>-26.203046379859199</v>
      </c>
      <c r="N1135" s="21">
        <v>4</v>
      </c>
      <c r="P1135" s="21" t="s">
        <v>99</v>
      </c>
      <c r="Q1135" s="21" t="s">
        <v>108</v>
      </c>
      <c r="S1135" s="21">
        <v>18</v>
      </c>
      <c r="T1135" s="21">
        <v>0</v>
      </c>
      <c r="U1135" s="21">
        <v>17</v>
      </c>
      <c r="V1135" s="21">
        <v>0</v>
      </c>
      <c r="W1135" s="21">
        <v>0</v>
      </c>
      <c r="X1135" s="21">
        <v>0</v>
      </c>
      <c r="Y1135" s="21">
        <v>0</v>
      </c>
      <c r="Z1135" s="21">
        <v>0</v>
      </c>
      <c r="AA1135" s="21">
        <v>34</v>
      </c>
      <c r="AB1135" s="21">
        <v>0</v>
      </c>
      <c r="AC1135" s="21">
        <v>37</v>
      </c>
      <c r="AD1135" s="21">
        <v>0</v>
      </c>
      <c r="AE1135" s="21">
        <v>0</v>
      </c>
      <c r="AF1135" s="21">
        <v>0</v>
      </c>
      <c r="AG1135" s="21">
        <v>0</v>
      </c>
      <c r="AH1135" s="21">
        <v>0</v>
      </c>
      <c r="AI1135" s="21">
        <v>0</v>
      </c>
      <c r="AJ1135" s="21">
        <v>0</v>
      </c>
      <c r="AK1135" s="21">
        <v>0</v>
      </c>
      <c r="AL1135" s="21">
        <v>0</v>
      </c>
      <c r="AM1135" s="21">
        <v>0</v>
      </c>
      <c r="AN1135" s="21">
        <v>0</v>
      </c>
      <c r="AO1135" s="21">
        <v>0</v>
      </c>
      <c r="AP1135" s="21">
        <v>0</v>
      </c>
      <c r="AQ1135" s="21">
        <v>0</v>
      </c>
      <c r="AR1135" s="21">
        <v>0</v>
      </c>
      <c r="AS1135" s="21">
        <v>0</v>
      </c>
      <c r="AT1135" s="21">
        <v>0</v>
      </c>
      <c r="AU1135" s="21">
        <v>0</v>
      </c>
      <c r="AV1135" s="21">
        <v>0</v>
      </c>
      <c r="AW1135" s="21">
        <v>0</v>
      </c>
      <c r="AX1135" s="21">
        <v>0</v>
      </c>
      <c r="AZ113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13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35" s="22">
        <f>Enrollment[[#This Row],[Refugee Children 3-14]]+Enrollment[[#This Row],[Refugee Children 15-24]]</f>
        <v>106</v>
      </c>
      <c r="BC113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3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35" s="22">
        <f>Enrollment[[#This Row],[Host Children 3-14]]+Enrollment[[#This Row],[Host Children 15-24]]</f>
        <v>0</v>
      </c>
      <c r="BF1135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135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135" s="22">
        <f>Enrollment[[#This Row],['# of Boys from host community in age group 3-5 enrolled in learning spaces]]+Enrollment[[#This Row],['# of Boys from host community in age group 6-14 enrolled in learning spaces]]</f>
        <v>0</v>
      </c>
      <c r="BI1135" s="22">
        <f>Enrollment[[#This Row],['# of Girls from host community in age group 3-5 enrolled in learning spaces]]+Enrollment[[#This Row],['# of Girls from host community in age group 6-14 enrolled in learning spaces]]</f>
        <v>0</v>
      </c>
      <c r="BJ1135" s="22">
        <f>Enrollment[[#This Row],[Male Refugee (3-14)]]+Enrollment[[#This Row],[Host Male (3-14)]]</f>
        <v>54</v>
      </c>
      <c r="BK1135" s="22">
        <f>Enrollment[[#This Row],[Female Refugee (3-14)]]+Enrollment[[#This Row],[Host Female (3-14)]]</f>
        <v>52</v>
      </c>
      <c r="BL113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3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35" s="22">
        <f>Enrollment[[#This Row],['# of Boys from host community in age group 15-17 enrolled in learning spaces]]+Enrollment[[#This Row],['# of Boys from host community in age group 18-24 enrolled in learning spaces]]</f>
        <v>0</v>
      </c>
      <c r="BO113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35" s="22">
        <f>Enrollment[[#This Row],[Male Refugee (15-24)]]+Enrollment[[#This Row],[Male Host (15-24)]]</f>
        <v>0</v>
      </c>
      <c r="BQ1135" s="22">
        <f>Enrollment[[#This Row],[Female Refugee  (15-24)]]+Enrollment[[#This Row],[Female Host (15-24)]]</f>
        <v>0</v>
      </c>
      <c r="BR1135" s="22">
        <f>Enrollment[[#This Row],[Total Male (3-14)]]+Enrollment[[#This Row],[Total Male (15-24)]]</f>
        <v>54</v>
      </c>
      <c r="BS1135" s="22">
        <f>Enrollment[[#This Row],[Total Female (3-14)]]+Enrollment[[#This Row],[Total Female (15-24)]]</f>
        <v>52</v>
      </c>
      <c r="BT1135" s="22">
        <f>Enrollment[[#This Row],[Refugee Total]]+Enrollment[[#This Row],[Total Host]]</f>
        <v>106</v>
      </c>
      <c r="BU1135" s="22">
        <f>Enrollment[[#This Row],['# of Girls from refugee community in age group 3-5 enrolled in learning spaces]]+Enrollment[[#This Row],['# of Girls from host community in age group 3-5 enrolled in learning spaces]]</f>
        <v>18</v>
      </c>
      <c r="BV1135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13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3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35" s="22">
        <f>Enrollment[[#This Row],['# of Boys from refugee community in age group 3-5 enrolled in learning spaces]]+Enrollment[[#This Row],['# of Boys from host community in age group 3-5 enrolled in learning spaces]]</f>
        <v>17</v>
      </c>
      <c r="BZ1135" s="22">
        <f>Enrollment[[#This Row],['# of Boys from refugee community in age group 6-14 enrolled in learning spaces]]+Enrollment[[#This Row],['# of Boys from host community in age group 6-14 enrolled in learning spaces]]</f>
        <v>37</v>
      </c>
      <c r="CA113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3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36" spans="1:80">
      <c r="A1136" s="21" t="s">
        <v>34</v>
      </c>
      <c r="B1136" s="21" t="s">
        <v>63</v>
      </c>
      <c r="E1136" s="21" t="s">
        <v>475</v>
      </c>
      <c r="F1136" s="21" t="s">
        <v>1700</v>
      </c>
      <c r="G1136" s="21">
        <v>31013122</v>
      </c>
      <c r="H1136" s="21" t="s">
        <v>166</v>
      </c>
      <c r="I1136" s="21" t="s">
        <v>167</v>
      </c>
      <c r="J1136" s="21" t="s">
        <v>168</v>
      </c>
      <c r="K1136" s="21">
        <v>21.163474000000001</v>
      </c>
      <c r="L1136" s="21">
        <v>92.145816999999994</v>
      </c>
      <c r="M1136" s="21">
        <v>0</v>
      </c>
      <c r="N1136" s="21">
        <v>0</v>
      </c>
      <c r="P1136" s="21" t="s">
        <v>99</v>
      </c>
      <c r="Q1136" s="21" t="s">
        <v>108</v>
      </c>
      <c r="S1136" s="21">
        <v>19</v>
      </c>
      <c r="T1136" s="21">
        <v>0</v>
      </c>
      <c r="U1136" s="21">
        <v>16</v>
      </c>
      <c r="V1136" s="21">
        <v>0</v>
      </c>
      <c r="W1136" s="21">
        <v>0</v>
      </c>
      <c r="X1136" s="21">
        <v>0</v>
      </c>
      <c r="Y1136" s="21">
        <v>0</v>
      </c>
      <c r="Z1136" s="21">
        <v>0</v>
      </c>
      <c r="AA1136" s="21">
        <v>34</v>
      </c>
      <c r="AB1136" s="21">
        <v>0</v>
      </c>
      <c r="AC1136" s="21">
        <v>36</v>
      </c>
      <c r="AD1136" s="21">
        <v>0</v>
      </c>
      <c r="AE1136" s="21">
        <v>0</v>
      </c>
      <c r="AF1136" s="21">
        <v>0</v>
      </c>
      <c r="AG1136" s="21">
        <v>0</v>
      </c>
      <c r="AH1136" s="21">
        <v>0</v>
      </c>
      <c r="AI1136" s="21">
        <v>0</v>
      </c>
      <c r="AJ1136" s="21">
        <v>0</v>
      </c>
      <c r="AK1136" s="21">
        <v>0</v>
      </c>
      <c r="AL1136" s="21">
        <v>0</v>
      </c>
      <c r="AM1136" s="21">
        <v>0</v>
      </c>
      <c r="AN1136" s="21">
        <v>0</v>
      </c>
      <c r="AO1136" s="21">
        <v>0</v>
      </c>
      <c r="AP1136" s="21">
        <v>0</v>
      </c>
      <c r="AQ1136" s="21">
        <v>0</v>
      </c>
      <c r="AR1136" s="21">
        <v>0</v>
      </c>
      <c r="AS1136" s="21">
        <v>0</v>
      </c>
      <c r="AT1136" s="21">
        <v>0</v>
      </c>
      <c r="AU1136" s="21">
        <v>0</v>
      </c>
      <c r="AV1136" s="21">
        <v>0</v>
      </c>
      <c r="AW1136" s="21">
        <v>0</v>
      </c>
      <c r="AX1136" s="21">
        <v>0</v>
      </c>
      <c r="AZ113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3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36" s="22">
        <f>Enrollment[[#This Row],[Refugee Children 3-14]]+Enrollment[[#This Row],[Refugee Children 15-24]]</f>
        <v>105</v>
      </c>
      <c r="BC113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3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36" s="22">
        <f>Enrollment[[#This Row],[Host Children 3-14]]+Enrollment[[#This Row],[Host Children 15-24]]</f>
        <v>0</v>
      </c>
      <c r="BF1136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136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136" s="22">
        <f>Enrollment[[#This Row],['# of Boys from host community in age group 3-5 enrolled in learning spaces]]+Enrollment[[#This Row],['# of Boys from host community in age group 6-14 enrolled in learning spaces]]</f>
        <v>0</v>
      </c>
      <c r="BI1136" s="22">
        <f>Enrollment[[#This Row],['# of Girls from host community in age group 3-5 enrolled in learning spaces]]+Enrollment[[#This Row],['# of Girls from host community in age group 6-14 enrolled in learning spaces]]</f>
        <v>0</v>
      </c>
      <c r="BJ1136" s="22">
        <f>Enrollment[[#This Row],[Male Refugee (3-14)]]+Enrollment[[#This Row],[Host Male (3-14)]]</f>
        <v>52</v>
      </c>
      <c r="BK1136" s="22">
        <f>Enrollment[[#This Row],[Female Refugee (3-14)]]+Enrollment[[#This Row],[Host Female (3-14)]]</f>
        <v>53</v>
      </c>
      <c r="BL113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3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36" s="22">
        <f>Enrollment[[#This Row],['# of Boys from host community in age group 15-17 enrolled in learning spaces]]+Enrollment[[#This Row],['# of Boys from host community in age group 18-24 enrolled in learning spaces]]</f>
        <v>0</v>
      </c>
      <c r="BO113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36" s="22">
        <f>Enrollment[[#This Row],[Male Refugee (15-24)]]+Enrollment[[#This Row],[Male Host (15-24)]]</f>
        <v>0</v>
      </c>
      <c r="BQ1136" s="22">
        <f>Enrollment[[#This Row],[Female Refugee  (15-24)]]+Enrollment[[#This Row],[Female Host (15-24)]]</f>
        <v>0</v>
      </c>
      <c r="BR1136" s="22">
        <f>Enrollment[[#This Row],[Total Male (3-14)]]+Enrollment[[#This Row],[Total Male (15-24)]]</f>
        <v>52</v>
      </c>
      <c r="BS1136" s="22">
        <f>Enrollment[[#This Row],[Total Female (3-14)]]+Enrollment[[#This Row],[Total Female (15-24)]]</f>
        <v>53</v>
      </c>
      <c r="BT1136" s="22">
        <f>Enrollment[[#This Row],[Refugee Total]]+Enrollment[[#This Row],[Total Host]]</f>
        <v>105</v>
      </c>
      <c r="BU1136" s="22">
        <f>Enrollment[[#This Row],['# of Girls from refugee community in age group 3-5 enrolled in learning spaces]]+Enrollment[[#This Row],['# of Girls from host community in age group 3-5 enrolled in learning spaces]]</f>
        <v>19</v>
      </c>
      <c r="BV1136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13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3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36" s="22">
        <f>Enrollment[[#This Row],['# of Boys from refugee community in age group 3-5 enrolled in learning spaces]]+Enrollment[[#This Row],['# of Boys from host community in age group 3-5 enrolled in learning spaces]]</f>
        <v>16</v>
      </c>
      <c r="BZ1136" s="22">
        <f>Enrollment[[#This Row],['# of Boys from refugee community in age group 6-14 enrolled in learning spaces]]+Enrollment[[#This Row],['# of Boys from host community in age group 6-14 enrolled in learning spaces]]</f>
        <v>36</v>
      </c>
      <c r="CA113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3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37" spans="1:80">
      <c r="A1137" s="21" t="s">
        <v>34</v>
      </c>
      <c r="B1137" s="21" t="s">
        <v>63</v>
      </c>
      <c r="E1137" s="21" t="s">
        <v>475</v>
      </c>
      <c r="F1137" s="21" t="s">
        <v>1743</v>
      </c>
      <c r="G1137" s="21">
        <v>31013131</v>
      </c>
      <c r="H1137" s="21" t="s">
        <v>166</v>
      </c>
      <c r="I1137" s="21" t="s">
        <v>167</v>
      </c>
      <c r="J1137" s="21" t="s">
        <v>168</v>
      </c>
      <c r="K1137" s="21">
        <v>21.163159</v>
      </c>
      <c r="L1137" s="21">
        <v>92.144979000000006</v>
      </c>
      <c r="M1137" s="21">
        <v>0</v>
      </c>
      <c r="N1137" s="21">
        <v>0</v>
      </c>
      <c r="P1137" s="21" t="s">
        <v>99</v>
      </c>
      <c r="Q1137" s="21" t="s">
        <v>108</v>
      </c>
      <c r="S1137" s="21">
        <v>18</v>
      </c>
      <c r="T1137" s="21">
        <v>0</v>
      </c>
      <c r="U1137" s="21">
        <v>17</v>
      </c>
      <c r="V1137" s="21">
        <v>0</v>
      </c>
      <c r="W1137" s="21">
        <v>0</v>
      </c>
      <c r="X1137" s="21">
        <v>0</v>
      </c>
      <c r="Y1137" s="21">
        <v>0</v>
      </c>
      <c r="Z1137" s="21">
        <v>0</v>
      </c>
      <c r="AA1137" s="21">
        <v>35</v>
      </c>
      <c r="AB1137" s="21">
        <v>0</v>
      </c>
      <c r="AC1137" s="21">
        <v>34</v>
      </c>
      <c r="AD1137" s="21">
        <v>0</v>
      </c>
      <c r="AE1137" s="21">
        <v>0</v>
      </c>
      <c r="AF1137" s="21">
        <v>0</v>
      </c>
      <c r="AG1137" s="21">
        <v>0</v>
      </c>
      <c r="AH1137" s="21">
        <v>0</v>
      </c>
      <c r="AI1137" s="21">
        <v>0</v>
      </c>
      <c r="AJ1137" s="21">
        <v>0</v>
      </c>
      <c r="AK1137" s="21">
        <v>0</v>
      </c>
      <c r="AL1137" s="21">
        <v>0</v>
      </c>
      <c r="AM1137" s="21">
        <v>0</v>
      </c>
      <c r="AN1137" s="21">
        <v>0</v>
      </c>
      <c r="AO1137" s="21">
        <v>0</v>
      </c>
      <c r="AP1137" s="21">
        <v>0</v>
      </c>
      <c r="AQ1137" s="21">
        <v>0</v>
      </c>
      <c r="AR1137" s="21">
        <v>0</v>
      </c>
      <c r="AS1137" s="21">
        <v>0</v>
      </c>
      <c r="AT1137" s="21">
        <v>0</v>
      </c>
      <c r="AU1137" s="21">
        <v>0</v>
      </c>
      <c r="AV1137" s="21">
        <v>0</v>
      </c>
      <c r="AW1137" s="21">
        <v>0</v>
      </c>
      <c r="AX1137" s="21">
        <v>0</v>
      </c>
      <c r="AZ113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113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37" s="22">
        <f>Enrollment[[#This Row],[Refugee Children 3-14]]+Enrollment[[#This Row],[Refugee Children 15-24]]</f>
        <v>104</v>
      </c>
      <c r="BC113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3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37" s="22">
        <f>Enrollment[[#This Row],[Host Children 3-14]]+Enrollment[[#This Row],[Host Children 15-24]]</f>
        <v>0</v>
      </c>
      <c r="BF1137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137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137" s="22">
        <f>Enrollment[[#This Row],['# of Boys from host community in age group 3-5 enrolled in learning spaces]]+Enrollment[[#This Row],['# of Boys from host community in age group 6-14 enrolled in learning spaces]]</f>
        <v>0</v>
      </c>
      <c r="BI1137" s="22">
        <f>Enrollment[[#This Row],['# of Girls from host community in age group 3-5 enrolled in learning spaces]]+Enrollment[[#This Row],['# of Girls from host community in age group 6-14 enrolled in learning spaces]]</f>
        <v>0</v>
      </c>
      <c r="BJ1137" s="22">
        <f>Enrollment[[#This Row],[Male Refugee (3-14)]]+Enrollment[[#This Row],[Host Male (3-14)]]</f>
        <v>51</v>
      </c>
      <c r="BK1137" s="22">
        <f>Enrollment[[#This Row],[Female Refugee (3-14)]]+Enrollment[[#This Row],[Host Female (3-14)]]</f>
        <v>53</v>
      </c>
      <c r="BL113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3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37" s="22">
        <f>Enrollment[[#This Row],['# of Boys from host community in age group 15-17 enrolled in learning spaces]]+Enrollment[[#This Row],['# of Boys from host community in age group 18-24 enrolled in learning spaces]]</f>
        <v>0</v>
      </c>
      <c r="BO113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37" s="22">
        <f>Enrollment[[#This Row],[Male Refugee (15-24)]]+Enrollment[[#This Row],[Male Host (15-24)]]</f>
        <v>0</v>
      </c>
      <c r="BQ1137" s="22">
        <f>Enrollment[[#This Row],[Female Refugee  (15-24)]]+Enrollment[[#This Row],[Female Host (15-24)]]</f>
        <v>0</v>
      </c>
      <c r="BR1137" s="22">
        <f>Enrollment[[#This Row],[Total Male (3-14)]]+Enrollment[[#This Row],[Total Male (15-24)]]</f>
        <v>51</v>
      </c>
      <c r="BS1137" s="22">
        <f>Enrollment[[#This Row],[Total Female (3-14)]]+Enrollment[[#This Row],[Total Female (15-24)]]</f>
        <v>53</v>
      </c>
      <c r="BT1137" s="22">
        <f>Enrollment[[#This Row],[Refugee Total]]+Enrollment[[#This Row],[Total Host]]</f>
        <v>104</v>
      </c>
      <c r="BU1137" s="22">
        <f>Enrollment[[#This Row],['# of Girls from refugee community in age group 3-5 enrolled in learning spaces]]+Enrollment[[#This Row],['# of Girls from host community in age group 3-5 enrolled in learning spaces]]</f>
        <v>18</v>
      </c>
      <c r="BV1137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13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3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37" s="22">
        <f>Enrollment[[#This Row],['# of Boys from refugee community in age group 3-5 enrolled in learning spaces]]+Enrollment[[#This Row],['# of Boys from host community in age group 3-5 enrolled in learning spaces]]</f>
        <v>17</v>
      </c>
      <c r="BZ1137" s="22">
        <f>Enrollment[[#This Row],['# of Boys from refugee community in age group 6-14 enrolled in learning spaces]]+Enrollment[[#This Row],['# of Boys from host community in age group 6-14 enrolled in learning spaces]]</f>
        <v>34</v>
      </c>
      <c r="CA113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3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38" spans="1:80">
      <c r="A1138" s="21" t="s">
        <v>34</v>
      </c>
      <c r="B1138" s="21" t="s">
        <v>63</v>
      </c>
      <c r="E1138" s="21" t="s">
        <v>475</v>
      </c>
      <c r="F1138" s="21" t="s">
        <v>1732</v>
      </c>
      <c r="G1138" s="21">
        <v>31013143</v>
      </c>
      <c r="H1138" s="21" t="s">
        <v>166</v>
      </c>
      <c r="I1138" s="21" t="s">
        <v>167</v>
      </c>
      <c r="J1138" s="21" t="s">
        <v>168</v>
      </c>
      <c r="K1138" s="21">
        <v>21.161871268218601</v>
      </c>
      <c r="L1138" s="21">
        <v>92.145264460043194</v>
      </c>
      <c r="M1138" s="21">
        <v>-31.414439241199499</v>
      </c>
      <c r="N1138" s="21">
        <v>4</v>
      </c>
      <c r="P1138" s="21" t="s">
        <v>99</v>
      </c>
      <c r="Q1138" s="21" t="s">
        <v>108</v>
      </c>
      <c r="S1138" s="21">
        <v>17</v>
      </c>
      <c r="T1138" s="21">
        <v>0</v>
      </c>
      <c r="U1138" s="21">
        <v>18</v>
      </c>
      <c r="V1138" s="21">
        <v>0</v>
      </c>
      <c r="W1138" s="21">
        <v>0</v>
      </c>
      <c r="X1138" s="21">
        <v>0</v>
      </c>
      <c r="Y1138" s="21">
        <v>0</v>
      </c>
      <c r="Z1138" s="21">
        <v>0</v>
      </c>
      <c r="AA1138" s="21">
        <v>34</v>
      </c>
      <c r="AB1138" s="21">
        <v>0</v>
      </c>
      <c r="AC1138" s="21">
        <v>35</v>
      </c>
      <c r="AD1138" s="21">
        <v>0</v>
      </c>
      <c r="AE1138" s="21">
        <v>0</v>
      </c>
      <c r="AF1138" s="21">
        <v>0</v>
      </c>
      <c r="AG1138" s="21">
        <v>0</v>
      </c>
      <c r="AH1138" s="21">
        <v>0</v>
      </c>
      <c r="AI1138" s="21">
        <v>0</v>
      </c>
      <c r="AJ1138" s="21">
        <v>0</v>
      </c>
      <c r="AK1138" s="21">
        <v>0</v>
      </c>
      <c r="AL1138" s="21">
        <v>0</v>
      </c>
      <c r="AM1138" s="21">
        <v>0</v>
      </c>
      <c r="AN1138" s="21">
        <v>0</v>
      </c>
      <c r="AO1138" s="21">
        <v>0</v>
      </c>
      <c r="AP1138" s="21">
        <v>0</v>
      </c>
      <c r="AQ1138" s="21">
        <v>0</v>
      </c>
      <c r="AR1138" s="21">
        <v>0</v>
      </c>
      <c r="AS1138" s="21">
        <v>0</v>
      </c>
      <c r="AT1138" s="21">
        <v>0</v>
      </c>
      <c r="AU1138" s="21">
        <v>0</v>
      </c>
      <c r="AV1138" s="21">
        <v>0</v>
      </c>
      <c r="AW1138" s="21">
        <v>0</v>
      </c>
      <c r="AX1138" s="21">
        <v>0</v>
      </c>
      <c r="AZ113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113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38" s="22">
        <f>Enrollment[[#This Row],[Refugee Children 3-14]]+Enrollment[[#This Row],[Refugee Children 15-24]]</f>
        <v>104</v>
      </c>
      <c r="BC113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3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38" s="22">
        <f>Enrollment[[#This Row],[Host Children 3-14]]+Enrollment[[#This Row],[Host Children 15-24]]</f>
        <v>0</v>
      </c>
      <c r="BF1138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138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138" s="22">
        <f>Enrollment[[#This Row],['# of Boys from host community in age group 3-5 enrolled in learning spaces]]+Enrollment[[#This Row],['# of Boys from host community in age group 6-14 enrolled in learning spaces]]</f>
        <v>0</v>
      </c>
      <c r="BI1138" s="22">
        <f>Enrollment[[#This Row],['# of Girls from host community in age group 3-5 enrolled in learning spaces]]+Enrollment[[#This Row],['# of Girls from host community in age group 6-14 enrolled in learning spaces]]</f>
        <v>0</v>
      </c>
      <c r="BJ1138" s="22">
        <f>Enrollment[[#This Row],[Male Refugee (3-14)]]+Enrollment[[#This Row],[Host Male (3-14)]]</f>
        <v>53</v>
      </c>
      <c r="BK1138" s="22">
        <f>Enrollment[[#This Row],[Female Refugee (3-14)]]+Enrollment[[#This Row],[Host Female (3-14)]]</f>
        <v>51</v>
      </c>
      <c r="BL113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3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38" s="22">
        <f>Enrollment[[#This Row],['# of Boys from host community in age group 15-17 enrolled in learning spaces]]+Enrollment[[#This Row],['# of Boys from host community in age group 18-24 enrolled in learning spaces]]</f>
        <v>0</v>
      </c>
      <c r="BO113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38" s="22">
        <f>Enrollment[[#This Row],[Male Refugee (15-24)]]+Enrollment[[#This Row],[Male Host (15-24)]]</f>
        <v>0</v>
      </c>
      <c r="BQ1138" s="22">
        <f>Enrollment[[#This Row],[Female Refugee  (15-24)]]+Enrollment[[#This Row],[Female Host (15-24)]]</f>
        <v>0</v>
      </c>
      <c r="BR1138" s="22">
        <f>Enrollment[[#This Row],[Total Male (3-14)]]+Enrollment[[#This Row],[Total Male (15-24)]]</f>
        <v>53</v>
      </c>
      <c r="BS1138" s="22">
        <f>Enrollment[[#This Row],[Total Female (3-14)]]+Enrollment[[#This Row],[Total Female (15-24)]]</f>
        <v>51</v>
      </c>
      <c r="BT1138" s="22">
        <f>Enrollment[[#This Row],[Refugee Total]]+Enrollment[[#This Row],[Total Host]]</f>
        <v>104</v>
      </c>
      <c r="BU1138" s="22">
        <f>Enrollment[[#This Row],['# of Girls from refugee community in age group 3-5 enrolled in learning spaces]]+Enrollment[[#This Row],['# of Girls from host community in age group 3-5 enrolled in learning spaces]]</f>
        <v>17</v>
      </c>
      <c r="BV1138" s="22">
        <f>Enrollment[[#This Row],['# of Girls from refugee community in age group 6-14 enrolled in learning spaces]]+Enrollment[[#This Row],['# of Girls from host community in age group 6-14 enrolled in learning spaces]]</f>
        <v>34</v>
      </c>
      <c r="BW113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3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38" s="22">
        <f>Enrollment[[#This Row],['# of Boys from refugee community in age group 3-5 enrolled in learning spaces]]+Enrollment[[#This Row],['# of Boys from host community in age group 3-5 enrolled in learning spaces]]</f>
        <v>18</v>
      </c>
      <c r="BZ1138" s="22">
        <f>Enrollment[[#This Row],['# of Boys from refugee community in age group 6-14 enrolled in learning spaces]]+Enrollment[[#This Row],['# of Boys from host community in age group 6-14 enrolled in learning spaces]]</f>
        <v>35</v>
      </c>
      <c r="CA113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3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39" spans="1:80">
      <c r="A1139" s="21" t="s">
        <v>34</v>
      </c>
      <c r="B1139" s="21" t="s">
        <v>63</v>
      </c>
      <c r="E1139" s="21" t="s">
        <v>475</v>
      </c>
      <c r="F1139" s="21" t="s">
        <v>1733</v>
      </c>
      <c r="G1139" s="21">
        <v>31013169</v>
      </c>
      <c r="H1139" s="21" t="s">
        <v>166</v>
      </c>
      <c r="I1139" s="21" t="s">
        <v>259</v>
      </c>
      <c r="J1139" s="21" t="s">
        <v>168</v>
      </c>
      <c r="K1139" s="21">
        <v>21.162603004015001</v>
      </c>
      <c r="L1139" s="21">
        <v>92.143658330105694</v>
      </c>
      <c r="M1139" s="21">
        <v>-41.8505149856624</v>
      </c>
      <c r="N1139" s="21">
        <v>4</v>
      </c>
      <c r="P1139" s="21" t="s">
        <v>99</v>
      </c>
      <c r="Q1139" s="21" t="s">
        <v>108</v>
      </c>
      <c r="S1139" s="21">
        <v>17</v>
      </c>
      <c r="T1139" s="21">
        <v>0</v>
      </c>
      <c r="U1139" s="21">
        <v>18</v>
      </c>
      <c r="V1139" s="21">
        <v>0</v>
      </c>
      <c r="W1139" s="21">
        <v>0</v>
      </c>
      <c r="X1139" s="21">
        <v>0</v>
      </c>
      <c r="Y1139" s="21">
        <v>0</v>
      </c>
      <c r="Z1139" s="21">
        <v>0</v>
      </c>
      <c r="AA1139" s="21">
        <v>36</v>
      </c>
      <c r="AB1139" s="21">
        <v>0</v>
      </c>
      <c r="AC1139" s="21">
        <v>34</v>
      </c>
      <c r="AD1139" s="21">
        <v>0</v>
      </c>
      <c r="AE1139" s="21">
        <v>0</v>
      </c>
      <c r="AF1139" s="21">
        <v>0</v>
      </c>
      <c r="AG1139" s="21">
        <v>0</v>
      </c>
      <c r="AH1139" s="21">
        <v>0</v>
      </c>
      <c r="AI1139" s="21">
        <v>0</v>
      </c>
      <c r="AJ1139" s="21">
        <v>0</v>
      </c>
      <c r="AK1139" s="21">
        <v>0</v>
      </c>
      <c r="AL1139" s="21">
        <v>0</v>
      </c>
      <c r="AM1139" s="21">
        <v>0</v>
      </c>
      <c r="AN1139" s="21">
        <v>0</v>
      </c>
      <c r="AO1139" s="21">
        <v>0</v>
      </c>
      <c r="AP1139" s="21">
        <v>0</v>
      </c>
      <c r="AQ1139" s="21">
        <v>0</v>
      </c>
      <c r="AR1139" s="21">
        <v>0</v>
      </c>
      <c r="AS1139" s="21">
        <v>0</v>
      </c>
      <c r="AT1139" s="21">
        <v>0</v>
      </c>
      <c r="AU1139" s="21">
        <v>0</v>
      </c>
      <c r="AV1139" s="21">
        <v>0</v>
      </c>
      <c r="AW1139" s="21">
        <v>0</v>
      </c>
      <c r="AX1139" s="21">
        <v>0</v>
      </c>
      <c r="AZ113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3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39" s="22">
        <f>Enrollment[[#This Row],[Refugee Children 3-14]]+Enrollment[[#This Row],[Refugee Children 15-24]]</f>
        <v>105</v>
      </c>
      <c r="BC113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3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39" s="22">
        <f>Enrollment[[#This Row],[Host Children 3-14]]+Enrollment[[#This Row],[Host Children 15-24]]</f>
        <v>0</v>
      </c>
      <c r="BF1139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139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139" s="22">
        <f>Enrollment[[#This Row],['# of Boys from host community in age group 3-5 enrolled in learning spaces]]+Enrollment[[#This Row],['# of Boys from host community in age group 6-14 enrolled in learning spaces]]</f>
        <v>0</v>
      </c>
      <c r="BI1139" s="22">
        <f>Enrollment[[#This Row],['# of Girls from host community in age group 3-5 enrolled in learning spaces]]+Enrollment[[#This Row],['# of Girls from host community in age group 6-14 enrolled in learning spaces]]</f>
        <v>0</v>
      </c>
      <c r="BJ1139" s="22">
        <f>Enrollment[[#This Row],[Male Refugee (3-14)]]+Enrollment[[#This Row],[Host Male (3-14)]]</f>
        <v>52</v>
      </c>
      <c r="BK1139" s="22">
        <f>Enrollment[[#This Row],[Female Refugee (3-14)]]+Enrollment[[#This Row],[Host Female (3-14)]]</f>
        <v>53</v>
      </c>
      <c r="BL113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3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39" s="22">
        <f>Enrollment[[#This Row],['# of Boys from host community in age group 15-17 enrolled in learning spaces]]+Enrollment[[#This Row],['# of Boys from host community in age group 18-24 enrolled in learning spaces]]</f>
        <v>0</v>
      </c>
      <c r="BO113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39" s="22">
        <f>Enrollment[[#This Row],[Male Refugee (15-24)]]+Enrollment[[#This Row],[Male Host (15-24)]]</f>
        <v>0</v>
      </c>
      <c r="BQ1139" s="22">
        <f>Enrollment[[#This Row],[Female Refugee  (15-24)]]+Enrollment[[#This Row],[Female Host (15-24)]]</f>
        <v>0</v>
      </c>
      <c r="BR1139" s="22">
        <f>Enrollment[[#This Row],[Total Male (3-14)]]+Enrollment[[#This Row],[Total Male (15-24)]]</f>
        <v>52</v>
      </c>
      <c r="BS1139" s="22">
        <f>Enrollment[[#This Row],[Total Female (3-14)]]+Enrollment[[#This Row],[Total Female (15-24)]]</f>
        <v>53</v>
      </c>
      <c r="BT1139" s="22">
        <f>Enrollment[[#This Row],[Refugee Total]]+Enrollment[[#This Row],[Total Host]]</f>
        <v>105</v>
      </c>
      <c r="BU1139" s="22">
        <f>Enrollment[[#This Row],['# of Girls from refugee community in age group 3-5 enrolled in learning spaces]]+Enrollment[[#This Row],['# of Girls from host community in age group 3-5 enrolled in learning spaces]]</f>
        <v>17</v>
      </c>
      <c r="BV1139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3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3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39" s="22">
        <f>Enrollment[[#This Row],['# of Boys from refugee community in age group 3-5 enrolled in learning spaces]]+Enrollment[[#This Row],['# of Boys from host community in age group 3-5 enrolled in learning spaces]]</f>
        <v>18</v>
      </c>
      <c r="BZ1139" s="22">
        <f>Enrollment[[#This Row],['# of Boys from refugee community in age group 6-14 enrolled in learning spaces]]+Enrollment[[#This Row],['# of Boys from host community in age group 6-14 enrolled in learning spaces]]</f>
        <v>34</v>
      </c>
      <c r="CA113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3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40" spans="1:80">
      <c r="A1140" s="21" t="s">
        <v>34</v>
      </c>
      <c r="B1140" s="21" t="s">
        <v>63</v>
      </c>
      <c r="E1140" s="21" t="s">
        <v>1514</v>
      </c>
      <c r="F1140" s="21" t="s">
        <v>1705</v>
      </c>
      <c r="G1140" s="21">
        <v>31012962</v>
      </c>
      <c r="H1140" s="21" t="s">
        <v>166</v>
      </c>
      <c r="I1140" s="21" t="s">
        <v>259</v>
      </c>
      <c r="J1140" s="21" t="s">
        <v>168</v>
      </c>
      <c r="K1140" s="21">
        <v>21.162291142838502</v>
      </c>
      <c r="L1140" s="21">
        <v>92.141439438047101</v>
      </c>
      <c r="M1140" s="21">
        <v>-50.503974612487298</v>
      </c>
      <c r="N1140" s="21">
        <v>4</v>
      </c>
      <c r="P1140" s="21" t="s">
        <v>99</v>
      </c>
      <c r="Q1140" s="21" t="s">
        <v>108</v>
      </c>
      <c r="S1140" s="21">
        <v>16</v>
      </c>
      <c r="T1140" s="21">
        <v>0</v>
      </c>
      <c r="U1140" s="21">
        <v>22</v>
      </c>
      <c r="V1140" s="21">
        <v>0</v>
      </c>
      <c r="W1140" s="21">
        <v>0</v>
      </c>
      <c r="X1140" s="21">
        <v>0</v>
      </c>
      <c r="Y1140" s="21">
        <v>0</v>
      </c>
      <c r="Z1140" s="21">
        <v>0</v>
      </c>
      <c r="AA1140" s="21">
        <v>30</v>
      </c>
      <c r="AB1140" s="21">
        <v>0</v>
      </c>
      <c r="AC1140" s="21">
        <v>47</v>
      </c>
      <c r="AD1140" s="21">
        <v>0</v>
      </c>
      <c r="AE1140" s="21">
        <v>0</v>
      </c>
      <c r="AF1140" s="21">
        <v>0</v>
      </c>
      <c r="AG1140" s="21">
        <v>0</v>
      </c>
      <c r="AH1140" s="21">
        <v>0</v>
      </c>
      <c r="AI1140" s="21">
        <v>0</v>
      </c>
      <c r="AJ1140" s="21">
        <v>0</v>
      </c>
      <c r="AK1140" s="21">
        <v>0</v>
      </c>
      <c r="AL1140" s="21">
        <v>0</v>
      </c>
      <c r="AM1140" s="21">
        <v>0</v>
      </c>
      <c r="AN1140" s="21">
        <v>0</v>
      </c>
      <c r="AO1140" s="21">
        <v>0</v>
      </c>
      <c r="AP1140" s="21">
        <v>0</v>
      </c>
      <c r="AQ1140" s="21">
        <v>0</v>
      </c>
      <c r="AR1140" s="21">
        <v>0</v>
      </c>
      <c r="AS1140" s="21">
        <v>0</v>
      </c>
      <c r="AT1140" s="21">
        <v>0</v>
      </c>
      <c r="AU1140" s="21">
        <v>0</v>
      </c>
      <c r="AV1140" s="21">
        <v>0</v>
      </c>
      <c r="AW1140" s="21">
        <v>0</v>
      </c>
      <c r="AX1140" s="21">
        <v>0</v>
      </c>
      <c r="AZ114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115</v>
      </c>
      <c r="BA114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40" s="22">
        <f>Enrollment[[#This Row],[Refugee Children 3-14]]+Enrollment[[#This Row],[Refugee Children 15-24]]</f>
        <v>115</v>
      </c>
      <c r="BC114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4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40" s="22">
        <f>Enrollment[[#This Row],[Host Children 3-14]]+Enrollment[[#This Row],[Host Children 15-24]]</f>
        <v>0</v>
      </c>
      <c r="BF1140" s="22">
        <f>Enrollment[[#This Row],['# of Boys from refugee community in age group 3-5 enrolled in learning spaces]]+Enrollment[[#This Row],['# of Boys from refugee community in age group 6-14 enrolled in learning spaces]]</f>
        <v>69</v>
      </c>
      <c r="BG1140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140" s="22">
        <f>Enrollment[[#This Row],['# of Boys from host community in age group 3-5 enrolled in learning spaces]]+Enrollment[[#This Row],['# of Boys from host community in age group 6-14 enrolled in learning spaces]]</f>
        <v>0</v>
      </c>
      <c r="BI1140" s="22">
        <f>Enrollment[[#This Row],['# of Girls from host community in age group 3-5 enrolled in learning spaces]]+Enrollment[[#This Row],['# of Girls from host community in age group 6-14 enrolled in learning spaces]]</f>
        <v>0</v>
      </c>
      <c r="BJ1140" s="22">
        <f>Enrollment[[#This Row],[Male Refugee (3-14)]]+Enrollment[[#This Row],[Host Male (3-14)]]</f>
        <v>69</v>
      </c>
      <c r="BK1140" s="22">
        <f>Enrollment[[#This Row],[Female Refugee (3-14)]]+Enrollment[[#This Row],[Host Female (3-14)]]</f>
        <v>46</v>
      </c>
      <c r="BL114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4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40" s="22">
        <f>Enrollment[[#This Row],['# of Boys from host community in age group 15-17 enrolled in learning spaces]]+Enrollment[[#This Row],['# of Boys from host community in age group 18-24 enrolled in learning spaces]]</f>
        <v>0</v>
      </c>
      <c r="BO114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40" s="22">
        <f>Enrollment[[#This Row],[Male Refugee (15-24)]]+Enrollment[[#This Row],[Male Host (15-24)]]</f>
        <v>0</v>
      </c>
      <c r="BQ1140" s="22">
        <f>Enrollment[[#This Row],[Female Refugee  (15-24)]]+Enrollment[[#This Row],[Female Host (15-24)]]</f>
        <v>0</v>
      </c>
      <c r="BR1140" s="22">
        <f>Enrollment[[#This Row],[Total Male (3-14)]]+Enrollment[[#This Row],[Total Male (15-24)]]</f>
        <v>69</v>
      </c>
      <c r="BS1140" s="22">
        <f>Enrollment[[#This Row],[Total Female (3-14)]]+Enrollment[[#This Row],[Total Female (15-24)]]</f>
        <v>46</v>
      </c>
      <c r="BT1140" s="22">
        <f>Enrollment[[#This Row],[Refugee Total]]+Enrollment[[#This Row],[Total Host]]</f>
        <v>115</v>
      </c>
      <c r="BU1140" s="22">
        <f>Enrollment[[#This Row],['# of Girls from refugee community in age group 3-5 enrolled in learning spaces]]+Enrollment[[#This Row],['# of Girls from host community in age group 3-5 enrolled in learning spaces]]</f>
        <v>16</v>
      </c>
      <c r="BV1140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14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4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40" s="22">
        <f>Enrollment[[#This Row],['# of Boys from refugee community in age group 3-5 enrolled in learning spaces]]+Enrollment[[#This Row],['# of Boys from host community in age group 3-5 enrolled in learning spaces]]</f>
        <v>22</v>
      </c>
      <c r="BZ1140" s="22">
        <f>Enrollment[[#This Row],['# of Boys from refugee community in age group 6-14 enrolled in learning spaces]]+Enrollment[[#This Row],['# of Boys from host community in age group 6-14 enrolled in learning spaces]]</f>
        <v>47</v>
      </c>
      <c r="CA114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4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41" spans="1:80">
      <c r="A1141" s="21" t="s">
        <v>34</v>
      </c>
      <c r="B1141" s="21" t="s">
        <v>63</v>
      </c>
      <c r="E1141" s="21" t="s">
        <v>1514</v>
      </c>
      <c r="F1141" s="21" t="s">
        <v>1744</v>
      </c>
      <c r="G1141" s="21">
        <v>31013033</v>
      </c>
      <c r="H1141" s="21" t="s">
        <v>166</v>
      </c>
      <c r="I1141" s="21" t="s">
        <v>167</v>
      </c>
      <c r="J1141" s="21" t="s">
        <v>168</v>
      </c>
      <c r="K1141" s="21">
        <v>21.162018</v>
      </c>
      <c r="L1141" s="21">
        <v>92.142658999999995</v>
      </c>
      <c r="M1141" s="21">
        <v>0</v>
      </c>
      <c r="N1141" s="21">
        <v>0</v>
      </c>
      <c r="P1141" s="21" t="s">
        <v>99</v>
      </c>
      <c r="Q1141" s="21" t="s">
        <v>108</v>
      </c>
      <c r="S1141" s="21">
        <v>15</v>
      </c>
      <c r="T1141" s="21">
        <v>0</v>
      </c>
      <c r="U1141" s="21">
        <v>20</v>
      </c>
      <c r="V1141" s="21">
        <v>0</v>
      </c>
      <c r="W1141" s="21">
        <v>0</v>
      </c>
      <c r="X1141" s="21">
        <v>0</v>
      </c>
      <c r="Y1141" s="21">
        <v>0</v>
      </c>
      <c r="Z1141" s="21">
        <v>0</v>
      </c>
      <c r="AA1141" s="21">
        <v>29</v>
      </c>
      <c r="AB1141" s="21">
        <v>0</v>
      </c>
      <c r="AC1141" s="21">
        <v>46</v>
      </c>
      <c r="AD1141" s="21">
        <v>0</v>
      </c>
      <c r="AE1141" s="21">
        <v>0</v>
      </c>
      <c r="AF1141" s="21">
        <v>0</v>
      </c>
      <c r="AG1141" s="21">
        <v>0</v>
      </c>
      <c r="AH1141" s="21">
        <v>0</v>
      </c>
      <c r="AI1141" s="21">
        <v>0</v>
      </c>
      <c r="AJ1141" s="21">
        <v>0</v>
      </c>
      <c r="AK1141" s="21">
        <v>0</v>
      </c>
      <c r="AL1141" s="21">
        <v>0</v>
      </c>
      <c r="AM1141" s="21">
        <v>0</v>
      </c>
      <c r="AN1141" s="21">
        <v>0</v>
      </c>
      <c r="AO1141" s="21">
        <v>0</v>
      </c>
      <c r="AP1141" s="21">
        <v>0</v>
      </c>
      <c r="AQ1141" s="21">
        <v>0</v>
      </c>
      <c r="AR1141" s="21">
        <v>0</v>
      </c>
      <c r="AS1141" s="21">
        <v>0</v>
      </c>
      <c r="AT1141" s="21">
        <v>0</v>
      </c>
      <c r="AU1141" s="21">
        <v>0</v>
      </c>
      <c r="AV1141" s="21">
        <v>0</v>
      </c>
      <c r="AW1141" s="21">
        <v>0</v>
      </c>
      <c r="AX1141" s="21">
        <v>0</v>
      </c>
      <c r="AZ114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114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41" s="22">
        <f>Enrollment[[#This Row],[Refugee Children 3-14]]+Enrollment[[#This Row],[Refugee Children 15-24]]</f>
        <v>110</v>
      </c>
      <c r="BC114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4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41" s="22">
        <f>Enrollment[[#This Row],[Host Children 3-14]]+Enrollment[[#This Row],[Host Children 15-24]]</f>
        <v>0</v>
      </c>
      <c r="BF1141" s="22">
        <f>Enrollment[[#This Row],['# of Boys from refugee community in age group 3-5 enrolled in learning spaces]]+Enrollment[[#This Row],['# of Boys from refugee community in age group 6-14 enrolled in learning spaces]]</f>
        <v>66</v>
      </c>
      <c r="BG1141" s="22">
        <f>Enrollment[[#This Row],['# of Girls from refugee community in age group 3-5 enrolled in learning spaces]]+Enrollment[[#This Row],['# of Girls from refugee community in age group 6-14 enrolled in learning spaces]]</f>
        <v>44</v>
      </c>
      <c r="BH1141" s="22">
        <f>Enrollment[[#This Row],['# of Boys from host community in age group 3-5 enrolled in learning spaces]]+Enrollment[[#This Row],['# of Boys from host community in age group 6-14 enrolled in learning spaces]]</f>
        <v>0</v>
      </c>
      <c r="BI1141" s="22">
        <f>Enrollment[[#This Row],['# of Girls from host community in age group 3-5 enrolled in learning spaces]]+Enrollment[[#This Row],['# of Girls from host community in age group 6-14 enrolled in learning spaces]]</f>
        <v>0</v>
      </c>
      <c r="BJ1141" s="22">
        <f>Enrollment[[#This Row],[Male Refugee (3-14)]]+Enrollment[[#This Row],[Host Male (3-14)]]</f>
        <v>66</v>
      </c>
      <c r="BK1141" s="22">
        <f>Enrollment[[#This Row],[Female Refugee (3-14)]]+Enrollment[[#This Row],[Host Female (3-14)]]</f>
        <v>44</v>
      </c>
      <c r="BL114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4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41" s="22">
        <f>Enrollment[[#This Row],['# of Boys from host community in age group 15-17 enrolled in learning spaces]]+Enrollment[[#This Row],['# of Boys from host community in age group 18-24 enrolled in learning spaces]]</f>
        <v>0</v>
      </c>
      <c r="BO114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41" s="22">
        <f>Enrollment[[#This Row],[Male Refugee (15-24)]]+Enrollment[[#This Row],[Male Host (15-24)]]</f>
        <v>0</v>
      </c>
      <c r="BQ1141" s="22">
        <f>Enrollment[[#This Row],[Female Refugee  (15-24)]]+Enrollment[[#This Row],[Female Host (15-24)]]</f>
        <v>0</v>
      </c>
      <c r="BR1141" s="22">
        <f>Enrollment[[#This Row],[Total Male (3-14)]]+Enrollment[[#This Row],[Total Male (15-24)]]</f>
        <v>66</v>
      </c>
      <c r="BS1141" s="22">
        <f>Enrollment[[#This Row],[Total Female (3-14)]]+Enrollment[[#This Row],[Total Female (15-24)]]</f>
        <v>44</v>
      </c>
      <c r="BT1141" s="22">
        <f>Enrollment[[#This Row],[Refugee Total]]+Enrollment[[#This Row],[Total Host]]</f>
        <v>110</v>
      </c>
      <c r="BU1141" s="22">
        <f>Enrollment[[#This Row],['# of Girls from refugee community in age group 3-5 enrolled in learning spaces]]+Enrollment[[#This Row],['# of Girls from host community in age group 3-5 enrolled in learning spaces]]</f>
        <v>15</v>
      </c>
      <c r="BV1141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14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4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41" s="22">
        <f>Enrollment[[#This Row],['# of Boys from refugee community in age group 3-5 enrolled in learning spaces]]+Enrollment[[#This Row],['# of Boys from host community in age group 3-5 enrolled in learning spaces]]</f>
        <v>20</v>
      </c>
      <c r="BZ1141" s="22">
        <f>Enrollment[[#This Row],['# of Boys from refugee community in age group 6-14 enrolled in learning spaces]]+Enrollment[[#This Row],['# of Boys from host community in age group 6-14 enrolled in learning spaces]]</f>
        <v>46</v>
      </c>
      <c r="CA114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4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42" spans="1:80">
      <c r="A1142" s="21" t="s">
        <v>34</v>
      </c>
      <c r="B1142" s="21" t="s">
        <v>63</v>
      </c>
      <c r="E1142" s="21" t="s">
        <v>1514</v>
      </c>
      <c r="F1142" s="21" t="s">
        <v>1631</v>
      </c>
      <c r="G1142" s="21">
        <v>31013062</v>
      </c>
      <c r="H1142" s="21" t="s">
        <v>166</v>
      </c>
      <c r="I1142" s="21" t="s">
        <v>167</v>
      </c>
      <c r="J1142" s="21" t="s">
        <v>168</v>
      </c>
      <c r="K1142" s="21">
        <v>21.162535115599798</v>
      </c>
      <c r="L1142" s="21">
        <v>92.143569900908801</v>
      </c>
      <c r="M1142" s="21">
        <v>-35.835433975386302</v>
      </c>
      <c r="N1142" s="21">
        <v>4</v>
      </c>
      <c r="P1142" s="21" t="s">
        <v>99</v>
      </c>
      <c r="Q1142" s="21" t="s">
        <v>108</v>
      </c>
      <c r="S1142" s="21">
        <v>18</v>
      </c>
      <c r="T1142" s="21">
        <v>0</v>
      </c>
      <c r="U1142" s="21">
        <v>17</v>
      </c>
      <c r="V1142" s="21">
        <v>0</v>
      </c>
      <c r="W1142" s="21">
        <v>0</v>
      </c>
      <c r="X1142" s="21">
        <v>0</v>
      </c>
      <c r="Y1142" s="21">
        <v>0</v>
      </c>
      <c r="Z1142" s="21">
        <v>0</v>
      </c>
      <c r="AA1142" s="21">
        <v>33</v>
      </c>
      <c r="AB1142" s="21">
        <v>0</v>
      </c>
      <c r="AC1142" s="21">
        <v>38</v>
      </c>
      <c r="AD1142" s="21">
        <v>0</v>
      </c>
      <c r="AE1142" s="21">
        <v>0</v>
      </c>
      <c r="AF1142" s="21">
        <v>0</v>
      </c>
      <c r="AG1142" s="21">
        <v>0</v>
      </c>
      <c r="AH1142" s="21">
        <v>0</v>
      </c>
      <c r="AI1142" s="21">
        <v>0</v>
      </c>
      <c r="AJ1142" s="21">
        <v>0</v>
      </c>
      <c r="AK1142" s="21">
        <v>0</v>
      </c>
      <c r="AL1142" s="21">
        <v>0</v>
      </c>
      <c r="AM1142" s="21">
        <v>0</v>
      </c>
      <c r="AN1142" s="21">
        <v>0</v>
      </c>
      <c r="AO1142" s="21">
        <v>0</v>
      </c>
      <c r="AP1142" s="21">
        <v>0</v>
      </c>
      <c r="AQ1142" s="21">
        <v>0</v>
      </c>
      <c r="AR1142" s="21">
        <v>0</v>
      </c>
      <c r="AS1142" s="21">
        <v>0</v>
      </c>
      <c r="AT1142" s="21">
        <v>0</v>
      </c>
      <c r="AU1142" s="21">
        <v>0</v>
      </c>
      <c r="AV1142" s="21">
        <v>0</v>
      </c>
      <c r="AW1142" s="21">
        <v>0</v>
      </c>
      <c r="AX1142" s="21">
        <v>0</v>
      </c>
      <c r="AZ114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14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42" s="22">
        <f>Enrollment[[#This Row],[Refugee Children 3-14]]+Enrollment[[#This Row],[Refugee Children 15-24]]</f>
        <v>106</v>
      </c>
      <c r="BC114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4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42" s="22">
        <f>Enrollment[[#This Row],[Host Children 3-14]]+Enrollment[[#This Row],[Host Children 15-24]]</f>
        <v>0</v>
      </c>
      <c r="BF1142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142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142" s="22">
        <f>Enrollment[[#This Row],['# of Boys from host community in age group 3-5 enrolled in learning spaces]]+Enrollment[[#This Row],['# of Boys from host community in age group 6-14 enrolled in learning spaces]]</f>
        <v>0</v>
      </c>
      <c r="BI1142" s="22">
        <f>Enrollment[[#This Row],['# of Girls from host community in age group 3-5 enrolled in learning spaces]]+Enrollment[[#This Row],['# of Girls from host community in age group 6-14 enrolled in learning spaces]]</f>
        <v>0</v>
      </c>
      <c r="BJ1142" s="22">
        <f>Enrollment[[#This Row],[Male Refugee (3-14)]]+Enrollment[[#This Row],[Host Male (3-14)]]</f>
        <v>55</v>
      </c>
      <c r="BK1142" s="22">
        <f>Enrollment[[#This Row],[Female Refugee (3-14)]]+Enrollment[[#This Row],[Host Female (3-14)]]</f>
        <v>51</v>
      </c>
      <c r="BL114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4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42" s="22">
        <f>Enrollment[[#This Row],['# of Boys from host community in age group 15-17 enrolled in learning spaces]]+Enrollment[[#This Row],['# of Boys from host community in age group 18-24 enrolled in learning spaces]]</f>
        <v>0</v>
      </c>
      <c r="BO114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42" s="22">
        <f>Enrollment[[#This Row],[Male Refugee (15-24)]]+Enrollment[[#This Row],[Male Host (15-24)]]</f>
        <v>0</v>
      </c>
      <c r="BQ1142" s="22">
        <f>Enrollment[[#This Row],[Female Refugee  (15-24)]]+Enrollment[[#This Row],[Female Host (15-24)]]</f>
        <v>0</v>
      </c>
      <c r="BR1142" s="22">
        <f>Enrollment[[#This Row],[Total Male (3-14)]]+Enrollment[[#This Row],[Total Male (15-24)]]</f>
        <v>55</v>
      </c>
      <c r="BS1142" s="22">
        <f>Enrollment[[#This Row],[Total Female (3-14)]]+Enrollment[[#This Row],[Total Female (15-24)]]</f>
        <v>51</v>
      </c>
      <c r="BT1142" s="22">
        <f>Enrollment[[#This Row],[Refugee Total]]+Enrollment[[#This Row],[Total Host]]</f>
        <v>106</v>
      </c>
      <c r="BU1142" s="22">
        <f>Enrollment[[#This Row],['# of Girls from refugee community in age group 3-5 enrolled in learning spaces]]+Enrollment[[#This Row],['# of Girls from host community in age group 3-5 enrolled in learning spaces]]</f>
        <v>18</v>
      </c>
      <c r="BV1142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14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4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42" s="22">
        <f>Enrollment[[#This Row],['# of Boys from refugee community in age group 3-5 enrolled in learning spaces]]+Enrollment[[#This Row],['# of Boys from host community in age group 3-5 enrolled in learning spaces]]</f>
        <v>17</v>
      </c>
      <c r="BZ1142" s="22">
        <f>Enrollment[[#This Row],['# of Boys from refugee community in age group 6-14 enrolled in learning spaces]]+Enrollment[[#This Row],['# of Boys from host community in age group 6-14 enrolled in learning spaces]]</f>
        <v>38</v>
      </c>
      <c r="CA114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4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43" spans="1:80">
      <c r="A1143" s="21" t="s">
        <v>34</v>
      </c>
      <c r="B1143" s="21" t="s">
        <v>63</v>
      </c>
      <c r="E1143" s="21" t="s">
        <v>483</v>
      </c>
      <c r="F1143" s="21" t="s">
        <v>1692</v>
      </c>
      <c r="G1143" s="21">
        <v>31013002</v>
      </c>
      <c r="H1143" s="21" t="s">
        <v>166</v>
      </c>
      <c r="I1143" s="21" t="s">
        <v>167</v>
      </c>
      <c r="J1143" s="21" t="s">
        <v>168</v>
      </c>
      <c r="K1143" s="21">
        <v>21.159036265309499</v>
      </c>
      <c r="L1143" s="21">
        <v>92.143704511749505</v>
      </c>
      <c r="M1143" s="21">
        <v>-37.709985133593797</v>
      </c>
      <c r="N1143" s="21">
        <v>4</v>
      </c>
      <c r="P1143" s="21" t="s">
        <v>99</v>
      </c>
      <c r="Q1143" s="21" t="s">
        <v>108</v>
      </c>
      <c r="S1143" s="21">
        <v>22</v>
      </c>
      <c r="T1143" s="21">
        <v>0</v>
      </c>
      <c r="U1143" s="21">
        <v>16</v>
      </c>
      <c r="V1143" s="21">
        <v>0</v>
      </c>
      <c r="W1143" s="21">
        <v>0</v>
      </c>
      <c r="X1143" s="21">
        <v>0</v>
      </c>
      <c r="Y1143" s="21">
        <v>0</v>
      </c>
      <c r="Z1143" s="21">
        <v>0</v>
      </c>
      <c r="AA1143" s="21">
        <v>29</v>
      </c>
      <c r="AB1143" s="21">
        <v>0</v>
      </c>
      <c r="AC1143" s="21">
        <v>42</v>
      </c>
      <c r="AD1143" s="21">
        <v>0</v>
      </c>
      <c r="AE1143" s="21">
        <v>0</v>
      </c>
      <c r="AF1143" s="21">
        <v>0</v>
      </c>
      <c r="AG1143" s="21">
        <v>0</v>
      </c>
      <c r="AH1143" s="21">
        <v>0</v>
      </c>
      <c r="AI1143" s="21">
        <v>0</v>
      </c>
      <c r="AJ1143" s="21">
        <v>0</v>
      </c>
      <c r="AK1143" s="21">
        <v>0</v>
      </c>
      <c r="AL1143" s="21">
        <v>0</v>
      </c>
      <c r="AM1143" s="21">
        <v>0</v>
      </c>
      <c r="AN1143" s="21">
        <v>0</v>
      </c>
      <c r="AO1143" s="21">
        <v>0</v>
      </c>
      <c r="AP1143" s="21">
        <v>0</v>
      </c>
      <c r="AQ1143" s="21">
        <v>0</v>
      </c>
      <c r="AR1143" s="21">
        <v>0</v>
      </c>
      <c r="AS1143" s="21">
        <v>0</v>
      </c>
      <c r="AT1143" s="21">
        <v>0</v>
      </c>
      <c r="AU1143" s="21">
        <v>0</v>
      </c>
      <c r="AV1143" s="21">
        <v>0</v>
      </c>
      <c r="AW1143" s="21">
        <v>0</v>
      </c>
      <c r="AX1143" s="21">
        <v>0</v>
      </c>
      <c r="AZ114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114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43" s="22">
        <f>Enrollment[[#This Row],[Refugee Children 3-14]]+Enrollment[[#This Row],[Refugee Children 15-24]]</f>
        <v>109</v>
      </c>
      <c r="BC114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4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43" s="22">
        <f>Enrollment[[#This Row],[Host Children 3-14]]+Enrollment[[#This Row],[Host Children 15-24]]</f>
        <v>0</v>
      </c>
      <c r="BF1143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143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143" s="22">
        <f>Enrollment[[#This Row],['# of Boys from host community in age group 3-5 enrolled in learning spaces]]+Enrollment[[#This Row],['# of Boys from host community in age group 6-14 enrolled in learning spaces]]</f>
        <v>0</v>
      </c>
      <c r="BI1143" s="22">
        <f>Enrollment[[#This Row],['# of Girls from host community in age group 3-5 enrolled in learning spaces]]+Enrollment[[#This Row],['# of Girls from host community in age group 6-14 enrolled in learning spaces]]</f>
        <v>0</v>
      </c>
      <c r="BJ1143" s="22">
        <f>Enrollment[[#This Row],[Male Refugee (3-14)]]+Enrollment[[#This Row],[Host Male (3-14)]]</f>
        <v>58</v>
      </c>
      <c r="BK1143" s="22">
        <f>Enrollment[[#This Row],[Female Refugee (3-14)]]+Enrollment[[#This Row],[Host Female (3-14)]]</f>
        <v>51</v>
      </c>
      <c r="BL114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4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43" s="22">
        <f>Enrollment[[#This Row],['# of Boys from host community in age group 15-17 enrolled in learning spaces]]+Enrollment[[#This Row],['# of Boys from host community in age group 18-24 enrolled in learning spaces]]</f>
        <v>0</v>
      </c>
      <c r="BO114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43" s="22">
        <f>Enrollment[[#This Row],[Male Refugee (15-24)]]+Enrollment[[#This Row],[Male Host (15-24)]]</f>
        <v>0</v>
      </c>
      <c r="BQ1143" s="22">
        <f>Enrollment[[#This Row],[Female Refugee  (15-24)]]+Enrollment[[#This Row],[Female Host (15-24)]]</f>
        <v>0</v>
      </c>
      <c r="BR1143" s="22">
        <f>Enrollment[[#This Row],[Total Male (3-14)]]+Enrollment[[#This Row],[Total Male (15-24)]]</f>
        <v>58</v>
      </c>
      <c r="BS1143" s="22">
        <f>Enrollment[[#This Row],[Total Female (3-14)]]+Enrollment[[#This Row],[Total Female (15-24)]]</f>
        <v>51</v>
      </c>
      <c r="BT1143" s="22">
        <f>Enrollment[[#This Row],[Refugee Total]]+Enrollment[[#This Row],[Total Host]]</f>
        <v>109</v>
      </c>
      <c r="BU1143" s="22">
        <f>Enrollment[[#This Row],['# of Girls from refugee community in age group 3-5 enrolled in learning spaces]]+Enrollment[[#This Row],['# of Girls from host community in age group 3-5 enrolled in learning spaces]]</f>
        <v>22</v>
      </c>
      <c r="BV1143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14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4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43" s="22">
        <f>Enrollment[[#This Row],['# of Boys from refugee community in age group 3-5 enrolled in learning spaces]]+Enrollment[[#This Row],['# of Boys from host community in age group 3-5 enrolled in learning spaces]]</f>
        <v>16</v>
      </c>
      <c r="BZ1143" s="22">
        <f>Enrollment[[#This Row],['# of Boys from refugee community in age group 6-14 enrolled in learning spaces]]+Enrollment[[#This Row],['# of Boys from host community in age group 6-14 enrolled in learning spaces]]</f>
        <v>42</v>
      </c>
      <c r="CA114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4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44" spans="1:80">
      <c r="A1144" s="21" t="s">
        <v>34</v>
      </c>
      <c r="B1144" s="21" t="s">
        <v>63</v>
      </c>
      <c r="E1144" s="21" t="s">
        <v>483</v>
      </c>
      <c r="F1144" s="21" t="s">
        <v>1735</v>
      </c>
      <c r="G1144" s="21">
        <v>31013082</v>
      </c>
      <c r="H1144" s="21" t="s">
        <v>166</v>
      </c>
      <c r="I1144" s="21" t="s">
        <v>259</v>
      </c>
      <c r="J1144" s="21" t="s">
        <v>168</v>
      </c>
      <c r="K1144" s="21">
        <v>21.159379999999999</v>
      </c>
      <c r="L1144" s="21">
        <v>92.144777000000005</v>
      </c>
      <c r="M1144" s="21">
        <v>0</v>
      </c>
      <c r="N1144" s="21">
        <v>0</v>
      </c>
      <c r="P1144" s="21" t="s">
        <v>99</v>
      </c>
      <c r="Q1144" s="21" t="s">
        <v>108</v>
      </c>
      <c r="S1144" s="21">
        <v>11</v>
      </c>
      <c r="T1144" s="21">
        <v>0</v>
      </c>
      <c r="U1144" s="21">
        <v>24</v>
      </c>
      <c r="V1144" s="21">
        <v>0</v>
      </c>
      <c r="W1144" s="21">
        <v>0</v>
      </c>
      <c r="X1144" s="21">
        <v>0</v>
      </c>
      <c r="Y1144" s="21">
        <v>0</v>
      </c>
      <c r="Z1144" s="21">
        <v>0</v>
      </c>
      <c r="AA1144" s="21">
        <v>28</v>
      </c>
      <c r="AB1144" s="21">
        <v>0</v>
      </c>
      <c r="AC1144" s="21">
        <v>45</v>
      </c>
      <c r="AD1144" s="21">
        <v>0</v>
      </c>
      <c r="AE1144" s="21">
        <v>0</v>
      </c>
      <c r="AF1144" s="21">
        <v>0</v>
      </c>
      <c r="AG1144" s="21">
        <v>0</v>
      </c>
      <c r="AH1144" s="21">
        <v>0</v>
      </c>
      <c r="AI1144" s="21">
        <v>0</v>
      </c>
      <c r="AJ1144" s="21">
        <v>0</v>
      </c>
      <c r="AK1144" s="21">
        <v>0</v>
      </c>
      <c r="AL1144" s="21">
        <v>0</v>
      </c>
      <c r="AM1144" s="21">
        <v>0</v>
      </c>
      <c r="AN1144" s="21">
        <v>0</v>
      </c>
      <c r="AO1144" s="21">
        <v>0</v>
      </c>
      <c r="AP1144" s="21">
        <v>0</v>
      </c>
      <c r="AQ1144" s="21">
        <v>0</v>
      </c>
      <c r="AR1144" s="21">
        <v>0</v>
      </c>
      <c r="AS1144" s="21">
        <v>0</v>
      </c>
      <c r="AT1144" s="21">
        <v>0</v>
      </c>
      <c r="AU1144" s="21">
        <v>0</v>
      </c>
      <c r="AV1144" s="21">
        <v>0</v>
      </c>
      <c r="AW1144" s="21">
        <v>0</v>
      </c>
      <c r="AX1144" s="21">
        <v>0</v>
      </c>
      <c r="AZ114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4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44" s="22">
        <f>Enrollment[[#This Row],[Refugee Children 3-14]]+Enrollment[[#This Row],[Refugee Children 15-24]]</f>
        <v>108</v>
      </c>
      <c r="BC114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4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44" s="22">
        <f>Enrollment[[#This Row],[Host Children 3-14]]+Enrollment[[#This Row],[Host Children 15-24]]</f>
        <v>0</v>
      </c>
      <c r="BF1144" s="22">
        <f>Enrollment[[#This Row],['# of Boys from refugee community in age group 3-5 enrolled in learning spaces]]+Enrollment[[#This Row],['# of Boys from refugee community in age group 6-14 enrolled in learning spaces]]</f>
        <v>69</v>
      </c>
      <c r="BG1144" s="22">
        <f>Enrollment[[#This Row],['# of Girls from refugee community in age group 3-5 enrolled in learning spaces]]+Enrollment[[#This Row],['# of Girls from refugee community in age group 6-14 enrolled in learning spaces]]</f>
        <v>39</v>
      </c>
      <c r="BH1144" s="22">
        <f>Enrollment[[#This Row],['# of Boys from host community in age group 3-5 enrolled in learning spaces]]+Enrollment[[#This Row],['# of Boys from host community in age group 6-14 enrolled in learning spaces]]</f>
        <v>0</v>
      </c>
      <c r="BI1144" s="22">
        <f>Enrollment[[#This Row],['# of Girls from host community in age group 3-5 enrolled in learning spaces]]+Enrollment[[#This Row],['# of Girls from host community in age group 6-14 enrolled in learning spaces]]</f>
        <v>0</v>
      </c>
      <c r="BJ1144" s="22">
        <f>Enrollment[[#This Row],[Male Refugee (3-14)]]+Enrollment[[#This Row],[Host Male (3-14)]]</f>
        <v>69</v>
      </c>
      <c r="BK1144" s="22">
        <f>Enrollment[[#This Row],[Female Refugee (3-14)]]+Enrollment[[#This Row],[Host Female (3-14)]]</f>
        <v>39</v>
      </c>
      <c r="BL114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4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44" s="22">
        <f>Enrollment[[#This Row],['# of Boys from host community in age group 15-17 enrolled in learning spaces]]+Enrollment[[#This Row],['# of Boys from host community in age group 18-24 enrolled in learning spaces]]</f>
        <v>0</v>
      </c>
      <c r="BO114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44" s="22">
        <f>Enrollment[[#This Row],[Male Refugee (15-24)]]+Enrollment[[#This Row],[Male Host (15-24)]]</f>
        <v>0</v>
      </c>
      <c r="BQ1144" s="22">
        <f>Enrollment[[#This Row],[Female Refugee  (15-24)]]+Enrollment[[#This Row],[Female Host (15-24)]]</f>
        <v>0</v>
      </c>
      <c r="BR1144" s="22">
        <f>Enrollment[[#This Row],[Total Male (3-14)]]+Enrollment[[#This Row],[Total Male (15-24)]]</f>
        <v>69</v>
      </c>
      <c r="BS1144" s="22">
        <f>Enrollment[[#This Row],[Total Female (3-14)]]+Enrollment[[#This Row],[Total Female (15-24)]]</f>
        <v>39</v>
      </c>
      <c r="BT1144" s="22">
        <f>Enrollment[[#This Row],[Refugee Total]]+Enrollment[[#This Row],[Total Host]]</f>
        <v>108</v>
      </c>
      <c r="BU1144" s="22">
        <f>Enrollment[[#This Row],['# of Girls from refugee community in age group 3-5 enrolled in learning spaces]]+Enrollment[[#This Row],['# of Girls from host community in age group 3-5 enrolled in learning spaces]]</f>
        <v>11</v>
      </c>
      <c r="BV1144" s="22">
        <f>Enrollment[[#This Row],['# of Girls from refugee community in age group 6-14 enrolled in learning spaces]]+Enrollment[[#This Row],['# of Girls from host community in age group 6-14 enrolled in learning spaces]]</f>
        <v>28</v>
      </c>
      <c r="BW114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4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44" s="22">
        <f>Enrollment[[#This Row],['# of Boys from refugee community in age group 3-5 enrolled in learning spaces]]+Enrollment[[#This Row],['# of Boys from host community in age group 3-5 enrolled in learning spaces]]</f>
        <v>24</v>
      </c>
      <c r="BZ1144" s="22">
        <f>Enrollment[[#This Row],['# of Boys from refugee community in age group 6-14 enrolled in learning spaces]]+Enrollment[[#This Row],['# of Boys from host community in age group 6-14 enrolled in learning spaces]]</f>
        <v>45</v>
      </c>
      <c r="CA114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4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45" spans="1:80">
      <c r="A1145" s="21" t="s">
        <v>34</v>
      </c>
      <c r="B1145" s="21" t="s">
        <v>63</v>
      </c>
      <c r="E1145" s="21" t="s">
        <v>483</v>
      </c>
      <c r="F1145" s="21" t="s">
        <v>1693</v>
      </c>
      <c r="G1145" s="21">
        <v>31013116</v>
      </c>
      <c r="H1145" s="21" t="s">
        <v>166</v>
      </c>
      <c r="I1145" s="21" t="s">
        <v>167</v>
      </c>
      <c r="J1145" s="21" t="s">
        <v>168</v>
      </c>
      <c r="K1145" s="21">
        <v>21.159931</v>
      </c>
      <c r="L1145" s="21">
        <v>92.143394000000001</v>
      </c>
      <c r="M1145" s="21">
        <v>0</v>
      </c>
      <c r="N1145" s="21">
        <v>0</v>
      </c>
      <c r="P1145" s="21" t="s">
        <v>99</v>
      </c>
      <c r="Q1145" s="21" t="s">
        <v>108</v>
      </c>
      <c r="S1145" s="21">
        <v>18</v>
      </c>
      <c r="T1145" s="21">
        <v>0</v>
      </c>
      <c r="U1145" s="21">
        <v>18</v>
      </c>
      <c r="V1145" s="21">
        <v>0</v>
      </c>
      <c r="W1145" s="21">
        <v>0</v>
      </c>
      <c r="X1145" s="21">
        <v>0</v>
      </c>
      <c r="Y1145" s="21">
        <v>0</v>
      </c>
      <c r="Z1145" s="21">
        <v>0</v>
      </c>
      <c r="AA1145" s="21">
        <v>32</v>
      </c>
      <c r="AB1145" s="21">
        <v>0</v>
      </c>
      <c r="AC1145" s="21">
        <v>40</v>
      </c>
      <c r="AD1145" s="21">
        <v>0</v>
      </c>
      <c r="AE1145" s="21">
        <v>0</v>
      </c>
      <c r="AF1145" s="21">
        <v>0</v>
      </c>
      <c r="AG1145" s="21">
        <v>0</v>
      </c>
      <c r="AH1145" s="21">
        <v>0</v>
      </c>
      <c r="AI1145" s="21">
        <v>0</v>
      </c>
      <c r="AJ1145" s="21">
        <v>0</v>
      </c>
      <c r="AK1145" s="21">
        <v>0</v>
      </c>
      <c r="AL1145" s="21">
        <v>0</v>
      </c>
      <c r="AM1145" s="21">
        <v>0</v>
      </c>
      <c r="AN1145" s="21">
        <v>0</v>
      </c>
      <c r="AO1145" s="21">
        <v>0</v>
      </c>
      <c r="AP1145" s="21">
        <v>0</v>
      </c>
      <c r="AQ1145" s="21">
        <v>0</v>
      </c>
      <c r="AR1145" s="21">
        <v>0</v>
      </c>
      <c r="AS1145" s="21">
        <v>0</v>
      </c>
      <c r="AT1145" s="21">
        <v>0</v>
      </c>
      <c r="AU1145" s="21">
        <v>0</v>
      </c>
      <c r="AV1145" s="21">
        <v>0</v>
      </c>
      <c r="AW1145" s="21">
        <v>0</v>
      </c>
      <c r="AX1145" s="21">
        <v>0</v>
      </c>
      <c r="AZ114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4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45" s="22">
        <f>Enrollment[[#This Row],[Refugee Children 3-14]]+Enrollment[[#This Row],[Refugee Children 15-24]]</f>
        <v>108</v>
      </c>
      <c r="BC114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4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45" s="22">
        <f>Enrollment[[#This Row],[Host Children 3-14]]+Enrollment[[#This Row],[Host Children 15-24]]</f>
        <v>0</v>
      </c>
      <c r="BF1145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145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145" s="22">
        <f>Enrollment[[#This Row],['# of Boys from host community in age group 3-5 enrolled in learning spaces]]+Enrollment[[#This Row],['# of Boys from host community in age group 6-14 enrolled in learning spaces]]</f>
        <v>0</v>
      </c>
      <c r="BI1145" s="22">
        <f>Enrollment[[#This Row],['# of Girls from host community in age group 3-5 enrolled in learning spaces]]+Enrollment[[#This Row],['# of Girls from host community in age group 6-14 enrolled in learning spaces]]</f>
        <v>0</v>
      </c>
      <c r="BJ1145" s="22">
        <f>Enrollment[[#This Row],[Male Refugee (3-14)]]+Enrollment[[#This Row],[Host Male (3-14)]]</f>
        <v>58</v>
      </c>
      <c r="BK1145" s="22">
        <f>Enrollment[[#This Row],[Female Refugee (3-14)]]+Enrollment[[#This Row],[Host Female (3-14)]]</f>
        <v>50</v>
      </c>
      <c r="BL114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4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45" s="22">
        <f>Enrollment[[#This Row],['# of Boys from host community in age group 15-17 enrolled in learning spaces]]+Enrollment[[#This Row],['# of Boys from host community in age group 18-24 enrolled in learning spaces]]</f>
        <v>0</v>
      </c>
      <c r="BO114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45" s="22">
        <f>Enrollment[[#This Row],[Male Refugee (15-24)]]+Enrollment[[#This Row],[Male Host (15-24)]]</f>
        <v>0</v>
      </c>
      <c r="BQ1145" s="22">
        <f>Enrollment[[#This Row],[Female Refugee  (15-24)]]+Enrollment[[#This Row],[Female Host (15-24)]]</f>
        <v>0</v>
      </c>
      <c r="BR1145" s="22">
        <f>Enrollment[[#This Row],[Total Male (3-14)]]+Enrollment[[#This Row],[Total Male (15-24)]]</f>
        <v>58</v>
      </c>
      <c r="BS1145" s="22">
        <f>Enrollment[[#This Row],[Total Female (3-14)]]+Enrollment[[#This Row],[Total Female (15-24)]]</f>
        <v>50</v>
      </c>
      <c r="BT1145" s="22">
        <f>Enrollment[[#This Row],[Refugee Total]]+Enrollment[[#This Row],[Total Host]]</f>
        <v>108</v>
      </c>
      <c r="BU1145" s="22">
        <f>Enrollment[[#This Row],['# of Girls from refugee community in age group 3-5 enrolled in learning spaces]]+Enrollment[[#This Row],['# of Girls from host community in age group 3-5 enrolled in learning spaces]]</f>
        <v>18</v>
      </c>
      <c r="BV1145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4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4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45" s="22">
        <f>Enrollment[[#This Row],['# of Boys from refugee community in age group 3-5 enrolled in learning spaces]]+Enrollment[[#This Row],['# of Boys from host community in age group 3-5 enrolled in learning spaces]]</f>
        <v>18</v>
      </c>
      <c r="BZ1145" s="22">
        <f>Enrollment[[#This Row],['# of Boys from refugee community in age group 6-14 enrolled in learning spaces]]+Enrollment[[#This Row],['# of Boys from host community in age group 6-14 enrolled in learning spaces]]</f>
        <v>40</v>
      </c>
      <c r="CA114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4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46" spans="1:80">
      <c r="A1146" s="21" t="s">
        <v>34</v>
      </c>
      <c r="B1146" s="21" t="s">
        <v>63</v>
      </c>
      <c r="E1146" s="21" t="s">
        <v>483</v>
      </c>
      <c r="F1146" s="21" t="s">
        <v>1719</v>
      </c>
      <c r="G1146" s="21">
        <v>31013167</v>
      </c>
      <c r="H1146" s="21" t="s">
        <v>166</v>
      </c>
      <c r="I1146" s="21" t="s">
        <v>167</v>
      </c>
      <c r="J1146" s="21" t="s">
        <v>168</v>
      </c>
      <c r="K1146" s="21">
        <v>21.159406703956101</v>
      </c>
      <c r="L1146" s="21">
        <v>92.143377105519093</v>
      </c>
      <c r="M1146" s="21">
        <v>-46.747207561324799</v>
      </c>
      <c r="N1146" s="21">
        <v>4</v>
      </c>
      <c r="P1146" s="21" t="s">
        <v>99</v>
      </c>
      <c r="Q1146" s="21" t="s">
        <v>108</v>
      </c>
      <c r="S1146" s="21">
        <v>13</v>
      </c>
      <c r="T1146" s="21">
        <v>0</v>
      </c>
      <c r="U1146" s="21">
        <v>22</v>
      </c>
      <c r="V1146" s="21">
        <v>0</v>
      </c>
      <c r="W1146" s="21">
        <v>0</v>
      </c>
      <c r="X1146" s="21">
        <v>0</v>
      </c>
      <c r="Y1146" s="21">
        <v>0</v>
      </c>
      <c r="Z1146" s="21">
        <v>0</v>
      </c>
      <c r="AA1146" s="21">
        <v>32</v>
      </c>
      <c r="AB1146" s="21">
        <v>0</v>
      </c>
      <c r="AC1146" s="21">
        <v>38</v>
      </c>
      <c r="AD1146" s="21">
        <v>0</v>
      </c>
      <c r="AE1146" s="21">
        <v>0</v>
      </c>
      <c r="AF1146" s="21">
        <v>0</v>
      </c>
      <c r="AG1146" s="21">
        <v>0</v>
      </c>
      <c r="AH1146" s="21">
        <v>0</v>
      </c>
      <c r="AI1146" s="21">
        <v>0</v>
      </c>
      <c r="AJ1146" s="21">
        <v>0</v>
      </c>
      <c r="AK1146" s="21">
        <v>0</v>
      </c>
      <c r="AL1146" s="21">
        <v>0</v>
      </c>
      <c r="AM1146" s="21">
        <v>0</v>
      </c>
      <c r="AN1146" s="21">
        <v>0</v>
      </c>
      <c r="AO1146" s="21">
        <v>0</v>
      </c>
      <c r="AP1146" s="21">
        <v>0</v>
      </c>
      <c r="AQ1146" s="21">
        <v>0</v>
      </c>
      <c r="AR1146" s="21">
        <v>0</v>
      </c>
      <c r="AS1146" s="21">
        <v>0</v>
      </c>
      <c r="AT1146" s="21">
        <v>0</v>
      </c>
      <c r="AU1146" s="21">
        <v>0</v>
      </c>
      <c r="AV1146" s="21">
        <v>0</v>
      </c>
      <c r="AW1146" s="21">
        <v>0</v>
      </c>
      <c r="AX1146" s="21">
        <v>0</v>
      </c>
      <c r="AZ114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4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46" s="22">
        <f>Enrollment[[#This Row],[Refugee Children 3-14]]+Enrollment[[#This Row],[Refugee Children 15-24]]</f>
        <v>105</v>
      </c>
      <c r="BC114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4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46" s="22">
        <f>Enrollment[[#This Row],[Host Children 3-14]]+Enrollment[[#This Row],[Host Children 15-24]]</f>
        <v>0</v>
      </c>
      <c r="BF1146" s="22">
        <f>Enrollment[[#This Row],['# of Boys from refugee community in age group 3-5 enrolled in learning spaces]]+Enrollment[[#This Row],['# of Boys from refugee community in age group 6-14 enrolled in learning spaces]]</f>
        <v>60</v>
      </c>
      <c r="BG1146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1146" s="22">
        <f>Enrollment[[#This Row],['# of Boys from host community in age group 3-5 enrolled in learning spaces]]+Enrollment[[#This Row],['# of Boys from host community in age group 6-14 enrolled in learning spaces]]</f>
        <v>0</v>
      </c>
      <c r="BI1146" s="22">
        <f>Enrollment[[#This Row],['# of Girls from host community in age group 3-5 enrolled in learning spaces]]+Enrollment[[#This Row],['# of Girls from host community in age group 6-14 enrolled in learning spaces]]</f>
        <v>0</v>
      </c>
      <c r="BJ1146" s="22">
        <f>Enrollment[[#This Row],[Male Refugee (3-14)]]+Enrollment[[#This Row],[Host Male (3-14)]]</f>
        <v>60</v>
      </c>
      <c r="BK1146" s="22">
        <f>Enrollment[[#This Row],[Female Refugee (3-14)]]+Enrollment[[#This Row],[Host Female (3-14)]]</f>
        <v>45</v>
      </c>
      <c r="BL114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4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46" s="22">
        <f>Enrollment[[#This Row],['# of Boys from host community in age group 15-17 enrolled in learning spaces]]+Enrollment[[#This Row],['# of Boys from host community in age group 18-24 enrolled in learning spaces]]</f>
        <v>0</v>
      </c>
      <c r="BO114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46" s="22">
        <f>Enrollment[[#This Row],[Male Refugee (15-24)]]+Enrollment[[#This Row],[Male Host (15-24)]]</f>
        <v>0</v>
      </c>
      <c r="BQ1146" s="22">
        <f>Enrollment[[#This Row],[Female Refugee  (15-24)]]+Enrollment[[#This Row],[Female Host (15-24)]]</f>
        <v>0</v>
      </c>
      <c r="BR1146" s="22">
        <f>Enrollment[[#This Row],[Total Male (3-14)]]+Enrollment[[#This Row],[Total Male (15-24)]]</f>
        <v>60</v>
      </c>
      <c r="BS1146" s="22">
        <f>Enrollment[[#This Row],[Total Female (3-14)]]+Enrollment[[#This Row],[Total Female (15-24)]]</f>
        <v>45</v>
      </c>
      <c r="BT1146" s="22">
        <f>Enrollment[[#This Row],[Refugee Total]]+Enrollment[[#This Row],[Total Host]]</f>
        <v>105</v>
      </c>
      <c r="BU1146" s="22">
        <f>Enrollment[[#This Row],['# of Girls from refugee community in age group 3-5 enrolled in learning spaces]]+Enrollment[[#This Row],['# of Girls from host community in age group 3-5 enrolled in learning spaces]]</f>
        <v>13</v>
      </c>
      <c r="BV1146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4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4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46" s="22">
        <f>Enrollment[[#This Row],['# of Boys from refugee community in age group 3-5 enrolled in learning spaces]]+Enrollment[[#This Row],['# of Boys from host community in age group 3-5 enrolled in learning spaces]]</f>
        <v>22</v>
      </c>
      <c r="BZ1146" s="22">
        <f>Enrollment[[#This Row],['# of Boys from refugee community in age group 6-14 enrolled in learning spaces]]+Enrollment[[#This Row],['# of Boys from host community in age group 6-14 enrolled in learning spaces]]</f>
        <v>38</v>
      </c>
      <c r="CA114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4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47" spans="1:80">
      <c r="A1147" s="21" t="s">
        <v>34</v>
      </c>
      <c r="B1147" s="21" t="s">
        <v>63</v>
      </c>
      <c r="E1147" s="21" t="s">
        <v>483</v>
      </c>
      <c r="F1147" s="21" t="s">
        <v>1717</v>
      </c>
      <c r="G1147" s="21">
        <v>31013182</v>
      </c>
      <c r="H1147" s="21" t="s">
        <v>166</v>
      </c>
      <c r="I1147" s="21" t="s">
        <v>167</v>
      </c>
      <c r="J1147" s="21" t="s">
        <v>168</v>
      </c>
      <c r="K1147" s="21">
        <v>21.1584132087482</v>
      </c>
      <c r="L1147" s="21">
        <v>92.144603688488402</v>
      </c>
      <c r="M1147" s="21">
        <v>-47.129023833004098</v>
      </c>
      <c r="N1147" s="21">
        <v>4</v>
      </c>
      <c r="P1147" s="21" t="s">
        <v>99</v>
      </c>
      <c r="Q1147" s="21" t="s">
        <v>108</v>
      </c>
      <c r="S1147" s="21">
        <v>20</v>
      </c>
      <c r="T1147" s="21">
        <v>0</v>
      </c>
      <c r="U1147" s="21">
        <v>17</v>
      </c>
      <c r="V1147" s="21">
        <v>0</v>
      </c>
      <c r="W1147" s="21">
        <v>0</v>
      </c>
      <c r="X1147" s="21">
        <v>0</v>
      </c>
      <c r="Y1147" s="21">
        <v>0</v>
      </c>
      <c r="Z1147" s="21">
        <v>0</v>
      </c>
      <c r="AA1147" s="21">
        <v>39</v>
      </c>
      <c r="AB1147" s="21">
        <v>0</v>
      </c>
      <c r="AC1147" s="21">
        <v>33</v>
      </c>
      <c r="AD1147" s="21">
        <v>0</v>
      </c>
      <c r="AE1147" s="21">
        <v>0</v>
      </c>
      <c r="AF1147" s="21">
        <v>0</v>
      </c>
      <c r="AG1147" s="21">
        <v>0</v>
      </c>
      <c r="AH1147" s="21">
        <v>0</v>
      </c>
      <c r="AI1147" s="21">
        <v>0</v>
      </c>
      <c r="AJ1147" s="21">
        <v>0</v>
      </c>
      <c r="AK1147" s="21">
        <v>0</v>
      </c>
      <c r="AL1147" s="21">
        <v>0</v>
      </c>
      <c r="AM1147" s="21">
        <v>0</v>
      </c>
      <c r="AN1147" s="21">
        <v>0</v>
      </c>
      <c r="AO1147" s="21">
        <v>0</v>
      </c>
      <c r="AP1147" s="21">
        <v>0</v>
      </c>
      <c r="AQ1147" s="21">
        <v>0</v>
      </c>
      <c r="AR1147" s="21">
        <v>0</v>
      </c>
      <c r="AS1147" s="21">
        <v>0</v>
      </c>
      <c r="AT1147" s="21">
        <v>0</v>
      </c>
      <c r="AU1147" s="21">
        <v>0</v>
      </c>
      <c r="AV1147" s="21">
        <v>0</v>
      </c>
      <c r="AW1147" s="21">
        <v>0</v>
      </c>
      <c r="AX1147" s="21">
        <v>0</v>
      </c>
      <c r="AZ114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114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47" s="22">
        <f>Enrollment[[#This Row],[Refugee Children 3-14]]+Enrollment[[#This Row],[Refugee Children 15-24]]</f>
        <v>109</v>
      </c>
      <c r="BC114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4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47" s="22">
        <f>Enrollment[[#This Row],[Host Children 3-14]]+Enrollment[[#This Row],[Host Children 15-24]]</f>
        <v>0</v>
      </c>
      <c r="BF1147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147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1147" s="22">
        <f>Enrollment[[#This Row],['# of Boys from host community in age group 3-5 enrolled in learning spaces]]+Enrollment[[#This Row],['# of Boys from host community in age group 6-14 enrolled in learning spaces]]</f>
        <v>0</v>
      </c>
      <c r="BI1147" s="22">
        <f>Enrollment[[#This Row],['# of Girls from host community in age group 3-5 enrolled in learning spaces]]+Enrollment[[#This Row],['# of Girls from host community in age group 6-14 enrolled in learning spaces]]</f>
        <v>0</v>
      </c>
      <c r="BJ1147" s="22">
        <f>Enrollment[[#This Row],[Male Refugee (3-14)]]+Enrollment[[#This Row],[Host Male (3-14)]]</f>
        <v>50</v>
      </c>
      <c r="BK1147" s="22">
        <f>Enrollment[[#This Row],[Female Refugee (3-14)]]+Enrollment[[#This Row],[Host Female (3-14)]]</f>
        <v>59</v>
      </c>
      <c r="BL114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4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47" s="22">
        <f>Enrollment[[#This Row],['# of Boys from host community in age group 15-17 enrolled in learning spaces]]+Enrollment[[#This Row],['# of Boys from host community in age group 18-24 enrolled in learning spaces]]</f>
        <v>0</v>
      </c>
      <c r="BO114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47" s="22">
        <f>Enrollment[[#This Row],[Male Refugee (15-24)]]+Enrollment[[#This Row],[Male Host (15-24)]]</f>
        <v>0</v>
      </c>
      <c r="BQ1147" s="22">
        <f>Enrollment[[#This Row],[Female Refugee  (15-24)]]+Enrollment[[#This Row],[Female Host (15-24)]]</f>
        <v>0</v>
      </c>
      <c r="BR1147" s="22">
        <f>Enrollment[[#This Row],[Total Male (3-14)]]+Enrollment[[#This Row],[Total Male (15-24)]]</f>
        <v>50</v>
      </c>
      <c r="BS1147" s="22">
        <f>Enrollment[[#This Row],[Total Female (3-14)]]+Enrollment[[#This Row],[Total Female (15-24)]]</f>
        <v>59</v>
      </c>
      <c r="BT1147" s="22">
        <f>Enrollment[[#This Row],[Refugee Total]]+Enrollment[[#This Row],[Total Host]]</f>
        <v>109</v>
      </c>
      <c r="BU1147" s="22">
        <f>Enrollment[[#This Row],['# of Girls from refugee community in age group 3-5 enrolled in learning spaces]]+Enrollment[[#This Row],['# of Girls from host community in age group 3-5 enrolled in learning spaces]]</f>
        <v>20</v>
      </c>
      <c r="BV1147" s="22">
        <f>Enrollment[[#This Row],['# of Girls from refugee community in age group 6-14 enrolled in learning spaces]]+Enrollment[[#This Row],['# of Girls from host community in age group 6-14 enrolled in learning spaces]]</f>
        <v>39</v>
      </c>
      <c r="BW114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4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47" s="22">
        <f>Enrollment[[#This Row],['# of Boys from refugee community in age group 3-5 enrolled in learning spaces]]+Enrollment[[#This Row],['# of Boys from host community in age group 3-5 enrolled in learning spaces]]</f>
        <v>17</v>
      </c>
      <c r="BZ1147" s="22">
        <f>Enrollment[[#This Row],['# of Boys from refugee community in age group 6-14 enrolled in learning spaces]]+Enrollment[[#This Row],['# of Boys from host community in age group 6-14 enrolled in learning spaces]]</f>
        <v>33</v>
      </c>
      <c r="CA114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4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48" spans="1:80">
      <c r="A1148" s="21" t="s">
        <v>34</v>
      </c>
      <c r="B1148" s="21" t="s">
        <v>63</v>
      </c>
      <c r="E1148" s="21" t="s">
        <v>1745</v>
      </c>
      <c r="F1148" s="21" t="s">
        <v>1746</v>
      </c>
      <c r="G1148" s="21">
        <v>31012889</v>
      </c>
      <c r="H1148" s="21" t="s">
        <v>166</v>
      </c>
      <c r="I1148" s="21" t="s">
        <v>167</v>
      </c>
      <c r="J1148" s="21" t="s">
        <v>168</v>
      </c>
      <c r="K1148" s="21">
        <v>21.158182516763599</v>
      </c>
      <c r="L1148" s="21">
        <v>92.141970433964701</v>
      </c>
      <c r="M1148" s="21">
        <v>-21.6493800485968</v>
      </c>
      <c r="N1148" s="21">
        <v>4</v>
      </c>
      <c r="P1148" s="21" t="s">
        <v>99</v>
      </c>
      <c r="Q1148" s="21" t="s">
        <v>108</v>
      </c>
      <c r="S1148" s="21">
        <v>17</v>
      </c>
      <c r="T1148" s="21">
        <v>0</v>
      </c>
      <c r="U1148" s="21">
        <v>18</v>
      </c>
      <c r="V1148" s="21">
        <v>0</v>
      </c>
      <c r="W1148" s="21">
        <v>0</v>
      </c>
      <c r="X1148" s="21">
        <v>0</v>
      </c>
      <c r="Y1148" s="21">
        <v>0</v>
      </c>
      <c r="Z1148" s="21">
        <v>0</v>
      </c>
      <c r="AA1148" s="21">
        <v>26</v>
      </c>
      <c r="AB1148" s="21">
        <v>0</v>
      </c>
      <c r="AC1148" s="21">
        <v>44</v>
      </c>
      <c r="AD1148" s="21">
        <v>0</v>
      </c>
      <c r="AE1148" s="21">
        <v>0</v>
      </c>
      <c r="AF1148" s="21">
        <v>0</v>
      </c>
      <c r="AG1148" s="21">
        <v>0</v>
      </c>
      <c r="AH1148" s="21">
        <v>0</v>
      </c>
      <c r="AI1148" s="21">
        <v>0</v>
      </c>
      <c r="AJ1148" s="21">
        <v>0</v>
      </c>
      <c r="AK1148" s="21">
        <v>0</v>
      </c>
      <c r="AL1148" s="21">
        <v>0</v>
      </c>
      <c r="AM1148" s="21">
        <v>0</v>
      </c>
      <c r="AN1148" s="21">
        <v>0</v>
      </c>
      <c r="AO1148" s="21">
        <v>0</v>
      </c>
      <c r="AP1148" s="21">
        <v>0</v>
      </c>
      <c r="AQ1148" s="21">
        <v>0</v>
      </c>
      <c r="AR1148" s="21">
        <v>0</v>
      </c>
      <c r="AS1148" s="21">
        <v>0</v>
      </c>
      <c r="AT1148" s="21">
        <v>0</v>
      </c>
      <c r="AU1148" s="21">
        <v>0</v>
      </c>
      <c r="AV1148" s="21">
        <v>0</v>
      </c>
      <c r="AW1148" s="21">
        <v>0</v>
      </c>
      <c r="AX1148" s="21">
        <v>0</v>
      </c>
      <c r="AZ114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4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48" s="22">
        <f>Enrollment[[#This Row],[Refugee Children 3-14]]+Enrollment[[#This Row],[Refugee Children 15-24]]</f>
        <v>105</v>
      </c>
      <c r="BC114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4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48" s="22">
        <f>Enrollment[[#This Row],[Host Children 3-14]]+Enrollment[[#This Row],[Host Children 15-24]]</f>
        <v>0</v>
      </c>
      <c r="BF1148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148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1148" s="22">
        <f>Enrollment[[#This Row],['# of Boys from host community in age group 3-5 enrolled in learning spaces]]+Enrollment[[#This Row],['# of Boys from host community in age group 6-14 enrolled in learning spaces]]</f>
        <v>0</v>
      </c>
      <c r="BI1148" s="22">
        <f>Enrollment[[#This Row],['# of Girls from host community in age group 3-5 enrolled in learning spaces]]+Enrollment[[#This Row],['# of Girls from host community in age group 6-14 enrolled in learning spaces]]</f>
        <v>0</v>
      </c>
      <c r="BJ1148" s="22">
        <f>Enrollment[[#This Row],[Male Refugee (3-14)]]+Enrollment[[#This Row],[Host Male (3-14)]]</f>
        <v>62</v>
      </c>
      <c r="BK1148" s="22">
        <f>Enrollment[[#This Row],[Female Refugee (3-14)]]+Enrollment[[#This Row],[Host Female (3-14)]]</f>
        <v>43</v>
      </c>
      <c r="BL114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4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48" s="22">
        <f>Enrollment[[#This Row],['# of Boys from host community in age group 15-17 enrolled in learning spaces]]+Enrollment[[#This Row],['# of Boys from host community in age group 18-24 enrolled in learning spaces]]</f>
        <v>0</v>
      </c>
      <c r="BO114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48" s="22">
        <f>Enrollment[[#This Row],[Male Refugee (15-24)]]+Enrollment[[#This Row],[Male Host (15-24)]]</f>
        <v>0</v>
      </c>
      <c r="BQ1148" s="22">
        <f>Enrollment[[#This Row],[Female Refugee  (15-24)]]+Enrollment[[#This Row],[Female Host (15-24)]]</f>
        <v>0</v>
      </c>
      <c r="BR1148" s="22">
        <f>Enrollment[[#This Row],[Total Male (3-14)]]+Enrollment[[#This Row],[Total Male (15-24)]]</f>
        <v>62</v>
      </c>
      <c r="BS1148" s="22">
        <f>Enrollment[[#This Row],[Total Female (3-14)]]+Enrollment[[#This Row],[Total Female (15-24)]]</f>
        <v>43</v>
      </c>
      <c r="BT1148" s="22">
        <f>Enrollment[[#This Row],[Refugee Total]]+Enrollment[[#This Row],[Total Host]]</f>
        <v>105</v>
      </c>
      <c r="BU1148" s="22">
        <f>Enrollment[[#This Row],['# of Girls from refugee community in age group 3-5 enrolled in learning spaces]]+Enrollment[[#This Row],['# of Girls from host community in age group 3-5 enrolled in learning spaces]]</f>
        <v>17</v>
      </c>
      <c r="BV1148" s="22">
        <f>Enrollment[[#This Row],['# of Girls from refugee community in age group 6-14 enrolled in learning spaces]]+Enrollment[[#This Row],['# of Girls from host community in age group 6-14 enrolled in learning spaces]]</f>
        <v>26</v>
      </c>
      <c r="BW114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4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48" s="22">
        <f>Enrollment[[#This Row],['# of Boys from refugee community in age group 3-5 enrolled in learning spaces]]+Enrollment[[#This Row],['# of Boys from host community in age group 3-5 enrolled in learning spaces]]</f>
        <v>18</v>
      </c>
      <c r="BZ1148" s="22">
        <f>Enrollment[[#This Row],['# of Boys from refugee community in age group 6-14 enrolled in learning spaces]]+Enrollment[[#This Row],['# of Boys from host community in age group 6-14 enrolled in learning spaces]]</f>
        <v>44</v>
      </c>
      <c r="CA114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4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49" spans="1:80">
      <c r="A1149" s="21" t="s">
        <v>34</v>
      </c>
      <c r="B1149" s="21" t="s">
        <v>63</v>
      </c>
      <c r="E1149" s="21" t="s">
        <v>1745</v>
      </c>
      <c r="F1149" s="21" t="s">
        <v>1742</v>
      </c>
      <c r="G1149" s="21">
        <v>31012933</v>
      </c>
      <c r="H1149" s="21" t="s">
        <v>166</v>
      </c>
      <c r="I1149" s="21" t="s">
        <v>259</v>
      </c>
      <c r="J1149" s="21" t="s">
        <v>168</v>
      </c>
      <c r="K1149" s="21">
        <v>21.160250478235</v>
      </c>
      <c r="L1149" s="21">
        <v>92.140078436986599</v>
      </c>
      <c r="M1149" s="21">
        <v>-43.090920801668197</v>
      </c>
      <c r="N1149" s="21">
        <v>4</v>
      </c>
      <c r="P1149" s="21" t="s">
        <v>99</v>
      </c>
      <c r="Q1149" s="21" t="s">
        <v>108</v>
      </c>
      <c r="S1149" s="21">
        <v>16</v>
      </c>
      <c r="T1149" s="21">
        <v>0</v>
      </c>
      <c r="U1149" s="21">
        <v>19</v>
      </c>
      <c r="V1149" s="21">
        <v>0</v>
      </c>
      <c r="W1149" s="21">
        <v>0</v>
      </c>
      <c r="X1149" s="21">
        <v>0</v>
      </c>
      <c r="Y1149" s="21">
        <v>0</v>
      </c>
      <c r="Z1149" s="21">
        <v>0</v>
      </c>
      <c r="AA1149" s="21">
        <v>32</v>
      </c>
      <c r="AB1149" s="21">
        <v>0</v>
      </c>
      <c r="AC1149" s="21">
        <v>38</v>
      </c>
      <c r="AD1149" s="21">
        <v>0</v>
      </c>
      <c r="AE1149" s="21">
        <v>0</v>
      </c>
      <c r="AF1149" s="21">
        <v>0</v>
      </c>
      <c r="AG1149" s="21">
        <v>0</v>
      </c>
      <c r="AH1149" s="21">
        <v>0</v>
      </c>
      <c r="AI1149" s="21">
        <v>0</v>
      </c>
      <c r="AJ1149" s="21">
        <v>0</v>
      </c>
      <c r="AK1149" s="21">
        <v>0</v>
      </c>
      <c r="AL1149" s="21">
        <v>0</v>
      </c>
      <c r="AM1149" s="21">
        <v>0</v>
      </c>
      <c r="AN1149" s="21">
        <v>0</v>
      </c>
      <c r="AO1149" s="21">
        <v>0</v>
      </c>
      <c r="AP1149" s="21">
        <v>0</v>
      </c>
      <c r="AQ1149" s="21">
        <v>0</v>
      </c>
      <c r="AR1149" s="21">
        <v>0</v>
      </c>
      <c r="AS1149" s="21">
        <v>0</v>
      </c>
      <c r="AT1149" s="21">
        <v>0</v>
      </c>
      <c r="AU1149" s="21">
        <v>0</v>
      </c>
      <c r="AV1149" s="21">
        <v>0</v>
      </c>
      <c r="AW1149" s="21">
        <v>0</v>
      </c>
      <c r="AX1149" s="21">
        <v>0</v>
      </c>
      <c r="AZ114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4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49" s="22">
        <f>Enrollment[[#This Row],[Refugee Children 3-14]]+Enrollment[[#This Row],[Refugee Children 15-24]]</f>
        <v>105</v>
      </c>
      <c r="BC114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4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49" s="22">
        <f>Enrollment[[#This Row],[Host Children 3-14]]+Enrollment[[#This Row],[Host Children 15-24]]</f>
        <v>0</v>
      </c>
      <c r="BF1149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149" s="22">
        <f>Enrollment[[#This Row],['# of Girls from refugee community in age group 3-5 enrolled in learning spaces]]+Enrollment[[#This Row],['# of Girls from refugee community in age group 6-14 enrolled in learning spaces]]</f>
        <v>48</v>
      </c>
      <c r="BH1149" s="22">
        <f>Enrollment[[#This Row],['# of Boys from host community in age group 3-5 enrolled in learning spaces]]+Enrollment[[#This Row],['# of Boys from host community in age group 6-14 enrolled in learning spaces]]</f>
        <v>0</v>
      </c>
      <c r="BI1149" s="22">
        <f>Enrollment[[#This Row],['# of Girls from host community in age group 3-5 enrolled in learning spaces]]+Enrollment[[#This Row],['# of Girls from host community in age group 6-14 enrolled in learning spaces]]</f>
        <v>0</v>
      </c>
      <c r="BJ1149" s="22">
        <f>Enrollment[[#This Row],[Male Refugee (3-14)]]+Enrollment[[#This Row],[Host Male (3-14)]]</f>
        <v>57</v>
      </c>
      <c r="BK1149" s="22">
        <f>Enrollment[[#This Row],[Female Refugee (3-14)]]+Enrollment[[#This Row],[Host Female (3-14)]]</f>
        <v>48</v>
      </c>
      <c r="BL114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4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49" s="22">
        <f>Enrollment[[#This Row],['# of Boys from host community in age group 15-17 enrolled in learning spaces]]+Enrollment[[#This Row],['# of Boys from host community in age group 18-24 enrolled in learning spaces]]</f>
        <v>0</v>
      </c>
      <c r="BO114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49" s="22">
        <f>Enrollment[[#This Row],[Male Refugee (15-24)]]+Enrollment[[#This Row],[Male Host (15-24)]]</f>
        <v>0</v>
      </c>
      <c r="BQ1149" s="22">
        <f>Enrollment[[#This Row],[Female Refugee  (15-24)]]+Enrollment[[#This Row],[Female Host (15-24)]]</f>
        <v>0</v>
      </c>
      <c r="BR1149" s="22">
        <f>Enrollment[[#This Row],[Total Male (3-14)]]+Enrollment[[#This Row],[Total Male (15-24)]]</f>
        <v>57</v>
      </c>
      <c r="BS1149" s="22">
        <f>Enrollment[[#This Row],[Total Female (3-14)]]+Enrollment[[#This Row],[Total Female (15-24)]]</f>
        <v>48</v>
      </c>
      <c r="BT1149" s="22">
        <f>Enrollment[[#This Row],[Refugee Total]]+Enrollment[[#This Row],[Total Host]]</f>
        <v>105</v>
      </c>
      <c r="BU1149" s="22">
        <f>Enrollment[[#This Row],['# of Girls from refugee community in age group 3-5 enrolled in learning spaces]]+Enrollment[[#This Row],['# of Girls from host community in age group 3-5 enrolled in learning spaces]]</f>
        <v>16</v>
      </c>
      <c r="BV1149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4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4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49" s="22">
        <f>Enrollment[[#This Row],['# of Boys from refugee community in age group 3-5 enrolled in learning spaces]]+Enrollment[[#This Row],['# of Boys from host community in age group 3-5 enrolled in learning spaces]]</f>
        <v>19</v>
      </c>
      <c r="BZ1149" s="22">
        <f>Enrollment[[#This Row],['# of Boys from refugee community in age group 6-14 enrolled in learning spaces]]+Enrollment[[#This Row],['# of Boys from host community in age group 6-14 enrolled in learning spaces]]</f>
        <v>38</v>
      </c>
      <c r="CA114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4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50" spans="1:80">
      <c r="A1150" s="21" t="s">
        <v>34</v>
      </c>
      <c r="B1150" s="21" t="s">
        <v>63</v>
      </c>
      <c r="E1150" s="21" t="s">
        <v>1745</v>
      </c>
      <c r="F1150" s="21" t="s">
        <v>1683</v>
      </c>
      <c r="G1150" s="21">
        <v>31012984</v>
      </c>
      <c r="H1150" s="21" t="s">
        <v>166</v>
      </c>
      <c r="I1150" s="21" t="s">
        <v>259</v>
      </c>
      <c r="J1150" s="21" t="s">
        <v>168</v>
      </c>
      <c r="K1150" s="21">
        <v>21.156954707107001</v>
      </c>
      <c r="L1150" s="21">
        <v>92.142415180649607</v>
      </c>
      <c r="M1150" s="21">
        <v>-57.936114569098301</v>
      </c>
      <c r="N1150" s="21">
        <v>4</v>
      </c>
      <c r="P1150" s="21" t="s">
        <v>99</v>
      </c>
      <c r="Q1150" s="21" t="s">
        <v>108</v>
      </c>
      <c r="S1150" s="21">
        <v>17</v>
      </c>
      <c r="T1150" s="21">
        <v>0</v>
      </c>
      <c r="U1150" s="21">
        <v>21</v>
      </c>
      <c r="V1150" s="21">
        <v>0</v>
      </c>
      <c r="W1150" s="21">
        <v>0</v>
      </c>
      <c r="X1150" s="21">
        <v>0</v>
      </c>
      <c r="Y1150" s="21">
        <v>0</v>
      </c>
      <c r="Z1150" s="21">
        <v>0</v>
      </c>
      <c r="AA1150" s="21">
        <v>37</v>
      </c>
      <c r="AB1150" s="21">
        <v>0</v>
      </c>
      <c r="AC1150" s="21">
        <v>36</v>
      </c>
      <c r="AD1150" s="21">
        <v>0</v>
      </c>
      <c r="AE1150" s="21">
        <v>0</v>
      </c>
      <c r="AF1150" s="21">
        <v>0</v>
      </c>
      <c r="AG1150" s="21">
        <v>0</v>
      </c>
      <c r="AH1150" s="21">
        <v>0</v>
      </c>
      <c r="AI1150" s="21">
        <v>0</v>
      </c>
      <c r="AJ1150" s="21">
        <v>0</v>
      </c>
      <c r="AK1150" s="21">
        <v>0</v>
      </c>
      <c r="AL1150" s="21">
        <v>0</v>
      </c>
      <c r="AM1150" s="21">
        <v>0</v>
      </c>
      <c r="AN1150" s="21">
        <v>0</v>
      </c>
      <c r="AO1150" s="21">
        <v>0</v>
      </c>
      <c r="AP1150" s="21">
        <v>0</v>
      </c>
      <c r="AQ1150" s="21">
        <v>0</v>
      </c>
      <c r="AR1150" s="21">
        <v>0</v>
      </c>
      <c r="AS1150" s="21">
        <v>0</v>
      </c>
      <c r="AT1150" s="21">
        <v>0</v>
      </c>
      <c r="AU1150" s="21">
        <v>0</v>
      </c>
      <c r="AV1150" s="21">
        <v>0</v>
      </c>
      <c r="AW1150" s="21">
        <v>0</v>
      </c>
      <c r="AX1150" s="21">
        <v>0</v>
      </c>
      <c r="AZ115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111</v>
      </c>
      <c r="BA115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50" s="22">
        <f>Enrollment[[#This Row],[Refugee Children 3-14]]+Enrollment[[#This Row],[Refugee Children 15-24]]</f>
        <v>111</v>
      </c>
      <c r="BC115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5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50" s="22">
        <f>Enrollment[[#This Row],[Host Children 3-14]]+Enrollment[[#This Row],[Host Children 15-24]]</f>
        <v>0</v>
      </c>
      <c r="BF1150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150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150" s="22">
        <f>Enrollment[[#This Row],['# of Boys from host community in age group 3-5 enrolled in learning spaces]]+Enrollment[[#This Row],['# of Boys from host community in age group 6-14 enrolled in learning spaces]]</f>
        <v>0</v>
      </c>
      <c r="BI1150" s="22">
        <f>Enrollment[[#This Row],['# of Girls from host community in age group 3-5 enrolled in learning spaces]]+Enrollment[[#This Row],['# of Girls from host community in age group 6-14 enrolled in learning spaces]]</f>
        <v>0</v>
      </c>
      <c r="BJ1150" s="22">
        <f>Enrollment[[#This Row],[Male Refugee (3-14)]]+Enrollment[[#This Row],[Host Male (3-14)]]</f>
        <v>57</v>
      </c>
      <c r="BK1150" s="22">
        <f>Enrollment[[#This Row],[Female Refugee (3-14)]]+Enrollment[[#This Row],[Host Female (3-14)]]</f>
        <v>54</v>
      </c>
      <c r="BL115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5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50" s="22">
        <f>Enrollment[[#This Row],['# of Boys from host community in age group 15-17 enrolled in learning spaces]]+Enrollment[[#This Row],['# of Boys from host community in age group 18-24 enrolled in learning spaces]]</f>
        <v>0</v>
      </c>
      <c r="BO115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50" s="22">
        <f>Enrollment[[#This Row],[Male Refugee (15-24)]]+Enrollment[[#This Row],[Male Host (15-24)]]</f>
        <v>0</v>
      </c>
      <c r="BQ1150" s="22">
        <f>Enrollment[[#This Row],[Female Refugee  (15-24)]]+Enrollment[[#This Row],[Female Host (15-24)]]</f>
        <v>0</v>
      </c>
      <c r="BR1150" s="22">
        <f>Enrollment[[#This Row],[Total Male (3-14)]]+Enrollment[[#This Row],[Total Male (15-24)]]</f>
        <v>57</v>
      </c>
      <c r="BS1150" s="22">
        <f>Enrollment[[#This Row],[Total Female (3-14)]]+Enrollment[[#This Row],[Total Female (15-24)]]</f>
        <v>54</v>
      </c>
      <c r="BT1150" s="22">
        <f>Enrollment[[#This Row],[Refugee Total]]+Enrollment[[#This Row],[Total Host]]</f>
        <v>111</v>
      </c>
      <c r="BU1150" s="22">
        <f>Enrollment[[#This Row],['# of Girls from refugee community in age group 3-5 enrolled in learning spaces]]+Enrollment[[#This Row],['# of Girls from host community in age group 3-5 enrolled in learning spaces]]</f>
        <v>17</v>
      </c>
      <c r="BV115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15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5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50" s="22">
        <f>Enrollment[[#This Row],['# of Boys from refugee community in age group 3-5 enrolled in learning spaces]]+Enrollment[[#This Row],['# of Boys from host community in age group 3-5 enrolled in learning spaces]]</f>
        <v>21</v>
      </c>
      <c r="BZ1150" s="22">
        <f>Enrollment[[#This Row],['# of Boys from refugee community in age group 6-14 enrolled in learning spaces]]+Enrollment[[#This Row],['# of Boys from host community in age group 6-14 enrolled in learning spaces]]</f>
        <v>36</v>
      </c>
      <c r="CA115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5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51" spans="1:80">
      <c r="A1151" s="21" t="s">
        <v>34</v>
      </c>
      <c r="B1151" s="21" t="s">
        <v>63</v>
      </c>
      <c r="E1151" s="21" t="s">
        <v>1745</v>
      </c>
      <c r="F1151" s="21" t="s">
        <v>1747</v>
      </c>
      <c r="G1151" s="21">
        <v>31013016</v>
      </c>
      <c r="H1151" s="21" t="s">
        <v>166</v>
      </c>
      <c r="I1151" s="21" t="s">
        <v>167</v>
      </c>
      <c r="J1151" s="21" t="s">
        <v>168</v>
      </c>
      <c r="K1151" s="21">
        <v>21.158031000000001</v>
      </c>
      <c r="L1151" s="21">
        <v>92.142398999999997</v>
      </c>
      <c r="M1151" s="21">
        <v>0</v>
      </c>
      <c r="N1151" s="21">
        <v>0</v>
      </c>
      <c r="P1151" s="21" t="s">
        <v>99</v>
      </c>
      <c r="Q1151" s="21" t="s">
        <v>108</v>
      </c>
      <c r="S1151" s="21">
        <v>20</v>
      </c>
      <c r="T1151" s="21">
        <v>0</v>
      </c>
      <c r="U1151" s="21">
        <v>16</v>
      </c>
      <c r="V1151" s="21">
        <v>0</v>
      </c>
      <c r="W1151" s="21">
        <v>0</v>
      </c>
      <c r="X1151" s="21">
        <v>0</v>
      </c>
      <c r="Y1151" s="21">
        <v>0</v>
      </c>
      <c r="Z1151" s="21">
        <v>0</v>
      </c>
      <c r="AA1151" s="21">
        <v>32</v>
      </c>
      <c r="AB1151" s="21">
        <v>0</v>
      </c>
      <c r="AC1151" s="21">
        <v>34</v>
      </c>
      <c r="AD1151" s="21">
        <v>0</v>
      </c>
      <c r="AE1151" s="21">
        <v>0</v>
      </c>
      <c r="AF1151" s="21">
        <v>0</v>
      </c>
      <c r="AG1151" s="21">
        <v>0</v>
      </c>
      <c r="AH1151" s="21">
        <v>0</v>
      </c>
      <c r="AI1151" s="21">
        <v>0</v>
      </c>
      <c r="AJ1151" s="21">
        <v>0</v>
      </c>
      <c r="AK1151" s="21">
        <v>0</v>
      </c>
      <c r="AL1151" s="21">
        <v>0</v>
      </c>
      <c r="AM1151" s="21">
        <v>0</v>
      </c>
      <c r="AN1151" s="21">
        <v>0</v>
      </c>
      <c r="AO1151" s="21">
        <v>0</v>
      </c>
      <c r="AP1151" s="21">
        <v>0</v>
      </c>
      <c r="AQ1151" s="21">
        <v>0</v>
      </c>
      <c r="AR1151" s="21">
        <v>0</v>
      </c>
      <c r="AS1151" s="21">
        <v>0</v>
      </c>
      <c r="AT1151" s="21">
        <v>0</v>
      </c>
      <c r="AU1151" s="21">
        <v>0</v>
      </c>
      <c r="AV1151" s="21">
        <v>0</v>
      </c>
      <c r="AW1151" s="21">
        <v>0</v>
      </c>
      <c r="AX1151" s="21">
        <v>0</v>
      </c>
      <c r="AZ115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102</v>
      </c>
      <c r="BA115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51" s="22">
        <f>Enrollment[[#This Row],[Refugee Children 3-14]]+Enrollment[[#This Row],[Refugee Children 15-24]]</f>
        <v>102</v>
      </c>
      <c r="BC115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5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51" s="22">
        <f>Enrollment[[#This Row],[Host Children 3-14]]+Enrollment[[#This Row],[Host Children 15-24]]</f>
        <v>0</v>
      </c>
      <c r="BF1151" s="22">
        <f>Enrollment[[#This Row],['# of Boys from refugee community in age group 3-5 enrolled in learning spaces]]+Enrollment[[#This Row],['# of Boys from refugee community in age group 6-14 enrolled in learning spaces]]</f>
        <v>50</v>
      </c>
      <c r="BG1151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151" s="22">
        <f>Enrollment[[#This Row],['# of Boys from host community in age group 3-5 enrolled in learning spaces]]+Enrollment[[#This Row],['# of Boys from host community in age group 6-14 enrolled in learning spaces]]</f>
        <v>0</v>
      </c>
      <c r="BI1151" s="22">
        <f>Enrollment[[#This Row],['# of Girls from host community in age group 3-5 enrolled in learning spaces]]+Enrollment[[#This Row],['# of Girls from host community in age group 6-14 enrolled in learning spaces]]</f>
        <v>0</v>
      </c>
      <c r="BJ1151" s="22">
        <f>Enrollment[[#This Row],[Male Refugee (3-14)]]+Enrollment[[#This Row],[Host Male (3-14)]]</f>
        <v>50</v>
      </c>
      <c r="BK1151" s="22">
        <f>Enrollment[[#This Row],[Female Refugee (3-14)]]+Enrollment[[#This Row],[Host Female (3-14)]]</f>
        <v>52</v>
      </c>
      <c r="BL115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5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51" s="22">
        <f>Enrollment[[#This Row],['# of Boys from host community in age group 15-17 enrolled in learning spaces]]+Enrollment[[#This Row],['# of Boys from host community in age group 18-24 enrolled in learning spaces]]</f>
        <v>0</v>
      </c>
      <c r="BO115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51" s="22">
        <f>Enrollment[[#This Row],[Male Refugee (15-24)]]+Enrollment[[#This Row],[Male Host (15-24)]]</f>
        <v>0</v>
      </c>
      <c r="BQ1151" s="22">
        <f>Enrollment[[#This Row],[Female Refugee  (15-24)]]+Enrollment[[#This Row],[Female Host (15-24)]]</f>
        <v>0</v>
      </c>
      <c r="BR1151" s="22">
        <f>Enrollment[[#This Row],[Total Male (3-14)]]+Enrollment[[#This Row],[Total Male (15-24)]]</f>
        <v>50</v>
      </c>
      <c r="BS1151" s="22">
        <f>Enrollment[[#This Row],[Total Female (3-14)]]+Enrollment[[#This Row],[Total Female (15-24)]]</f>
        <v>52</v>
      </c>
      <c r="BT1151" s="22">
        <f>Enrollment[[#This Row],[Refugee Total]]+Enrollment[[#This Row],[Total Host]]</f>
        <v>102</v>
      </c>
      <c r="BU1151" s="22">
        <f>Enrollment[[#This Row],['# of Girls from refugee community in age group 3-5 enrolled in learning spaces]]+Enrollment[[#This Row],['# of Girls from host community in age group 3-5 enrolled in learning spaces]]</f>
        <v>20</v>
      </c>
      <c r="BV1151" s="22">
        <f>Enrollment[[#This Row],['# of Girls from refugee community in age group 6-14 enrolled in learning spaces]]+Enrollment[[#This Row],['# of Girls from host community in age group 6-14 enrolled in learning spaces]]</f>
        <v>32</v>
      </c>
      <c r="BW115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5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51" s="22">
        <f>Enrollment[[#This Row],['# of Boys from refugee community in age group 3-5 enrolled in learning spaces]]+Enrollment[[#This Row],['# of Boys from host community in age group 3-5 enrolled in learning spaces]]</f>
        <v>16</v>
      </c>
      <c r="BZ1151" s="22">
        <f>Enrollment[[#This Row],['# of Boys from refugee community in age group 6-14 enrolled in learning spaces]]+Enrollment[[#This Row],['# of Boys from host community in age group 6-14 enrolled in learning spaces]]</f>
        <v>34</v>
      </c>
      <c r="CA115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5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52" spans="1:80">
      <c r="A1152" s="21" t="s">
        <v>34</v>
      </c>
      <c r="B1152" s="21" t="s">
        <v>63</v>
      </c>
      <c r="E1152" s="21" t="s">
        <v>1745</v>
      </c>
      <c r="F1152" s="21" t="s">
        <v>1706</v>
      </c>
      <c r="G1152" s="21">
        <v>31013093</v>
      </c>
      <c r="H1152" s="21" t="s">
        <v>166</v>
      </c>
      <c r="I1152" s="21" t="s">
        <v>167</v>
      </c>
      <c r="J1152" s="21" t="s">
        <v>168</v>
      </c>
      <c r="P1152" s="21" t="s">
        <v>99</v>
      </c>
      <c r="Q1152" s="21" t="s">
        <v>108</v>
      </c>
      <c r="S1152" s="21">
        <v>23</v>
      </c>
      <c r="T1152" s="21">
        <v>0</v>
      </c>
      <c r="U1152" s="21">
        <v>15</v>
      </c>
      <c r="V1152" s="21">
        <v>0</v>
      </c>
      <c r="W1152" s="21">
        <v>0</v>
      </c>
      <c r="X1152" s="21">
        <v>0</v>
      </c>
      <c r="Y1152" s="21">
        <v>0</v>
      </c>
      <c r="Z1152" s="21">
        <v>0</v>
      </c>
      <c r="AA1152" s="21">
        <v>17</v>
      </c>
      <c r="AB1152" s="21">
        <v>0</v>
      </c>
      <c r="AC1152" s="21">
        <v>53</v>
      </c>
      <c r="AD1152" s="21">
        <v>0</v>
      </c>
      <c r="AE1152" s="21">
        <v>0</v>
      </c>
      <c r="AF1152" s="21">
        <v>0</v>
      </c>
      <c r="AG1152" s="21">
        <v>0</v>
      </c>
      <c r="AH1152" s="21">
        <v>0</v>
      </c>
      <c r="AI1152" s="21">
        <v>0</v>
      </c>
      <c r="AJ1152" s="21">
        <v>0</v>
      </c>
      <c r="AK1152" s="21">
        <v>0</v>
      </c>
      <c r="AL1152" s="21">
        <v>0</v>
      </c>
      <c r="AM1152" s="21">
        <v>0</v>
      </c>
      <c r="AN1152" s="21">
        <v>0</v>
      </c>
      <c r="AO1152" s="21">
        <v>0</v>
      </c>
      <c r="AP1152" s="21">
        <v>0</v>
      </c>
      <c r="AQ1152" s="21">
        <v>0</v>
      </c>
      <c r="AR1152" s="21">
        <v>0</v>
      </c>
      <c r="AS1152" s="21">
        <v>0</v>
      </c>
      <c r="AT1152" s="21">
        <v>0</v>
      </c>
      <c r="AU1152" s="21">
        <v>0</v>
      </c>
      <c r="AV1152" s="21">
        <v>0</v>
      </c>
      <c r="AW1152" s="21">
        <v>0</v>
      </c>
      <c r="AX1152" s="21">
        <v>0</v>
      </c>
      <c r="AZ115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5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52" s="22">
        <f>Enrollment[[#This Row],[Refugee Children 3-14]]+Enrollment[[#This Row],[Refugee Children 15-24]]</f>
        <v>108</v>
      </c>
      <c r="BC115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5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52" s="22">
        <f>Enrollment[[#This Row],[Host Children 3-14]]+Enrollment[[#This Row],[Host Children 15-24]]</f>
        <v>0</v>
      </c>
      <c r="BF1152" s="22">
        <f>Enrollment[[#This Row],['# of Boys from refugee community in age group 3-5 enrolled in learning spaces]]+Enrollment[[#This Row],['# of Boys from refugee community in age group 6-14 enrolled in learning spaces]]</f>
        <v>68</v>
      </c>
      <c r="BG1152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1152" s="22">
        <f>Enrollment[[#This Row],['# of Boys from host community in age group 3-5 enrolled in learning spaces]]+Enrollment[[#This Row],['# of Boys from host community in age group 6-14 enrolled in learning spaces]]</f>
        <v>0</v>
      </c>
      <c r="BI1152" s="22">
        <f>Enrollment[[#This Row],['# of Girls from host community in age group 3-5 enrolled in learning spaces]]+Enrollment[[#This Row],['# of Girls from host community in age group 6-14 enrolled in learning spaces]]</f>
        <v>0</v>
      </c>
      <c r="BJ1152" s="22">
        <f>Enrollment[[#This Row],[Male Refugee (3-14)]]+Enrollment[[#This Row],[Host Male (3-14)]]</f>
        <v>68</v>
      </c>
      <c r="BK1152" s="22">
        <f>Enrollment[[#This Row],[Female Refugee (3-14)]]+Enrollment[[#This Row],[Host Female (3-14)]]</f>
        <v>40</v>
      </c>
      <c r="BL115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5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52" s="22">
        <f>Enrollment[[#This Row],['# of Boys from host community in age group 15-17 enrolled in learning spaces]]+Enrollment[[#This Row],['# of Boys from host community in age group 18-24 enrolled in learning spaces]]</f>
        <v>0</v>
      </c>
      <c r="BO115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52" s="22">
        <f>Enrollment[[#This Row],[Male Refugee (15-24)]]+Enrollment[[#This Row],[Male Host (15-24)]]</f>
        <v>0</v>
      </c>
      <c r="BQ1152" s="22">
        <f>Enrollment[[#This Row],[Female Refugee  (15-24)]]+Enrollment[[#This Row],[Female Host (15-24)]]</f>
        <v>0</v>
      </c>
      <c r="BR1152" s="22">
        <f>Enrollment[[#This Row],[Total Male (3-14)]]+Enrollment[[#This Row],[Total Male (15-24)]]</f>
        <v>68</v>
      </c>
      <c r="BS1152" s="22">
        <f>Enrollment[[#This Row],[Total Female (3-14)]]+Enrollment[[#This Row],[Total Female (15-24)]]</f>
        <v>40</v>
      </c>
      <c r="BT1152" s="22">
        <f>Enrollment[[#This Row],[Refugee Total]]+Enrollment[[#This Row],[Total Host]]</f>
        <v>108</v>
      </c>
      <c r="BU1152" s="22">
        <f>Enrollment[[#This Row],['# of Girls from refugee community in age group 3-5 enrolled in learning spaces]]+Enrollment[[#This Row],['# of Girls from host community in age group 3-5 enrolled in learning spaces]]</f>
        <v>23</v>
      </c>
      <c r="BV1152" s="22">
        <f>Enrollment[[#This Row],['# of Girls from refugee community in age group 6-14 enrolled in learning spaces]]+Enrollment[[#This Row],['# of Girls from host community in age group 6-14 enrolled in learning spaces]]</f>
        <v>17</v>
      </c>
      <c r="BW115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5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52" s="22">
        <f>Enrollment[[#This Row],['# of Boys from refugee community in age group 3-5 enrolled in learning spaces]]+Enrollment[[#This Row],['# of Boys from host community in age group 3-5 enrolled in learning spaces]]</f>
        <v>15</v>
      </c>
      <c r="BZ1152" s="22">
        <f>Enrollment[[#This Row],['# of Boys from refugee community in age group 6-14 enrolled in learning spaces]]+Enrollment[[#This Row],['# of Boys from host community in age group 6-14 enrolled in learning spaces]]</f>
        <v>53</v>
      </c>
      <c r="CA115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5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53" spans="1:80">
      <c r="A1153" s="21" t="s">
        <v>34</v>
      </c>
      <c r="B1153" s="21" t="s">
        <v>63</v>
      </c>
      <c r="E1153" s="21" t="s">
        <v>1745</v>
      </c>
      <c r="F1153" s="21" t="s">
        <v>1666</v>
      </c>
      <c r="G1153" s="21">
        <v>31013219</v>
      </c>
      <c r="H1153" s="21" t="s">
        <v>166</v>
      </c>
      <c r="I1153" s="21" t="s">
        <v>167</v>
      </c>
      <c r="J1153" s="21" t="s">
        <v>168</v>
      </c>
      <c r="K1153" s="21">
        <v>21.1575086059275</v>
      </c>
      <c r="L1153" s="21">
        <v>92.142689369086796</v>
      </c>
      <c r="M1153" s="21">
        <v>-32.393589858498899</v>
      </c>
      <c r="N1153" s="21">
        <v>4</v>
      </c>
      <c r="P1153" s="21" t="s">
        <v>99</v>
      </c>
      <c r="Q1153" s="21" t="s">
        <v>108</v>
      </c>
      <c r="S1153" s="21">
        <v>16</v>
      </c>
      <c r="T1153" s="21">
        <v>0</v>
      </c>
      <c r="U1153" s="21">
        <v>21</v>
      </c>
      <c r="V1153" s="21">
        <v>0</v>
      </c>
      <c r="W1153" s="21">
        <v>0</v>
      </c>
      <c r="X1153" s="21">
        <v>0</v>
      </c>
      <c r="Y1153" s="21">
        <v>0</v>
      </c>
      <c r="Z1153" s="21">
        <v>0</v>
      </c>
      <c r="AA1153" s="21">
        <v>40</v>
      </c>
      <c r="AB1153" s="21">
        <v>0</v>
      </c>
      <c r="AC1153" s="21">
        <v>35</v>
      </c>
      <c r="AD1153" s="21">
        <v>0</v>
      </c>
      <c r="AE1153" s="21">
        <v>0</v>
      </c>
      <c r="AF1153" s="21">
        <v>0</v>
      </c>
      <c r="AG1153" s="21">
        <v>0</v>
      </c>
      <c r="AH1153" s="21">
        <v>0</v>
      </c>
      <c r="AI1153" s="21">
        <v>0</v>
      </c>
      <c r="AJ1153" s="21">
        <v>0</v>
      </c>
      <c r="AK1153" s="21">
        <v>0</v>
      </c>
      <c r="AL1153" s="21">
        <v>0</v>
      </c>
      <c r="AM1153" s="21">
        <v>0</v>
      </c>
      <c r="AN1153" s="21">
        <v>0</v>
      </c>
      <c r="AO1153" s="21">
        <v>0</v>
      </c>
      <c r="AP1153" s="21">
        <v>0</v>
      </c>
      <c r="AQ1153" s="21">
        <v>0</v>
      </c>
      <c r="AR1153" s="21">
        <v>0</v>
      </c>
      <c r="AS1153" s="21">
        <v>0</v>
      </c>
      <c r="AT1153" s="21">
        <v>0</v>
      </c>
      <c r="AU1153" s="21">
        <v>0</v>
      </c>
      <c r="AV1153" s="21">
        <v>0</v>
      </c>
      <c r="AW1153" s="21">
        <v>0</v>
      </c>
      <c r="AX1153" s="21">
        <v>0</v>
      </c>
      <c r="AZ115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112</v>
      </c>
      <c r="BA115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53" s="22">
        <f>Enrollment[[#This Row],[Refugee Children 3-14]]+Enrollment[[#This Row],[Refugee Children 15-24]]</f>
        <v>112</v>
      </c>
      <c r="BC115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5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53" s="22">
        <f>Enrollment[[#This Row],[Host Children 3-14]]+Enrollment[[#This Row],[Host Children 15-24]]</f>
        <v>0</v>
      </c>
      <c r="BF1153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153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153" s="22">
        <f>Enrollment[[#This Row],['# of Boys from host community in age group 3-5 enrolled in learning spaces]]+Enrollment[[#This Row],['# of Boys from host community in age group 6-14 enrolled in learning spaces]]</f>
        <v>0</v>
      </c>
      <c r="BI1153" s="22">
        <f>Enrollment[[#This Row],['# of Girls from host community in age group 3-5 enrolled in learning spaces]]+Enrollment[[#This Row],['# of Girls from host community in age group 6-14 enrolled in learning spaces]]</f>
        <v>0</v>
      </c>
      <c r="BJ1153" s="22">
        <f>Enrollment[[#This Row],[Male Refugee (3-14)]]+Enrollment[[#This Row],[Host Male (3-14)]]</f>
        <v>56</v>
      </c>
      <c r="BK1153" s="22">
        <f>Enrollment[[#This Row],[Female Refugee (3-14)]]+Enrollment[[#This Row],[Host Female (3-14)]]</f>
        <v>56</v>
      </c>
      <c r="BL115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5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53" s="22">
        <f>Enrollment[[#This Row],['# of Boys from host community in age group 15-17 enrolled in learning spaces]]+Enrollment[[#This Row],['# of Boys from host community in age group 18-24 enrolled in learning spaces]]</f>
        <v>0</v>
      </c>
      <c r="BO115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53" s="22">
        <f>Enrollment[[#This Row],[Male Refugee (15-24)]]+Enrollment[[#This Row],[Male Host (15-24)]]</f>
        <v>0</v>
      </c>
      <c r="BQ1153" s="22">
        <f>Enrollment[[#This Row],[Female Refugee  (15-24)]]+Enrollment[[#This Row],[Female Host (15-24)]]</f>
        <v>0</v>
      </c>
      <c r="BR1153" s="22">
        <f>Enrollment[[#This Row],[Total Male (3-14)]]+Enrollment[[#This Row],[Total Male (15-24)]]</f>
        <v>56</v>
      </c>
      <c r="BS1153" s="22">
        <f>Enrollment[[#This Row],[Total Female (3-14)]]+Enrollment[[#This Row],[Total Female (15-24)]]</f>
        <v>56</v>
      </c>
      <c r="BT1153" s="22">
        <f>Enrollment[[#This Row],[Refugee Total]]+Enrollment[[#This Row],[Total Host]]</f>
        <v>112</v>
      </c>
      <c r="BU1153" s="22">
        <f>Enrollment[[#This Row],['# of Girls from refugee community in age group 3-5 enrolled in learning spaces]]+Enrollment[[#This Row],['# of Girls from host community in age group 3-5 enrolled in learning spaces]]</f>
        <v>16</v>
      </c>
      <c r="BV1153" s="22">
        <f>Enrollment[[#This Row],['# of Girls from refugee community in age group 6-14 enrolled in learning spaces]]+Enrollment[[#This Row],['# of Girls from host community in age group 6-14 enrolled in learning spaces]]</f>
        <v>40</v>
      </c>
      <c r="BW115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5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53" s="22">
        <f>Enrollment[[#This Row],['# of Boys from refugee community in age group 3-5 enrolled in learning spaces]]+Enrollment[[#This Row],['# of Boys from host community in age group 3-5 enrolled in learning spaces]]</f>
        <v>21</v>
      </c>
      <c r="BZ1153" s="22">
        <f>Enrollment[[#This Row],['# of Boys from refugee community in age group 6-14 enrolled in learning spaces]]+Enrollment[[#This Row],['# of Boys from host community in age group 6-14 enrolled in learning spaces]]</f>
        <v>35</v>
      </c>
      <c r="CA115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5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54" spans="1:80">
      <c r="A1154" s="21" t="s">
        <v>34</v>
      </c>
      <c r="B1154" s="21" t="s">
        <v>63</v>
      </c>
      <c r="E1154" s="21" t="s">
        <v>485</v>
      </c>
      <c r="F1154" s="21" t="s">
        <v>1748</v>
      </c>
      <c r="G1154" s="21">
        <v>31012844</v>
      </c>
      <c r="H1154" s="21" t="s">
        <v>166</v>
      </c>
      <c r="I1154" s="21" t="s">
        <v>259</v>
      </c>
      <c r="J1154" s="21" t="s">
        <v>168</v>
      </c>
      <c r="K1154" s="21">
        <v>21.1574582853059</v>
      </c>
      <c r="L1154" s="21">
        <v>92.145589705158201</v>
      </c>
      <c r="M1154" s="21">
        <v>-33.897494276585903</v>
      </c>
      <c r="N1154" s="21">
        <v>4</v>
      </c>
      <c r="P1154" s="21" t="s">
        <v>99</v>
      </c>
      <c r="Q1154" s="21" t="s">
        <v>108</v>
      </c>
      <c r="S1154" s="21">
        <v>18</v>
      </c>
      <c r="T1154" s="21">
        <v>0</v>
      </c>
      <c r="U1154" s="21">
        <v>17</v>
      </c>
      <c r="V1154" s="21">
        <v>0</v>
      </c>
      <c r="W1154" s="21">
        <v>0</v>
      </c>
      <c r="X1154" s="21">
        <v>0</v>
      </c>
      <c r="Y1154" s="21">
        <v>0</v>
      </c>
      <c r="Z1154" s="21">
        <v>0</v>
      </c>
      <c r="AA1154" s="21">
        <v>36</v>
      </c>
      <c r="AB1154" s="21">
        <v>0</v>
      </c>
      <c r="AC1154" s="21">
        <v>34</v>
      </c>
      <c r="AD1154" s="21">
        <v>0</v>
      </c>
      <c r="AE1154" s="21">
        <v>0</v>
      </c>
      <c r="AF1154" s="21">
        <v>0</v>
      </c>
      <c r="AG1154" s="21">
        <v>0</v>
      </c>
      <c r="AH1154" s="21">
        <v>0</v>
      </c>
      <c r="AI1154" s="21">
        <v>0</v>
      </c>
      <c r="AJ1154" s="21">
        <v>0</v>
      </c>
      <c r="AK1154" s="21">
        <v>0</v>
      </c>
      <c r="AL1154" s="21">
        <v>0</v>
      </c>
      <c r="AM1154" s="21">
        <v>0</v>
      </c>
      <c r="AN1154" s="21">
        <v>0</v>
      </c>
      <c r="AO1154" s="21">
        <v>0</v>
      </c>
      <c r="AP1154" s="21">
        <v>0</v>
      </c>
      <c r="AQ1154" s="21">
        <v>0</v>
      </c>
      <c r="AR1154" s="21">
        <v>0</v>
      </c>
      <c r="AS1154" s="21">
        <v>0</v>
      </c>
      <c r="AT1154" s="21">
        <v>0</v>
      </c>
      <c r="AU1154" s="21">
        <v>0</v>
      </c>
      <c r="AV1154" s="21">
        <v>0</v>
      </c>
      <c r="AW1154" s="21">
        <v>0</v>
      </c>
      <c r="AX1154" s="21">
        <v>0</v>
      </c>
      <c r="AZ115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5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54" s="22">
        <f>Enrollment[[#This Row],[Refugee Children 3-14]]+Enrollment[[#This Row],[Refugee Children 15-24]]</f>
        <v>105</v>
      </c>
      <c r="BC115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5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54" s="22">
        <f>Enrollment[[#This Row],[Host Children 3-14]]+Enrollment[[#This Row],[Host Children 15-24]]</f>
        <v>0</v>
      </c>
      <c r="BF115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15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154" s="22">
        <f>Enrollment[[#This Row],['# of Boys from host community in age group 3-5 enrolled in learning spaces]]+Enrollment[[#This Row],['# of Boys from host community in age group 6-14 enrolled in learning spaces]]</f>
        <v>0</v>
      </c>
      <c r="BI1154" s="22">
        <f>Enrollment[[#This Row],['# of Girls from host community in age group 3-5 enrolled in learning spaces]]+Enrollment[[#This Row],['# of Girls from host community in age group 6-14 enrolled in learning spaces]]</f>
        <v>0</v>
      </c>
      <c r="BJ1154" s="22">
        <f>Enrollment[[#This Row],[Male Refugee (3-14)]]+Enrollment[[#This Row],[Host Male (3-14)]]</f>
        <v>51</v>
      </c>
      <c r="BK1154" s="22">
        <f>Enrollment[[#This Row],[Female Refugee (3-14)]]+Enrollment[[#This Row],[Host Female (3-14)]]</f>
        <v>54</v>
      </c>
      <c r="BL115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5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54" s="22">
        <f>Enrollment[[#This Row],['# of Boys from host community in age group 15-17 enrolled in learning spaces]]+Enrollment[[#This Row],['# of Boys from host community in age group 18-24 enrolled in learning spaces]]</f>
        <v>0</v>
      </c>
      <c r="BO115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54" s="22">
        <f>Enrollment[[#This Row],[Male Refugee (15-24)]]+Enrollment[[#This Row],[Male Host (15-24)]]</f>
        <v>0</v>
      </c>
      <c r="BQ1154" s="22">
        <f>Enrollment[[#This Row],[Female Refugee  (15-24)]]+Enrollment[[#This Row],[Female Host (15-24)]]</f>
        <v>0</v>
      </c>
      <c r="BR1154" s="22">
        <f>Enrollment[[#This Row],[Total Male (3-14)]]+Enrollment[[#This Row],[Total Male (15-24)]]</f>
        <v>51</v>
      </c>
      <c r="BS1154" s="22">
        <f>Enrollment[[#This Row],[Total Female (3-14)]]+Enrollment[[#This Row],[Total Female (15-24)]]</f>
        <v>54</v>
      </c>
      <c r="BT1154" s="22">
        <f>Enrollment[[#This Row],[Refugee Total]]+Enrollment[[#This Row],[Total Host]]</f>
        <v>105</v>
      </c>
      <c r="BU1154" s="22">
        <f>Enrollment[[#This Row],['# of Girls from refugee community in age group 3-5 enrolled in learning spaces]]+Enrollment[[#This Row],['# of Girls from host community in age group 3-5 enrolled in learning spaces]]</f>
        <v>18</v>
      </c>
      <c r="BV115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5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5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54" s="22">
        <f>Enrollment[[#This Row],['# of Boys from refugee community in age group 3-5 enrolled in learning spaces]]+Enrollment[[#This Row],['# of Boys from host community in age group 3-5 enrolled in learning spaces]]</f>
        <v>17</v>
      </c>
      <c r="BZ1154" s="22">
        <f>Enrollment[[#This Row],['# of Boys from refugee community in age group 6-14 enrolled in learning spaces]]+Enrollment[[#This Row],['# of Boys from host community in age group 6-14 enrolled in learning spaces]]</f>
        <v>34</v>
      </c>
      <c r="CA115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5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55" spans="1:80">
      <c r="A1155" s="21" t="s">
        <v>34</v>
      </c>
      <c r="B1155" s="21" t="s">
        <v>63</v>
      </c>
      <c r="E1155" s="21" t="s">
        <v>485</v>
      </c>
      <c r="F1155" s="21" t="s">
        <v>1673</v>
      </c>
      <c r="G1155" s="21">
        <v>31012886</v>
      </c>
      <c r="H1155" s="21" t="s">
        <v>166</v>
      </c>
      <c r="I1155" s="21" t="s">
        <v>167</v>
      </c>
      <c r="J1155" s="21" t="s">
        <v>168</v>
      </c>
      <c r="K1155" s="21">
        <v>21.157257999999999</v>
      </c>
      <c r="L1155" s="21">
        <v>92.147125000000003</v>
      </c>
      <c r="M1155" s="21">
        <v>0</v>
      </c>
      <c r="N1155" s="21">
        <v>0</v>
      </c>
      <c r="P1155" s="21" t="s">
        <v>99</v>
      </c>
      <c r="Q1155" s="21" t="s">
        <v>108</v>
      </c>
      <c r="S1155" s="21">
        <v>19</v>
      </c>
      <c r="T1155" s="21">
        <v>0</v>
      </c>
      <c r="U1155" s="21">
        <v>16</v>
      </c>
      <c r="V1155" s="21">
        <v>0</v>
      </c>
      <c r="W1155" s="21">
        <v>0</v>
      </c>
      <c r="X1155" s="21">
        <v>0</v>
      </c>
      <c r="Y1155" s="21">
        <v>0</v>
      </c>
      <c r="Z1155" s="21">
        <v>0</v>
      </c>
      <c r="AA1155" s="21">
        <v>44</v>
      </c>
      <c r="AB1155" s="21">
        <v>0</v>
      </c>
      <c r="AC1155" s="21">
        <v>31</v>
      </c>
      <c r="AD1155" s="21">
        <v>0</v>
      </c>
      <c r="AE1155" s="21">
        <v>0</v>
      </c>
      <c r="AF1155" s="21">
        <v>0</v>
      </c>
      <c r="AG1155" s="21">
        <v>0</v>
      </c>
      <c r="AH1155" s="21">
        <v>0</v>
      </c>
      <c r="AI1155" s="21">
        <v>0</v>
      </c>
      <c r="AJ1155" s="21">
        <v>0</v>
      </c>
      <c r="AK1155" s="21">
        <v>0</v>
      </c>
      <c r="AL1155" s="21">
        <v>0</v>
      </c>
      <c r="AM1155" s="21">
        <v>0</v>
      </c>
      <c r="AN1155" s="21">
        <v>0</v>
      </c>
      <c r="AO1155" s="21">
        <v>0</v>
      </c>
      <c r="AP1155" s="21">
        <v>0</v>
      </c>
      <c r="AQ1155" s="21">
        <v>0</v>
      </c>
      <c r="AR1155" s="21">
        <v>0</v>
      </c>
      <c r="AS1155" s="21">
        <v>0</v>
      </c>
      <c r="AT1155" s="21">
        <v>0</v>
      </c>
      <c r="AU1155" s="21">
        <v>0</v>
      </c>
      <c r="AV1155" s="21">
        <v>0</v>
      </c>
      <c r="AW1155" s="21">
        <v>0</v>
      </c>
      <c r="AX1155" s="21">
        <v>0</v>
      </c>
      <c r="AZ115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115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55" s="22">
        <f>Enrollment[[#This Row],[Refugee Children 3-14]]+Enrollment[[#This Row],[Refugee Children 15-24]]</f>
        <v>110</v>
      </c>
      <c r="BC115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5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55" s="22">
        <f>Enrollment[[#This Row],[Host Children 3-14]]+Enrollment[[#This Row],[Host Children 15-24]]</f>
        <v>0</v>
      </c>
      <c r="BF1155" s="22">
        <f>Enrollment[[#This Row],['# of Boys from refugee community in age group 3-5 enrolled in learning spaces]]+Enrollment[[#This Row],['# of Boys from refugee community in age group 6-14 enrolled in learning spaces]]</f>
        <v>47</v>
      </c>
      <c r="BG1155" s="22">
        <f>Enrollment[[#This Row],['# of Girls from refugee community in age group 3-5 enrolled in learning spaces]]+Enrollment[[#This Row],['# of Girls from refugee community in age group 6-14 enrolled in learning spaces]]</f>
        <v>63</v>
      </c>
      <c r="BH1155" s="22">
        <f>Enrollment[[#This Row],['# of Boys from host community in age group 3-5 enrolled in learning spaces]]+Enrollment[[#This Row],['# of Boys from host community in age group 6-14 enrolled in learning spaces]]</f>
        <v>0</v>
      </c>
      <c r="BI1155" s="22">
        <f>Enrollment[[#This Row],['# of Girls from host community in age group 3-5 enrolled in learning spaces]]+Enrollment[[#This Row],['# of Girls from host community in age group 6-14 enrolled in learning spaces]]</f>
        <v>0</v>
      </c>
      <c r="BJ1155" s="22">
        <f>Enrollment[[#This Row],[Male Refugee (3-14)]]+Enrollment[[#This Row],[Host Male (3-14)]]</f>
        <v>47</v>
      </c>
      <c r="BK1155" s="22">
        <f>Enrollment[[#This Row],[Female Refugee (3-14)]]+Enrollment[[#This Row],[Host Female (3-14)]]</f>
        <v>63</v>
      </c>
      <c r="BL115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5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55" s="22">
        <f>Enrollment[[#This Row],['# of Boys from host community in age group 15-17 enrolled in learning spaces]]+Enrollment[[#This Row],['# of Boys from host community in age group 18-24 enrolled in learning spaces]]</f>
        <v>0</v>
      </c>
      <c r="BO115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55" s="22">
        <f>Enrollment[[#This Row],[Male Refugee (15-24)]]+Enrollment[[#This Row],[Male Host (15-24)]]</f>
        <v>0</v>
      </c>
      <c r="BQ1155" s="22">
        <f>Enrollment[[#This Row],[Female Refugee  (15-24)]]+Enrollment[[#This Row],[Female Host (15-24)]]</f>
        <v>0</v>
      </c>
      <c r="BR1155" s="22">
        <f>Enrollment[[#This Row],[Total Male (3-14)]]+Enrollment[[#This Row],[Total Male (15-24)]]</f>
        <v>47</v>
      </c>
      <c r="BS1155" s="22">
        <f>Enrollment[[#This Row],[Total Female (3-14)]]+Enrollment[[#This Row],[Total Female (15-24)]]</f>
        <v>63</v>
      </c>
      <c r="BT1155" s="22">
        <f>Enrollment[[#This Row],[Refugee Total]]+Enrollment[[#This Row],[Total Host]]</f>
        <v>110</v>
      </c>
      <c r="BU1155" s="22">
        <f>Enrollment[[#This Row],['# of Girls from refugee community in age group 3-5 enrolled in learning spaces]]+Enrollment[[#This Row],['# of Girls from host community in age group 3-5 enrolled in learning spaces]]</f>
        <v>19</v>
      </c>
      <c r="BV1155" s="22">
        <f>Enrollment[[#This Row],['# of Girls from refugee community in age group 6-14 enrolled in learning spaces]]+Enrollment[[#This Row],['# of Girls from host community in age group 6-14 enrolled in learning spaces]]</f>
        <v>44</v>
      </c>
      <c r="BW115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5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55" s="22">
        <f>Enrollment[[#This Row],['# of Boys from refugee community in age group 3-5 enrolled in learning spaces]]+Enrollment[[#This Row],['# of Boys from host community in age group 3-5 enrolled in learning spaces]]</f>
        <v>16</v>
      </c>
      <c r="BZ1155" s="22">
        <f>Enrollment[[#This Row],['# of Boys from refugee community in age group 6-14 enrolled in learning spaces]]+Enrollment[[#This Row],['# of Boys from host community in age group 6-14 enrolled in learning spaces]]</f>
        <v>31</v>
      </c>
      <c r="CA115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5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56" spans="1:80">
      <c r="A1156" s="21" t="s">
        <v>34</v>
      </c>
      <c r="B1156" s="21" t="s">
        <v>63</v>
      </c>
      <c r="E1156" s="21" t="s">
        <v>485</v>
      </c>
      <c r="F1156" s="21" t="s">
        <v>1669</v>
      </c>
      <c r="G1156" s="21">
        <v>31012955</v>
      </c>
      <c r="H1156" s="21" t="s">
        <v>166</v>
      </c>
      <c r="I1156" s="21" t="s">
        <v>259</v>
      </c>
      <c r="J1156" s="21" t="s">
        <v>168</v>
      </c>
      <c r="K1156" s="21">
        <v>21.157305000000001</v>
      </c>
      <c r="L1156" s="21">
        <v>92.146933000000004</v>
      </c>
      <c r="M1156" s="21">
        <v>0</v>
      </c>
      <c r="N1156" s="21">
        <v>0</v>
      </c>
      <c r="P1156" s="21" t="s">
        <v>99</v>
      </c>
      <c r="Q1156" s="21" t="s">
        <v>108</v>
      </c>
      <c r="S1156" s="21">
        <v>19</v>
      </c>
      <c r="T1156" s="21">
        <v>0</v>
      </c>
      <c r="U1156" s="21">
        <v>16</v>
      </c>
      <c r="V1156" s="21">
        <v>0</v>
      </c>
      <c r="W1156" s="21">
        <v>0</v>
      </c>
      <c r="X1156" s="21">
        <v>0</v>
      </c>
      <c r="Y1156" s="21">
        <v>0</v>
      </c>
      <c r="Z1156" s="21">
        <v>0</v>
      </c>
      <c r="AA1156" s="21">
        <v>38</v>
      </c>
      <c r="AB1156" s="21">
        <v>0</v>
      </c>
      <c r="AC1156" s="21">
        <v>35</v>
      </c>
      <c r="AD1156" s="21">
        <v>0</v>
      </c>
      <c r="AE1156" s="21">
        <v>0</v>
      </c>
      <c r="AF1156" s="21">
        <v>0</v>
      </c>
      <c r="AG1156" s="21">
        <v>0</v>
      </c>
      <c r="AH1156" s="21">
        <v>0</v>
      </c>
      <c r="AI1156" s="21">
        <v>0</v>
      </c>
      <c r="AJ1156" s="21">
        <v>0</v>
      </c>
      <c r="AK1156" s="21">
        <v>0</v>
      </c>
      <c r="AL1156" s="21">
        <v>0</v>
      </c>
      <c r="AM1156" s="21">
        <v>0</v>
      </c>
      <c r="AN1156" s="21">
        <v>0</v>
      </c>
      <c r="AO1156" s="21">
        <v>0</v>
      </c>
      <c r="AP1156" s="21">
        <v>0</v>
      </c>
      <c r="AQ1156" s="21">
        <v>0</v>
      </c>
      <c r="AR1156" s="21">
        <v>0</v>
      </c>
      <c r="AS1156" s="21">
        <v>0</v>
      </c>
      <c r="AT1156" s="21">
        <v>0</v>
      </c>
      <c r="AU1156" s="21">
        <v>0</v>
      </c>
      <c r="AV1156" s="21">
        <v>0</v>
      </c>
      <c r="AW1156" s="21">
        <v>0</v>
      </c>
      <c r="AX1156" s="21">
        <v>0</v>
      </c>
      <c r="AZ115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5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56" s="22">
        <f>Enrollment[[#This Row],[Refugee Children 3-14]]+Enrollment[[#This Row],[Refugee Children 15-24]]</f>
        <v>108</v>
      </c>
      <c r="BC115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5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56" s="22">
        <f>Enrollment[[#This Row],[Host Children 3-14]]+Enrollment[[#This Row],[Host Children 15-24]]</f>
        <v>0</v>
      </c>
      <c r="BF1156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156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156" s="22">
        <f>Enrollment[[#This Row],['# of Boys from host community in age group 3-5 enrolled in learning spaces]]+Enrollment[[#This Row],['# of Boys from host community in age group 6-14 enrolled in learning spaces]]</f>
        <v>0</v>
      </c>
      <c r="BI1156" s="22">
        <f>Enrollment[[#This Row],['# of Girls from host community in age group 3-5 enrolled in learning spaces]]+Enrollment[[#This Row],['# of Girls from host community in age group 6-14 enrolled in learning spaces]]</f>
        <v>0</v>
      </c>
      <c r="BJ1156" s="22">
        <f>Enrollment[[#This Row],[Male Refugee (3-14)]]+Enrollment[[#This Row],[Host Male (3-14)]]</f>
        <v>51</v>
      </c>
      <c r="BK1156" s="22">
        <f>Enrollment[[#This Row],[Female Refugee (3-14)]]+Enrollment[[#This Row],[Host Female (3-14)]]</f>
        <v>57</v>
      </c>
      <c r="BL115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5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56" s="22">
        <f>Enrollment[[#This Row],['# of Boys from host community in age group 15-17 enrolled in learning spaces]]+Enrollment[[#This Row],['# of Boys from host community in age group 18-24 enrolled in learning spaces]]</f>
        <v>0</v>
      </c>
      <c r="BO115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56" s="22">
        <f>Enrollment[[#This Row],[Male Refugee (15-24)]]+Enrollment[[#This Row],[Male Host (15-24)]]</f>
        <v>0</v>
      </c>
      <c r="BQ1156" s="22">
        <f>Enrollment[[#This Row],[Female Refugee  (15-24)]]+Enrollment[[#This Row],[Female Host (15-24)]]</f>
        <v>0</v>
      </c>
      <c r="BR1156" s="22">
        <f>Enrollment[[#This Row],[Total Male (3-14)]]+Enrollment[[#This Row],[Total Male (15-24)]]</f>
        <v>51</v>
      </c>
      <c r="BS1156" s="22">
        <f>Enrollment[[#This Row],[Total Female (3-14)]]+Enrollment[[#This Row],[Total Female (15-24)]]</f>
        <v>57</v>
      </c>
      <c r="BT1156" s="22">
        <f>Enrollment[[#This Row],[Refugee Total]]+Enrollment[[#This Row],[Total Host]]</f>
        <v>108</v>
      </c>
      <c r="BU1156" s="22">
        <f>Enrollment[[#This Row],['# of Girls from refugee community in age group 3-5 enrolled in learning spaces]]+Enrollment[[#This Row],['# of Girls from host community in age group 3-5 enrolled in learning spaces]]</f>
        <v>19</v>
      </c>
      <c r="BV1156" s="22">
        <f>Enrollment[[#This Row],['# of Girls from refugee community in age group 6-14 enrolled in learning spaces]]+Enrollment[[#This Row],['# of Girls from host community in age group 6-14 enrolled in learning spaces]]</f>
        <v>38</v>
      </c>
      <c r="BW115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5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56" s="22">
        <f>Enrollment[[#This Row],['# of Boys from refugee community in age group 3-5 enrolled in learning spaces]]+Enrollment[[#This Row],['# of Boys from host community in age group 3-5 enrolled in learning spaces]]</f>
        <v>16</v>
      </c>
      <c r="BZ1156" s="22">
        <f>Enrollment[[#This Row],['# of Boys from refugee community in age group 6-14 enrolled in learning spaces]]+Enrollment[[#This Row],['# of Boys from host community in age group 6-14 enrolled in learning spaces]]</f>
        <v>35</v>
      </c>
      <c r="CA115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5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57" spans="1:80">
      <c r="A1157" s="21" t="s">
        <v>34</v>
      </c>
      <c r="B1157" s="21" t="s">
        <v>63</v>
      </c>
      <c r="E1157" s="21" t="s">
        <v>485</v>
      </c>
      <c r="F1157" s="21" t="s">
        <v>1697</v>
      </c>
      <c r="G1157" s="21">
        <v>31013074</v>
      </c>
      <c r="H1157" s="21" t="s">
        <v>166</v>
      </c>
      <c r="I1157" s="21" t="s">
        <v>259</v>
      </c>
      <c r="J1157" s="21" t="s">
        <v>168</v>
      </c>
      <c r="K1157" s="21">
        <v>21.157872918838901</v>
      </c>
      <c r="L1157" s="21">
        <v>92.145432349594003</v>
      </c>
      <c r="M1157" s="21">
        <v>-47.570765212452301</v>
      </c>
      <c r="N1157" s="21">
        <v>4</v>
      </c>
      <c r="P1157" s="21" t="s">
        <v>99</v>
      </c>
      <c r="Q1157" s="21" t="s">
        <v>108</v>
      </c>
      <c r="S1157" s="21">
        <v>18</v>
      </c>
      <c r="T1157" s="21">
        <v>0</v>
      </c>
      <c r="U1157" s="21">
        <v>17</v>
      </c>
      <c r="V1157" s="21">
        <v>0</v>
      </c>
      <c r="W1157" s="21">
        <v>0</v>
      </c>
      <c r="X1157" s="21">
        <v>0</v>
      </c>
      <c r="Y1157" s="21">
        <v>0</v>
      </c>
      <c r="Z1157" s="21">
        <v>0</v>
      </c>
      <c r="AA1157" s="21">
        <v>36</v>
      </c>
      <c r="AB1157" s="21">
        <v>0</v>
      </c>
      <c r="AC1157" s="21">
        <v>39</v>
      </c>
      <c r="AD1157" s="21">
        <v>0</v>
      </c>
      <c r="AE1157" s="21">
        <v>0</v>
      </c>
      <c r="AF1157" s="21">
        <v>0</v>
      </c>
      <c r="AG1157" s="21">
        <v>0</v>
      </c>
      <c r="AH1157" s="21">
        <v>0</v>
      </c>
      <c r="AI1157" s="21">
        <v>0</v>
      </c>
      <c r="AJ1157" s="21">
        <v>0</v>
      </c>
      <c r="AK1157" s="21">
        <v>0</v>
      </c>
      <c r="AL1157" s="21">
        <v>0</v>
      </c>
      <c r="AM1157" s="21">
        <v>0</v>
      </c>
      <c r="AN1157" s="21">
        <v>0</v>
      </c>
      <c r="AO1157" s="21">
        <v>0</v>
      </c>
      <c r="AP1157" s="21">
        <v>0</v>
      </c>
      <c r="AQ1157" s="21">
        <v>0</v>
      </c>
      <c r="AR1157" s="21">
        <v>0</v>
      </c>
      <c r="AS1157" s="21">
        <v>0</v>
      </c>
      <c r="AT1157" s="21">
        <v>0</v>
      </c>
      <c r="AU1157" s="21">
        <v>0</v>
      </c>
      <c r="AV1157" s="21">
        <v>0</v>
      </c>
      <c r="AW1157" s="21">
        <v>0</v>
      </c>
      <c r="AX1157" s="21">
        <v>0</v>
      </c>
      <c r="AZ115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115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57" s="22">
        <f>Enrollment[[#This Row],[Refugee Children 3-14]]+Enrollment[[#This Row],[Refugee Children 15-24]]</f>
        <v>110</v>
      </c>
      <c r="BC115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5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57" s="22">
        <f>Enrollment[[#This Row],[Host Children 3-14]]+Enrollment[[#This Row],[Host Children 15-24]]</f>
        <v>0</v>
      </c>
      <c r="BF1157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157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157" s="22">
        <f>Enrollment[[#This Row],['# of Boys from host community in age group 3-5 enrolled in learning spaces]]+Enrollment[[#This Row],['# of Boys from host community in age group 6-14 enrolled in learning spaces]]</f>
        <v>0</v>
      </c>
      <c r="BI1157" s="22">
        <f>Enrollment[[#This Row],['# of Girls from host community in age group 3-5 enrolled in learning spaces]]+Enrollment[[#This Row],['# of Girls from host community in age group 6-14 enrolled in learning spaces]]</f>
        <v>0</v>
      </c>
      <c r="BJ1157" s="22">
        <f>Enrollment[[#This Row],[Male Refugee (3-14)]]+Enrollment[[#This Row],[Host Male (3-14)]]</f>
        <v>56</v>
      </c>
      <c r="BK1157" s="22">
        <f>Enrollment[[#This Row],[Female Refugee (3-14)]]+Enrollment[[#This Row],[Host Female (3-14)]]</f>
        <v>54</v>
      </c>
      <c r="BL115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5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57" s="22">
        <f>Enrollment[[#This Row],['# of Boys from host community in age group 15-17 enrolled in learning spaces]]+Enrollment[[#This Row],['# of Boys from host community in age group 18-24 enrolled in learning spaces]]</f>
        <v>0</v>
      </c>
      <c r="BO115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57" s="22">
        <f>Enrollment[[#This Row],[Male Refugee (15-24)]]+Enrollment[[#This Row],[Male Host (15-24)]]</f>
        <v>0</v>
      </c>
      <c r="BQ1157" s="22">
        <f>Enrollment[[#This Row],[Female Refugee  (15-24)]]+Enrollment[[#This Row],[Female Host (15-24)]]</f>
        <v>0</v>
      </c>
      <c r="BR1157" s="22">
        <f>Enrollment[[#This Row],[Total Male (3-14)]]+Enrollment[[#This Row],[Total Male (15-24)]]</f>
        <v>56</v>
      </c>
      <c r="BS1157" s="22">
        <f>Enrollment[[#This Row],[Total Female (3-14)]]+Enrollment[[#This Row],[Total Female (15-24)]]</f>
        <v>54</v>
      </c>
      <c r="BT1157" s="22">
        <f>Enrollment[[#This Row],[Refugee Total]]+Enrollment[[#This Row],[Total Host]]</f>
        <v>110</v>
      </c>
      <c r="BU1157" s="22">
        <f>Enrollment[[#This Row],['# of Girls from refugee community in age group 3-5 enrolled in learning spaces]]+Enrollment[[#This Row],['# of Girls from host community in age group 3-5 enrolled in learning spaces]]</f>
        <v>18</v>
      </c>
      <c r="BV1157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5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5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57" s="22">
        <f>Enrollment[[#This Row],['# of Boys from refugee community in age group 3-5 enrolled in learning spaces]]+Enrollment[[#This Row],['# of Boys from host community in age group 3-5 enrolled in learning spaces]]</f>
        <v>17</v>
      </c>
      <c r="BZ1157" s="22">
        <f>Enrollment[[#This Row],['# of Boys from refugee community in age group 6-14 enrolled in learning spaces]]+Enrollment[[#This Row],['# of Boys from host community in age group 6-14 enrolled in learning spaces]]</f>
        <v>39</v>
      </c>
      <c r="CA115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5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58" spans="1:80">
      <c r="A1158" s="21" t="s">
        <v>34</v>
      </c>
      <c r="B1158" s="21" t="s">
        <v>63</v>
      </c>
      <c r="E1158" s="21" t="s">
        <v>295</v>
      </c>
      <c r="F1158" s="21" t="s">
        <v>1627</v>
      </c>
      <c r="G1158" s="21">
        <v>31012905</v>
      </c>
      <c r="H1158" s="21" t="s">
        <v>166</v>
      </c>
      <c r="I1158" s="21" t="s">
        <v>167</v>
      </c>
      <c r="J1158" s="21" t="s">
        <v>168</v>
      </c>
      <c r="K1158" s="21">
        <v>21.157364053608902</v>
      </c>
      <c r="L1158" s="21">
        <v>92.139992160397199</v>
      </c>
      <c r="M1158" s="21">
        <v>-36.449557594917003</v>
      </c>
      <c r="N1158" s="21">
        <v>4</v>
      </c>
      <c r="P1158" s="21" t="s">
        <v>99</v>
      </c>
      <c r="Q1158" s="21" t="s">
        <v>108</v>
      </c>
      <c r="S1158" s="21">
        <v>18</v>
      </c>
      <c r="T1158" s="21">
        <v>0</v>
      </c>
      <c r="U1158" s="21">
        <v>17</v>
      </c>
      <c r="V1158" s="21">
        <v>0</v>
      </c>
      <c r="W1158" s="21">
        <v>0</v>
      </c>
      <c r="X1158" s="21">
        <v>0</v>
      </c>
      <c r="Y1158" s="21">
        <v>0</v>
      </c>
      <c r="Z1158" s="21">
        <v>0</v>
      </c>
      <c r="AA1158" s="21">
        <v>36</v>
      </c>
      <c r="AB1158" s="21">
        <v>0</v>
      </c>
      <c r="AC1158" s="21">
        <v>35</v>
      </c>
      <c r="AD1158" s="21">
        <v>0</v>
      </c>
      <c r="AE1158" s="21">
        <v>0</v>
      </c>
      <c r="AF1158" s="21">
        <v>0</v>
      </c>
      <c r="AG1158" s="21">
        <v>0</v>
      </c>
      <c r="AH1158" s="21">
        <v>0</v>
      </c>
      <c r="AI1158" s="21">
        <v>0</v>
      </c>
      <c r="AJ1158" s="21">
        <v>0</v>
      </c>
      <c r="AK1158" s="21">
        <v>0</v>
      </c>
      <c r="AL1158" s="21">
        <v>0</v>
      </c>
      <c r="AM1158" s="21">
        <v>0</v>
      </c>
      <c r="AN1158" s="21">
        <v>0</v>
      </c>
      <c r="AO1158" s="21">
        <v>0</v>
      </c>
      <c r="AP1158" s="21">
        <v>0</v>
      </c>
      <c r="AQ1158" s="21">
        <v>0</v>
      </c>
      <c r="AR1158" s="21">
        <v>0</v>
      </c>
      <c r="AS1158" s="21">
        <v>0</v>
      </c>
      <c r="AT1158" s="21">
        <v>0</v>
      </c>
      <c r="AU1158" s="21">
        <v>0</v>
      </c>
      <c r="AV1158" s="21">
        <v>0</v>
      </c>
      <c r="AW1158" s="21">
        <v>0</v>
      </c>
      <c r="AX1158" s="21">
        <v>0</v>
      </c>
      <c r="AZ115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15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58" s="22">
        <f>Enrollment[[#This Row],[Refugee Children 3-14]]+Enrollment[[#This Row],[Refugee Children 15-24]]</f>
        <v>106</v>
      </c>
      <c r="BC115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5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58" s="22">
        <f>Enrollment[[#This Row],[Host Children 3-14]]+Enrollment[[#This Row],[Host Children 15-24]]</f>
        <v>0</v>
      </c>
      <c r="BF1158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158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158" s="22">
        <f>Enrollment[[#This Row],['# of Boys from host community in age group 3-5 enrolled in learning spaces]]+Enrollment[[#This Row],['# of Boys from host community in age group 6-14 enrolled in learning spaces]]</f>
        <v>0</v>
      </c>
      <c r="BI1158" s="22">
        <f>Enrollment[[#This Row],['# of Girls from host community in age group 3-5 enrolled in learning spaces]]+Enrollment[[#This Row],['# of Girls from host community in age group 6-14 enrolled in learning spaces]]</f>
        <v>0</v>
      </c>
      <c r="BJ1158" s="22">
        <f>Enrollment[[#This Row],[Male Refugee (3-14)]]+Enrollment[[#This Row],[Host Male (3-14)]]</f>
        <v>52</v>
      </c>
      <c r="BK1158" s="22">
        <f>Enrollment[[#This Row],[Female Refugee (3-14)]]+Enrollment[[#This Row],[Host Female (3-14)]]</f>
        <v>54</v>
      </c>
      <c r="BL115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5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58" s="22">
        <f>Enrollment[[#This Row],['# of Boys from host community in age group 15-17 enrolled in learning spaces]]+Enrollment[[#This Row],['# of Boys from host community in age group 18-24 enrolled in learning spaces]]</f>
        <v>0</v>
      </c>
      <c r="BO115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58" s="22">
        <f>Enrollment[[#This Row],[Male Refugee (15-24)]]+Enrollment[[#This Row],[Male Host (15-24)]]</f>
        <v>0</v>
      </c>
      <c r="BQ1158" s="22">
        <f>Enrollment[[#This Row],[Female Refugee  (15-24)]]+Enrollment[[#This Row],[Female Host (15-24)]]</f>
        <v>0</v>
      </c>
      <c r="BR1158" s="22">
        <f>Enrollment[[#This Row],[Total Male (3-14)]]+Enrollment[[#This Row],[Total Male (15-24)]]</f>
        <v>52</v>
      </c>
      <c r="BS1158" s="22">
        <f>Enrollment[[#This Row],[Total Female (3-14)]]+Enrollment[[#This Row],[Total Female (15-24)]]</f>
        <v>54</v>
      </c>
      <c r="BT1158" s="22">
        <f>Enrollment[[#This Row],[Refugee Total]]+Enrollment[[#This Row],[Total Host]]</f>
        <v>106</v>
      </c>
      <c r="BU1158" s="22">
        <f>Enrollment[[#This Row],['# of Girls from refugee community in age group 3-5 enrolled in learning spaces]]+Enrollment[[#This Row],['# of Girls from host community in age group 3-5 enrolled in learning spaces]]</f>
        <v>18</v>
      </c>
      <c r="BV1158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5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5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58" s="22">
        <f>Enrollment[[#This Row],['# of Boys from refugee community in age group 3-5 enrolled in learning spaces]]+Enrollment[[#This Row],['# of Boys from host community in age group 3-5 enrolled in learning spaces]]</f>
        <v>17</v>
      </c>
      <c r="BZ1158" s="22">
        <f>Enrollment[[#This Row],['# of Boys from refugee community in age group 6-14 enrolled in learning spaces]]+Enrollment[[#This Row],['# of Boys from host community in age group 6-14 enrolled in learning spaces]]</f>
        <v>35</v>
      </c>
      <c r="CA115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5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59" spans="1:80">
      <c r="A1159" s="21" t="s">
        <v>34</v>
      </c>
      <c r="B1159" s="21" t="s">
        <v>63</v>
      </c>
      <c r="E1159" s="21" t="s">
        <v>295</v>
      </c>
      <c r="F1159" s="21" t="s">
        <v>1708</v>
      </c>
      <c r="G1159" s="21">
        <v>31013022</v>
      </c>
      <c r="H1159" s="21" t="s">
        <v>166</v>
      </c>
      <c r="I1159" s="21" t="s">
        <v>167</v>
      </c>
      <c r="J1159" s="21" t="s">
        <v>168</v>
      </c>
      <c r="K1159" s="21">
        <v>21.158093063518901</v>
      </c>
      <c r="L1159" s="21">
        <v>92.139992257081801</v>
      </c>
      <c r="M1159" s="21">
        <v>-12.6545215828294</v>
      </c>
      <c r="N1159" s="21">
        <v>4</v>
      </c>
      <c r="P1159" s="21" t="s">
        <v>99</v>
      </c>
      <c r="Q1159" s="21" t="s">
        <v>108</v>
      </c>
      <c r="S1159" s="21">
        <v>18</v>
      </c>
      <c r="T1159" s="21">
        <v>0</v>
      </c>
      <c r="U1159" s="21">
        <v>17</v>
      </c>
      <c r="V1159" s="21">
        <v>0</v>
      </c>
      <c r="W1159" s="21">
        <v>0</v>
      </c>
      <c r="X1159" s="21">
        <v>0</v>
      </c>
      <c r="Y1159" s="21">
        <v>0</v>
      </c>
      <c r="Z1159" s="21">
        <v>0</v>
      </c>
      <c r="AA1159" s="21">
        <v>41</v>
      </c>
      <c r="AB1159" s="21">
        <v>0</v>
      </c>
      <c r="AC1159" s="21">
        <v>44</v>
      </c>
      <c r="AD1159" s="21">
        <v>0</v>
      </c>
      <c r="AE1159" s="21">
        <v>0</v>
      </c>
      <c r="AF1159" s="21">
        <v>0</v>
      </c>
      <c r="AG1159" s="21">
        <v>0</v>
      </c>
      <c r="AH1159" s="21">
        <v>0</v>
      </c>
      <c r="AI1159" s="21">
        <v>0</v>
      </c>
      <c r="AJ1159" s="21">
        <v>0</v>
      </c>
      <c r="AK1159" s="21">
        <v>0</v>
      </c>
      <c r="AL1159" s="21">
        <v>0</v>
      </c>
      <c r="AM1159" s="21">
        <v>0</v>
      </c>
      <c r="AN1159" s="21">
        <v>0</v>
      </c>
      <c r="AO1159" s="21">
        <v>0</v>
      </c>
      <c r="AP1159" s="21">
        <v>0</v>
      </c>
      <c r="AQ1159" s="21">
        <v>0</v>
      </c>
      <c r="AR1159" s="21">
        <v>0</v>
      </c>
      <c r="AS1159" s="21">
        <v>0</v>
      </c>
      <c r="AT1159" s="21">
        <v>0</v>
      </c>
      <c r="AU1159" s="21">
        <v>0</v>
      </c>
      <c r="AV1159" s="21">
        <v>0</v>
      </c>
      <c r="AW1159" s="21">
        <v>0</v>
      </c>
      <c r="AX1159" s="21">
        <v>0</v>
      </c>
      <c r="AZ115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120</v>
      </c>
      <c r="BA115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59" s="22">
        <f>Enrollment[[#This Row],[Refugee Children 3-14]]+Enrollment[[#This Row],[Refugee Children 15-24]]</f>
        <v>120</v>
      </c>
      <c r="BC115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5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59" s="22">
        <f>Enrollment[[#This Row],[Host Children 3-14]]+Enrollment[[#This Row],[Host Children 15-24]]</f>
        <v>0</v>
      </c>
      <c r="BF1159" s="22">
        <f>Enrollment[[#This Row],['# of Boys from refugee community in age group 3-5 enrolled in learning spaces]]+Enrollment[[#This Row],['# of Boys from refugee community in age group 6-14 enrolled in learning spaces]]</f>
        <v>61</v>
      </c>
      <c r="BG1159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1159" s="22">
        <f>Enrollment[[#This Row],['# of Boys from host community in age group 3-5 enrolled in learning spaces]]+Enrollment[[#This Row],['# of Boys from host community in age group 6-14 enrolled in learning spaces]]</f>
        <v>0</v>
      </c>
      <c r="BI1159" s="22">
        <f>Enrollment[[#This Row],['# of Girls from host community in age group 3-5 enrolled in learning spaces]]+Enrollment[[#This Row],['# of Girls from host community in age group 6-14 enrolled in learning spaces]]</f>
        <v>0</v>
      </c>
      <c r="BJ1159" s="22">
        <f>Enrollment[[#This Row],[Male Refugee (3-14)]]+Enrollment[[#This Row],[Host Male (3-14)]]</f>
        <v>61</v>
      </c>
      <c r="BK1159" s="22">
        <f>Enrollment[[#This Row],[Female Refugee (3-14)]]+Enrollment[[#This Row],[Host Female (3-14)]]</f>
        <v>59</v>
      </c>
      <c r="BL115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5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59" s="22">
        <f>Enrollment[[#This Row],['# of Boys from host community in age group 15-17 enrolled in learning spaces]]+Enrollment[[#This Row],['# of Boys from host community in age group 18-24 enrolled in learning spaces]]</f>
        <v>0</v>
      </c>
      <c r="BO115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59" s="22">
        <f>Enrollment[[#This Row],[Male Refugee (15-24)]]+Enrollment[[#This Row],[Male Host (15-24)]]</f>
        <v>0</v>
      </c>
      <c r="BQ1159" s="22">
        <f>Enrollment[[#This Row],[Female Refugee  (15-24)]]+Enrollment[[#This Row],[Female Host (15-24)]]</f>
        <v>0</v>
      </c>
      <c r="BR1159" s="22">
        <f>Enrollment[[#This Row],[Total Male (3-14)]]+Enrollment[[#This Row],[Total Male (15-24)]]</f>
        <v>61</v>
      </c>
      <c r="BS1159" s="22">
        <f>Enrollment[[#This Row],[Total Female (3-14)]]+Enrollment[[#This Row],[Total Female (15-24)]]</f>
        <v>59</v>
      </c>
      <c r="BT1159" s="22">
        <f>Enrollment[[#This Row],[Refugee Total]]+Enrollment[[#This Row],[Total Host]]</f>
        <v>120</v>
      </c>
      <c r="BU1159" s="22">
        <f>Enrollment[[#This Row],['# of Girls from refugee community in age group 3-5 enrolled in learning spaces]]+Enrollment[[#This Row],['# of Girls from host community in age group 3-5 enrolled in learning spaces]]</f>
        <v>18</v>
      </c>
      <c r="BV1159" s="22">
        <f>Enrollment[[#This Row],['# of Girls from refugee community in age group 6-14 enrolled in learning spaces]]+Enrollment[[#This Row],['# of Girls from host community in age group 6-14 enrolled in learning spaces]]</f>
        <v>41</v>
      </c>
      <c r="BW115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5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59" s="22">
        <f>Enrollment[[#This Row],['# of Boys from refugee community in age group 3-5 enrolled in learning spaces]]+Enrollment[[#This Row],['# of Boys from host community in age group 3-5 enrolled in learning spaces]]</f>
        <v>17</v>
      </c>
      <c r="BZ1159" s="22">
        <f>Enrollment[[#This Row],['# of Boys from refugee community in age group 6-14 enrolled in learning spaces]]+Enrollment[[#This Row],['# of Boys from host community in age group 6-14 enrolled in learning spaces]]</f>
        <v>44</v>
      </c>
      <c r="CA115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5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60" spans="1:80">
      <c r="A1160" s="21" t="s">
        <v>34</v>
      </c>
      <c r="B1160" s="21" t="s">
        <v>63</v>
      </c>
      <c r="E1160" s="21" t="s">
        <v>295</v>
      </c>
      <c r="F1160" s="21" t="s">
        <v>1643</v>
      </c>
      <c r="G1160" s="21">
        <v>31013043</v>
      </c>
      <c r="H1160" s="21" t="s">
        <v>166</v>
      </c>
      <c r="I1160" s="21" t="s">
        <v>167</v>
      </c>
      <c r="J1160" s="21" t="s">
        <v>168</v>
      </c>
      <c r="K1160" s="21">
        <v>21.158157355040402</v>
      </c>
      <c r="L1160" s="21">
        <v>92.138378592507294</v>
      </c>
      <c r="M1160" s="21">
        <v>-28.138498285159901</v>
      </c>
      <c r="N1160" s="21">
        <v>4</v>
      </c>
      <c r="P1160" s="21" t="s">
        <v>99</v>
      </c>
      <c r="Q1160" s="21" t="s">
        <v>108</v>
      </c>
      <c r="S1160" s="21">
        <v>18</v>
      </c>
      <c r="T1160" s="21">
        <v>0</v>
      </c>
      <c r="U1160" s="21">
        <v>18</v>
      </c>
      <c r="V1160" s="21">
        <v>0</v>
      </c>
      <c r="W1160" s="21">
        <v>0</v>
      </c>
      <c r="X1160" s="21">
        <v>0</v>
      </c>
      <c r="Y1160" s="21">
        <v>0</v>
      </c>
      <c r="Z1160" s="21">
        <v>0</v>
      </c>
      <c r="AA1160" s="21">
        <v>37</v>
      </c>
      <c r="AB1160" s="21">
        <v>0</v>
      </c>
      <c r="AC1160" s="21">
        <v>34</v>
      </c>
      <c r="AD1160" s="21">
        <v>0</v>
      </c>
      <c r="AE1160" s="21">
        <v>0</v>
      </c>
      <c r="AF1160" s="21">
        <v>0</v>
      </c>
      <c r="AG1160" s="21">
        <v>0</v>
      </c>
      <c r="AH1160" s="21">
        <v>0</v>
      </c>
      <c r="AI1160" s="21">
        <v>0</v>
      </c>
      <c r="AJ1160" s="21">
        <v>0</v>
      </c>
      <c r="AK1160" s="21">
        <v>0</v>
      </c>
      <c r="AL1160" s="21">
        <v>0</v>
      </c>
      <c r="AM1160" s="21">
        <v>0</v>
      </c>
      <c r="AN1160" s="21">
        <v>0</v>
      </c>
      <c r="AO1160" s="21">
        <v>0</v>
      </c>
      <c r="AP1160" s="21">
        <v>0</v>
      </c>
      <c r="AQ1160" s="21">
        <v>0</v>
      </c>
      <c r="AR1160" s="21">
        <v>0</v>
      </c>
      <c r="AS1160" s="21">
        <v>0</v>
      </c>
      <c r="AT1160" s="21">
        <v>0</v>
      </c>
      <c r="AU1160" s="21">
        <v>0</v>
      </c>
      <c r="AV1160" s="21">
        <v>0</v>
      </c>
      <c r="AW1160" s="21">
        <v>0</v>
      </c>
      <c r="AX1160" s="21">
        <v>0</v>
      </c>
      <c r="AZ116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6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60" s="22">
        <f>Enrollment[[#This Row],[Refugee Children 3-14]]+Enrollment[[#This Row],[Refugee Children 15-24]]</f>
        <v>107</v>
      </c>
      <c r="BC116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6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60" s="22">
        <f>Enrollment[[#This Row],[Host Children 3-14]]+Enrollment[[#This Row],[Host Children 15-24]]</f>
        <v>0</v>
      </c>
      <c r="BF1160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160" s="22">
        <f>Enrollment[[#This Row],['# of Girls from refugee community in age group 3-5 enrolled in learning spaces]]+Enrollment[[#This Row],['# of Girls from refugee community in age group 6-14 enrolled in learning spaces]]</f>
        <v>55</v>
      </c>
      <c r="BH1160" s="22">
        <f>Enrollment[[#This Row],['# of Boys from host community in age group 3-5 enrolled in learning spaces]]+Enrollment[[#This Row],['# of Boys from host community in age group 6-14 enrolled in learning spaces]]</f>
        <v>0</v>
      </c>
      <c r="BI1160" s="22">
        <f>Enrollment[[#This Row],['# of Girls from host community in age group 3-5 enrolled in learning spaces]]+Enrollment[[#This Row],['# of Girls from host community in age group 6-14 enrolled in learning spaces]]</f>
        <v>0</v>
      </c>
      <c r="BJ1160" s="22">
        <f>Enrollment[[#This Row],[Male Refugee (3-14)]]+Enrollment[[#This Row],[Host Male (3-14)]]</f>
        <v>52</v>
      </c>
      <c r="BK1160" s="22">
        <f>Enrollment[[#This Row],[Female Refugee (3-14)]]+Enrollment[[#This Row],[Host Female (3-14)]]</f>
        <v>55</v>
      </c>
      <c r="BL116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6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60" s="22">
        <f>Enrollment[[#This Row],['# of Boys from host community in age group 15-17 enrolled in learning spaces]]+Enrollment[[#This Row],['# of Boys from host community in age group 18-24 enrolled in learning spaces]]</f>
        <v>0</v>
      </c>
      <c r="BO116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60" s="22">
        <f>Enrollment[[#This Row],[Male Refugee (15-24)]]+Enrollment[[#This Row],[Male Host (15-24)]]</f>
        <v>0</v>
      </c>
      <c r="BQ1160" s="22">
        <f>Enrollment[[#This Row],[Female Refugee  (15-24)]]+Enrollment[[#This Row],[Female Host (15-24)]]</f>
        <v>0</v>
      </c>
      <c r="BR1160" s="22">
        <f>Enrollment[[#This Row],[Total Male (3-14)]]+Enrollment[[#This Row],[Total Male (15-24)]]</f>
        <v>52</v>
      </c>
      <c r="BS1160" s="22">
        <f>Enrollment[[#This Row],[Total Female (3-14)]]+Enrollment[[#This Row],[Total Female (15-24)]]</f>
        <v>55</v>
      </c>
      <c r="BT1160" s="22">
        <f>Enrollment[[#This Row],[Refugee Total]]+Enrollment[[#This Row],[Total Host]]</f>
        <v>107</v>
      </c>
      <c r="BU1160" s="22">
        <f>Enrollment[[#This Row],['# of Girls from refugee community in age group 3-5 enrolled in learning spaces]]+Enrollment[[#This Row],['# of Girls from host community in age group 3-5 enrolled in learning spaces]]</f>
        <v>18</v>
      </c>
      <c r="BV1160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16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6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60" s="22">
        <f>Enrollment[[#This Row],['# of Boys from refugee community in age group 3-5 enrolled in learning spaces]]+Enrollment[[#This Row],['# of Boys from host community in age group 3-5 enrolled in learning spaces]]</f>
        <v>18</v>
      </c>
      <c r="BZ1160" s="22">
        <f>Enrollment[[#This Row],['# of Boys from refugee community in age group 6-14 enrolled in learning spaces]]+Enrollment[[#This Row],['# of Boys from host community in age group 6-14 enrolled in learning spaces]]</f>
        <v>34</v>
      </c>
      <c r="CA116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6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61" spans="1:80">
      <c r="A1161" s="21" t="s">
        <v>34</v>
      </c>
      <c r="B1161" s="21" t="s">
        <v>63</v>
      </c>
      <c r="E1161" s="21" t="s">
        <v>295</v>
      </c>
      <c r="F1161" s="21" t="s">
        <v>1700</v>
      </c>
      <c r="G1161" s="21">
        <v>31013121</v>
      </c>
      <c r="H1161" s="21" t="s">
        <v>166</v>
      </c>
      <c r="I1161" s="21" t="s">
        <v>259</v>
      </c>
      <c r="J1161" s="21" t="s">
        <v>168</v>
      </c>
      <c r="K1161" s="21">
        <v>21.160283</v>
      </c>
      <c r="L1161" s="21">
        <v>92.138772000000003</v>
      </c>
      <c r="M1161" s="21">
        <v>0</v>
      </c>
      <c r="N1161" s="21">
        <v>0</v>
      </c>
      <c r="P1161" s="21" t="s">
        <v>99</v>
      </c>
      <c r="Q1161" s="21" t="s">
        <v>108</v>
      </c>
      <c r="S1161" s="21">
        <v>18</v>
      </c>
      <c r="T1161" s="21">
        <v>0</v>
      </c>
      <c r="U1161" s="21">
        <v>17</v>
      </c>
      <c r="V1161" s="21">
        <v>0</v>
      </c>
      <c r="W1161" s="21">
        <v>0</v>
      </c>
      <c r="X1161" s="21">
        <v>0</v>
      </c>
      <c r="Y1161" s="21">
        <v>0</v>
      </c>
      <c r="Z1161" s="21">
        <v>0</v>
      </c>
      <c r="AA1161" s="21">
        <v>25</v>
      </c>
      <c r="AB1161" s="21">
        <v>0</v>
      </c>
      <c r="AC1161" s="21">
        <v>45</v>
      </c>
      <c r="AD1161" s="21">
        <v>0</v>
      </c>
      <c r="AE1161" s="21">
        <v>0</v>
      </c>
      <c r="AF1161" s="21">
        <v>0</v>
      </c>
      <c r="AG1161" s="21">
        <v>0</v>
      </c>
      <c r="AH1161" s="21">
        <v>0</v>
      </c>
      <c r="AI1161" s="21">
        <v>0</v>
      </c>
      <c r="AJ1161" s="21">
        <v>0</v>
      </c>
      <c r="AK1161" s="21">
        <v>0</v>
      </c>
      <c r="AL1161" s="21">
        <v>0</v>
      </c>
      <c r="AM1161" s="21">
        <v>0</v>
      </c>
      <c r="AN1161" s="21">
        <v>0</v>
      </c>
      <c r="AO1161" s="21">
        <v>0</v>
      </c>
      <c r="AP1161" s="21">
        <v>0</v>
      </c>
      <c r="AQ1161" s="21">
        <v>0</v>
      </c>
      <c r="AR1161" s="21">
        <v>0</v>
      </c>
      <c r="AS1161" s="21">
        <v>0</v>
      </c>
      <c r="AT1161" s="21">
        <v>0</v>
      </c>
      <c r="AU1161" s="21">
        <v>0</v>
      </c>
      <c r="AV1161" s="21">
        <v>0</v>
      </c>
      <c r="AW1161" s="21">
        <v>0</v>
      </c>
      <c r="AX1161" s="21">
        <v>0</v>
      </c>
      <c r="AZ116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6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61" s="22">
        <f>Enrollment[[#This Row],[Refugee Children 3-14]]+Enrollment[[#This Row],[Refugee Children 15-24]]</f>
        <v>105</v>
      </c>
      <c r="BC116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6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61" s="22">
        <f>Enrollment[[#This Row],[Host Children 3-14]]+Enrollment[[#This Row],[Host Children 15-24]]</f>
        <v>0</v>
      </c>
      <c r="BF1161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161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1161" s="22">
        <f>Enrollment[[#This Row],['# of Boys from host community in age group 3-5 enrolled in learning spaces]]+Enrollment[[#This Row],['# of Boys from host community in age group 6-14 enrolled in learning spaces]]</f>
        <v>0</v>
      </c>
      <c r="BI1161" s="22">
        <f>Enrollment[[#This Row],['# of Girls from host community in age group 3-5 enrolled in learning spaces]]+Enrollment[[#This Row],['# of Girls from host community in age group 6-14 enrolled in learning spaces]]</f>
        <v>0</v>
      </c>
      <c r="BJ1161" s="22">
        <f>Enrollment[[#This Row],[Male Refugee (3-14)]]+Enrollment[[#This Row],[Host Male (3-14)]]</f>
        <v>62</v>
      </c>
      <c r="BK1161" s="22">
        <f>Enrollment[[#This Row],[Female Refugee (3-14)]]+Enrollment[[#This Row],[Host Female (3-14)]]</f>
        <v>43</v>
      </c>
      <c r="BL116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6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61" s="22">
        <f>Enrollment[[#This Row],['# of Boys from host community in age group 15-17 enrolled in learning spaces]]+Enrollment[[#This Row],['# of Boys from host community in age group 18-24 enrolled in learning spaces]]</f>
        <v>0</v>
      </c>
      <c r="BO116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61" s="22">
        <f>Enrollment[[#This Row],[Male Refugee (15-24)]]+Enrollment[[#This Row],[Male Host (15-24)]]</f>
        <v>0</v>
      </c>
      <c r="BQ1161" s="22">
        <f>Enrollment[[#This Row],[Female Refugee  (15-24)]]+Enrollment[[#This Row],[Female Host (15-24)]]</f>
        <v>0</v>
      </c>
      <c r="BR1161" s="22">
        <f>Enrollment[[#This Row],[Total Male (3-14)]]+Enrollment[[#This Row],[Total Male (15-24)]]</f>
        <v>62</v>
      </c>
      <c r="BS1161" s="22">
        <f>Enrollment[[#This Row],[Total Female (3-14)]]+Enrollment[[#This Row],[Total Female (15-24)]]</f>
        <v>43</v>
      </c>
      <c r="BT1161" s="22">
        <f>Enrollment[[#This Row],[Refugee Total]]+Enrollment[[#This Row],[Total Host]]</f>
        <v>105</v>
      </c>
      <c r="BU1161" s="22">
        <f>Enrollment[[#This Row],['# of Girls from refugee community in age group 3-5 enrolled in learning spaces]]+Enrollment[[#This Row],['# of Girls from host community in age group 3-5 enrolled in learning spaces]]</f>
        <v>18</v>
      </c>
      <c r="BV1161" s="22">
        <f>Enrollment[[#This Row],['# of Girls from refugee community in age group 6-14 enrolled in learning spaces]]+Enrollment[[#This Row],['# of Girls from host community in age group 6-14 enrolled in learning spaces]]</f>
        <v>25</v>
      </c>
      <c r="BW116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6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61" s="22">
        <f>Enrollment[[#This Row],['# of Boys from refugee community in age group 3-5 enrolled in learning spaces]]+Enrollment[[#This Row],['# of Boys from host community in age group 3-5 enrolled in learning spaces]]</f>
        <v>17</v>
      </c>
      <c r="BZ1161" s="22">
        <f>Enrollment[[#This Row],['# of Boys from refugee community in age group 6-14 enrolled in learning spaces]]+Enrollment[[#This Row],['# of Boys from host community in age group 6-14 enrolled in learning spaces]]</f>
        <v>45</v>
      </c>
      <c r="CA116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6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62" spans="1:80">
      <c r="A1162" s="21" t="s">
        <v>34</v>
      </c>
      <c r="B1162" s="21" t="s">
        <v>63</v>
      </c>
      <c r="E1162" s="21" t="s">
        <v>295</v>
      </c>
      <c r="F1162" s="21" t="s">
        <v>1691</v>
      </c>
      <c r="G1162" s="21">
        <v>31013190</v>
      </c>
      <c r="H1162" s="21" t="s">
        <v>166</v>
      </c>
      <c r="I1162" s="21" t="s">
        <v>259</v>
      </c>
      <c r="J1162" s="21" t="s">
        <v>168</v>
      </c>
      <c r="K1162" s="21">
        <v>21.156576454049102</v>
      </c>
      <c r="L1162" s="21">
        <v>92.139930899374406</v>
      </c>
      <c r="M1162" s="21">
        <v>-41.772789072454302</v>
      </c>
      <c r="N1162" s="21">
        <v>4</v>
      </c>
      <c r="P1162" s="21" t="s">
        <v>99</v>
      </c>
      <c r="Q1162" s="21" t="s">
        <v>108</v>
      </c>
      <c r="S1162" s="21">
        <v>18</v>
      </c>
      <c r="T1162" s="21">
        <v>0</v>
      </c>
      <c r="U1162" s="21">
        <v>18</v>
      </c>
      <c r="V1162" s="21">
        <v>0</v>
      </c>
      <c r="W1162" s="21">
        <v>0</v>
      </c>
      <c r="X1162" s="21">
        <v>0</v>
      </c>
      <c r="Y1162" s="21">
        <v>0</v>
      </c>
      <c r="Z1162" s="21">
        <v>0</v>
      </c>
      <c r="AA1162" s="21">
        <v>36</v>
      </c>
      <c r="AB1162" s="21">
        <v>0</v>
      </c>
      <c r="AC1162" s="21">
        <v>37</v>
      </c>
      <c r="AD1162" s="21">
        <v>0</v>
      </c>
      <c r="AE1162" s="21">
        <v>0</v>
      </c>
      <c r="AF1162" s="21">
        <v>0</v>
      </c>
      <c r="AG1162" s="21">
        <v>0</v>
      </c>
      <c r="AH1162" s="21">
        <v>0</v>
      </c>
      <c r="AI1162" s="21">
        <v>0</v>
      </c>
      <c r="AJ1162" s="21">
        <v>0</v>
      </c>
      <c r="AK1162" s="21">
        <v>0</v>
      </c>
      <c r="AL1162" s="21">
        <v>0</v>
      </c>
      <c r="AM1162" s="21">
        <v>0</v>
      </c>
      <c r="AN1162" s="21">
        <v>0</v>
      </c>
      <c r="AO1162" s="21">
        <v>0</v>
      </c>
      <c r="AP1162" s="21">
        <v>0</v>
      </c>
      <c r="AQ1162" s="21">
        <v>0</v>
      </c>
      <c r="AR1162" s="21">
        <v>0</v>
      </c>
      <c r="AS1162" s="21">
        <v>0</v>
      </c>
      <c r="AT1162" s="21">
        <v>0</v>
      </c>
      <c r="AU1162" s="21">
        <v>0</v>
      </c>
      <c r="AV1162" s="21">
        <v>0</v>
      </c>
      <c r="AW1162" s="21">
        <v>0</v>
      </c>
      <c r="AX1162" s="21">
        <v>0</v>
      </c>
      <c r="AZ116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109</v>
      </c>
      <c r="BA116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62" s="22">
        <f>Enrollment[[#This Row],[Refugee Children 3-14]]+Enrollment[[#This Row],[Refugee Children 15-24]]</f>
        <v>109</v>
      </c>
      <c r="BC116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6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62" s="22">
        <f>Enrollment[[#This Row],[Host Children 3-14]]+Enrollment[[#This Row],[Host Children 15-24]]</f>
        <v>0</v>
      </c>
      <c r="BF1162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162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162" s="22">
        <f>Enrollment[[#This Row],['# of Boys from host community in age group 3-5 enrolled in learning spaces]]+Enrollment[[#This Row],['# of Boys from host community in age group 6-14 enrolled in learning spaces]]</f>
        <v>0</v>
      </c>
      <c r="BI1162" s="22">
        <f>Enrollment[[#This Row],['# of Girls from host community in age group 3-5 enrolled in learning spaces]]+Enrollment[[#This Row],['# of Girls from host community in age group 6-14 enrolled in learning spaces]]</f>
        <v>0</v>
      </c>
      <c r="BJ1162" s="22">
        <f>Enrollment[[#This Row],[Male Refugee (3-14)]]+Enrollment[[#This Row],[Host Male (3-14)]]</f>
        <v>55</v>
      </c>
      <c r="BK1162" s="22">
        <f>Enrollment[[#This Row],[Female Refugee (3-14)]]+Enrollment[[#This Row],[Host Female (3-14)]]</f>
        <v>54</v>
      </c>
      <c r="BL116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6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62" s="22">
        <f>Enrollment[[#This Row],['# of Boys from host community in age group 15-17 enrolled in learning spaces]]+Enrollment[[#This Row],['# of Boys from host community in age group 18-24 enrolled in learning spaces]]</f>
        <v>0</v>
      </c>
      <c r="BO116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62" s="22">
        <f>Enrollment[[#This Row],[Male Refugee (15-24)]]+Enrollment[[#This Row],[Male Host (15-24)]]</f>
        <v>0</v>
      </c>
      <c r="BQ1162" s="22">
        <f>Enrollment[[#This Row],[Female Refugee  (15-24)]]+Enrollment[[#This Row],[Female Host (15-24)]]</f>
        <v>0</v>
      </c>
      <c r="BR1162" s="22">
        <f>Enrollment[[#This Row],[Total Male (3-14)]]+Enrollment[[#This Row],[Total Male (15-24)]]</f>
        <v>55</v>
      </c>
      <c r="BS1162" s="22">
        <f>Enrollment[[#This Row],[Total Female (3-14)]]+Enrollment[[#This Row],[Total Female (15-24)]]</f>
        <v>54</v>
      </c>
      <c r="BT1162" s="22">
        <f>Enrollment[[#This Row],[Refugee Total]]+Enrollment[[#This Row],[Total Host]]</f>
        <v>109</v>
      </c>
      <c r="BU1162" s="22">
        <f>Enrollment[[#This Row],['# of Girls from refugee community in age group 3-5 enrolled in learning spaces]]+Enrollment[[#This Row],['# of Girls from host community in age group 3-5 enrolled in learning spaces]]</f>
        <v>18</v>
      </c>
      <c r="BV1162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6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6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62" s="22">
        <f>Enrollment[[#This Row],['# of Boys from refugee community in age group 3-5 enrolled in learning spaces]]+Enrollment[[#This Row],['# of Boys from host community in age group 3-5 enrolled in learning spaces]]</f>
        <v>18</v>
      </c>
      <c r="BZ1162" s="22">
        <f>Enrollment[[#This Row],['# of Boys from refugee community in age group 6-14 enrolled in learning spaces]]+Enrollment[[#This Row],['# of Boys from host community in age group 6-14 enrolled in learning spaces]]</f>
        <v>37</v>
      </c>
      <c r="CA116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6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63" spans="1:80">
      <c r="A1163" s="21" t="s">
        <v>34</v>
      </c>
      <c r="B1163" s="21" t="s">
        <v>63</v>
      </c>
      <c r="E1163" s="21" t="s">
        <v>295</v>
      </c>
      <c r="F1163" s="21" t="s">
        <v>1685</v>
      </c>
      <c r="G1163" s="21">
        <v>31013195</v>
      </c>
      <c r="H1163" s="21" t="s">
        <v>166</v>
      </c>
      <c r="I1163" s="21" t="s">
        <v>167</v>
      </c>
      <c r="J1163" s="21" t="s">
        <v>168</v>
      </c>
      <c r="K1163" s="21">
        <v>21.158423300219901</v>
      </c>
      <c r="L1163" s="21">
        <v>92.139609587117903</v>
      </c>
      <c r="M1163" s="21">
        <v>-23.652754822911199</v>
      </c>
      <c r="N1163" s="21">
        <v>4</v>
      </c>
      <c r="P1163" s="21" t="s">
        <v>99</v>
      </c>
      <c r="Q1163" s="21" t="s">
        <v>108</v>
      </c>
      <c r="S1163" s="21">
        <v>18</v>
      </c>
      <c r="T1163" s="21">
        <v>0</v>
      </c>
      <c r="U1163" s="21">
        <v>18</v>
      </c>
      <c r="V1163" s="21">
        <v>0</v>
      </c>
      <c r="W1163" s="21">
        <v>0</v>
      </c>
      <c r="X1163" s="21">
        <v>0</v>
      </c>
      <c r="Y1163" s="21">
        <v>0</v>
      </c>
      <c r="Z1163" s="21">
        <v>0</v>
      </c>
      <c r="AA1163" s="21">
        <v>36</v>
      </c>
      <c r="AB1163" s="21">
        <v>0</v>
      </c>
      <c r="AC1163" s="21">
        <v>35</v>
      </c>
      <c r="AD1163" s="21">
        <v>0</v>
      </c>
      <c r="AE1163" s="21">
        <v>0</v>
      </c>
      <c r="AF1163" s="21">
        <v>0</v>
      </c>
      <c r="AG1163" s="21">
        <v>0</v>
      </c>
      <c r="AH1163" s="21">
        <v>0</v>
      </c>
      <c r="AI1163" s="21">
        <v>0</v>
      </c>
      <c r="AJ1163" s="21">
        <v>0</v>
      </c>
      <c r="AK1163" s="21">
        <v>0</v>
      </c>
      <c r="AL1163" s="21">
        <v>0</v>
      </c>
      <c r="AM1163" s="21">
        <v>0</v>
      </c>
      <c r="AN1163" s="21">
        <v>0</v>
      </c>
      <c r="AO1163" s="21">
        <v>0</v>
      </c>
      <c r="AP1163" s="21">
        <v>0</v>
      </c>
      <c r="AQ1163" s="21">
        <v>0</v>
      </c>
      <c r="AR1163" s="21">
        <v>0</v>
      </c>
      <c r="AS1163" s="21">
        <v>0</v>
      </c>
      <c r="AT1163" s="21">
        <v>0</v>
      </c>
      <c r="AU1163" s="21">
        <v>0</v>
      </c>
      <c r="AV1163" s="21">
        <v>0</v>
      </c>
      <c r="AW1163" s="21">
        <v>0</v>
      </c>
      <c r="AX1163" s="21">
        <v>0</v>
      </c>
      <c r="AZ116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107</v>
      </c>
      <c r="BA116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63" s="22">
        <f>Enrollment[[#This Row],[Refugee Children 3-14]]+Enrollment[[#This Row],[Refugee Children 15-24]]</f>
        <v>107</v>
      </c>
      <c r="BC116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6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63" s="22">
        <f>Enrollment[[#This Row],[Host Children 3-14]]+Enrollment[[#This Row],[Host Children 15-24]]</f>
        <v>0</v>
      </c>
      <c r="BF1163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163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163" s="22">
        <f>Enrollment[[#This Row],['# of Boys from host community in age group 3-5 enrolled in learning spaces]]+Enrollment[[#This Row],['# of Boys from host community in age group 6-14 enrolled in learning spaces]]</f>
        <v>0</v>
      </c>
      <c r="BI1163" s="22">
        <f>Enrollment[[#This Row],['# of Girls from host community in age group 3-5 enrolled in learning spaces]]+Enrollment[[#This Row],['# of Girls from host community in age group 6-14 enrolled in learning spaces]]</f>
        <v>0</v>
      </c>
      <c r="BJ1163" s="22">
        <f>Enrollment[[#This Row],[Male Refugee (3-14)]]+Enrollment[[#This Row],[Host Male (3-14)]]</f>
        <v>53</v>
      </c>
      <c r="BK1163" s="22">
        <f>Enrollment[[#This Row],[Female Refugee (3-14)]]+Enrollment[[#This Row],[Host Female (3-14)]]</f>
        <v>54</v>
      </c>
      <c r="BL116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6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63" s="22">
        <f>Enrollment[[#This Row],['# of Boys from host community in age group 15-17 enrolled in learning spaces]]+Enrollment[[#This Row],['# of Boys from host community in age group 18-24 enrolled in learning spaces]]</f>
        <v>0</v>
      </c>
      <c r="BO116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63" s="22">
        <f>Enrollment[[#This Row],[Male Refugee (15-24)]]+Enrollment[[#This Row],[Male Host (15-24)]]</f>
        <v>0</v>
      </c>
      <c r="BQ1163" s="22">
        <f>Enrollment[[#This Row],[Female Refugee  (15-24)]]+Enrollment[[#This Row],[Female Host (15-24)]]</f>
        <v>0</v>
      </c>
      <c r="BR1163" s="22">
        <f>Enrollment[[#This Row],[Total Male (3-14)]]+Enrollment[[#This Row],[Total Male (15-24)]]</f>
        <v>53</v>
      </c>
      <c r="BS1163" s="22">
        <f>Enrollment[[#This Row],[Total Female (3-14)]]+Enrollment[[#This Row],[Total Female (15-24)]]</f>
        <v>54</v>
      </c>
      <c r="BT1163" s="22">
        <f>Enrollment[[#This Row],[Refugee Total]]+Enrollment[[#This Row],[Total Host]]</f>
        <v>107</v>
      </c>
      <c r="BU1163" s="22">
        <f>Enrollment[[#This Row],['# of Girls from refugee community in age group 3-5 enrolled in learning spaces]]+Enrollment[[#This Row],['# of Girls from host community in age group 3-5 enrolled in learning spaces]]</f>
        <v>18</v>
      </c>
      <c r="BV1163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6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6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63" s="22">
        <f>Enrollment[[#This Row],['# of Boys from refugee community in age group 3-5 enrolled in learning spaces]]+Enrollment[[#This Row],['# of Boys from host community in age group 3-5 enrolled in learning spaces]]</f>
        <v>18</v>
      </c>
      <c r="BZ1163" s="22">
        <f>Enrollment[[#This Row],['# of Boys from refugee community in age group 6-14 enrolled in learning spaces]]+Enrollment[[#This Row],['# of Boys from host community in age group 6-14 enrolled in learning spaces]]</f>
        <v>35</v>
      </c>
      <c r="CA116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6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64" spans="1:80">
      <c r="A1164" s="21" t="s">
        <v>34</v>
      </c>
      <c r="B1164" s="21" t="s">
        <v>63</v>
      </c>
      <c r="E1164" s="21" t="s">
        <v>295</v>
      </c>
      <c r="F1164" s="21" t="s">
        <v>1709</v>
      </c>
      <c r="G1164" s="21">
        <v>31013203</v>
      </c>
      <c r="H1164" s="21" t="s">
        <v>166</v>
      </c>
      <c r="I1164" s="21" t="s">
        <v>167</v>
      </c>
      <c r="J1164" s="21" t="s">
        <v>168</v>
      </c>
      <c r="K1164" s="21">
        <v>21.159351290324501</v>
      </c>
      <c r="L1164" s="21">
        <v>92.139744670482401</v>
      </c>
      <c r="M1164" s="21">
        <v>-22.185097965541601</v>
      </c>
      <c r="N1164" s="21">
        <v>4</v>
      </c>
      <c r="P1164" s="21" t="s">
        <v>99</v>
      </c>
      <c r="Q1164" s="21" t="s">
        <v>108</v>
      </c>
      <c r="S1164" s="21">
        <v>18</v>
      </c>
      <c r="T1164" s="21">
        <v>0</v>
      </c>
      <c r="U1164" s="21">
        <v>17</v>
      </c>
      <c r="V1164" s="21">
        <v>0</v>
      </c>
      <c r="W1164" s="21">
        <v>0</v>
      </c>
      <c r="X1164" s="21">
        <v>0</v>
      </c>
      <c r="Y1164" s="21">
        <v>0</v>
      </c>
      <c r="Z1164" s="21">
        <v>0</v>
      </c>
      <c r="AA1164" s="21">
        <v>36</v>
      </c>
      <c r="AB1164" s="21">
        <v>0</v>
      </c>
      <c r="AC1164" s="21">
        <v>34</v>
      </c>
      <c r="AD1164" s="21">
        <v>0</v>
      </c>
      <c r="AE1164" s="21">
        <v>0</v>
      </c>
      <c r="AF1164" s="21">
        <v>0</v>
      </c>
      <c r="AG1164" s="21">
        <v>0</v>
      </c>
      <c r="AH1164" s="21">
        <v>0</v>
      </c>
      <c r="AI1164" s="21">
        <v>0</v>
      </c>
      <c r="AJ1164" s="21">
        <v>0</v>
      </c>
      <c r="AK1164" s="21">
        <v>0</v>
      </c>
      <c r="AL1164" s="21">
        <v>0</v>
      </c>
      <c r="AM1164" s="21">
        <v>0</v>
      </c>
      <c r="AN1164" s="21">
        <v>0</v>
      </c>
      <c r="AO1164" s="21">
        <v>0</v>
      </c>
      <c r="AP1164" s="21">
        <v>0</v>
      </c>
      <c r="AQ1164" s="21">
        <v>0</v>
      </c>
      <c r="AR1164" s="21">
        <v>0</v>
      </c>
      <c r="AS1164" s="21">
        <v>0</v>
      </c>
      <c r="AT1164" s="21">
        <v>0</v>
      </c>
      <c r="AU1164" s="21">
        <v>0</v>
      </c>
      <c r="AV1164" s="21">
        <v>0</v>
      </c>
      <c r="AW1164" s="21">
        <v>0</v>
      </c>
      <c r="AX1164" s="21">
        <v>0</v>
      </c>
      <c r="AZ116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6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64" s="22">
        <f>Enrollment[[#This Row],[Refugee Children 3-14]]+Enrollment[[#This Row],[Refugee Children 15-24]]</f>
        <v>105</v>
      </c>
      <c r="BC116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6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64" s="22">
        <f>Enrollment[[#This Row],[Host Children 3-14]]+Enrollment[[#This Row],[Host Children 15-24]]</f>
        <v>0</v>
      </c>
      <c r="BF1164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164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164" s="22">
        <f>Enrollment[[#This Row],['# of Boys from host community in age group 3-5 enrolled in learning spaces]]+Enrollment[[#This Row],['# of Boys from host community in age group 6-14 enrolled in learning spaces]]</f>
        <v>0</v>
      </c>
      <c r="BI1164" s="22">
        <f>Enrollment[[#This Row],['# of Girls from host community in age group 3-5 enrolled in learning spaces]]+Enrollment[[#This Row],['# of Girls from host community in age group 6-14 enrolled in learning spaces]]</f>
        <v>0</v>
      </c>
      <c r="BJ1164" s="22">
        <f>Enrollment[[#This Row],[Male Refugee (3-14)]]+Enrollment[[#This Row],[Host Male (3-14)]]</f>
        <v>51</v>
      </c>
      <c r="BK1164" s="22">
        <f>Enrollment[[#This Row],[Female Refugee (3-14)]]+Enrollment[[#This Row],[Host Female (3-14)]]</f>
        <v>54</v>
      </c>
      <c r="BL116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6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64" s="22">
        <f>Enrollment[[#This Row],['# of Boys from host community in age group 15-17 enrolled in learning spaces]]+Enrollment[[#This Row],['# of Boys from host community in age group 18-24 enrolled in learning spaces]]</f>
        <v>0</v>
      </c>
      <c r="BO116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64" s="22">
        <f>Enrollment[[#This Row],[Male Refugee (15-24)]]+Enrollment[[#This Row],[Male Host (15-24)]]</f>
        <v>0</v>
      </c>
      <c r="BQ1164" s="22">
        <f>Enrollment[[#This Row],[Female Refugee  (15-24)]]+Enrollment[[#This Row],[Female Host (15-24)]]</f>
        <v>0</v>
      </c>
      <c r="BR1164" s="22">
        <f>Enrollment[[#This Row],[Total Male (3-14)]]+Enrollment[[#This Row],[Total Male (15-24)]]</f>
        <v>51</v>
      </c>
      <c r="BS1164" s="22">
        <f>Enrollment[[#This Row],[Total Female (3-14)]]+Enrollment[[#This Row],[Total Female (15-24)]]</f>
        <v>54</v>
      </c>
      <c r="BT1164" s="22">
        <f>Enrollment[[#This Row],[Refugee Total]]+Enrollment[[#This Row],[Total Host]]</f>
        <v>105</v>
      </c>
      <c r="BU1164" s="22">
        <f>Enrollment[[#This Row],['# of Girls from refugee community in age group 3-5 enrolled in learning spaces]]+Enrollment[[#This Row],['# of Girls from host community in age group 3-5 enrolled in learning spaces]]</f>
        <v>18</v>
      </c>
      <c r="BV1164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6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6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64" s="22">
        <f>Enrollment[[#This Row],['# of Boys from refugee community in age group 3-5 enrolled in learning spaces]]+Enrollment[[#This Row],['# of Boys from host community in age group 3-5 enrolled in learning spaces]]</f>
        <v>17</v>
      </c>
      <c r="BZ1164" s="22">
        <f>Enrollment[[#This Row],['# of Boys from refugee community in age group 6-14 enrolled in learning spaces]]+Enrollment[[#This Row],['# of Boys from host community in age group 6-14 enrolled in learning spaces]]</f>
        <v>34</v>
      </c>
      <c r="CA116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6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65" spans="1:80">
      <c r="A1165" s="21" t="s">
        <v>35</v>
      </c>
      <c r="B1165" s="21" t="s">
        <v>64</v>
      </c>
      <c r="E1165" s="21" t="s">
        <v>538</v>
      </c>
      <c r="F1165" s="21" t="s">
        <v>1749</v>
      </c>
      <c r="G1165" s="21">
        <v>31012851</v>
      </c>
      <c r="H1165" s="21" t="s">
        <v>166</v>
      </c>
      <c r="I1165" s="21" t="s">
        <v>259</v>
      </c>
      <c r="J1165" s="21" t="s">
        <v>168</v>
      </c>
      <c r="K1165" s="21">
        <v>21.158655687905199</v>
      </c>
      <c r="L1165" s="21">
        <v>92.149866033395995</v>
      </c>
      <c r="M1165" s="21">
        <v>-35.8139936435064</v>
      </c>
      <c r="N1165" s="21">
        <v>4</v>
      </c>
      <c r="P1165" s="21" t="s">
        <v>99</v>
      </c>
      <c r="Q1165" s="21" t="s">
        <v>108</v>
      </c>
      <c r="S1165" s="21">
        <v>17</v>
      </c>
      <c r="T1165" s="21">
        <v>0</v>
      </c>
      <c r="U1165" s="21">
        <v>17</v>
      </c>
      <c r="V1165" s="21">
        <v>0</v>
      </c>
      <c r="W1165" s="21">
        <v>0</v>
      </c>
      <c r="X1165" s="21">
        <v>0</v>
      </c>
      <c r="Y1165" s="21">
        <v>0</v>
      </c>
      <c r="Z1165" s="21">
        <v>0</v>
      </c>
      <c r="AA1165" s="21">
        <v>36</v>
      </c>
      <c r="AB1165" s="21">
        <v>0</v>
      </c>
      <c r="AC1165" s="21">
        <v>34</v>
      </c>
      <c r="AD1165" s="21">
        <v>0</v>
      </c>
      <c r="AE1165" s="21">
        <v>0</v>
      </c>
      <c r="AF1165" s="21">
        <v>0</v>
      </c>
      <c r="AG1165" s="21">
        <v>0</v>
      </c>
      <c r="AH1165" s="21">
        <v>0</v>
      </c>
      <c r="AI1165" s="21">
        <v>0</v>
      </c>
      <c r="AJ1165" s="21">
        <v>0</v>
      </c>
      <c r="AK1165" s="21">
        <v>0</v>
      </c>
      <c r="AL1165" s="21">
        <v>0</v>
      </c>
      <c r="AM1165" s="21">
        <v>0</v>
      </c>
      <c r="AN1165" s="21">
        <v>0</v>
      </c>
      <c r="AO1165" s="21">
        <v>0</v>
      </c>
      <c r="AP1165" s="21">
        <v>0</v>
      </c>
      <c r="AQ1165" s="21">
        <v>0</v>
      </c>
      <c r="AR1165" s="21">
        <v>0</v>
      </c>
      <c r="AS1165" s="21">
        <v>0</v>
      </c>
      <c r="AT1165" s="21">
        <v>0</v>
      </c>
      <c r="AU1165" s="21">
        <v>0</v>
      </c>
      <c r="AV1165" s="21">
        <v>0</v>
      </c>
      <c r="AW1165" s="21">
        <v>0</v>
      </c>
      <c r="AX1165" s="21">
        <v>0</v>
      </c>
      <c r="AZ116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116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65" s="22">
        <f>Enrollment[[#This Row],[Refugee Children 3-14]]+Enrollment[[#This Row],[Refugee Children 15-24]]</f>
        <v>104</v>
      </c>
      <c r="BC116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6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65" s="22">
        <f>Enrollment[[#This Row],[Host Children 3-14]]+Enrollment[[#This Row],[Host Children 15-24]]</f>
        <v>0</v>
      </c>
      <c r="BF1165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165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165" s="22">
        <f>Enrollment[[#This Row],['# of Boys from host community in age group 3-5 enrolled in learning spaces]]+Enrollment[[#This Row],['# of Boys from host community in age group 6-14 enrolled in learning spaces]]</f>
        <v>0</v>
      </c>
      <c r="BI1165" s="22">
        <f>Enrollment[[#This Row],['# of Girls from host community in age group 3-5 enrolled in learning spaces]]+Enrollment[[#This Row],['# of Girls from host community in age group 6-14 enrolled in learning spaces]]</f>
        <v>0</v>
      </c>
      <c r="BJ1165" s="22">
        <f>Enrollment[[#This Row],[Male Refugee (3-14)]]+Enrollment[[#This Row],[Host Male (3-14)]]</f>
        <v>51</v>
      </c>
      <c r="BK1165" s="22">
        <f>Enrollment[[#This Row],[Female Refugee (3-14)]]+Enrollment[[#This Row],[Host Female (3-14)]]</f>
        <v>53</v>
      </c>
      <c r="BL116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6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65" s="22">
        <f>Enrollment[[#This Row],['# of Boys from host community in age group 15-17 enrolled in learning spaces]]+Enrollment[[#This Row],['# of Boys from host community in age group 18-24 enrolled in learning spaces]]</f>
        <v>0</v>
      </c>
      <c r="BO116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65" s="22">
        <f>Enrollment[[#This Row],[Male Refugee (15-24)]]+Enrollment[[#This Row],[Male Host (15-24)]]</f>
        <v>0</v>
      </c>
      <c r="BQ1165" s="22">
        <f>Enrollment[[#This Row],[Female Refugee  (15-24)]]+Enrollment[[#This Row],[Female Host (15-24)]]</f>
        <v>0</v>
      </c>
      <c r="BR1165" s="22">
        <f>Enrollment[[#This Row],[Total Male (3-14)]]+Enrollment[[#This Row],[Total Male (15-24)]]</f>
        <v>51</v>
      </c>
      <c r="BS1165" s="22">
        <f>Enrollment[[#This Row],[Total Female (3-14)]]+Enrollment[[#This Row],[Total Female (15-24)]]</f>
        <v>53</v>
      </c>
      <c r="BT1165" s="22">
        <f>Enrollment[[#This Row],[Refugee Total]]+Enrollment[[#This Row],[Total Host]]</f>
        <v>104</v>
      </c>
      <c r="BU1165" s="22">
        <f>Enrollment[[#This Row],['# of Girls from refugee community in age group 3-5 enrolled in learning spaces]]+Enrollment[[#This Row],['# of Girls from host community in age group 3-5 enrolled in learning spaces]]</f>
        <v>17</v>
      </c>
      <c r="BV1165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6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6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65" s="22">
        <f>Enrollment[[#This Row],['# of Boys from refugee community in age group 3-5 enrolled in learning spaces]]+Enrollment[[#This Row],['# of Boys from host community in age group 3-5 enrolled in learning spaces]]</f>
        <v>17</v>
      </c>
      <c r="BZ1165" s="22">
        <f>Enrollment[[#This Row],['# of Boys from refugee community in age group 6-14 enrolled in learning spaces]]+Enrollment[[#This Row],['# of Boys from host community in age group 6-14 enrolled in learning spaces]]</f>
        <v>34</v>
      </c>
      <c r="CA116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6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66" spans="1:80">
      <c r="A1166" s="21" t="s">
        <v>35</v>
      </c>
      <c r="B1166" s="21" t="s">
        <v>64</v>
      </c>
      <c r="E1166" s="21" t="s">
        <v>538</v>
      </c>
      <c r="F1166" s="21" t="s">
        <v>1750</v>
      </c>
      <c r="G1166" s="21">
        <v>31012965</v>
      </c>
      <c r="H1166" s="21" t="s">
        <v>166</v>
      </c>
      <c r="I1166" s="21" t="s">
        <v>259</v>
      </c>
      <c r="J1166" s="21" t="s">
        <v>168</v>
      </c>
      <c r="K1166" s="21">
        <v>21.158408859174799</v>
      </c>
      <c r="L1166" s="21">
        <v>92.150077903510194</v>
      </c>
      <c r="M1166" s="21">
        <v>-37.894626040148601</v>
      </c>
      <c r="N1166" s="21">
        <v>4</v>
      </c>
      <c r="P1166" s="21" t="s">
        <v>99</v>
      </c>
      <c r="Q1166" s="21" t="s">
        <v>108</v>
      </c>
      <c r="S1166" s="21">
        <v>24</v>
      </c>
      <c r="T1166" s="21">
        <v>0</v>
      </c>
      <c r="U1166" s="21">
        <v>16</v>
      </c>
      <c r="V1166" s="21">
        <v>0</v>
      </c>
      <c r="W1166" s="21">
        <v>0</v>
      </c>
      <c r="X1166" s="21">
        <v>0</v>
      </c>
      <c r="Y1166" s="21">
        <v>0</v>
      </c>
      <c r="Z1166" s="21">
        <v>0</v>
      </c>
      <c r="AA1166" s="21">
        <v>22</v>
      </c>
      <c r="AB1166" s="21">
        <v>0</v>
      </c>
      <c r="AC1166" s="21">
        <v>48</v>
      </c>
      <c r="AD1166" s="21">
        <v>0</v>
      </c>
      <c r="AE1166" s="21">
        <v>0</v>
      </c>
      <c r="AF1166" s="21">
        <v>0</v>
      </c>
      <c r="AG1166" s="21">
        <v>0</v>
      </c>
      <c r="AH1166" s="21">
        <v>0</v>
      </c>
      <c r="AI1166" s="21">
        <v>0</v>
      </c>
      <c r="AJ1166" s="21">
        <v>0</v>
      </c>
      <c r="AK1166" s="21">
        <v>0</v>
      </c>
      <c r="AL1166" s="21">
        <v>0</v>
      </c>
      <c r="AM1166" s="21">
        <v>0</v>
      </c>
      <c r="AN1166" s="21">
        <v>0</v>
      </c>
      <c r="AO1166" s="21">
        <v>0</v>
      </c>
      <c r="AP1166" s="21">
        <v>0</v>
      </c>
      <c r="AQ1166" s="21">
        <v>0</v>
      </c>
      <c r="AR1166" s="21">
        <v>0</v>
      </c>
      <c r="AS1166" s="21">
        <v>0</v>
      </c>
      <c r="AT1166" s="21">
        <v>0</v>
      </c>
      <c r="AU1166" s="21">
        <v>0</v>
      </c>
      <c r="AV1166" s="21">
        <v>0</v>
      </c>
      <c r="AW1166" s="21">
        <v>0</v>
      </c>
      <c r="AX1166" s="21">
        <v>0</v>
      </c>
      <c r="AZ116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116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66" s="22">
        <f>Enrollment[[#This Row],[Refugee Children 3-14]]+Enrollment[[#This Row],[Refugee Children 15-24]]</f>
        <v>110</v>
      </c>
      <c r="BC116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6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66" s="22">
        <f>Enrollment[[#This Row],[Host Children 3-14]]+Enrollment[[#This Row],[Host Children 15-24]]</f>
        <v>0</v>
      </c>
      <c r="BF1166" s="22">
        <f>Enrollment[[#This Row],['# of Boys from refugee community in age group 3-5 enrolled in learning spaces]]+Enrollment[[#This Row],['# of Boys from refugee community in age group 6-14 enrolled in learning spaces]]</f>
        <v>64</v>
      </c>
      <c r="BG1166" s="22">
        <f>Enrollment[[#This Row],['# of Girls from refugee community in age group 3-5 enrolled in learning spaces]]+Enrollment[[#This Row],['# of Girls from refugee community in age group 6-14 enrolled in learning spaces]]</f>
        <v>46</v>
      </c>
      <c r="BH1166" s="22">
        <f>Enrollment[[#This Row],['# of Boys from host community in age group 3-5 enrolled in learning spaces]]+Enrollment[[#This Row],['# of Boys from host community in age group 6-14 enrolled in learning spaces]]</f>
        <v>0</v>
      </c>
      <c r="BI1166" s="22">
        <f>Enrollment[[#This Row],['# of Girls from host community in age group 3-5 enrolled in learning spaces]]+Enrollment[[#This Row],['# of Girls from host community in age group 6-14 enrolled in learning spaces]]</f>
        <v>0</v>
      </c>
      <c r="BJ1166" s="22">
        <f>Enrollment[[#This Row],[Male Refugee (3-14)]]+Enrollment[[#This Row],[Host Male (3-14)]]</f>
        <v>64</v>
      </c>
      <c r="BK1166" s="22">
        <f>Enrollment[[#This Row],[Female Refugee (3-14)]]+Enrollment[[#This Row],[Host Female (3-14)]]</f>
        <v>46</v>
      </c>
      <c r="BL116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6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66" s="22">
        <f>Enrollment[[#This Row],['# of Boys from host community in age group 15-17 enrolled in learning spaces]]+Enrollment[[#This Row],['# of Boys from host community in age group 18-24 enrolled in learning spaces]]</f>
        <v>0</v>
      </c>
      <c r="BO116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66" s="22">
        <f>Enrollment[[#This Row],[Male Refugee (15-24)]]+Enrollment[[#This Row],[Male Host (15-24)]]</f>
        <v>0</v>
      </c>
      <c r="BQ1166" s="22">
        <f>Enrollment[[#This Row],[Female Refugee  (15-24)]]+Enrollment[[#This Row],[Female Host (15-24)]]</f>
        <v>0</v>
      </c>
      <c r="BR1166" s="22">
        <f>Enrollment[[#This Row],[Total Male (3-14)]]+Enrollment[[#This Row],[Total Male (15-24)]]</f>
        <v>64</v>
      </c>
      <c r="BS1166" s="22">
        <f>Enrollment[[#This Row],[Total Female (3-14)]]+Enrollment[[#This Row],[Total Female (15-24)]]</f>
        <v>46</v>
      </c>
      <c r="BT1166" s="22">
        <f>Enrollment[[#This Row],[Refugee Total]]+Enrollment[[#This Row],[Total Host]]</f>
        <v>110</v>
      </c>
      <c r="BU1166" s="22">
        <f>Enrollment[[#This Row],['# of Girls from refugee community in age group 3-5 enrolled in learning spaces]]+Enrollment[[#This Row],['# of Girls from host community in age group 3-5 enrolled in learning spaces]]</f>
        <v>24</v>
      </c>
      <c r="BV1166" s="22">
        <f>Enrollment[[#This Row],['# of Girls from refugee community in age group 6-14 enrolled in learning spaces]]+Enrollment[[#This Row],['# of Girls from host community in age group 6-14 enrolled in learning spaces]]</f>
        <v>22</v>
      </c>
      <c r="BW116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6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66" s="22">
        <f>Enrollment[[#This Row],['# of Boys from refugee community in age group 3-5 enrolled in learning spaces]]+Enrollment[[#This Row],['# of Boys from host community in age group 3-5 enrolled in learning spaces]]</f>
        <v>16</v>
      </c>
      <c r="BZ1166" s="22">
        <f>Enrollment[[#This Row],['# of Boys from refugee community in age group 6-14 enrolled in learning spaces]]+Enrollment[[#This Row],['# of Boys from host community in age group 6-14 enrolled in learning spaces]]</f>
        <v>48</v>
      </c>
      <c r="CA116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6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67" spans="1:80">
      <c r="A1167" s="21" t="s">
        <v>35</v>
      </c>
      <c r="B1167" s="21" t="s">
        <v>64</v>
      </c>
      <c r="E1167" s="21" t="s">
        <v>538</v>
      </c>
      <c r="F1167" s="21" t="s">
        <v>1751</v>
      </c>
      <c r="G1167" s="21">
        <v>31012979</v>
      </c>
      <c r="H1167" s="21" t="s">
        <v>166</v>
      </c>
      <c r="I1167" s="21" t="s">
        <v>167</v>
      </c>
      <c r="J1167" s="21" t="s">
        <v>168</v>
      </c>
      <c r="K1167" s="21">
        <v>21.1577664689047</v>
      </c>
      <c r="L1167" s="21">
        <v>92.150648160209698</v>
      </c>
      <c r="M1167" s="21">
        <v>-26.7910931202649</v>
      </c>
      <c r="N1167" s="21">
        <v>4</v>
      </c>
      <c r="P1167" s="21" t="s">
        <v>99</v>
      </c>
      <c r="Q1167" s="21" t="s">
        <v>108</v>
      </c>
      <c r="S1167" s="21">
        <v>18</v>
      </c>
      <c r="T1167" s="21">
        <v>0</v>
      </c>
      <c r="U1167" s="21">
        <v>17</v>
      </c>
      <c r="V1167" s="21">
        <v>0</v>
      </c>
      <c r="W1167" s="21">
        <v>0</v>
      </c>
      <c r="X1167" s="21">
        <v>0</v>
      </c>
      <c r="Y1167" s="21">
        <v>0</v>
      </c>
      <c r="Z1167" s="21">
        <v>0</v>
      </c>
      <c r="AA1167" s="21">
        <v>35</v>
      </c>
      <c r="AB1167" s="21">
        <v>0</v>
      </c>
      <c r="AC1167" s="21">
        <v>35</v>
      </c>
      <c r="AD1167" s="21">
        <v>0</v>
      </c>
      <c r="AE1167" s="21">
        <v>0</v>
      </c>
      <c r="AF1167" s="21">
        <v>0</v>
      </c>
      <c r="AG1167" s="21">
        <v>0</v>
      </c>
      <c r="AH1167" s="21">
        <v>0</v>
      </c>
      <c r="AI1167" s="21">
        <v>0</v>
      </c>
      <c r="AJ1167" s="21">
        <v>0</v>
      </c>
      <c r="AK1167" s="21">
        <v>0</v>
      </c>
      <c r="AL1167" s="21">
        <v>0</v>
      </c>
      <c r="AM1167" s="21">
        <v>0</v>
      </c>
      <c r="AN1167" s="21">
        <v>0</v>
      </c>
      <c r="AO1167" s="21">
        <v>0</v>
      </c>
      <c r="AP1167" s="21">
        <v>0</v>
      </c>
      <c r="AQ1167" s="21">
        <v>0</v>
      </c>
      <c r="AR1167" s="21">
        <v>0</v>
      </c>
      <c r="AS1167" s="21">
        <v>0</v>
      </c>
      <c r="AT1167" s="21">
        <v>0</v>
      </c>
      <c r="AU1167" s="21">
        <v>0</v>
      </c>
      <c r="AV1167" s="21">
        <v>0</v>
      </c>
      <c r="AW1167" s="21">
        <v>0</v>
      </c>
      <c r="AX1167" s="21">
        <v>0</v>
      </c>
      <c r="AZ116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6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67" s="22">
        <f>Enrollment[[#This Row],[Refugee Children 3-14]]+Enrollment[[#This Row],[Refugee Children 15-24]]</f>
        <v>105</v>
      </c>
      <c r="BC116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6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67" s="22">
        <f>Enrollment[[#This Row],[Host Children 3-14]]+Enrollment[[#This Row],[Host Children 15-24]]</f>
        <v>0</v>
      </c>
      <c r="BF1167" s="22">
        <f>Enrollment[[#This Row],['# of Boys from refugee community in age group 3-5 enrolled in learning spaces]]+Enrollment[[#This Row],['# of Boys from refugee community in age group 6-14 enrolled in learning spaces]]</f>
        <v>52</v>
      </c>
      <c r="BG1167" s="22">
        <f>Enrollment[[#This Row],['# of Girls from refugee community in age group 3-5 enrolled in learning spaces]]+Enrollment[[#This Row],['# of Girls from refugee community in age group 6-14 enrolled in learning spaces]]</f>
        <v>53</v>
      </c>
      <c r="BH1167" s="22">
        <f>Enrollment[[#This Row],['# of Boys from host community in age group 3-5 enrolled in learning spaces]]+Enrollment[[#This Row],['# of Boys from host community in age group 6-14 enrolled in learning spaces]]</f>
        <v>0</v>
      </c>
      <c r="BI1167" s="22">
        <f>Enrollment[[#This Row],['# of Girls from host community in age group 3-5 enrolled in learning spaces]]+Enrollment[[#This Row],['# of Girls from host community in age group 6-14 enrolled in learning spaces]]</f>
        <v>0</v>
      </c>
      <c r="BJ1167" s="22">
        <f>Enrollment[[#This Row],[Male Refugee (3-14)]]+Enrollment[[#This Row],[Host Male (3-14)]]</f>
        <v>52</v>
      </c>
      <c r="BK1167" s="22">
        <f>Enrollment[[#This Row],[Female Refugee (3-14)]]+Enrollment[[#This Row],[Host Female (3-14)]]</f>
        <v>53</v>
      </c>
      <c r="BL116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6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67" s="22">
        <f>Enrollment[[#This Row],['# of Boys from host community in age group 15-17 enrolled in learning spaces]]+Enrollment[[#This Row],['# of Boys from host community in age group 18-24 enrolled in learning spaces]]</f>
        <v>0</v>
      </c>
      <c r="BO116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67" s="22">
        <f>Enrollment[[#This Row],[Male Refugee (15-24)]]+Enrollment[[#This Row],[Male Host (15-24)]]</f>
        <v>0</v>
      </c>
      <c r="BQ1167" s="22">
        <f>Enrollment[[#This Row],[Female Refugee  (15-24)]]+Enrollment[[#This Row],[Female Host (15-24)]]</f>
        <v>0</v>
      </c>
      <c r="BR1167" s="22">
        <f>Enrollment[[#This Row],[Total Male (3-14)]]+Enrollment[[#This Row],[Total Male (15-24)]]</f>
        <v>52</v>
      </c>
      <c r="BS1167" s="22">
        <f>Enrollment[[#This Row],[Total Female (3-14)]]+Enrollment[[#This Row],[Total Female (15-24)]]</f>
        <v>53</v>
      </c>
      <c r="BT1167" s="22">
        <f>Enrollment[[#This Row],[Refugee Total]]+Enrollment[[#This Row],[Total Host]]</f>
        <v>105</v>
      </c>
      <c r="BU1167" s="22">
        <f>Enrollment[[#This Row],['# of Girls from refugee community in age group 3-5 enrolled in learning spaces]]+Enrollment[[#This Row],['# of Girls from host community in age group 3-5 enrolled in learning spaces]]</f>
        <v>18</v>
      </c>
      <c r="BV1167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16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6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67" s="22">
        <f>Enrollment[[#This Row],['# of Boys from refugee community in age group 3-5 enrolled in learning spaces]]+Enrollment[[#This Row],['# of Boys from host community in age group 3-5 enrolled in learning spaces]]</f>
        <v>17</v>
      </c>
      <c r="BZ1167" s="22">
        <f>Enrollment[[#This Row],['# of Boys from refugee community in age group 6-14 enrolled in learning spaces]]+Enrollment[[#This Row],['# of Boys from host community in age group 6-14 enrolled in learning spaces]]</f>
        <v>35</v>
      </c>
      <c r="CA116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6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68" spans="1:80">
      <c r="A1168" s="21" t="s">
        <v>35</v>
      </c>
      <c r="B1168" s="21" t="s">
        <v>64</v>
      </c>
      <c r="E1168" s="21" t="s">
        <v>538</v>
      </c>
      <c r="F1168" s="21" t="s">
        <v>1752</v>
      </c>
      <c r="G1168" s="21">
        <v>31013186</v>
      </c>
      <c r="H1168" s="21" t="s">
        <v>166</v>
      </c>
      <c r="I1168" s="21" t="s">
        <v>259</v>
      </c>
      <c r="J1168" s="21" t="s">
        <v>168</v>
      </c>
      <c r="K1168" s="21">
        <v>21.158670000000001</v>
      </c>
      <c r="L1168" s="21">
        <v>92.150251999999995</v>
      </c>
      <c r="M1168" s="21">
        <v>0</v>
      </c>
      <c r="N1168" s="21">
        <v>0</v>
      </c>
      <c r="P1168" s="21" t="s">
        <v>99</v>
      </c>
      <c r="Q1168" s="21" t="s">
        <v>108</v>
      </c>
      <c r="S1168" s="21">
        <v>20</v>
      </c>
      <c r="T1168" s="21">
        <v>0</v>
      </c>
      <c r="U1168" s="21">
        <v>18</v>
      </c>
      <c r="V1168" s="21">
        <v>0</v>
      </c>
      <c r="W1168" s="21">
        <v>0</v>
      </c>
      <c r="X1168" s="21">
        <v>0</v>
      </c>
      <c r="Y1168" s="21">
        <v>0</v>
      </c>
      <c r="Z1168" s="21">
        <v>0</v>
      </c>
      <c r="AA1168" s="21">
        <v>42</v>
      </c>
      <c r="AB1168" s="21">
        <v>0</v>
      </c>
      <c r="AC1168" s="21">
        <v>28</v>
      </c>
      <c r="AD1168" s="21">
        <v>0</v>
      </c>
      <c r="AE1168" s="21">
        <v>0</v>
      </c>
      <c r="AF1168" s="21">
        <v>0</v>
      </c>
      <c r="AG1168" s="21">
        <v>0</v>
      </c>
      <c r="AH1168" s="21">
        <v>0</v>
      </c>
      <c r="AI1168" s="21">
        <v>0</v>
      </c>
      <c r="AJ1168" s="21">
        <v>0</v>
      </c>
      <c r="AK1168" s="21">
        <v>0</v>
      </c>
      <c r="AL1168" s="21">
        <v>0</v>
      </c>
      <c r="AM1168" s="21">
        <v>0</v>
      </c>
      <c r="AN1168" s="21">
        <v>0</v>
      </c>
      <c r="AO1168" s="21">
        <v>0</v>
      </c>
      <c r="AP1168" s="21">
        <v>0</v>
      </c>
      <c r="AQ1168" s="21">
        <v>0</v>
      </c>
      <c r="AR1168" s="21">
        <v>0</v>
      </c>
      <c r="AS1168" s="21">
        <v>0</v>
      </c>
      <c r="AT1168" s="21">
        <v>0</v>
      </c>
      <c r="AU1168" s="21">
        <v>0</v>
      </c>
      <c r="AV1168" s="21">
        <v>0</v>
      </c>
      <c r="AW1168" s="21">
        <v>0</v>
      </c>
      <c r="AX1168" s="21">
        <v>0</v>
      </c>
      <c r="AZ116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108</v>
      </c>
      <c r="BA116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68" s="22">
        <f>Enrollment[[#This Row],[Refugee Children 3-14]]+Enrollment[[#This Row],[Refugee Children 15-24]]</f>
        <v>108</v>
      </c>
      <c r="BC116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6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68" s="22">
        <f>Enrollment[[#This Row],[Host Children 3-14]]+Enrollment[[#This Row],[Host Children 15-24]]</f>
        <v>0</v>
      </c>
      <c r="BF1168" s="22">
        <f>Enrollment[[#This Row],['# of Boys from refugee community in age group 3-5 enrolled in learning spaces]]+Enrollment[[#This Row],['# of Boys from refugee community in age group 6-14 enrolled in learning spaces]]</f>
        <v>46</v>
      </c>
      <c r="BG1168" s="22">
        <f>Enrollment[[#This Row],['# of Girls from refugee community in age group 3-5 enrolled in learning spaces]]+Enrollment[[#This Row],['# of Girls from refugee community in age group 6-14 enrolled in learning spaces]]</f>
        <v>62</v>
      </c>
      <c r="BH1168" s="22">
        <f>Enrollment[[#This Row],['# of Boys from host community in age group 3-5 enrolled in learning spaces]]+Enrollment[[#This Row],['# of Boys from host community in age group 6-14 enrolled in learning spaces]]</f>
        <v>0</v>
      </c>
      <c r="BI1168" s="22">
        <f>Enrollment[[#This Row],['# of Girls from host community in age group 3-5 enrolled in learning spaces]]+Enrollment[[#This Row],['# of Girls from host community in age group 6-14 enrolled in learning spaces]]</f>
        <v>0</v>
      </c>
      <c r="BJ1168" s="22">
        <f>Enrollment[[#This Row],[Male Refugee (3-14)]]+Enrollment[[#This Row],[Host Male (3-14)]]</f>
        <v>46</v>
      </c>
      <c r="BK1168" s="22">
        <f>Enrollment[[#This Row],[Female Refugee (3-14)]]+Enrollment[[#This Row],[Host Female (3-14)]]</f>
        <v>62</v>
      </c>
      <c r="BL116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6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68" s="22">
        <f>Enrollment[[#This Row],['# of Boys from host community in age group 15-17 enrolled in learning spaces]]+Enrollment[[#This Row],['# of Boys from host community in age group 18-24 enrolled in learning spaces]]</f>
        <v>0</v>
      </c>
      <c r="BO116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68" s="22">
        <f>Enrollment[[#This Row],[Male Refugee (15-24)]]+Enrollment[[#This Row],[Male Host (15-24)]]</f>
        <v>0</v>
      </c>
      <c r="BQ1168" s="22">
        <f>Enrollment[[#This Row],[Female Refugee  (15-24)]]+Enrollment[[#This Row],[Female Host (15-24)]]</f>
        <v>0</v>
      </c>
      <c r="BR1168" s="22">
        <f>Enrollment[[#This Row],[Total Male (3-14)]]+Enrollment[[#This Row],[Total Male (15-24)]]</f>
        <v>46</v>
      </c>
      <c r="BS1168" s="22">
        <f>Enrollment[[#This Row],[Total Female (3-14)]]+Enrollment[[#This Row],[Total Female (15-24)]]</f>
        <v>62</v>
      </c>
      <c r="BT1168" s="22">
        <f>Enrollment[[#This Row],[Refugee Total]]+Enrollment[[#This Row],[Total Host]]</f>
        <v>108</v>
      </c>
      <c r="BU1168" s="22">
        <f>Enrollment[[#This Row],['# of Girls from refugee community in age group 3-5 enrolled in learning spaces]]+Enrollment[[#This Row],['# of Girls from host community in age group 3-5 enrolled in learning spaces]]</f>
        <v>20</v>
      </c>
      <c r="BV1168" s="22">
        <f>Enrollment[[#This Row],['# of Girls from refugee community in age group 6-14 enrolled in learning spaces]]+Enrollment[[#This Row],['# of Girls from host community in age group 6-14 enrolled in learning spaces]]</f>
        <v>42</v>
      </c>
      <c r="BW116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6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68" s="22">
        <f>Enrollment[[#This Row],['# of Boys from refugee community in age group 3-5 enrolled in learning spaces]]+Enrollment[[#This Row],['# of Boys from host community in age group 3-5 enrolled in learning spaces]]</f>
        <v>18</v>
      </c>
      <c r="BZ1168" s="22">
        <f>Enrollment[[#This Row],['# of Boys from refugee community in age group 6-14 enrolled in learning spaces]]+Enrollment[[#This Row],['# of Boys from host community in age group 6-14 enrolled in learning spaces]]</f>
        <v>28</v>
      </c>
      <c r="CA116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6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69" spans="1:80">
      <c r="A1169" s="21" t="s">
        <v>56</v>
      </c>
      <c r="B1169" s="21" t="s">
        <v>85</v>
      </c>
      <c r="E1169" s="21" t="s">
        <v>1753</v>
      </c>
      <c r="F1169" s="21" t="s">
        <v>1709</v>
      </c>
      <c r="G1169" s="21">
        <v>31013201</v>
      </c>
      <c r="H1169" s="21" t="s">
        <v>166</v>
      </c>
      <c r="I1169" s="21" t="s">
        <v>259</v>
      </c>
      <c r="J1169" s="21" t="s">
        <v>168</v>
      </c>
      <c r="K1169" s="21">
        <v>21.189763364366701</v>
      </c>
      <c r="L1169" s="21">
        <v>92.151158825331294</v>
      </c>
      <c r="M1169" s="21">
        <v>-44.282548893562797</v>
      </c>
      <c r="N1169" s="21">
        <v>4</v>
      </c>
      <c r="P1169" s="21" t="s">
        <v>99</v>
      </c>
      <c r="Q1169" s="21" t="s">
        <v>108</v>
      </c>
      <c r="S1169" s="21">
        <v>21</v>
      </c>
      <c r="T1169" s="21">
        <v>0</v>
      </c>
      <c r="U1169" s="21">
        <v>23</v>
      </c>
      <c r="V1169" s="21">
        <v>0</v>
      </c>
      <c r="W1169" s="21">
        <v>0</v>
      </c>
      <c r="X1169" s="21">
        <v>0</v>
      </c>
      <c r="Y1169" s="21">
        <v>0</v>
      </c>
      <c r="Z1169" s="21">
        <v>0</v>
      </c>
      <c r="AA1169" s="21">
        <v>26</v>
      </c>
      <c r="AB1169" s="21">
        <v>0</v>
      </c>
      <c r="AC1169" s="21">
        <v>34</v>
      </c>
      <c r="AD1169" s="21">
        <v>0</v>
      </c>
      <c r="AE1169" s="21">
        <v>0</v>
      </c>
      <c r="AF1169" s="21">
        <v>0</v>
      </c>
      <c r="AG1169" s="21">
        <v>0</v>
      </c>
      <c r="AH1169" s="21">
        <v>0</v>
      </c>
      <c r="AI1169" s="21">
        <v>0</v>
      </c>
      <c r="AJ1169" s="21">
        <v>0</v>
      </c>
      <c r="AK1169" s="21">
        <v>0</v>
      </c>
      <c r="AL1169" s="21">
        <v>0</v>
      </c>
      <c r="AM1169" s="21">
        <v>0</v>
      </c>
      <c r="AN1169" s="21">
        <v>0</v>
      </c>
      <c r="AO1169" s="21">
        <v>0</v>
      </c>
      <c r="AP1169" s="21">
        <v>0</v>
      </c>
      <c r="AQ1169" s="21">
        <v>0</v>
      </c>
      <c r="AR1169" s="21">
        <v>0</v>
      </c>
      <c r="AS1169" s="21">
        <v>0</v>
      </c>
      <c r="AT1169" s="21">
        <v>0</v>
      </c>
      <c r="AU1169" s="21">
        <v>0</v>
      </c>
      <c r="AV1169" s="21">
        <v>0</v>
      </c>
      <c r="AW1169" s="21">
        <v>0</v>
      </c>
      <c r="AX1169" s="21">
        <v>0</v>
      </c>
      <c r="AZ116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116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69" s="22">
        <f>Enrollment[[#This Row],[Refugee Children 3-14]]+Enrollment[[#This Row],[Refugee Children 15-24]]</f>
        <v>104</v>
      </c>
      <c r="BC116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6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69" s="22">
        <f>Enrollment[[#This Row],[Host Children 3-14]]+Enrollment[[#This Row],[Host Children 15-24]]</f>
        <v>0</v>
      </c>
      <c r="BF1169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169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169" s="22">
        <f>Enrollment[[#This Row],['# of Boys from host community in age group 3-5 enrolled in learning spaces]]+Enrollment[[#This Row],['# of Boys from host community in age group 6-14 enrolled in learning spaces]]</f>
        <v>0</v>
      </c>
      <c r="BI1169" s="22">
        <f>Enrollment[[#This Row],['# of Girls from host community in age group 3-5 enrolled in learning spaces]]+Enrollment[[#This Row],['# of Girls from host community in age group 6-14 enrolled in learning spaces]]</f>
        <v>0</v>
      </c>
      <c r="BJ1169" s="22">
        <f>Enrollment[[#This Row],[Male Refugee (3-14)]]+Enrollment[[#This Row],[Host Male (3-14)]]</f>
        <v>57</v>
      </c>
      <c r="BK1169" s="22">
        <f>Enrollment[[#This Row],[Female Refugee (3-14)]]+Enrollment[[#This Row],[Host Female (3-14)]]</f>
        <v>47</v>
      </c>
      <c r="BL116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6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69" s="22">
        <f>Enrollment[[#This Row],['# of Boys from host community in age group 15-17 enrolled in learning spaces]]+Enrollment[[#This Row],['# of Boys from host community in age group 18-24 enrolled in learning spaces]]</f>
        <v>0</v>
      </c>
      <c r="BO116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69" s="22">
        <f>Enrollment[[#This Row],[Male Refugee (15-24)]]+Enrollment[[#This Row],[Male Host (15-24)]]</f>
        <v>0</v>
      </c>
      <c r="BQ1169" s="22">
        <f>Enrollment[[#This Row],[Female Refugee  (15-24)]]+Enrollment[[#This Row],[Female Host (15-24)]]</f>
        <v>0</v>
      </c>
      <c r="BR1169" s="22">
        <f>Enrollment[[#This Row],[Total Male (3-14)]]+Enrollment[[#This Row],[Total Male (15-24)]]</f>
        <v>57</v>
      </c>
      <c r="BS1169" s="22">
        <f>Enrollment[[#This Row],[Total Female (3-14)]]+Enrollment[[#This Row],[Total Female (15-24)]]</f>
        <v>47</v>
      </c>
      <c r="BT1169" s="22">
        <f>Enrollment[[#This Row],[Refugee Total]]+Enrollment[[#This Row],[Total Host]]</f>
        <v>104</v>
      </c>
      <c r="BU1169" s="22">
        <f>Enrollment[[#This Row],['# of Girls from refugee community in age group 3-5 enrolled in learning spaces]]+Enrollment[[#This Row],['# of Girls from host community in age group 3-5 enrolled in learning spaces]]</f>
        <v>21</v>
      </c>
      <c r="BV1169" s="22">
        <f>Enrollment[[#This Row],['# of Girls from refugee community in age group 6-14 enrolled in learning spaces]]+Enrollment[[#This Row],['# of Girls from host community in age group 6-14 enrolled in learning spaces]]</f>
        <v>26</v>
      </c>
      <c r="BW116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6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69" s="22">
        <f>Enrollment[[#This Row],['# of Boys from refugee community in age group 3-5 enrolled in learning spaces]]+Enrollment[[#This Row],['# of Boys from host community in age group 3-5 enrolled in learning spaces]]</f>
        <v>23</v>
      </c>
      <c r="BZ1169" s="22">
        <f>Enrollment[[#This Row],['# of Boys from refugee community in age group 6-14 enrolled in learning spaces]]+Enrollment[[#This Row],['# of Boys from host community in age group 6-14 enrolled in learning spaces]]</f>
        <v>34</v>
      </c>
      <c r="CA116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6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70" spans="1:80">
      <c r="A1170" s="21" t="s">
        <v>56</v>
      </c>
      <c r="B1170" s="21" t="s">
        <v>85</v>
      </c>
      <c r="E1170" s="21" t="s">
        <v>1754</v>
      </c>
      <c r="F1170" s="21" t="s">
        <v>1702</v>
      </c>
      <c r="G1170" s="21">
        <v>31013153</v>
      </c>
      <c r="H1170" s="21" t="s">
        <v>166</v>
      </c>
      <c r="I1170" s="21" t="s">
        <v>259</v>
      </c>
      <c r="J1170" s="21" t="s">
        <v>168</v>
      </c>
      <c r="P1170" s="21" t="s">
        <v>99</v>
      </c>
      <c r="Q1170" s="21" t="s">
        <v>108</v>
      </c>
      <c r="S1170" s="21">
        <v>23</v>
      </c>
      <c r="T1170" s="21">
        <v>0</v>
      </c>
      <c r="U1170" s="21">
        <v>23</v>
      </c>
      <c r="V1170" s="21">
        <v>0</v>
      </c>
      <c r="W1170" s="21">
        <v>0</v>
      </c>
      <c r="X1170" s="21">
        <v>0</v>
      </c>
      <c r="Y1170" s="21">
        <v>0</v>
      </c>
      <c r="Z1170" s="21">
        <v>0</v>
      </c>
      <c r="AA1170" s="21">
        <v>24</v>
      </c>
      <c r="AB1170" s="21">
        <v>0</v>
      </c>
      <c r="AC1170" s="21">
        <v>36</v>
      </c>
      <c r="AD1170" s="21">
        <v>0</v>
      </c>
      <c r="AE1170" s="21">
        <v>0</v>
      </c>
      <c r="AF1170" s="21">
        <v>0</v>
      </c>
      <c r="AG1170" s="21">
        <v>0</v>
      </c>
      <c r="AH1170" s="21">
        <v>0</v>
      </c>
      <c r="AI1170" s="21">
        <v>0</v>
      </c>
      <c r="AJ1170" s="21">
        <v>0</v>
      </c>
      <c r="AK1170" s="21">
        <v>0</v>
      </c>
      <c r="AL1170" s="21">
        <v>0</v>
      </c>
      <c r="AM1170" s="21">
        <v>0</v>
      </c>
      <c r="AN1170" s="21">
        <v>0</v>
      </c>
      <c r="AO1170" s="21">
        <v>0</v>
      </c>
      <c r="AP1170" s="21">
        <v>0</v>
      </c>
      <c r="AQ1170" s="21">
        <v>0</v>
      </c>
      <c r="AR1170" s="21">
        <v>0</v>
      </c>
      <c r="AS1170" s="21">
        <v>0</v>
      </c>
      <c r="AT1170" s="21">
        <v>0</v>
      </c>
      <c r="AU1170" s="21">
        <v>0</v>
      </c>
      <c r="AV1170" s="21">
        <v>0</v>
      </c>
      <c r="AW1170" s="21">
        <v>0</v>
      </c>
      <c r="AX1170" s="21">
        <v>0</v>
      </c>
      <c r="AZ117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17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70" s="22">
        <f>Enrollment[[#This Row],[Refugee Children 3-14]]+Enrollment[[#This Row],[Refugee Children 15-24]]</f>
        <v>106</v>
      </c>
      <c r="BC117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7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70" s="22">
        <f>Enrollment[[#This Row],[Host Children 3-14]]+Enrollment[[#This Row],[Host Children 15-24]]</f>
        <v>0</v>
      </c>
      <c r="BF1170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170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170" s="22">
        <f>Enrollment[[#This Row],['# of Boys from host community in age group 3-5 enrolled in learning spaces]]+Enrollment[[#This Row],['# of Boys from host community in age group 6-14 enrolled in learning spaces]]</f>
        <v>0</v>
      </c>
      <c r="BI1170" s="22">
        <f>Enrollment[[#This Row],['# of Girls from host community in age group 3-5 enrolled in learning spaces]]+Enrollment[[#This Row],['# of Girls from host community in age group 6-14 enrolled in learning spaces]]</f>
        <v>0</v>
      </c>
      <c r="BJ1170" s="22">
        <f>Enrollment[[#This Row],[Male Refugee (3-14)]]+Enrollment[[#This Row],[Host Male (3-14)]]</f>
        <v>59</v>
      </c>
      <c r="BK1170" s="22">
        <f>Enrollment[[#This Row],[Female Refugee (3-14)]]+Enrollment[[#This Row],[Host Female (3-14)]]</f>
        <v>47</v>
      </c>
      <c r="BL117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7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70" s="22">
        <f>Enrollment[[#This Row],['# of Boys from host community in age group 15-17 enrolled in learning spaces]]+Enrollment[[#This Row],['# of Boys from host community in age group 18-24 enrolled in learning spaces]]</f>
        <v>0</v>
      </c>
      <c r="BO117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70" s="22">
        <f>Enrollment[[#This Row],[Male Refugee (15-24)]]+Enrollment[[#This Row],[Male Host (15-24)]]</f>
        <v>0</v>
      </c>
      <c r="BQ1170" s="22">
        <f>Enrollment[[#This Row],[Female Refugee  (15-24)]]+Enrollment[[#This Row],[Female Host (15-24)]]</f>
        <v>0</v>
      </c>
      <c r="BR1170" s="22">
        <f>Enrollment[[#This Row],[Total Male (3-14)]]+Enrollment[[#This Row],[Total Male (15-24)]]</f>
        <v>59</v>
      </c>
      <c r="BS1170" s="22">
        <f>Enrollment[[#This Row],[Total Female (3-14)]]+Enrollment[[#This Row],[Total Female (15-24)]]</f>
        <v>47</v>
      </c>
      <c r="BT1170" s="22">
        <f>Enrollment[[#This Row],[Refugee Total]]+Enrollment[[#This Row],[Total Host]]</f>
        <v>106</v>
      </c>
      <c r="BU1170" s="22">
        <f>Enrollment[[#This Row],['# of Girls from refugee community in age group 3-5 enrolled in learning spaces]]+Enrollment[[#This Row],['# of Girls from host community in age group 3-5 enrolled in learning spaces]]</f>
        <v>23</v>
      </c>
      <c r="BV1170" s="22">
        <f>Enrollment[[#This Row],['# of Girls from refugee community in age group 6-14 enrolled in learning spaces]]+Enrollment[[#This Row],['# of Girls from host community in age group 6-14 enrolled in learning spaces]]</f>
        <v>24</v>
      </c>
      <c r="BW117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7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70" s="22">
        <f>Enrollment[[#This Row],['# of Boys from refugee community in age group 3-5 enrolled in learning spaces]]+Enrollment[[#This Row],['# of Boys from host community in age group 3-5 enrolled in learning spaces]]</f>
        <v>23</v>
      </c>
      <c r="BZ1170" s="22">
        <f>Enrollment[[#This Row],['# of Boys from refugee community in age group 6-14 enrolled in learning spaces]]+Enrollment[[#This Row],['# of Boys from host community in age group 6-14 enrolled in learning spaces]]</f>
        <v>36</v>
      </c>
      <c r="CA117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7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71" spans="1:80">
      <c r="A1171" s="21" t="s">
        <v>56</v>
      </c>
      <c r="B1171" s="21" t="s">
        <v>85</v>
      </c>
      <c r="E1171" s="21" t="s">
        <v>1755</v>
      </c>
      <c r="F1171" s="21" t="s">
        <v>1723</v>
      </c>
      <c r="G1171" s="21">
        <v>31013156</v>
      </c>
      <c r="H1171" s="21" t="s">
        <v>166</v>
      </c>
      <c r="I1171" s="21" t="s">
        <v>259</v>
      </c>
      <c r="J1171" s="21" t="s">
        <v>168</v>
      </c>
      <c r="P1171" s="21" t="s">
        <v>99</v>
      </c>
      <c r="Q1171" s="21" t="s">
        <v>108</v>
      </c>
      <c r="S1171" s="21">
        <v>37</v>
      </c>
      <c r="T1171" s="21">
        <v>0</v>
      </c>
      <c r="U1171" s="21">
        <v>33</v>
      </c>
      <c r="V1171" s="21">
        <v>0</v>
      </c>
      <c r="W1171" s="21">
        <v>0</v>
      </c>
      <c r="X1171" s="21">
        <v>0</v>
      </c>
      <c r="Y1171" s="21">
        <v>0</v>
      </c>
      <c r="Z1171" s="21">
        <v>0</v>
      </c>
      <c r="AA1171" s="21">
        <v>20</v>
      </c>
      <c r="AB1171" s="21">
        <v>0</v>
      </c>
      <c r="AC1171" s="21">
        <v>26</v>
      </c>
      <c r="AD1171" s="21">
        <v>0</v>
      </c>
      <c r="AE1171" s="21">
        <v>0</v>
      </c>
      <c r="AF1171" s="21">
        <v>0</v>
      </c>
      <c r="AG1171" s="21">
        <v>0</v>
      </c>
      <c r="AH1171" s="21">
        <v>0</v>
      </c>
      <c r="AI1171" s="21">
        <v>0</v>
      </c>
      <c r="AJ1171" s="21">
        <v>0</v>
      </c>
      <c r="AK1171" s="21">
        <v>0</v>
      </c>
      <c r="AL1171" s="21">
        <v>0</v>
      </c>
      <c r="AM1171" s="21">
        <v>0</v>
      </c>
      <c r="AN1171" s="21">
        <v>0</v>
      </c>
      <c r="AO1171" s="21">
        <v>0</v>
      </c>
      <c r="AP1171" s="21">
        <v>0</v>
      </c>
      <c r="AQ1171" s="21">
        <v>0</v>
      </c>
      <c r="AR1171" s="21">
        <v>0</v>
      </c>
      <c r="AS1171" s="21">
        <v>0</v>
      </c>
      <c r="AT1171" s="21">
        <v>0</v>
      </c>
      <c r="AU1171" s="21">
        <v>0</v>
      </c>
      <c r="AV1171" s="21">
        <v>0</v>
      </c>
      <c r="AW1171" s="21">
        <v>0</v>
      </c>
      <c r="AX1171" s="21">
        <v>0</v>
      </c>
      <c r="AZ117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116</v>
      </c>
      <c r="BA117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71" s="22">
        <f>Enrollment[[#This Row],[Refugee Children 3-14]]+Enrollment[[#This Row],[Refugee Children 15-24]]</f>
        <v>116</v>
      </c>
      <c r="BC117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7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71" s="22">
        <f>Enrollment[[#This Row],[Host Children 3-14]]+Enrollment[[#This Row],[Host Children 15-24]]</f>
        <v>0</v>
      </c>
      <c r="BF1171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171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171" s="22">
        <f>Enrollment[[#This Row],['# of Boys from host community in age group 3-5 enrolled in learning spaces]]+Enrollment[[#This Row],['# of Boys from host community in age group 6-14 enrolled in learning spaces]]</f>
        <v>0</v>
      </c>
      <c r="BI1171" s="22">
        <f>Enrollment[[#This Row],['# of Girls from host community in age group 3-5 enrolled in learning spaces]]+Enrollment[[#This Row],['# of Girls from host community in age group 6-14 enrolled in learning spaces]]</f>
        <v>0</v>
      </c>
      <c r="BJ1171" s="22">
        <f>Enrollment[[#This Row],[Male Refugee (3-14)]]+Enrollment[[#This Row],[Host Male (3-14)]]</f>
        <v>59</v>
      </c>
      <c r="BK1171" s="22">
        <f>Enrollment[[#This Row],[Female Refugee (3-14)]]+Enrollment[[#This Row],[Host Female (3-14)]]</f>
        <v>57</v>
      </c>
      <c r="BL117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7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71" s="22">
        <f>Enrollment[[#This Row],['# of Boys from host community in age group 15-17 enrolled in learning spaces]]+Enrollment[[#This Row],['# of Boys from host community in age group 18-24 enrolled in learning spaces]]</f>
        <v>0</v>
      </c>
      <c r="BO117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71" s="22">
        <f>Enrollment[[#This Row],[Male Refugee (15-24)]]+Enrollment[[#This Row],[Male Host (15-24)]]</f>
        <v>0</v>
      </c>
      <c r="BQ1171" s="22">
        <f>Enrollment[[#This Row],[Female Refugee  (15-24)]]+Enrollment[[#This Row],[Female Host (15-24)]]</f>
        <v>0</v>
      </c>
      <c r="BR1171" s="22">
        <f>Enrollment[[#This Row],[Total Male (3-14)]]+Enrollment[[#This Row],[Total Male (15-24)]]</f>
        <v>59</v>
      </c>
      <c r="BS1171" s="22">
        <f>Enrollment[[#This Row],[Total Female (3-14)]]+Enrollment[[#This Row],[Total Female (15-24)]]</f>
        <v>57</v>
      </c>
      <c r="BT1171" s="22">
        <f>Enrollment[[#This Row],[Refugee Total]]+Enrollment[[#This Row],[Total Host]]</f>
        <v>116</v>
      </c>
      <c r="BU1171" s="22">
        <f>Enrollment[[#This Row],['# of Girls from refugee community in age group 3-5 enrolled in learning spaces]]+Enrollment[[#This Row],['# of Girls from host community in age group 3-5 enrolled in learning spaces]]</f>
        <v>37</v>
      </c>
      <c r="BV1171" s="22">
        <f>Enrollment[[#This Row],['# of Girls from refugee community in age group 6-14 enrolled in learning spaces]]+Enrollment[[#This Row],['# of Girls from host community in age group 6-14 enrolled in learning spaces]]</f>
        <v>20</v>
      </c>
      <c r="BW117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7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71" s="22">
        <f>Enrollment[[#This Row],['# of Boys from refugee community in age group 3-5 enrolled in learning spaces]]+Enrollment[[#This Row],['# of Boys from host community in age group 3-5 enrolled in learning spaces]]</f>
        <v>33</v>
      </c>
      <c r="BZ1171" s="22">
        <f>Enrollment[[#This Row],['# of Boys from refugee community in age group 6-14 enrolled in learning spaces]]+Enrollment[[#This Row],['# of Boys from host community in age group 6-14 enrolled in learning spaces]]</f>
        <v>26</v>
      </c>
      <c r="CA117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7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72" spans="1:80">
      <c r="A1172" s="21" t="s">
        <v>56</v>
      </c>
      <c r="B1172" s="21" t="s">
        <v>85</v>
      </c>
      <c r="E1172" s="21" t="s">
        <v>1755</v>
      </c>
      <c r="F1172" s="21" t="s">
        <v>1723</v>
      </c>
      <c r="G1172" s="21">
        <v>31013157</v>
      </c>
      <c r="H1172" s="21" t="s">
        <v>166</v>
      </c>
      <c r="I1172" s="21" t="s">
        <v>259</v>
      </c>
      <c r="J1172" s="21" t="s">
        <v>168</v>
      </c>
      <c r="K1172" s="21">
        <v>21.190188765631799</v>
      </c>
      <c r="L1172" s="21">
        <v>92.1496297776266</v>
      </c>
      <c r="M1172" s="21">
        <v>-28.921485286383799</v>
      </c>
      <c r="N1172" s="21">
        <v>4</v>
      </c>
      <c r="P1172" s="21" t="s">
        <v>99</v>
      </c>
      <c r="Q1172" s="21" t="s">
        <v>108</v>
      </c>
      <c r="S1172" s="21">
        <v>22</v>
      </c>
      <c r="T1172" s="21">
        <v>0</v>
      </c>
      <c r="U1172" s="21">
        <v>22</v>
      </c>
      <c r="V1172" s="21">
        <v>0</v>
      </c>
      <c r="W1172" s="21">
        <v>0</v>
      </c>
      <c r="X1172" s="21">
        <v>0</v>
      </c>
      <c r="Y1172" s="21">
        <v>0</v>
      </c>
      <c r="Z1172" s="21">
        <v>0</v>
      </c>
      <c r="AA1172" s="21">
        <v>25</v>
      </c>
      <c r="AB1172" s="21">
        <v>0</v>
      </c>
      <c r="AC1172" s="21">
        <v>35</v>
      </c>
      <c r="AD1172" s="21">
        <v>0</v>
      </c>
      <c r="AE1172" s="21">
        <v>0</v>
      </c>
      <c r="AF1172" s="21">
        <v>0</v>
      </c>
      <c r="AG1172" s="21">
        <v>0</v>
      </c>
      <c r="AH1172" s="21">
        <v>0</v>
      </c>
      <c r="AI1172" s="21">
        <v>0</v>
      </c>
      <c r="AJ1172" s="21">
        <v>0</v>
      </c>
      <c r="AK1172" s="21">
        <v>0</v>
      </c>
      <c r="AL1172" s="21">
        <v>0</v>
      </c>
      <c r="AM1172" s="21">
        <v>0</v>
      </c>
      <c r="AN1172" s="21">
        <v>0</v>
      </c>
      <c r="AO1172" s="21">
        <v>0</v>
      </c>
      <c r="AP1172" s="21">
        <v>0</v>
      </c>
      <c r="AQ1172" s="21">
        <v>0</v>
      </c>
      <c r="AR1172" s="21">
        <v>0</v>
      </c>
      <c r="AS1172" s="21">
        <v>0</v>
      </c>
      <c r="AT1172" s="21">
        <v>0</v>
      </c>
      <c r="AU1172" s="21">
        <v>0</v>
      </c>
      <c r="AV1172" s="21">
        <v>0</v>
      </c>
      <c r="AW1172" s="21">
        <v>0</v>
      </c>
      <c r="AX1172" s="21">
        <v>0</v>
      </c>
      <c r="AZ117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117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72" s="22">
        <f>Enrollment[[#This Row],[Refugee Children 3-14]]+Enrollment[[#This Row],[Refugee Children 15-24]]</f>
        <v>104</v>
      </c>
      <c r="BC117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7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72" s="22">
        <f>Enrollment[[#This Row],[Host Children 3-14]]+Enrollment[[#This Row],[Host Children 15-24]]</f>
        <v>0</v>
      </c>
      <c r="BF1172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172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172" s="22">
        <f>Enrollment[[#This Row],['# of Boys from host community in age group 3-5 enrolled in learning spaces]]+Enrollment[[#This Row],['# of Boys from host community in age group 6-14 enrolled in learning spaces]]</f>
        <v>0</v>
      </c>
      <c r="BI1172" s="22">
        <f>Enrollment[[#This Row],['# of Girls from host community in age group 3-5 enrolled in learning spaces]]+Enrollment[[#This Row],['# of Girls from host community in age group 6-14 enrolled in learning spaces]]</f>
        <v>0</v>
      </c>
      <c r="BJ1172" s="22">
        <f>Enrollment[[#This Row],[Male Refugee (3-14)]]+Enrollment[[#This Row],[Host Male (3-14)]]</f>
        <v>57</v>
      </c>
      <c r="BK1172" s="22">
        <f>Enrollment[[#This Row],[Female Refugee (3-14)]]+Enrollment[[#This Row],[Host Female (3-14)]]</f>
        <v>47</v>
      </c>
      <c r="BL117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7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72" s="22">
        <f>Enrollment[[#This Row],['# of Boys from host community in age group 15-17 enrolled in learning spaces]]+Enrollment[[#This Row],['# of Boys from host community in age group 18-24 enrolled in learning spaces]]</f>
        <v>0</v>
      </c>
      <c r="BO117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72" s="22">
        <f>Enrollment[[#This Row],[Male Refugee (15-24)]]+Enrollment[[#This Row],[Male Host (15-24)]]</f>
        <v>0</v>
      </c>
      <c r="BQ1172" s="22">
        <f>Enrollment[[#This Row],[Female Refugee  (15-24)]]+Enrollment[[#This Row],[Female Host (15-24)]]</f>
        <v>0</v>
      </c>
      <c r="BR1172" s="22">
        <f>Enrollment[[#This Row],[Total Male (3-14)]]+Enrollment[[#This Row],[Total Male (15-24)]]</f>
        <v>57</v>
      </c>
      <c r="BS1172" s="22">
        <f>Enrollment[[#This Row],[Total Female (3-14)]]+Enrollment[[#This Row],[Total Female (15-24)]]</f>
        <v>47</v>
      </c>
      <c r="BT1172" s="22">
        <f>Enrollment[[#This Row],[Refugee Total]]+Enrollment[[#This Row],[Total Host]]</f>
        <v>104</v>
      </c>
      <c r="BU1172" s="22">
        <f>Enrollment[[#This Row],['# of Girls from refugee community in age group 3-5 enrolled in learning spaces]]+Enrollment[[#This Row],['# of Girls from host community in age group 3-5 enrolled in learning spaces]]</f>
        <v>22</v>
      </c>
      <c r="BV1172" s="22">
        <f>Enrollment[[#This Row],['# of Girls from refugee community in age group 6-14 enrolled in learning spaces]]+Enrollment[[#This Row],['# of Girls from host community in age group 6-14 enrolled in learning spaces]]</f>
        <v>25</v>
      </c>
      <c r="BW117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7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72" s="22">
        <f>Enrollment[[#This Row],['# of Boys from refugee community in age group 3-5 enrolled in learning spaces]]+Enrollment[[#This Row],['# of Boys from host community in age group 3-5 enrolled in learning spaces]]</f>
        <v>22</v>
      </c>
      <c r="BZ1172" s="22">
        <f>Enrollment[[#This Row],['# of Boys from refugee community in age group 6-14 enrolled in learning spaces]]+Enrollment[[#This Row],['# of Boys from host community in age group 6-14 enrolled in learning spaces]]</f>
        <v>35</v>
      </c>
      <c r="CA117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7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73" spans="1:80">
      <c r="A1173" s="21" t="s">
        <v>56</v>
      </c>
      <c r="B1173" s="21" t="s">
        <v>85</v>
      </c>
      <c r="E1173" s="21" t="s">
        <v>1756</v>
      </c>
      <c r="F1173" s="21" t="s">
        <v>1757</v>
      </c>
      <c r="G1173" s="21">
        <v>31012894</v>
      </c>
      <c r="H1173" s="21" t="s">
        <v>166</v>
      </c>
      <c r="I1173" s="21" t="s">
        <v>259</v>
      </c>
      <c r="J1173" s="21" t="s">
        <v>168</v>
      </c>
      <c r="P1173" s="21" t="s">
        <v>99</v>
      </c>
      <c r="Q1173" s="21" t="s">
        <v>108</v>
      </c>
      <c r="S1173" s="21">
        <v>22</v>
      </c>
      <c r="T1173" s="21">
        <v>0</v>
      </c>
      <c r="U1173" s="21">
        <v>20</v>
      </c>
      <c r="V1173" s="21">
        <v>0</v>
      </c>
      <c r="W1173" s="21">
        <v>0</v>
      </c>
      <c r="X1173" s="21">
        <v>0</v>
      </c>
      <c r="Y1173" s="21">
        <v>0</v>
      </c>
      <c r="Z1173" s="21">
        <v>0</v>
      </c>
      <c r="AA1173" s="21">
        <v>21</v>
      </c>
      <c r="AB1173" s="21">
        <v>0</v>
      </c>
      <c r="AC1173" s="21">
        <v>29</v>
      </c>
      <c r="AD1173" s="21">
        <v>0</v>
      </c>
      <c r="AE1173" s="21">
        <v>0</v>
      </c>
      <c r="AF1173" s="21">
        <v>0</v>
      </c>
      <c r="AG1173" s="21">
        <v>0</v>
      </c>
      <c r="AH1173" s="21">
        <v>0</v>
      </c>
      <c r="AI1173" s="21">
        <v>0</v>
      </c>
      <c r="AJ1173" s="21">
        <v>0</v>
      </c>
      <c r="AK1173" s="21">
        <v>0</v>
      </c>
      <c r="AL1173" s="21">
        <v>0</v>
      </c>
      <c r="AM1173" s="21">
        <v>0</v>
      </c>
      <c r="AN1173" s="21">
        <v>0</v>
      </c>
      <c r="AO1173" s="21">
        <v>0</v>
      </c>
      <c r="AP1173" s="21">
        <v>0</v>
      </c>
      <c r="AQ1173" s="21">
        <v>0</v>
      </c>
      <c r="AR1173" s="21">
        <v>0</v>
      </c>
      <c r="AS1173" s="21">
        <v>0</v>
      </c>
      <c r="AT1173" s="21">
        <v>0</v>
      </c>
      <c r="AU1173" s="21">
        <v>0</v>
      </c>
      <c r="AV1173" s="21">
        <v>0</v>
      </c>
      <c r="AW1173" s="21">
        <v>0</v>
      </c>
      <c r="AX1173" s="21">
        <v>0</v>
      </c>
      <c r="AZ117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92</v>
      </c>
      <c r="BA117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73" s="22">
        <f>Enrollment[[#This Row],[Refugee Children 3-14]]+Enrollment[[#This Row],[Refugee Children 15-24]]</f>
        <v>92</v>
      </c>
      <c r="BC117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7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73" s="22">
        <f>Enrollment[[#This Row],[Host Children 3-14]]+Enrollment[[#This Row],[Host Children 15-24]]</f>
        <v>0</v>
      </c>
      <c r="BF1173" s="22">
        <f>Enrollment[[#This Row],['# of Boys from refugee community in age group 3-5 enrolled in learning spaces]]+Enrollment[[#This Row],['# of Boys from refugee community in age group 6-14 enrolled in learning spaces]]</f>
        <v>49</v>
      </c>
      <c r="BG1173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1173" s="22">
        <f>Enrollment[[#This Row],['# of Boys from host community in age group 3-5 enrolled in learning spaces]]+Enrollment[[#This Row],['# of Boys from host community in age group 6-14 enrolled in learning spaces]]</f>
        <v>0</v>
      </c>
      <c r="BI1173" s="22">
        <f>Enrollment[[#This Row],['# of Girls from host community in age group 3-5 enrolled in learning spaces]]+Enrollment[[#This Row],['# of Girls from host community in age group 6-14 enrolled in learning spaces]]</f>
        <v>0</v>
      </c>
      <c r="BJ1173" s="22">
        <f>Enrollment[[#This Row],[Male Refugee (3-14)]]+Enrollment[[#This Row],[Host Male (3-14)]]</f>
        <v>49</v>
      </c>
      <c r="BK1173" s="22">
        <f>Enrollment[[#This Row],[Female Refugee (3-14)]]+Enrollment[[#This Row],[Host Female (3-14)]]</f>
        <v>43</v>
      </c>
      <c r="BL117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7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73" s="22">
        <f>Enrollment[[#This Row],['# of Boys from host community in age group 15-17 enrolled in learning spaces]]+Enrollment[[#This Row],['# of Boys from host community in age group 18-24 enrolled in learning spaces]]</f>
        <v>0</v>
      </c>
      <c r="BO117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73" s="22">
        <f>Enrollment[[#This Row],[Male Refugee (15-24)]]+Enrollment[[#This Row],[Male Host (15-24)]]</f>
        <v>0</v>
      </c>
      <c r="BQ1173" s="22">
        <f>Enrollment[[#This Row],[Female Refugee  (15-24)]]+Enrollment[[#This Row],[Female Host (15-24)]]</f>
        <v>0</v>
      </c>
      <c r="BR1173" s="22">
        <f>Enrollment[[#This Row],[Total Male (3-14)]]+Enrollment[[#This Row],[Total Male (15-24)]]</f>
        <v>49</v>
      </c>
      <c r="BS1173" s="22">
        <f>Enrollment[[#This Row],[Total Female (3-14)]]+Enrollment[[#This Row],[Total Female (15-24)]]</f>
        <v>43</v>
      </c>
      <c r="BT1173" s="22">
        <f>Enrollment[[#This Row],[Refugee Total]]+Enrollment[[#This Row],[Total Host]]</f>
        <v>92</v>
      </c>
      <c r="BU1173" s="22">
        <f>Enrollment[[#This Row],['# of Girls from refugee community in age group 3-5 enrolled in learning spaces]]+Enrollment[[#This Row],['# of Girls from host community in age group 3-5 enrolled in learning spaces]]</f>
        <v>22</v>
      </c>
      <c r="BV1173" s="22">
        <f>Enrollment[[#This Row],['# of Girls from refugee community in age group 6-14 enrolled in learning spaces]]+Enrollment[[#This Row],['# of Girls from host community in age group 6-14 enrolled in learning spaces]]</f>
        <v>21</v>
      </c>
      <c r="BW117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7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73" s="22">
        <f>Enrollment[[#This Row],['# of Boys from refugee community in age group 3-5 enrolled in learning spaces]]+Enrollment[[#This Row],['# of Boys from host community in age group 3-5 enrolled in learning spaces]]</f>
        <v>20</v>
      </c>
      <c r="BZ1173" s="22">
        <f>Enrollment[[#This Row],['# of Boys from refugee community in age group 6-14 enrolled in learning spaces]]+Enrollment[[#This Row],['# of Boys from host community in age group 6-14 enrolled in learning spaces]]</f>
        <v>29</v>
      </c>
      <c r="CA117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7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74" spans="1:80">
      <c r="A1174" s="21" t="s">
        <v>56</v>
      </c>
      <c r="B1174" s="21" t="s">
        <v>85</v>
      </c>
      <c r="E1174" s="21" t="s">
        <v>1756</v>
      </c>
      <c r="F1174" s="21" t="s">
        <v>1627</v>
      </c>
      <c r="G1174" s="21">
        <v>31012903</v>
      </c>
      <c r="H1174" s="21" t="s">
        <v>166</v>
      </c>
      <c r="I1174" s="21" t="s">
        <v>259</v>
      </c>
      <c r="J1174" s="21" t="s">
        <v>168</v>
      </c>
      <c r="P1174" s="21" t="s">
        <v>99</v>
      </c>
      <c r="Q1174" s="21" t="s">
        <v>108</v>
      </c>
      <c r="S1174" s="21">
        <v>21</v>
      </c>
      <c r="T1174" s="21">
        <v>0</v>
      </c>
      <c r="U1174" s="21">
        <v>23</v>
      </c>
      <c r="V1174" s="21">
        <v>0</v>
      </c>
      <c r="W1174" s="21">
        <v>0</v>
      </c>
      <c r="X1174" s="21">
        <v>0</v>
      </c>
      <c r="Y1174" s="21">
        <v>0</v>
      </c>
      <c r="Z1174" s="21">
        <v>0</v>
      </c>
      <c r="AA1174" s="21">
        <v>24</v>
      </c>
      <c r="AB1174" s="21">
        <v>0</v>
      </c>
      <c r="AC1174" s="21">
        <v>36</v>
      </c>
      <c r="AD1174" s="21">
        <v>0</v>
      </c>
      <c r="AE1174" s="21">
        <v>0</v>
      </c>
      <c r="AF1174" s="21">
        <v>0</v>
      </c>
      <c r="AG1174" s="21">
        <v>0</v>
      </c>
      <c r="AH1174" s="21">
        <v>0</v>
      </c>
      <c r="AI1174" s="21">
        <v>0</v>
      </c>
      <c r="AJ1174" s="21">
        <v>0</v>
      </c>
      <c r="AK1174" s="21">
        <v>0</v>
      </c>
      <c r="AL1174" s="21">
        <v>0</v>
      </c>
      <c r="AM1174" s="21">
        <v>0</v>
      </c>
      <c r="AN1174" s="21">
        <v>0</v>
      </c>
      <c r="AO1174" s="21">
        <v>0</v>
      </c>
      <c r="AP1174" s="21">
        <v>0</v>
      </c>
      <c r="AQ1174" s="21">
        <v>0</v>
      </c>
      <c r="AR1174" s="21">
        <v>0</v>
      </c>
      <c r="AS1174" s="21">
        <v>0</v>
      </c>
      <c r="AT1174" s="21">
        <v>0</v>
      </c>
      <c r="AU1174" s="21">
        <v>0</v>
      </c>
      <c r="AV1174" s="21">
        <v>0</v>
      </c>
      <c r="AW1174" s="21">
        <v>0</v>
      </c>
      <c r="AX1174" s="21">
        <v>0</v>
      </c>
      <c r="AZ117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104</v>
      </c>
      <c r="BA117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74" s="22">
        <f>Enrollment[[#This Row],[Refugee Children 3-14]]+Enrollment[[#This Row],[Refugee Children 15-24]]</f>
        <v>104</v>
      </c>
      <c r="BC117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7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74" s="22">
        <f>Enrollment[[#This Row],[Host Children 3-14]]+Enrollment[[#This Row],[Host Children 15-24]]</f>
        <v>0</v>
      </c>
      <c r="BF1174" s="22">
        <f>Enrollment[[#This Row],['# of Boys from refugee community in age group 3-5 enrolled in learning spaces]]+Enrollment[[#This Row],['# of Boys from refugee community in age group 6-14 enrolled in learning spaces]]</f>
        <v>59</v>
      </c>
      <c r="BG1174" s="22">
        <f>Enrollment[[#This Row],['# of Girls from refugee community in age group 3-5 enrolled in learning spaces]]+Enrollment[[#This Row],['# of Girls from refugee community in age group 6-14 enrolled in learning spaces]]</f>
        <v>45</v>
      </c>
      <c r="BH1174" s="22">
        <f>Enrollment[[#This Row],['# of Boys from host community in age group 3-5 enrolled in learning spaces]]+Enrollment[[#This Row],['# of Boys from host community in age group 6-14 enrolled in learning spaces]]</f>
        <v>0</v>
      </c>
      <c r="BI1174" s="22">
        <f>Enrollment[[#This Row],['# of Girls from host community in age group 3-5 enrolled in learning spaces]]+Enrollment[[#This Row],['# of Girls from host community in age group 6-14 enrolled in learning spaces]]</f>
        <v>0</v>
      </c>
      <c r="BJ1174" s="22">
        <f>Enrollment[[#This Row],[Male Refugee (3-14)]]+Enrollment[[#This Row],[Host Male (3-14)]]</f>
        <v>59</v>
      </c>
      <c r="BK1174" s="22">
        <f>Enrollment[[#This Row],[Female Refugee (3-14)]]+Enrollment[[#This Row],[Host Female (3-14)]]</f>
        <v>45</v>
      </c>
      <c r="BL117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7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74" s="22">
        <f>Enrollment[[#This Row],['# of Boys from host community in age group 15-17 enrolled in learning spaces]]+Enrollment[[#This Row],['# of Boys from host community in age group 18-24 enrolled in learning spaces]]</f>
        <v>0</v>
      </c>
      <c r="BO117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74" s="22">
        <f>Enrollment[[#This Row],[Male Refugee (15-24)]]+Enrollment[[#This Row],[Male Host (15-24)]]</f>
        <v>0</v>
      </c>
      <c r="BQ1174" s="22">
        <f>Enrollment[[#This Row],[Female Refugee  (15-24)]]+Enrollment[[#This Row],[Female Host (15-24)]]</f>
        <v>0</v>
      </c>
      <c r="BR1174" s="22">
        <f>Enrollment[[#This Row],[Total Male (3-14)]]+Enrollment[[#This Row],[Total Male (15-24)]]</f>
        <v>59</v>
      </c>
      <c r="BS1174" s="22">
        <f>Enrollment[[#This Row],[Total Female (3-14)]]+Enrollment[[#This Row],[Total Female (15-24)]]</f>
        <v>45</v>
      </c>
      <c r="BT1174" s="22">
        <f>Enrollment[[#This Row],[Refugee Total]]+Enrollment[[#This Row],[Total Host]]</f>
        <v>104</v>
      </c>
      <c r="BU1174" s="22">
        <f>Enrollment[[#This Row],['# of Girls from refugee community in age group 3-5 enrolled in learning spaces]]+Enrollment[[#This Row],['# of Girls from host community in age group 3-5 enrolled in learning spaces]]</f>
        <v>21</v>
      </c>
      <c r="BV1174" s="22">
        <f>Enrollment[[#This Row],['# of Girls from refugee community in age group 6-14 enrolled in learning spaces]]+Enrollment[[#This Row],['# of Girls from host community in age group 6-14 enrolled in learning spaces]]</f>
        <v>24</v>
      </c>
      <c r="BW117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7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74" s="22">
        <f>Enrollment[[#This Row],['# of Boys from refugee community in age group 3-5 enrolled in learning spaces]]+Enrollment[[#This Row],['# of Boys from host community in age group 3-5 enrolled in learning spaces]]</f>
        <v>23</v>
      </c>
      <c r="BZ1174" s="22">
        <f>Enrollment[[#This Row],['# of Boys from refugee community in age group 6-14 enrolled in learning spaces]]+Enrollment[[#This Row],['# of Boys from host community in age group 6-14 enrolled in learning spaces]]</f>
        <v>36</v>
      </c>
      <c r="CA117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7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75" spans="1:80">
      <c r="A1175" s="21" t="s">
        <v>56</v>
      </c>
      <c r="B1175" s="21" t="s">
        <v>85</v>
      </c>
      <c r="E1175" s="21" t="s">
        <v>1756</v>
      </c>
      <c r="F1175" s="21" t="s">
        <v>1735</v>
      </c>
      <c r="G1175" s="21">
        <v>31013080</v>
      </c>
      <c r="H1175" s="21" t="s">
        <v>166</v>
      </c>
      <c r="I1175" s="21" t="s">
        <v>259</v>
      </c>
      <c r="J1175" s="21" t="s">
        <v>168</v>
      </c>
      <c r="K1175" s="21">
        <v>21.192284690249501</v>
      </c>
      <c r="L1175" s="21">
        <v>92.148508846274694</v>
      </c>
      <c r="M1175" s="21">
        <v>-26.707587164517399</v>
      </c>
      <c r="N1175" s="21">
        <v>4</v>
      </c>
      <c r="P1175" s="21" t="s">
        <v>99</v>
      </c>
      <c r="Q1175" s="21" t="s">
        <v>108</v>
      </c>
      <c r="S1175" s="21">
        <v>20</v>
      </c>
      <c r="T1175" s="21">
        <v>0</v>
      </c>
      <c r="U1175" s="21">
        <v>20</v>
      </c>
      <c r="V1175" s="21">
        <v>0</v>
      </c>
      <c r="W1175" s="21">
        <v>0</v>
      </c>
      <c r="X1175" s="21">
        <v>0</v>
      </c>
      <c r="Y1175" s="21">
        <v>0</v>
      </c>
      <c r="Z1175" s="21">
        <v>0</v>
      </c>
      <c r="AA1175" s="21">
        <v>20</v>
      </c>
      <c r="AB1175" s="21">
        <v>0</v>
      </c>
      <c r="AC1175" s="21">
        <v>40</v>
      </c>
      <c r="AD1175" s="21">
        <v>0</v>
      </c>
      <c r="AE1175" s="21">
        <v>0</v>
      </c>
      <c r="AF1175" s="21">
        <v>0</v>
      </c>
      <c r="AG1175" s="21">
        <v>0</v>
      </c>
      <c r="AH1175" s="21">
        <v>0</v>
      </c>
      <c r="AI1175" s="21">
        <v>0</v>
      </c>
      <c r="AJ1175" s="21">
        <v>0</v>
      </c>
      <c r="AK1175" s="21">
        <v>0</v>
      </c>
      <c r="AL1175" s="21">
        <v>0</v>
      </c>
      <c r="AM1175" s="21">
        <v>0</v>
      </c>
      <c r="AN1175" s="21">
        <v>0</v>
      </c>
      <c r="AO1175" s="21">
        <v>0</v>
      </c>
      <c r="AP1175" s="21">
        <v>0</v>
      </c>
      <c r="AQ1175" s="21">
        <v>0</v>
      </c>
      <c r="AR1175" s="21">
        <v>0</v>
      </c>
      <c r="AS1175" s="21">
        <v>0</v>
      </c>
      <c r="AT1175" s="21">
        <v>0</v>
      </c>
      <c r="AU1175" s="21">
        <v>0</v>
      </c>
      <c r="AV1175" s="21">
        <v>0</v>
      </c>
      <c r="AW1175" s="21">
        <v>0</v>
      </c>
      <c r="AX1175" s="21">
        <v>0</v>
      </c>
      <c r="AZ117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100</v>
      </c>
      <c r="BA117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75" s="22">
        <f>Enrollment[[#This Row],[Refugee Children 3-14]]+Enrollment[[#This Row],[Refugee Children 15-24]]</f>
        <v>100</v>
      </c>
      <c r="BC117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7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75" s="22">
        <f>Enrollment[[#This Row],[Host Children 3-14]]+Enrollment[[#This Row],[Host Children 15-24]]</f>
        <v>0</v>
      </c>
      <c r="BF1175" s="22">
        <f>Enrollment[[#This Row],['# of Boys from refugee community in age group 3-5 enrolled in learning spaces]]+Enrollment[[#This Row],['# of Boys from refugee community in age group 6-14 enrolled in learning spaces]]</f>
        <v>60</v>
      </c>
      <c r="BG1175" s="22">
        <f>Enrollment[[#This Row],['# of Girls from refugee community in age group 3-5 enrolled in learning spaces]]+Enrollment[[#This Row],['# of Girls from refugee community in age group 6-14 enrolled in learning spaces]]</f>
        <v>40</v>
      </c>
      <c r="BH1175" s="22">
        <f>Enrollment[[#This Row],['# of Boys from host community in age group 3-5 enrolled in learning spaces]]+Enrollment[[#This Row],['# of Boys from host community in age group 6-14 enrolled in learning spaces]]</f>
        <v>0</v>
      </c>
      <c r="BI1175" s="22">
        <f>Enrollment[[#This Row],['# of Girls from host community in age group 3-5 enrolled in learning spaces]]+Enrollment[[#This Row],['# of Girls from host community in age group 6-14 enrolled in learning spaces]]</f>
        <v>0</v>
      </c>
      <c r="BJ1175" s="22">
        <f>Enrollment[[#This Row],[Male Refugee (3-14)]]+Enrollment[[#This Row],[Host Male (3-14)]]</f>
        <v>60</v>
      </c>
      <c r="BK1175" s="22">
        <f>Enrollment[[#This Row],[Female Refugee (3-14)]]+Enrollment[[#This Row],[Host Female (3-14)]]</f>
        <v>40</v>
      </c>
      <c r="BL117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7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75" s="22">
        <f>Enrollment[[#This Row],['# of Boys from host community in age group 15-17 enrolled in learning spaces]]+Enrollment[[#This Row],['# of Boys from host community in age group 18-24 enrolled in learning spaces]]</f>
        <v>0</v>
      </c>
      <c r="BO117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75" s="22">
        <f>Enrollment[[#This Row],[Male Refugee (15-24)]]+Enrollment[[#This Row],[Male Host (15-24)]]</f>
        <v>0</v>
      </c>
      <c r="BQ1175" s="22">
        <f>Enrollment[[#This Row],[Female Refugee  (15-24)]]+Enrollment[[#This Row],[Female Host (15-24)]]</f>
        <v>0</v>
      </c>
      <c r="BR1175" s="22">
        <f>Enrollment[[#This Row],[Total Male (3-14)]]+Enrollment[[#This Row],[Total Male (15-24)]]</f>
        <v>60</v>
      </c>
      <c r="BS1175" s="22">
        <f>Enrollment[[#This Row],[Total Female (3-14)]]+Enrollment[[#This Row],[Total Female (15-24)]]</f>
        <v>40</v>
      </c>
      <c r="BT1175" s="22">
        <f>Enrollment[[#This Row],[Refugee Total]]+Enrollment[[#This Row],[Total Host]]</f>
        <v>100</v>
      </c>
      <c r="BU1175" s="22">
        <f>Enrollment[[#This Row],['# of Girls from refugee community in age group 3-5 enrolled in learning spaces]]+Enrollment[[#This Row],['# of Girls from host community in age group 3-5 enrolled in learning spaces]]</f>
        <v>20</v>
      </c>
      <c r="BV1175" s="22">
        <f>Enrollment[[#This Row],['# of Girls from refugee community in age group 6-14 enrolled in learning spaces]]+Enrollment[[#This Row],['# of Girls from host community in age group 6-14 enrolled in learning spaces]]</f>
        <v>20</v>
      </c>
      <c r="BW117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7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75" s="22">
        <f>Enrollment[[#This Row],['# of Boys from refugee community in age group 3-5 enrolled in learning spaces]]+Enrollment[[#This Row],['# of Boys from host community in age group 3-5 enrolled in learning spaces]]</f>
        <v>20</v>
      </c>
      <c r="BZ1175" s="22">
        <f>Enrollment[[#This Row],['# of Boys from refugee community in age group 6-14 enrolled in learning spaces]]+Enrollment[[#This Row],['# of Boys from host community in age group 6-14 enrolled in learning spaces]]</f>
        <v>40</v>
      </c>
      <c r="CA117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7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76" spans="1:80">
      <c r="A1176" s="21" t="s">
        <v>56</v>
      </c>
      <c r="B1176" s="21" t="s">
        <v>85</v>
      </c>
      <c r="E1176" s="21" t="s">
        <v>1756</v>
      </c>
      <c r="F1176" s="21" t="s">
        <v>1693</v>
      </c>
      <c r="G1176" s="21">
        <v>31013112</v>
      </c>
      <c r="H1176" s="21" t="s">
        <v>166</v>
      </c>
      <c r="I1176" s="21" t="s">
        <v>259</v>
      </c>
      <c r="J1176" s="21" t="s">
        <v>168</v>
      </c>
      <c r="P1176" s="21" t="s">
        <v>99</v>
      </c>
      <c r="Q1176" s="21" t="s">
        <v>108</v>
      </c>
      <c r="S1176" s="21">
        <v>0</v>
      </c>
      <c r="T1176" s="21">
        <v>0</v>
      </c>
      <c r="U1176" s="21">
        <v>0</v>
      </c>
      <c r="V1176" s="21">
        <v>0</v>
      </c>
      <c r="W1176" s="21">
        <v>0</v>
      </c>
      <c r="X1176" s="21">
        <v>0</v>
      </c>
      <c r="Y1176" s="21">
        <v>0</v>
      </c>
      <c r="Z1176" s="21">
        <v>0</v>
      </c>
      <c r="AA1176" s="21">
        <v>23</v>
      </c>
      <c r="AB1176" s="21">
        <v>0</v>
      </c>
      <c r="AC1176" s="21">
        <v>37</v>
      </c>
      <c r="AD1176" s="21">
        <v>0</v>
      </c>
      <c r="AE1176" s="21">
        <v>0</v>
      </c>
      <c r="AF1176" s="21">
        <v>0</v>
      </c>
      <c r="AG1176" s="21">
        <v>0</v>
      </c>
      <c r="AH1176" s="21">
        <v>0</v>
      </c>
      <c r="AI1176" s="21">
        <v>0</v>
      </c>
      <c r="AJ1176" s="21">
        <v>0</v>
      </c>
      <c r="AK1176" s="21">
        <v>0</v>
      </c>
      <c r="AL1176" s="21">
        <v>0</v>
      </c>
      <c r="AM1176" s="21">
        <v>0</v>
      </c>
      <c r="AN1176" s="21">
        <v>0</v>
      </c>
      <c r="AO1176" s="21">
        <v>0</v>
      </c>
      <c r="AP1176" s="21">
        <v>0</v>
      </c>
      <c r="AQ1176" s="21">
        <v>0</v>
      </c>
      <c r="AR1176" s="21">
        <v>0</v>
      </c>
      <c r="AS1176" s="21">
        <v>0</v>
      </c>
      <c r="AT1176" s="21">
        <v>0</v>
      </c>
      <c r="AU1176" s="21">
        <v>0</v>
      </c>
      <c r="AV1176" s="21">
        <v>0</v>
      </c>
      <c r="AW1176" s="21">
        <v>0</v>
      </c>
      <c r="AX1176" s="21">
        <v>0</v>
      </c>
      <c r="AZ117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60</v>
      </c>
      <c r="BA117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76" s="22">
        <f>Enrollment[[#This Row],[Refugee Children 3-14]]+Enrollment[[#This Row],[Refugee Children 15-24]]</f>
        <v>60</v>
      </c>
      <c r="BC117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7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76" s="22">
        <f>Enrollment[[#This Row],[Host Children 3-14]]+Enrollment[[#This Row],[Host Children 15-24]]</f>
        <v>0</v>
      </c>
      <c r="BF1176" s="22">
        <f>Enrollment[[#This Row],['# of Boys from refugee community in age group 3-5 enrolled in learning spaces]]+Enrollment[[#This Row],['# of Boys from refugee community in age group 6-14 enrolled in learning spaces]]</f>
        <v>37</v>
      </c>
      <c r="BG1176" s="22">
        <f>Enrollment[[#This Row],['# of Girls from refugee community in age group 3-5 enrolled in learning spaces]]+Enrollment[[#This Row],['# of Girls from refugee community in age group 6-14 enrolled in learning spaces]]</f>
        <v>23</v>
      </c>
      <c r="BH1176" s="22">
        <f>Enrollment[[#This Row],['# of Boys from host community in age group 3-5 enrolled in learning spaces]]+Enrollment[[#This Row],['# of Boys from host community in age group 6-14 enrolled in learning spaces]]</f>
        <v>0</v>
      </c>
      <c r="BI1176" s="22">
        <f>Enrollment[[#This Row],['# of Girls from host community in age group 3-5 enrolled in learning spaces]]+Enrollment[[#This Row],['# of Girls from host community in age group 6-14 enrolled in learning spaces]]</f>
        <v>0</v>
      </c>
      <c r="BJ1176" s="22">
        <f>Enrollment[[#This Row],[Male Refugee (3-14)]]+Enrollment[[#This Row],[Host Male (3-14)]]</f>
        <v>37</v>
      </c>
      <c r="BK1176" s="22">
        <f>Enrollment[[#This Row],[Female Refugee (3-14)]]+Enrollment[[#This Row],[Host Female (3-14)]]</f>
        <v>23</v>
      </c>
      <c r="BL117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7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76" s="22">
        <f>Enrollment[[#This Row],['# of Boys from host community in age group 15-17 enrolled in learning spaces]]+Enrollment[[#This Row],['# of Boys from host community in age group 18-24 enrolled in learning spaces]]</f>
        <v>0</v>
      </c>
      <c r="BO117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76" s="22">
        <f>Enrollment[[#This Row],[Male Refugee (15-24)]]+Enrollment[[#This Row],[Male Host (15-24)]]</f>
        <v>0</v>
      </c>
      <c r="BQ1176" s="22">
        <f>Enrollment[[#This Row],[Female Refugee  (15-24)]]+Enrollment[[#This Row],[Female Host (15-24)]]</f>
        <v>0</v>
      </c>
      <c r="BR1176" s="22">
        <f>Enrollment[[#This Row],[Total Male (3-14)]]+Enrollment[[#This Row],[Total Male (15-24)]]</f>
        <v>37</v>
      </c>
      <c r="BS1176" s="22">
        <f>Enrollment[[#This Row],[Total Female (3-14)]]+Enrollment[[#This Row],[Total Female (15-24)]]</f>
        <v>23</v>
      </c>
      <c r="BT1176" s="22">
        <f>Enrollment[[#This Row],[Refugee Total]]+Enrollment[[#This Row],[Total Host]]</f>
        <v>60</v>
      </c>
      <c r="BU1176" s="22">
        <f>Enrollment[[#This Row],['# of Girls from refugee community in age group 3-5 enrolled in learning spaces]]+Enrollment[[#This Row],['# of Girls from host community in age group 3-5 enrolled in learning spaces]]</f>
        <v>0</v>
      </c>
      <c r="BV1176" s="22">
        <f>Enrollment[[#This Row],['# of Girls from refugee community in age group 6-14 enrolled in learning spaces]]+Enrollment[[#This Row],['# of Girls from host community in age group 6-14 enrolled in learning spaces]]</f>
        <v>23</v>
      </c>
      <c r="BW117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7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76" s="22">
        <f>Enrollment[[#This Row],['# of Boys from refugee community in age group 3-5 enrolled in learning spaces]]+Enrollment[[#This Row],['# of Boys from host community in age group 3-5 enrolled in learning spaces]]</f>
        <v>0</v>
      </c>
      <c r="BZ1176" s="22">
        <f>Enrollment[[#This Row],['# of Boys from refugee community in age group 6-14 enrolled in learning spaces]]+Enrollment[[#This Row],['# of Boys from host community in age group 6-14 enrolled in learning spaces]]</f>
        <v>37</v>
      </c>
      <c r="CA117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7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77" spans="1:80">
      <c r="A1177" s="21" t="s">
        <v>56</v>
      </c>
      <c r="B1177" s="21" t="s">
        <v>85</v>
      </c>
      <c r="E1177" s="21" t="s">
        <v>1756</v>
      </c>
      <c r="F1177" s="21" t="s">
        <v>1758</v>
      </c>
      <c r="G1177" s="21">
        <v>31013128</v>
      </c>
      <c r="H1177" s="21" t="s">
        <v>166</v>
      </c>
      <c r="I1177" s="21" t="s">
        <v>259</v>
      </c>
      <c r="J1177" s="21" t="s">
        <v>168</v>
      </c>
      <c r="K1177" s="21">
        <v>21.192383665661598</v>
      </c>
      <c r="L1177" s="21">
        <v>92.148347420630799</v>
      </c>
      <c r="M1177" s="21">
        <v>-31.8341057182007</v>
      </c>
      <c r="N1177" s="21">
        <v>4</v>
      </c>
      <c r="P1177" s="21" t="s">
        <v>99</v>
      </c>
      <c r="Q1177" s="21" t="s">
        <v>108</v>
      </c>
      <c r="S1177" s="21">
        <v>25</v>
      </c>
      <c r="T1177" s="21">
        <v>0</v>
      </c>
      <c r="U1177" s="21">
        <v>20</v>
      </c>
      <c r="V1177" s="21">
        <v>0</v>
      </c>
      <c r="W1177" s="21">
        <v>0</v>
      </c>
      <c r="X1177" s="21">
        <v>0</v>
      </c>
      <c r="Y1177" s="21">
        <v>0</v>
      </c>
      <c r="Z1177" s="21">
        <v>0</v>
      </c>
      <c r="AA1177" s="21">
        <v>29</v>
      </c>
      <c r="AB1177" s="21">
        <v>0</v>
      </c>
      <c r="AC1177" s="21">
        <v>31</v>
      </c>
      <c r="AD1177" s="21">
        <v>0</v>
      </c>
      <c r="AE1177" s="21">
        <v>0</v>
      </c>
      <c r="AF1177" s="21">
        <v>0</v>
      </c>
      <c r="AG1177" s="21">
        <v>0</v>
      </c>
      <c r="AH1177" s="21">
        <v>0</v>
      </c>
      <c r="AI1177" s="21">
        <v>0</v>
      </c>
      <c r="AJ1177" s="21">
        <v>0</v>
      </c>
      <c r="AK1177" s="21">
        <v>0</v>
      </c>
      <c r="AL1177" s="21">
        <v>0</v>
      </c>
      <c r="AM1177" s="21">
        <v>0</v>
      </c>
      <c r="AN1177" s="21">
        <v>0</v>
      </c>
      <c r="AO1177" s="21">
        <v>0</v>
      </c>
      <c r="AP1177" s="21">
        <v>0</v>
      </c>
      <c r="AQ1177" s="21">
        <v>0</v>
      </c>
      <c r="AR1177" s="21">
        <v>0</v>
      </c>
      <c r="AS1177" s="21">
        <v>0</v>
      </c>
      <c r="AT1177" s="21">
        <v>0</v>
      </c>
      <c r="AU1177" s="21">
        <v>0</v>
      </c>
      <c r="AV1177" s="21">
        <v>0</v>
      </c>
      <c r="AW1177" s="21">
        <v>0</v>
      </c>
      <c r="AX1177" s="21">
        <v>0</v>
      </c>
      <c r="AZ117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7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77" s="22">
        <f>Enrollment[[#This Row],[Refugee Children 3-14]]+Enrollment[[#This Row],[Refugee Children 15-24]]</f>
        <v>105</v>
      </c>
      <c r="BC117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7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77" s="22">
        <f>Enrollment[[#This Row],[Host Children 3-14]]+Enrollment[[#This Row],[Host Children 15-24]]</f>
        <v>0</v>
      </c>
      <c r="BF1177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177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177" s="22">
        <f>Enrollment[[#This Row],['# of Boys from host community in age group 3-5 enrolled in learning spaces]]+Enrollment[[#This Row],['# of Boys from host community in age group 6-14 enrolled in learning spaces]]</f>
        <v>0</v>
      </c>
      <c r="BI1177" s="22">
        <f>Enrollment[[#This Row],['# of Girls from host community in age group 3-5 enrolled in learning spaces]]+Enrollment[[#This Row],['# of Girls from host community in age group 6-14 enrolled in learning spaces]]</f>
        <v>0</v>
      </c>
      <c r="BJ1177" s="22">
        <f>Enrollment[[#This Row],[Male Refugee (3-14)]]+Enrollment[[#This Row],[Host Male (3-14)]]</f>
        <v>51</v>
      </c>
      <c r="BK1177" s="22">
        <f>Enrollment[[#This Row],[Female Refugee (3-14)]]+Enrollment[[#This Row],[Host Female (3-14)]]</f>
        <v>54</v>
      </c>
      <c r="BL117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7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77" s="22">
        <f>Enrollment[[#This Row],['# of Boys from host community in age group 15-17 enrolled in learning spaces]]+Enrollment[[#This Row],['# of Boys from host community in age group 18-24 enrolled in learning spaces]]</f>
        <v>0</v>
      </c>
      <c r="BO117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77" s="22">
        <f>Enrollment[[#This Row],[Male Refugee (15-24)]]+Enrollment[[#This Row],[Male Host (15-24)]]</f>
        <v>0</v>
      </c>
      <c r="BQ1177" s="22">
        <f>Enrollment[[#This Row],[Female Refugee  (15-24)]]+Enrollment[[#This Row],[Female Host (15-24)]]</f>
        <v>0</v>
      </c>
      <c r="BR1177" s="22">
        <f>Enrollment[[#This Row],[Total Male (3-14)]]+Enrollment[[#This Row],[Total Male (15-24)]]</f>
        <v>51</v>
      </c>
      <c r="BS1177" s="22">
        <f>Enrollment[[#This Row],[Total Female (3-14)]]+Enrollment[[#This Row],[Total Female (15-24)]]</f>
        <v>54</v>
      </c>
      <c r="BT1177" s="22">
        <f>Enrollment[[#This Row],[Refugee Total]]+Enrollment[[#This Row],[Total Host]]</f>
        <v>105</v>
      </c>
      <c r="BU1177" s="22">
        <f>Enrollment[[#This Row],['# of Girls from refugee community in age group 3-5 enrolled in learning spaces]]+Enrollment[[#This Row],['# of Girls from host community in age group 3-5 enrolled in learning spaces]]</f>
        <v>25</v>
      </c>
      <c r="BV1177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17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7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77" s="22">
        <f>Enrollment[[#This Row],['# of Boys from refugee community in age group 3-5 enrolled in learning spaces]]+Enrollment[[#This Row],['# of Boys from host community in age group 3-5 enrolled in learning spaces]]</f>
        <v>20</v>
      </c>
      <c r="BZ1177" s="22">
        <f>Enrollment[[#This Row],['# of Boys from refugee community in age group 6-14 enrolled in learning spaces]]+Enrollment[[#This Row],['# of Boys from host community in age group 6-14 enrolled in learning spaces]]</f>
        <v>31</v>
      </c>
      <c r="CA117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7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78" spans="1:80">
      <c r="A1178" s="21" t="s">
        <v>56</v>
      </c>
      <c r="B1178" s="21" t="s">
        <v>85</v>
      </c>
      <c r="E1178" s="21" t="s">
        <v>1756</v>
      </c>
      <c r="F1178" s="21" t="s">
        <v>1759</v>
      </c>
      <c r="G1178" s="21">
        <v>31013171</v>
      </c>
      <c r="H1178" s="21" t="s">
        <v>166</v>
      </c>
      <c r="I1178" s="21" t="s">
        <v>259</v>
      </c>
      <c r="J1178" s="21" t="s">
        <v>168</v>
      </c>
      <c r="K1178" s="21">
        <v>21.192089160499101</v>
      </c>
      <c r="L1178" s="21">
        <v>92.148485448971201</v>
      </c>
      <c r="M1178" s="21">
        <v>-34.878086646255802</v>
      </c>
      <c r="N1178" s="21">
        <v>4</v>
      </c>
      <c r="P1178" s="21" t="s">
        <v>99</v>
      </c>
      <c r="Q1178" s="21" t="s">
        <v>108</v>
      </c>
      <c r="S1178" s="21">
        <v>25</v>
      </c>
      <c r="T1178" s="21">
        <v>0</v>
      </c>
      <c r="U1178" s="21">
        <v>20</v>
      </c>
      <c r="V1178" s="21">
        <v>0</v>
      </c>
      <c r="W1178" s="21">
        <v>0</v>
      </c>
      <c r="X1178" s="21">
        <v>0</v>
      </c>
      <c r="Y1178" s="21">
        <v>0</v>
      </c>
      <c r="Z1178" s="21">
        <v>0</v>
      </c>
      <c r="AA1178" s="21">
        <v>29</v>
      </c>
      <c r="AB1178" s="21">
        <v>0</v>
      </c>
      <c r="AC1178" s="21">
        <v>31</v>
      </c>
      <c r="AD1178" s="21">
        <v>0</v>
      </c>
      <c r="AE1178" s="21">
        <v>0</v>
      </c>
      <c r="AF1178" s="21">
        <v>0</v>
      </c>
      <c r="AG1178" s="21">
        <v>0</v>
      </c>
      <c r="AH1178" s="21">
        <v>0</v>
      </c>
      <c r="AI1178" s="21">
        <v>0</v>
      </c>
      <c r="AJ1178" s="21">
        <v>0</v>
      </c>
      <c r="AK1178" s="21">
        <v>0</v>
      </c>
      <c r="AL1178" s="21">
        <v>0</v>
      </c>
      <c r="AM1178" s="21">
        <v>0</v>
      </c>
      <c r="AN1178" s="21">
        <v>0</v>
      </c>
      <c r="AO1178" s="21">
        <v>0</v>
      </c>
      <c r="AP1178" s="21">
        <v>0</v>
      </c>
      <c r="AQ1178" s="21">
        <v>0</v>
      </c>
      <c r="AR1178" s="21">
        <v>0</v>
      </c>
      <c r="AS1178" s="21">
        <v>0</v>
      </c>
      <c r="AT1178" s="21">
        <v>0</v>
      </c>
      <c r="AU1178" s="21">
        <v>0</v>
      </c>
      <c r="AV1178" s="21">
        <v>0</v>
      </c>
      <c r="AW1178" s="21">
        <v>0</v>
      </c>
      <c r="AX1178" s="21">
        <v>0</v>
      </c>
      <c r="AZ117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7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78" s="22">
        <f>Enrollment[[#This Row],[Refugee Children 3-14]]+Enrollment[[#This Row],[Refugee Children 15-24]]</f>
        <v>105</v>
      </c>
      <c r="BC117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7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78" s="22">
        <f>Enrollment[[#This Row],[Host Children 3-14]]+Enrollment[[#This Row],[Host Children 15-24]]</f>
        <v>0</v>
      </c>
      <c r="BF1178" s="22">
        <f>Enrollment[[#This Row],['# of Boys from refugee community in age group 3-5 enrolled in learning spaces]]+Enrollment[[#This Row],['# of Boys from refugee community in age group 6-14 enrolled in learning spaces]]</f>
        <v>51</v>
      </c>
      <c r="BG1178" s="22">
        <f>Enrollment[[#This Row],['# of Girls from refugee community in age group 3-5 enrolled in learning spaces]]+Enrollment[[#This Row],['# of Girls from refugee community in age group 6-14 enrolled in learning spaces]]</f>
        <v>54</v>
      </c>
      <c r="BH1178" s="22">
        <f>Enrollment[[#This Row],['# of Boys from host community in age group 3-5 enrolled in learning spaces]]+Enrollment[[#This Row],['# of Boys from host community in age group 6-14 enrolled in learning spaces]]</f>
        <v>0</v>
      </c>
      <c r="BI1178" s="22">
        <f>Enrollment[[#This Row],['# of Girls from host community in age group 3-5 enrolled in learning spaces]]+Enrollment[[#This Row],['# of Girls from host community in age group 6-14 enrolled in learning spaces]]</f>
        <v>0</v>
      </c>
      <c r="BJ1178" s="22">
        <f>Enrollment[[#This Row],[Male Refugee (3-14)]]+Enrollment[[#This Row],[Host Male (3-14)]]</f>
        <v>51</v>
      </c>
      <c r="BK1178" s="22">
        <f>Enrollment[[#This Row],[Female Refugee (3-14)]]+Enrollment[[#This Row],[Host Female (3-14)]]</f>
        <v>54</v>
      </c>
      <c r="BL117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7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78" s="22">
        <f>Enrollment[[#This Row],['# of Boys from host community in age group 15-17 enrolled in learning spaces]]+Enrollment[[#This Row],['# of Boys from host community in age group 18-24 enrolled in learning spaces]]</f>
        <v>0</v>
      </c>
      <c r="BO117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78" s="22">
        <f>Enrollment[[#This Row],[Male Refugee (15-24)]]+Enrollment[[#This Row],[Male Host (15-24)]]</f>
        <v>0</v>
      </c>
      <c r="BQ1178" s="22">
        <f>Enrollment[[#This Row],[Female Refugee  (15-24)]]+Enrollment[[#This Row],[Female Host (15-24)]]</f>
        <v>0</v>
      </c>
      <c r="BR1178" s="22">
        <f>Enrollment[[#This Row],[Total Male (3-14)]]+Enrollment[[#This Row],[Total Male (15-24)]]</f>
        <v>51</v>
      </c>
      <c r="BS1178" s="22">
        <f>Enrollment[[#This Row],[Total Female (3-14)]]+Enrollment[[#This Row],[Total Female (15-24)]]</f>
        <v>54</v>
      </c>
      <c r="BT1178" s="22">
        <f>Enrollment[[#This Row],[Refugee Total]]+Enrollment[[#This Row],[Total Host]]</f>
        <v>105</v>
      </c>
      <c r="BU1178" s="22">
        <f>Enrollment[[#This Row],['# of Girls from refugee community in age group 3-5 enrolled in learning spaces]]+Enrollment[[#This Row],['# of Girls from host community in age group 3-5 enrolled in learning spaces]]</f>
        <v>25</v>
      </c>
      <c r="BV1178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17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7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78" s="22">
        <f>Enrollment[[#This Row],['# of Boys from refugee community in age group 3-5 enrolled in learning spaces]]+Enrollment[[#This Row],['# of Boys from host community in age group 3-5 enrolled in learning spaces]]</f>
        <v>20</v>
      </c>
      <c r="BZ1178" s="22">
        <f>Enrollment[[#This Row],['# of Boys from refugee community in age group 6-14 enrolled in learning spaces]]+Enrollment[[#This Row],['# of Boys from host community in age group 6-14 enrolled in learning spaces]]</f>
        <v>31</v>
      </c>
      <c r="CA117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7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79" spans="1:80">
      <c r="A1179" s="21" t="s">
        <v>56</v>
      </c>
      <c r="B1179" s="21" t="s">
        <v>85</v>
      </c>
      <c r="E1179" s="21" t="s">
        <v>1756</v>
      </c>
      <c r="F1179" s="21" t="s">
        <v>1685</v>
      </c>
      <c r="G1179" s="21">
        <v>31013193</v>
      </c>
      <c r="H1179" s="21" t="s">
        <v>166</v>
      </c>
      <c r="I1179" s="21" t="s">
        <v>259</v>
      </c>
      <c r="J1179" s="21" t="s">
        <v>168</v>
      </c>
      <c r="K1179" s="21">
        <v>21.192089761538899</v>
      </c>
      <c r="L1179" s="21">
        <v>92.148408725411798</v>
      </c>
      <c r="M1179" s="21">
        <v>-27.113574129286601</v>
      </c>
      <c r="N1179" s="21">
        <v>4</v>
      </c>
      <c r="P1179" s="21" t="s">
        <v>99</v>
      </c>
      <c r="Q1179" s="21" t="s">
        <v>108</v>
      </c>
      <c r="S1179" s="21">
        <v>22</v>
      </c>
      <c r="T1179" s="21">
        <v>0</v>
      </c>
      <c r="U1179" s="21">
        <v>23</v>
      </c>
      <c r="V1179" s="21">
        <v>0</v>
      </c>
      <c r="W1179" s="21">
        <v>0</v>
      </c>
      <c r="X1179" s="21">
        <v>0</v>
      </c>
      <c r="Y1179" s="21">
        <v>0</v>
      </c>
      <c r="Z1179" s="21">
        <v>0</v>
      </c>
      <c r="AA1179" s="21">
        <v>25</v>
      </c>
      <c r="AB1179" s="21">
        <v>0</v>
      </c>
      <c r="AC1179" s="21">
        <v>35</v>
      </c>
      <c r="AD1179" s="21">
        <v>0</v>
      </c>
      <c r="AE1179" s="21">
        <v>0</v>
      </c>
      <c r="AF1179" s="21">
        <v>0</v>
      </c>
      <c r="AG1179" s="21">
        <v>0</v>
      </c>
      <c r="AH1179" s="21">
        <v>0</v>
      </c>
      <c r="AI1179" s="21">
        <v>0</v>
      </c>
      <c r="AJ1179" s="21">
        <v>0</v>
      </c>
      <c r="AK1179" s="21">
        <v>0</v>
      </c>
      <c r="AL1179" s="21">
        <v>0</v>
      </c>
      <c r="AM1179" s="21">
        <v>0</v>
      </c>
      <c r="AN1179" s="21">
        <v>0</v>
      </c>
      <c r="AO1179" s="21">
        <v>0</v>
      </c>
      <c r="AP1179" s="21">
        <v>0</v>
      </c>
      <c r="AQ1179" s="21">
        <v>0</v>
      </c>
      <c r="AR1179" s="21">
        <v>0</v>
      </c>
      <c r="AS1179" s="21">
        <v>0</v>
      </c>
      <c r="AT1179" s="21">
        <v>0</v>
      </c>
      <c r="AU1179" s="21">
        <v>0</v>
      </c>
      <c r="AV1179" s="21">
        <v>0</v>
      </c>
      <c r="AW1179" s="21">
        <v>0</v>
      </c>
      <c r="AX1179" s="21">
        <v>0</v>
      </c>
      <c r="AZ117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7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79" s="22">
        <f>Enrollment[[#This Row],[Refugee Children 3-14]]+Enrollment[[#This Row],[Refugee Children 15-24]]</f>
        <v>105</v>
      </c>
      <c r="BC117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7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79" s="22">
        <f>Enrollment[[#This Row],[Host Children 3-14]]+Enrollment[[#This Row],[Host Children 15-24]]</f>
        <v>0</v>
      </c>
      <c r="BF1179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179" s="22">
        <f>Enrollment[[#This Row],['# of Girls from refugee community in age group 3-5 enrolled in learning spaces]]+Enrollment[[#This Row],['# of Girls from refugee community in age group 6-14 enrolled in learning spaces]]</f>
        <v>47</v>
      </c>
      <c r="BH1179" s="22">
        <f>Enrollment[[#This Row],['# of Boys from host community in age group 3-5 enrolled in learning spaces]]+Enrollment[[#This Row],['# of Boys from host community in age group 6-14 enrolled in learning spaces]]</f>
        <v>0</v>
      </c>
      <c r="BI1179" s="22">
        <f>Enrollment[[#This Row],['# of Girls from host community in age group 3-5 enrolled in learning spaces]]+Enrollment[[#This Row],['# of Girls from host community in age group 6-14 enrolled in learning spaces]]</f>
        <v>0</v>
      </c>
      <c r="BJ1179" s="22">
        <f>Enrollment[[#This Row],[Male Refugee (3-14)]]+Enrollment[[#This Row],[Host Male (3-14)]]</f>
        <v>58</v>
      </c>
      <c r="BK1179" s="22">
        <f>Enrollment[[#This Row],[Female Refugee (3-14)]]+Enrollment[[#This Row],[Host Female (3-14)]]</f>
        <v>47</v>
      </c>
      <c r="BL117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7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79" s="22">
        <f>Enrollment[[#This Row],['# of Boys from host community in age group 15-17 enrolled in learning spaces]]+Enrollment[[#This Row],['# of Boys from host community in age group 18-24 enrolled in learning spaces]]</f>
        <v>0</v>
      </c>
      <c r="BO117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79" s="22">
        <f>Enrollment[[#This Row],[Male Refugee (15-24)]]+Enrollment[[#This Row],[Male Host (15-24)]]</f>
        <v>0</v>
      </c>
      <c r="BQ1179" s="22">
        <f>Enrollment[[#This Row],[Female Refugee  (15-24)]]+Enrollment[[#This Row],[Female Host (15-24)]]</f>
        <v>0</v>
      </c>
      <c r="BR1179" s="22">
        <f>Enrollment[[#This Row],[Total Male (3-14)]]+Enrollment[[#This Row],[Total Male (15-24)]]</f>
        <v>58</v>
      </c>
      <c r="BS1179" s="22">
        <f>Enrollment[[#This Row],[Total Female (3-14)]]+Enrollment[[#This Row],[Total Female (15-24)]]</f>
        <v>47</v>
      </c>
      <c r="BT1179" s="22">
        <f>Enrollment[[#This Row],[Refugee Total]]+Enrollment[[#This Row],[Total Host]]</f>
        <v>105</v>
      </c>
      <c r="BU1179" s="22">
        <f>Enrollment[[#This Row],['# of Girls from refugee community in age group 3-5 enrolled in learning spaces]]+Enrollment[[#This Row],['# of Girls from host community in age group 3-5 enrolled in learning spaces]]</f>
        <v>22</v>
      </c>
      <c r="BV1179" s="22">
        <f>Enrollment[[#This Row],['# of Girls from refugee community in age group 6-14 enrolled in learning spaces]]+Enrollment[[#This Row],['# of Girls from host community in age group 6-14 enrolled in learning spaces]]</f>
        <v>25</v>
      </c>
      <c r="BW117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7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79" s="22">
        <f>Enrollment[[#This Row],['# of Boys from refugee community in age group 3-5 enrolled in learning spaces]]+Enrollment[[#This Row],['# of Boys from host community in age group 3-5 enrolled in learning spaces]]</f>
        <v>23</v>
      </c>
      <c r="BZ1179" s="22">
        <f>Enrollment[[#This Row],['# of Boys from refugee community in age group 6-14 enrolled in learning spaces]]+Enrollment[[#This Row],['# of Boys from host community in age group 6-14 enrolled in learning spaces]]</f>
        <v>35</v>
      </c>
      <c r="CA117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7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80" spans="1:80">
      <c r="A1180" s="21" t="s">
        <v>56</v>
      </c>
      <c r="B1180" s="21" t="s">
        <v>85</v>
      </c>
      <c r="E1180" s="21" t="s">
        <v>1760</v>
      </c>
      <c r="F1180" s="21" t="s">
        <v>1761</v>
      </c>
      <c r="G1180" s="21">
        <v>31013039</v>
      </c>
      <c r="H1180" s="21" t="s">
        <v>166</v>
      </c>
      <c r="I1180" s="21" t="s">
        <v>259</v>
      </c>
      <c r="J1180" s="21" t="s">
        <v>168</v>
      </c>
      <c r="K1180" s="21">
        <v>21.191481</v>
      </c>
      <c r="L1180" s="21">
        <v>92.149748000000002</v>
      </c>
      <c r="M1180" s="21" t="s">
        <v>261</v>
      </c>
      <c r="N1180" s="21">
        <v>0</v>
      </c>
      <c r="P1180" s="21" t="s">
        <v>99</v>
      </c>
      <c r="Q1180" s="21" t="s">
        <v>108</v>
      </c>
      <c r="S1180" s="21">
        <v>32</v>
      </c>
      <c r="T1180" s="21">
        <v>0</v>
      </c>
      <c r="U1180" s="21">
        <v>38</v>
      </c>
      <c r="V1180" s="21">
        <v>0</v>
      </c>
      <c r="W1180" s="21">
        <v>0</v>
      </c>
      <c r="X1180" s="21">
        <v>0</v>
      </c>
      <c r="Y1180" s="21">
        <v>0</v>
      </c>
      <c r="Z1180" s="21">
        <v>0</v>
      </c>
      <c r="AA1180" s="21">
        <v>27</v>
      </c>
      <c r="AB1180" s="21">
        <v>0</v>
      </c>
      <c r="AC1180" s="21">
        <v>29</v>
      </c>
      <c r="AD1180" s="21">
        <v>0</v>
      </c>
      <c r="AE1180" s="21">
        <v>0</v>
      </c>
      <c r="AF1180" s="21">
        <v>0</v>
      </c>
      <c r="AG1180" s="21">
        <v>0</v>
      </c>
      <c r="AH1180" s="21">
        <v>0</v>
      </c>
      <c r="AI1180" s="21">
        <v>0</v>
      </c>
      <c r="AJ1180" s="21">
        <v>0</v>
      </c>
      <c r="AK1180" s="21">
        <v>0</v>
      </c>
      <c r="AL1180" s="21">
        <v>0</v>
      </c>
      <c r="AM1180" s="21">
        <v>0</v>
      </c>
      <c r="AN1180" s="21">
        <v>0</v>
      </c>
      <c r="AO1180" s="21">
        <v>0</v>
      </c>
      <c r="AP1180" s="21">
        <v>0</v>
      </c>
      <c r="AQ1180" s="21">
        <v>0</v>
      </c>
      <c r="AR1180" s="21">
        <v>0</v>
      </c>
      <c r="AS1180" s="21">
        <v>0</v>
      </c>
      <c r="AT1180" s="21">
        <v>0</v>
      </c>
      <c r="AU1180" s="21">
        <v>0</v>
      </c>
      <c r="AV1180" s="21">
        <v>0</v>
      </c>
      <c r="AW1180" s="21">
        <v>0</v>
      </c>
      <c r="AX1180" s="21">
        <v>0</v>
      </c>
      <c r="AZ118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126</v>
      </c>
      <c r="BA118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80" s="22">
        <f>Enrollment[[#This Row],[Refugee Children 3-14]]+Enrollment[[#This Row],[Refugee Children 15-24]]</f>
        <v>126</v>
      </c>
      <c r="BC118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8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80" s="22">
        <f>Enrollment[[#This Row],[Host Children 3-14]]+Enrollment[[#This Row],[Host Children 15-24]]</f>
        <v>0</v>
      </c>
      <c r="BF1180" s="22">
        <f>Enrollment[[#This Row],['# of Boys from refugee community in age group 3-5 enrolled in learning spaces]]+Enrollment[[#This Row],['# of Boys from refugee community in age group 6-14 enrolled in learning spaces]]</f>
        <v>67</v>
      </c>
      <c r="BG1180" s="22">
        <f>Enrollment[[#This Row],['# of Girls from refugee community in age group 3-5 enrolled in learning spaces]]+Enrollment[[#This Row],['# of Girls from refugee community in age group 6-14 enrolled in learning spaces]]</f>
        <v>59</v>
      </c>
      <c r="BH1180" s="22">
        <f>Enrollment[[#This Row],['# of Boys from host community in age group 3-5 enrolled in learning spaces]]+Enrollment[[#This Row],['# of Boys from host community in age group 6-14 enrolled in learning spaces]]</f>
        <v>0</v>
      </c>
      <c r="BI1180" s="22">
        <f>Enrollment[[#This Row],['# of Girls from host community in age group 3-5 enrolled in learning spaces]]+Enrollment[[#This Row],['# of Girls from host community in age group 6-14 enrolled in learning spaces]]</f>
        <v>0</v>
      </c>
      <c r="BJ1180" s="22">
        <f>Enrollment[[#This Row],[Male Refugee (3-14)]]+Enrollment[[#This Row],[Host Male (3-14)]]</f>
        <v>67</v>
      </c>
      <c r="BK1180" s="22">
        <f>Enrollment[[#This Row],[Female Refugee (3-14)]]+Enrollment[[#This Row],[Host Female (3-14)]]</f>
        <v>59</v>
      </c>
      <c r="BL118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8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80" s="22">
        <f>Enrollment[[#This Row],['# of Boys from host community in age group 15-17 enrolled in learning spaces]]+Enrollment[[#This Row],['# of Boys from host community in age group 18-24 enrolled in learning spaces]]</f>
        <v>0</v>
      </c>
      <c r="BO118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80" s="22">
        <f>Enrollment[[#This Row],[Male Refugee (15-24)]]+Enrollment[[#This Row],[Male Host (15-24)]]</f>
        <v>0</v>
      </c>
      <c r="BQ1180" s="22">
        <f>Enrollment[[#This Row],[Female Refugee  (15-24)]]+Enrollment[[#This Row],[Female Host (15-24)]]</f>
        <v>0</v>
      </c>
      <c r="BR1180" s="22">
        <f>Enrollment[[#This Row],[Total Male (3-14)]]+Enrollment[[#This Row],[Total Male (15-24)]]</f>
        <v>67</v>
      </c>
      <c r="BS1180" s="22">
        <f>Enrollment[[#This Row],[Total Female (3-14)]]+Enrollment[[#This Row],[Total Female (15-24)]]</f>
        <v>59</v>
      </c>
      <c r="BT1180" s="22">
        <f>Enrollment[[#This Row],[Refugee Total]]+Enrollment[[#This Row],[Total Host]]</f>
        <v>126</v>
      </c>
      <c r="BU1180" s="22">
        <f>Enrollment[[#This Row],['# of Girls from refugee community in age group 3-5 enrolled in learning spaces]]+Enrollment[[#This Row],['# of Girls from host community in age group 3-5 enrolled in learning spaces]]</f>
        <v>32</v>
      </c>
      <c r="BV1180" s="22">
        <f>Enrollment[[#This Row],['# of Girls from refugee community in age group 6-14 enrolled in learning spaces]]+Enrollment[[#This Row],['# of Girls from host community in age group 6-14 enrolled in learning spaces]]</f>
        <v>27</v>
      </c>
      <c r="BW118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8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80" s="22">
        <f>Enrollment[[#This Row],['# of Boys from refugee community in age group 3-5 enrolled in learning spaces]]+Enrollment[[#This Row],['# of Boys from host community in age group 3-5 enrolled in learning spaces]]</f>
        <v>38</v>
      </c>
      <c r="BZ1180" s="22">
        <f>Enrollment[[#This Row],['# of Boys from refugee community in age group 6-14 enrolled in learning spaces]]+Enrollment[[#This Row],['# of Boys from host community in age group 6-14 enrolled in learning spaces]]</f>
        <v>29</v>
      </c>
      <c r="CA118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8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81" spans="1:80">
      <c r="A1181" s="21" t="s">
        <v>56</v>
      </c>
      <c r="B1181" s="21" t="s">
        <v>85</v>
      </c>
      <c r="E1181" s="21" t="s">
        <v>1760</v>
      </c>
      <c r="F1181" s="21" t="s">
        <v>1762</v>
      </c>
      <c r="G1181" s="21">
        <v>31013126</v>
      </c>
      <c r="H1181" s="21" t="s">
        <v>166</v>
      </c>
      <c r="I1181" s="21" t="s">
        <v>259</v>
      </c>
      <c r="J1181" s="21" t="s">
        <v>168</v>
      </c>
      <c r="P1181" s="21" t="s">
        <v>99</v>
      </c>
      <c r="Q1181" s="21" t="s">
        <v>108</v>
      </c>
      <c r="S1181" s="21">
        <v>22</v>
      </c>
      <c r="T1181" s="21">
        <v>0</v>
      </c>
      <c r="U1181" s="21">
        <v>23</v>
      </c>
      <c r="V1181" s="21">
        <v>0</v>
      </c>
      <c r="W1181" s="21">
        <v>0</v>
      </c>
      <c r="X1181" s="21">
        <v>0</v>
      </c>
      <c r="Y1181" s="21">
        <v>0</v>
      </c>
      <c r="Z1181" s="21">
        <v>0</v>
      </c>
      <c r="AA1181" s="21">
        <v>21</v>
      </c>
      <c r="AB1181" s="21">
        <v>0</v>
      </c>
      <c r="AC1181" s="21">
        <v>39</v>
      </c>
      <c r="AD1181" s="21">
        <v>0</v>
      </c>
      <c r="AE1181" s="21">
        <v>0</v>
      </c>
      <c r="AF1181" s="21">
        <v>0</v>
      </c>
      <c r="AG1181" s="21">
        <v>0</v>
      </c>
      <c r="AH1181" s="21">
        <v>0</v>
      </c>
      <c r="AI1181" s="21">
        <v>0</v>
      </c>
      <c r="AJ1181" s="21">
        <v>0</v>
      </c>
      <c r="AK1181" s="21">
        <v>0</v>
      </c>
      <c r="AL1181" s="21">
        <v>0</v>
      </c>
      <c r="AM1181" s="21">
        <v>0</v>
      </c>
      <c r="AN1181" s="21">
        <v>0</v>
      </c>
      <c r="AO1181" s="21">
        <v>0</v>
      </c>
      <c r="AP1181" s="21">
        <v>0</v>
      </c>
      <c r="AQ1181" s="21">
        <v>0</v>
      </c>
      <c r="AR1181" s="21">
        <v>0</v>
      </c>
      <c r="AS1181" s="21">
        <v>0</v>
      </c>
      <c r="AT1181" s="21">
        <v>0</v>
      </c>
      <c r="AU1181" s="21">
        <v>0</v>
      </c>
      <c r="AV1181" s="21">
        <v>0</v>
      </c>
      <c r="AW1181" s="21">
        <v>0</v>
      </c>
      <c r="AX1181" s="21">
        <v>0</v>
      </c>
      <c r="AZ118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8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81" s="22">
        <f>Enrollment[[#This Row],[Refugee Children 3-14]]+Enrollment[[#This Row],[Refugee Children 15-24]]</f>
        <v>105</v>
      </c>
      <c r="BC118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8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81" s="22">
        <f>Enrollment[[#This Row],[Host Children 3-14]]+Enrollment[[#This Row],[Host Children 15-24]]</f>
        <v>0</v>
      </c>
      <c r="BF1181" s="22">
        <f>Enrollment[[#This Row],['# of Boys from refugee community in age group 3-5 enrolled in learning spaces]]+Enrollment[[#This Row],['# of Boys from refugee community in age group 6-14 enrolled in learning spaces]]</f>
        <v>62</v>
      </c>
      <c r="BG1181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1181" s="22">
        <f>Enrollment[[#This Row],['# of Boys from host community in age group 3-5 enrolled in learning spaces]]+Enrollment[[#This Row],['# of Boys from host community in age group 6-14 enrolled in learning spaces]]</f>
        <v>0</v>
      </c>
      <c r="BI1181" s="22">
        <f>Enrollment[[#This Row],['# of Girls from host community in age group 3-5 enrolled in learning spaces]]+Enrollment[[#This Row],['# of Girls from host community in age group 6-14 enrolled in learning spaces]]</f>
        <v>0</v>
      </c>
      <c r="BJ1181" s="22">
        <f>Enrollment[[#This Row],[Male Refugee (3-14)]]+Enrollment[[#This Row],[Host Male (3-14)]]</f>
        <v>62</v>
      </c>
      <c r="BK1181" s="22">
        <f>Enrollment[[#This Row],[Female Refugee (3-14)]]+Enrollment[[#This Row],[Host Female (3-14)]]</f>
        <v>43</v>
      </c>
      <c r="BL118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8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81" s="22">
        <f>Enrollment[[#This Row],['# of Boys from host community in age group 15-17 enrolled in learning spaces]]+Enrollment[[#This Row],['# of Boys from host community in age group 18-24 enrolled in learning spaces]]</f>
        <v>0</v>
      </c>
      <c r="BO118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81" s="22">
        <f>Enrollment[[#This Row],[Male Refugee (15-24)]]+Enrollment[[#This Row],[Male Host (15-24)]]</f>
        <v>0</v>
      </c>
      <c r="BQ1181" s="22">
        <f>Enrollment[[#This Row],[Female Refugee  (15-24)]]+Enrollment[[#This Row],[Female Host (15-24)]]</f>
        <v>0</v>
      </c>
      <c r="BR1181" s="22">
        <f>Enrollment[[#This Row],[Total Male (3-14)]]+Enrollment[[#This Row],[Total Male (15-24)]]</f>
        <v>62</v>
      </c>
      <c r="BS1181" s="22">
        <f>Enrollment[[#This Row],[Total Female (3-14)]]+Enrollment[[#This Row],[Total Female (15-24)]]</f>
        <v>43</v>
      </c>
      <c r="BT1181" s="22">
        <f>Enrollment[[#This Row],[Refugee Total]]+Enrollment[[#This Row],[Total Host]]</f>
        <v>105</v>
      </c>
      <c r="BU1181" s="22">
        <f>Enrollment[[#This Row],['# of Girls from refugee community in age group 3-5 enrolled in learning spaces]]+Enrollment[[#This Row],['# of Girls from host community in age group 3-5 enrolled in learning spaces]]</f>
        <v>22</v>
      </c>
      <c r="BV1181" s="22">
        <f>Enrollment[[#This Row],['# of Girls from refugee community in age group 6-14 enrolled in learning spaces]]+Enrollment[[#This Row],['# of Girls from host community in age group 6-14 enrolled in learning spaces]]</f>
        <v>21</v>
      </c>
      <c r="BW118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8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81" s="22">
        <f>Enrollment[[#This Row],['# of Boys from refugee community in age group 3-5 enrolled in learning spaces]]+Enrollment[[#This Row],['# of Boys from host community in age group 3-5 enrolled in learning spaces]]</f>
        <v>23</v>
      </c>
      <c r="BZ1181" s="22">
        <f>Enrollment[[#This Row],['# of Boys from refugee community in age group 6-14 enrolled in learning spaces]]+Enrollment[[#This Row],['# of Boys from host community in age group 6-14 enrolled in learning spaces]]</f>
        <v>39</v>
      </c>
      <c r="CA118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8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82" spans="1:80">
      <c r="A1182" s="21" t="s">
        <v>56</v>
      </c>
      <c r="B1182" s="21" t="s">
        <v>85</v>
      </c>
      <c r="E1182" s="21" t="s">
        <v>1760</v>
      </c>
      <c r="F1182" s="21" t="s">
        <v>1732</v>
      </c>
      <c r="G1182" s="21">
        <v>31013140</v>
      </c>
      <c r="H1182" s="21" t="s">
        <v>166</v>
      </c>
      <c r="I1182" s="21" t="s">
        <v>259</v>
      </c>
      <c r="J1182" s="21" t="s">
        <v>168</v>
      </c>
      <c r="K1182" s="21">
        <v>21.191163</v>
      </c>
      <c r="L1182" s="21">
        <v>92.150109999999998</v>
      </c>
      <c r="M1182" s="21" t="s">
        <v>261</v>
      </c>
      <c r="N1182" s="21">
        <v>0</v>
      </c>
      <c r="P1182" s="21" t="s">
        <v>99</v>
      </c>
      <c r="Q1182" s="21" t="s">
        <v>108</v>
      </c>
      <c r="S1182" s="21">
        <v>25</v>
      </c>
      <c r="T1182" s="21">
        <v>0</v>
      </c>
      <c r="U1182" s="21">
        <v>45</v>
      </c>
      <c r="V1182" s="21">
        <v>0</v>
      </c>
      <c r="W1182" s="21">
        <v>0</v>
      </c>
      <c r="X1182" s="21">
        <v>0</v>
      </c>
      <c r="Y1182" s="21">
        <v>0</v>
      </c>
      <c r="Z1182" s="21">
        <v>0</v>
      </c>
      <c r="AA1182" s="21">
        <v>18</v>
      </c>
      <c r="AB1182" s="21">
        <v>0</v>
      </c>
      <c r="AC1182" s="21">
        <v>18</v>
      </c>
      <c r="AD1182" s="21">
        <v>0</v>
      </c>
      <c r="AE1182" s="21">
        <v>0</v>
      </c>
      <c r="AF1182" s="21">
        <v>0</v>
      </c>
      <c r="AG1182" s="21">
        <v>0</v>
      </c>
      <c r="AH1182" s="21">
        <v>0</v>
      </c>
      <c r="AI1182" s="21">
        <v>0</v>
      </c>
      <c r="AJ1182" s="21">
        <v>0</v>
      </c>
      <c r="AK1182" s="21">
        <v>0</v>
      </c>
      <c r="AL1182" s="21">
        <v>0</v>
      </c>
      <c r="AM1182" s="21">
        <v>0</v>
      </c>
      <c r="AN1182" s="21">
        <v>0</v>
      </c>
      <c r="AO1182" s="21">
        <v>0</v>
      </c>
      <c r="AP1182" s="21">
        <v>0</v>
      </c>
      <c r="AQ1182" s="21">
        <v>0</v>
      </c>
      <c r="AR1182" s="21">
        <v>0</v>
      </c>
      <c r="AS1182" s="21">
        <v>0</v>
      </c>
      <c r="AT1182" s="21">
        <v>0</v>
      </c>
      <c r="AU1182" s="21">
        <v>0</v>
      </c>
      <c r="AV1182" s="21">
        <v>0</v>
      </c>
      <c r="AW1182" s="21">
        <v>0</v>
      </c>
      <c r="AX1182" s="21">
        <v>0</v>
      </c>
      <c r="AZ118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106</v>
      </c>
      <c r="BA118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82" s="22">
        <f>Enrollment[[#This Row],[Refugee Children 3-14]]+Enrollment[[#This Row],[Refugee Children 15-24]]</f>
        <v>106</v>
      </c>
      <c r="BC118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8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82" s="22">
        <f>Enrollment[[#This Row],[Host Children 3-14]]+Enrollment[[#This Row],[Host Children 15-24]]</f>
        <v>0</v>
      </c>
      <c r="BF1182" s="22">
        <f>Enrollment[[#This Row],['# of Boys from refugee community in age group 3-5 enrolled in learning spaces]]+Enrollment[[#This Row],['# of Boys from refugee community in age group 6-14 enrolled in learning spaces]]</f>
        <v>63</v>
      </c>
      <c r="BG1182" s="22">
        <f>Enrollment[[#This Row],['# of Girls from refugee community in age group 3-5 enrolled in learning spaces]]+Enrollment[[#This Row],['# of Girls from refugee community in age group 6-14 enrolled in learning spaces]]</f>
        <v>43</v>
      </c>
      <c r="BH1182" s="22">
        <f>Enrollment[[#This Row],['# of Boys from host community in age group 3-5 enrolled in learning spaces]]+Enrollment[[#This Row],['# of Boys from host community in age group 6-14 enrolled in learning spaces]]</f>
        <v>0</v>
      </c>
      <c r="BI1182" s="22">
        <f>Enrollment[[#This Row],['# of Girls from host community in age group 3-5 enrolled in learning spaces]]+Enrollment[[#This Row],['# of Girls from host community in age group 6-14 enrolled in learning spaces]]</f>
        <v>0</v>
      </c>
      <c r="BJ1182" s="22">
        <f>Enrollment[[#This Row],[Male Refugee (3-14)]]+Enrollment[[#This Row],[Host Male (3-14)]]</f>
        <v>63</v>
      </c>
      <c r="BK1182" s="22">
        <f>Enrollment[[#This Row],[Female Refugee (3-14)]]+Enrollment[[#This Row],[Host Female (3-14)]]</f>
        <v>43</v>
      </c>
      <c r="BL118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8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82" s="22">
        <f>Enrollment[[#This Row],['# of Boys from host community in age group 15-17 enrolled in learning spaces]]+Enrollment[[#This Row],['# of Boys from host community in age group 18-24 enrolled in learning spaces]]</f>
        <v>0</v>
      </c>
      <c r="BO118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82" s="22">
        <f>Enrollment[[#This Row],[Male Refugee (15-24)]]+Enrollment[[#This Row],[Male Host (15-24)]]</f>
        <v>0</v>
      </c>
      <c r="BQ1182" s="22">
        <f>Enrollment[[#This Row],[Female Refugee  (15-24)]]+Enrollment[[#This Row],[Female Host (15-24)]]</f>
        <v>0</v>
      </c>
      <c r="BR1182" s="22">
        <f>Enrollment[[#This Row],[Total Male (3-14)]]+Enrollment[[#This Row],[Total Male (15-24)]]</f>
        <v>63</v>
      </c>
      <c r="BS1182" s="22">
        <f>Enrollment[[#This Row],[Total Female (3-14)]]+Enrollment[[#This Row],[Total Female (15-24)]]</f>
        <v>43</v>
      </c>
      <c r="BT1182" s="22">
        <f>Enrollment[[#This Row],[Refugee Total]]+Enrollment[[#This Row],[Total Host]]</f>
        <v>106</v>
      </c>
      <c r="BU1182" s="22">
        <f>Enrollment[[#This Row],['# of Girls from refugee community in age group 3-5 enrolled in learning spaces]]+Enrollment[[#This Row],['# of Girls from host community in age group 3-5 enrolled in learning spaces]]</f>
        <v>25</v>
      </c>
      <c r="BV1182" s="22">
        <f>Enrollment[[#This Row],['# of Girls from refugee community in age group 6-14 enrolled in learning spaces]]+Enrollment[[#This Row],['# of Girls from host community in age group 6-14 enrolled in learning spaces]]</f>
        <v>18</v>
      </c>
      <c r="BW118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8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82" s="22">
        <f>Enrollment[[#This Row],['# of Boys from refugee community in age group 3-5 enrolled in learning spaces]]+Enrollment[[#This Row],['# of Boys from host community in age group 3-5 enrolled in learning spaces]]</f>
        <v>45</v>
      </c>
      <c r="BZ1182" s="22">
        <f>Enrollment[[#This Row],['# of Boys from refugee community in age group 6-14 enrolled in learning spaces]]+Enrollment[[#This Row],['# of Boys from host community in age group 6-14 enrolled in learning spaces]]</f>
        <v>18</v>
      </c>
      <c r="CA118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8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83" spans="1:80">
      <c r="A1183" s="21" t="s">
        <v>56</v>
      </c>
      <c r="B1183" s="21" t="s">
        <v>85</v>
      </c>
      <c r="E1183" s="21" t="s">
        <v>1763</v>
      </c>
      <c r="F1183" s="21" t="s">
        <v>1741</v>
      </c>
      <c r="G1183" s="21">
        <v>31012892</v>
      </c>
      <c r="H1183" s="21" t="s">
        <v>166</v>
      </c>
      <c r="I1183" s="21" t="s">
        <v>259</v>
      </c>
      <c r="J1183" s="21" t="s">
        <v>168</v>
      </c>
      <c r="K1183" s="21">
        <v>21.191108229877099</v>
      </c>
      <c r="L1183" s="21">
        <v>92.148199827721797</v>
      </c>
      <c r="M1183" s="21">
        <v>-53.7366657555053</v>
      </c>
      <c r="N1183" s="21">
        <v>4</v>
      </c>
      <c r="P1183" s="21" t="s">
        <v>99</v>
      </c>
      <c r="Q1183" s="21" t="s">
        <v>108</v>
      </c>
      <c r="S1183" s="21">
        <v>24</v>
      </c>
      <c r="T1183" s="21">
        <v>0</v>
      </c>
      <c r="U1183" s="21">
        <v>23</v>
      </c>
      <c r="V1183" s="21">
        <v>0</v>
      </c>
      <c r="W1183" s="21">
        <v>0</v>
      </c>
      <c r="X1183" s="21">
        <v>0</v>
      </c>
      <c r="Y1183" s="21">
        <v>0</v>
      </c>
      <c r="Z1183" s="21">
        <v>0</v>
      </c>
      <c r="AA1183" s="21">
        <v>28</v>
      </c>
      <c r="AB1183" s="21">
        <v>0</v>
      </c>
      <c r="AC1183" s="21">
        <v>25</v>
      </c>
      <c r="AD1183" s="21">
        <v>0</v>
      </c>
      <c r="AE1183" s="21">
        <v>0</v>
      </c>
      <c r="AF1183" s="21">
        <v>0</v>
      </c>
      <c r="AG1183" s="21">
        <v>0</v>
      </c>
      <c r="AH1183" s="21">
        <v>0</v>
      </c>
      <c r="AI1183" s="21">
        <v>0</v>
      </c>
      <c r="AJ1183" s="21">
        <v>0</v>
      </c>
      <c r="AK1183" s="21">
        <v>0</v>
      </c>
      <c r="AL1183" s="21">
        <v>0</v>
      </c>
      <c r="AM1183" s="21">
        <v>0</v>
      </c>
      <c r="AN1183" s="21">
        <v>0</v>
      </c>
      <c r="AO1183" s="21">
        <v>0</v>
      </c>
      <c r="AP1183" s="21">
        <v>0</v>
      </c>
      <c r="AQ1183" s="21">
        <v>0</v>
      </c>
      <c r="AR1183" s="21">
        <v>0</v>
      </c>
      <c r="AS1183" s="21">
        <v>0</v>
      </c>
      <c r="AT1183" s="21">
        <v>0</v>
      </c>
      <c r="AU1183" s="21">
        <v>0</v>
      </c>
      <c r="AV1183" s="21">
        <v>0</v>
      </c>
      <c r="AW1183" s="21">
        <v>0</v>
      </c>
      <c r="AX1183" s="21">
        <v>0</v>
      </c>
      <c r="AZ118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100</v>
      </c>
      <c r="BA118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83" s="22">
        <f>Enrollment[[#This Row],[Refugee Children 3-14]]+Enrollment[[#This Row],[Refugee Children 15-24]]</f>
        <v>100</v>
      </c>
      <c r="BC118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8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83" s="22">
        <f>Enrollment[[#This Row],[Host Children 3-14]]+Enrollment[[#This Row],[Host Children 15-24]]</f>
        <v>0</v>
      </c>
      <c r="BF1183" s="22">
        <f>Enrollment[[#This Row],['# of Boys from refugee community in age group 3-5 enrolled in learning spaces]]+Enrollment[[#This Row],['# of Boys from refugee community in age group 6-14 enrolled in learning spaces]]</f>
        <v>48</v>
      </c>
      <c r="BG1183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183" s="22">
        <f>Enrollment[[#This Row],['# of Boys from host community in age group 3-5 enrolled in learning spaces]]+Enrollment[[#This Row],['# of Boys from host community in age group 6-14 enrolled in learning spaces]]</f>
        <v>0</v>
      </c>
      <c r="BI1183" s="22">
        <f>Enrollment[[#This Row],['# of Girls from host community in age group 3-5 enrolled in learning spaces]]+Enrollment[[#This Row],['# of Girls from host community in age group 6-14 enrolled in learning spaces]]</f>
        <v>0</v>
      </c>
      <c r="BJ1183" s="22">
        <f>Enrollment[[#This Row],[Male Refugee (3-14)]]+Enrollment[[#This Row],[Host Male (3-14)]]</f>
        <v>48</v>
      </c>
      <c r="BK1183" s="22">
        <f>Enrollment[[#This Row],[Female Refugee (3-14)]]+Enrollment[[#This Row],[Host Female (3-14)]]</f>
        <v>52</v>
      </c>
      <c r="BL118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8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83" s="22">
        <f>Enrollment[[#This Row],['# of Boys from host community in age group 15-17 enrolled in learning spaces]]+Enrollment[[#This Row],['# of Boys from host community in age group 18-24 enrolled in learning spaces]]</f>
        <v>0</v>
      </c>
      <c r="BO118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83" s="22">
        <f>Enrollment[[#This Row],[Male Refugee (15-24)]]+Enrollment[[#This Row],[Male Host (15-24)]]</f>
        <v>0</v>
      </c>
      <c r="BQ1183" s="22">
        <f>Enrollment[[#This Row],[Female Refugee  (15-24)]]+Enrollment[[#This Row],[Female Host (15-24)]]</f>
        <v>0</v>
      </c>
      <c r="BR1183" s="22">
        <f>Enrollment[[#This Row],[Total Male (3-14)]]+Enrollment[[#This Row],[Total Male (15-24)]]</f>
        <v>48</v>
      </c>
      <c r="BS1183" s="22">
        <f>Enrollment[[#This Row],[Total Female (3-14)]]+Enrollment[[#This Row],[Total Female (15-24)]]</f>
        <v>52</v>
      </c>
      <c r="BT1183" s="22">
        <f>Enrollment[[#This Row],[Refugee Total]]+Enrollment[[#This Row],[Total Host]]</f>
        <v>100</v>
      </c>
      <c r="BU1183" s="22">
        <f>Enrollment[[#This Row],['# of Girls from refugee community in age group 3-5 enrolled in learning spaces]]+Enrollment[[#This Row],['# of Girls from host community in age group 3-5 enrolled in learning spaces]]</f>
        <v>24</v>
      </c>
      <c r="BV1183" s="22">
        <f>Enrollment[[#This Row],['# of Girls from refugee community in age group 6-14 enrolled in learning spaces]]+Enrollment[[#This Row],['# of Girls from host community in age group 6-14 enrolled in learning spaces]]</f>
        <v>28</v>
      </c>
      <c r="BW118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8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83" s="22">
        <f>Enrollment[[#This Row],['# of Boys from refugee community in age group 3-5 enrolled in learning spaces]]+Enrollment[[#This Row],['# of Boys from host community in age group 3-5 enrolled in learning spaces]]</f>
        <v>23</v>
      </c>
      <c r="BZ1183" s="22">
        <f>Enrollment[[#This Row],['# of Boys from refugee community in age group 6-14 enrolled in learning spaces]]+Enrollment[[#This Row],['# of Boys from host community in age group 6-14 enrolled in learning spaces]]</f>
        <v>25</v>
      </c>
      <c r="CA118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8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84" spans="1:80">
      <c r="A1184" s="21" t="s">
        <v>56</v>
      </c>
      <c r="B1184" s="21" t="s">
        <v>85</v>
      </c>
      <c r="E1184" s="21" t="s">
        <v>1764</v>
      </c>
      <c r="F1184" s="21" t="s">
        <v>1765</v>
      </c>
      <c r="G1184" s="21">
        <v>31013075</v>
      </c>
      <c r="H1184" s="21" t="s">
        <v>166</v>
      </c>
      <c r="I1184" s="21" t="s">
        <v>167</v>
      </c>
      <c r="J1184" s="21" t="s">
        <v>168</v>
      </c>
      <c r="K1184" s="21">
        <v>21.1908712995121</v>
      </c>
      <c r="L1184" s="21">
        <v>92.146462111034594</v>
      </c>
      <c r="M1184" s="21">
        <v>-30.5618792306751</v>
      </c>
      <c r="N1184" s="21">
        <v>4</v>
      </c>
      <c r="P1184" s="21" t="s">
        <v>99</v>
      </c>
      <c r="Q1184" s="21" t="s">
        <v>108</v>
      </c>
      <c r="S1184" s="21">
        <v>23</v>
      </c>
      <c r="T1184" s="21">
        <v>0</v>
      </c>
      <c r="U1184" s="21">
        <v>24</v>
      </c>
      <c r="V1184" s="21">
        <v>0</v>
      </c>
      <c r="W1184" s="21">
        <v>0</v>
      </c>
      <c r="X1184" s="21">
        <v>0</v>
      </c>
      <c r="Y1184" s="21">
        <v>0</v>
      </c>
      <c r="Z1184" s="21">
        <v>0</v>
      </c>
      <c r="AA1184" s="21">
        <v>29</v>
      </c>
      <c r="AB1184" s="21">
        <v>0</v>
      </c>
      <c r="AC1184" s="21">
        <v>41</v>
      </c>
      <c r="AD1184" s="21">
        <v>0</v>
      </c>
      <c r="AE1184" s="21">
        <v>0</v>
      </c>
      <c r="AF1184" s="21">
        <v>0</v>
      </c>
      <c r="AG1184" s="21">
        <v>0</v>
      </c>
      <c r="AH1184" s="21">
        <v>0</v>
      </c>
      <c r="AI1184" s="21">
        <v>0</v>
      </c>
      <c r="AJ1184" s="21">
        <v>0</v>
      </c>
      <c r="AK1184" s="21">
        <v>0</v>
      </c>
      <c r="AL1184" s="21">
        <v>0</v>
      </c>
      <c r="AM1184" s="21">
        <v>0</v>
      </c>
      <c r="AN1184" s="21">
        <v>0</v>
      </c>
      <c r="AO1184" s="21">
        <v>0</v>
      </c>
      <c r="AP1184" s="21">
        <v>0</v>
      </c>
      <c r="AQ1184" s="21">
        <v>0</v>
      </c>
      <c r="AR1184" s="21">
        <v>0</v>
      </c>
      <c r="AS1184" s="21">
        <v>0</v>
      </c>
      <c r="AT1184" s="21">
        <v>0</v>
      </c>
      <c r="AU1184" s="21">
        <v>0</v>
      </c>
      <c r="AV1184" s="21">
        <v>0</v>
      </c>
      <c r="AW1184" s="21">
        <v>0</v>
      </c>
      <c r="AX1184" s="21">
        <v>0</v>
      </c>
      <c r="AZ118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117</v>
      </c>
      <c r="BA118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84" s="22">
        <f>Enrollment[[#This Row],[Refugee Children 3-14]]+Enrollment[[#This Row],[Refugee Children 15-24]]</f>
        <v>117</v>
      </c>
      <c r="BC118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8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84" s="22">
        <f>Enrollment[[#This Row],[Host Children 3-14]]+Enrollment[[#This Row],[Host Children 15-24]]</f>
        <v>0</v>
      </c>
      <c r="BF1184" s="22">
        <f>Enrollment[[#This Row],['# of Boys from refugee community in age group 3-5 enrolled in learning spaces]]+Enrollment[[#This Row],['# of Boys from refugee community in age group 6-14 enrolled in learning spaces]]</f>
        <v>65</v>
      </c>
      <c r="BG1184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184" s="22">
        <f>Enrollment[[#This Row],['# of Boys from host community in age group 3-5 enrolled in learning spaces]]+Enrollment[[#This Row],['# of Boys from host community in age group 6-14 enrolled in learning spaces]]</f>
        <v>0</v>
      </c>
      <c r="BI1184" s="22">
        <f>Enrollment[[#This Row],['# of Girls from host community in age group 3-5 enrolled in learning spaces]]+Enrollment[[#This Row],['# of Girls from host community in age group 6-14 enrolled in learning spaces]]</f>
        <v>0</v>
      </c>
      <c r="BJ1184" s="22">
        <f>Enrollment[[#This Row],[Male Refugee (3-14)]]+Enrollment[[#This Row],[Host Male (3-14)]]</f>
        <v>65</v>
      </c>
      <c r="BK1184" s="22">
        <f>Enrollment[[#This Row],[Female Refugee (3-14)]]+Enrollment[[#This Row],[Host Female (3-14)]]</f>
        <v>52</v>
      </c>
      <c r="BL118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8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84" s="22">
        <f>Enrollment[[#This Row],['# of Boys from host community in age group 15-17 enrolled in learning spaces]]+Enrollment[[#This Row],['# of Boys from host community in age group 18-24 enrolled in learning spaces]]</f>
        <v>0</v>
      </c>
      <c r="BO118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84" s="22">
        <f>Enrollment[[#This Row],[Male Refugee (15-24)]]+Enrollment[[#This Row],[Male Host (15-24)]]</f>
        <v>0</v>
      </c>
      <c r="BQ1184" s="22">
        <f>Enrollment[[#This Row],[Female Refugee  (15-24)]]+Enrollment[[#This Row],[Female Host (15-24)]]</f>
        <v>0</v>
      </c>
      <c r="BR1184" s="22">
        <f>Enrollment[[#This Row],[Total Male (3-14)]]+Enrollment[[#This Row],[Total Male (15-24)]]</f>
        <v>65</v>
      </c>
      <c r="BS1184" s="22">
        <f>Enrollment[[#This Row],[Total Female (3-14)]]+Enrollment[[#This Row],[Total Female (15-24)]]</f>
        <v>52</v>
      </c>
      <c r="BT1184" s="22">
        <f>Enrollment[[#This Row],[Refugee Total]]+Enrollment[[#This Row],[Total Host]]</f>
        <v>117</v>
      </c>
      <c r="BU1184" s="22">
        <f>Enrollment[[#This Row],['# of Girls from refugee community in age group 3-5 enrolled in learning spaces]]+Enrollment[[#This Row],['# of Girls from host community in age group 3-5 enrolled in learning spaces]]</f>
        <v>23</v>
      </c>
      <c r="BV1184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18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8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84" s="22">
        <f>Enrollment[[#This Row],['# of Boys from refugee community in age group 3-5 enrolled in learning spaces]]+Enrollment[[#This Row],['# of Boys from host community in age group 3-5 enrolled in learning spaces]]</f>
        <v>24</v>
      </c>
      <c r="BZ1184" s="22">
        <f>Enrollment[[#This Row],['# of Boys from refugee community in age group 6-14 enrolled in learning spaces]]+Enrollment[[#This Row],['# of Boys from host community in age group 6-14 enrolled in learning spaces]]</f>
        <v>41</v>
      </c>
      <c r="CA118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8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85" spans="1:80">
      <c r="A1185" s="21" t="s">
        <v>56</v>
      </c>
      <c r="B1185" s="21" t="s">
        <v>85</v>
      </c>
      <c r="E1185" s="21" t="s">
        <v>1766</v>
      </c>
      <c r="F1185" s="21" t="s">
        <v>1716</v>
      </c>
      <c r="G1185" s="21">
        <v>31012935</v>
      </c>
      <c r="H1185" s="21" t="s">
        <v>166</v>
      </c>
      <c r="I1185" s="21" t="s">
        <v>259</v>
      </c>
      <c r="J1185" s="21" t="s">
        <v>168</v>
      </c>
      <c r="K1185" s="21">
        <v>21.189947717048799</v>
      </c>
      <c r="L1185" s="21">
        <v>92.145653733906599</v>
      </c>
      <c r="M1185" s="21">
        <v>-32.480689115055903</v>
      </c>
      <c r="N1185" s="21">
        <v>4</v>
      </c>
      <c r="P1185" s="21" t="s">
        <v>99</v>
      </c>
      <c r="Q1185" s="21" t="s">
        <v>108</v>
      </c>
      <c r="S1185" s="21">
        <v>22</v>
      </c>
      <c r="T1185" s="21">
        <v>0</v>
      </c>
      <c r="U1185" s="21">
        <v>20</v>
      </c>
      <c r="V1185" s="21">
        <v>0</v>
      </c>
      <c r="W1185" s="21">
        <v>0</v>
      </c>
      <c r="X1185" s="21">
        <v>0</v>
      </c>
      <c r="Y1185" s="21">
        <v>0</v>
      </c>
      <c r="Z1185" s="21">
        <v>0</v>
      </c>
      <c r="AA1185" s="21">
        <v>35</v>
      </c>
      <c r="AB1185" s="21">
        <v>0</v>
      </c>
      <c r="AC1185" s="21">
        <v>35</v>
      </c>
      <c r="AD1185" s="21">
        <v>0</v>
      </c>
      <c r="AE1185" s="21">
        <v>0</v>
      </c>
      <c r="AF1185" s="21">
        <v>0</v>
      </c>
      <c r="AG1185" s="21">
        <v>0</v>
      </c>
      <c r="AH1185" s="21">
        <v>0</v>
      </c>
      <c r="AI1185" s="21">
        <v>0</v>
      </c>
      <c r="AJ1185" s="21">
        <v>0</v>
      </c>
      <c r="AK1185" s="21">
        <v>0</v>
      </c>
      <c r="AL1185" s="21">
        <v>0</v>
      </c>
      <c r="AM1185" s="21">
        <v>0</v>
      </c>
      <c r="AN1185" s="21">
        <v>0</v>
      </c>
      <c r="AO1185" s="21">
        <v>0</v>
      </c>
      <c r="AP1185" s="21">
        <v>0</v>
      </c>
      <c r="AQ1185" s="21">
        <v>0</v>
      </c>
      <c r="AR1185" s="21">
        <v>0</v>
      </c>
      <c r="AS1185" s="21">
        <v>0</v>
      </c>
      <c r="AT1185" s="21">
        <v>0</v>
      </c>
      <c r="AU1185" s="21">
        <v>0</v>
      </c>
      <c r="AV1185" s="21">
        <v>0</v>
      </c>
      <c r="AW1185" s="21">
        <v>0</v>
      </c>
      <c r="AX1185" s="21">
        <v>0</v>
      </c>
      <c r="AZ118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112</v>
      </c>
      <c r="BA118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85" s="22">
        <f>Enrollment[[#This Row],[Refugee Children 3-14]]+Enrollment[[#This Row],[Refugee Children 15-24]]</f>
        <v>112</v>
      </c>
      <c r="BC118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8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85" s="22">
        <f>Enrollment[[#This Row],[Host Children 3-14]]+Enrollment[[#This Row],[Host Children 15-24]]</f>
        <v>0</v>
      </c>
      <c r="BF1185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185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185" s="22">
        <f>Enrollment[[#This Row],['# of Boys from host community in age group 3-5 enrolled in learning spaces]]+Enrollment[[#This Row],['# of Boys from host community in age group 6-14 enrolled in learning spaces]]</f>
        <v>0</v>
      </c>
      <c r="BI1185" s="22">
        <f>Enrollment[[#This Row],['# of Girls from host community in age group 3-5 enrolled in learning spaces]]+Enrollment[[#This Row],['# of Girls from host community in age group 6-14 enrolled in learning spaces]]</f>
        <v>0</v>
      </c>
      <c r="BJ1185" s="22">
        <f>Enrollment[[#This Row],[Male Refugee (3-14)]]+Enrollment[[#This Row],[Host Male (3-14)]]</f>
        <v>55</v>
      </c>
      <c r="BK1185" s="22">
        <f>Enrollment[[#This Row],[Female Refugee (3-14)]]+Enrollment[[#This Row],[Host Female (3-14)]]</f>
        <v>57</v>
      </c>
      <c r="BL118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8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85" s="22">
        <f>Enrollment[[#This Row],['# of Boys from host community in age group 15-17 enrolled in learning spaces]]+Enrollment[[#This Row],['# of Boys from host community in age group 18-24 enrolled in learning spaces]]</f>
        <v>0</v>
      </c>
      <c r="BO118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85" s="22">
        <f>Enrollment[[#This Row],[Male Refugee (15-24)]]+Enrollment[[#This Row],[Male Host (15-24)]]</f>
        <v>0</v>
      </c>
      <c r="BQ1185" s="22">
        <f>Enrollment[[#This Row],[Female Refugee  (15-24)]]+Enrollment[[#This Row],[Female Host (15-24)]]</f>
        <v>0</v>
      </c>
      <c r="BR1185" s="22">
        <f>Enrollment[[#This Row],[Total Male (3-14)]]+Enrollment[[#This Row],[Total Male (15-24)]]</f>
        <v>55</v>
      </c>
      <c r="BS1185" s="22">
        <f>Enrollment[[#This Row],[Total Female (3-14)]]+Enrollment[[#This Row],[Total Female (15-24)]]</f>
        <v>57</v>
      </c>
      <c r="BT1185" s="22">
        <f>Enrollment[[#This Row],[Refugee Total]]+Enrollment[[#This Row],[Total Host]]</f>
        <v>112</v>
      </c>
      <c r="BU1185" s="22">
        <f>Enrollment[[#This Row],['# of Girls from refugee community in age group 3-5 enrolled in learning spaces]]+Enrollment[[#This Row],['# of Girls from host community in age group 3-5 enrolled in learning spaces]]</f>
        <v>22</v>
      </c>
      <c r="BV1185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18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8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85" s="22">
        <f>Enrollment[[#This Row],['# of Boys from refugee community in age group 3-5 enrolled in learning spaces]]+Enrollment[[#This Row],['# of Boys from host community in age group 3-5 enrolled in learning spaces]]</f>
        <v>20</v>
      </c>
      <c r="BZ1185" s="22">
        <f>Enrollment[[#This Row],['# of Boys from refugee community in age group 6-14 enrolled in learning spaces]]+Enrollment[[#This Row],['# of Boys from host community in age group 6-14 enrolled in learning spaces]]</f>
        <v>35</v>
      </c>
      <c r="CA118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8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86" spans="1:80">
      <c r="A1186" s="21" t="s">
        <v>56</v>
      </c>
      <c r="B1186" s="21" t="s">
        <v>85</v>
      </c>
      <c r="E1186" s="21" t="s">
        <v>1767</v>
      </c>
      <c r="F1186" s="21" t="s">
        <v>1689</v>
      </c>
      <c r="G1186" s="21">
        <v>31013065</v>
      </c>
      <c r="H1186" s="21" t="s">
        <v>166</v>
      </c>
      <c r="I1186" s="21" t="s">
        <v>259</v>
      </c>
      <c r="J1186" s="21" t="s">
        <v>168</v>
      </c>
      <c r="K1186" s="21">
        <v>21.190444265084299</v>
      </c>
      <c r="L1186" s="21">
        <v>92.150257939214995</v>
      </c>
      <c r="M1186" s="21">
        <v>-42.322047967187501</v>
      </c>
      <c r="N1186" s="21">
        <v>4</v>
      </c>
      <c r="P1186" s="21" t="s">
        <v>99</v>
      </c>
      <c r="Q1186" s="21" t="s">
        <v>108</v>
      </c>
      <c r="S1186" s="21">
        <v>36</v>
      </c>
      <c r="T1186" s="21">
        <v>0</v>
      </c>
      <c r="U1186" s="21">
        <v>34</v>
      </c>
      <c r="V1186" s="21">
        <v>0</v>
      </c>
      <c r="W1186" s="21">
        <v>0</v>
      </c>
      <c r="X1186" s="21">
        <v>0</v>
      </c>
      <c r="Y1186" s="21">
        <v>0</v>
      </c>
      <c r="Z1186" s="21">
        <v>0</v>
      </c>
      <c r="AA1186" s="21">
        <v>15</v>
      </c>
      <c r="AB1186" s="21">
        <v>0</v>
      </c>
      <c r="AC1186" s="21">
        <v>20</v>
      </c>
      <c r="AD1186" s="21">
        <v>0</v>
      </c>
      <c r="AE1186" s="21">
        <v>0</v>
      </c>
      <c r="AF1186" s="21">
        <v>0</v>
      </c>
      <c r="AG1186" s="21">
        <v>0</v>
      </c>
      <c r="AH1186" s="21">
        <v>0</v>
      </c>
      <c r="AI1186" s="21">
        <v>0</v>
      </c>
      <c r="AJ1186" s="21">
        <v>0</v>
      </c>
      <c r="AK1186" s="21">
        <v>0</v>
      </c>
      <c r="AL1186" s="21">
        <v>0</v>
      </c>
      <c r="AM1186" s="21">
        <v>0</v>
      </c>
      <c r="AN1186" s="21">
        <v>0</v>
      </c>
      <c r="AO1186" s="21">
        <v>0</v>
      </c>
      <c r="AP1186" s="21">
        <v>0</v>
      </c>
      <c r="AQ1186" s="21">
        <v>0</v>
      </c>
      <c r="AR1186" s="21">
        <v>0</v>
      </c>
      <c r="AS1186" s="21">
        <v>0</v>
      </c>
      <c r="AT1186" s="21">
        <v>0</v>
      </c>
      <c r="AU1186" s="21">
        <v>0</v>
      </c>
      <c r="AV1186" s="21">
        <v>0</v>
      </c>
      <c r="AW1186" s="21">
        <v>0</v>
      </c>
      <c r="AX1186" s="21">
        <v>0</v>
      </c>
      <c r="AZ118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8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86" s="22">
        <f>Enrollment[[#This Row],[Refugee Children 3-14]]+Enrollment[[#This Row],[Refugee Children 15-24]]</f>
        <v>105</v>
      </c>
      <c r="BC118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8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86" s="22">
        <f>Enrollment[[#This Row],[Host Children 3-14]]+Enrollment[[#This Row],[Host Children 15-24]]</f>
        <v>0</v>
      </c>
      <c r="BF1186" s="22">
        <f>Enrollment[[#This Row],['# of Boys from refugee community in age group 3-5 enrolled in learning spaces]]+Enrollment[[#This Row],['# of Boys from refugee community in age group 6-14 enrolled in learning spaces]]</f>
        <v>54</v>
      </c>
      <c r="BG1186" s="22">
        <f>Enrollment[[#This Row],['# of Girls from refugee community in age group 3-5 enrolled in learning spaces]]+Enrollment[[#This Row],['# of Girls from refugee community in age group 6-14 enrolled in learning spaces]]</f>
        <v>51</v>
      </c>
      <c r="BH1186" s="22">
        <f>Enrollment[[#This Row],['# of Boys from host community in age group 3-5 enrolled in learning spaces]]+Enrollment[[#This Row],['# of Boys from host community in age group 6-14 enrolled in learning spaces]]</f>
        <v>0</v>
      </c>
      <c r="BI1186" s="22">
        <f>Enrollment[[#This Row],['# of Girls from host community in age group 3-5 enrolled in learning spaces]]+Enrollment[[#This Row],['# of Girls from host community in age group 6-14 enrolled in learning spaces]]</f>
        <v>0</v>
      </c>
      <c r="BJ1186" s="22">
        <f>Enrollment[[#This Row],[Male Refugee (3-14)]]+Enrollment[[#This Row],[Host Male (3-14)]]</f>
        <v>54</v>
      </c>
      <c r="BK1186" s="22">
        <f>Enrollment[[#This Row],[Female Refugee (3-14)]]+Enrollment[[#This Row],[Host Female (3-14)]]</f>
        <v>51</v>
      </c>
      <c r="BL118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8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86" s="22">
        <f>Enrollment[[#This Row],['# of Boys from host community in age group 15-17 enrolled in learning spaces]]+Enrollment[[#This Row],['# of Boys from host community in age group 18-24 enrolled in learning spaces]]</f>
        <v>0</v>
      </c>
      <c r="BO118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86" s="22">
        <f>Enrollment[[#This Row],[Male Refugee (15-24)]]+Enrollment[[#This Row],[Male Host (15-24)]]</f>
        <v>0</v>
      </c>
      <c r="BQ1186" s="22">
        <f>Enrollment[[#This Row],[Female Refugee  (15-24)]]+Enrollment[[#This Row],[Female Host (15-24)]]</f>
        <v>0</v>
      </c>
      <c r="BR1186" s="22">
        <f>Enrollment[[#This Row],[Total Male (3-14)]]+Enrollment[[#This Row],[Total Male (15-24)]]</f>
        <v>54</v>
      </c>
      <c r="BS1186" s="22">
        <f>Enrollment[[#This Row],[Total Female (3-14)]]+Enrollment[[#This Row],[Total Female (15-24)]]</f>
        <v>51</v>
      </c>
      <c r="BT1186" s="22">
        <f>Enrollment[[#This Row],[Refugee Total]]+Enrollment[[#This Row],[Total Host]]</f>
        <v>105</v>
      </c>
      <c r="BU1186" s="22">
        <f>Enrollment[[#This Row],['# of Girls from refugee community in age group 3-5 enrolled in learning spaces]]+Enrollment[[#This Row],['# of Girls from host community in age group 3-5 enrolled in learning spaces]]</f>
        <v>36</v>
      </c>
      <c r="BV1186" s="22">
        <f>Enrollment[[#This Row],['# of Girls from refugee community in age group 6-14 enrolled in learning spaces]]+Enrollment[[#This Row],['# of Girls from host community in age group 6-14 enrolled in learning spaces]]</f>
        <v>15</v>
      </c>
      <c r="BW118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8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86" s="22">
        <f>Enrollment[[#This Row],['# of Boys from refugee community in age group 3-5 enrolled in learning spaces]]+Enrollment[[#This Row],['# of Boys from host community in age group 3-5 enrolled in learning spaces]]</f>
        <v>34</v>
      </c>
      <c r="BZ1186" s="22">
        <f>Enrollment[[#This Row],['# of Boys from refugee community in age group 6-14 enrolled in learning spaces]]+Enrollment[[#This Row],['# of Boys from host community in age group 6-14 enrolled in learning spaces]]</f>
        <v>20</v>
      </c>
      <c r="CA118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86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87" spans="1:80">
      <c r="A1187" s="21" t="s">
        <v>56</v>
      </c>
      <c r="B1187" s="21" t="s">
        <v>85</v>
      </c>
      <c r="E1187" s="21" t="s">
        <v>1768</v>
      </c>
      <c r="F1187" s="21" t="s">
        <v>1769</v>
      </c>
      <c r="G1187" s="21">
        <v>31013086</v>
      </c>
      <c r="H1187" s="21" t="s">
        <v>166</v>
      </c>
      <c r="I1187" s="21" t="s">
        <v>259</v>
      </c>
      <c r="J1187" s="21" t="s">
        <v>168</v>
      </c>
      <c r="K1187" s="21">
        <v>21.186230739530998</v>
      </c>
      <c r="L1187" s="21">
        <v>92.150938585140494</v>
      </c>
      <c r="M1187" s="21">
        <v>-54.6603558511476</v>
      </c>
      <c r="N1187" s="21">
        <v>4</v>
      </c>
      <c r="P1187" s="21" t="s">
        <v>99</v>
      </c>
      <c r="Q1187" s="21" t="s">
        <v>108</v>
      </c>
      <c r="S1187" s="21">
        <v>23</v>
      </c>
      <c r="T1187" s="21">
        <v>0</v>
      </c>
      <c r="U1187" s="21">
        <v>22</v>
      </c>
      <c r="V1187" s="21">
        <v>0</v>
      </c>
      <c r="W1187" s="21">
        <v>0</v>
      </c>
      <c r="X1187" s="21">
        <v>0</v>
      </c>
      <c r="Y1187" s="21">
        <v>0</v>
      </c>
      <c r="Z1187" s="21">
        <v>0</v>
      </c>
      <c r="AA1187" s="21">
        <v>26</v>
      </c>
      <c r="AB1187" s="21">
        <v>0</v>
      </c>
      <c r="AC1187" s="21">
        <v>44</v>
      </c>
      <c r="AD1187" s="21">
        <v>0</v>
      </c>
      <c r="AE1187" s="21">
        <v>0</v>
      </c>
      <c r="AF1187" s="21">
        <v>0</v>
      </c>
      <c r="AG1187" s="21">
        <v>0</v>
      </c>
      <c r="AH1187" s="21">
        <v>0</v>
      </c>
      <c r="AI1187" s="21">
        <v>0</v>
      </c>
      <c r="AJ1187" s="21">
        <v>0</v>
      </c>
      <c r="AK1187" s="21">
        <v>0</v>
      </c>
      <c r="AL1187" s="21">
        <v>0</v>
      </c>
      <c r="AM1187" s="21">
        <v>0</v>
      </c>
      <c r="AN1187" s="21">
        <v>0</v>
      </c>
      <c r="AO1187" s="21">
        <v>0</v>
      </c>
      <c r="AP1187" s="21">
        <v>0</v>
      </c>
      <c r="AQ1187" s="21">
        <v>0</v>
      </c>
      <c r="AR1187" s="21">
        <v>0</v>
      </c>
      <c r="AS1187" s="21">
        <v>0</v>
      </c>
      <c r="AT1187" s="21">
        <v>0</v>
      </c>
      <c r="AU1187" s="21">
        <v>0</v>
      </c>
      <c r="AV1187" s="21">
        <v>0</v>
      </c>
      <c r="AW1187" s="21">
        <v>0</v>
      </c>
      <c r="AX1187" s="21">
        <v>0</v>
      </c>
      <c r="AZ1187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115</v>
      </c>
      <c r="BA1187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87" s="22">
        <f>Enrollment[[#This Row],[Refugee Children 3-14]]+Enrollment[[#This Row],[Refugee Children 15-24]]</f>
        <v>115</v>
      </c>
      <c r="BC1187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87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87" s="22">
        <f>Enrollment[[#This Row],[Host Children 3-14]]+Enrollment[[#This Row],[Host Children 15-24]]</f>
        <v>0</v>
      </c>
      <c r="BF1187" s="22">
        <f>Enrollment[[#This Row],['# of Boys from refugee community in age group 3-5 enrolled in learning spaces]]+Enrollment[[#This Row],['# of Boys from refugee community in age group 6-14 enrolled in learning spaces]]</f>
        <v>66</v>
      </c>
      <c r="BG1187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187" s="22">
        <f>Enrollment[[#This Row],['# of Boys from host community in age group 3-5 enrolled in learning spaces]]+Enrollment[[#This Row],['# of Boys from host community in age group 6-14 enrolled in learning spaces]]</f>
        <v>0</v>
      </c>
      <c r="BI1187" s="22">
        <f>Enrollment[[#This Row],['# of Girls from host community in age group 3-5 enrolled in learning spaces]]+Enrollment[[#This Row],['# of Girls from host community in age group 6-14 enrolled in learning spaces]]</f>
        <v>0</v>
      </c>
      <c r="BJ1187" s="22">
        <f>Enrollment[[#This Row],[Male Refugee (3-14)]]+Enrollment[[#This Row],[Host Male (3-14)]]</f>
        <v>66</v>
      </c>
      <c r="BK1187" s="22">
        <f>Enrollment[[#This Row],[Female Refugee (3-14)]]+Enrollment[[#This Row],[Host Female (3-14)]]</f>
        <v>49</v>
      </c>
      <c r="BL1187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87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87" s="22">
        <f>Enrollment[[#This Row],['# of Boys from host community in age group 15-17 enrolled in learning spaces]]+Enrollment[[#This Row],['# of Boys from host community in age group 18-24 enrolled in learning spaces]]</f>
        <v>0</v>
      </c>
      <c r="BO1187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87" s="22">
        <f>Enrollment[[#This Row],[Male Refugee (15-24)]]+Enrollment[[#This Row],[Male Host (15-24)]]</f>
        <v>0</v>
      </c>
      <c r="BQ1187" s="22">
        <f>Enrollment[[#This Row],[Female Refugee  (15-24)]]+Enrollment[[#This Row],[Female Host (15-24)]]</f>
        <v>0</v>
      </c>
      <c r="BR1187" s="22">
        <f>Enrollment[[#This Row],[Total Male (3-14)]]+Enrollment[[#This Row],[Total Male (15-24)]]</f>
        <v>66</v>
      </c>
      <c r="BS1187" s="22">
        <f>Enrollment[[#This Row],[Total Female (3-14)]]+Enrollment[[#This Row],[Total Female (15-24)]]</f>
        <v>49</v>
      </c>
      <c r="BT1187" s="22">
        <f>Enrollment[[#This Row],[Refugee Total]]+Enrollment[[#This Row],[Total Host]]</f>
        <v>115</v>
      </c>
      <c r="BU1187" s="22">
        <f>Enrollment[[#This Row],['# of Girls from refugee community in age group 3-5 enrolled in learning spaces]]+Enrollment[[#This Row],['# of Girls from host community in age group 3-5 enrolled in learning spaces]]</f>
        <v>23</v>
      </c>
      <c r="BV1187" s="22">
        <f>Enrollment[[#This Row],['# of Girls from refugee community in age group 6-14 enrolled in learning spaces]]+Enrollment[[#This Row],['# of Girls from host community in age group 6-14 enrolled in learning spaces]]</f>
        <v>26</v>
      </c>
      <c r="BW1187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87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87" s="22">
        <f>Enrollment[[#This Row],['# of Boys from refugee community in age group 3-5 enrolled in learning spaces]]+Enrollment[[#This Row],['# of Boys from host community in age group 3-5 enrolled in learning spaces]]</f>
        <v>22</v>
      </c>
      <c r="BZ1187" s="22">
        <f>Enrollment[[#This Row],['# of Boys from refugee community in age group 6-14 enrolled in learning spaces]]+Enrollment[[#This Row],['# of Boys from host community in age group 6-14 enrolled in learning spaces]]</f>
        <v>44</v>
      </c>
      <c r="CA1187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87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88" spans="1:80">
      <c r="A1188" s="21" t="s">
        <v>56</v>
      </c>
      <c r="B1188" s="21" t="s">
        <v>85</v>
      </c>
      <c r="E1188" s="21" t="s">
        <v>1770</v>
      </c>
      <c r="F1188" s="21" t="s">
        <v>1631</v>
      </c>
      <c r="G1188" s="21">
        <v>31013060</v>
      </c>
      <c r="H1188" s="21" t="s">
        <v>166</v>
      </c>
      <c r="I1188" s="21" t="s">
        <v>259</v>
      </c>
      <c r="J1188" s="21" t="s">
        <v>168</v>
      </c>
      <c r="K1188" s="21">
        <v>21.185420000000001</v>
      </c>
      <c r="L1188" s="21">
        <v>92.149362999999994</v>
      </c>
      <c r="M1188" s="21">
        <v>0</v>
      </c>
      <c r="N1188" s="21">
        <v>0</v>
      </c>
      <c r="P1188" s="21" t="s">
        <v>99</v>
      </c>
      <c r="Q1188" s="21" t="s">
        <v>108</v>
      </c>
      <c r="S1188" s="21">
        <v>23</v>
      </c>
      <c r="T1188" s="21">
        <v>0</v>
      </c>
      <c r="U1188" s="21">
        <v>22</v>
      </c>
      <c r="V1188" s="21">
        <v>0</v>
      </c>
      <c r="W1188" s="21">
        <v>0</v>
      </c>
      <c r="X1188" s="21">
        <v>0</v>
      </c>
      <c r="Y1188" s="21">
        <v>0</v>
      </c>
      <c r="Z1188" s="21">
        <v>0</v>
      </c>
      <c r="AA1188" s="21">
        <v>35</v>
      </c>
      <c r="AB1188" s="21">
        <v>0</v>
      </c>
      <c r="AC1188" s="21">
        <v>35</v>
      </c>
      <c r="AD1188" s="21">
        <v>0</v>
      </c>
      <c r="AE1188" s="21">
        <v>0</v>
      </c>
      <c r="AF1188" s="21">
        <v>0</v>
      </c>
      <c r="AG1188" s="21">
        <v>0</v>
      </c>
      <c r="AH1188" s="21">
        <v>0</v>
      </c>
      <c r="AI1188" s="21">
        <v>0</v>
      </c>
      <c r="AJ1188" s="21">
        <v>0</v>
      </c>
      <c r="AK1188" s="21">
        <v>0</v>
      </c>
      <c r="AL1188" s="21">
        <v>0</v>
      </c>
      <c r="AM1188" s="21">
        <v>0</v>
      </c>
      <c r="AN1188" s="21">
        <v>0</v>
      </c>
      <c r="AO1188" s="21">
        <v>0</v>
      </c>
      <c r="AP1188" s="21">
        <v>0</v>
      </c>
      <c r="AQ1188" s="21">
        <v>0</v>
      </c>
      <c r="AR1188" s="21">
        <v>0</v>
      </c>
      <c r="AS1188" s="21">
        <v>0</v>
      </c>
      <c r="AT1188" s="21">
        <v>0</v>
      </c>
      <c r="AU1188" s="21">
        <v>0</v>
      </c>
      <c r="AV1188" s="21">
        <v>0</v>
      </c>
      <c r="AW1188" s="21">
        <v>0</v>
      </c>
      <c r="AX1188" s="21">
        <v>0</v>
      </c>
      <c r="AZ1188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115</v>
      </c>
      <c r="BA1188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88" s="22">
        <f>Enrollment[[#This Row],[Refugee Children 3-14]]+Enrollment[[#This Row],[Refugee Children 15-24]]</f>
        <v>115</v>
      </c>
      <c r="BC1188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88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88" s="22">
        <f>Enrollment[[#This Row],[Host Children 3-14]]+Enrollment[[#This Row],[Host Children 15-24]]</f>
        <v>0</v>
      </c>
      <c r="BF1188" s="22">
        <f>Enrollment[[#This Row],['# of Boys from refugee community in age group 3-5 enrolled in learning spaces]]+Enrollment[[#This Row],['# of Boys from refugee community in age group 6-14 enrolled in learning spaces]]</f>
        <v>57</v>
      </c>
      <c r="BG1188" s="22">
        <f>Enrollment[[#This Row],['# of Girls from refugee community in age group 3-5 enrolled in learning spaces]]+Enrollment[[#This Row],['# of Girls from refugee community in age group 6-14 enrolled in learning spaces]]</f>
        <v>58</v>
      </c>
      <c r="BH1188" s="22">
        <f>Enrollment[[#This Row],['# of Boys from host community in age group 3-5 enrolled in learning spaces]]+Enrollment[[#This Row],['# of Boys from host community in age group 6-14 enrolled in learning spaces]]</f>
        <v>0</v>
      </c>
      <c r="BI1188" s="22">
        <f>Enrollment[[#This Row],['# of Girls from host community in age group 3-5 enrolled in learning spaces]]+Enrollment[[#This Row],['# of Girls from host community in age group 6-14 enrolled in learning spaces]]</f>
        <v>0</v>
      </c>
      <c r="BJ1188" s="22">
        <f>Enrollment[[#This Row],[Male Refugee (3-14)]]+Enrollment[[#This Row],[Host Male (3-14)]]</f>
        <v>57</v>
      </c>
      <c r="BK1188" s="22">
        <f>Enrollment[[#This Row],[Female Refugee (3-14)]]+Enrollment[[#This Row],[Host Female (3-14)]]</f>
        <v>58</v>
      </c>
      <c r="BL1188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88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88" s="22">
        <f>Enrollment[[#This Row],['# of Boys from host community in age group 15-17 enrolled in learning spaces]]+Enrollment[[#This Row],['# of Boys from host community in age group 18-24 enrolled in learning spaces]]</f>
        <v>0</v>
      </c>
      <c r="BO1188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88" s="22">
        <f>Enrollment[[#This Row],[Male Refugee (15-24)]]+Enrollment[[#This Row],[Male Host (15-24)]]</f>
        <v>0</v>
      </c>
      <c r="BQ1188" s="22">
        <f>Enrollment[[#This Row],[Female Refugee  (15-24)]]+Enrollment[[#This Row],[Female Host (15-24)]]</f>
        <v>0</v>
      </c>
      <c r="BR1188" s="22">
        <f>Enrollment[[#This Row],[Total Male (3-14)]]+Enrollment[[#This Row],[Total Male (15-24)]]</f>
        <v>57</v>
      </c>
      <c r="BS1188" s="22">
        <f>Enrollment[[#This Row],[Total Female (3-14)]]+Enrollment[[#This Row],[Total Female (15-24)]]</f>
        <v>58</v>
      </c>
      <c r="BT1188" s="22">
        <f>Enrollment[[#This Row],[Refugee Total]]+Enrollment[[#This Row],[Total Host]]</f>
        <v>115</v>
      </c>
      <c r="BU1188" s="22">
        <f>Enrollment[[#This Row],['# of Girls from refugee community in age group 3-5 enrolled in learning spaces]]+Enrollment[[#This Row],['# of Girls from host community in age group 3-5 enrolled in learning spaces]]</f>
        <v>23</v>
      </c>
      <c r="BV1188" s="22">
        <f>Enrollment[[#This Row],['# of Girls from refugee community in age group 6-14 enrolled in learning spaces]]+Enrollment[[#This Row],['# of Girls from host community in age group 6-14 enrolled in learning spaces]]</f>
        <v>35</v>
      </c>
      <c r="BW1188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88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88" s="22">
        <f>Enrollment[[#This Row],['# of Boys from refugee community in age group 3-5 enrolled in learning spaces]]+Enrollment[[#This Row],['# of Boys from host community in age group 3-5 enrolled in learning spaces]]</f>
        <v>22</v>
      </c>
      <c r="BZ1188" s="22">
        <f>Enrollment[[#This Row],['# of Boys from refugee community in age group 6-14 enrolled in learning spaces]]+Enrollment[[#This Row],['# of Boys from host community in age group 6-14 enrolled in learning spaces]]</f>
        <v>35</v>
      </c>
      <c r="CA1188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88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89" spans="1:80">
      <c r="A1189" s="21" t="s">
        <v>56</v>
      </c>
      <c r="B1189" s="21" t="s">
        <v>85</v>
      </c>
      <c r="E1189" s="21" t="s">
        <v>1771</v>
      </c>
      <c r="F1189" s="21" t="s">
        <v>1772</v>
      </c>
      <c r="G1189" s="21">
        <v>31013079</v>
      </c>
      <c r="H1189" s="21" t="s">
        <v>166</v>
      </c>
      <c r="I1189" s="21" t="s">
        <v>259</v>
      </c>
      <c r="J1189" s="21" t="s">
        <v>168</v>
      </c>
      <c r="K1189" s="21">
        <v>21.189196513589</v>
      </c>
      <c r="L1189" s="21">
        <v>92.147121971567998</v>
      </c>
      <c r="M1189" s="21">
        <v>-40.777767753138399</v>
      </c>
      <c r="N1189" s="21">
        <v>4</v>
      </c>
      <c r="P1189" s="21" t="s">
        <v>99</v>
      </c>
      <c r="Q1189" s="21" t="s">
        <v>108</v>
      </c>
      <c r="S1189" s="21">
        <v>20</v>
      </c>
      <c r="T1189" s="21">
        <v>0</v>
      </c>
      <c r="U1189" s="21">
        <v>20</v>
      </c>
      <c r="V1189" s="21">
        <v>0</v>
      </c>
      <c r="W1189" s="21">
        <v>0</v>
      </c>
      <c r="X1189" s="21">
        <v>0</v>
      </c>
      <c r="Y1189" s="21">
        <v>0</v>
      </c>
      <c r="Z1189" s="21">
        <v>0</v>
      </c>
      <c r="AA1189" s="21">
        <v>37</v>
      </c>
      <c r="AB1189" s="21">
        <v>0</v>
      </c>
      <c r="AC1189" s="21">
        <v>33</v>
      </c>
      <c r="AD1189" s="21">
        <v>0</v>
      </c>
      <c r="AE1189" s="21">
        <v>0</v>
      </c>
      <c r="AF1189" s="21">
        <v>0</v>
      </c>
      <c r="AG1189" s="21">
        <v>0</v>
      </c>
      <c r="AH1189" s="21">
        <v>0</v>
      </c>
      <c r="AI1189" s="21">
        <v>0</v>
      </c>
      <c r="AJ1189" s="21">
        <v>0</v>
      </c>
      <c r="AK1189" s="21">
        <v>0</v>
      </c>
      <c r="AL1189" s="21">
        <v>0</v>
      </c>
      <c r="AM1189" s="21">
        <v>0</v>
      </c>
      <c r="AN1189" s="21">
        <v>0</v>
      </c>
      <c r="AO1189" s="21">
        <v>0</v>
      </c>
      <c r="AP1189" s="21">
        <v>0</v>
      </c>
      <c r="AQ1189" s="21">
        <v>0</v>
      </c>
      <c r="AR1189" s="21">
        <v>0</v>
      </c>
      <c r="AS1189" s="21">
        <v>0</v>
      </c>
      <c r="AT1189" s="21">
        <v>0</v>
      </c>
      <c r="AU1189" s="21">
        <v>0</v>
      </c>
      <c r="AV1189" s="21">
        <v>0</v>
      </c>
      <c r="AW1189" s="21">
        <v>0</v>
      </c>
      <c r="AX1189" s="21">
        <v>0</v>
      </c>
      <c r="AZ1189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110</v>
      </c>
      <c r="BA1189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89" s="22">
        <f>Enrollment[[#This Row],[Refugee Children 3-14]]+Enrollment[[#This Row],[Refugee Children 15-24]]</f>
        <v>110</v>
      </c>
      <c r="BC1189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89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89" s="22">
        <f>Enrollment[[#This Row],[Host Children 3-14]]+Enrollment[[#This Row],[Host Children 15-24]]</f>
        <v>0</v>
      </c>
      <c r="BF1189" s="22">
        <f>Enrollment[[#This Row],['# of Boys from refugee community in age group 3-5 enrolled in learning spaces]]+Enrollment[[#This Row],['# of Boys from refugee community in age group 6-14 enrolled in learning spaces]]</f>
        <v>53</v>
      </c>
      <c r="BG1189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189" s="22">
        <f>Enrollment[[#This Row],['# of Boys from host community in age group 3-5 enrolled in learning spaces]]+Enrollment[[#This Row],['# of Boys from host community in age group 6-14 enrolled in learning spaces]]</f>
        <v>0</v>
      </c>
      <c r="BI1189" s="22">
        <f>Enrollment[[#This Row],['# of Girls from host community in age group 3-5 enrolled in learning spaces]]+Enrollment[[#This Row],['# of Girls from host community in age group 6-14 enrolled in learning spaces]]</f>
        <v>0</v>
      </c>
      <c r="BJ1189" s="22">
        <f>Enrollment[[#This Row],[Male Refugee (3-14)]]+Enrollment[[#This Row],[Host Male (3-14)]]</f>
        <v>53</v>
      </c>
      <c r="BK1189" s="22">
        <f>Enrollment[[#This Row],[Female Refugee (3-14)]]+Enrollment[[#This Row],[Host Female (3-14)]]</f>
        <v>57</v>
      </c>
      <c r="BL1189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89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89" s="22">
        <f>Enrollment[[#This Row],['# of Boys from host community in age group 15-17 enrolled in learning spaces]]+Enrollment[[#This Row],['# of Boys from host community in age group 18-24 enrolled in learning spaces]]</f>
        <v>0</v>
      </c>
      <c r="BO1189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89" s="22">
        <f>Enrollment[[#This Row],[Male Refugee (15-24)]]+Enrollment[[#This Row],[Male Host (15-24)]]</f>
        <v>0</v>
      </c>
      <c r="BQ1189" s="22">
        <f>Enrollment[[#This Row],[Female Refugee  (15-24)]]+Enrollment[[#This Row],[Female Host (15-24)]]</f>
        <v>0</v>
      </c>
      <c r="BR1189" s="22">
        <f>Enrollment[[#This Row],[Total Male (3-14)]]+Enrollment[[#This Row],[Total Male (15-24)]]</f>
        <v>53</v>
      </c>
      <c r="BS1189" s="22">
        <f>Enrollment[[#This Row],[Total Female (3-14)]]+Enrollment[[#This Row],[Total Female (15-24)]]</f>
        <v>57</v>
      </c>
      <c r="BT1189" s="22">
        <f>Enrollment[[#This Row],[Refugee Total]]+Enrollment[[#This Row],[Total Host]]</f>
        <v>110</v>
      </c>
      <c r="BU1189" s="22">
        <f>Enrollment[[#This Row],['# of Girls from refugee community in age group 3-5 enrolled in learning spaces]]+Enrollment[[#This Row],['# of Girls from host community in age group 3-5 enrolled in learning spaces]]</f>
        <v>20</v>
      </c>
      <c r="BV1189" s="22">
        <f>Enrollment[[#This Row],['# of Girls from refugee community in age group 6-14 enrolled in learning spaces]]+Enrollment[[#This Row],['# of Girls from host community in age group 6-14 enrolled in learning spaces]]</f>
        <v>37</v>
      </c>
      <c r="BW1189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89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89" s="22">
        <f>Enrollment[[#This Row],['# of Boys from refugee community in age group 3-5 enrolled in learning spaces]]+Enrollment[[#This Row],['# of Boys from host community in age group 3-5 enrolled in learning spaces]]</f>
        <v>20</v>
      </c>
      <c r="BZ1189" s="22">
        <f>Enrollment[[#This Row],['# of Boys from refugee community in age group 6-14 enrolled in learning spaces]]+Enrollment[[#This Row],['# of Boys from host community in age group 6-14 enrolled in learning spaces]]</f>
        <v>33</v>
      </c>
      <c r="CA1189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89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90" spans="1:80">
      <c r="A1190" s="21" t="s">
        <v>56</v>
      </c>
      <c r="B1190" s="21" t="s">
        <v>85</v>
      </c>
      <c r="E1190" s="21" t="s">
        <v>1773</v>
      </c>
      <c r="F1190" s="21" t="s">
        <v>1774</v>
      </c>
      <c r="G1190" s="21">
        <v>31012996</v>
      </c>
      <c r="H1190" s="21" t="s">
        <v>166</v>
      </c>
      <c r="I1190" s="21" t="s">
        <v>259</v>
      </c>
      <c r="J1190" s="21" t="s">
        <v>168</v>
      </c>
      <c r="K1190" s="21">
        <v>21.189898132414601</v>
      </c>
      <c r="L1190" s="21">
        <v>92.146871144629301</v>
      </c>
      <c r="M1190" s="21">
        <v>-23.000830731182599</v>
      </c>
      <c r="N1190" s="21">
        <v>4</v>
      </c>
      <c r="P1190" s="21" t="s">
        <v>99</v>
      </c>
      <c r="Q1190" s="21" t="s">
        <v>108</v>
      </c>
      <c r="S1190" s="21">
        <v>23</v>
      </c>
      <c r="T1190" s="21">
        <v>0</v>
      </c>
      <c r="U1190" s="21">
        <v>21</v>
      </c>
      <c r="V1190" s="21">
        <v>0</v>
      </c>
      <c r="W1190" s="21">
        <v>0</v>
      </c>
      <c r="X1190" s="21">
        <v>0</v>
      </c>
      <c r="Y1190" s="21">
        <v>0</v>
      </c>
      <c r="Z1190" s="21">
        <v>0</v>
      </c>
      <c r="AA1190" s="21">
        <v>33</v>
      </c>
      <c r="AB1190" s="21">
        <v>0</v>
      </c>
      <c r="AC1190" s="21">
        <v>37</v>
      </c>
      <c r="AD1190" s="21">
        <v>0</v>
      </c>
      <c r="AE1190" s="21">
        <v>0</v>
      </c>
      <c r="AF1190" s="21">
        <v>0</v>
      </c>
      <c r="AG1190" s="21">
        <v>0</v>
      </c>
      <c r="AH1190" s="21">
        <v>0</v>
      </c>
      <c r="AI1190" s="21">
        <v>0</v>
      </c>
      <c r="AJ1190" s="21">
        <v>0</v>
      </c>
      <c r="AK1190" s="21">
        <v>0</v>
      </c>
      <c r="AL1190" s="21">
        <v>0</v>
      </c>
      <c r="AM1190" s="21">
        <v>0</v>
      </c>
      <c r="AN1190" s="21">
        <v>0</v>
      </c>
      <c r="AO1190" s="21">
        <v>0</v>
      </c>
      <c r="AP1190" s="21">
        <v>0</v>
      </c>
      <c r="AQ1190" s="21">
        <v>0</v>
      </c>
      <c r="AR1190" s="21">
        <v>0</v>
      </c>
      <c r="AS1190" s="21">
        <v>0</v>
      </c>
      <c r="AT1190" s="21">
        <v>0</v>
      </c>
      <c r="AU1190" s="21">
        <v>0</v>
      </c>
      <c r="AV1190" s="21">
        <v>0</v>
      </c>
      <c r="AW1190" s="21">
        <v>0</v>
      </c>
      <c r="AX1190" s="21">
        <v>0</v>
      </c>
      <c r="AZ1190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114</v>
      </c>
      <c r="BA1190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90" s="22">
        <f>Enrollment[[#This Row],[Refugee Children 3-14]]+Enrollment[[#This Row],[Refugee Children 15-24]]</f>
        <v>114</v>
      </c>
      <c r="BC1190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90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90" s="22">
        <f>Enrollment[[#This Row],[Host Children 3-14]]+Enrollment[[#This Row],[Host Children 15-24]]</f>
        <v>0</v>
      </c>
      <c r="BF1190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190" s="22">
        <f>Enrollment[[#This Row],['# of Girls from refugee community in age group 3-5 enrolled in learning spaces]]+Enrollment[[#This Row],['# of Girls from refugee community in age group 6-14 enrolled in learning spaces]]</f>
        <v>56</v>
      </c>
      <c r="BH1190" s="22">
        <f>Enrollment[[#This Row],['# of Boys from host community in age group 3-5 enrolled in learning spaces]]+Enrollment[[#This Row],['# of Boys from host community in age group 6-14 enrolled in learning spaces]]</f>
        <v>0</v>
      </c>
      <c r="BI1190" s="22">
        <f>Enrollment[[#This Row],['# of Girls from host community in age group 3-5 enrolled in learning spaces]]+Enrollment[[#This Row],['# of Girls from host community in age group 6-14 enrolled in learning spaces]]</f>
        <v>0</v>
      </c>
      <c r="BJ1190" s="22">
        <f>Enrollment[[#This Row],[Male Refugee (3-14)]]+Enrollment[[#This Row],[Host Male (3-14)]]</f>
        <v>58</v>
      </c>
      <c r="BK1190" s="22">
        <f>Enrollment[[#This Row],[Female Refugee (3-14)]]+Enrollment[[#This Row],[Host Female (3-14)]]</f>
        <v>56</v>
      </c>
      <c r="BL1190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90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90" s="22">
        <f>Enrollment[[#This Row],['# of Boys from host community in age group 15-17 enrolled in learning spaces]]+Enrollment[[#This Row],['# of Boys from host community in age group 18-24 enrolled in learning spaces]]</f>
        <v>0</v>
      </c>
      <c r="BO1190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90" s="22">
        <f>Enrollment[[#This Row],[Male Refugee (15-24)]]+Enrollment[[#This Row],[Male Host (15-24)]]</f>
        <v>0</v>
      </c>
      <c r="BQ1190" s="22">
        <f>Enrollment[[#This Row],[Female Refugee  (15-24)]]+Enrollment[[#This Row],[Female Host (15-24)]]</f>
        <v>0</v>
      </c>
      <c r="BR1190" s="22">
        <f>Enrollment[[#This Row],[Total Male (3-14)]]+Enrollment[[#This Row],[Total Male (15-24)]]</f>
        <v>58</v>
      </c>
      <c r="BS1190" s="22">
        <f>Enrollment[[#This Row],[Total Female (3-14)]]+Enrollment[[#This Row],[Total Female (15-24)]]</f>
        <v>56</v>
      </c>
      <c r="BT1190" s="22">
        <f>Enrollment[[#This Row],[Refugee Total]]+Enrollment[[#This Row],[Total Host]]</f>
        <v>114</v>
      </c>
      <c r="BU1190" s="22">
        <f>Enrollment[[#This Row],['# of Girls from refugee community in age group 3-5 enrolled in learning spaces]]+Enrollment[[#This Row],['# of Girls from host community in age group 3-5 enrolled in learning spaces]]</f>
        <v>23</v>
      </c>
      <c r="BV1190" s="22">
        <f>Enrollment[[#This Row],['# of Girls from refugee community in age group 6-14 enrolled in learning spaces]]+Enrollment[[#This Row],['# of Girls from host community in age group 6-14 enrolled in learning spaces]]</f>
        <v>33</v>
      </c>
      <c r="BW1190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90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90" s="22">
        <f>Enrollment[[#This Row],['# of Boys from refugee community in age group 3-5 enrolled in learning spaces]]+Enrollment[[#This Row],['# of Boys from host community in age group 3-5 enrolled in learning spaces]]</f>
        <v>21</v>
      </c>
      <c r="BZ1190" s="22">
        <f>Enrollment[[#This Row],['# of Boys from refugee community in age group 6-14 enrolled in learning spaces]]+Enrollment[[#This Row],['# of Boys from host community in age group 6-14 enrolled in learning spaces]]</f>
        <v>37</v>
      </c>
      <c r="CA1190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90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91" spans="1:80">
      <c r="A1191" s="21" t="s">
        <v>56</v>
      </c>
      <c r="B1191" s="21" t="s">
        <v>85</v>
      </c>
      <c r="E1191" s="21" t="s">
        <v>1775</v>
      </c>
      <c r="F1191" s="21" t="s">
        <v>1681</v>
      </c>
      <c r="G1191" s="21">
        <v>31013026</v>
      </c>
      <c r="H1191" s="21" t="s">
        <v>166</v>
      </c>
      <c r="I1191" s="21" t="s">
        <v>259</v>
      </c>
      <c r="J1191" s="21" t="s">
        <v>168</v>
      </c>
      <c r="K1191" s="21">
        <v>21.1893696438615</v>
      </c>
      <c r="L1191" s="21">
        <v>92.147660150999101</v>
      </c>
      <c r="M1191" s="21">
        <v>-40.397658964892202</v>
      </c>
      <c r="N1191" s="21">
        <v>4</v>
      </c>
      <c r="P1191" s="21" t="s">
        <v>99</v>
      </c>
      <c r="Q1191" s="21" t="s">
        <v>108</v>
      </c>
      <c r="S1191" s="21">
        <v>25</v>
      </c>
      <c r="T1191" s="21">
        <v>0</v>
      </c>
      <c r="U1191" s="21">
        <v>20</v>
      </c>
      <c r="V1191" s="21">
        <v>0</v>
      </c>
      <c r="W1191" s="21">
        <v>0</v>
      </c>
      <c r="X1191" s="21">
        <v>0</v>
      </c>
      <c r="Y1191" s="21">
        <v>0</v>
      </c>
      <c r="Z1191" s="21">
        <v>0</v>
      </c>
      <c r="AA1191" s="21">
        <v>27</v>
      </c>
      <c r="AB1191" s="21">
        <v>0</v>
      </c>
      <c r="AC1191" s="21">
        <v>25</v>
      </c>
      <c r="AD1191" s="21">
        <v>0</v>
      </c>
      <c r="AE1191" s="21">
        <v>0</v>
      </c>
      <c r="AF1191" s="21">
        <v>0</v>
      </c>
      <c r="AG1191" s="21">
        <v>0</v>
      </c>
      <c r="AH1191" s="21">
        <v>0</v>
      </c>
      <c r="AI1191" s="21">
        <v>0</v>
      </c>
      <c r="AJ1191" s="21">
        <v>0</v>
      </c>
      <c r="AK1191" s="21">
        <v>0</v>
      </c>
      <c r="AL1191" s="21">
        <v>0</v>
      </c>
      <c r="AM1191" s="21">
        <v>0</v>
      </c>
      <c r="AN1191" s="21">
        <v>0</v>
      </c>
      <c r="AO1191" s="21">
        <v>0</v>
      </c>
      <c r="AP1191" s="21">
        <v>0</v>
      </c>
      <c r="AQ1191" s="21">
        <v>0</v>
      </c>
      <c r="AR1191" s="21">
        <v>0</v>
      </c>
      <c r="AS1191" s="21">
        <v>0</v>
      </c>
      <c r="AT1191" s="21">
        <v>0</v>
      </c>
      <c r="AU1191" s="21">
        <v>0</v>
      </c>
      <c r="AV1191" s="21">
        <v>0</v>
      </c>
      <c r="AW1191" s="21">
        <v>0</v>
      </c>
      <c r="AX1191" s="21">
        <v>0</v>
      </c>
      <c r="AZ1191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97</v>
      </c>
      <c r="BA1191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91" s="22">
        <f>Enrollment[[#This Row],[Refugee Children 3-14]]+Enrollment[[#This Row],[Refugee Children 15-24]]</f>
        <v>97</v>
      </c>
      <c r="BC1191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91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91" s="22">
        <f>Enrollment[[#This Row],[Host Children 3-14]]+Enrollment[[#This Row],[Host Children 15-24]]</f>
        <v>0</v>
      </c>
      <c r="BF1191" s="22">
        <f>Enrollment[[#This Row],['# of Boys from refugee community in age group 3-5 enrolled in learning spaces]]+Enrollment[[#This Row],['# of Boys from refugee community in age group 6-14 enrolled in learning spaces]]</f>
        <v>45</v>
      </c>
      <c r="BG1191" s="22">
        <f>Enrollment[[#This Row],['# of Girls from refugee community in age group 3-5 enrolled in learning spaces]]+Enrollment[[#This Row],['# of Girls from refugee community in age group 6-14 enrolled in learning spaces]]</f>
        <v>52</v>
      </c>
      <c r="BH1191" s="22">
        <f>Enrollment[[#This Row],['# of Boys from host community in age group 3-5 enrolled in learning spaces]]+Enrollment[[#This Row],['# of Boys from host community in age group 6-14 enrolled in learning spaces]]</f>
        <v>0</v>
      </c>
      <c r="BI1191" s="22">
        <f>Enrollment[[#This Row],['# of Girls from host community in age group 3-5 enrolled in learning spaces]]+Enrollment[[#This Row],['# of Girls from host community in age group 6-14 enrolled in learning spaces]]</f>
        <v>0</v>
      </c>
      <c r="BJ1191" s="22">
        <f>Enrollment[[#This Row],[Male Refugee (3-14)]]+Enrollment[[#This Row],[Host Male (3-14)]]</f>
        <v>45</v>
      </c>
      <c r="BK1191" s="22">
        <f>Enrollment[[#This Row],[Female Refugee (3-14)]]+Enrollment[[#This Row],[Host Female (3-14)]]</f>
        <v>52</v>
      </c>
      <c r="BL1191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91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91" s="22">
        <f>Enrollment[[#This Row],['# of Boys from host community in age group 15-17 enrolled in learning spaces]]+Enrollment[[#This Row],['# of Boys from host community in age group 18-24 enrolled in learning spaces]]</f>
        <v>0</v>
      </c>
      <c r="BO1191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91" s="22">
        <f>Enrollment[[#This Row],[Male Refugee (15-24)]]+Enrollment[[#This Row],[Male Host (15-24)]]</f>
        <v>0</v>
      </c>
      <c r="BQ1191" s="22">
        <f>Enrollment[[#This Row],[Female Refugee  (15-24)]]+Enrollment[[#This Row],[Female Host (15-24)]]</f>
        <v>0</v>
      </c>
      <c r="BR1191" s="22">
        <f>Enrollment[[#This Row],[Total Male (3-14)]]+Enrollment[[#This Row],[Total Male (15-24)]]</f>
        <v>45</v>
      </c>
      <c r="BS1191" s="22">
        <f>Enrollment[[#This Row],[Total Female (3-14)]]+Enrollment[[#This Row],[Total Female (15-24)]]</f>
        <v>52</v>
      </c>
      <c r="BT1191" s="22">
        <f>Enrollment[[#This Row],[Refugee Total]]+Enrollment[[#This Row],[Total Host]]</f>
        <v>97</v>
      </c>
      <c r="BU1191" s="22">
        <f>Enrollment[[#This Row],['# of Girls from refugee community in age group 3-5 enrolled in learning spaces]]+Enrollment[[#This Row],['# of Girls from host community in age group 3-5 enrolled in learning spaces]]</f>
        <v>25</v>
      </c>
      <c r="BV1191" s="22">
        <f>Enrollment[[#This Row],['# of Girls from refugee community in age group 6-14 enrolled in learning spaces]]+Enrollment[[#This Row],['# of Girls from host community in age group 6-14 enrolled in learning spaces]]</f>
        <v>27</v>
      </c>
      <c r="BW1191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91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91" s="22">
        <f>Enrollment[[#This Row],['# of Boys from refugee community in age group 3-5 enrolled in learning spaces]]+Enrollment[[#This Row],['# of Boys from host community in age group 3-5 enrolled in learning spaces]]</f>
        <v>20</v>
      </c>
      <c r="BZ1191" s="22">
        <f>Enrollment[[#This Row],['# of Boys from refugee community in age group 6-14 enrolled in learning spaces]]+Enrollment[[#This Row],['# of Boys from host community in age group 6-14 enrolled in learning spaces]]</f>
        <v>25</v>
      </c>
      <c r="CA1191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91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92" spans="1:80">
      <c r="A1192" s="21" t="s">
        <v>56</v>
      </c>
      <c r="B1192" s="21" t="s">
        <v>85</v>
      </c>
      <c r="E1192" s="21" t="s">
        <v>1775</v>
      </c>
      <c r="F1192" s="21" t="s">
        <v>1676</v>
      </c>
      <c r="G1192" s="21">
        <v>31013144</v>
      </c>
      <c r="H1192" s="21" t="s">
        <v>166</v>
      </c>
      <c r="I1192" s="21" t="s">
        <v>259</v>
      </c>
      <c r="J1192" s="21" t="s">
        <v>168</v>
      </c>
      <c r="K1192" s="21">
        <v>21.1895314252418</v>
      </c>
      <c r="L1192" s="21">
        <v>92.148298741162407</v>
      </c>
      <c r="M1192" s="21">
        <v>-39.406885508794801</v>
      </c>
      <c r="N1192" s="21">
        <v>4</v>
      </c>
      <c r="P1192" s="21" t="s">
        <v>99</v>
      </c>
      <c r="Q1192" s="21" t="s">
        <v>108</v>
      </c>
      <c r="S1192" s="21">
        <v>22</v>
      </c>
      <c r="T1192" s="21">
        <v>0</v>
      </c>
      <c r="U1192" s="21">
        <v>18</v>
      </c>
      <c r="V1192" s="21">
        <v>0</v>
      </c>
      <c r="W1192" s="21">
        <v>0</v>
      </c>
      <c r="X1192" s="21">
        <v>0</v>
      </c>
      <c r="Y1192" s="21">
        <v>0</v>
      </c>
      <c r="Z1192" s="21">
        <v>0</v>
      </c>
      <c r="AA1192" s="21">
        <v>38</v>
      </c>
      <c r="AB1192" s="21">
        <v>0</v>
      </c>
      <c r="AC1192" s="21">
        <v>22</v>
      </c>
      <c r="AD1192" s="21">
        <v>0</v>
      </c>
      <c r="AE1192" s="21">
        <v>0</v>
      </c>
      <c r="AF1192" s="21">
        <v>0</v>
      </c>
      <c r="AG1192" s="21">
        <v>0</v>
      </c>
      <c r="AH1192" s="21">
        <v>0</v>
      </c>
      <c r="AI1192" s="21">
        <v>0</v>
      </c>
      <c r="AJ1192" s="21">
        <v>0</v>
      </c>
      <c r="AK1192" s="21">
        <v>0</v>
      </c>
      <c r="AL1192" s="21">
        <v>0</v>
      </c>
      <c r="AM1192" s="21">
        <v>0</v>
      </c>
      <c r="AN1192" s="21">
        <v>0</v>
      </c>
      <c r="AO1192" s="21">
        <v>0</v>
      </c>
      <c r="AP1192" s="21">
        <v>0</v>
      </c>
      <c r="AQ1192" s="21">
        <v>0</v>
      </c>
      <c r="AR1192" s="21">
        <v>0</v>
      </c>
      <c r="AS1192" s="21">
        <v>0</v>
      </c>
      <c r="AT1192" s="21">
        <v>0</v>
      </c>
      <c r="AU1192" s="21">
        <v>0</v>
      </c>
      <c r="AV1192" s="21">
        <v>0</v>
      </c>
      <c r="AW1192" s="21">
        <v>0</v>
      </c>
      <c r="AX1192" s="21">
        <v>0</v>
      </c>
      <c r="AZ1192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100</v>
      </c>
      <c r="BA1192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92" s="22">
        <f>Enrollment[[#This Row],[Refugee Children 3-14]]+Enrollment[[#This Row],[Refugee Children 15-24]]</f>
        <v>100</v>
      </c>
      <c r="BC1192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92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92" s="22">
        <f>Enrollment[[#This Row],[Host Children 3-14]]+Enrollment[[#This Row],[Host Children 15-24]]</f>
        <v>0</v>
      </c>
      <c r="BF1192" s="22">
        <f>Enrollment[[#This Row],['# of Boys from refugee community in age group 3-5 enrolled in learning spaces]]+Enrollment[[#This Row],['# of Boys from refugee community in age group 6-14 enrolled in learning spaces]]</f>
        <v>40</v>
      </c>
      <c r="BG1192" s="22">
        <f>Enrollment[[#This Row],['# of Girls from refugee community in age group 3-5 enrolled in learning spaces]]+Enrollment[[#This Row],['# of Girls from refugee community in age group 6-14 enrolled in learning spaces]]</f>
        <v>60</v>
      </c>
      <c r="BH1192" s="22">
        <f>Enrollment[[#This Row],['# of Boys from host community in age group 3-5 enrolled in learning spaces]]+Enrollment[[#This Row],['# of Boys from host community in age group 6-14 enrolled in learning spaces]]</f>
        <v>0</v>
      </c>
      <c r="BI1192" s="22">
        <f>Enrollment[[#This Row],['# of Girls from host community in age group 3-5 enrolled in learning spaces]]+Enrollment[[#This Row],['# of Girls from host community in age group 6-14 enrolled in learning spaces]]</f>
        <v>0</v>
      </c>
      <c r="BJ1192" s="22">
        <f>Enrollment[[#This Row],[Male Refugee (3-14)]]+Enrollment[[#This Row],[Host Male (3-14)]]</f>
        <v>40</v>
      </c>
      <c r="BK1192" s="22">
        <f>Enrollment[[#This Row],[Female Refugee (3-14)]]+Enrollment[[#This Row],[Host Female (3-14)]]</f>
        <v>60</v>
      </c>
      <c r="BL1192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92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92" s="22">
        <f>Enrollment[[#This Row],['# of Boys from host community in age group 15-17 enrolled in learning spaces]]+Enrollment[[#This Row],['# of Boys from host community in age group 18-24 enrolled in learning spaces]]</f>
        <v>0</v>
      </c>
      <c r="BO1192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92" s="22">
        <f>Enrollment[[#This Row],[Male Refugee (15-24)]]+Enrollment[[#This Row],[Male Host (15-24)]]</f>
        <v>0</v>
      </c>
      <c r="BQ1192" s="22">
        <f>Enrollment[[#This Row],[Female Refugee  (15-24)]]+Enrollment[[#This Row],[Female Host (15-24)]]</f>
        <v>0</v>
      </c>
      <c r="BR1192" s="22">
        <f>Enrollment[[#This Row],[Total Male (3-14)]]+Enrollment[[#This Row],[Total Male (15-24)]]</f>
        <v>40</v>
      </c>
      <c r="BS1192" s="22">
        <f>Enrollment[[#This Row],[Total Female (3-14)]]+Enrollment[[#This Row],[Total Female (15-24)]]</f>
        <v>60</v>
      </c>
      <c r="BT1192" s="22">
        <f>Enrollment[[#This Row],[Refugee Total]]+Enrollment[[#This Row],[Total Host]]</f>
        <v>100</v>
      </c>
      <c r="BU1192" s="22">
        <f>Enrollment[[#This Row],['# of Girls from refugee community in age group 3-5 enrolled in learning spaces]]+Enrollment[[#This Row],['# of Girls from host community in age group 3-5 enrolled in learning spaces]]</f>
        <v>22</v>
      </c>
      <c r="BV1192" s="22">
        <f>Enrollment[[#This Row],['# of Girls from refugee community in age group 6-14 enrolled in learning spaces]]+Enrollment[[#This Row],['# of Girls from host community in age group 6-14 enrolled in learning spaces]]</f>
        <v>38</v>
      </c>
      <c r="BW1192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92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92" s="22">
        <f>Enrollment[[#This Row],['# of Boys from refugee community in age group 3-5 enrolled in learning spaces]]+Enrollment[[#This Row],['# of Boys from host community in age group 3-5 enrolled in learning spaces]]</f>
        <v>18</v>
      </c>
      <c r="BZ1192" s="22">
        <f>Enrollment[[#This Row],['# of Boys from refugee community in age group 6-14 enrolled in learning spaces]]+Enrollment[[#This Row],['# of Boys from host community in age group 6-14 enrolled in learning spaces]]</f>
        <v>22</v>
      </c>
      <c r="CA1192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92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93" spans="1:80">
      <c r="A1193" s="21" t="s">
        <v>56</v>
      </c>
      <c r="B1193" s="21" t="s">
        <v>85</v>
      </c>
      <c r="E1193" s="21" t="s">
        <v>1776</v>
      </c>
      <c r="F1193" s="21" t="s">
        <v>1639</v>
      </c>
      <c r="G1193" s="21">
        <v>31012973</v>
      </c>
      <c r="H1193" s="21" t="s">
        <v>166</v>
      </c>
      <c r="I1193" s="21" t="s">
        <v>259</v>
      </c>
      <c r="J1193" s="21" t="s">
        <v>168</v>
      </c>
      <c r="K1193" s="21">
        <v>21.186882000000001</v>
      </c>
      <c r="L1193" s="21">
        <v>92.149131999999994</v>
      </c>
      <c r="M1193" s="21" t="s">
        <v>261</v>
      </c>
      <c r="N1193" s="21">
        <v>0</v>
      </c>
      <c r="P1193" s="21" t="s">
        <v>99</v>
      </c>
      <c r="Q1193" s="21" t="s">
        <v>108</v>
      </c>
      <c r="S1193" s="21">
        <v>33</v>
      </c>
      <c r="T1193" s="21">
        <v>0</v>
      </c>
      <c r="U1193" s="21">
        <v>37</v>
      </c>
      <c r="V1193" s="21">
        <v>0</v>
      </c>
      <c r="W1193" s="21">
        <v>0</v>
      </c>
      <c r="X1193" s="21">
        <v>0</v>
      </c>
      <c r="Y1193" s="21">
        <v>0</v>
      </c>
      <c r="Z1193" s="21">
        <v>0</v>
      </c>
      <c r="AA1193" s="21">
        <v>16</v>
      </c>
      <c r="AB1193" s="21">
        <v>0</v>
      </c>
      <c r="AC1193" s="21">
        <v>19</v>
      </c>
      <c r="AD1193" s="21">
        <v>0</v>
      </c>
      <c r="AE1193" s="21">
        <v>0</v>
      </c>
      <c r="AF1193" s="21">
        <v>0</v>
      </c>
      <c r="AG1193" s="21">
        <v>0</v>
      </c>
      <c r="AH1193" s="21">
        <v>0</v>
      </c>
      <c r="AI1193" s="21">
        <v>0</v>
      </c>
      <c r="AJ1193" s="21">
        <v>0</v>
      </c>
      <c r="AK1193" s="21">
        <v>0</v>
      </c>
      <c r="AL1193" s="21">
        <v>0</v>
      </c>
      <c r="AM1193" s="21">
        <v>0</v>
      </c>
      <c r="AN1193" s="21">
        <v>0</v>
      </c>
      <c r="AO1193" s="21">
        <v>0</v>
      </c>
      <c r="AP1193" s="21">
        <v>0</v>
      </c>
      <c r="AQ1193" s="21">
        <v>0</v>
      </c>
      <c r="AR1193" s="21">
        <v>0</v>
      </c>
      <c r="AS1193" s="21">
        <v>0</v>
      </c>
      <c r="AT1193" s="21">
        <v>0</v>
      </c>
      <c r="AU1193" s="21">
        <v>0</v>
      </c>
      <c r="AV1193" s="21">
        <v>0</v>
      </c>
      <c r="AW1193" s="21">
        <v>0</v>
      </c>
      <c r="AX1193" s="21">
        <v>0</v>
      </c>
      <c r="AZ1193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93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93" s="22">
        <f>Enrollment[[#This Row],[Refugee Children 3-14]]+Enrollment[[#This Row],[Refugee Children 15-24]]</f>
        <v>105</v>
      </c>
      <c r="BC1193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93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93" s="22">
        <f>Enrollment[[#This Row],[Host Children 3-14]]+Enrollment[[#This Row],[Host Children 15-24]]</f>
        <v>0</v>
      </c>
      <c r="BF1193" s="22">
        <f>Enrollment[[#This Row],['# of Boys from refugee community in age group 3-5 enrolled in learning spaces]]+Enrollment[[#This Row],['# of Boys from refugee community in age group 6-14 enrolled in learning spaces]]</f>
        <v>56</v>
      </c>
      <c r="BG1193" s="22">
        <f>Enrollment[[#This Row],['# of Girls from refugee community in age group 3-5 enrolled in learning spaces]]+Enrollment[[#This Row],['# of Girls from refugee community in age group 6-14 enrolled in learning spaces]]</f>
        <v>49</v>
      </c>
      <c r="BH1193" s="22">
        <f>Enrollment[[#This Row],['# of Boys from host community in age group 3-5 enrolled in learning spaces]]+Enrollment[[#This Row],['# of Boys from host community in age group 6-14 enrolled in learning spaces]]</f>
        <v>0</v>
      </c>
      <c r="BI1193" s="22">
        <f>Enrollment[[#This Row],['# of Girls from host community in age group 3-5 enrolled in learning spaces]]+Enrollment[[#This Row],['# of Girls from host community in age group 6-14 enrolled in learning spaces]]</f>
        <v>0</v>
      </c>
      <c r="BJ1193" s="22">
        <f>Enrollment[[#This Row],[Male Refugee (3-14)]]+Enrollment[[#This Row],[Host Male (3-14)]]</f>
        <v>56</v>
      </c>
      <c r="BK1193" s="22">
        <f>Enrollment[[#This Row],[Female Refugee (3-14)]]+Enrollment[[#This Row],[Host Female (3-14)]]</f>
        <v>49</v>
      </c>
      <c r="BL1193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93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93" s="22">
        <f>Enrollment[[#This Row],['# of Boys from host community in age group 15-17 enrolled in learning spaces]]+Enrollment[[#This Row],['# of Boys from host community in age group 18-24 enrolled in learning spaces]]</f>
        <v>0</v>
      </c>
      <c r="BO1193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93" s="22">
        <f>Enrollment[[#This Row],[Male Refugee (15-24)]]+Enrollment[[#This Row],[Male Host (15-24)]]</f>
        <v>0</v>
      </c>
      <c r="BQ1193" s="22">
        <f>Enrollment[[#This Row],[Female Refugee  (15-24)]]+Enrollment[[#This Row],[Female Host (15-24)]]</f>
        <v>0</v>
      </c>
      <c r="BR1193" s="22">
        <f>Enrollment[[#This Row],[Total Male (3-14)]]+Enrollment[[#This Row],[Total Male (15-24)]]</f>
        <v>56</v>
      </c>
      <c r="BS1193" s="22">
        <f>Enrollment[[#This Row],[Total Female (3-14)]]+Enrollment[[#This Row],[Total Female (15-24)]]</f>
        <v>49</v>
      </c>
      <c r="BT1193" s="22">
        <f>Enrollment[[#This Row],[Refugee Total]]+Enrollment[[#This Row],[Total Host]]</f>
        <v>105</v>
      </c>
      <c r="BU1193" s="22">
        <f>Enrollment[[#This Row],['# of Girls from refugee community in age group 3-5 enrolled in learning spaces]]+Enrollment[[#This Row],['# of Girls from host community in age group 3-5 enrolled in learning spaces]]</f>
        <v>33</v>
      </c>
      <c r="BV1193" s="22">
        <f>Enrollment[[#This Row],['# of Girls from refugee community in age group 6-14 enrolled in learning spaces]]+Enrollment[[#This Row],['# of Girls from host community in age group 6-14 enrolled in learning spaces]]</f>
        <v>16</v>
      </c>
      <c r="BW1193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93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93" s="22">
        <f>Enrollment[[#This Row],['# of Boys from refugee community in age group 3-5 enrolled in learning spaces]]+Enrollment[[#This Row],['# of Boys from host community in age group 3-5 enrolled in learning spaces]]</f>
        <v>37</v>
      </c>
      <c r="BZ1193" s="22">
        <f>Enrollment[[#This Row],['# of Boys from refugee community in age group 6-14 enrolled in learning spaces]]+Enrollment[[#This Row],['# of Boys from host community in age group 6-14 enrolled in learning spaces]]</f>
        <v>19</v>
      </c>
      <c r="CA1193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93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94" spans="1:80">
      <c r="A1194" s="21" t="s">
        <v>56</v>
      </c>
      <c r="B1194" s="21" t="s">
        <v>85</v>
      </c>
      <c r="E1194" s="21" t="s">
        <v>1776</v>
      </c>
      <c r="F1194" s="21" t="s">
        <v>1706</v>
      </c>
      <c r="G1194" s="21">
        <v>31013089</v>
      </c>
      <c r="H1194" s="21" t="s">
        <v>166</v>
      </c>
      <c r="I1194" s="21" t="s">
        <v>259</v>
      </c>
      <c r="J1194" s="21" t="s">
        <v>168</v>
      </c>
      <c r="K1194" s="21">
        <v>21.189933864701601</v>
      </c>
      <c r="L1194" s="21">
        <v>92.148814956926401</v>
      </c>
      <c r="M1194" s="21">
        <v>-35.898842720835503</v>
      </c>
      <c r="N1194" s="21">
        <v>4</v>
      </c>
      <c r="P1194" s="21" t="s">
        <v>99</v>
      </c>
      <c r="Q1194" s="21" t="s">
        <v>108</v>
      </c>
      <c r="S1194" s="21">
        <v>21</v>
      </c>
      <c r="T1194" s="21">
        <v>0</v>
      </c>
      <c r="U1194" s="21">
        <v>21</v>
      </c>
      <c r="V1194" s="21">
        <v>0</v>
      </c>
      <c r="W1194" s="21">
        <v>0</v>
      </c>
      <c r="X1194" s="21">
        <v>0</v>
      </c>
      <c r="Y1194" s="21">
        <v>0</v>
      </c>
      <c r="Z1194" s="21">
        <v>0</v>
      </c>
      <c r="AA1194" s="21">
        <v>29</v>
      </c>
      <c r="AB1194" s="21">
        <v>0</v>
      </c>
      <c r="AC1194" s="21">
        <v>34</v>
      </c>
      <c r="AD1194" s="21">
        <v>0</v>
      </c>
      <c r="AE1194" s="21">
        <v>0</v>
      </c>
      <c r="AF1194" s="21">
        <v>0</v>
      </c>
      <c r="AG1194" s="21">
        <v>0</v>
      </c>
      <c r="AH1194" s="21">
        <v>0</v>
      </c>
      <c r="AI1194" s="21">
        <v>0</v>
      </c>
      <c r="AJ1194" s="21">
        <v>0</v>
      </c>
      <c r="AK1194" s="21">
        <v>0</v>
      </c>
      <c r="AL1194" s="21">
        <v>0</v>
      </c>
      <c r="AM1194" s="21">
        <v>0</v>
      </c>
      <c r="AN1194" s="21">
        <v>0</v>
      </c>
      <c r="AO1194" s="21">
        <v>0</v>
      </c>
      <c r="AP1194" s="21">
        <v>0</v>
      </c>
      <c r="AQ1194" s="21">
        <v>0</v>
      </c>
      <c r="AR1194" s="21">
        <v>0</v>
      </c>
      <c r="AS1194" s="21">
        <v>0</v>
      </c>
      <c r="AT1194" s="21">
        <v>0</v>
      </c>
      <c r="AU1194" s="21">
        <v>0</v>
      </c>
      <c r="AV1194" s="21">
        <v>0</v>
      </c>
      <c r="AW1194" s="21">
        <v>0</v>
      </c>
      <c r="AX1194" s="21">
        <v>0</v>
      </c>
      <c r="AZ1194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94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94" s="22">
        <f>Enrollment[[#This Row],[Refugee Children 3-14]]+Enrollment[[#This Row],[Refugee Children 15-24]]</f>
        <v>105</v>
      </c>
      <c r="BC1194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94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94" s="22">
        <f>Enrollment[[#This Row],[Host Children 3-14]]+Enrollment[[#This Row],[Host Children 15-24]]</f>
        <v>0</v>
      </c>
      <c r="BF1194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194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194" s="22">
        <f>Enrollment[[#This Row],['# of Boys from host community in age group 3-5 enrolled in learning spaces]]+Enrollment[[#This Row],['# of Boys from host community in age group 6-14 enrolled in learning spaces]]</f>
        <v>0</v>
      </c>
      <c r="BI1194" s="22">
        <f>Enrollment[[#This Row],['# of Girls from host community in age group 3-5 enrolled in learning spaces]]+Enrollment[[#This Row],['# of Girls from host community in age group 6-14 enrolled in learning spaces]]</f>
        <v>0</v>
      </c>
      <c r="BJ1194" s="22">
        <f>Enrollment[[#This Row],[Male Refugee (3-14)]]+Enrollment[[#This Row],[Host Male (3-14)]]</f>
        <v>55</v>
      </c>
      <c r="BK1194" s="22">
        <f>Enrollment[[#This Row],[Female Refugee (3-14)]]+Enrollment[[#This Row],[Host Female (3-14)]]</f>
        <v>50</v>
      </c>
      <c r="BL1194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94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94" s="22">
        <f>Enrollment[[#This Row],['# of Boys from host community in age group 15-17 enrolled in learning spaces]]+Enrollment[[#This Row],['# of Boys from host community in age group 18-24 enrolled in learning spaces]]</f>
        <v>0</v>
      </c>
      <c r="BO1194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94" s="22">
        <f>Enrollment[[#This Row],[Male Refugee (15-24)]]+Enrollment[[#This Row],[Male Host (15-24)]]</f>
        <v>0</v>
      </c>
      <c r="BQ1194" s="22">
        <f>Enrollment[[#This Row],[Female Refugee  (15-24)]]+Enrollment[[#This Row],[Female Host (15-24)]]</f>
        <v>0</v>
      </c>
      <c r="BR1194" s="22">
        <f>Enrollment[[#This Row],[Total Male (3-14)]]+Enrollment[[#This Row],[Total Male (15-24)]]</f>
        <v>55</v>
      </c>
      <c r="BS1194" s="22">
        <f>Enrollment[[#This Row],[Total Female (3-14)]]+Enrollment[[#This Row],[Total Female (15-24)]]</f>
        <v>50</v>
      </c>
      <c r="BT1194" s="22">
        <f>Enrollment[[#This Row],[Refugee Total]]+Enrollment[[#This Row],[Total Host]]</f>
        <v>105</v>
      </c>
      <c r="BU1194" s="22">
        <f>Enrollment[[#This Row],['# of Girls from refugee community in age group 3-5 enrolled in learning spaces]]+Enrollment[[#This Row],['# of Girls from host community in age group 3-5 enrolled in learning spaces]]</f>
        <v>21</v>
      </c>
      <c r="BV1194" s="22">
        <f>Enrollment[[#This Row],['# of Girls from refugee community in age group 6-14 enrolled in learning spaces]]+Enrollment[[#This Row],['# of Girls from host community in age group 6-14 enrolled in learning spaces]]</f>
        <v>29</v>
      </c>
      <c r="BW1194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94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94" s="22">
        <f>Enrollment[[#This Row],['# of Boys from refugee community in age group 3-5 enrolled in learning spaces]]+Enrollment[[#This Row],['# of Boys from host community in age group 3-5 enrolled in learning spaces]]</f>
        <v>21</v>
      </c>
      <c r="BZ1194" s="22">
        <f>Enrollment[[#This Row],['# of Boys from refugee community in age group 6-14 enrolled in learning spaces]]+Enrollment[[#This Row],['# of Boys from host community in age group 6-14 enrolled in learning spaces]]</f>
        <v>34</v>
      </c>
      <c r="CA1194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94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95" spans="1:80">
      <c r="A1195" s="21" t="s">
        <v>56</v>
      </c>
      <c r="B1195" s="21" t="s">
        <v>85</v>
      </c>
      <c r="E1195" s="21" t="s">
        <v>1777</v>
      </c>
      <c r="F1195" s="21" t="s">
        <v>1746</v>
      </c>
      <c r="G1195" s="21">
        <v>31012888</v>
      </c>
      <c r="H1195" s="21" t="s">
        <v>166</v>
      </c>
      <c r="I1195" s="21" t="s">
        <v>167</v>
      </c>
      <c r="J1195" s="21" t="s">
        <v>168</v>
      </c>
      <c r="K1195" s="21">
        <v>21.189493617579799</v>
      </c>
      <c r="L1195" s="21">
        <v>92.1493320025332</v>
      </c>
      <c r="M1195" s="21">
        <v>-29.289969626770201</v>
      </c>
      <c r="N1195" s="21">
        <v>4</v>
      </c>
      <c r="P1195" s="21" t="s">
        <v>99</v>
      </c>
      <c r="Q1195" s="21" t="s">
        <v>108</v>
      </c>
      <c r="S1195" s="21">
        <v>21</v>
      </c>
      <c r="T1195" s="21">
        <v>0</v>
      </c>
      <c r="U1195" s="21">
        <v>24</v>
      </c>
      <c r="V1195" s="21">
        <v>0</v>
      </c>
      <c r="W1195" s="21">
        <v>0</v>
      </c>
      <c r="X1195" s="21">
        <v>0</v>
      </c>
      <c r="Y1195" s="21">
        <v>0</v>
      </c>
      <c r="Z1195" s="21">
        <v>0</v>
      </c>
      <c r="AA1195" s="21">
        <v>36</v>
      </c>
      <c r="AB1195" s="21">
        <v>0</v>
      </c>
      <c r="AC1195" s="21">
        <v>34</v>
      </c>
      <c r="AD1195" s="21">
        <v>0</v>
      </c>
      <c r="AE1195" s="21">
        <v>0</v>
      </c>
      <c r="AF1195" s="21">
        <v>0</v>
      </c>
      <c r="AG1195" s="21">
        <v>0</v>
      </c>
      <c r="AH1195" s="21">
        <v>0</v>
      </c>
      <c r="AI1195" s="21">
        <v>0</v>
      </c>
      <c r="AJ1195" s="21">
        <v>0</v>
      </c>
      <c r="AK1195" s="21">
        <v>0</v>
      </c>
      <c r="AL1195" s="21">
        <v>0</v>
      </c>
      <c r="AM1195" s="21">
        <v>0</v>
      </c>
      <c r="AN1195" s="21">
        <v>0</v>
      </c>
      <c r="AO1195" s="21">
        <v>0</v>
      </c>
      <c r="AP1195" s="21">
        <v>0</v>
      </c>
      <c r="AQ1195" s="21">
        <v>0</v>
      </c>
      <c r="AR1195" s="21">
        <v>0</v>
      </c>
      <c r="AS1195" s="21">
        <v>0</v>
      </c>
      <c r="AT1195" s="21">
        <v>0</v>
      </c>
      <c r="AU1195" s="21">
        <v>0</v>
      </c>
      <c r="AV1195" s="21">
        <v>0</v>
      </c>
      <c r="AW1195" s="21">
        <v>0</v>
      </c>
      <c r="AX1195" s="21">
        <v>0</v>
      </c>
      <c r="AZ1195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115</v>
      </c>
      <c r="BA1195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95" s="22">
        <f>Enrollment[[#This Row],[Refugee Children 3-14]]+Enrollment[[#This Row],[Refugee Children 15-24]]</f>
        <v>115</v>
      </c>
      <c r="BC1195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95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95" s="22">
        <f>Enrollment[[#This Row],[Host Children 3-14]]+Enrollment[[#This Row],[Host Children 15-24]]</f>
        <v>0</v>
      </c>
      <c r="BF1195" s="22">
        <f>Enrollment[[#This Row],['# of Boys from refugee community in age group 3-5 enrolled in learning spaces]]+Enrollment[[#This Row],['# of Boys from refugee community in age group 6-14 enrolled in learning spaces]]</f>
        <v>58</v>
      </c>
      <c r="BG1195" s="22">
        <f>Enrollment[[#This Row],['# of Girls from refugee community in age group 3-5 enrolled in learning spaces]]+Enrollment[[#This Row],['# of Girls from refugee community in age group 6-14 enrolled in learning spaces]]</f>
        <v>57</v>
      </c>
      <c r="BH1195" s="22">
        <f>Enrollment[[#This Row],['# of Boys from host community in age group 3-5 enrolled in learning spaces]]+Enrollment[[#This Row],['# of Boys from host community in age group 6-14 enrolled in learning spaces]]</f>
        <v>0</v>
      </c>
      <c r="BI1195" s="22">
        <f>Enrollment[[#This Row],['# of Girls from host community in age group 3-5 enrolled in learning spaces]]+Enrollment[[#This Row],['# of Girls from host community in age group 6-14 enrolled in learning spaces]]</f>
        <v>0</v>
      </c>
      <c r="BJ1195" s="22">
        <f>Enrollment[[#This Row],[Male Refugee (3-14)]]+Enrollment[[#This Row],[Host Male (3-14)]]</f>
        <v>58</v>
      </c>
      <c r="BK1195" s="22">
        <f>Enrollment[[#This Row],[Female Refugee (3-14)]]+Enrollment[[#This Row],[Host Female (3-14)]]</f>
        <v>57</v>
      </c>
      <c r="BL1195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95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95" s="22">
        <f>Enrollment[[#This Row],['# of Boys from host community in age group 15-17 enrolled in learning spaces]]+Enrollment[[#This Row],['# of Boys from host community in age group 18-24 enrolled in learning spaces]]</f>
        <v>0</v>
      </c>
      <c r="BO1195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95" s="22">
        <f>Enrollment[[#This Row],[Male Refugee (15-24)]]+Enrollment[[#This Row],[Male Host (15-24)]]</f>
        <v>0</v>
      </c>
      <c r="BQ1195" s="22">
        <f>Enrollment[[#This Row],[Female Refugee  (15-24)]]+Enrollment[[#This Row],[Female Host (15-24)]]</f>
        <v>0</v>
      </c>
      <c r="BR1195" s="22">
        <f>Enrollment[[#This Row],[Total Male (3-14)]]+Enrollment[[#This Row],[Total Male (15-24)]]</f>
        <v>58</v>
      </c>
      <c r="BS1195" s="22">
        <f>Enrollment[[#This Row],[Total Female (3-14)]]+Enrollment[[#This Row],[Total Female (15-24)]]</f>
        <v>57</v>
      </c>
      <c r="BT1195" s="22">
        <f>Enrollment[[#This Row],[Refugee Total]]+Enrollment[[#This Row],[Total Host]]</f>
        <v>115</v>
      </c>
      <c r="BU1195" s="22">
        <f>Enrollment[[#This Row],['# of Girls from refugee community in age group 3-5 enrolled in learning spaces]]+Enrollment[[#This Row],['# of Girls from host community in age group 3-5 enrolled in learning spaces]]</f>
        <v>21</v>
      </c>
      <c r="BV1195" s="22">
        <f>Enrollment[[#This Row],['# of Girls from refugee community in age group 6-14 enrolled in learning spaces]]+Enrollment[[#This Row],['# of Girls from host community in age group 6-14 enrolled in learning spaces]]</f>
        <v>36</v>
      </c>
      <c r="BW1195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95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95" s="22">
        <f>Enrollment[[#This Row],['# of Boys from refugee community in age group 3-5 enrolled in learning spaces]]+Enrollment[[#This Row],['# of Boys from host community in age group 3-5 enrolled in learning spaces]]</f>
        <v>24</v>
      </c>
      <c r="BZ1195" s="22">
        <f>Enrollment[[#This Row],['# of Boys from refugee community in age group 6-14 enrolled in learning spaces]]+Enrollment[[#This Row],['# of Boys from host community in age group 6-14 enrolled in learning spaces]]</f>
        <v>34</v>
      </c>
      <c r="CA1195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95" s="22">
        <f>Enrollment[[#This Row],['# of Boys from refugee community in age group 18-24 enrolled in learning spaces]]+Enrollment[[#This Row],['# of Boys from host community in age group 18-24 enrolled in learning spaces]]</f>
        <v>0</v>
      </c>
    </row>
    <row r="1196" spans="1:80">
      <c r="A1196" s="21" t="s">
        <v>56</v>
      </c>
      <c r="B1196" s="21" t="s">
        <v>85</v>
      </c>
      <c r="E1196" s="21" t="s">
        <v>855</v>
      </c>
      <c r="F1196" s="21" t="s">
        <v>1778</v>
      </c>
      <c r="G1196" s="21">
        <v>31013187</v>
      </c>
      <c r="H1196" s="21" t="s">
        <v>166</v>
      </c>
      <c r="I1196" s="21" t="s">
        <v>259</v>
      </c>
      <c r="J1196" s="21" t="s">
        <v>168</v>
      </c>
      <c r="K1196" s="21">
        <v>21.1845114706827</v>
      </c>
      <c r="L1196" s="21">
        <v>92.148201936258701</v>
      </c>
      <c r="M1196" s="21">
        <v>-57.539224567608699</v>
      </c>
      <c r="N1196" s="21">
        <v>4</v>
      </c>
      <c r="P1196" s="21" t="s">
        <v>99</v>
      </c>
      <c r="Q1196" s="21" t="s">
        <v>108</v>
      </c>
      <c r="S1196" s="21">
        <v>20</v>
      </c>
      <c r="T1196" s="21">
        <v>0</v>
      </c>
      <c r="U1196" s="21">
        <v>15</v>
      </c>
      <c r="V1196" s="21">
        <v>0</v>
      </c>
      <c r="W1196" s="21">
        <v>0</v>
      </c>
      <c r="X1196" s="21">
        <v>0</v>
      </c>
      <c r="Y1196" s="21">
        <v>0</v>
      </c>
      <c r="Z1196" s="21">
        <v>0</v>
      </c>
      <c r="AA1196" s="21">
        <v>30</v>
      </c>
      <c r="AB1196" s="21">
        <v>0</v>
      </c>
      <c r="AC1196" s="21">
        <v>40</v>
      </c>
      <c r="AD1196" s="21">
        <v>0</v>
      </c>
      <c r="AE1196" s="21">
        <v>0</v>
      </c>
      <c r="AF1196" s="21">
        <v>0</v>
      </c>
      <c r="AG1196" s="21">
        <v>0</v>
      </c>
      <c r="AH1196" s="21">
        <v>0</v>
      </c>
      <c r="AI1196" s="21">
        <v>0</v>
      </c>
      <c r="AJ1196" s="21">
        <v>0</v>
      </c>
      <c r="AK1196" s="21">
        <v>0</v>
      </c>
      <c r="AL1196" s="21">
        <v>0</v>
      </c>
      <c r="AM1196" s="21">
        <v>0</v>
      </c>
      <c r="AN1196" s="21">
        <v>0</v>
      </c>
      <c r="AO1196" s="21">
        <v>0</v>
      </c>
      <c r="AP1196" s="21">
        <v>0</v>
      </c>
      <c r="AQ1196" s="21">
        <v>0</v>
      </c>
      <c r="AR1196" s="21">
        <v>0</v>
      </c>
      <c r="AS1196" s="21">
        <v>0</v>
      </c>
      <c r="AT1196" s="21">
        <v>0</v>
      </c>
      <c r="AU1196" s="21">
        <v>0</v>
      </c>
      <c r="AV1196" s="21">
        <v>0</v>
      </c>
      <c r="AW1196" s="21">
        <v>0</v>
      </c>
      <c r="AX1196" s="21">
        <v>0</v>
      </c>
      <c r="AZ1196" s="22">
        <f>Enrollment[[#This Row],['# of Girls from refugee community in age group 3-5 enrolled in learning spaces]]+Enrollment[[#This Row],['# of Boys from refugee community in age group 3-5 enrolled in learning spaces]]+Enrollment[[#This Row],['# of Girls from refugee community in age group 6-14 enrolled in learning spaces]]+Enrollment[[#This Row],['# of Boys from refugee community in age group 6-14 enrolled in learning spaces]]</f>
        <v>105</v>
      </c>
      <c r="BA1196" s="22">
        <f>Enrollment[[#This Row],['# of Girls from refugee community in age group 15-17 enrolled in learning spaces]]+Enrollment[[#This Row],['# of Boys from refugee community in age group 15-17 enrolled in learning spaces]]+Enrollment[[#This Row],['# of Girls from refugee community in age group 18-24 enrolled in learning spaces]]+Enrollment[[#This Row],['# of Boys from refugee community in age group 18-24 enrolled in learning spaces]]</f>
        <v>0</v>
      </c>
      <c r="BB1196" s="22">
        <f>Enrollment[[#This Row],[Refugee Children 3-14]]+Enrollment[[#This Row],[Refugee Children 15-24]]</f>
        <v>105</v>
      </c>
      <c r="BC1196" s="22">
        <f>Enrollment[[#This Row],['# of Girls from host community in age group 3-5 enrolled in learning spaces]]+Enrollment[[#This Row],['# of Boys from host community in age group 3-5 enrolled in learning spaces]]+Enrollment[[#This Row],['# of Girls from host community in age group 6-14 enrolled in learning spaces]]+Enrollment[[#This Row],['# of Boys from host community in age group 6-14 enrolled in learning spaces]]</f>
        <v>0</v>
      </c>
      <c r="BD1196" s="22">
        <f>Enrollment[[#This Row],['# of Girls from host community  in age group 15-17 enrolled in learning spaces]]+Enrollment[[#This Row],['# of Boys from host community in age group 15-17 enrolled in learning spaces]]+Enrollment[[#This Row],['# of Girls from host community  in age group 18-24 enrolled in learning spaces]]+Enrollment[[#This Row],['# of Boys from host community in age group 18-24 enrolled in learning spaces]]</f>
        <v>0</v>
      </c>
      <c r="BE1196" s="22">
        <f>Enrollment[[#This Row],[Host Children 3-14]]+Enrollment[[#This Row],[Host Children 15-24]]</f>
        <v>0</v>
      </c>
      <c r="BF1196" s="22">
        <f>Enrollment[[#This Row],['# of Boys from refugee community in age group 3-5 enrolled in learning spaces]]+Enrollment[[#This Row],['# of Boys from refugee community in age group 6-14 enrolled in learning spaces]]</f>
        <v>55</v>
      </c>
      <c r="BG1196" s="22">
        <f>Enrollment[[#This Row],['# of Girls from refugee community in age group 3-5 enrolled in learning spaces]]+Enrollment[[#This Row],['# of Girls from refugee community in age group 6-14 enrolled in learning spaces]]</f>
        <v>50</v>
      </c>
      <c r="BH1196" s="22">
        <f>Enrollment[[#This Row],['# of Boys from host community in age group 3-5 enrolled in learning spaces]]+Enrollment[[#This Row],['# of Boys from host community in age group 6-14 enrolled in learning spaces]]</f>
        <v>0</v>
      </c>
      <c r="BI1196" s="22">
        <f>Enrollment[[#This Row],['# of Girls from host community in age group 3-5 enrolled in learning spaces]]+Enrollment[[#This Row],['# of Girls from host community in age group 6-14 enrolled in learning spaces]]</f>
        <v>0</v>
      </c>
      <c r="BJ1196" s="22">
        <f>Enrollment[[#This Row],[Male Refugee (3-14)]]+Enrollment[[#This Row],[Host Male (3-14)]]</f>
        <v>55</v>
      </c>
      <c r="BK1196" s="22">
        <f>Enrollment[[#This Row],[Female Refugee (3-14)]]+Enrollment[[#This Row],[Host Female (3-14)]]</f>
        <v>50</v>
      </c>
      <c r="BL1196" s="22">
        <f>Enrollment[[#This Row],['# of Boys from refugee community in age group 15-17 enrolled in learning spaces]]+Enrollment[[#This Row],['# of Boys from refugee community in age group 18-24 enrolled in learning spaces]]</f>
        <v>0</v>
      </c>
      <c r="BM1196" s="22">
        <f>Enrollment[[#This Row],['# of Girls from refugee community in age group 15-17 enrolled in learning spaces]]+Enrollment[[#This Row],['# of Girls from refugee community in age group 18-24 enrolled in learning spaces]]</f>
        <v>0</v>
      </c>
      <c r="BN1196" s="22">
        <f>Enrollment[[#This Row],['# of Boys from host community in age group 15-17 enrolled in learning spaces]]+Enrollment[[#This Row],['# of Boys from host community in age group 18-24 enrolled in learning spaces]]</f>
        <v>0</v>
      </c>
      <c r="BO1196" s="22">
        <f>Enrollment[[#This Row],['# of Girls from host community  in age group 15-17 enrolled in learning spaces]]+Enrollment[[#This Row],['# of Girls from host community  in age group 18-24 enrolled in learning spaces]]</f>
        <v>0</v>
      </c>
      <c r="BP1196" s="22">
        <f>Enrollment[[#This Row],[Male Refugee (15-24)]]+Enrollment[[#This Row],[Male Host (15-24)]]</f>
        <v>0</v>
      </c>
      <c r="BQ1196" s="22">
        <f>Enrollment[[#This Row],[Female Refugee  (15-24)]]+Enrollment[[#This Row],[Female Host (15-24)]]</f>
        <v>0</v>
      </c>
      <c r="BR1196" s="22">
        <f>Enrollment[[#This Row],[Total Male (3-14)]]+Enrollment[[#This Row],[Total Male (15-24)]]</f>
        <v>55</v>
      </c>
      <c r="BS1196" s="22">
        <f>Enrollment[[#This Row],[Total Female (3-14)]]+Enrollment[[#This Row],[Total Female (15-24)]]</f>
        <v>50</v>
      </c>
      <c r="BT1196" s="22">
        <f>Enrollment[[#This Row],[Refugee Total]]+Enrollment[[#This Row],[Total Host]]</f>
        <v>105</v>
      </c>
      <c r="BU1196" s="22">
        <f>Enrollment[[#This Row],['# of Girls from refugee community in age group 3-5 enrolled in learning spaces]]+Enrollment[[#This Row],['# of Girls from host community in age group 3-5 enrolled in learning spaces]]</f>
        <v>20</v>
      </c>
      <c r="BV1196" s="22">
        <f>Enrollment[[#This Row],['# of Girls from refugee community in age group 6-14 enrolled in learning spaces]]+Enrollment[[#This Row],['# of Girls from host community in age group 6-14 enrolled in learning spaces]]</f>
        <v>30</v>
      </c>
      <c r="BW1196" s="22">
        <f>Enrollment[[#This Row],['# of Girls from refugee community in age group 15-17 enrolled in learning spaces]]+Enrollment[[#This Row],['# of Girls from host community  in age group 15-17 enrolled in learning spaces]]</f>
        <v>0</v>
      </c>
      <c r="BX1196" s="22">
        <f>Enrollment[[#This Row],['# of Girls from refugee community in age group 18-24 enrolled in learning spaces]]+Enrollment[[#This Row],['# of Girls from host community  in age group 18-24 enrolled in learning spaces]]</f>
        <v>0</v>
      </c>
      <c r="BY1196" s="22">
        <f>Enrollment[[#This Row],['# of Boys from refugee community in age group 3-5 enrolled in learning spaces]]+Enrollment[[#This Row],['# of Boys from host community in age group 3-5 enrolled in learning spaces]]</f>
        <v>15</v>
      </c>
      <c r="BZ1196" s="22">
        <f>Enrollment[[#This Row],['# of Boys from refugee community in age group 6-14 enrolled in learning spaces]]+Enrollment[[#This Row],['# of Boys from host community in age group 6-14 enrolled in learning spaces]]</f>
        <v>40</v>
      </c>
      <c r="CA1196" s="22">
        <f>Enrollment[[#This Row],['# of Boys from refugee community in age group 15-17 enrolled in learning spaces]]+Enrollment[[#This Row],['# of Boys from host community in age group 15-17 enrolled in learning spaces]]</f>
        <v>0</v>
      </c>
      <c r="CB1196" s="22">
        <f>Enrollment[[#This Row],['# of Boys from refugee community in age group 18-24 enrolled in learning spaces]]+Enrollment[[#This Row],['# of Boys from host community in age group 18-24 enrolled in learning spaces]]</f>
        <v>0</v>
      </c>
    </row>
  </sheetData>
  <conditionalFormatting sqref="G1 G3:G1048576">
    <cfRule type="duplicateValues" dxfId="4" priority="4"/>
  </conditionalFormatting>
  <conditionalFormatting sqref="BW1197:XFD1048576 BB1197:BE1048576 BG1197:BJ1048576 BM1197:BS1048576 BU1197:BU1048576 AZ3:XFD1196 A3:AY1048576 A1:XFD2">
    <cfRule type="cellIs" dxfId="3" priority="3" operator="equal">
      <formula>TRUE</formula>
    </cfRule>
  </conditionalFormatting>
  <conditionalFormatting sqref="G2">
    <cfRule type="duplicateValues" dxfId="2" priority="2"/>
  </conditionalFormatting>
  <pageMargins left="0.7" right="0.7" top="0.75" bottom="0.75" header="0.3" footer="0.3"/>
  <pageSetup orientation="portrait" r:id="rId1"/>
  <ignoredErrors>
    <ignoredError sqref="AZ3 BA3:BA1196 AZ4:AZ1196 BB3:BB1196 BC3:BC1196 BD3:BD1196 BE3:BE1196 BF2:BO2 BQ2:BU2 BV2:BW2 BZ2:CB2" calculatedColumn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K48"/>
  <sheetViews>
    <sheetView zoomScale="80" zoomScaleNormal="80" workbookViewId="0">
      <selection activeCell="K2" sqref="K2"/>
    </sheetView>
  </sheetViews>
  <sheetFormatPr baseColWidth="10" defaultColWidth="22.1640625" defaultRowHeight="15"/>
  <cols>
    <col min="1" max="16384" width="22.1640625" style="56"/>
  </cols>
  <sheetData>
    <row r="1" spans="1:11" s="58" customFormat="1" ht="51">
      <c r="A1" s="70" t="s">
        <v>150</v>
      </c>
      <c r="B1" s="70" t="s">
        <v>151</v>
      </c>
      <c r="C1" s="70" t="s">
        <v>2117</v>
      </c>
      <c r="D1" s="70" t="s">
        <v>2124</v>
      </c>
      <c r="E1" s="70" t="s">
        <v>2121</v>
      </c>
      <c r="F1" s="70" t="s">
        <v>2122</v>
      </c>
      <c r="G1" s="70" t="s">
        <v>2126</v>
      </c>
      <c r="H1" s="70" t="s">
        <v>2125</v>
      </c>
      <c r="I1" s="70" t="s">
        <v>2112</v>
      </c>
      <c r="J1" s="70" t="s">
        <v>2115</v>
      </c>
      <c r="K1" s="70" t="s">
        <v>2141</v>
      </c>
    </row>
    <row r="2" spans="1:11" ht="19">
      <c r="A2" s="56" t="s">
        <v>33</v>
      </c>
      <c r="B2" s="56" t="s">
        <v>62</v>
      </c>
      <c r="C2" s="56">
        <f>_xlfn.IFNA(INDEX('Site Sector Pivot'!$O:$O,MATCH(Table4[[#This Row],[Camp SSID]],'Site Sector Pivot'!$N:$N,0)),0)</f>
        <v>81</v>
      </c>
      <c r="D2" s="56">
        <f>_xlfn.IFNA(INDEX('Site Sector Pivot'!$Q:$Q,MATCH(Table4[[#This Row],[Camp SSID]],'Site Sector Pivot'!$N:$N,0)),0)</f>
        <v>242</v>
      </c>
      <c r="E2" s="56">
        <v>0</v>
      </c>
      <c r="F2" s="56">
        <v>0</v>
      </c>
      <c r="G2" s="57">
        <f>INDEX('Site Sector Pivot'!$D:$D,MATCH(Table4[[#This Row],[Camp SSID]],'Site Sector Pivot'!$B:$B,0))</f>
        <v>4197</v>
      </c>
      <c r="H2" s="57">
        <f>INDEX('Site Sector Pivot'!$C:$C,MATCH(Table4[[#This Row],[Camp SSID]],'Site Sector Pivot'!$B:$B,0))</f>
        <v>4255</v>
      </c>
      <c r="I2" s="57">
        <f>IFERROR(Table4[[#This Row],['# of boys enroled in a learning space (3-14)]]/Table4[[#This Row],[Estimated '# school-age boys (3 - 14)]],0)</f>
        <v>0</v>
      </c>
      <c r="J2" s="57">
        <f>IFERROR(Table4[[#This Row],[ '# of girls enroled in a learning space (3-14)]]/Table4[[#This Row],[Estimated '# school-age girls (3 - 14)]],0)</f>
        <v>0</v>
      </c>
      <c r="K2" s="69">
        <f>IFERROR(SUM(Table4[[#This Row],[ '# of girls enroled in a learning space (3-14)]:['# of boys enroled in a learning space (3-14)]])/Table4[[#This Row],['# classroom shift]],0)</f>
        <v>34.925619834710744</v>
      </c>
    </row>
    <row r="3" spans="1:11" ht="19">
      <c r="A3" s="56" t="s">
        <v>142</v>
      </c>
      <c r="B3" s="56" t="s">
        <v>143</v>
      </c>
      <c r="C3" s="57">
        <f>_xlfn.IFNA(INDEX('Site Sector Pivot'!$O:$O,MATCH(Table4[[#This Row],[Camp SSID]],'Site Sector Pivot'!$N:$N,0)),0)</f>
        <v>29</v>
      </c>
      <c r="D3" s="57">
        <f>_xlfn.IFNA(INDEX('Site Sector Pivot'!$Q:$Q,MATCH(Table4[[#This Row],[Camp SSID]],'Site Sector Pivot'!$N:$N,0)),0)</f>
        <v>87</v>
      </c>
      <c r="E3" s="56">
        <v>0</v>
      </c>
      <c r="F3" s="56">
        <v>0</v>
      </c>
      <c r="G3" s="57">
        <f>INDEX('Site Sector Pivot'!$D:$D,MATCH(Table4[[#This Row],[Camp SSID]],'Site Sector Pivot'!$B:$B,0))</f>
        <v>1740</v>
      </c>
      <c r="H3" s="57">
        <f>INDEX('Site Sector Pivot'!$C:$C,MATCH(Table4[[#This Row],[Camp SSID]],'Site Sector Pivot'!$B:$B,0))</f>
        <v>1445</v>
      </c>
      <c r="I3" s="57">
        <f>IFERROR(Table4[[#This Row],['# of boys enroled in a learning space (3-14)]]/Table4[[#This Row],[Estimated '# school-age boys (3 - 14)]],0)</f>
        <v>0</v>
      </c>
      <c r="J3" s="57">
        <f>IFERROR(Table4[[#This Row],[ '# of girls enroled in a learning space (3-14)]]/Table4[[#This Row],[Estimated '# school-age girls (3 - 14)]],0)</f>
        <v>0</v>
      </c>
      <c r="K3" s="69">
        <f>IFERROR(SUM(Table4[[#This Row],[ '# of girls enroled in a learning space (3-14)]:['# of boys enroled in a learning space (3-14)]])/Table4[[#This Row],['# classroom shift]],0)</f>
        <v>36.609195402298852</v>
      </c>
    </row>
    <row r="4" spans="1:11" ht="19">
      <c r="A4" s="56" t="s">
        <v>54</v>
      </c>
      <c r="B4" s="56" t="s">
        <v>83</v>
      </c>
      <c r="C4" s="57">
        <f>_xlfn.IFNA(INDEX('Site Sector Pivot'!$O:$O,MATCH(Table4[[#This Row],[Camp SSID]],'Site Sector Pivot'!$N:$N,0)),0)</f>
        <v>40</v>
      </c>
      <c r="D4" s="57">
        <f>_xlfn.IFNA(INDEX('Site Sector Pivot'!$Q:$Q,MATCH(Table4[[#This Row],[Camp SSID]],'Site Sector Pivot'!$N:$N,0)),0)</f>
        <v>122</v>
      </c>
      <c r="E4" s="56">
        <v>0</v>
      </c>
      <c r="F4" s="56">
        <v>0</v>
      </c>
      <c r="G4" s="57">
        <f>INDEX('Site Sector Pivot'!$D:$D,MATCH(Table4[[#This Row],[Camp SSID]],'Site Sector Pivot'!$B:$B,0))</f>
        <v>2266</v>
      </c>
      <c r="H4" s="57">
        <f>INDEX('Site Sector Pivot'!$C:$C,MATCH(Table4[[#This Row],[Camp SSID]],'Site Sector Pivot'!$B:$B,0))</f>
        <v>2045</v>
      </c>
      <c r="I4" s="57">
        <f>IFERROR(Table4[[#This Row],['# of boys enroled in a learning space (3-14)]]/Table4[[#This Row],[Estimated '# school-age boys (3 - 14)]],0)</f>
        <v>0</v>
      </c>
      <c r="J4" s="57">
        <f>IFERROR(Table4[[#This Row],[ '# of girls enroled in a learning space (3-14)]]/Table4[[#This Row],[Estimated '# school-age girls (3 - 14)]],0)</f>
        <v>0</v>
      </c>
      <c r="K4" s="69">
        <f>IFERROR(SUM(Table4[[#This Row],[ '# of girls enroled in a learning space (3-14)]:['# of boys enroled in a learning space (3-14)]])/Table4[[#This Row],['# classroom shift]],0)</f>
        <v>35.33606557377049</v>
      </c>
    </row>
    <row r="5" spans="1:11" ht="19">
      <c r="A5" s="56" t="s">
        <v>58</v>
      </c>
      <c r="B5" s="56" t="s">
        <v>87</v>
      </c>
      <c r="C5" s="57">
        <f>_xlfn.IFNA(INDEX('Site Sector Pivot'!$O:$O,MATCH(Table4[[#This Row],[Camp SSID]],'Site Sector Pivot'!$N:$N,0)),0)</f>
        <v>23</v>
      </c>
      <c r="D5" s="57">
        <f>_xlfn.IFNA(INDEX('Site Sector Pivot'!$Q:$Q,MATCH(Table4[[#This Row],[Camp SSID]],'Site Sector Pivot'!$N:$N,0)),0)</f>
        <v>77</v>
      </c>
      <c r="E5" s="56">
        <v>0</v>
      </c>
      <c r="F5" s="56">
        <v>0</v>
      </c>
      <c r="G5" s="57">
        <f>INDEX('Site Sector Pivot'!$D:$D,MATCH(Table4[[#This Row],[Camp SSID]],'Site Sector Pivot'!$B:$B,0))</f>
        <v>1899</v>
      </c>
      <c r="H5" s="57">
        <f>INDEX('Site Sector Pivot'!$C:$C,MATCH(Table4[[#This Row],[Camp SSID]],'Site Sector Pivot'!$B:$B,0))</f>
        <v>1475</v>
      </c>
      <c r="I5" s="57">
        <f>IFERROR(Table4[[#This Row],['# of boys enroled in a learning space (3-14)]]/Table4[[#This Row],[Estimated '# school-age boys (3 - 14)]],0)</f>
        <v>0</v>
      </c>
      <c r="J5" s="57">
        <f>IFERROR(Table4[[#This Row],[ '# of girls enroled in a learning space (3-14)]]/Table4[[#This Row],[Estimated '# school-age girls (3 - 14)]],0)</f>
        <v>0</v>
      </c>
      <c r="K5" s="69">
        <f>IFERROR(SUM(Table4[[#This Row],[ '# of girls enroled in a learning space (3-14)]:['# of boys enroled in a learning space (3-14)]])/Table4[[#This Row],['# classroom shift]],0)</f>
        <v>43.81818181818182</v>
      </c>
    </row>
    <row r="6" spans="1:11" ht="19">
      <c r="A6" s="56" t="s">
        <v>55</v>
      </c>
      <c r="B6" s="56" t="s">
        <v>84</v>
      </c>
      <c r="C6" s="57">
        <f>_xlfn.IFNA(INDEX('Site Sector Pivot'!$O:$O,MATCH(Table4[[#This Row],[Camp SSID]],'Site Sector Pivot'!$N:$N,0)),0)</f>
        <v>44</v>
      </c>
      <c r="D6" s="57">
        <f>_xlfn.IFNA(INDEX('Site Sector Pivot'!$Q:$Q,MATCH(Table4[[#This Row],[Camp SSID]],'Site Sector Pivot'!$N:$N,0)),0)</f>
        <v>132</v>
      </c>
      <c r="E6" s="56">
        <v>0</v>
      </c>
      <c r="F6" s="56">
        <v>0</v>
      </c>
      <c r="G6" s="57">
        <f>INDEX('Site Sector Pivot'!$D:$D,MATCH(Table4[[#This Row],[Camp SSID]],'Site Sector Pivot'!$B:$B,0))</f>
        <v>2527</v>
      </c>
      <c r="H6" s="57">
        <f>INDEX('Site Sector Pivot'!$C:$C,MATCH(Table4[[#This Row],[Camp SSID]],'Site Sector Pivot'!$B:$B,0))</f>
        <v>2176</v>
      </c>
      <c r="I6" s="57">
        <f>IFERROR(Table4[[#This Row],['# of boys enroled in a learning space (3-14)]]/Table4[[#This Row],[Estimated '# school-age boys (3 - 14)]],0)</f>
        <v>0</v>
      </c>
      <c r="J6" s="57">
        <f>IFERROR(Table4[[#This Row],[ '# of girls enroled in a learning space (3-14)]]/Table4[[#This Row],[Estimated '# school-age girls (3 - 14)]],0)</f>
        <v>0</v>
      </c>
      <c r="K6" s="69">
        <f>IFERROR(SUM(Table4[[#This Row],[ '# of girls enroled in a learning space (3-14)]:['# of boys enroled in a learning space (3-14)]])/Table4[[#This Row],['# classroom shift]],0)</f>
        <v>35.628787878787875</v>
      </c>
    </row>
    <row r="7" spans="1:11" ht="19">
      <c r="A7" s="56" t="s">
        <v>34</v>
      </c>
      <c r="B7" s="56" t="s">
        <v>63</v>
      </c>
      <c r="C7" s="57">
        <f>_xlfn.IFNA(INDEX('Site Sector Pivot'!$O:$O,MATCH(Table4[[#This Row],[Camp SSID]],'Site Sector Pivot'!$N:$N,0)),0)</f>
        <v>97</v>
      </c>
      <c r="D7" s="57">
        <f>_xlfn.IFNA(INDEX('Site Sector Pivot'!$Q:$Q,MATCH(Table4[[#This Row],[Camp SSID]],'Site Sector Pivot'!$N:$N,0)),0)</f>
        <v>486</v>
      </c>
      <c r="E7" s="56">
        <v>0</v>
      </c>
      <c r="F7" s="56">
        <v>0</v>
      </c>
      <c r="G7" s="57">
        <f>INDEX('Site Sector Pivot'!$D:$D,MATCH(Table4[[#This Row],[Camp SSID]],'Site Sector Pivot'!$B:$B,0))</f>
        <v>6229</v>
      </c>
      <c r="H7" s="57">
        <f>INDEX('Site Sector Pivot'!$C:$C,MATCH(Table4[[#This Row],[Camp SSID]],'Site Sector Pivot'!$B:$B,0))</f>
        <v>6489</v>
      </c>
      <c r="I7" s="57">
        <f>IFERROR(Table4[[#This Row],['# of boys enroled in a learning space (3-14)]]/Table4[[#This Row],[Estimated '# school-age boys (3 - 14)]],0)</f>
        <v>0</v>
      </c>
      <c r="J7" s="57">
        <f>IFERROR(Table4[[#This Row],[ '# of girls enroled in a learning space (3-14)]]/Table4[[#This Row],[Estimated '# school-age girls (3 - 14)]],0)</f>
        <v>0</v>
      </c>
      <c r="K7" s="69">
        <f>IFERROR(SUM(Table4[[#This Row],[ '# of girls enroled in a learning space (3-14)]:['# of boys enroled in a learning space (3-14)]])/Table4[[#This Row],['# classroom shift]],0)</f>
        <v>26.168724279835391</v>
      </c>
    </row>
    <row r="8" spans="1:11" ht="19">
      <c r="A8" s="56" t="s">
        <v>35</v>
      </c>
      <c r="B8" s="56" t="s">
        <v>64</v>
      </c>
      <c r="C8" s="57">
        <f>_xlfn.IFNA(INDEX('Site Sector Pivot'!$O:$O,MATCH(Table4[[#This Row],[Camp SSID]],'Site Sector Pivot'!$N:$N,0)),0)</f>
        <v>54</v>
      </c>
      <c r="D8" s="57">
        <f>_xlfn.IFNA(INDEX('Site Sector Pivot'!$Q:$Q,MATCH(Table4[[#This Row],[Camp SSID]],'Site Sector Pivot'!$N:$N,0)),0)</f>
        <v>156</v>
      </c>
      <c r="E8" s="56">
        <v>0</v>
      </c>
      <c r="F8" s="56">
        <v>0</v>
      </c>
      <c r="G8" s="57">
        <f>INDEX('Site Sector Pivot'!$D:$D,MATCH(Table4[[#This Row],[Camp SSID]],'Site Sector Pivot'!$B:$B,0))</f>
        <v>2934</v>
      </c>
      <c r="H8" s="57">
        <f>INDEX('Site Sector Pivot'!$C:$C,MATCH(Table4[[#This Row],[Camp SSID]],'Site Sector Pivot'!$B:$B,0))</f>
        <v>3031</v>
      </c>
      <c r="I8" s="57">
        <f>IFERROR(Table4[[#This Row],['# of boys enroled in a learning space (3-14)]]/Table4[[#This Row],[Estimated '# school-age boys (3 - 14)]],0)</f>
        <v>0</v>
      </c>
      <c r="J8" s="57">
        <f>IFERROR(Table4[[#This Row],[ '# of girls enroled in a learning space (3-14)]]/Table4[[#This Row],[Estimated '# school-age girls (3 - 14)]],0)</f>
        <v>0</v>
      </c>
      <c r="K8" s="69">
        <f>IFERROR(SUM(Table4[[#This Row],[ '# of girls enroled in a learning space (3-14)]:['# of boys enroled in a learning space (3-14)]])/Table4[[#This Row],['# classroom shift]],0)</f>
        <v>38.237179487179489</v>
      </c>
    </row>
    <row r="9" spans="1:11" ht="19">
      <c r="A9" s="56" t="s">
        <v>39</v>
      </c>
      <c r="B9" s="56" t="s">
        <v>68</v>
      </c>
      <c r="C9" s="57">
        <f>_xlfn.IFNA(INDEX('Site Sector Pivot'!$O:$O,MATCH(Table4[[#This Row],[Camp SSID]],'Site Sector Pivot'!$N:$N,0)),0)</f>
        <v>15</v>
      </c>
      <c r="D9" s="57">
        <f>_xlfn.IFNA(INDEX('Site Sector Pivot'!$Q:$Q,MATCH(Table4[[#This Row],[Camp SSID]],'Site Sector Pivot'!$N:$N,0)),0)</f>
        <v>45</v>
      </c>
      <c r="E9" s="56">
        <v>0</v>
      </c>
      <c r="F9" s="56">
        <v>0</v>
      </c>
      <c r="G9" s="56">
        <f>INDEX('Site Sector Pivot'!$D:$D,MATCH(Table4[[#This Row],[Camp SSID]],'Site Sector Pivot'!$B:$B,0))</f>
        <v>1163</v>
      </c>
      <c r="H9" s="56">
        <f>INDEX('Site Sector Pivot'!$C:$C,MATCH(Table4[[#This Row],[Camp SSID]],'Site Sector Pivot'!$B:$B,0))</f>
        <v>1209</v>
      </c>
      <c r="I9" s="57">
        <f>IFERROR(Table4[[#This Row],['# of boys enroled in a learning space (3-14)]]/Table4[[#This Row],[Estimated '# school-age boys (3 - 14)]],0)</f>
        <v>0</v>
      </c>
      <c r="J9" s="57">
        <f>IFERROR(Table4[[#This Row],[ '# of girls enroled in a learning space (3-14)]]/Table4[[#This Row],[Estimated '# school-age girls (3 - 14)]],0)</f>
        <v>0</v>
      </c>
      <c r="K9" s="69">
        <f>IFERROR(SUM(Table4[[#This Row],[ '# of girls enroled in a learning space (3-14)]:['# of boys enroled in a learning space (3-14)]])/Table4[[#This Row],['# classroom shift]],0)</f>
        <v>52.711111111111109</v>
      </c>
    </row>
    <row r="10" spans="1:11" ht="19">
      <c r="A10" s="56" t="s">
        <v>56</v>
      </c>
      <c r="B10" s="56" t="s">
        <v>85</v>
      </c>
      <c r="C10" s="57">
        <f>_xlfn.IFNA(INDEX('Site Sector Pivot'!$O:$O,MATCH(Table4[[#This Row],[Camp SSID]],'Site Sector Pivot'!$N:$N,0)),0)</f>
        <v>85</v>
      </c>
      <c r="D10" s="57">
        <f>_xlfn.IFNA(INDEX('Site Sector Pivot'!$Q:$Q,MATCH(Table4[[#This Row],[Camp SSID]],'Site Sector Pivot'!$N:$N,0)),0)</f>
        <v>254</v>
      </c>
      <c r="E10" s="56">
        <v>0</v>
      </c>
      <c r="F10" s="56">
        <v>0</v>
      </c>
      <c r="G10" s="56">
        <f>INDEX('Site Sector Pivot'!$D:$D,MATCH(Table4[[#This Row],[Camp SSID]],'Site Sector Pivot'!$B:$B,0))</f>
        <v>4549</v>
      </c>
      <c r="H10" s="56">
        <f>INDEX('Site Sector Pivot'!$C:$C,MATCH(Table4[[#This Row],[Camp SSID]],'Site Sector Pivot'!$B:$B,0))</f>
        <v>4112</v>
      </c>
      <c r="I10" s="57">
        <f>IFERROR(Table4[[#This Row],['# of boys enroled in a learning space (3-14)]]/Table4[[#This Row],[Estimated '# school-age boys (3 - 14)]],0)</f>
        <v>0</v>
      </c>
      <c r="J10" s="57">
        <f>IFERROR(Table4[[#This Row],[ '# of girls enroled in a learning space (3-14)]]/Table4[[#This Row],[Estimated '# school-age girls (3 - 14)]],0)</f>
        <v>0</v>
      </c>
      <c r="K10" s="69">
        <f>IFERROR(SUM(Table4[[#This Row],[ '# of girls enroled in a learning space (3-14)]:['# of boys enroled in a learning space (3-14)]])/Table4[[#This Row],['# classroom shift]],0)</f>
        <v>34.098425196850393</v>
      </c>
    </row>
    <row r="11" spans="1:11" ht="19">
      <c r="A11" s="56" t="s">
        <v>57</v>
      </c>
      <c r="B11" s="56" t="s">
        <v>86</v>
      </c>
      <c r="C11" s="57">
        <f>_xlfn.IFNA(INDEX('Site Sector Pivot'!$O:$O,MATCH(Table4[[#This Row],[Camp SSID]],'Site Sector Pivot'!$N:$N,0)),0)</f>
        <v>23</v>
      </c>
      <c r="D11" s="57">
        <f>_xlfn.IFNA(INDEX('Site Sector Pivot'!$Q:$Q,MATCH(Table4[[#This Row],[Camp SSID]],'Site Sector Pivot'!$N:$N,0)),0)</f>
        <v>73</v>
      </c>
      <c r="E11" s="56">
        <v>0</v>
      </c>
      <c r="F11" s="56">
        <v>0</v>
      </c>
      <c r="G11" s="56">
        <f>INDEX('Site Sector Pivot'!$D:$D,MATCH(Table4[[#This Row],[Camp SSID]],'Site Sector Pivot'!$B:$B,0))</f>
        <v>1397</v>
      </c>
      <c r="H11" s="56">
        <f>INDEX('Site Sector Pivot'!$C:$C,MATCH(Table4[[#This Row],[Camp SSID]],'Site Sector Pivot'!$B:$B,0))</f>
        <v>1254</v>
      </c>
      <c r="I11" s="57">
        <f>IFERROR(Table4[[#This Row],['# of boys enroled in a learning space (3-14)]]/Table4[[#This Row],[Estimated '# school-age boys (3 - 14)]],0)</f>
        <v>0</v>
      </c>
      <c r="J11" s="57">
        <f>IFERROR(Table4[[#This Row],[ '# of girls enroled in a learning space (3-14)]]/Table4[[#This Row],[Estimated '# school-age girls (3 - 14)]],0)</f>
        <v>0</v>
      </c>
      <c r="K11" s="69">
        <f>IFERROR(SUM(Table4[[#This Row],[ '# of girls enroled in a learning space (3-14)]:['# of boys enroled in a learning space (3-14)]])/Table4[[#This Row],['# classroom shift]],0)</f>
        <v>36.315068493150683</v>
      </c>
    </row>
    <row r="12" spans="1:11" ht="19">
      <c r="A12" s="56" t="s">
        <v>44</v>
      </c>
      <c r="B12" s="56" t="s">
        <v>73</v>
      </c>
      <c r="C12" s="57">
        <f>_xlfn.IFNA(INDEX('Site Sector Pivot'!$O:$O,MATCH(Table4[[#This Row],[Camp SSID]],'Site Sector Pivot'!$N:$N,0)),0)</f>
        <v>22</v>
      </c>
      <c r="D12" s="57">
        <f>_xlfn.IFNA(INDEX('Site Sector Pivot'!$Q:$Q,MATCH(Table4[[#This Row],[Camp SSID]],'Site Sector Pivot'!$N:$N,0)),0)</f>
        <v>66</v>
      </c>
      <c r="E12" s="56">
        <v>0</v>
      </c>
      <c r="F12" s="56">
        <v>0</v>
      </c>
      <c r="G12" s="56">
        <f>INDEX('Site Sector Pivot'!$D:$D,MATCH(Table4[[#This Row],[Camp SSID]],'Site Sector Pivot'!$B:$B,0))</f>
        <v>1289</v>
      </c>
      <c r="H12" s="56">
        <f>INDEX('Site Sector Pivot'!$C:$C,MATCH(Table4[[#This Row],[Camp SSID]],'Site Sector Pivot'!$B:$B,0))</f>
        <v>1345</v>
      </c>
      <c r="I12" s="57">
        <f>IFERROR(Table4[[#This Row],['# of boys enroled in a learning space (3-14)]]/Table4[[#This Row],[Estimated '# school-age boys (3 - 14)]],0)</f>
        <v>0</v>
      </c>
      <c r="J12" s="57">
        <f>IFERROR(Table4[[#This Row],[ '# of girls enroled in a learning space (3-14)]]/Table4[[#This Row],[Estimated '# school-age girls (3 - 14)]],0)</f>
        <v>0</v>
      </c>
      <c r="K12" s="69">
        <f>IFERROR(SUM(Table4[[#This Row],[ '# of girls enroled in a learning space (3-14)]:['# of boys enroled in a learning space (3-14)]])/Table4[[#This Row],['# classroom shift]],0)</f>
        <v>39.909090909090907</v>
      </c>
    </row>
    <row r="13" spans="1:11" ht="19">
      <c r="A13" s="56" t="s">
        <v>45</v>
      </c>
      <c r="B13" s="56" t="s">
        <v>74</v>
      </c>
      <c r="C13" s="57">
        <f>_xlfn.IFNA(INDEX('Site Sector Pivot'!$O:$O,MATCH(Table4[[#This Row],[Camp SSID]],'Site Sector Pivot'!$N:$N,0)),0)</f>
        <v>27</v>
      </c>
      <c r="D13" s="57">
        <f>_xlfn.IFNA(INDEX('Site Sector Pivot'!$Q:$Q,MATCH(Table4[[#This Row],[Camp SSID]],'Site Sector Pivot'!$N:$N,0)),0)</f>
        <v>84</v>
      </c>
      <c r="E13" s="56">
        <v>0</v>
      </c>
      <c r="F13" s="56">
        <v>0</v>
      </c>
      <c r="G13" s="56">
        <f>INDEX('Site Sector Pivot'!$D:$D,MATCH(Table4[[#This Row],[Camp SSID]],'Site Sector Pivot'!$B:$B,0))</f>
        <v>1605</v>
      </c>
      <c r="H13" s="56">
        <f>INDEX('Site Sector Pivot'!$C:$C,MATCH(Table4[[#This Row],[Camp SSID]],'Site Sector Pivot'!$B:$B,0))</f>
        <v>1699</v>
      </c>
      <c r="I13" s="57">
        <f>IFERROR(Table4[[#This Row],['# of boys enroled in a learning space (3-14)]]/Table4[[#This Row],[Estimated '# school-age boys (3 - 14)]],0)</f>
        <v>0</v>
      </c>
      <c r="J13" s="57">
        <f>IFERROR(Table4[[#This Row],[ '# of girls enroled in a learning space (3-14)]]/Table4[[#This Row],[Estimated '# school-age girls (3 - 14)]],0)</f>
        <v>0</v>
      </c>
      <c r="K13" s="69">
        <f>IFERROR(SUM(Table4[[#This Row],[ '# of girls enroled in a learning space (3-14)]:['# of boys enroled in a learning space (3-14)]])/Table4[[#This Row],['# classroom shift]],0)</f>
        <v>39.333333333333336</v>
      </c>
    </row>
    <row r="14" spans="1:11" ht="19">
      <c r="A14" s="56" t="s">
        <v>146</v>
      </c>
      <c r="B14" s="56" t="s">
        <v>147</v>
      </c>
      <c r="C14" s="57">
        <f>_xlfn.IFNA(INDEX('Site Sector Pivot'!$O:$O,MATCH(Table4[[#This Row],[Camp SSID]],'Site Sector Pivot'!$N:$N,0)),0)</f>
        <v>5</v>
      </c>
      <c r="D14" s="57">
        <f>_xlfn.IFNA(INDEX('Site Sector Pivot'!$Q:$Q,MATCH(Table4[[#This Row],[Camp SSID]],'Site Sector Pivot'!$N:$N,0)),0)</f>
        <v>15</v>
      </c>
      <c r="E14" s="56">
        <v>0</v>
      </c>
      <c r="F14" s="56">
        <v>0</v>
      </c>
      <c r="G14" s="56">
        <f>INDEX('Site Sector Pivot'!$D:$D,MATCH(Table4[[#This Row],[Camp SSID]],'Site Sector Pivot'!$B:$B,0))</f>
        <v>195</v>
      </c>
      <c r="H14" s="56">
        <f>INDEX('Site Sector Pivot'!$C:$C,MATCH(Table4[[#This Row],[Camp SSID]],'Site Sector Pivot'!$B:$B,0))</f>
        <v>183</v>
      </c>
      <c r="I14" s="57">
        <f>IFERROR(Table4[[#This Row],['# of boys enroled in a learning space (3-14)]]/Table4[[#This Row],[Estimated '# school-age boys (3 - 14)]],0)</f>
        <v>0</v>
      </c>
      <c r="J14" s="57">
        <f>IFERROR(Table4[[#This Row],[ '# of girls enroled in a learning space (3-14)]]/Table4[[#This Row],[Estimated '# school-age girls (3 - 14)]],0)</f>
        <v>0</v>
      </c>
      <c r="K14" s="69">
        <f>IFERROR(SUM(Table4[[#This Row],[ '# of girls enroled in a learning space (3-14)]:['# of boys enroled in a learning space (3-14)]])/Table4[[#This Row],['# classroom shift]],0)</f>
        <v>25.2</v>
      </c>
    </row>
    <row r="15" spans="1:11" ht="19">
      <c r="A15" s="56" t="s">
        <v>2017</v>
      </c>
      <c r="B15" s="56" t="s">
        <v>2018</v>
      </c>
      <c r="C15" s="57">
        <f>_xlfn.IFNA(INDEX('Site Sector Pivot'!$O:$O,MATCH(Table4[[#This Row],[Camp SSID]],'Site Sector Pivot'!$N:$N,0)),0)</f>
        <v>0</v>
      </c>
      <c r="D15" s="57">
        <f>_xlfn.IFNA(INDEX('Site Sector Pivot'!$Q:$Q,MATCH(Table4[[#This Row],[Camp SSID]],'Site Sector Pivot'!$N:$N,0)),0)</f>
        <v>4</v>
      </c>
      <c r="E15" s="56">
        <v>0</v>
      </c>
      <c r="F15" s="56">
        <v>0</v>
      </c>
      <c r="G15" s="56">
        <f>INDEX('Site Sector Pivot'!$D:$D,MATCH(Table4[[#This Row],[Camp SSID]],'Site Sector Pivot'!$B:$B,0))</f>
        <v>60</v>
      </c>
      <c r="H15" s="56">
        <f>INDEX('Site Sector Pivot'!$C:$C,MATCH(Table4[[#This Row],[Camp SSID]],'Site Sector Pivot'!$B:$B,0))</f>
        <v>60</v>
      </c>
      <c r="I15" s="57">
        <f>IFERROR(Table4[[#This Row],['# of boys enroled in a learning space (3-14)]]/Table4[[#This Row],[Estimated '# school-age boys (3 - 14)]],0)</f>
        <v>0</v>
      </c>
      <c r="J15" s="57">
        <f>IFERROR(Table4[[#This Row],[ '# of girls enroled in a learning space (3-14)]]/Table4[[#This Row],[Estimated '# school-age girls (3 - 14)]],0)</f>
        <v>0</v>
      </c>
      <c r="K15" s="69">
        <f>IFERROR(SUM(Table4[[#This Row],[ '# of girls enroled in a learning space (3-14)]:['# of boys enroled in a learning space (3-14)]])/Table4[[#This Row],['# classroom shift]],0)</f>
        <v>30</v>
      </c>
    </row>
    <row r="16" spans="1:11" ht="19">
      <c r="A16" s="56" t="s">
        <v>43</v>
      </c>
      <c r="B16" s="56" t="s">
        <v>72</v>
      </c>
      <c r="C16" s="57">
        <f>_xlfn.IFNA(INDEX('Site Sector Pivot'!$O:$O,MATCH(Table4[[#This Row],[Camp SSID]],'Site Sector Pivot'!$N:$N,0)),0)</f>
        <v>13</v>
      </c>
      <c r="D16" s="57">
        <f>_xlfn.IFNA(INDEX('Site Sector Pivot'!$Q:$Q,MATCH(Table4[[#This Row],[Camp SSID]],'Site Sector Pivot'!$N:$N,0)),0)</f>
        <v>43</v>
      </c>
      <c r="E16" s="56">
        <v>0</v>
      </c>
      <c r="F16" s="56">
        <v>0</v>
      </c>
      <c r="G16" s="56">
        <f>INDEX('Site Sector Pivot'!$D:$D,MATCH(Table4[[#This Row],[Camp SSID]],'Site Sector Pivot'!$B:$B,0))</f>
        <v>803</v>
      </c>
      <c r="H16" s="56">
        <f>INDEX('Site Sector Pivot'!$C:$C,MATCH(Table4[[#This Row],[Camp SSID]],'Site Sector Pivot'!$B:$B,0))</f>
        <v>822</v>
      </c>
      <c r="I16" s="57">
        <f>IFERROR(Table4[[#This Row],['# of boys enroled in a learning space (3-14)]]/Table4[[#This Row],[Estimated '# school-age boys (3 - 14)]],0)</f>
        <v>0</v>
      </c>
      <c r="J16" s="57">
        <f>IFERROR(Table4[[#This Row],[ '# of girls enroled in a learning space (3-14)]]/Table4[[#This Row],[Estimated '# school-age girls (3 - 14)]],0)</f>
        <v>0</v>
      </c>
      <c r="K16" s="69">
        <f>IFERROR(SUM(Table4[[#This Row],[ '# of girls enroled in a learning space (3-14)]:['# of boys enroled in a learning space (3-14)]])/Table4[[#This Row],['# classroom shift]],0)</f>
        <v>37.790697674418603</v>
      </c>
    </row>
    <row r="17" spans="1:11" ht="19">
      <c r="A17" s="56" t="s">
        <v>1614</v>
      </c>
      <c r="B17" s="56" t="s">
        <v>1615</v>
      </c>
      <c r="C17" s="57">
        <f>_xlfn.IFNA(INDEX('Site Sector Pivot'!$O:$O,MATCH(Table4[[#This Row],[Camp SSID]],'Site Sector Pivot'!$N:$N,0)),0)</f>
        <v>56</v>
      </c>
      <c r="D17" s="57">
        <f>_xlfn.IFNA(INDEX('Site Sector Pivot'!$Q:$Q,MATCH(Table4[[#This Row],[Camp SSID]],'Site Sector Pivot'!$N:$N,0)),0)</f>
        <v>168</v>
      </c>
      <c r="E17" s="56">
        <v>0</v>
      </c>
      <c r="F17" s="56">
        <v>0</v>
      </c>
      <c r="G17" s="56">
        <f>INDEX('Site Sector Pivot'!$D:$D,MATCH(Table4[[#This Row],[Camp SSID]],'Site Sector Pivot'!$B:$B,0))</f>
        <v>3032</v>
      </c>
      <c r="H17" s="56">
        <f>INDEX('Site Sector Pivot'!$C:$C,MATCH(Table4[[#This Row],[Camp SSID]],'Site Sector Pivot'!$B:$B,0))</f>
        <v>2898</v>
      </c>
      <c r="I17" s="57">
        <f>IFERROR(Table4[[#This Row],['# of boys enroled in a learning space (3-14)]]/Table4[[#This Row],[Estimated '# school-age boys (3 - 14)]],0)</f>
        <v>0</v>
      </c>
      <c r="J17" s="57">
        <f>IFERROR(Table4[[#This Row],[ '# of girls enroled in a learning space (3-14)]]/Table4[[#This Row],[Estimated '# school-age girls (3 - 14)]],0)</f>
        <v>0</v>
      </c>
      <c r="K17" s="69">
        <f>IFERROR(SUM(Table4[[#This Row],[ '# of girls enroled in a learning space (3-14)]:['# of boys enroled in a learning space (3-14)]])/Table4[[#This Row],['# classroom shift]],0)</f>
        <v>35.297619047619051</v>
      </c>
    </row>
    <row r="18" spans="1:11" ht="19">
      <c r="A18" s="56" t="s">
        <v>1494</v>
      </c>
      <c r="B18" s="56" t="s">
        <v>1495</v>
      </c>
      <c r="C18" s="57">
        <f>_xlfn.IFNA(INDEX('Site Sector Pivot'!$O:$O,MATCH(Table4[[#This Row],[Camp SSID]],'Site Sector Pivot'!$N:$N,0)),0)</f>
        <v>28</v>
      </c>
      <c r="D18" s="57">
        <f>_xlfn.IFNA(INDEX('Site Sector Pivot'!$Q:$Q,MATCH(Table4[[#This Row],[Camp SSID]],'Site Sector Pivot'!$N:$N,0)),0)</f>
        <v>81</v>
      </c>
      <c r="E18" s="56">
        <v>0</v>
      </c>
      <c r="F18" s="56">
        <v>0</v>
      </c>
      <c r="G18" s="56">
        <f>INDEX('Site Sector Pivot'!$D:$D,MATCH(Table4[[#This Row],[Camp SSID]],'Site Sector Pivot'!$B:$B,0))</f>
        <v>1179</v>
      </c>
      <c r="H18" s="56">
        <f>INDEX('Site Sector Pivot'!$C:$C,MATCH(Table4[[#This Row],[Camp SSID]],'Site Sector Pivot'!$B:$B,0))</f>
        <v>1294</v>
      </c>
      <c r="I18" s="57">
        <f>IFERROR(Table4[[#This Row],['# of boys enroled in a learning space (3-14)]]/Table4[[#This Row],[Estimated '# school-age boys (3 - 14)]],0)</f>
        <v>0</v>
      </c>
      <c r="J18" s="57">
        <f>IFERROR(Table4[[#This Row],[ '# of girls enroled in a learning space (3-14)]]/Table4[[#This Row],[Estimated '# school-age girls (3 - 14)]],0)</f>
        <v>0</v>
      </c>
      <c r="K18" s="69">
        <f>IFERROR(SUM(Table4[[#This Row],[ '# of girls enroled in a learning space (3-14)]:['# of boys enroled in a learning space (3-14)]])/Table4[[#This Row],['# classroom shift]],0)</f>
        <v>30.530864197530864</v>
      </c>
    </row>
    <row r="19" spans="1:11" ht="19">
      <c r="A19" s="56" t="s">
        <v>140</v>
      </c>
      <c r="B19" s="56" t="s">
        <v>141</v>
      </c>
      <c r="C19" s="57">
        <f>_xlfn.IFNA(INDEX('Site Sector Pivot'!$O:$O,MATCH(Table4[[#This Row],[Camp SSID]],'Site Sector Pivot'!$N:$N,0)),0)</f>
        <v>44</v>
      </c>
      <c r="D19" s="57">
        <f>_xlfn.IFNA(INDEX('Site Sector Pivot'!$Q:$Q,MATCH(Table4[[#This Row],[Camp SSID]],'Site Sector Pivot'!$N:$N,0)),0)</f>
        <v>131</v>
      </c>
      <c r="E19" s="56">
        <v>0</v>
      </c>
      <c r="F19" s="56">
        <v>0</v>
      </c>
      <c r="G19" s="56">
        <f>INDEX('Site Sector Pivot'!$D:$D,MATCH(Table4[[#This Row],[Camp SSID]],'Site Sector Pivot'!$B:$B,0))</f>
        <v>2186</v>
      </c>
      <c r="H19" s="56">
        <f>INDEX('Site Sector Pivot'!$C:$C,MATCH(Table4[[#This Row],[Camp SSID]],'Site Sector Pivot'!$B:$B,0))</f>
        <v>2311</v>
      </c>
      <c r="I19" s="57">
        <f>IFERROR(Table4[[#This Row],['# of boys enroled in a learning space (3-14)]]/Table4[[#This Row],[Estimated '# school-age boys (3 - 14)]],0)</f>
        <v>0</v>
      </c>
      <c r="J19" s="57">
        <f>IFERROR(Table4[[#This Row],[ '# of girls enroled in a learning space (3-14)]]/Table4[[#This Row],[Estimated '# school-age girls (3 - 14)]],0)</f>
        <v>0</v>
      </c>
      <c r="K19" s="69">
        <f>IFERROR(SUM(Table4[[#This Row],[ '# of girls enroled in a learning space (3-14)]:['# of boys enroled in a learning space (3-14)]])/Table4[[#This Row],['# classroom shift]],0)</f>
        <v>34.328244274809158</v>
      </c>
    </row>
    <row r="20" spans="1:11" ht="19">
      <c r="A20" s="56" t="s">
        <v>53</v>
      </c>
      <c r="B20" s="56" t="s">
        <v>82</v>
      </c>
      <c r="C20" s="57">
        <f>_xlfn.IFNA(INDEX('Site Sector Pivot'!$O:$O,MATCH(Table4[[#This Row],[Camp SSID]],'Site Sector Pivot'!$N:$N,0)),0)</f>
        <v>13</v>
      </c>
      <c r="D20" s="57">
        <f>_xlfn.IFNA(INDEX('Site Sector Pivot'!$Q:$Q,MATCH(Table4[[#This Row],[Camp SSID]],'Site Sector Pivot'!$N:$N,0)),0)</f>
        <v>39</v>
      </c>
      <c r="E20" s="56">
        <v>0</v>
      </c>
      <c r="F20" s="56">
        <v>0</v>
      </c>
      <c r="G20" s="56">
        <f>INDEX('Site Sector Pivot'!$D:$D,MATCH(Table4[[#This Row],[Camp SSID]],'Site Sector Pivot'!$B:$B,0))</f>
        <v>732</v>
      </c>
      <c r="H20" s="56">
        <f>INDEX('Site Sector Pivot'!$C:$C,MATCH(Table4[[#This Row],[Camp SSID]],'Site Sector Pivot'!$B:$B,0))</f>
        <v>691</v>
      </c>
      <c r="I20" s="57">
        <f>IFERROR(Table4[[#This Row],['# of boys enroled in a learning space (3-14)]]/Table4[[#This Row],[Estimated '# school-age boys (3 - 14)]],0)</f>
        <v>0</v>
      </c>
      <c r="J20" s="57">
        <f>IFERROR(Table4[[#This Row],[ '# of girls enroled in a learning space (3-14)]]/Table4[[#This Row],[Estimated '# school-age girls (3 - 14)]],0)</f>
        <v>0</v>
      </c>
      <c r="K20" s="69">
        <f>IFERROR(SUM(Table4[[#This Row],[ '# of girls enroled in a learning space (3-14)]:['# of boys enroled in a learning space (3-14)]])/Table4[[#This Row],['# classroom shift]],0)</f>
        <v>36.487179487179489</v>
      </c>
    </row>
    <row r="21" spans="1:11" ht="19">
      <c r="A21" s="56" t="s">
        <v>40</v>
      </c>
      <c r="B21" s="56" t="s">
        <v>69</v>
      </c>
      <c r="C21" s="57">
        <f>_xlfn.IFNA(INDEX('Site Sector Pivot'!$O:$O,MATCH(Table4[[#This Row],[Camp SSID]],'Site Sector Pivot'!$N:$N,0)),0)</f>
        <v>30</v>
      </c>
      <c r="D21" s="57">
        <f>_xlfn.IFNA(INDEX('Site Sector Pivot'!$Q:$Q,MATCH(Table4[[#This Row],[Camp SSID]],'Site Sector Pivot'!$N:$N,0)),0)</f>
        <v>95</v>
      </c>
      <c r="E21" s="56">
        <v>0</v>
      </c>
      <c r="F21" s="56">
        <v>0</v>
      </c>
      <c r="G21" s="56">
        <f>INDEX('Site Sector Pivot'!$D:$D,MATCH(Table4[[#This Row],[Camp SSID]],'Site Sector Pivot'!$B:$B,0))</f>
        <v>1901</v>
      </c>
      <c r="H21" s="56">
        <f>INDEX('Site Sector Pivot'!$C:$C,MATCH(Table4[[#This Row],[Camp SSID]],'Site Sector Pivot'!$B:$B,0))</f>
        <v>1877</v>
      </c>
      <c r="I21" s="57">
        <f>IFERROR(Table4[[#This Row],['# of boys enroled in a learning space (3-14)]]/Table4[[#This Row],[Estimated '# school-age boys (3 - 14)]],0)</f>
        <v>0</v>
      </c>
      <c r="J21" s="57">
        <f>IFERROR(Table4[[#This Row],[ '# of girls enroled in a learning space (3-14)]]/Table4[[#This Row],[Estimated '# school-age girls (3 - 14)]],0)</f>
        <v>0</v>
      </c>
      <c r="K21" s="69">
        <f>IFERROR(SUM(Table4[[#This Row],[ '# of girls enroled in a learning space (3-14)]:['# of boys enroled in a learning space (3-14)]])/Table4[[#This Row],['# classroom shift]],0)</f>
        <v>39.768421052631581</v>
      </c>
    </row>
    <row r="22" spans="1:11" ht="19">
      <c r="A22" s="56" t="s">
        <v>41</v>
      </c>
      <c r="B22" s="56" t="s">
        <v>70</v>
      </c>
      <c r="C22" s="57">
        <f>_xlfn.IFNA(INDEX('Site Sector Pivot'!$O:$O,MATCH(Table4[[#This Row],[Camp SSID]],'Site Sector Pivot'!$N:$N,0)),0)</f>
        <v>19</v>
      </c>
      <c r="D22" s="57">
        <f>_xlfn.IFNA(INDEX('Site Sector Pivot'!$Q:$Q,MATCH(Table4[[#This Row],[Camp SSID]],'Site Sector Pivot'!$N:$N,0)),0)</f>
        <v>60</v>
      </c>
      <c r="E22" s="56">
        <v>0</v>
      </c>
      <c r="F22" s="56">
        <v>0</v>
      </c>
      <c r="G22" s="56">
        <f>INDEX('Site Sector Pivot'!$D:$D,MATCH(Table4[[#This Row],[Camp SSID]],'Site Sector Pivot'!$B:$B,0))</f>
        <v>1172</v>
      </c>
      <c r="H22" s="56">
        <f>INDEX('Site Sector Pivot'!$C:$C,MATCH(Table4[[#This Row],[Camp SSID]],'Site Sector Pivot'!$B:$B,0))</f>
        <v>1201</v>
      </c>
      <c r="I22" s="57">
        <f>IFERROR(Table4[[#This Row],['# of boys enroled in a learning space (3-14)]]/Table4[[#This Row],[Estimated '# school-age boys (3 - 14)]],0)</f>
        <v>0</v>
      </c>
      <c r="J22" s="57">
        <f>IFERROR(Table4[[#This Row],[ '# of girls enroled in a learning space (3-14)]]/Table4[[#This Row],[Estimated '# school-age girls (3 - 14)]],0)</f>
        <v>0</v>
      </c>
      <c r="K22" s="69">
        <f>IFERROR(SUM(Table4[[#This Row],[ '# of girls enroled in a learning space (3-14)]:['# of boys enroled in a learning space (3-14)]])/Table4[[#This Row],['# classroom shift]],0)</f>
        <v>39.549999999999997</v>
      </c>
    </row>
    <row r="23" spans="1:11" ht="19">
      <c r="A23" s="56" t="s">
        <v>148</v>
      </c>
      <c r="B23" s="56" t="s">
        <v>149</v>
      </c>
      <c r="C23" s="57">
        <f>_xlfn.IFNA(INDEX('Site Sector Pivot'!$O:$O,MATCH(Table4[[#This Row],[Camp SSID]],'Site Sector Pivot'!$N:$N,0)),0)</f>
        <v>25</v>
      </c>
      <c r="D23" s="57">
        <f>_xlfn.IFNA(INDEX('Site Sector Pivot'!$Q:$Q,MATCH(Table4[[#This Row],[Camp SSID]],'Site Sector Pivot'!$N:$N,0)),0)</f>
        <v>75</v>
      </c>
      <c r="E23" s="56">
        <v>0</v>
      </c>
      <c r="F23" s="56">
        <v>0</v>
      </c>
      <c r="G23" s="56">
        <f>INDEX('Site Sector Pivot'!$D:$D,MATCH(Table4[[#This Row],[Camp SSID]],'Site Sector Pivot'!$B:$B,0))</f>
        <v>1277</v>
      </c>
      <c r="H23" s="56">
        <f>INDEX('Site Sector Pivot'!$C:$C,MATCH(Table4[[#This Row],[Camp SSID]],'Site Sector Pivot'!$B:$B,0))</f>
        <v>1473</v>
      </c>
      <c r="I23" s="57">
        <f>IFERROR(Table4[[#This Row],['# of boys enroled in a learning space (3-14)]]/Table4[[#This Row],[Estimated '# school-age boys (3 - 14)]],0)</f>
        <v>0</v>
      </c>
      <c r="J23" s="57">
        <f>IFERROR(Table4[[#This Row],[ '# of girls enroled in a learning space (3-14)]]/Table4[[#This Row],[Estimated '# school-age girls (3 - 14)]],0)</f>
        <v>0</v>
      </c>
      <c r="K23" s="69">
        <f>IFERROR(SUM(Table4[[#This Row],[ '# of girls enroled in a learning space (3-14)]:['# of boys enroled in a learning space (3-14)]])/Table4[[#This Row],['# classroom shift]],0)</f>
        <v>36.666666666666664</v>
      </c>
    </row>
    <row r="24" spans="1:11" ht="19">
      <c r="A24" s="56" t="s">
        <v>46</v>
      </c>
      <c r="B24" s="56" t="s">
        <v>75</v>
      </c>
      <c r="C24" s="57">
        <f>_xlfn.IFNA(INDEX('Site Sector Pivot'!$O:$O,MATCH(Table4[[#This Row],[Camp SSID]],'Site Sector Pivot'!$N:$N,0)),0)</f>
        <v>43</v>
      </c>
      <c r="D24" s="57">
        <f>_xlfn.IFNA(INDEX('Site Sector Pivot'!$Q:$Q,MATCH(Table4[[#This Row],[Camp SSID]],'Site Sector Pivot'!$N:$N,0)),0)</f>
        <v>137</v>
      </c>
      <c r="E24" s="56">
        <v>0</v>
      </c>
      <c r="F24" s="56">
        <v>0</v>
      </c>
      <c r="G24" s="56">
        <f>INDEX('Site Sector Pivot'!$D:$D,MATCH(Table4[[#This Row],[Camp SSID]],'Site Sector Pivot'!$B:$B,0))</f>
        <v>2135</v>
      </c>
      <c r="H24" s="56">
        <f>INDEX('Site Sector Pivot'!$C:$C,MATCH(Table4[[#This Row],[Camp SSID]],'Site Sector Pivot'!$B:$B,0))</f>
        <v>2189</v>
      </c>
      <c r="I24" s="57">
        <f>IFERROR(Table4[[#This Row],['# of boys enroled in a learning space (3-14)]]/Table4[[#This Row],[Estimated '# school-age boys (3 - 14)]],0)</f>
        <v>0</v>
      </c>
      <c r="J24" s="57">
        <f>IFERROR(Table4[[#This Row],[ '# of girls enroled in a learning space (3-14)]]/Table4[[#This Row],[Estimated '# school-age girls (3 - 14)]],0)</f>
        <v>0</v>
      </c>
      <c r="K24" s="69">
        <f>IFERROR(SUM(Table4[[#This Row],[ '# of girls enroled in a learning space (3-14)]:['# of boys enroled in a learning space (3-14)]])/Table4[[#This Row],['# classroom shift]],0)</f>
        <v>31.562043795620436</v>
      </c>
    </row>
    <row r="25" spans="1:11" ht="19">
      <c r="A25" s="56" t="s">
        <v>47</v>
      </c>
      <c r="B25" s="56" t="s">
        <v>76</v>
      </c>
      <c r="C25" s="57">
        <f>_xlfn.IFNA(INDEX('Site Sector Pivot'!$O:$O,MATCH(Table4[[#This Row],[Camp SSID]],'Site Sector Pivot'!$N:$N,0)),0)</f>
        <v>26</v>
      </c>
      <c r="D25" s="57">
        <f>_xlfn.IFNA(INDEX('Site Sector Pivot'!$Q:$Q,MATCH(Table4[[#This Row],[Camp SSID]],'Site Sector Pivot'!$N:$N,0)),0)</f>
        <v>84</v>
      </c>
      <c r="E25" s="56">
        <v>0</v>
      </c>
      <c r="F25" s="56">
        <v>0</v>
      </c>
      <c r="G25" s="56">
        <f>INDEX('Site Sector Pivot'!$D:$D,MATCH(Table4[[#This Row],[Camp SSID]],'Site Sector Pivot'!$B:$B,0))</f>
        <v>1575</v>
      </c>
      <c r="H25" s="56">
        <f>INDEX('Site Sector Pivot'!$C:$C,MATCH(Table4[[#This Row],[Camp SSID]],'Site Sector Pivot'!$B:$B,0))</f>
        <v>1548</v>
      </c>
      <c r="I25" s="57">
        <f>IFERROR(Table4[[#This Row],['# of boys enroled in a learning space (3-14)]]/Table4[[#This Row],[Estimated '# school-age boys (3 - 14)]],0)</f>
        <v>0</v>
      </c>
      <c r="J25" s="57">
        <f>IFERROR(Table4[[#This Row],[ '# of girls enroled in a learning space (3-14)]]/Table4[[#This Row],[Estimated '# school-age girls (3 - 14)]],0)</f>
        <v>0</v>
      </c>
      <c r="K25" s="69">
        <f>IFERROR(SUM(Table4[[#This Row],[ '# of girls enroled in a learning space (3-14)]:['# of boys enroled in a learning space (3-14)]])/Table4[[#This Row],['# classroom shift]],0)</f>
        <v>37.178571428571431</v>
      </c>
    </row>
    <row r="26" spans="1:11" ht="19">
      <c r="A26" s="56" t="s">
        <v>48</v>
      </c>
      <c r="B26" s="56" t="s">
        <v>77</v>
      </c>
      <c r="C26" s="57">
        <f>_xlfn.IFNA(INDEX('Site Sector Pivot'!$O:$O,MATCH(Table4[[#This Row],[Camp SSID]],'Site Sector Pivot'!$N:$N,0)),0)</f>
        <v>46</v>
      </c>
      <c r="D26" s="57">
        <f>_xlfn.IFNA(INDEX('Site Sector Pivot'!$Q:$Q,MATCH(Table4[[#This Row],[Camp SSID]],'Site Sector Pivot'!$N:$N,0)),0)</f>
        <v>143</v>
      </c>
      <c r="E26" s="56">
        <v>0</v>
      </c>
      <c r="F26" s="56">
        <v>0</v>
      </c>
      <c r="G26" s="56">
        <f>INDEX('Site Sector Pivot'!$D:$D,MATCH(Table4[[#This Row],[Camp SSID]],'Site Sector Pivot'!$B:$B,0))</f>
        <v>3733</v>
      </c>
      <c r="H26" s="56">
        <f>INDEX('Site Sector Pivot'!$C:$C,MATCH(Table4[[#This Row],[Camp SSID]],'Site Sector Pivot'!$B:$B,0))</f>
        <v>3435</v>
      </c>
      <c r="I26" s="57">
        <f>IFERROR(Table4[[#This Row],['# of boys enroled in a learning space (3-14)]]/Table4[[#This Row],[Estimated '# school-age boys (3 - 14)]],0)</f>
        <v>0</v>
      </c>
      <c r="J26" s="57">
        <f>IFERROR(Table4[[#This Row],[ '# of girls enroled in a learning space (3-14)]]/Table4[[#This Row],[Estimated '# school-age girls (3 - 14)]],0)</f>
        <v>0</v>
      </c>
      <c r="K26" s="69">
        <f>IFERROR(SUM(Table4[[#This Row],[ '# of girls enroled in a learning space (3-14)]:['# of boys enroled in a learning space (3-14)]])/Table4[[#This Row],['# classroom shift]],0)</f>
        <v>50.125874125874127</v>
      </c>
    </row>
    <row r="27" spans="1:11" ht="19">
      <c r="A27" s="56" t="s">
        <v>49</v>
      </c>
      <c r="B27" s="56" t="s">
        <v>78</v>
      </c>
      <c r="C27" s="57">
        <f>_xlfn.IFNA(INDEX('Site Sector Pivot'!$O:$O,MATCH(Table4[[#This Row],[Camp SSID]],'Site Sector Pivot'!$N:$N,0)),0)</f>
        <v>7</v>
      </c>
      <c r="D27" s="57">
        <f>_xlfn.IFNA(INDEX('Site Sector Pivot'!$Q:$Q,MATCH(Table4[[#This Row],[Camp SSID]],'Site Sector Pivot'!$N:$N,0)),0)</f>
        <v>23</v>
      </c>
      <c r="E27" s="56">
        <v>0</v>
      </c>
      <c r="F27" s="56">
        <v>0</v>
      </c>
      <c r="G27" s="56">
        <f>INDEX('Site Sector Pivot'!$D:$D,MATCH(Table4[[#This Row],[Camp SSID]],'Site Sector Pivot'!$B:$B,0))</f>
        <v>363</v>
      </c>
      <c r="H27" s="56">
        <f>INDEX('Site Sector Pivot'!$C:$C,MATCH(Table4[[#This Row],[Camp SSID]],'Site Sector Pivot'!$B:$B,0))</f>
        <v>390</v>
      </c>
      <c r="I27" s="57">
        <f>IFERROR(Table4[[#This Row],['# of boys enroled in a learning space (3-14)]]/Table4[[#This Row],[Estimated '# school-age boys (3 - 14)]],0)</f>
        <v>0</v>
      </c>
      <c r="J27" s="57">
        <f>IFERROR(Table4[[#This Row],[ '# of girls enroled in a learning space (3-14)]]/Table4[[#This Row],[Estimated '# school-age girls (3 - 14)]],0)</f>
        <v>0</v>
      </c>
      <c r="K27" s="69">
        <f>IFERROR(SUM(Table4[[#This Row],[ '# of girls enroled in a learning space (3-14)]:['# of boys enroled in a learning space (3-14)]])/Table4[[#This Row],['# classroom shift]],0)</f>
        <v>32.739130434782609</v>
      </c>
    </row>
    <row r="28" spans="1:11" ht="19">
      <c r="A28" s="56" t="s">
        <v>50</v>
      </c>
      <c r="B28" s="56" t="s">
        <v>79</v>
      </c>
      <c r="C28" s="57">
        <f>_xlfn.IFNA(INDEX('Site Sector Pivot'!$O:$O,MATCH(Table4[[#This Row],[Camp SSID]],'Site Sector Pivot'!$N:$N,0)),0)</f>
        <v>11</v>
      </c>
      <c r="D28" s="57">
        <f>_xlfn.IFNA(INDEX('Site Sector Pivot'!$Q:$Q,MATCH(Table4[[#This Row],[Camp SSID]],'Site Sector Pivot'!$N:$N,0)),0)</f>
        <v>30</v>
      </c>
      <c r="E28" s="56">
        <v>0</v>
      </c>
      <c r="F28" s="56">
        <v>0</v>
      </c>
      <c r="G28" s="56">
        <f>INDEX('Site Sector Pivot'!$D:$D,MATCH(Table4[[#This Row],[Camp SSID]],'Site Sector Pivot'!$B:$B,0))</f>
        <v>620</v>
      </c>
      <c r="H28" s="56">
        <f>INDEX('Site Sector Pivot'!$C:$C,MATCH(Table4[[#This Row],[Camp SSID]],'Site Sector Pivot'!$B:$B,0))</f>
        <v>631</v>
      </c>
      <c r="I28" s="57">
        <f>IFERROR(Table4[[#This Row],['# of boys enroled in a learning space (3-14)]]/Table4[[#This Row],[Estimated '# school-age boys (3 - 14)]],0)</f>
        <v>0</v>
      </c>
      <c r="J28" s="57">
        <f>IFERROR(Table4[[#This Row],[ '# of girls enroled in a learning space (3-14)]]/Table4[[#This Row],[Estimated '# school-age girls (3 - 14)]],0)</f>
        <v>0</v>
      </c>
      <c r="K28" s="69">
        <f>IFERROR(SUM(Table4[[#This Row],[ '# of girls enroled in a learning space (3-14)]:['# of boys enroled in a learning space (3-14)]])/Table4[[#This Row],['# classroom shift]],0)</f>
        <v>41.7</v>
      </c>
    </row>
    <row r="29" spans="1:11" ht="19">
      <c r="A29" s="56" t="s">
        <v>51</v>
      </c>
      <c r="B29" s="56" t="s">
        <v>80</v>
      </c>
      <c r="C29" s="57">
        <f>_xlfn.IFNA(INDEX('Site Sector Pivot'!$O:$O,MATCH(Table4[[#This Row],[Camp SSID]],'Site Sector Pivot'!$N:$N,0)),0)</f>
        <v>24</v>
      </c>
      <c r="D29" s="57">
        <f>_xlfn.IFNA(INDEX('Site Sector Pivot'!$Q:$Q,MATCH(Table4[[#This Row],[Camp SSID]],'Site Sector Pivot'!$N:$N,0)),0)</f>
        <v>87</v>
      </c>
      <c r="E29" s="56">
        <v>0</v>
      </c>
      <c r="F29" s="56">
        <v>0</v>
      </c>
      <c r="G29" s="56">
        <f>INDEX('Site Sector Pivot'!$D:$D,MATCH(Table4[[#This Row],[Camp SSID]],'Site Sector Pivot'!$B:$B,0))</f>
        <v>2028</v>
      </c>
      <c r="H29" s="56">
        <f>INDEX('Site Sector Pivot'!$C:$C,MATCH(Table4[[#This Row],[Camp SSID]],'Site Sector Pivot'!$B:$B,0))</f>
        <v>2202</v>
      </c>
      <c r="I29" s="57">
        <f>IFERROR(Table4[[#This Row],['# of boys enroled in a learning space (3-14)]]/Table4[[#This Row],[Estimated '# school-age boys (3 - 14)]],0)</f>
        <v>0</v>
      </c>
      <c r="J29" s="57">
        <f>IFERROR(Table4[[#This Row],[ '# of girls enroled in a learning space (3-14)]]/Table4[[#This Row],[Estimated '# school-age girls (3 - 14)]],0)</f>
        <v>0</v>
      </c>
      <c r="K29" s="69">
        <f>IFERROR(SUM(Table4[[#This Row],[ '# of girls enroled in a learning space (3-14)]:['# of boys enroled in a learning space (3-14)]])/Table4[[#This Row],['# classroom shift]],0)</f>
        <v>48.620689655172413</v>
      </c>
    </row>
    <row r="30" spans="1:11" ht="19">
      <c r="A30" s="56" t="s">
        <v>36</v>
      </c>
      <c r="B30" s="56" t="s">
        <v>65</v>
      </c>
      <c r="C30" s="57">
        <f>_xlfn.IFNA(INDEX('Site Sector Pivot'!$O:$O,MATCH(Table4[[#This Row],[Camp SSID]],'Site Sector Pivot'!$N:$N,0)),0)</f>
        <v>48</v>
      </c>
      <c r="D30" s="57">
        <f>_xlfn.IFNA(INDEX('Site Sector Pivot'!$Q:$Q,MATCH(Table4[[#This Row],[Camp SSID]],'Site Sector Pivot'!$N:$N,0)),0)</f>
        <v>144</v>
      </c>
      <c r="E30" s="56">
        <v>0</v>
      </c>
      <c r="F30" s="56">
        <v>0</v>
      </c>
      <c r="G30" s="56">
        <f>INDEX('Site Sector Pivot'!$D:$D,MATCH(Table4[[#This Row],[Camp SSID]],'Site Sector Pivot'!$B:$B,0))</f>
        <v>2485</v>
      </c>
      <c r="H30" s="56">
        <f>INDEX('Site Sector Pivot'!$C:$C,MATCH(Table4[[#This Row],[Camp SSID]],'Site Sector Pivot'!$B:$B,0))</f>
        <v>2515</v>
      </c>
      <c r="I30" s="57">
        <f>IFERROR(Table4[[#This Row],['# of boys enroled in a learning space (3-14)]]/Table4[[#This Row],[Estimated '# school-age boys (3 - 14)]],0)</f>
        <v>0</v>
      </c>
      <c r="J30" s="57">
        <f>IFERROR(Table4[[#This Row],[ '# of girls enroled in a learning space (3-14)]]/Table4[[#This Row],[Estimated '# school-age girls (3 - 14)]],0)</f>
        <v>0</v>
      </c>
      <c r="K30" s="69">
        <f>IFERROR(SUM(Table4[[#This Row],[ '# of girls enroled in a learning space (3-14)]:['# of boys enroled in a learning space (3-14)]])/Table4[[#This Row],['# classroom shift]],0)</f>
        <v>34.722222222222221</v>
      </c>
    </row>
    <row r="31" spans="1:11" ht="19">
      <c r="A31" s="56" t="s">
        <v>37</v>
      </c>
      <c r="B31" s="56" t="s">
        <v>66</v>
      </c>
      <c r="C31" s="57">
        <f>_xlfn.IFNA(INDEX('Site Sector Pivot'!$O:$O,MATCH(Table4[[#This Row],[Camp SSID]],'Site Sector Pivot'!$N:$N,0)),0)</f>
        <v>101</v>
      </c>
      <c r="D31" s="57">
        <f>_xlfn.IFNA(INDEX('Site Sector Pivot'!$Q:$Q,MATCH(Table4[[#This Row],[Camp SSID]],'Site Sector Pivot'!$N:$N,0)),0)</f>
        <v>291</v>
      </c>
      <c r="E31" s="56">
        <v>0</v>
      </c>
      <c r="F31" s="56">
        <v>0</v>
      </c>
      <c r="G31" s="56">
        <f>INDEX('Site Sector Pivot'!$D:$D,MATCH(Table4[[#This Row],[Camp SSID]],'Site Sector Pivot'!$B:$B,0))</f>
        <v>4815</v>
      </c>
      <c r="H31" s="56">
        <f>INDEX('Site Sector Pivot'!$C:$C,MATCH(Table4[[#This Row],[Camp SSID]],'Site Sector Pivot'!$B:$B,0))</f>
        <v>4964</v>
      </c>
      <c r="I31" s="57">
        <f>IFERROR(Table4[[#This Row],['# of boys enroled in a learning space (3-14)]]/Table4[[#This Row],[Estimated '# school-age boys (3 - 14)]],0)</f>
        <v>0</v>
      </c>
      <c r="J31" s="57">
        <f>IFERROR(Table4[[#This Row],[ '# of girls enroled in a learning space (3-14)]]/Table4[[#This Row],[Estimated '# school-age girls (3 - 14)]],0)</f>
        <v>0</v>
      </c>
      <c r="K31" s="69">
        <f>IFERROR(SUM(Table4[[#This Row],[ '# of girls enroled in a learning space (3-14)]:['# of boys enroled in a learning space (3-14)]])/Table4[[#This Row],['# classroom shift]],0)</f>
        <v>33.604810996563572</v>
      </c>
    </row>
    <row r="32" spans="1:11" ht="19">
      <c r="A32" s="56" t="s">
        <v>38</v>
      </c>
      <c r="B32" s="56" t="s">
        <v>67</v>
      </c>
      <c r="C32" s="57">
        <f>_xlfn.IFNA(INDEX('Site Sector Pivot'!$O:$O,MATCH(Table4[[#This Row],[Camp SSID]],'Site Sector Pivot'!$N:$N,0)),0)</f>
        <v>60</v>
      </c>
      <c r="D32" s="57">
        <f>_xlfn.IFNA(INDEX('Site Sector Pivot'!$Q:$Q,MATCH(Table4[[#This Row],[Camp SSID]],'Site Sector Pivot'!$N:$N,0)),0)</f>
        <v>178</v>
      </c>
      <c r="E32" s="56">
        <v>0</v>
      </c>
      <c r="F32" s="56">
        <v>0</v>
      </c>
      <c r="G32" s="56">
        <f>INDEX('Site Sector Pivot'!$D:$D,MATCH(Table4[[#This Row],[Camp SSID]],'Site Sector Pivot'!$B:$B,0))</f>
        <v>3021</v>
      </c>
      <c r="H32" s="56">
        <f>INDEX('Site Sector Pivot'!$C:$C,MATCH(Table4[[#This Row],[Camp SSID]],'Site Sector Pivot'!$B:$B,0))</f>
        <v>3172</v>
      </c>
      <c r="I32" s="57">
        <f>IFERROR(Table4[[#This Row],['# of boys enroled in a learning space (3-14)]]/Table4[[#This Row],[Estimated '# school-age boys (3 - 14)]],0)</f>
        <v>0</v>
      </c>
      <c r="J32" s="57">
        <f>IFERROR(Table4[[#This Row],[ '# of girls enroled in a learning space (3-14)]]/Table4[[#This Row],[Estimated '# school-age girls (3 - 14)]],0)</f>
        <v>0</v>
      </c>
      <c r="K32" s="69">
        <f>IFERROR(SUM(Table4[[#This Row],[ '# of girls enroled in a learning space (3-14)]:['# of boys enroled in a learning space (3-14)]])/Table4[[#This Row],['# classroom shift]],0)</f>
        <v>34.792134831460672</v>
      </c>
    </row>
    <row r="33" spans="1:11" ht="19">
      <c r="A33" s="56" t="s">
        <v>60</v>
      </c>
      <c r="B33" s="56" t="s">
        <v>89</v>
      </c>
      <c r="C33" s="57">
        <f>_xlfn.IFNA(INDEX('Site Sector Pivot'!$O:$O,MATCH(Table4[[#This Row],[Camp SSID]],'Site Sector Pivot'!$N:$N,0)),0)</f>
        <v>3</v>
      </c>
      <c r="D33" s="57">
        <f>_xlfn.IFNA(INDEX('Site Sector Pivot'!$Q:$Q,MATCH(Table4[[#This Row],[Camp SSID]],'Site Sector Pivot'!$N:$N,0)),0)</f>
        <v>9</v>
      </c>
      <c r="E33" s="56">
        <v>0</v>
      </c>
      <c r="F33" s="56">
        <v>0</v>
      </c>
      <c r="G33" s="56">
        <f>INDEX('Site Sector Pivot'!$D:$D,MATCH(Table4[[#This Row],[Camp SSID]],'Site Sector Pivot'!$B:$B,0))</f>
        <v>139</v>
      </c>
      <c r="H33" s="56">
        <f>INDEX('Site Sector Pivot'!$C:$C,MATCH(Table4[[#This Row],[Camp SSID]],'Site Sector Pivot'!$B:$B,0))</f>
        <v>176</v>
      </c>
      <c r="I33" s="57">
        <f>IFERROR(Table4[[#This Row],['# of boys enroled in a learning space (3-14)]]/Table4[[#This Row],[Estimated '# school-age boys (3 - 14)]],0)</f>
        <v>0</v>
      </c>
      <c r="J33" s="57">
        <f>IFERROR(Table4[[#This Row],[ '# of girls enroled in a learning space (3-14)]]/Table4[[#This Row],[Estimated '# school-age girls (3 - 14)]],0)</f>
        <v>0</v>
      </c>
      <c r="K33" s="69">
        <f>IFERROR(SUM(Table4[[#This Row],[ '# of girls enroled in a learning space (3-14)]:['# of boys enroled in a learning space (3-14)]])/Table4[[#This Row],['# classroom shift]],0)</f>
        <v>35</v>
      </c>
    </row>
    <row r="34" spans="1:11" ht="19">
      <c r="A34" s="56" t="s">
        <v>61</v>
      </c>
      <c r="B34" s="56" t="s">
        <v>90</v>
      </c>
      <c r="C34" s="57">
        <f>_xlfn.IFNA(INDEX('Site Sector Pivot'!$O:$O,MATCH(Table4[[#This Row],[Camp SSID]],'Site Sector Pivot'!$N:$N,0)),0)</f>
        <v>1</v>
      </c>
      <c r="D34" s="57">
        <f>_xlfn.IFNA(INDEX('Site Sector Pivot'!$Q:$Q,MATCH(Table4[[#This Row],[Camp SSID]],'Site Sector Pivot'!$N:$N,0)),0)</f>
        <v>3</v>
      </c>
      <c r="E34" s="56">
        <v>0</v>
      </c>
      <c r="F34" s="56">
        <v>0</v>
      </c>
      <c r="G34" s="56">
        <f>INDEX('Site Sector Pivot'!$D:$D,MATCH(Table4[[#This Row],[Camp SSID]],'Site Sector Pivot'!$B:$B,0))</f>
        <v>47</v>
      </c>
      <c r="H34" s="56">
        <f>INDEX('Site Sector Pivot'!$C:$C,MATCH(Table4[[#This Row],[Camp SSID]],'Site Sector Pivot'!$B:$B,0))</f>
        <v>58</v>
      </c>
      <c r="I34" s="57">
        <f>IFERROR(Table4[[#This Row],['# of boys enroled in a learning space (3-14)]]/Table4[[#This Row],[Estimated '# school-age boys (3 - 14)]],0)</f>
        <v>0</v>
      </c>
      <c r="J34" s="57">
        <f>IFERROR(Table4[[#This Row],[ '# of girls enroled in a learning space (3-14)]]/Table4[[#This Row],[Estimated '# school-age girls (3 - 14)]],0)</f>
        <v>0</v>
      </c>
      <c r="K34" s="69">
        <f>IFERROR(SUM(Table4[[#This Row],[ '# of girls enroled in a learning space (3-14)]:['# of boys enroled in a learning space (3-14)]])/Table4[[#This Row],['# classroom shift]],0)</f>
        <v>35</v>
      </c>
    </row>
    <row r="35" spans="1:11" ht="19">
      <c r="A35" s="56" t="s">
        <v>52</v>
      </c>
      <c r="B35" s="56" t="s">
        <v>81</v>
      </c>
      <c r="C35" s="57">
        <f>_xlfn.IFNA(INDEX('Site Sector Pivot'!$O:$O,MATCH(Table4[[#This Row],[Camp SSID]],'Site Sector Pivot'!$N:$N,0)),0)</f>
        <v>0</v>
      </c>
      <c r="D35" s="57">
        <f>_xlfn.IFNA(INDEX('Site Sector Pivot'!$Q:$Q,MATCH(Table4[[#This Row],[Camp SSID]],'Site Sector Pivot'!$N:$N,0)),0)</f>
        <v>0</v>
      </c>
      <c r="E35" s="56">
        <v>0</v>
      </c>
      <c r="F35" s="56">
        <v>0</v>
      </c>
      <c r="G35" s="56">
        <f>INDEX('Site Sector Pivot'!$D:$D,MATCH(Table4[[#This Row],[Camp SSID]],'Site Sector Pivot'!$B:$B,0))</f>
        <v>2158</v>
      </c>
      <c r="H35" s="56">
        <f>INDEX('Site Sector Pivot'!$C:$C,MATCH(Table4[[#This Row],[Camp SSID]],'Site Sector Pivot'!$B:$B,0))</f>
        <v>2118</v>
      </c>
      <c r="I35" s="57">
        <f>IFERROR(Table4[[#This Row],['# of boys enroled in a learning space (3-14)]]/Table4[[#This Row],[Estimated '# school-age boys (3 - 14)]],0)</f>
        <v>0</v>
      </c>
      <c r="J35" s="57">
        <f>IFERROR(Table4[[#This Row],[ '# of girls enroled in a learning space (3-14)]]/Table4[[#This Row],[Estimated '# school-age girls (3 - 14)]],0)</f>
        <v>0</v>
      </c>
      <c r="K35" s="69">
        <f>IFERROR(SUM(Table4[[#This Row],[ '# of girls enroled in a learning space (3-14)]:['# of boys enroled in a learning space (3-14)]])/Table4[[#This Row],['# classroom shift]],0)</f>
        <v>0</v>
      </c>
    </row>
    <row r="36" spans="1:11" ht="19">
      <c r="A36" s="56" t="s">
        <v>42</v>
      </c>
      <c r="B36" s="56" t="s">
        <v>71</v>
      </c>
      <c r="C36" s="57">
        <f>_xlfn.IFNA(INDEX('Site Sector Pivot'!$O:$O,MATCH(Table4[[#This Row],[Camp SSID]],'Site Sector Pivot'!$N:$N,0)),0)</f>
        <v>0</v>
      </c>
      <c r="D36" s="57">
        <f>_xlfn.IFNA(INDEX('Site Sector Pivot'!$Q:$Q,MATCH(Table4[[#This Row],[Camp SSID]],'Site Sector Pivot'!$N:$N,0)),0)</f>
        <v>0</v>
      </c>
      <c r="E36" s="56">
        <v>0</v>
      </c>
      <c r="F36" s="56">
        <v>0</v>
      </c>
      <c r="G36" s="56">
        <f>INDEX('Site Sector Pivot'!$D:$D,MATCH(Table4[[#This Row],[Camp SSID]],'Site Sector Pivot'!$B:$B,0))</f>
        <v>2176</v>
      </c>
      <c r="H36" s="56">
        <f>INDEX('Site Sector Pivot'!$C:$C,MATCH(Table4[[#This Row],[Camp SSID]],'Site Sector Pivot'!$B:$B,0))</f>
        <v>2258</v>
      </c>
      <c r="I36" s="57">
        <f>IFERROR(Table4[[#This Row],['# of boys enroled in a learning space (3-14)]]/Table4[[#This Row],[Estimated '# school-age boys (3 - 14)]],0)</f>
        <v>0</v>
      </c>
      <c r="J36" s="57">
        <f>IFERROR(Table4[[#This Row],[ '# of girls enroled in a learning space (3-14)]]/Table4[[#This Row],[Estimated '# school-age girls (3 - 14)]],0)</f>
        <v>0</v>
      </c>
      <c r="K36" s="69">
        <f>IFERROR(SUM(Table4[[#This Row],[ '# of girls enroled in a learning space (3-14)]:['# of boys enroled in a learning space (3-14)]])/Table4[[#This Row],['# classroom shift]],0)</f>
        <v>0</v>
      </c>
    </row>
    <row r="37" spans="1:11" ht="19">
      <c r="A37" s="56" t="s">
        <v>59</v>
      </c>
      <c r="B37" s="56" t="s">
        <v>88</v>
      </c>
      <c r="C37" s="57">
        <f>_xlfn.IFNA(INDEX('Site Sector Pivot'!$O:$O,MATCH(Table4[[#This Row],[Camp SSID]],'Site Sector Pivot'!$N:$N,0)),0)</f>
        <v>2</v>
      </c>
      <c r="D37" s="57">
        <f>_xlfn.IFNA(INDEX('Site Sector Pivot'!$Q:$Q,MATCH(Table4[[#This Row],[Camp SSID]],'Site Sector Pivot'!$N:$N,0)),0)</f>
        <v>6</v>
      </c>
      <c r="E37" s="56">
        <v>0</v>
      </c>
      <c r="F37" s="56">
        <v>0</v>
      </c>
      <c r="G37" s="56">
        <f>INDEX('Site Sector Pivot'!$D:$D,MATCH(Table4[[#This Row],[Camp SSID]],'Site Sector Pivot'!$B:$B,0))</f>
        <v>107</v>
      </c>
      <c r="H37" s="56">
        <f>INDEX('Site Sector Pivot'!$C:$C,MATCH(Table4[[#This Row],[Camp SSID]],'Site Sector Pivot'!$B:$B,0))</f>
        <v>103</v>
      </c>
      <c r="I37" s="57">
        <f>IFERROR(Table4[[#This Row],['# of boys enroled in a learning space (3-14)]]/Table4[[#This Row],[Estimated '# school-age boys (3 - 14)]],0)</f>
        <v>0</v>
      </c>
      <c r="J37" s="57">
        <f>IFERROR(Table4[[#This Row],[ '# of girls enroled in a learning space (3-14)]]/Table4[[#This Row],[Estimated '# school-age girls (3 - 14)]],0)</f>
        <v>0</v>
      </c>
      <c r="K37" s="69">
        <f>IFERROR(SUM(Table4[[#This Row],[ '# of girls enroled in a learning space (3-14)]:['# of boys enroled in a learning space (3-14)]])/Table4[[#This Row],['# classroom shift]],0)</f>
        <v>35</v>
      </c>
    </row>
    <row r="41" spans="1:11">
      <c r="A41" s="63" t="s">
        <v>2148</v>
      </c>
      <c r="B41" s="63" t="s">
        <v>2108</v>
      </c>
      <c r="C41" s="63" t="s">
        <v>2149</v>
      </c>
      <c r="D41" s="63" t="s">
        <v>2150</v>
      </c>
      <c r="E41" s="63" t="s">
        <v>2151</v>
      </c>
      <c r="F41" s="64" t="s">
        <v>2152</v>
      </c>
      <c r="G41" s="65" t="s">
        <v>326</v>
      </c>
      <c r="H41" s="66" t="s">
        <v>2058</v>
      </c>
      <c r="I41" s="67" t="s">
        <v>2153</v>
      </c>
      <c r="J41" s="62" t="s">
        <v>2154</v>
      </c>
    </row>
    <row r="42" spans="1:11" ht="32">
      <c r="A42" s="68" t="s">
        <v>2140</v>
      </c>
      <c r="B42" s="68" t="s">
        <v>2110</v>
      </c>
      <c r="C42" s="68" t="s">
        <v>2126</v>
      </c>
      <c r="D42" s="68" t="s">
        <v>2142</v>
      </c>
      <c r="E42" s="68" t="s">
        <v>2142</v>
      </c>
      <c r="F42" s="68"/>
      <c r="G42" s="68"/>
      <c r="H42" s="68"/>
      <c r="I42" s="68"/>
      <c r="J42" s="68"/>
    </row>
    <row r="43" spans="1:11" ht="48">
      <c r="A43" s="68" t="s">
        <v>2140</v>
      </c>
      <c r="B43" s="68" t="s">
        <v>2111</v>
      </c>
      <c r="C43" s="68" t="s">
        <v>2112</v>
      </c>
      <c r="D43" s="68" t="s">
        <v>2156</v>
      </c>
      <c r="E43" s="68" t="s">
        <v>2156</v>
      </c>
      <c r="F43" s="68" t="s">
        <v>2123</v>
      </c>
      <c r="G43" s="68" t="s">
        <v>2123</v>
      </c>
      <c r="H43" s="68" t="s">
        <v>2123</v>
      </c>
      <c r="I43" s="68" t="s">
        <v>2123</v>
      </c>
      <c r="J43" s="68" t="s">
        <v>2123</v>
      </c>
    </row>
    <row r="44" spans="1:11" ht="32">
      <c r="A44" s="68" t="s">
        <v>2140</v>
      </c>
      <c r="B44" s="68" t="s">
        <v>2113</v>
      </c>
      <c r="C44" s="68" t="s">
        <v>2155</v>
      </c>
      <c r="D44" s="68" t="s">
        <v>2142</v>
      </c>
      <c r="E44" s="68" t="s">
        <v>2142</v>
      </c>
      <c r="F44" s="68" t="s">
        <v>2123</v>
      </c>
      <c r="G44" s="68" t="s">
        <v>2123</v>
      </c>
      <c r="H44" s="68" t="s">
        <v>2123</v>
      </c>
      <c r="I44" s="68" t="s">
        <v>2123</v>
      </c>
      <c r="J44" s="68" t="s">
        <v>2123</v>
      </c>
    </row>
    <row r="45" spans="1:11" ht="48">
      <c r="A45" s="68" t="s">
        <v>2140</v>
      </c>
      <c r="B45" s="68" t="s">
        <v>2114</v>
      </c>
      <c r="C45" s="68" t="s">
        <v>2139</v>
      </c>
      <c r="D45" s="68" t="s">
        <v>2156</v>
      </c>
      <c r="E45" s="68" t="s">
        <v>2156</v>
      </c>
      <c r="F45" s="68" t="s">
        <v>2123</v>
      </c>
      <c r="G45" s="68" t="s">
        <v>2123</v>
      </c>
      <c r="H45" s="68" t="s">
        <v>2123</v>
      </c>
      <c r="I45" s="68" t="s">
        <v>2123</v>
      </c>
      <c r="J45" s="68" t="s">
        <v>2123</v>
      </c>
    </row>
    <row r="46" spans="1:11" ht="16">
      <c r="A46" s="68" t="s">
        <v>2140</v>
      </c>
      <c r="B46" s="68" t="s">
        <v>2116</v>
      </c>
      <c r="C46" s="68" t="s">
        <v>2117</v>
      </c>
      <c r="D46" s="68" t="s">
        <v>2142</v>
      </c>
      <c r="E46" s="68" t="s">
        <v>2142</v>
      </c>
      <c r="F46" s="68"/>
      <c r="G46" s="68"/>
      <c r="H46" s="68"/>
      <c r="I46" s="68"/>
      <c r="J46" s="68"/>
    </row>
    <row r="47" spans="1:11" ht="16">
      <c r="A47" s="68" t="s">
        <v>2140</v>
      </c>
      <c r="B47" s="68" t="s">
        <v>2118</v>
      </c>
      <c r="C47" s="68" t="s">
        <v>2124</v>
      </c>
      <c r="D47" s="68" t="s">
        <v>2156</v>
      </c>
      <c r="E47" s="68" t="s">
        <v>2142</v>
      </c>
      <c r="F47" s="68"/>
      <c r="G47" s="68"/>
      <c r="H47" s="68"/>
      <c r="I47" s="68"/>
      <c r="J47" s="68"/>
    </row>
    <row r="48" spans="1:11" ht="48">
      <c r="A48" s="68" t="s">
        <v>2140</v>
      </c>
      <c r="B48" s="68" t="s">
        <v>2119</v>
      </c>
      <c r="C48" s="68" t="s">
        <v>2141</v>
      </c>
      <c r="D48" s="68" t="s">
        <v>2157</v>
      </c>
      <c r="E48" s="68" t="s">
        <v>2157</v>
      </c>
      <c r="F48" s="68" t="s">
        <v>2143</v>
      </c>
      <c r="G48" s="68" t="s">
        <v>2144</v>
      </c>
      <c r="H48" s="68" t="s">
        <v>2145</v>
      </c>
      <c r="I48" s="68" t="s">
        <v>2146</v>
      </c>
      <c r="J48" s="68" t="s">
        <v>2147</v>
      </c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1981CF2-2B25-44A4-BB71-3D2DC089977A}">
            <x14:iconSet iconSet="4RedToBlack" custom="1">
              <x14:cfvo type="percent">
                <xm:f>0</xm:f>
              </x14:cfvo>
              <x14:cfvo type="num">
                <xm:f>1</xm:f>
              </x14:cfvo>
              <x14:cfvo type="num">
                <xm:f>41</xm:f>
              </x14:cfvo>
              <x14:cfvo type="num">
                <xm:f>61</xm:f>
              </x14:cfvo>
              <x14:cfIcon iconSet="4RedToBlack" iconId="0"/>
              <x14:cfIcon iconSet="3TrafficLights1" iconId="2"/>
              <x14:cfIcon iconSet="3TrafficLights1" iconId="1"/>
              <x14:cfIcon iconSet="3TrafficLights1" iconId="0"/>
            </x14:iconSet>
          </x14:cfRule>
          <xm:sqref>K2:K37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S46"/>
  <sheetViews>
    <sheetView zoomScale="68" zoomScaleNormal="100" workbookViewId="0">
      <selection activeCell="K8" sqref="K8"/>
    </sheetView>
  </sheetViews>
  <sheetFormatPr baseColWidth="10" defaultColWidth="32.5" defaultRowHeight="15"/>
  <cols>
    <col min="1" max="1" width="21" bestFit="1" customWidth="1"/>
    <col min="2" max="2" width="19.33203125" bestFit="1" customWidth="1"/>
    <col min="3" max="3" width="11.6640625" bestFit="1" customWidth="1"/>
    <col min="4" max="4" width="12.33203125" bestFit="1" customWidth="1"/>
    <col min="5" max="5" width="10.6640625" bestFit="1" customWidth="1"/>
    <col min="6" max="6" width="18.83203125" bestFit="1" customWidth="1"/>
    <col min="7" max="7" width="20.5" bestFit="1" customWidth="1"/>
    <col min="8" max="8" width="12.6640625" bestFit="1" customWidth="1"/>
    <col min="9" max="9" width="13.1640625" bestFit="1" customWidth="1"/>
    <col min="10" max="10" width="28.6640625" bestFit="1" customWidth="1"/>
    <col min="11" max="11" width="31.83203125" customWidth="1"/>
    <col min="12" max="12" width="31.83203125" style="60" customWidth="1"/>
    <col min="13" max="13" width="9.83203125" bestFit="1" customWidth="1"/>
    <col min="14" max="14" width="14.5" bestFit="1" customWidth="1"/>
    <col min="15" max="15" width="18.1640625" bestFit="1" customWidth="1"/>
    <col min="16" max="16" width="9.5" bestFit="1" customWidth="1"/>
    <col min="17" max="17" width="12.6640625" bestFit="1" customWidth="1"/>
    <col min="18" max="18" width="28.6640625" bestFit="1" customWidth="1"/>
    <col min="19" max="19" width="31.83203125" bestFit="1" customWidth="1"/>
    <col min="20" max="20" width="15.5" bestFit="1" customWidth="1"/>
    <col min="21" max="21" width="14.83203125" bestFit="1" customWidth="1"/>
    <col min="22" max="22" width="11.5" bestFit="1" customWidth="1"/>
    <col min="23" max="23" width="10.83203125" bestFit="1" customWidth="1"/>
  </cols>
  <sheetData>
    <row r="1" spans="1:19" ht="16">
      <c r="A1" s="4" t="s">
        <v>130</v>
      </c>
      <c r="B1" s="4" t="s">
        <v>115</v>
      </c>
      <c r="C1" s="4" t="s">
        <v>116</v>
      </c>
      <c r="D1" s="4" t="s">
        <v>117</v>
      </c>
      <c r="E1" s="1"/>
      <c r="F1" s="4" t="s">
        <v>131</v>
      </c>
      <c r="G1" s="4" t="s">
        <v>2030</v>
      </c>
      <c r="H1" s="4" t="s">
        <v>121</v>
      </c>
      <c r="I1" s="4" t="s">
        <v>122</v>
      </c>
      <c r="J1" s="4" t="s">
        <v>128</v>
      </c>
      <c r="K1" s="4" t="s">
        <v>129</v>
      </c>
      <c r="L1" s="74"/>
      <c r="N1" s="4" t="s">
        <v>127</v>
      </c>
      <c r="O1" s="4" t="s">
        <v>2030</v>
      </c>
      <c r="P1" s="4" t="s">
        <v>121</v>
      </c>
      <c r="Q1" s="4" t="s">
        <v>122</v>
      </c>
      <c r="R1" s="4" t="s">
        <v>128</v>
      </c>
      <c r="S1" s="4" t="s">
        <v>129</v>
      </c>
    </row>
    <row r="2" spans="1:19" ht="16">
      <c r="A2" s="6" t="s">
        <v>118</v>
      </c>
      <c r="B2" s="2">
        <f>SUM('Enrollment Analysis'!$B$2:$B$3)</f>
        <v>45995</v>
      </c>
      <c r="C2" s="2">
        <f>SUM('Enrollment Analysis'!$P$2:$P$3)</f>
        <v>311</v>
      </c>
      <c r="D2" s="2">
        <f>SUM(B2:C2)</f>
        <v>46306</v>
      </c>
      <c r="E2" s="1"/>
      <c r="F2" s="5" t="s">
        <v>123</v>
      </c>
      <c r="G2" s="2">
        <v>298000</v>
      </c>
      <c r="H2" s="2">
        <f>'Enrollment Analysis'!B6</f>
        <v>138223</v>
      </c>
      <c r="I2" s="2">
        <f>G2-H2</f>
        <v>159777</v>
      </c>
      <c r="J2" s="40">
        <f>H2/$G$2</f>
        <v>0.46383557046979867</v>
      </c>
      <c r="K2" s="40">
        <f>I2/$G$2</f>
        <v>0.53616442953020138</v>
      </c>
      <c r="L2" s="75"/>
      <c r="N2" s="5" t="s">
        <v>125</v>
      </c>
      <c r="O2" s="3">
        <v>70000</v>
      </c>
      <c r="P2" s="2">
        <f>SUM(C2:C3)</f>
        <v>615</v>
      </c>
      <c r="Q2" s="2">
        <f>O2-P2</f>
        <v>69385</v>
      </c>
      <c r="R2" s="40">
        <f>P2/$O$2</f>
        <v>8.7857142857142856E-3</v>
      </c>
      <c r="S2" s="40">
        <f>Q2/$O$2</f>
        <v>0.99121428571428571</v>
      </c>
    </row>
    <row r="3" spans="1:19" ht="16">
      <c r="A3" s="7" t="s">
        <v>119</v>
      </c>
      <c r="B3" s="2">
        <f>SUM('Enrollment Analysis'!$B$4:$B$5)</f>
        <v>92228</v>
      </c>
      <c r="C3" s="2">
        <f>SUM('Enrollment Analysis'!$P$4:$P$5)</f>
        <v>304</v>
      </c>
      <c r="D3" s="2">
        <f>SUM(B3:C3)</f>
        <v>92532</v>
      </c>
      <c r="E3" s="1"/>
      <c r="F3" s="5" t="s">
        <v>124</v>
      </c>
      <c r="G3" s="2">
        <v>117000</v>
      </c>
      <c r="H3" s="2">
        <f>SUM(B4:B5)</f>
        <v>2200</v>
      </c>
      <c r="I3" s="2">
        <f>G3-H3</f>
        <v>114800</v>
      </c>
      <c r="J3" s="40">
        <f>H3/$G$3</f>
        <v>1.8803418803418803E-2</v>
      </c>
      <c r="K3" s="40">
        <f>I3/$G$3</f>
        <v>0.98119658119658115</v>
      </c>
      <c r="L3" s="75"/>
      <c r="N3" s="5" t="s">
        <v>126</v>
      </c>
      <c r="O3" s="2">
        <v>45000</v>
      </c>
      <c r="P3" s="2">
        <f>SUM(C4:C5)</f>
        <v>0</v>
      </c>
      <c r="Q3" s="2">
        <f>O3-P3</f>
        <v>45000</v>
      </c>
      <c r="R3" s="40">
        <f>P3/$O$2</f>
        <v>0</v>
      </c>
      <c r="S3" s="40">
        <f>Q3/$O$2</f>
        <v>0.6428571428571429</v>
      </c>
    </row>
    <row r="4" spans="1:19" ht="16">
      <c r="A4" s="7" t="s">
        <v>2029</v>
      </c>
      <c r="B4" s="2">
        <f>SUM('Enrollment Analysis'!$B$17:$B$18)</f>
        <v>2094</v>
      </c>
      <c r="C4" s="2">
        <f>SUM('Enrollment Analysis'!$P$17:$P$18)</f>
        <v>0</v>
      </c>
      <c r="D4" s="2">
        <f>SUM(B4:C4)</f>
        <v>2094</v>
      </c>
      <c r="E4" s="1"/>
      <c r="F4" s="8" t="s">
        <v>117</v>
      </c>
      <c r="G4" s="9">
        <f>SUM(G2:G3)</f>
        <v>415000</v>
      </c>
      <c r="H4" s="9">
        <f>SUM(H2:H3)</f>
        <v>140423</v>
      </c>
      <c r="I4" s="9">
        <f>SUM(I2:I3)</f>
        <v>274577</v>
      </c>
      <c r="J4" s="10">
        <f>H4/$G$4</f>
        <v>0.33836867469879517</v>
      </c>
      <c r="K4" s="10">
        <f>I4/$G$4</f>
        <v>0.66163132530120483</v>
      </c>
      <c r="L4" s="76"/>
      <c r="N4" s="8" t="s">
        <v>117</v>
      </c>
      <c r="O4" s="9">
        <f>SUM(O2:O3)</f>
        <v>115000</v>
      </c>
      <c r="P4" s="9">
        <f>SUM(P2:P3)</f>
        <v>615</v>
      </c>
      <c r="Q4" s="9">
        <f>SUM(Q2:Q3)</f>
        <v>114385</v>
      </c>
      <c r="R4" s="10">
        <f>P4/$O$4</f>
        <v>5.3478260869565218E-3</v>
      </c>
      <c r="S4" s="10">
        <f>Q4/$O$4</f>
        <v>0.9946521739130435</v>
      </c>
    </row>
    <row r="5" spans="1:19" ht="16">
      <c r="A5" s="7" t="s">
        <v>120</v>
      </c>
      <c r="B5" s="2">
        <f>SUM('Enrollment Analysis'!$B$19:$B$20)</f>
        <v>106</v>
      </c>
      <c r="C5" s="2">
        <f>SUM('Enrollment Analysis'!$P$19:$P$20)</f>
        <v>0</v>
      </c>
      <c r="D5" s="2">
        <f>SUM(B5:C5)</f>
        <v>106</v>
      </c>
      <c r="E5" s="1"/>
      <c r="F5" s="1"/>
    </row>
    <row r="6" spans="1:19" ht="16">
      <c r="A6" s="8" t="s">
        <v>1818</v>
      </c>
      <c r="B6" s="8">
        <f>SUM(B2:B5)</f>
        <v>140423</v>
      </c>
      <c r="C6" s="8">
        <f>SUM(C2:C5)</f>
        <v>615</v>
      </c>
      <c r="D6" s="8">
        <f>SUM(D2:D5)</f>
        <v>141038</v>
      </c>
      <c r="E6" s="1"/>
    </row>
    <row r="7" spans="1:19" ht="16">
      <c r="A7" s="15" t="s">
        <v>1817</v>
      </c>
      <c r="B7" s="15">
        <f>G4-B6</f>
        <v>274577</v>
      </c>
      <c r="C7" s="15">
        <f>O4-C6</f>
        <v>114385</v>
      </c>
      <c r="D7" s="15">
        <f>SUM(G4,O4)-D6</f>
        <v>388962</v>
      </c>
      <c r="F7" s="11"/>
    </row>
    <row r="9" spans="1:19" ht="16">
      <c r="A9" s="4" t="s">
        <v>130</v>
      </c>
      <c r="B9" s="4" t="s">
        <v>115</v>
      </c>
      <c r="C9" s="4" t="s">
        <v>116</v>
      </c>
      <c r="D9" s="4" t="s">
        <v>117</v>
      </c>
    </row>
    <row r="10" spans="1:19" ht="16">
      <c r="A10" s="6" t="s">
        <v>118</v>
      </c>
      <c r="B10" s="2">
        <f>SUM('Enrollment Analysis'!$B$2:$B$3)</f>
        <v>45995</v>
      </c>
      <c r="C10" s="2">
        <f>SUM('Enrollment Analysis'!$P$2:$P$3)</f>
        <v>311</v>
      </c>
      <c r="D10" s="2">
        <f>SUM(B10:C10)</f>
        <v>46306</v>
      </c>
      <c r="E10" s="1"/>
      <c r="F10" s="1"/>
    </row>
    <row r="11" spans="1:19" ht="16">
      <c r="A11" s="7" t="s">
        <v>119</v>
      </c>
      <c r="B11" s="2">
        <f>SUM('Enrollment Analysis'!$B$4:$B$5)</f>
        <v>92228</v>
      </c>
      <c r="C11" s="2">
        <f>SUM('Enrollment Analysis'!$P$4:$P$5)</f>
        <v>304</v>
      </c>
      <c r="D11" s="2">
        <f>SUM(B11:C11)</f>
        <v>92532</v>
      </c>
      <c r="E11" s="1"/>
      <c r="F11" s="1"/>
    </row>
    <row r="12" spans="1:19" ht="16">
      <c r="A12" s="7" t="s">
        <v>1828</v>
      </c>
      <c r="B12" s="2">
        <f>SUM('Enrollment Analysis'!$B$17:$B$18)+SUM('Enrollment Analysis'!$B$19:$B$20)</f>
        <v>2200</v>
      </c>
      <c r="C12" s="2">
        <f>SUM('Enrollment Analysis'!$P$17:$P$18)+SUM('Enrollment Analysis'!$P$19:$P$20)</f>
        <v>0</v>
      </c>
      <c r="D12" s="2">
        <f>SUM(B12:C12)</f>
        <v>2200</v>
      </c>
    </row>
    <row r="13" spans="1:19" ht="16">
      <c r="A13" s="8" t="s">
        <v>1818</v>
      </c>
      <c r="B13" s="8">
        <f>SUM(B10:B12)</f>
        <v>140423</v>
      </c>
      <c r="C13" s="8">
        <f>SUM(C10:C12)</f>
        <v>615</v>
      </c>
      <c r="D13" s="8">
        <f>SUM(D10:D12)</f>
        <v>141038</v>
      </c>
    </row>
    <row r="27" spans="2:2">
      <c r="B27" s="12"/>
    </row>
    <row r="28" spans="2:2">
      <c r="B28" s="11"/>
    </row>
    <row r="39" spans="1:10">
      <c r="B39" s="11"/>
    </row>
    <row r="41" spans="1:10">
      <c r="B41" s="50"/>
    </row>
    <row r="42" spans="1:10">
      <c r="B42" s="12"/>
    </row>
    <row r="45" spans="1:10">
      <c r="A45" s="72"/>
      <c r="C45" s="73"/>
    </row>
    <row r="46" spans="1:10">
      <c r="J46" s="12"/>
    </row>
  </sheetData>
  <conditionalFormatting sqref="A45">
    <cfRule type="cellIs" dxfId="1" priority="1" operator="equal">
      <formula>TRUE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1:BL415"/>
  <sheetViews>
    <sheetView topLeftCell="AI1" workbookViewId="0">
      <selection activeCell="AU6" sqref="AU2:AU16"/>
      <pivotSelection pane="bottomRight" showHeader="1" axis="axisRow" dimension="1" activeRow="5" activeCol="46" previousRow="5" previousCol="46" click="1" r:id="rId2">
        <pivotArea dataOnly="0" labelOnly="1" outline="0" fieldPosition="0">
          <references count="1">
            <reference field="16" count="0"/>
          </references>
        </pivotArea>
      </pivotSelection>
    </sheetView>
  </sheetViews>
  <sheetFormatPr baseColWidth="10" defaultColWidth="85.83203125" defaultRowHeight="15"/>
  <cols>
    <col min="1" max="1" width="75" style="23" customWidth="1"/>
    <col min="2" max="2" width="8" style="23" customWidth="1"/>
    <col min="3" max="3" width="3.33203125" style="23" customWidth="1"/>
    <col min="4" max="14" width="0.5" style="23" customWidth="1"/>
    <col min="15" max="15" width="73.1640625" style="23" customWidth="1"/>
    <col min="16" max="16" width="5.1640625" style="23" customWidth="1"/>
    <col min="17" max="28" width="0.5" style="23" customWidth="1"/>
    <col min="29" max="29" width="3.6640625" style="23" customWidth="1"/>
    <col min="30" max="30" width="20" style="23" bestFit="1" customWidth="1"/>
    <col min="31" max="31" width="25.5" style="23" bestFit="1" customWidth="1"/>
    <col min="32" max="32" width="22.83203125" style="23" bestFit="1" customWidth="1"/>
    <col min="33" max="33" width="23.83203125" style="23" bestFit="1" customWidth="1"/>
    <col min="34" max="34" width="15.33203125" style="23" bestFit="1" customWidth="1"/>
    <col min="35" max="44" width="0.6640625" style="23" customWidth="1"/>
    <col min="45" max="45" width="5.33203125" style="23" customWidth="1"/>
    <col min="46" max="46" width="22.33203125" style="23" bestFit="1" customWidth="1"/>
    <col min="47" max="47" width="25.5" style="23" customWidth="1"/>
    <col min="48" max="48" width="19.33203125" style="23" bestFit="1" customWidth="1"/>
    <col min="49" max="49" width="20.33203125" style="23" bestFit="1" customWidth="1"/>
    <col min="50" max="50" width="11.6640625" style="23" bestFit="1" customWidth="1"/>
    <col min="51" max="60" width="0.6640625" style="23" customWidth="1"/>
    <col min="61" max="61" width="5.33203125" style="23" customWidth="1"/>
    <col min="62" max="62" width="19.33203125" style="23" customWidth="1"/>
    <col min="63" max="63" width="20.33203125" style="23" customWidth="1"/>
    <col min="64" max="64" width="11.6640625" style="23" customWidth="1"/>
    <col min="65" max="16384" width="85.83203125" style="23"/>
  </cols>
  <sheetData>
    <row r="1" spans="1:64">
      <c r="A1" s="19" t="s">
        <v>1830</v>
      </c>
      <c r="B1" s="20"/>
      <c r="C1" s="21"/>
      <c r="D1" s="21"/>
      <c r="E1" s="21"/>
      <c r="F1" s="21"/>
      <c r="G1" s="21"/>
      <c r="H1" s="21"/>
      <c r="I1" s="20"/>
      <c r="J1" s="20"/>
      <c r="K1" s="20"/>
      <c r="L1" s="20"/>
      <c r="M1" s="20"/>
      <c r="N1" s="20"/>
      <c r="O1" s="19" t="s">
        <v>1831</v>
      </c>
      <c r="P1" s="20"/>
      <c r="Q1" s="21"/>
      <c r="R1" s="21"/>
      <c r="S1" s="21"/>
      <c r="T1" s="21"/>
      <c r="U1" s="21"/>
      <c r="V1" s="21"/>
      <c r="W1" s="20"/>
      <c r="X1" s="20"/>
      <c r="Y1" s="20"/>
      <c r="Z1" s="20"/>
      <c r="AA1" s="20"/>
      <c r="AB1" s="20"/>
      <c r="AC1" s="20"/>
      <c r="AD1" s="19" t="s">
        <v>2</v>
      </c>
      <c r="AE1" s="19" t="s">
        <v>3</v>
      </c>
      <c r="AF1" s="20" t="s">
        <v>1803</v>
      </c>
      <c r="AG1" s="20" t="s">
        <v>1804</v>
      </c>
      <c r="AH1" s="20" t="s">
        <v>1805</v>
      </c>
      <c r="AL1" s="21"/>
      <c r="AM1" s="21"/>
      <c r="AT1" s="19" t="s">
        <v>2</v>
      </c>
      <c r="AU1" s="19" t="s">
        <v>3</v>
      </c>
      <c r="AV1" s="20" t="s">
        <v>2020</v>
      </c>
      <c r="AW1" s="20" t="s">
        <v>2021</v>
      </c>
      <c r="AX1" s="20" t="s">
        <v>2022</v>
      </c>
      <c r="BB1" s="21"/>
      <c r="BC1" s="21"/>
      <c r="BJ1"/>
      <c r="BK1"/>
      <c r="BL1"/>
    </row>
    <row r="2" spans="1:64">
      <c r="A2" s="20" t="s">
        <v>1795</v>
      </c>
      <c r="B2" s="20">
        <v>23271</v>
      </c>
      <c r="C2" s="21"/>
      <c r="D2" s="21"/>
      <c r="E2" s="21"/>
      <c r="F2" s="21"/>
      <c r="G2" s="21"/>
      <c r="H2" s="21"/>
      <c r="I2" s="20"/>
      <c r="J2" s="20"/>
      <c r="K2" s="20"/>
      <c r="L2" s="20"/>
      <c r="M2" s="20"/>
      <c r="N2" s="20"/>
      <c r="O2" s="20" t="s">
        <v>1806</v>
      </c>
      <c r="P2" s="20">
        <v>158</v>
      </c>
      <c r="Q2" s="21"/>
      <c r="R2" s="21"/>
      <c r="S2" s="21"/>
      <c r="T2" s="21"/>
      <c r="U2" s="21"/>
      <c r="V2" s="21"/>
      <c r="W2" s="20"/>
      <c r="X2" s="20"/>
      <c r="Y2" s="20"/>
      <c r="Z2" s="20"/>
      <c r="AA2" s="20"/>
      <c r="AB2" s="20"/>
      <c r="AC2" s="20"/>
      <c r="AD2" s="20" t="s">
        <v>107</v>
      </c>
      <c r="AE2" s="20" t="s">
        <v>107</v>
      </c>
      <c r="AF2" s="20">
        <v>2520</v>
      </c>
      <c r="AG2" s="20">
        <v>0</v>
      </c>
      <c r="AH2" s="20">
        <v>2520</v>
      </c>
      <c r="AL2" s="21"/>
      <c r="AM2" s="21"/>
      <c r="AT2" s="20" t="s">
        <v>107</v>
      </c>
      <c r="AU2" s="20" t="s">
        <v>107</v>
      </c>
      <c r="AV2" s="20">
        <v>0</v>
      </c>
      <c r="AW2" s="20">
        <v>0</v>
      </c>
      <c r="AX2" s="20">
        <v>0</v>
      </c>
      <c r="BB2" s="21"/>
      <c r="BC2" s="21"/>
      <c r="BJ2"/>
      <c r="BK2"/>
      <c r="BL2"/>
    </row>
    <row r="3" spans="1:64">
      <c r="A3" s="20" t="s">
        <v>1796</v>
      </c>
      <c r="B3" s="20">
        <v>22724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0" t="s">
        <v>1807</v>
      </c>
      <c r="P3" s="20">
        <v>153</v>
      </c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0" t="s">
        <v>1493</v>
      </c>
      <c r="AE3" s="20" t="s">
        <v>1493</v>
      </c>
      <c r="AF3" s="20">
        <v>1500</v>
      </c>
      <c r="AG3" s="20">
        <v>0</v>
      </c>
      <c r="AH3" s="20">
        <v>1500</v>
      </c>
      <c r="AI3" s="21"/>
      <c r="AJ3" s="21"/>
      <c r="AK3" s="21"/>
      <c r="AL3" s="21"/>
      <c r="AM3" s="21"/>
      <c r="AT3" s="20" t="s">
        <v>1493</v>
      </c>
      <c r="AU3" s="20" t="s">
        <v>1493</v>
      </c>
      <c r="AV3" s="20">
        <v>0</v>
      </c>
      <c r="AW3" s="20">
        <v>0</v>
      </c>
      <c r="AX3" s="20">
        <v>0</v>
      </c>
      <c r="AY3" s="21"/>
      <c r="AZ3" s="21"/>
      <c r="BA3" s="21"/>
      <c r="BB3" s="21"/>
      <c r="BC3" s="21"/>
      <c r="BJ3"/>
      <c r="BK3"/>
      <c r="BL3"/>
    </row>
    <row r="4" spans="1:64">
      <c r="A4" s="20" t="s">
        <v>1797</v>
      </c>
      <c r="B4" s="20">
        <v>45519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0" t="s">
        <v>1808</v>
      </c>
      <c r="P4" s="20">
        <v>156</v>
      </c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0" t="s">
        <v>112</v>
      </c>
      <c r="AE4" s="20" t="s">
        <v>112</v>
      </c>
      <c r="AF4" s="20">
        <v>46</v>
      </c>
      <c r="AG4" s="20">
        <v>0</v>
      </c>
      <c r="AH4" s="20">
        <v>46</v>
      </c>
      <c r="AI4" s="21"/>
      <c r="AJ4" s="21"/>
      <c r="AK4" s="21"/>
      <c r="AL4" s="21"/>
      <c r="AM4" s="21"/>
      <c r="AT4" s="20" t="s">
        <v>112</v>
      </c>
      <c r="AU4" s="20" t="s">
        <v>112</v>
      </c>
      <c r="AV4" s="20">
        <v>0</v>
      </c>
      <c r="AW4" s="20">
        <v>0</v>
      </c>
      <c r="AX4" s="20">
        <v>0</v>
      </c>
      <c r="AY4" s="21"/>
      <c r="AZ4" s="21"/>
      <c r="BA4" s="21"/>
      <c r="BB4" s="21"/>
      <c r="BC4" s="21"/>
      <c r="BJ4"/>
      <c r="BK4"/>
      <c r="BL4"/>
    </row>
    <row r="5" spans="1:64">
      <c r="A5" s="20" t="s">
        <v>1798</v>
      </c>
      <c r="B5" s="20">
        <v>46709</v>
      </c>
      <c r="I5" s="20"/>
      <c r="J5" s="20"/>
      <c r="K5" s="20"/>
      <c r="L5" s="20"/>
      <c r="M5" s="20"/>
      <c r="N5" s="20"/>
      <c r="O5" s="20" t="s">
        <v>1809</v>
      </c>
      <c r="P5" s="20">
        <v>148</v>
      </c>
      <c r="W5" s="20"/>
      <c r="X5" s="20"/>
      <c r="Y5" s="20"/>
      <c r="Z5" s="20"/>
      <c r="AA5" s="20"/>
      <c r="AB5" s="20"/>
      <c r="AC5" s="20"/>
      <c r="AD5" s="20" t="s">
        <v>113</v>
      </c>
      <c r="AE5" s="20" t="s">
        <v>113</v>
      </c>
      <c r="AF5" s="20">
        <v>2246</v>
      </c>
      <c r="AG5" s="20">
        <v>0</v>
      </c>
      <c r="AH5" s="20">
        <v>2246</v>
      </c>
      <c r="AI5" s="21"/>
      <c r="AJ5" s="21"/>
      <c r="AK5" s="21"/>
      <c r="AL5" s="21"/>
      <c r="AM5" s="21"/>
      <c r="AT5" s="20" t="s">
        <v>113</v>
      </c>
      <c r="AU5" s="20" t="s">
        <v>113</v>
      </c>
      <c r="AV5" s="20">
        <v>0</v>
      </c>
      <c r="AW5" s="20">
        <v>0</v>
      </c>
      <c r="AX5" s="20">
        <v>0</v>
      </c>
      <c r="AY5" s="21"/>
      <c r="AZ5" s="21"/>
      <c r="BA5" s="21"/>
      <c r="BB5" s="21"/>
      <c r="BC5" s="21"/>
      <c r="BJ5"/>
      <c r="BK5"/>
      <c r="BL5"/>
    </row>
    <row r="6" spans="1:64">
      <c r="A6" s="21"/>
      <c r="B6" s="24">
        <f>SUM(B2:B5)</f>
        <v>138223</v>
      </c>
      <c r="I6" s="20"/>
      <c r="J6" s="20"/>
      <c r="K6" s="20"/>
      <c r="L6" s="20"/>
      <c r="M6" s="20"/>
      <c r="N6" s="20"/>
      <c r="O6" s="21"/>
      <c r="P6" s="24">
        <f>SUM(P2:P5)</f>
        <v>615</v>
      </c>
      <c r="W6" s="20"/>
      <c r="X6" s="20"/>
      <c r="Y6" s="20"/>
      <c r="Z6" s="20"/>
      <c r="AA6" s="20"/>
      <c r="AB6" s="20"/>
      <c r="AC6" s="20"/>
      <c r="AD6" s="20" t="s">
        <v>106</v>
      </c>
      <c r="AE6" s="20" t="s">
        <v>106</v>
      </c>
      <c r="AF6" s="20">
        <v>702</v>
      </c>
      <c r="AG6" s="20">
        <v>0</v>
      </c>
      <c r="AH6" s="20">
        <v>702</v>
      </c>
      <c r="AI6" s="21"/>
      <c r="AJ6" s="21"/>
      <c r="AK6" s="21"/>
      <c r="AL6" s="21"/>
      <c r="AM6" s="21"/>
      <c r="AT6" s="20" t="s">
        <v>106</v>
      </c>
      <c r="AU6" s="20" t="s">
        <v>106</v>
      </c>
      <c r="AV6" s="20">
        <v>2</v>
      </c>
      <c r="AW6" s="20">
        <v>0</v>
      </c>
      <c r="AX6" s="20">
        <v>2</v>
      </c>
      <c r="AY6" s="21"/>
      <c r="AZ6" s="21"/>
      <c r="BA6" s="21"/>
      <c r="BB6" s="21"/>
      <c r="BC6" s="21"/>
      <c r="BJ6"/>
      <c r="BK6"/>
      <c r="BL6"/>
    </row>
    <row r="7" spans="1:64">
      <c r="A7" s="21"/>
      <c r="B7" s="21" t="b">
        <f>B6=GETPIVOTDATA(" Refugee Children 3-14",$AD$1)</f>
        <v>1</v>
      </c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 t="b">
        <f>GETPIVOTDATA(" Host Children 3-14",$AT$1)=P6</f>
        <v>1</v>
      </c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0" t="s">
        <v>106</v>
      </c>
      <c r="AE7" s="20" t="s">
        <v>111</v>
      </c>
      <c r="AF7" s="20">
        <v>9977</v>
      </c>
      <c r="AG7" s="20">
        <v>0</v>
      </c>
      <c r="AH7" s="20">
        <v>9977</v>
      </c>
      <c r="AI7" s="21"/>
      <c r="AJ7" s="21"/>
      <c r="AK7" s="21"/>
      <c r="AL7" s="21"/>
      <c r="AM7" s="21"/>
      <c r="AT7" s="20" t="s">
        <v>106</v>
      </c>
      <c r="AU7" s="20" t="s">
        <v>111</v>
      </c>
      <c r="AV7" s="20">
        <v>613</v>
      </c>
      <c r="AW7" s="20">
        <v>0</v>
      </c>
      <c r="AX7" s="20">
        <v>613</v>
      </c>
      <c r="AY7" s="21"/>
      <c r="AZ7" s="21"/>
      <c r="BA7" s="21"/>
      <c r="BB7" s="21"/>
      <c r="BC7" s="21"/>
      <c r="BJ7"/>
      <c r="BK7"/>
      <c r="BL7"/>
    </row>
    <row r="8" spans="1:64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0" t="s">
        <v>105</v>
      </c>
      <c r="AE8" s="20" t="s">
        <v>107</v>
      </c>
      <c r="AF8" s="20">
        <v>1890</v>
      </c>
      <c r="AG8" s="20">
        <v>0</v>
      </c>
      <c r="AH8" s="20">
        <v>1890</v>
      </c>
      <c r="AI8" s="21"/>
      <c r="AJ8" s="21"/>
      <c r="AK8" s="21"/>
      <c r="AL8" s="21"/>
      <c r="AM8" s="21"/>
      <c r="AT8" s="20" t="s">
        <v>105</v>
      </c>
      <c r="AU8" s="20" t="s">
        <v>107</v>
      </c>
      <c r="AV8" s="20">
        <v>0</v>
      </c>
      <c r="AW8" s="20">
        <v>0</v>
      </c>
      <c r="AX8" s="20">
        <v>0</v>
      </c>
      <c r="AY8" s="21"/>
      <c r="AZ8" s="21"/>
      <c r="BA8" s="21"/>
      <c r="BB8" s="21"/>
      <c r="BC8" s="21"/>
      <c r="BJ8"/>
      <c r="BK8"/>
      <c r="BL8"/>
    </row>
    <row r="9" spans="1:64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0" t="s">
        <v>105</v>
      </c>
      <c r="AE9" s="20" t="s">
        <v>108</v>
      </c>
      <c r="AF9" s="20">
        <v>24910</v>
      </c>
      <c r="AG9" s="20">
        <v>2200</v>
      </c>
      <c r="AH9" s="20">
        <v>27110</v>
      </c>
      <c r="AI9" s="21"/>
      <c r="AJ9" s="21"/>
      <c r="AK9" s="21"/>
      <c r="AL9" s="21"/>
      <c r="AM9" s="21"/>
      <c r="AT9" s="20" t="s">
        <v>105</v>
      </c>
      <c r="AU9" s="20" t="s">
        <v>108</v>
      </c>
      <c r="AV9" s="20">
        <v>0</v>
      </c>
      <c r="AW9" s="20">
        <v>0</v>
      </c>
      <c r="AX9" s="20">
        <v>0</v>
      </c>
      <c r="AY9" s="21"/>
      <c r="AZ9" s="21"/>
      <c r="BA9" s="21"/>
      <c r="BB9" s="21"/>
      <c r="BC9" s="21"/>
      <c r="BJ9"/>
      <c r="BK9"/>
      <c r="BL9"/>
    </row>
    <row r="10" spans="1:64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0" t="s">
        <v>99</v>
      </c>
      <c r="AE10" s="20" t="s">
        <v>107</v>
      </c>
      <c r="AF10" s="20">
        <v>21000</v>
      </c>
      <c r="AG10" s="20">
        <v>0</v>
      </c>
      <c r="AH10" s="20">
        <v>21000</v>
      </c>
      <c r="AI10" s="21"/>
      <c r="AJ10" s="21"/>
      <c r="AK10" s="21"/>
      <c r="AL10" s="21"/>
      <c r="AM10" s="21"/>
      <c r="AT10" s="20" t="s">
        <v>99</v>
      </c>
      <c r="AU10" s="20" t="s">
        <v>107</v>
      </c>
      <c r="AV10" s="20">
        <v>0</v>
      </c>
      <c r="AW10" s="20">
        <v>0</v>
      </c>
      <c r="AX10" s="20">
        <v>0</v>
      </c>
      <c r="AY10" s="21"/>
      <c r="AZ10" s="21"/>
      <c r="BA10" s="21"/>
      <c r="BB10" s="21"/>
      <c r="BC10" s="21"/>
      <c r="BJ10"/>
      <c r="BK10"/>
      <c r="BL10"/>
    </row>
    <row r="11" spans="1:64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0" t="s">
        <v>99</v>
      </c>
      <c r="AE11" s="20" t="s">
        <v>108</v>
      </c>
      <c r="AF11" s="20">
        <v>31556</v>
      </c>
      <c r="AG11" s="20">
        <v>0</v>
      </c>
      <c r="AH11" s="20">
        <v>31556</v>
      </c>
      <c r="AI11" s="21"/>
      <c r="AJ11" s="21"/>
      <c r="AK11" s="21"/>
      <c r="AL11" s="21"/>
      <c r="AM11" s="21"/>
      <c r="AT11" s="20" t="s">
        <v>99</v>
      </c>
      <c r="AU11" s="20" t="s">
        <v>108</v>
      </c>
      <c r="AV11" s="20">
        <v>0</v>
      </c>
      <c r="AW11" s="20">
        <v>0</v>
      </c>
      <c r="AX11" s="20">
        <v>0</v>
      </c>
      <c r="AY11" s="21"/>
      <c r="AZ11" s="21"/>
      <c r="BA11" s="21"/>
      <c r="BB11" s="21"/>
      <c r="BC11" s="21"/>
      <c r="BJ11"/>
      <c r="BK11"/>
      <c r="BL11"/>
    </row>
    <row r="12" spans="1:64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0" t="s">
        <v>99</v>
      </c>
      <c r="AE12" s="20" t="s">
        <v>109</v>
      </c>
      <c r="AF12" s="20">
        <v>21008</v>
      </c>
      <c r="AG12" s="20">
        <v>0</v>
      </c>
      <c r="AH12" s="20">
        <v>21008</v>
      </c>
      <c r="AI12" s="21"/>
      <c r="AJ12" s="21"/>
      <c r="AK12" s="21"/>
      <c r="AL12" s="21"/>
      <c r="AM12" s="21"/>
      <c r="AT12" s="20" t="s">
        <v>99</v>
      </c>
      <c r="AU12" s="20" t="s">
        <v>109</v>
      </c>
      <c r="AV12" s="20">
        <v>0</v>
      </c>
      <c r="AW12" s="20">
        <v>0</v>
      </c>
      <c r="AX12" s="20">
        <v>0</v>
      </c>
      <c r="AY12" s="21"/>
      <c r="AZ12" s="21"/>
      <c r="BA12" s="21"/>
      <c r="BB12" s="21"/>
      <c r="BC12" s="21"/>
      <c r="BJ12"/>
      <c r="BK12"/>
      <c r="BL12"/>
    </row>
    <row r="13" spans="1:64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0" t="s">
        <v>99</v>
      </c>
      <c r="AE13" s="20" t="s">
        <v>110</v>
      </c>
      <c r="AF13" s="20">
        <v>15503</v>
      </c>
      <c r="AG13" s="20">
        <v>0</v>
      </c>
      <c r="AH13" s="20">
        <v>15503</v>
      </c>
      <c r="AI13" s="21"/>
      <c r="AJ13" s="21"/>
      <c r="AK13" s="21"/>
      <c r="AL13" s="21"/>
      <c r="AM13" s="21"/>
      <c r="AT13" s="20" t="s">
        <v>99</v>
      </c>
      <c r="AU13" s="20" t="s">
        <v>110</v>
      </c>
      <c r="AV13" s="20">
        <v>0</v>
      </c>
      <c r="AW13" s="20">
        <v>0</v>
      </c>
      <c r="AX13" s="20">
        <v>0</v>
      </c>
      <c r="AY13" s="21"/>
      <c r="AZ13" s="21"/>
      <c r="BA13" s="21"/>
      <c r="BB13" s="21"/>
      <c r="BC13" s="21"/>
      <c r="BJ13"/>
      <c r="BK13"/>
      <c r="BL13"/>
    </row>
    <row r="14" spans="1:64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0" t="s">
        <v>99</v>
      </c>
      <c r="AE14" s="20" t="s">
        <v>1779</v>
      </c>
      <c r="AF14" s="20">
        <v>1616</v>
      </c>
      <c r="AG14" s="20">
        <v>0</v>
      </c>
      <c r="AH14" s="20">
        <v>1616</v>
      </c>
      <c r="AI14" s="21"/>
      <c r="AJ14" s="21"/>
      <c r="AK14" s="21"/>
      <c r="AL14" s="21"/>
      <c r="AM14" s="21"/>
      <c r="AT14" s="20" t="s">
        <v>99</v>
      </c>
      <c r="AU14" s="20" t="s">
        <v>1779</v>
      </c>
      <c r="AV14" s="20">
        <v>0</v>
      </c>
      <c r="AW14" s="20">
        <v>0</v>
      </c>
      <c r="AX14" s="20">
        <v>0</v>
      </c>
      <c r="AY14" s="21"/>
      <c r="AZ14" s="21"/>
      <c r="BA14" s="21"/>
      <c r="BB14" s="21"/>
      <c r="BC14" s="21"/>
      <c r="BJ14"/>
      <c r="BK14"/>
      <c r="BL14"/>
    </row>
    <row r="15" spans="1:64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0" t="s">
        <v>102</v>
      </c>
      <c r="AE15" s="20" t="s">
        <v>110</v>
      </c>
      <c r="AF15" s="20">
        <v>2672</v>
      </c>
      <c r="AG15" s="20">
        <v>0</v>
      </c>
      <c r="AH15" s="20">
        <v>2672</v>
      </c>
      <c r="AI15" s="21"/>
      <c r="AJ15" s="21"/>
      <c r="AK15" s="21"/>
      <c r="AL15" s="21"/>
      <c r="AM15" s="21"/>
      <c r="AT15" s="20" t="s">
        <v>102</v>
      </c>
      <c r="AU15" s="20" t="s">
        <v>110</v>
      </c>
      <c r="AV15" s="20">
        <v>0</v>
      </c>
      <c r="AW15" s="20">
        <v>0</v>
      </c>
      <c r="AX15" s="20">
        <v>0</v>
      </c>
      <c r="AY15" s="21"/>
      <c r="AZ15" s="21"/>
      <c r="BA15" s="21"/>
      <c r="BB15" s="21"/>
      <c r="BC15" s="21"/>
      <c r="BJ15"/>
      <c r="BK15"/>
      <c r="BL15"/>
    </row>
    <row r="16" spans="1:64">
      <c r="A16" s="19" t="s">
        <v>1829</v>
      </c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19" t="s">
        <v>1831</v>
      </c>
      <c r="P16" s="20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0" t="s">
        <v>136</v>
      </c>
      <c r="AE16" s="20" t="s">
        <v>136</v>
      </c>
      <c r="AF16" s="20">
        <v>1077</v>
      </c>
      <c r="AG16" s="20">
        <v>0</v>
      </c>
      <c r="AH16" s="20">
        <v>1077</v>
      </c>
      <c r="AI16" s="21"/>
      <c r="AJ16" s="21"/>
      <c r="AK16" s="21"/>
      <c r="AL16" s="21"/>
      <c r="AM16" s="21"/>
      <c r="AT16" s="20" t="s">
        <v>136</v>
      </c>
      <c r="AU16" s="20" t="s">
        <v>136</v>
      </c>
      <c r="AV16" s="20">
        <v>0</v>
      </c>
      <c r="AW16" s="20">
        <v>0</v>
      </c>
      <c r="AX16" s="20">
        <v>0</v>
      </c>
      <c r="AY16" s="21"/>
      <c r="AZ16" s="21"/>
      <c r="BA16" s="21"/>
      <c r="BB16" s="21"/>
      <c r="BC16" s="21"/>
      <c r="BJ16"/>
      <c r="BK16"/>
      <c r="BL16"/>
    </row>
    <row r="17" spans="1:64">
      <c r="A17" s="20" t="s">
        <v>1799</v>
      </c>
      <c r="B17" s="20">
        <v>1050</v>
      </c>
      <c r="C17" s="21"/>
      <c r="O17" s="20" t="s">
        <v>1810</v>
      </c>
      <c r="P17" s="20">
        <v>0</v>
      </c>
      <c r="Q17" s="21"/>
      <c r="AD17" s="20" t="s">
        <v>114</v>
      </c>
      <c r="AE17" s="20"/>
      <c r="AF17" s="20">
        <v>138223</v>
      </c>
      <c r="AG17" s="20">
        <v>2200</v>
      </c>
      <c r="AH17" s="20">
        <v>140423</v>
      </c>
      <c r="AT17" s="20" t="s">
        <v>114</v>
      </c>
      <c r="AU17" s="20"/>
      <c r="AV17" s="20">
        <v>615</v>
      </c>
      <c r="AW17" s="20">
        <v>0</v>
      </c>
      <c r="AX17" s="20">
        <v>615</v>
      </c>
      <c r="BJ17"/>
      <c r="BK17"/>
      <c r="BL17"/>
    </row>
    <row r="18" spans="1:64">
      <c r="A18" s="20" t="s">
        <v>1800</v>
      </c>
      <c r="B18" s="20">
        <v>1044</v>
      </c>
      <c r="C18" s="21"/>
      <c r="O18" s="20" t="s">
        <v>1811</v>
      </c>
      <c r="P18" s="20">
        <v>0</v>
      </c>
      <c r="Q18" s="21"/>
      <c r="AD18" s="21"/>
      <c r="AE18" s="21"/>
      <c r="AF18" s="21"/>
    </row>
    <row r="19" spans="1:64">
      <c r="A19" s="20" t="s">
        <v>1801</v>
      </c>
      <c r="B19" s="20">
        <v>55</v>
      </c>
      <c r="C19" s="21"/>
      <c r="O19" s="20" t="s">
        <v>1812</v>
      </c>
      <c r="P19" s="20">
        <v>0</v>
      </c>
      <c r="Q19" s="21"/>
    </row>
    <row r="20" spans="1:64">
      <c r="A20" s="20" t="s">
        <v>1802</v>
      </c>
      <c r="B20" s="20">
        <v>51</v>
      </c>
      <c r="C20" s="21"/>
      <c r="O20" s="20" t="s">
        <v>1813</v>
      </c>
      <c r="P20" s="20">
        <v>0</v>
      </c>
      <c r="Q20" s="21"/>
    </row>
    <row r="21" spans="1:64">
      <c r="A21" s="21"/>
      <c r="B21" s="24">
        <f>SUM(B17:B20)</f>
        <v>2200</v>
      </c>
      <c r="C21" s="21"/>
      <c r="O21" s="21"/>
      <c r="P21" s="24">
        <f>SUM(P17:P20)</f>
        <v>0</v>
      </c>
      <c r="Q21" s="21"/>
    </row>
    <row r="22" spans="1:64">
      <c r="A22" s="21"/>
      <c r="B22" s="21" t="b">
        <f>B21=GETPIVOTDATA(" Refugee Children 15-24",$AD$1)</f>
        <v>1</v>
      </c>
      <c r="C22" s="21"/>
      <c r="O22" s="21"/>
      <c r="P22" s="21" t="b">
        <f>GETPIVOTDATA(" Host Children 15-24",$AT$1)=P21</f>
        <v>1</v>
      </c>
      <c r="Q22" s="21"/>
    </row>
    <row r="23" spans="1:64">
      <c r="A23" s="21"/>
      <c r="B23" s="21"/>
      <c r="C23" s="21"/>
      <c r="O23" s="21"/>
      <c r="P23" s="21"/>
      <c r="Q23" s="21"/>
    </row>
    <row r="24" spans="1:64">
      <c r="A24" s="21"/>
      <c r="B24" s="21"/>
      <c r="C24" s="21"/>
      <c r="O24" s="21"/>
      <c r="P24" s="21"/>
      <c r="Q24" s="21"/>
    </row>
    <row r="25" spans="1:64">
      <c r="A25" s="21"/>
      <c r="B25" s="21"/>
      <c r="C25" s="21"/>
      <c r="O25" s="21"/>
      <c r="P25" s="21"/>
      <c r="Q25" s="21"/>
    </row>
    <row r="26" spans="1:64">
      <c r="A26" s="21"/>
      <c r="B26" s="21"/>
      <c r="C26" s="21"/>
      <c r="O26" s="21"/>
      <c r="P26" s="21"/>
      <c r="Q26" s="21"/>
    </row>
    <row r="27" spans="1:64">
      <c r="A27" s="21"/>
      <c r="B27" s="21"/>
      <c r="C27" s="21"/>
      <c r="O27" s="21"/>
      <c r="P27" s="21"/>
      <c r="Q27" s="21"/>
    </row>
    <row r="28" spans="1:64">
      <c r="A28" s="21"/>
      <c r="B28" s="21"/>
      <c r="C28" s="21"/>
      <c r="O28" s="21"/>
      <c r="P28" s="21"/>
      <c r="Q28" s="21"/>
    </row>
    <row r="29" spans="1:64">
      <c r="A29" s="21"/>
      <c r="B29" s="21"/>
      <c r="C29" s="21"/>
      <c r="O29" s="21"/>
      <c r="P29" s="21"/>
      <c r="Q29" s="21"/>
    </row>
    <row r="30" spans="1:64">
      <c r="A30" s="21"/>
      <c r="B30" s="21"/>
      <c r="C30" s="21"/>
      <c r="O30" s="21"/>
      <c r="P30" s="21"/>
      <c r="Q30" s="21"/>
    </row>
    <row r="31" spans="1:64">
      <c r="A31" s="21"/>
      <c r="B31" s="21"/>
      <c r="C31" s="21"/>
      <c r="O31" s="21"/>
      <c r="P31" s="21"/>
      <c r="Q31" s="21"/>
    </row>
    <row r="32" spans="1:64">
      <c r="A32" s="21"/>
      <c r="B32" s="21"/>
      <c r="C32" s="21"/>
      <c r="O32" s="21"/>
      <c r="P32" s="21"/>
      <c r="Q32" s="21"/>
    </row>
    <row r="33" spans="1:17">
      <c r="A33" s="21"/>
      <c r="B33" s="21"/>
      <c r="C33" s="21"/>
      <c r="O33" s="21"/>
      <c r="P33" s="21"/>
      <c r="Q33" s="21"/>
    </row>
    <row r="34" spans="1:17">
      <c r="A34" s="21"/>
      <c r="B34" s="21"/>
      <c r="C34" s="21"/>
    </row>
    <row r="35" spans="1:17">
      <c r="A35" s="21"/>
      <c r="B35" s="21"/>
      <c r="C35" s="21"/>
    </row>
    <row r="36" spans="1:17">
      <c r="A36" s="21"/>
      <c r="B36" s="21"/>
      <c r="C36" s="21"/>
    </row>
    <row r="37" spans="1:17">
      <c r="A37" s="21"/>
      <c r="B37" s="21"/>
      <c r="C37" s="21"/>
    </row>
    <row r="38" spans="1:17">
      <c r="A38" s="21"/>
      <c r="B38" s="21"/>
      <c r="C38" s="21"/>
    </row>
    <row r="39" spans="1:17">
      <c r="A39" s="21"/>
      <c r="B39" s="21"/>
      <c r="C39" s="21"/>
    </row>
    <row r="40" spans="1:17">
      <c r="A40" s="21"/>
      <c r="B40" s="21"/>
      <c r="C40" s="21"/>
    </row>
    <row r="41" spans="1:17">
      <c r="A41" s="21"/>
      <c r="B41" s="21"/>
      <c r="C41" s="21"/>
    </row>
    <row r="42" spans="1:17">
      <c r="A42" s="21"/>
      <c r="B42" s="21"/>
      <c r="C42" s="21"/>
    </row>
    <row r="43" spans="1:17">
      <c r="A43" s="21"/>
      <c r="B43" s="21"/>
      <c r="C43" s="21"/>
    </row>
    <row r="44" spans="1:17">
      <c r="A44" s="21"/>
      <c r="B44" s="21"/>
      <c r="C44" s="21"/>
    </row>
    <row r="45" spans="1:17">
      <c r="A45" s="21"/>
      <c r="B45" s="21"/>
      <c r="C45" s="21"/>
    </row>
    <row r="46" spans="1:17">
      <c r="A46" s="21"/>
      <c r="B46" s="21"/>
      <c r="C46" s="21"/>
    </row>
    <row r="47" spans="1:17">
      <c r="A47" s="21"/>
      <c r="B47" s="21"/>
      <c r="C47" s="21"/>
    </row>
    <row r="48" spans="1:17">
      <c r="A48" s="21"/>
      <c r="B48" s="21"/>
      <c r="C48" s="21"/>
    </row>
    <row r="49" spans="1:3">
      <c r="A49" s="21"/>
      <c r="B49" s="21"/>
      <c r="C49" s="21"/>
    </row>
    <row r="50" spans="1:3">
      <c r="A50" s="21"/>
      <c r="B50" s="21"/>
      <c r="C50" s="21"/>
    </row>
    <row r="51" spans="1:3">
      <c r="A51" s="21"/>
      <c r="B51" s="21"/>
      <c r="C51" s="21"/>
    </row>
    <row r="52" spans="1:3">
      <c r="A52" s="21"/>
      <c r="B52" s="21"/>
      <c r="C52" s="21"/>
    </row>
    <row r="53" spans="1:3">
      <c r="A53" s="21"/>
      <c r="B53" s="21"/>
      <c r="C53" s="21"/>
    </row>
    <row r="54" spans="1:3">
      <c r="A54" s="21"/>
      <c r="B54" s="21"/>
      <c r="C54" s="21"/>
    </row>
    <row r="55" spans="1:3">
      <c r="A55" s="21"/>
      <c r="B55" s="21"/>
      <c r="C55" s="21"/>
    </row>
    <row r="56" spans="1:3">
      <c r="A56" s="21"/>
      <c r="B56" s="21"/>
      <c r="C56" s="21"/>
    </row>
    <row r="57" spans="1:3">
      <c r="A57" s="21"/>
      <c r="B57" s="21"/>
      <c r="C57" s="21"/>
    </row>
    <row r="58" spans="1:3">
      <c r="A58" s="21"/>
      <c r="B58" s="21"/>
      <c r="C58" s="21"/>
    </row>
    <row r="59" spans="1:3">
      <c r="A59" s="21"/>
      <c r="B59" s="21"/>
      <c r="C59" s="21"/>
    </row>
    <row r="60" spans="1:3">
      <c r="A60" s="21"/>
      <c r="B60" s="21"/>
      <c r="C60" s="21"/>
    </row>
    <row r="61" spans="1:3">
      <c r="A61" s="21"/>
      <c r="B61" s="21"/>
      <c r="C61" s="21"/>
    </row>
    <row r="62" spans="1:3">
      <c r="A62" s="21"/>
      <c r="B62" s="21"/>
      <c r="C62" s="21"/>
    </row>
    <row r="63" spans="1:3">
      <c r="A63" s="21"/>
      <c r="B63" s="21"/>
      <c r="C63" s="21"/>
    </row>
    <row r="64" spans="1:3">
      <c r="A64" s="21"/>
      <c r="B64" s="21"/>
      <c r="C64" s="21"/>
    </row>
    <row r="65" spans="1:3">
      <c r="A65" s="21"/>
      <c r="B65" s="21"/>
      <c r="C65" s="21"/>
    </row>
    <row r="66" spans="1:3">
      <c r="A66" s="21"/>
      <c r="B66" s="21"/>
      <c r="C66" s="21"/>
    </row>
    <row r="67" spans="1:3">
      <c r="A67" s="21"/>
      <c r="B67" s="21"/>
      <c r="C67" s="21"/>
    </row>
    <row r="68" spans="1:3">
      <c r="A68" s="21"/>
      <c r="B68" s="21"/>
      <c r="C68" s="21"/>
    </row>
    <row r="69" spans="1:3">
      <c r="A69" s="21"/>
      <c r="B69" s="21"/>
      <c r="C69" s="21"/>
    </row>
    <row r="70" spans="1:3">
      <c r="A70" s="21"/>
      <c r="B70" s="21"/>
      <c r="C70" s="21"/>
    </row>
    <row r="71" spans="1:3">
      <c r="A71" s="21"/>
      <c r="B71" s="21"/>
      <c r="C71" s="21"/>
    </row>
    <row r="72" spans="1:3">
      <c r="A72" s="21"/>
      <c r="B72" s="21"/>
      <c r="C72" s="21"/>
    </row>
    <row r="73" spans="1:3">
      <c r="A73" s="21"/>
      <c r="B73" s="21"/>
      <c r="C73" s="21"/>
    </row>
    <row r="74" spans="1:3">
      <c r="A74" s="21"/>
      <c r="B74" s="21"/>
      <c r="C74" s="21"/>
    </row>
    <row r="75" spans="1:3">
      <c r="A75" s="21"/>
      <c r="B75" s="21"/>
      <c r="C75" s="21"/>
    </row>
    <row r="76" spans="1:3">
      <c r="A76" s="21"/>
      <c r="B76" s="21"/>
      <c r="C76" s="21"/>
    </row>
    <row r="77" spans="1:3">
      <c r="A77" s="21"/>
      <c r="B77" s="21"/>
      <c r="C77" s="21"/>
    </row>
    <row r="78" spans="1:3">
      <c r="A78" s="21"/>
      <c r="B78" s="21"/>
      <c r="C78" s="21"/>
    </row>
    <row r="79" spans="1:3">
      <c r="A79" s="21"/>
      <c r="B79" s="21"/>
      <c r="C79" s="21"/>
    </row>
    <row r="80" spans="1:3">
      <c r="A80" s="21"/>
      <c r="B80" s="21"/>
      <c r="C80" s="21"/>
    </row>
    <row r="81" spans="1:3">
      <c r="A81" s="21"/>
      <c r="B81" s="21"/>
      <c r="C81" s="21"/>
    </row>
    <row r="82" spans="1:3">
      <c r="A82" s="21"/>
      <c r="B82" s="21"/>
      <c r="C82" s="21"/>
    </row>
    <row r="83" spans="1:3">
      <c r="A83" s="21"/>
      <c r="B83" s="21"/>
      <c r="C83" s="21"/>
    </row>
    <row r="84" spans="1:3">
      <c r="A84" s="21"/>
      <c r="B84" s="21"/>
      <c r="C84" s="21"/>
    </row>
    <row r="85" spans="1:3">
      <c r="A85" s="21"/>
      <c r="B85" s="21"/>
      <c r="C85" s="21"/>
    </row>
    <row r="86" spans="1:3">
      <c r="A86" s="21"/>
      <c r="B86" s="21"/>
      <c r="C86" s="21"/>
    </row>
    <row r="87" spans="1:3">
      <c r="A87" s="21"/>
      <c r="B87" s="21"/>
      <c r="C87" s="21"/>
    </row>
    <row r="88" spans="1:3">
      <c r="A88" s="21"/>
      <c r="B88" s="21"/>
      <c r="C88" s="21"/>
    </row>
    <row r="89" spans="1:3">
      <c r="A89" s="21"/>
      <c r="B89" s="21"/>
      <c r="C89" s="21"/>
    </row>
    <row r="90" spans="1:3">
      <c r="A90" s="21"/>
      <c r="B90" s="21"/>
      <c r="C90" s="21"/>
    </row>
    <row r="91" spans="1:3">
      <c r="A91" s="21"/>
      <c r="B91" s="21"/>
      <c r="C91" s="21"/>
    </row>
    <row r="92" spans="1:3">
      <c r="A92" s="21"/>
      <c r="B92" s="21"/>
      <c r="C92" s="21"/>
    </row>
    <row r="93" spans="1:3">
      <c r="A93" s="21"/>
      <c r="B93" s="21"/>
      <c r="C93" s="21"/>
    </row>
    <row r="94" spans="1:3">
      <c r="A94" s="21"/>
      <c r="B94" s="21"/>
      <c r="C94" s="21"/>
    </row>
    <row r="95" spans="1:3">
      <c r="A95" s="21"/>
      <c r="B95" s="21"/>
      <c r="C95" s="21"/>
    </row>
    <row r="96" spans="1:3">
      <c r="A96" s="21"/>
      <c r="B96" s="21"/>
      <c r="C96" s="21"/>
    </row>
    <row r="97" spans="1:3">
      <c r="A97" s="21"/>
      <c r="B97" s="21"/>
      <c r="C97" s="21"/>
    </row>
    <row r="98" spans="1:3">
      <c r="A98" s="21"/>
      <c r="B98" s="21"/>
      <c r="C98" s="21"/>
    </row>
    <row r="99" spans="1:3">
      <c r="A99" s="21"/>
      <c r="B99" s="21"/>
      <c r="C99" s="21"/>
    </row>
    <row r="100" spans="1:3">
      <c r="A100" s="21"/>
      <c r="B100" s="21"/>
      <c r="C100" s="21"/>
    </row>
    <row r="101" spans="1:3">
      <c r="A101" s="21"/>
      <c r="B101" s="21"/>
      <c r="C101" s="21"/>
    </row>
    <row r="102" spans="1:3">
      <c r="A102" s="21"/>
      <c r="B102" s="21"/>
      <c r="C102" s="21"/>
    </row>
    <row r="103" spans="1:3">
      <c r="A103" s="21"/>
      <c r="B103" s="21"/>
      <c r="C103" s="21"/>
    </row>
    <row r="104" spans="1:3">
      <c r="A104" s="21"/>
      <c r="B104" s="21"/>
      <c r="C104" s="21"/>
    </row>
    <row r="105" spans="1:3">
      <c r="A105" s="21"/>
      <c r="B105" s="21"/>
      <c r="C105" s="21"/>
    </row>
    <row r="106" spans="1:3">
      <c r="A106" s="21"/>
      <c r="B106" s="21"/>
      <c r="C106" s="21"/>
    </row>
    <row r="107" spans="1:3">
      <c r="A107" s="21"/>
      <c r="B107" s="21"/>
      <c r="C107" s="21"/>
    </row>
    <row r="108" spans="1:3">
      <c r="A108" s="21"/>
      <c r="B108" s="21"/>
      <c r="C108" s="21"/>
    </row>
    <row r="109" spans="1:3">
      <c r="A109" s="21"/>
      <c r="B109" s="21"/>
      <c r="C109" s="21"/>
    </row>
    <row r="110" spans="1:3">
      <c r="A110" s="21"/>
      <c r="B110" s="21"/>
      <c r="C110" s="21"/>
    </row>
    <row r="111" spans="1:3">
      <c r="A111" s="21"/>
      <c r="B111" s="21"/>
      <c r="C111" s="21"/>
    </row>
    <row r="112" spans="1:3">
      <c r="A112" s="21"/>
      <c r="B112" s="21"/>
      <c r="C112" s="21"/>
    </row>
    <row r="113" spans="1:3">
      <c r="A113" s="21"/>
      <c r="B113" s="21"/>
      <c r="C113" s="21"/>
    </row>
    <row r="114" spans="1:3">
      <c r="A114" s="21"/>
      <c r="B114" s="21"/>
      <c r="C114" s="21"/>
    </row>
    <row r="115" spans="1:3">
      <c r="A115" s="21"/>
      <c r="B115" s="21"/>
      <c r="C115" s="21"/>
    </row>
    <row r="116" spans="1:3">
      <c r="A116" s="21"/>
      <c r="B116" s="21"/>
      <c r="C116" s="21"/>
    </row>
    <row r="117" spans="1:3">
      <c r="A117" s="21"/>
      <c r="B117" s="21"/>
      <c r="C117" s="21"/>
    </row>
    <row r="118" spans="1:3">
      <c r="A118" s="21"/>
      <c r="B118" s="21"/>
      <c r="C118" s="21"/>
    </row>
    <row r="119" spans="1:3">
      <c r="A119" s="21"/>
      <c r="B119" s="21"/>
      <c r="C119" s="21"/>
    </row>
    <row r="120" spans="1:3">
      <c r="A120" s="21"/>
      <c r="B120" s="21"/>
      <c r="C120" s="21"/>
    </row>
    <row r="121" spans="1:3">
      <c r="A121" s="21"/>
      <c r="B121" s="21"/>
      <c r="C121" s="21"/>
    </row>
    <row r="122" spans="1:3">
      <c r="A122" s="21"/>
      <c r="B122" s="21"/>
      <c r="C122" s="21"/>
    </row>
    <row r="123" spans="1:3">
      <c r="A123" s="21"/>
      <c r="B123" s="21"/>
      <c r="C123" s="21"/>
    </row>
    <row r="124" spans="1:3">
      <c r="A124" s="21"/>
      <c r="B124" s="21"/>
      <c r="C124" s="21"/>
    </row>
    <row r="125" spans="1:3">
      <c r="A125" s="21"/>
      <c r="B125" s="21"/>
      <c r="C125" s="21"/>
    </row>
    <row r="126" spans="1:3">
      <c r="A126" s="21"/>
      <c r="B126" s="21"/>
      <c r="C126" s="21"/>
    </row>
    <row r="127" spans="1:3">
      <c r="A127" s="21"/>
      <c r="B127" s="21"/>
      <c r="C127" s="21"/>
    </row>
    <row r="128" spans="1:3">
      <c r="A128" s="21"/>
      <c r="B128" s="21"/>
      <c r="C128" s="21"/>
    </row>
    <row r="129" spans="1:3">
      <c r="A129" s="21"/>
      <c r="B129" s="21"/>
      <c r="C129" s="21"/>
    </row>
    <row r="130" spans="1:3">
      <c r="A130" s="21"/>
      <c r="B130" s="21"/>
      <c r="C130" s="21"/>
    </row>
    <row r="131" spans="1:3">
      <c r="A131" s="21"/>
      <c r="B131" s="21"/>
      <c r="C131" s="21"/>
    </row>
    <row r="132" spans="1:3">
      <c r="A132" s="21"/>
      <c r="B132" s="21"/>
      <c r="C132" s="21"/>
    </row>
    <row r="133" spans="1:3">
      <c r="A133" s="21"/>
      <c r="B133" s="21"/>
      <c r="C133" s="21"/>
    </row>
    <row r="134" spans="1:3">
      <c r="A134" s="21"/>
      <c r="B134" s="21"/>
      <c r="C134" s="21"/>
    </row>
    <row r="135" spans="1:3">
      <c r="A135" s="21"/>
      <c r="B135" s="21"/>
      <c r="C135" s="21"/>
    </row>
    <row r="136" spans="1:3">
      <c r="A136" s="21"/>
      <c r="B136" s="21"/>
      <c r="C136" s="21"/>
    </row>
    <row r="137" spans="1:3">
      <c r="A137" s="21"/>
      <c r="B137" s="21"/>
      <c r="C137" s="21"/>
    </row>
    <row r="138" spans="1:3">
      <c r="A138" s="21"/>
      <c r="B138" s="21"/>
      <c r="C138" s="21"/>
    </row>
    <row r="139" spans="1:3">
      <c r="A139" s="21"/>
      <c r="B139" s="21"/>
      <c r="C139" s="21"/>
    </row>
    <row r="140" spans="1:3">
      <c r="A140" s="21"/>
      <c r="B140" s="21"/>
      <c r="C140" s="21"/>
    </row>
    <row r="141" spans="1:3">
      <c r="A141" s="21"/>
      <c r="B141" s="21"/>
      <c r="C141" s="21"/>
    </row>
    <row r="142" spans="1:3">
      <c r="A142" s="21"/>
      <c r="B142" s="21"/>
      <c r="C142" s="21"/>
    </row>
    <row r="143" spans="1:3">
      <c r="A143" s="21"/>
      <c r="B143" s="21"/>
      <c r="C143" s="21"/>
    </row>
    <row r="144" spans="1:3">
      <c r="A144" s="21"/>
      <c r="B144" s="21"/>
      <c r="C144" s="21"/>
    </row>
    <row r="145" spans="1:3">
      <c r="A145" s="21"/>
      <c r="B145" s="21"/>
      <c r="C145" s="21"/>
    </row>
    <row r="146" spans="1:3">
      <c r="A146" s="21"/>
      <c r="B146" s="21"/>
      <c r="C146" s="21"/>
    </row>
    <row r="147" spans="1:3">
      <c r="A147" s="21"/>
      <c r="B147" s="21"/>
      <c r="C147" s="21"/>
    </row>
    <row r="148" spans="1:3">
      <c r="A148" s="21"/>
      <c r="B148" s="21"/>
      <c r="C148" s="21"/>
    </row>
    <row r="149" spans="1:3">
      <c r="A149" s="21"/>
      <c r="B149" s="21"/>
      <c r="C149" s="21"/>
    </row>
    <row r="150" spans="1:3">
      <c r="A150" s="21"/>
      <c r="B150" s="21"/>
      <c r="C150" s="21"/>
    </row>
    <row r="151" spans="1:3">
      <c r="A151" s="21"/>
      <c r="B151" s="21"/>
      <c r="C151" s="21"/>
    </row>
    <row r="152" spans="1:3">
      <c r="A152" s="21"/>
      <c r="B152" s="21"/>
      <c r="C152" s="21"/>
    </row>
    <row r="153" spans="1:3">
      <c r="A153" s="21"/>
      <c r="B153" s="21"/>
      <c r="C153" s="21"/>
    </row>
    <row r="154" spans="1:3">
      <c r="A154" s="21"/>
      <c r="B154" s="21"/>
      <c r="C154" s="21"/>
    </row>
    <row r="155" spans="1:3">
      <c r="A155" s="21"/>
      <c r="B155" s="21"/>
      <c r="C155" s="21"/>
    </row>
    <row r="156" spans="1:3">
      <c r="A156" s="21"/>
      <c r="B156" s="21"/>
      <c r="C156" s="21"/>
    </row>
    <row r="157" spans="1:3">
      <c r="A157" s="21"/>
      <c r="B157" s="21"/>
      <c r="C157" s="21"/>
    </row>
    <row r="158" spans="1:3">
      <c r="A158" s="21"/>
      <c r="B158" s="21"/>
      <c r="C158" s="21"/>
    </row>
    <row r="159" spans="1:3">
      <c r="A159" s="21"/>
      <c r="B159" s="21"/>
      <c r="C159" s="21"/>
    </row>
    <row r="160" spans="1:3">
      <c r="A160" s="21"/>
      <c r="B160" s="21"/>
      <c r="C160" s="21"/>
    </row>
    <row r="161" spans="1:3">
      <c r="A161" s="21"/>
      <c r="B161" s="21"/>
      <c r="C161" s="21"/>
    </row>
    <row r="162" spans="1:3">
      <c r="A162" s="21"/>
      <c r="B162" s="21"/>
      <c r="C162" s="21"/>
    </row>
    <row r="163" spans="1:3">
      <c r="A163" s="21"/>
      <c r="B163" s="21"/>
      <c r="C163" s="21"/>
    </row>
    <row r="164" spans="1:3">
      <c r="A164" s="21"/>
      <c r="B164" s="21"/>
      <c r="C164" s="21"/>
    </row>
    <row r="165" spans="1:3">
      <c r="A165" s="21"/>
      <c r="B165" s="21"/>
      <c r="C165" s="21"/>
    </row>
    <row r="166" spans="1:3">
      <c r="A166" s="21"/>
      <c r="B166" s="21"/>
      <c r="C166" s="21"/>
    </row>
    <row r="167" spans="1:3">
      <c r="A167" s="21"/>
      <c r="B167" s="21"/>
      <c r="C167" s="21"/>
    </row>
    <row r="168" spans="1:3">
      <c r="A168" s="21"/>
      <c r="B168" s="21"/>
      <c r="C168" s="21"/>
    </row>
    <row r="169" spans="1:3">
      <c r="A169" s="21"/>
      <c r="B169" s="21"/>
      <c r="C169" s="21"/>
    </row>
    <row r="170" spans="1:3">
      <c r="A170" s="21"/>
      <c r="B170" s="21"/>
      <c r="C170" s="21"/>
    </row>
    <row r="171" spans="1:3">
      <c r="A171" s="21"/>
      <c r="B171" s="21"/>
      <c r="C171" s="21"/>
    </row>
    <row r="172" spans="1:3">
      <c r="A172" s="21"/>
      <c r="B172" s="21"/>
      <c r="C172" s="21"/>
    </row>
    <row r="173" spans="1:3">
      <c r="A173" s="21"/>
      <c r="B173" s="21"/>
      <c r="C173" s="21"/>
    </row>
    <row r="174" spans="1:3">
      <c r="A174" s="21"/>
      <c r="B174" s="21"/>
      <c r="C174" s="21"/>
    </row>
    <row r="175" spans="1:3">
      <c r="A175" s="21"/>
      <c r="B175" s="21"/>
      <c r="C175" s="21"/>
    </row>
    <row r="176" spans="1:3">
      <c r="A176" s="21"/>
      <c r="B176" s="21"/>
      <c r="C176" s="21"/>
    </row>
    <row r="177" spans="1:3">
      <c r="A177" s="21"/>
      <c r="B177" s="21"/>
      <c r="C177" s="21"/>
    </row>
    <row r="178" spans="1:3">
      <c r="A178" s="21"/>
      <c r="B178" s="21"/>
      <c r="C178" s="21"/>
    </row>
    <row r="179" spans="1:3">
      <c r="A179" s="21"/>
      <c r="B179" s="21"/>
      <c r="C179" s="21"/>
    </row>
    <row r="180" spans="1:3">
      <c r="A180" s="21"/>
      <c r="B180" s="21"/>
      <c r="C180" s="21"/>
    </row>
    <row r="181" spans="1:3">
      <c r="A181" s="21"/>
      <c r="B181" s="21"/>
      <c r="C181" s="21"/>
    </row>
    <row r="182" spans="1:3">
      <c r="A182" s="21"/>
      <c r="B182" s="21"/>
      <c r="C182" s="21"/>
    </row>
    <row r="183" spans="1:3">
      <c r="A183" s="21"/>
      <c r="B183" s="21"/>
      <c r="C183" s="21"/>
    </row>
    <row r="184" spans="1:3">
      <c r="A184" s="21"/>
      <c r="B184" s="21"/>
      <c r="C184" s="21"/>
    </row>
    <row r="185" spans="1:3">
      <c r="A185" s="21"/>
      <c r="B185" s="21"/>
      <c r="C185" s="21"/>
    </row>
    <row r="186" spans="1:3">
      <c r="A186" s="21"/>
      <c r="B186" s="21"/>
      <c r="C186" s="21"/>
    </row>
    <row r="187" spans="1:3">
      <c r="A187" s="21"/>
      <c r="B187" s="21"/>
      <c r="C187" s="21"/>
    </row>
    <row r="188" spans="1:3">
      <c r="A188" s="21"/>
      <c r="B188" s="21"/>
      <c r="C188" s="21"/>
    </row>
    <row r="189" spans="1:3">
      <c r="A189" s="21"/>
      <c r="B189" s="21"/>
      <c r="C189" s="21"/>
    </row>
    <row r="190" spans="1:3">
      <c r="A190" s="21"/>
      <c r="B190" s="21"/>
      <c r="C190" s="21"/>
    </row>
    <row r="191" spans="1:3">
      <c r="A191" s="21"/>
      <c r="B191" s="21"/>
      <c r="C191" s="21"/>
    </row>
    <row r="192" spans="1:3">
      <c r="A192" s="21"/>
      <c r="B192" s="21"/>
      <c r="C192" s="21"/>
    </row>
    <row r="193" spans="1:3">
      <c r="A193" s="21"/>
      <c r="B193" s="21"/>
      <c r="C193" s="21"/>
    </row>
    <row r="194" spans="1:3">
      <c r="A194" s="21"/>
      <c r="B194" s="21"/>
      <c r="C194" s="21"/>
    </row>
    <row r="195" spans="1:3">
      <c r="A195" s="21"/>
      <c r="B195" s="21"/>
      <c r="C195" s="21"/>
    </row>
    <row r="196" spans="1:3">
      <c r="A196" s="21"/>
      <c r="B196" s="21"/>
      <c r="C196" s="21"/>
    </row>
    <row r="197" spans="1:3">
      <c r="A197" s="21"/>
      <c r="B197" s="21"/>
      <c r="C197" s="21"/>
    </row>
    <row r="198" spans="1:3">
      <c r="A198" s="21"/>
      <c r="B198" s="21"/>
      <c r="C198" s="21"/>
    </row>
    <row r="199" spans="1:3">
      <c r="A199" s="21"/>
      <c r="B199" s="21"/>
      <c r="C199" s="21"/>
    </row>
    <row r="200" spans="1:3">
      <c r="A200" s="21"/>
      <c r="B200" s="21"/>
      <c r="C200" s="21"/>
    </row>
    <row r="201" spans="1:3">
      <c r="A201" s="21"/>
      <c r="B201" s="21"/>
      <c r="C201" s="21"/>
    </row>
    <row r="202" spans="1:3">
      <c r="A202" s="21"/>
      <c r="B202" s="21"/>
      <c r="C202" s="21"/>
    </row>
    <row r="203" spans="1:3">
      <c r="A203" s="21"/>
      <c r="B203" s="21"/>
      <c r="C203" s="21"/>
    </row>
    <row r="204" spans="1:3">
      <c r="A204" s="21"/>
      <c r="B204" s="21"/>
      <c r="C204" s="21"/>
    </row>
    <row r="205" spans="1:3">
      <c r="A205" s="21"/>
      <c r="B205" s="21"/>
      <c r="C205" s="21"/>
    </row>
    <row r="206" spans="1:3">
      <c r="A206" s="21"/>
      <c r="B206" s="21"/>
      <c r="C206" s="21"/>
    </row>
    <row r="207" spans="1:3">
      <c r="A207" s="21"/>
      <c r="B207" s="21"/>
      <c r="C207" s="21"/>
    </row>
    <row r="208" spans="1:3">
      <c r="A208" s="21"/>
      <c r="B208" s="21"/>
      <c r="C208" s="21"/>
    </row>
    <row r="209" spans="1:3">
      <c r="A209" s="21"/>
      <c r="B209" s="21"/>
      <c r="C209" s="21"/>
    </row>
    <row r="210" spans="1:3">
      <c r="A210" s="21"/>
      <c r="B210" s="21"/>
      <c r="C210" s="21"/>
    </row>
    <row r="211" spans="1:3">
      <c r="A211" s="21"/>
      <c r="B211" s="21"/>
      <c r="C211" s="21"/>
    </row>
    <row r="212" spans="1:3">
      <c r="A212" s="21"/>
      <c r="B212" s="21"/>
      <c r="C212" s="21"/>
    </row>
    <row r="213" spans="1:3">
      <c r="A213" s="21"/>
      <c r="B213" s="21"/>
      <c r="C213" s="21"/>
    </row>
    <row r="214" spans="1:3">
      <c r="A214" s="21"/>
      <c r="B214" s="21"/>
      <c r="C214" s="21"/>
    </row>
    <row r="215" spans="1:3">
      <c r="A215" s="21"/>
      <c r="B215" s="21"/>
      <c r="C215" s="21"/>
    </row>
    <row r="216" spans="1:3">
      <c r="A216" s="21"/>
      <c r="B216" s="21"/>
      <c r="C216" s="21"/>
    </row>
    <row r="217" spans="1:3">
      <c r="A217" s="21"/>
      <c r="B217" s="21"/>
      <c r="C217" s="21"/>
    </row>
    <row r="218" spans="1:3">
      <c r="A218" s="21"/>
      <c r="B218" s="21"/>
      <c r="C218" s="21"/>
    </row>
    <row r="219" spans="1:3">
      <c r="A219" s="21"/>
      <c r="B219" s="21"/>
      <c r="C219" s="21"/>
    </row>
    <row r="220" spans="1:3">
      <c r="A220" s="21"/>
      <c r="B220" s="21"/>
      <c r="C220" s="21"/>
    </row>
    <row r="221" spans="1:3">
      <c r="A221" s="21"/>
      <c r="B221" s="21"/>
      <c r="C221" s="21"/>
    </row>
    <row r="222" spans="1:3">
      <c r="A222" s="21"/>
      <c r="B222" s="21"/>
      <c r="C222" s="21"/>
    </row>
    <row r="223" spans="1:3">
      <c r="A223" s="21"/>
      <c r="B223" s="21"/>
      <c r="C223" s="21"/>
    </row>
    <row r="224" spans="1:3">
      <c r="A224" s="21"/>
      <c r="B224" s="21"/>
      <c r="C224" s="21"/>
    </row>
    <row r="225" spans="1:3">
      <c r="A225" s="21"/>
      <c r="B225" s="21"/>
      <c r="C225" s="21"/>
    </row>
    <row r="226" spans="1:3">
      <c r="A226" s="21"/>
      <c r="B226" s="21"/>
      <c r="C226" s="21"/>
    </row>
    <row r="227" spans="1:3">
      <c r="A227" s="21"/>
      <c r="B227" s="21"/>
      <c r="C227" s="21"/>
    </row>
    <row r="228" spans="1:3">
      <c r="A228" s="21"/>
      <c r="B228" s="21"/>
      <c r="C228" s="21"/>
    </row>
    <row r="229" spans="1:3">
      <c r="A229" s="21"/>
      <c r="B229" s="21"/>
      <c r="C229" s="21"/>
    </row>
    <row r="230" spans="1:3">
      <c r="A230" s="21"/>
      <c r="B230" s="21"/>
      <c r="C230" s="21"/>
    </row>
    <row r="231" spans="1:3">
      <c r="A231" s="21"/>
      <c r="B231" s="21"/>
      <c r="C231" s="21"/>
    </row>
    <row r="232" spans="1:3">
      <c r="A232" s="21"/>
      <c r="B232" s="21"/>
      <c r="C232" s="21"/>
    </row>
    <row r="233" spans="1:3">
      <c r="A233" s="21"/>
      <c r="B233" s="21"/>
      <c r="C233" s="21"/>
    </row>
    <row r="234" spans="1:3">
      <c r="A234" s="21"/>
      <c r="B234" s="21"/>
      <c r="C234" s="21"/>
    </row>
    <row r="235" spans="1:3">
      <c r="A235" s="21"/>
      <c r="B235" s="21"/>
      <c r="C235" s="21"/>
    </row>
    <row r="236" spans="1:3">
      <c r="A236" s="21"/>
      <c r="B236" s="21"/>
      <c r="C236" s="21"/>
    </row>
    <row r="237" spans="1:3">
      <c r="A237" s="21"/>
      <c r="B237" s="21"/>
      <c r="C237" s="21"/>
    </row>
    <row r="238" spans="1:3">
      <c r="A238" s="21"/>
      <c r="B238" s="21"/>
      <c r="C238" s="21"/>
    </row>
    <row r="239" spans="1:3">
      <c r="A239" s="21"/>
      <c r="B239" s="21"/>
      <c r="C239" s="21"/>
    </row>
    <row r="240" spans="1:3">
      <c r="A240" s="21"/>
      <c r="B240" s="21"/>
      <c r="C240" s="21"/>
    </row>
    <row r="241" spans="1:3">
      <c r="A241" s="21"/>
      <c r="B241" s="21"/>
      <c r="C241" s="21"/>
    </row>
    <row r="242" spans="1:3">
      <c r="A242" s="21"/>
      <c r="B242" s="21"/>
      <c r="C242" s="21"/>
    </row>
    <row r="243" spans="1:3">
      <c r="A243" s="21"/>
      <c r="B243" s="21"/>
      <c r="C243" s="21"/>
    </row>
    <row r="244" spans="1:3">
      <c r="A244" s="21"/>
      <c r="B244" s="21"/>
      <c r="C244" s="21"/>
    </row>
    <row r="245" spans="1:3">
      <c r="A245" s="21"/>
      <c r="B245" s="21"/>
      <c r="C245" s="21"/>
    </row>
    <row r="246" spans="1:3">
      <c r="A246" s="21"/>
      <c r="B246" s="21"/>
      <c r="C246" s="21"/>
    </row>
    <row r="247" spans="1:3">
      <c r="A247" s="21"/>
      <c r="B247" s="21"/>
      <c r="C247" s="21"/>
    </row>
    <row r="248" spans="1:3">
      <c r="A248" s="21"/>
      <c r="B248" s="21"/>
      <c r="C248" s="21"/>
    </row>
    <row r="249" spans="1:3">
      <c r="A249" s="21"/>
      <c r="B249" s="21"/>
      <c r="C249" s="21"/>
    </row>
    <row r="250" spans="1:3">
      <c r="A250" s="21"/>
      <c r="B250" s="21"/>
      <c r="C250" s="21"/>
    </row>
    <row r="251" spans="1:3">
      <c r="A251" s="21"/>
      <c r="B251" s="21"/>
      <c r="C251" s="21"/>
    </row>
    <row r="252" spans="1:3">
      <c r="A252" s="21"/>
      <c r="B252" s="21"/>
      <c r="C252" s="21"/>
    </row>
    <row r="253" spans="1:3">
      <c r="A253" s="21"/>
      <c r="B253" s="21"/>
      <c r="C253" s="21"/>
    </row>
    <row r="254" spans="1:3">
      <c r="A254" s="21"/>
      <c r="B254" s="21"/>
      <c r="C254" s="21"/>
    </row>
    <row r="255" spans="1:3">
      <c r="A255" s="21"/>
      <c r="B255" s="21"/>
      <c r="C255" s="21"/>
    </row>
    <row r="256" spans="1:3">
      <c r="A256" s="21"/>
      <c r="B256" s="21"/>
      <c r="C256" s="21"/>
    </row>
    <row r="257" spans="1:3">
      <c r="A257" s="21"/>
      <c r="B257" s="21"/>
      <c r="C257" s="21"/>
    </row>
    <row r="258" spans="1:3">
      <c r="A258" s="21"/>
      <c r="B258" s="21"/>
      <c r="C258" s="21"/>
    </row>
    <row r="259" spans="1:3">
      <c r="A259" s="21"/>
      <c r="B259" s="21"/>
      <c r="C259" s="21"/>
    </row>
    <row r="260" spans="1:3">
      <c r="A260" s="21"/>
      <c r="B260" s="21"/>
      <c r="C260" s="21"/>
    </row>
    <row r="261" spans="1:3">
      <c r="A261" s="21"/>
      <c r="B261" s="21"/>
      <c r="C261" s="21"/>
    </row>
    <row r="262" spans="1:3">
      <c r="A262" s="21"/>
      <c r="B262" s="21"/>
      <c r="C262" s="21"/>
    </row>
    <row r="263" spans="1:3">
      <c r="A263" s="21"/>
      <c r="B263" s="21"/>
      <c r="C263" s="21"/>
    </row>
    <row r="264" spans="1:3">
      <c r="A264" s="21"/>
      <c r="B264" s="21"/>
      <c r="C264" s="21"/>
    </row>
    <row r="265" spans="1:3">
      <c r="A265" s="21"/>
      <c r="B265" s="21"/>
      <c r="C265" s="21"/>
    </row>
    <row r="266" spans="1:3">
      <c r="A266" s="21"/>
      <c r="B266" s="21"/>
      <c r="C266" s="21"/>
    </row>
    <row r="267" spans="1:3">
      <c r="A267" s="21"/>
      <c r="B267" s="21"/>
      <c r="C267" s="21"/>
    </row>
    <row r="268" spans="1:3">
      <c r="A268" s="21"/>
      <c r="B268" s="21"/>
      <c r="C268" s="21"/>
    </row>
    <row r="269" spans="1:3">
      <c r="A269" s="21"/>
      <c r="B269" s="21"/>
      <c r="C269" s="21"/>
    </row>
    <row r="270" spans="1:3">
      <c r="A270" s="21"/>
      <c r="B270" s="21"/>
      <c r="C270" s="21"/>
    </row>
    <row r="271" spans="1:3">
      <c r="A271" s="21"/>
      <c r="B271" s="21"/>
      <c r="C271" s="21"/>
    </row>
    <row r="272" spans="1:3">
      <c r="A272" s="21"/>
      <c r="B272" s="21"/>
      <c r="C272" s="21"/>
    </row>
    <row r="273" spans="1:3">
      <c r="A273" s="21"/>
      <c r="B273" s="21"/>
      <c r="C273" s="21"/>
    </row>
    <row r="274" spans="1:3">
      <c r="A274" s="21"/>
      <c r="B274" s="21"/>
      <c r="C274" s="21"/>
    </row>
    <row r="275" spans="1:3">
      <c r="A275" s="21"/>
      <c r="B275" s="21"/>
      <c r="C275" s="21"/>
    </row>
    <row r="276" spans="1:3">
      <c r="A276" s="21"/>
      <c r="B276" s="21"/>
      <c r="C276" s="21"/>
    </row>
    <row r="277" spans="1:3">
      <c r="A277" s="21"/>
      <c r="B277" s="21"/>
      <c r="C277" s="21"/>
    </row>
    <row r="278" spans="1:3">
      <c r="A278" s="21"/>
      <c r="B278" s="21"/>
      <c r="C278" s="21"/>
    </row>
    <row r="279" spans="1:3">
      <c r="A279" s="21"/>
      <c r="B279" s="21"/>
      <c r="C279" s="21"/>
    </row>
    <row r="280" spans="1:3">
      <c r="A280" s="21"/>
      <c r="B280" s="21"/>
      <c r="C280" s="21"/>
    </row>
    <row r="281" spans="1:3">
      <c r="A281" s="21"/>
      <c r="B281" s="21"/>
      <c r="C281" s="21"/>
    </row>
    <row r="282" spans="1:3">
      <c r="A282" s="21"/>
      <c r="B282" s="21"/>
      <c r="C282" s="21"/>
    </row>
    <row r="283" spans="1:3">
      <c r="A283" s="21"/>
      <c r="B283" s="21"/>
      <c r="C283" s="21"/>
    </row>
    <row r="284" spans="1:3">
      <c r="A284" s="21"/>
      <c r="B284" s="21"/>
      <c r="C284" s="21"/>
    </row>
    <row r="285" spans="1:3">
      <c r="A285" s="21"/>
      <c r="B285" s="21"/>
      <c r="C285" s="21"/>
    </row>
    <row r="286" spans="1:3">
      <c r="A286" s="21"/>
      <c r="B286" s="21"/>
      <c r="C286" s="21"/>
    </row>
    <row r="287" spans="1:3">
      <c r="A287" s="21"/>
      <c r="B287" s="21"/>
      <c r="C287" s="21"/>
    </row>
    <row r="288" spans="1:3">
      <c r="A288" s="21"/>
      <c r="B288" s="21"/>
      <c r="C288" s="21"/>
    </row>
    <row r="289" spans="1:3">
      <c r="A289" s="21"/>
      <c r="B289" s="21"/>
      <c r="C289" s="21"/>
    </row>
    <row r="290" spans="1:3">
      <c r="A290" s="21"/>
      <c r="B290" s="21"/>
      <c r="C290" s="21"/>
    </row>
    <row r="291" spans="1:3">
      <c r="A291" s="21"/>
      <c r="B291" s="21"/>
      <c r="C291" s="21"/>
    </row>
    <row r="292" spans="1:3">
      <c r="A292" s="21"/>
      <c r="B292" s="21"/>
      <c r="C292" s="21"/>
    </row>
    <row r="293" spans="1:3">
      <c r="A293" s="21"/>
      <c r="B293" s="21"/>
      <c r="C293" s="21"/>
    </row>
    <row r="294" spans="1:3">
      <c r="A294" s="21"/>
      <c r="B294" s="21"/>
      <c r="C294" s="21"/>
    </row>
    <row r="295" spans="1:3">
      <c r="A295" s="21"/>
      <c r="B295" s="21"/>
      <c r="C295" s="21"/>
    </row>
    <row r="296" spans="1:3">
      <c r="A296" s="21"/>
      <c r="B296" s="21"/>
      <c r="C296" s="21"/>
    </row>
    <row r="297" spans="1:3">
      <c r="A297" s="21"/>
      <c r="B297" s="21"/>
      <c r="C297" s="21"/>
    </row>
    <row r="298" spans="1:3">
      <c r="A298" s="21"/>
      <c r="B298" s="21"/>
      <c r="C298" s="21"/>
    </row>
    <row r="299" spans="1:3">
      <c r="A299" s="21"/>
      <c r="B299" s="21"/>
      <c r="C299" s="21"/>
    </row>
    <row r="300" spans="1:3">
      <c r="A300" s="21"/>
      <c r="B300" s="21"/>
      <c r="C300" s="21"/>
    </row>
    <row r="301" spans="1:3">
      <c r="A301" s="21"/>
      <c r="B301" s="21"/>
      <c r="C301" s="21"/>
    </row>
    <row r="302" spans="1:3">
      <c r="A302" s="21"/>
      <c r="B302" s="21"/>
      <c r="C302" s="21"/>
    </row>
    <row r="303" spans="1:3">
      <c r="A303" s="21"/>
      <c r="B303" s="21"/>
      <c r="C303" s="21"/>
    </row>
    <row r="304" spans="1:3">
      <c r="A304" s="21"/>
      <c r="B304" s="21"/>
      <c r="C304" s="21"/>
    </row>
    <row r="305" spans="1:3">
      <c r="A305" s="21"/>
      <c r="B305" s="21"/>
      <c r="C305" s="21"/>
    </row>
    <row r="306" spans="1:3">
      <c r="A306" s="21"/>
      <c r="B306" s="21"/>
      <c r="C306" s="21"/>
    </row>
    <row r="307" spans="1:3">
      <c r="A307" s="21"/>
      <c r="B307" s="21"/>
      <c r="C307" s="21"/>
    </row>
    <row r="308" spans="1:3">
      <c r="A308" s="21"/>
      <c r="B308" s="21"/>
      <c r="C308" s="21"/>
    </row>
    <row r="309" spans="1:3">
      <c r="A309" s="21"/>
      <c r="B309" s="21"/>
      <c r="C309" s="21"/>
    </row>
    <row r="310" spans="1:3">
      <c r="A310" s="21"/>
      <c r="B310" s="21"/>
      <c r="C310" s="21"/>
    </row>
    <row r="311" spans="1:3">
      <c r="A311" s="21"/>
      <c r="B311" s="21"/>
      <c r="C311" s="21"/>
    </row>
    <row r="312" spans="1:3">
      <c r="A312" s="21"/>
      <c r="B312" s="21"/>
      <c r="C312" s="21"/>
    </row>
    <row r="313" spans="1:3">
      <c r="A313" s="21"/>
      <c r="B313" s="21"/>
      <c r="C313" s="21"/>
    </row>
    <row r="314" spans="1:3">
      <c r="A314" s="21"/>
      <c r="B314" s="21"/>
      <c r="C314" s="21"/>
    </row>
    <row r="315" spans="1:3">
      <c r="A315" s="21"/>
      <c r="B315" s="21"/>
      <c r="C315" s="21"/>
    </row>
    <row r="316" spans="1:3">
      <c r="A316" s="21"/>
      <c r="B316" s="21"/>
      <c r="C316" s="21"/>
    </row>
    <row r="317" spans="1:3">
      <c r="A317" s="21"/>
      <c r="B317" s="21"/>
      <c r="C317" s="21"/>
    </row>
    <row r="318" spans="1:3">
      <c r="A318" s="21"/>
      <c r="B318" s="21"/>
      <c r="C318" s="21"/>
    </row>
    <row r="319" spans="1:3">
      <c r="A319" s="21"/>
      <c r="B319" s="21"/>
      <c r="C319" s="21"/>
    </row>
    <row r="320" spans="1:3">
      <c r="A320" s="21"/>
      <c r="B320" s="21"/>
      <c r="C320" s="21"/>
    </row>
    <row r="321" spans="1:3">
      <c r="A321" s="21"/>
      <c r="B321" s="21"/>
      <c r="C321" s="21"/>
    </row>
    <row r="322" spans="1:3">
      <c r="A322" s="21"/>
      <c r="B322" s="21"/>
      <c r="C322" s="21"/>
    </row>
    <row r="323" spans="1:3">
      <c r="A323" s="21"/>
      <c r="B323" s="21"/>
      <c r="C323" s="21"/>
    </row>
    <row r="324" spans="1:3">
      <c r="A324" s="21"/>
      <c r="B324" s="21"/>
      <c r="C324" s="21"/>
    </row>
    <row r="325" spans="1:3">
      <c r="A325" s="21"/>
      <c r="B325" s="21"/>
      <c r="C325" s="21"/>
    </row>
    <row r="326" spans="1:3">
      <c r="A326" s="21"/>
      <c r="B326" s="21"/>
      <c r="C326" s="21"/>
    </row>
    <row r="327" spans="1:3">
      <c r="A327" s="21"/>
      <c r="B327" s="21"/>
      <c r="C327" s="21"/>
    </row>
    <row r="328" spans="1:3">
      <c r="A328" s="21"/>
      <c r="B328" s="21"/>
      <c r="C328" s="21"/>
    </row>
    <row r="329" spans="1:3">
      <c r="A329" s="21"/>
      <c r="B329" s="21"/>
      <c r="C329" s="21"/>
    </row>
    <row r="330" spans="1:3">
      <c r="A330" s="21"/>
      <c r="B330" s="21"/>
      <c r="C330" s="21"/>
    </row>
    <row r="331" spans="1:3">
      <c r="A331" s="21"/>
      <c r="B331" s="21"/>
      <c r="C331" s="21"/>
    </row>
    <row r="332" spans="1:3">
      <c r="A332" s="21"/>
      <c r="B332" s="21"/>
      <c r="C332" s="21"/>
    </row>
    <row r="333" spans="1:3">
      <c r="A333" s="21"/>
      <c r="B333" s="21"/>
      <c r="C333" s="21"/>
    </row>
    <row r="334" spans="1:3">
      <c r="A334" s="21"/>
      <c r="B334" s="21"/>
      <c r="C334" s="21"/>
    </row>
    <row r="335" spans="1:3">
      <c r="A335" s="21"/>
      <c r="B335" s="21"/>
      <c r="C335" s="21"/>
    </row>
    <row r="336" spans="1:3">
      <c r="A336" s="21"/>
      <c r="B336" s="21"/>
      <c r="C336" s="21"/>
    </row>
    <row r="337" spans="1:3">
      <c r="A337" s="21"/>
      <c r="B337" s="21"/>
      <c r="C337" s="21"/>
    </row>
    <row r="338" spans="1:3">
      <c r="A338" s="21"/>
      <c r="B338" s="21"/>
      <c r="C338" s="21"/>
    </row>
    <row r="339" spans="1:3">
      <c r="A339" s="21"/>
      <c r="B339" s="21"/>
      <c r="C339" s="21"/>
    </row>
    <row r="340" spans="1:3">
      <c r="A340" s="21"/>
      <c r="B340" s="21"/>
      <c r="C340" s="21"/>
    </row>
    <row r="341" spans="1:3">
      <c r="A341" s="21"/>
      <c r="B341" s="21"/>
      <c r="C341" s="21"/>
    </row>
    <row r="342" spans="1:3">
      <c r="A342" s="21"/>
      <c r="B342" s="21"/>
      <c r="C342" s="21"/>
    </row>
    <row r="343" spans="1:3">
      <c r="A343" s="21"/>
      <c r="B343" s="21"/>
      <c r="C343" s="21"/>
    </row>
    <row r="344" spans="1:3">
      <c r="A344" s="21"/>
      <c r="B344" s="21"/>
      <c r="C344" s="21"/>
    </row>
    <row r="345" spans="1:3">
      <c r="A345" s="21"/>
      <c r="B345" s="21"/>
      <c r="C345" s="21"/>
    </row>
    <row r="346" spans="1:3">
      <c r="A346" s="21"/>
      <c r="B346" s="21"/>
      <c r="C346" s="21"/>
    </row>
    <row r="347" spans="1:3">
      <c r="A347" s="21"/>
      <c r="B347" s="21"/>
      <c r="C347" s="21"/>
    </row>
    <row r="348" spans="1:3">
      <c r="A348" s="21"/>
      <c r="B348" s="21"/>
      <c r="C348" s="21"/>
    </row>
    <row r="349" spans="1:3">
      <c r="A349" s="21"/>
      <c r="B349" s="21"/>
      <c r="C349" s="21"/>
    </row>
    <row r="350" spans="1:3">
      <c r="A350" s="21"/>
      <c r="B350" s="21"/>
      <c r="C350" s="21"/>
    </row>
    <row r="351" spans="1:3">
      <c r="A351" s="21"/>
      <c r="B351" s="21"/>
      <c r="C351" s="21"/>
    </row>
    <row r="352" spans="1:3">
      <c r="A352" s="21"/>
      <c r="B352" s="21"/>
      <c r="C352" s="21"/>
    </row>
    <row r="353" spans="1:3">
      <c r="A353" s="21"/>
      <c r="B353" s="21"/>
      <c r="C353" s="21"/>
    </row>
    <row r="354" spans="1:3">
      <c r="A354" s="21"/>
      <c r="B354" s="21"/>
      <c r="C354" s="21"/>
    </row>
    <row r="355" spans="1:3">
      <c r="A355" s="21"/>
      <c r="B355" s="21"/>
      <c r="C355" s="21"/>
    </row>
    <row r="356" spans="1:3">
      <c r="A356" s="21"/>
      <c r="B356" s="21"/>
      <c r="C356" s="21"/>
    </row>
    <row r="357" spans="1:3">
      <c r="A357" s="21"/>
      <c r="B357" s="21"/>
      <c r="C357" s="21"/>
    </row>
    <row r="358" spans="1:3">
      <c r="A358" s="21"/>
      <c r="B358" s="21"/>
      <c r="C358" s="21"/>
    </row>
    <row r="359" spans="1:3">
      <c r="A359" s="21"/>
      <c r="B359" s="21"/>
      <c r="C359" s="21"/>
    </row>
    <row r="360" spans="1:3">
      <c r="A360" s="21"/>
      <c r="B360" s="21"/>
      <c r="C360" s="21"/>
    </row>
    <row r="361" spans="1:3">
      <c r="A361" s="21"/>
      <c r="B361" s="21"/>
      <c r="C361" s="21"/>
    </row>
    <row r="362" spans="1:3">
      <c r="A362" s="21"/>
      <c r="B362" s="21"/>
      <c r="C362" s="21"/>
    </row>
    <row r="363" spans="1:3">
      <c r="A363" s="21"/>
      <c r="B363" s="21"/>
      <c r="C363" s="21"/>
    </row>
    <row r="364" spans="1:3">
      <c r="A364" s="21"/>
      <c r="B364" s="21"/>
      <c r="C364" s="21"/>
    </row>
    <row r="365" spans="1:3">
      <c r="A365" s="21"/>
      <c r="B365" s="21"/>
      <c r="C365" s="21"/>
    </row>
    <row r="366" spans="1:3">
      <c r="A366" s="21"/>
      <c r="B366" s="21"/>
      <c r="C366" s="21"/>
    </row>
    <row r="367" spans="1:3">
      <c r="A367" s="21"/>
      <c r="B367" s="21"/>
      <c r="C367" s="21"/>
    </row>
    <row r="368" spans="1:3">
      <c r="A368" s="21"/>
      <c r="B368" s="21"/>
      <c r="C368" s="21"/>
    </row>
    <row r="369" spans="1:3">
      <c r="A369" s="21"/>
      <c r="B369" s="21"/>
      <c r="C369" s="21"/>
    </row>
    <row r="370" spans="1:3">
      <c r="A370" s="21"/>
      <c r="B370" s="21"/>
      <c r="C370" s="21"/>
    </row>
    <row r="371" spans="1:3">
      <c r="A371" s="21"/>
      <c r="B371" s="21"/>
      <c r="C371" s="21"/>
    </row>
    <row r="372" spans="1:3">
      <c r="A372" s="21"/>
      <c r="B372" s="21"/>
      <c r="C372" s="21"/>
    </row>
    <row r="373" spans="1:3">
      <c r="A373" s="21"/>
      <c r="B373" s="21"/>
      <c r="C373" s="21"/>
    </row>
    <row r="374" spans="1:3">
      <c r="A374" s="21"/>
      <c r="B374" s="21"/>
      <c r="C374" s="21"/>
    </row>
    <row r="375" spans="1:3">
      <c r="A375" s="21"/>
      <c r="B375" s="21"/>
      <c r="C375" s="21"/>
    </row>
    <row r="376" spans="1:3">
      <c r="A376" s="21"/>
      <c r="B376" s="21"/>
      <c r="C376" s="21"/>
    </row>
    <row r="377" spans="1:3">
      <c r="A377" s="21"/>
      <c r="B377" s="21"/>
      <c r="C377" s="21"/>
    </row>
    <row r="378" spans="1:3">
      <c r="A378" s="21"/>
      <c r="B378" s="21"/>
      <c r="C378" s="21"/>
    </row>
    <row r="379" spans="1:3">
      <c r="A379" s="21"/>
      <c r="B379" s="21"/>
      <c r="C379" s="21"/>
    </row>
    <row r="380" spans="1:3">
      <c r="A380" s="21"/>
      <c r="B380" s="21"/>
      <c r="C380" s="21"/>
    </row>
    <row r="381" spans="1:3">
      <c r="A381" s="21"/>
      <c r="B381" s="21"/>
      <c r="C381" s="21"/>
    </row>
    <row r="382" spans="1:3">
      <c r="A382" s="21"/>
      <c r="B382" s="21"/>
      <c r="C382" s="21"/>
    </row>
    <row r="383" spans="1:3">
      <c r="A383" s="21"/>
      <c r="B383" s="21"/>
      <c r="C383" s="21"/>
    </row>
    <row r="384" spans="1:3">
      <c r="A384" s="21"/>
      <c r="B384" s="21"/>
      <c r="C384" s="21"/>
    </row>
    <row r="385" spans="1:3">
      <c r="A385" s="21"/>
      <c r="B385" s="21"/>
      <c r="C385" s="21"/>
    </row>
    <row r="386" spans="1:3">
      <c r="A386" s="21"/>
      <c r="B386" s="21"/>
      <c r="C386" s="21"/>
    </row>
    <row r="387" spans="1:3">
      <c r="A387" s="21"/>
      <c r="B387" s="21"/>
      <c r="C387" s="21"/>
    </row>
    <row r="388" spans="1:3">
      <c r="A388" s="21"/>
      <c r="B388" s="21"/>
      <c r="C388" s="21"/>
    </row>
    <row r="389" spans="1:3">
      <c r="A389" s="21"/>
      <c r="B389" s="21"/>
      <c r="C389" s="21"/>
    </row>
    <row r="390" spans="1:3">
      <c r="A390" s="21"/>
      <c r="B390" s="21"/>
      <c r="C390" s="21"/>
    </row>
    <row r="391" spans="1:3">
      <c r="A391" s="21"/>
      <c r="B391" s="21"/>
      <c r="C391" s="21"/>
    </row>
    <row r="392" spans="1:3">
      <c r="A392" s="21"/>
      <c r="B392" s="21"/>
      <c r="C392" s="21"/>
    </row>
    <row r="393" spans="1:3">
      <c r="A393" s="21"/>
      <c r="B393" s="21"/>
      <c r="C393" s="21"/>
    </row>
    <row r="394" spans="1:3">
      <c r="A394" s="21"/>
      <c r="B394" s="21"/>
      <c r="C394" s="21"/>
    </row>
    <row r="395" spans="1:3">
      <c r="A395" s="21"/>
      <c r="B395" s="21"/>
      <c r="C395" s="21"/>
    </row>
    <row r="396" spans="1:3">
      <c r="A396" s="21"/>
      <c r="B396" s="21"/>
      <c r="C396" s="21"/>
    </row>
    <row r="397" spans="1:3">
      <c r="A397" s="21"/>
      <c r="B397" s="21"/>
      <c r="C397" s="21"/>
    </row>
    <row r="398" spans="1:3">
      <c r="A398" s="21"/>
      <c r="B398" s="21"/>
      <c r="C398" s="21"/>
    </row>
    <row r="399" spans="1:3">
      <c r="A399" s="21"/>
      <c r="B399" s="21"/>
      <c r="C399" s="21"/>
    </row>
    <row r="400" spans="1:3">
      <c r="A400" s="21"/>
      <c r="B400" s="21"/>
      <c r="C400" s="21"/>
    </row>
    <row r="401" spans="1:3">
      <c r="A401" s="21"/>
      <c r="B401" s="21"/>
      <c r="C401" s="21"/>
    </row>
    <row r="402" spans="1:3">
      <c r="A402" s="21"/>
      <c r="B402" s="21"/>
      <c r="C402" s="21"/>
    </row>
    <row r="403" spans="1:3">
      <c r="A403" s="21"/>
      <c r="B403" s="21"/>
      <c r="C403" s="21"/>
    </row>
    <row r="404" spans="1:3">
      <c r="A404" s="21"/>
      <c r="B404" s="21"/>
      <c r="C404" s="21"/>
    </row>
    <row r="405" spans="1:3">
      <c r="A405" s="21"/>
      <c r="B405" s="21"/>
      <c r="C405" s="21"/>
    </row>
    <row r="406" spans="1:3">
      <c r="A406" s="21"/>
      <c r="B406" s="21"/>
      <c r="C406" s="21"/>
    </row>
    <row r="407" spans="1:3">
      <c r="A407" s="21"/>
      <c r="B407" s="21"/>
      <c r="C407" s="21"/>
    </row>
    <row r="408" spans="1:3">
      <c r="A408" s="21"/>
      <c r="B408" s="21"/>
      <c r="C408" s="21"/>
    </row>
    <row r="409" spans="1:3">
      <c r="A409" s="21"/>
      <c r="B409" s="21"/>
      <c r="C409" s="21"/>
    </row>
    <row r="410" spans="1:3">
      <c r="A410" s="21"/>
      <c r="B410" s="21"/>
      <c r="C410" s="21"/>
    </row>
    <row r="411" spans="1:3">
      <c r="A411" s="21"/>
      <c r="B411" s="21"/>
      <c r="C411" s="21"/>
    </row>
    <row r="412" spans="1:3">
      <c r="A412" s="21"/>
      <c r="B412" s="21"/>
      <c r="C412" s="21"/>
    </row>
    <row r="413" spans="1:3">
      <c r="A413" s="21"/>
      <c r="B413" s="21"/>
      <c r="C413" s="21"/>
    </row>
    <row r="414" spans="1:3">
      <c r="A414" s="21"/>
      <c r="B414" s="21"/>
      <c r="C414" s="21"/>
    </row>
    <row r="415" spans="1:3">
      <c r="A415" s="21"/>
      <c r="B415" s="21"/>
      <c r="C415" s="21"/>
    </row>
  </sheetData>
  <conditionalFormatting sqref="A1:XFD1 A21:XFD1048576 A17:A20 A6:AE16 A2:A5 C2:O5 C17:O20 AI2:AU17 Q2:AE5 AY2:XFD17 Q17:AE17 Q18:XFD20">
    <cfRule type="cellIs" dxfId="0" priority="1" operator="equal">
      <formula>TRUE</formula>
    </cfRule>
  </conditionalFormatting>
  <pageMargins left="0.7" right="0.7" top="0.75" bottom="0.75" header="0.3" footer="0.3"/>
  <pageSetup orientation="portrait" horizontalDpi="4294967295" verticalDpi="4294967295"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</sheetPr>
  <dimension ref="A1:CV38"/>
  <sheetViews>
    <sheetView zoomScale="25" workbookViewId="0">
      <selection activeCell="AN53" sqref="AN53"/>
    </sheetView>
  </sheetViews>
  <sheetFormatPr baseColWidth="10" defaultColWidth="8.83203125" defaultRowHeight="15"/>
  <cols>
    <col min="1" max="1" width="21.6640625" customWidth="1"/>
    <col min="2" max="2" width="18.5" customWidth="1"/>
    <col min="3" max="3" width="19.6640625" customWidth="1"/>
    <col min="4" max="19" width="0.5" customWidth="1"/>
    <col min="20" max="20" width="5.6640625" customWidth="1"/>
    <col min="21" max="21" width="77.6640625" customWidth="1"/>
    <col min="22" max="22" width="5" customWidth="1"/>
    <col min="23" max="38" width="0.5" customWidth="1"/>
    <col min="39" max="39" width="5.6640625" customWidth="1"/>
    <col min="40" max="40" width="95.6640625" customWidth="1"/>
    <col min="41" max="41" width="5" customWidth="1"/>
    <col min="42" max="57" width="0.5" customWidth="1"/>
    <col min="58" max="58" width="5.6640625" customWidth="1"/>
    <col min="59" max="59" width="91.5" customWidth="1"/>
    <col min="60" max="60" width="4" customWidth="1"/>
    <col min="61" max="76" width="0.5" customWidth="1"/>
    <col min="77" max="77" width="5.6640625" customWidth="1"/>
    <col min="78" max="78" width="20.83203125" customWidth="1"/>
    <col min="79" max="79" width="24.1640625" customWidth="1"/>
    <col min="80" max="80" width="109.5" bestFit="1" customWidth="1"/>
    <col min="81" max="96" width="0.5" customWidth="1"/>
    <col min="97" max="97" width="5.6640625" customWidth="1"/>
    <col min="98" max="98" width="20.83203125" customWidth="1"/>
    <col min="99" max="99" width="24.1640625" customWidth="1"/>
    <col min="100" max="100" width="59" customWidth="1"/>
  </cols>
  <sheetData>
    <row r="1" spans="1:100">
      <c r="A1" s="17" t="s">
        <v>150</v>
      </c>
      <c r="B1" s="60" t="s">
        <v>2</v>
      </c>
      <c r="C1" s="60" t="s">
        <v>2075</v>
      </c>
      <c r="U1" s="17" t="s">
        <v>2077</v>
      </c>
      <c r="AN1" s="17" t="s">
        <v>1830</v>
      </c>
      <c r="BG1" s="17" t="s">
        <v>2094</v>
      </c>
      <c r="BZ1" s="17" t="s">
        <v>2</v>
      </c>
      <c r="CA1" s="17" t="s">
        <v>3</v>
      </c>
      <c r="CB1" t="s">
        <v>2096</v>
      </c>
      <c r="CT1" s="17" t="s">
        <v>2</v>
      </c>
      <c r="CU1" s="17" t="s">
        <v>3</v>
      </c>
      <c r="CV1" t="s">
        <v>2097</v>
      </c>
    </row>
    <row r="2" spans="1:100">
      <c r="A2" s="60" t="s">
        <v>33</v>
      </c>
      <c r="B2" s="18">
        <v>3</v>
      </c>
      <c r="C2" s="18">
        <v>5</v>
      </c>
      <c r="U2" s="60" t="s">
        <v>2078</v>
      </c>
      <c r="V2" s="18">
        <v>491</v>
      </c>
      <c r="AN2" s="60" t="s">
        <v>1820</v>
      </c>
      <c r="AO2" s="18">
        <v>23371</v>
      </c>
      <c r="BG2" s="60" t="s">
        <v>2086</v>
      </c>
      <c r="BH2" s="18">
        <v>158</v>
      </c>
      <c r="BZ2" s="60" t="s">
        <v>107</v>
      </c>
      <c r="CA2" s="60" t="s">
        <v>107</v>
      </c>
      <c r="CB2" s="18">
        <v>36</v>
      </c>
      <c r="CT2" s="60" t="s">
        <v>107</v>
      </c>
      <c r="CU2" s="60" t="s">
        <v>107</v>
      </c>
      <c r="CV2" s="18">
        <v>36</v>
      </c>
    </row>
    <row r="3" spans="1:100">
      <c r="A3" s="60" t="s">
        <v>142</v>
      </c>
      <c r="B3" s="18">
        <v>1</v>
      </c>
      <c r="C3" s="18">
        <v>2</v>
      </c>
      <c r="U3" s="60" t="s">
        <v>2079</v>
      </c>
      <c r="V3" s="18">
        <v>923</v>
      </c>
      <c r="AN3" s="60" t="s">
        <v>1821</v>
      </c>
      <c r="AO3" s="18">
        <v>22789</v>
      </c>
      <c r="BG3" s="60" t="s">
        <v>2087</v>
      </c>
      <c r="BH3" s="18">
        <v>153</v>
      </c>
      <c r="BZ3" s="60" t="s">
        <v>136</v>
      </c>
      <c r="CA3" s="60" t="s">
        <v>136</v>
      </c>
      <c r="CB3" s="18">
        <v>10</v>
      </c>
      <c r="CT3" s="60" t="s">
        <v>136</v>
      </c>
      <c r="CU3" s="60" t="s">
        <v>136</v>
      </c>
      <c r="CV3" s="18">
        <v>10</v>
      </c>
    </row>
    <row r="4" spans="1:100">
      <c r="A4" s="60" t="s">
        <v>54</v>
      </c>
      <c r="B4" s="18">
        <v>2</v>
      </c>
      <c r="C4" s="18">
        <v>3</v>
      </c>
      <c r="U4" s="60" t="s">
        <v>2080</v>
      </c>
      <c r="V4" s="18">
        <v>1333</v>
      </c>
      <c r="AN4" s="60" t="s">
        <v>1822</v>
      </c>
      <c r="AO4" s="18">
        <v>45664</v>
      </c>
      <c r="BG4" s="60" t="s">
        <v>2088</v>
      </c>
      <c r="BH4" s="18">
        <v>159</v>
      </c>
      <c r="BZ4" s="60" t="s">
        <v>1493</v>
      </c>
      <c r="CA4" s="60" t="s">
        <v>1493</v>
      </c>
      <c r="CB4" s="18">
        <v>5</v>
      </c>
      <c r="CT4" s="60" t="s">
        <v>1493</v>
      </c>
      <c r="CU4" s="60" t="s">
        <v>1493</v>
      </c>
      <c r="CV4" s="18">
        <v>5</v>
      </c>
    </row>
    <row r="5" spans="1:100">
      <c r="A5" s="60" t="s">
        <v>58</v>
      </c>
      <c r="B5" s="18">
        <v>3</v>
      </c>
      <c r="C5" s="18">
        <v>3</v>
      </c>
      <c r="U5" s="60" t="s">
        <v>2081</v>
      </c>
      <c r="V5" s="18">
        <v>400</v>
      </c>
      <c r="AN5" s="60" t="s">
        <v>1823</v>
      </c>
      <c r="AO5" s="18">
        <v>46746</v>
      </c>
      <c r="BG5" s="60" t="s">
        <v>2089</v>
      </c>
      <c r="BH5" s="18">
        <v>148</v>
      </c>
      <c r="BZ5" s="60" t="s">
        <v>112</v>
      </c>
      <c r="CA5" s="60" t="s">
        <v>112</v>
      </c>
      <c r="CB5" s="18">
        <v>0</v>
      </c>
      <c r="CT5" s="60" t="s">
        <v>112</v>
      </c>
      <c r="CU5" s="60" t="s">
        <v>112</v>
      </c>
      <c r="CV5" s="18">
        <v>3</v>
      </c>
    </row>
    <row r="6" spans="1:100">
      <c r="A6" s="60" t="s">
        <v>55</v>
      </c>
      <c r="B6" s="18">
        <v>2</v>
      </c>
      <c r="C6" s="18">
        <v>2</v>
      </c>
      <c r="V6">
        <f>SUM(V2:V5)</f>
        <v>3147</v>
      </c>
      <c r="AO6">
        <f>SUM(AO2:AO5)</f>
        <v>138570</v>
      </c>
      <c r="BH6">
        <f>SUM(BH2:BH5)</f>
        <v>618</v>
      </c>
      <c r="BZ6" s="60" t="s">
        <v>113</v>
      </c>
      <c r="CA6" s="60" t="s">
        <v>113</v>
      </c>
      <c r="CB6" s="18">
        <v>24</v>
      </c>
      <c r="CT6" s="60" t="s">
        <v>113</v>
      </c>
      <c r="CU6" s="60" t="s">
        <v>113</v>
      </c>
      <c r="CV6" s="18">
        <v>26</v>
      </c>
    </row>
    <row r="7" spans="1:100">
      <c r="A7" s="60" t="s">
        <v>34</v>
      </c>
      <c r="B7" s="18">
        <v>5</v>
      </c>
      <c r="C7" s="18">
        <v>5</v>
      </c>
      <c r="BZ7" s="60" t="s">
        <v>106</v>
      </c>
      <c r="CA7" s="60" t="s">
        <v>106</v>
      </c>
      <c r="CB7" s="18">
        <v>4</v>
      </c>
      <c r="CT7" s="60" t="s">
        <v>106</v>
      </c>
      <c r="CU7" s="60" t="s">
        <v>106</v>
      </c>
      <c r="CV7" s="18">
        <v>6</v>
      </c>
    </row>
    <row r="8" spans="1:100">
      <c r="A8" s="60" t="s">
        <v>35</v>
      </c>
      <c r="B8" s="18">
        <v>4</v>
      </c>
      <c r="C8" s="18">
        <v>4</v>
      </c>
      <c r="CA8" s="60" t="s">
        <v>111</v>
      </c>
      <c r="CB8" s="18">
        <v>57</v>
      </c>
      <c r="CU8" s="60" t="s">
        <v>111</v>
      </c>
      <c r="CV8" s="18">
        <v>100</v>
      </c>
    </row>
    <row r="9" spans="1:100">
      <c r="A9" s="60" t="s">
        <v>39</v>
      </c>
      <c r="B9" s="18">
        <v>2</v>
      </c>
      <c r="C9" s="18">
        <v>2</v>
      </c>
      <c r="BZ9" s="60" t="s">
        <v>105</v>
      </c>
      <c r="CA9" s="60" t="s">
        <v>107</v>
      </c>
      <c r="CB9" s="18">
        <v>20</v>
      </c>
      <c r="CT9" s="60" t="s">
        <v>105</v>
      </c>
      <c r="CU9" s="60" t="s">
        <v>107</v>
      </c>
      <c r="CV9" s="18">
        <v>20</v>
      </c>
    </row>
    <row r="10" spans="1:100">
      <c r="A10" s="60" t="s">
        <v>56</v>
      </c>
      <c r="B10" s="18">
        <v>2</v>
      </c>
      <c r="C10" s="18">
        <v>4</v>
      </c>
      <c r="CA10" s="60" t="s">
        <v>108</v>
      </c>
      <c r="CB10" s="18">
        <v>769</v>
      </c>
      <c r="CU10" s="60" t="s">
        <v>108</v>
      </c>
      <c r="CV10" s="18">
        <v>173</v>
      </c>
    </row>
    <row r="11" spans="1:100">
      <c r="A11" s="60" t="s">
        <v>57</v>
      </c>
      <c r="B11" s="18">
        <v>2</v>
      </c>
      <c r="C11" s="18">
        <v>2</v>
      </c>
      <c r="BZ11" s="60" t="s">
        <v>99</v>
      </c>
      <c r="CA11" s="60" t="s">
        <v>107</v>
      </c>
      <c r="CB11" s="18">
        <v>200</v>
      </c>
      <c r="CT11" s="60" t="s">
        <v>99</v>
      </c>
      <c r="CU11" s="60" t="s">
        <v>107</v>
      </c>
      <c r="CV11" s="18">
        <v>200</v>
      </c>
    </row>
    <row r="12" spans="1:100">
      <c r="A12" s="60" t="s">
        <v>44</v>
      </c>
      <c r="B12" s="18">
        <v>3</v>
      </c>
      <c r="C12" s="18">
        <v>3</v>
      </c>
      <c r="CA12" s="60" t="s">
        <v>108</v>
      </c>
      <c r="CB12" s="18">
        <v>300</v>
      </c>
      <c r="CU12" s="60" t="s">
        <v>108</v>
      </c>
      <c r="CV12" s="18">
        <v>300</v>
      </c>
    </row>
    <row r="13" spans="1:100">
      <c r="A13" s="60" t="s">
        <v>45</v>
      </c>
      <c r="B13" s="18">
        <v>3</v>
      </c>
      <c r="C13" s="18">
        <v>3</v>
      </c>
      <c r="CA13" s="60" t="s">
        <v>109</v>
      </c>
      <c r="CB13" s="18">
        <v>200</v>
      </c>
      <c r="CU13" s="60" t="s">
        <v>109</v>
      </c>
      <c r="CV13" s="18">
        <v>200</v>
      </c>
    </row>
    <row r="14" spans="1:100">
      <c r="A14" s="60" t="s">
        <v>146</v>
      </c>
      <c r="B14" s="18">
        <v>1</v>
      </c>
      <c r="C14" s="18">
        <v>2</v>
      </c>
      <c r="CA14" s="60" t="s">
        <v>110</v>
      </c>
      <c r="CB14" s="18">
        <v>150</v>
      </c>
      <c r="CU14" s="60" t="s">
        <v>110</v>
      </c>
      <c r="CV14" s="18">
        <v>150</v>
      </c>
    </row>
    <row r="15" spans="1:100">
      <c r="A15" s="60" t="s">
        <v>2017</v>
      </c>
      <c r="B15" s="18">
        <v>1</v>
      </c>
      <c r="C15" s="18">
        <v>1</v>
      </c>
      <c r="CA15" s="60" t="s">
        <v>1779</v>
      </c>
      <c r="CB15" s="18">
        <v>25</v>
      </c>
      <c r="CU15" s="60" t="s">
        <v>1779</v>
      </c>
      <c r="CV15" s="18">
        <v>27</v>
      </c>
    </row>
    <row r="16" spans="1:100">
      <c r="A16" s="60" t="s">
        <v>43</v>
      </c>
      <c r="B16" s="18">
        <v>2</v>
      </c>
      <c r="C16" s="18">
        <v>2</v>
      </c>
      <c r="BZ16" s="60" t="s">
        <v>102</v>
      </c>
      <c r="CA16" s="60" t="s">
        <v>110</v>
      </c>
      <c r="CB16" s="18">
        <v>6</v>
      </c>
      <c r="CT16" s="60" t="s">
        <v>102</v>
      </c>
      <c r="CU16" s="60" t="s">
        <v>110</v>
      </c>
      <c r="CV16" s="18">
        <v>56</v>
      </c>
    </row>
    <row r="17" spans="1:100">
      <c r="A17" s="60" t="s">
        <v>1614</v>
      </c>
      <c r="B17" s="18">
        <v>1</v>
      </c>
      <c r="C17" s="18">
        <v>1</v>
      </c>
      <c r="U17" s="17" t="s">
        <v>2076</v>
      </c>
      <c r="AN17" s="17" t="s">
        <v>1829</v>
      </c>
      <c r="BG17" s="17" t="s">
        <v>2095</v>
      </c>
      <c r="BZ17" s="60" t="s">
        <v>114</v>
      </c>
      <c r="CB17" s="18">
        <v>1806</v>
      </c>
      <c r="CT17" s="60" t="s">
        <v>114</v>
      </c>
      <c r="CV17" s="18">
        <v>1312</v>
      </c>
    </row>
    <row r="18" spans="1:100">
      <c r="A18" s="60" t="s">
        <v>1494</v>
      </c>
      <c r="B18" s="18">
        <v>1</v>
      </c>
      <c r="C18" s="18">
        <v>1</v>
      </c>
      <c r="U18" s="60" t="s">
        <v>2082</v>
      </c>
      <c r="V18" s="18">
        <v>430</v>
      </c>
      <c r="AN18" s="60" t="s">
        <v>1824</v>
      </c>
      <c r="AO18" s="18">
        <v>1050</v>
      </c>
      <c r="BG18" s="60" t="s">
        <v>2090</v>
      </c>
      <c r="BH18" s="18">
        <v>0</v>
      </c>
    </row>
    <row r="19" spans="1:100">
      <c r="A19" s="60" t="s">
        <v>140</v>
      </c>
      <c r="B19" s="18">
        <v>2</v>
      </c>
      <c r="C19" s="18">
        <v>2</v>
      </c>
      <c r="U19" s="60" t="s">
        <v>2083</v>
      </c>
      <c r="V19" s="18">
        <v>640</v>
      </c>
      <c r="AN19" s="60" t="s">
        <v>1825</v>
      </c>
      <c r="AO19" s="18">
        <v>1044</v>
      </c>
      <c r="BG19" s="60" t="s">
        <v>2091</v>
      </c>
      <c r="BH19" s="18">
        <v>0</v>
      </c>
    </row>
    <row r="20" spans="1:100">
      <c r="A20" s="60" t="s">
        <v>53</v>
      </c>
      <c r="B20" s="18">
        <v>2</v>
      </c>
      <c r="C20" s="18">
        <v>2</v>
      </c>
      <c r="U20" s="60" t="s">
        <v>2084</v>
      </c>
      <c r="V20" s="18">
        <v>1084</v>
      </c>
      <c r="AN20" s="60" t="s">
        <v>1826</v>
      </c>
      <c r="AO20" s="18">
        <v>55</v>
      </c>
      <c r="BG20" s="60" t="s">
        <v>2092</v>
      </c>
      <c r="BH20" s="18">
        <v>0</v>
      </c>
    </row>
    <row r="21" spans="1:100">
      <c r="A21" s="60" t="s">
        <v>40</v>
      </c>
      <c r="B21" s="18">
        <v>3</v>
      </c>
      <c r="C21" s="18">
        <v>3</v>
      </c>
      <c r="U21" s="60" t="s">
        <v>2085</v>
      </c>
      <c r="V21" s="18">
        <v>294</v>
      </c>
      <c r="AN21" s="60" t="s">
        <v>1827</v>
      </c>
      <c r="AO21" s="18">
        <v>51</v>
      </c>
      <c r="BG21" s="60" t="s">
        <v>2093</v>
      </c>
      <c r="BH21" s="18">
        <v>0</v>
      </c>
    </row>
    <row r="22" spans="1:100">
      <c r="A22" s="60" t="s">
        <v>41</v>
      </c>
      <c r="B22" s="18">
        <v>3</v>
      </c>
      <c r="C22" s="18">
        <v>3</v>
      </c>
      <c r="V22">
        <f>SUM(V18:V21)</f>
        <v>2448</v>
      </c>
      <c r="AO22">
        <f>SUM(AO18:AO21)</f>
        <v>2200</v>
      </c>
      <c r="BH22">
        <f>SUM(BH18:BH21)</f>
        <v>0</v>
      </c>
    </row>
    <row r="23" spans="1:100">
      <c r="A23" s="60" t="s">
        <v>148</v>
      </c>
      <c r="B23" s="18">
        <v>1</v>
      </c>
      <c r="C23" s="18">
        <v>1</v>
      </c>
    </row>
    <row r="24" spans="1:100">
      <c r="A24" s="60" t="s">
        <v>46</v>
      </c>
      <c r="B24" s="18">
        <v>2</v>
      </c>
      <c r="C24" s="18">
        <v>2</v>
      </c>
    </row>
    <row r="25" spans="1:100">
      <c r="A25" s="60" t="s">
        <v>47</v>
      </c>
      <c r="B25" s="18">
        <v>2</v>
      </c>
      <c r="C25" s="18">
        <v>2</v>
      </c>
    </row>
    <row r="26" spans="1:100">
      <c r="A26" s="60" t="s">
        <v>48</v>
      </c>
      <c r="B26" s="18">
        <v>4</v>
      </c>
      <c r="C26" s="18">
        <v>5</v>
      </c>
    </row>
    <row r="27" spans="1:100">
      <c r="A27" s="60" t="s">
        <v>49</v>
      </c>
      <c r="B27" s="18">
        <v>2</v>
      </c>
      <c r="C27" s="18">
        <v>2</v>
      </c>
    </row>
    <row r="28" spans="1:100">
      <c r="A28" s="60" t="s">
        <v>50</v>
      </c>
      <c r="B28" s="18">
        <v>2</v>
      </c>
      <c r="C28" s="18">
        <v>2</v>
      </c>
    </row>
    <row r="29" spans="1:100">
      <c r="A29" s="60" t="s">
        <v>51</v>
      </c>
      <c r="B29" s="18">
        <v>3</v>
      </c>
      <c r="C29" s="18">
        <v>4</v>
      </c>
    </row>
    <row r="30" spans="1:100">
      <c r="A30" s="60" t="s">
        <v>36</v>
      </c>
      <c r="B30" s="18">
        <v>3</v>
      </c>
      <c r="C30" s="18">
        <v>4</v>
      </c>
    </row>
    <row r="31" spans="1:100">
      <c r="A31" s="60" t="s">
        <v>37</v>
      </c>
      <c r="B31" s="18">
        <v>4</v>
      </c>
      <c r="C31" s="18">
        <v>4</v>
      </c>
    </row>
    <row r="32" spans="1:100">
      <c r="A32" s="60" t="s">
        <v>38</v>
      </c>
      <c r="B32" s="18">
        <v>3</v>
      </c>
      <c r="C32" s="18">
        <v>4</v>
      </c>
    </row>
    <row r="33" spans="1:3">
      <c r="A33" s="60" t="s">
        <v>60</v>
      </c>
      <c r="B33" s="18">
        <v>1</v>
      </c>
      <c r="C33" s="18">
        <v>1</v>
      </c>
    </row>
    <row r="34" spans="1:3">
      <c r="A34" s="60" t="s">
        <v>61</v>
      </c>
      <c r="B34" s="18">
        <v>2</v>
      </c>
      <c r="C34" s="18">
        <v>2</v>
      </c>
    </row>
    <row r="35" spans="1:3">
      <c r="A35" s="60" t="s">
        <v>52</v>
      </c>
      <c r="B35" s="18">
        <v>1</v>
      </c>
      <c r="C35" s="18">
        <v>1</v>
      </c>
    </row>
    <row r="36" spans="1:3">
      <c r="A36" s="60" t="s">
        <v>42</v>
      </c>
      <c r="B36" s="18">
        <v>1</v>
      </c>
      <c r="C36" s="18">
        <v>1</v>
      </c>
    </row>
    <row r="37" spans="1:3">
      <c r="A37" s="60" t="s">
        <v>59</v>
      </c>
      <c r="B37" s="18">
        <v>1</v>
      </c>
      <c r="C37" s="18">
        <v>1</v>
      </c>
    </row>
    <row r="38" spans="1:3">
      <c r="A38" s="60" t="s">
        <v>114</v>
      </c>
      <c r="B38" s="18">
        <v>9</v>
      </c>
      <c r="C38" s="18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F3"/>
  <sheetViews>
    <sheetView zoomScale="75" workbookViewId="0">
      <selection activeCell="D27" sqref="D27"/>
    </sheetView>
  </sheetViews>
  <sheetFormatPr baseColWidth="10" defaultColWidth="8.83203125" defaultRowHeight="15"/>
  <cols>
    <col min="1" max="1" width="16.83203125" bestFit="1" customWidth="1"/>
    <col min="3" max="3" width="10.5" bestFit="1" customWidth="1"/>
    <col min="6" max="6" width="9.1640625" customWidth="1"/>
  </cols>
  <sheetData>
    <row r="1" spans="1:6">
      <c r="A1" s="55" t="s">
        <v>2102</v>
      </c>
      <c r="B1" s="55" t="s">
        <v>2100</v>
      </c>
      <c r="C1" s="55" t="s">
        <v>2099</v>
      </c>
      <c r="F1" s="51" t="s">
        <v>2101</v>
      </c>
    </row>
    <row r="2" spans="1:6">
      <c r="A2" s="52">
        <v>47.3</v>
      </c>
      <c r="B2" s="52">
        <v>11.8</v>
      </c>
      <c r="C2" s="52">
        <f>A2-B2</f>
        <v>35.5</v>
      </c>
    </row>
    <row r="3" spans="1:6">
      <c r="A3" s="54">
        <f>A2/A2</f>
        <v>1</v>
      </c>
      <c r="B3" s="53">
        <f>B2/$A$2</f>
        <v>0.24947145877378438</v>
      </c>
      <c r="C3" s="53">
        <f>C2/$A$2</f>
        <v>0.75052854122621571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</sheetPr>
  <dimension ref="A1:Q74"/>
  <sheetViews>
    <sheetView workbookViewId="0">
      <selection activeCell="C4" sqref="C4"/>
    </sheetView>
  </sheetViews>
  <sheetFormatPr baseColWidth="10" defaultColWidth="39" defaultRowHeight="15"/>
  <cols>
    <col min="1" max="1" width="23.5" bestFit="1" customWidth="1"/>
    <col min="2" max="2" width="12.5" bestFit="1" customWidth="1"/>
    <col min="3" max="4" width="39.5" bestFit="1" customWidth="1"/>
    <col min="5" max="6" width="23" customWidth="1"/>
    <col min="7" max="12" width="1.83203125" customWidth="1"/>
    <col min="13" max="13" width="23.5" bestFit="1" customWidth="1"/>
    <col min="14" max="14" width="13.1640625" customWidth="1"/>
    <col min="15" max="15" width="102.1640625" customWidth="1"/>
    <col min="16" max="16" width="23.33203125" customWidth="1"/>
    <col min="17" max="17" width="9.5" customWidth="1"/>
    <col min="18" max="47" width="21.6640625" customWidth="1"/>
    <col min="48" max="48" width="11.33203125" customWidth="1"/>
  </cols>
  <sheetData>
    <row r="1" spans="1:17">
      <c r="M1" s="17" t="s">
        <v>158</v>
      </c>
      <c r="N1" s="60" t="s" vm="1">
        <v>168</v>
      </c>
    </row>
    <row r="2" spans="1:17">
      <c r="A2" s="17" t="s">
        <v>150</v>
      </c>
      <c r="B2" s="17" t="s">
        <v>151</v>
      </c>
      <c r="C2" s="60" t="s">
        <v>2125</v>
      </c>
      <c r="D2" s="60" t="s">
        <v>2126</v>
      </c>
    </row>
    <row r="3" spans="1:17">
      <c r="A3" s="60" t="s">
        <v>33</v>
      </c>
      <c r="B3" s="60" t="s">
        <v>62</v>
      </c>
      <c r="C3" s="18">
        <v>4255</v>
      </c>
      <c r="D3" s="18">
        <v>4197</v>
      </c>
      <c r="G3" s="18"/>
      <c r="M3" s="17" t="s">
        <v>150</v>
      </c>
      <c r="N3" s="17" t="s">
        <v>151</v>
      </c>
      <c r="O3" s="60" t="s">
        <v>2106</v>
      </c>
      <c r="P3" s="60" t="s">
        <v>2107</v>
      </c>
      <c r="Q3" s="60" t="s">
        <v>2120</v>
      </c>
    </row>
    <row r="4" spans="1:17">
      <c r="A4" s="60" t="s">
        <v>142</v>
      </c>
      <c r="B4" s="60" t="s">
        <v>143</v>
      </c>
      <c r="C4" s="18">
        <v>1445</v>
      </c>
      <c r="D4" s="18">
        <v>1740</v>
      </c>
      <c r="G4" s="18"/>
      <c r="M4" s="60" t="s">
        <v>33</v>
      </c>
      <c r="N4" s="60" t="s">
        <v>62</v>
      </c>
      <c r="O4" s="18">
        <v>81</v>
      </c>
      <c r="P4" s="18">
        <v>81</v>
      </c>
      <c r="Q4" s="18">
        <v>242</v>
      </c>
    </row>
    <row r="5" spans="1:17">
      <c r="A5" s="60" t="s">
        <v>54</v>
      </c>
      <c r="B5" s="60" t="s">
        <v>83</v>
      </c>
      <c r="C5" s="18">
        <v>2045</v>
      </c>
      <c r="D5" s="18">
        <v>2266</v>
      </c>
      <c r="G5" s="18"/>
      <c r="M5" s="60" t="s">
        <v>142</v>
      </c>
      <c r="N5" s="60" t="s">
        <v>143</v>
      </c>
      <c r="O5" s="18">
        <v>29</v>
      </c>
      <c r="P5" s="18">
        <v>29</v>
      </c>
      <c r="Q5" s="18">
        <v>87</v>
      </c>
    </row>
    <row r="6" spans="1:17">
      <c r="A6" s="60" t="s">
        <v>58</v>
      </c>
      <c r="B6" s="60" t="s">
        <v>87</v>
      </c>
      <c r="C6" s="18">
        <v>1475</v>
      </c>
      <c r="D6" s="18">
        <v>1899</v>
      </c>
      <c r="G6" s="18"/>
      <c r="M6" s="60" t="s">
        <v>54</v>
      </c>
      <c r="N6" s="60" t="s">
        <v>83</v>
      </c>
      <c r="O6" s="18">
        <v>40</v>
      </c>
      <c r="P6" s="18">
        <v>41</v>
      </c>
      <c r="Q6" s="18">
        <v>122</v>
      </c>
    </row>
    <row r="7" spans="1:17">
      <c r="A7" s="60" t="s">
        <v>55</v>
      </c>
      <c r="B7" s="60" t="s">
        <v>84</v>
      </c>
      <c r="C7" s="18">
        <v>2176</v>
      </c>
      <c r="D7" s="18">
        <v>2527</v>
      </c>
      <c r="G7" s="18"/>
      <c r="M7" s="60" t="s">
        <v>58</v>
      </c>
      <c r="N7" s="60" t="s">
        <v>87</v>
      </c>
      <c r="O7" s="18">
        <v>23</v>
      </c>
      <c r="P7" s="18">
        <v>29</v>
      </c>
      <c r="Q7" s="18">
        <v>77</v>
      </c>
    </row>
    <row r="8" spans="1:17">
      <c r="A8" s="60" t="s">
        <v>34</v>
      </c>
      <c r="B8" s="60" t="s">
        <v>63</v>
      </c>
      <c r="C8" s="18">
        <v>6489</v>
      </c>
      <c r="D8" s="18">
        <v>6229</v>
      </c>
      <c r="G8" s="18"/>
      <c r="M8" s="60" t="s">
        <v>55</v>
      </c>
      <c r="N8" s="60" t="s">
        <v>84</v>
      </c>
      <c r="O8" s="18">
        <v>44</v>
      </c>
      <c r="P8" s="18">
        <v>44</v>
      </c>
      <c r="Q8" s="18">
        <v>132</v>
      </c>
    </row>
    <row r="9" spans="1:17">
      <c r="A9" s="60" t="s">
        <v>35</v>
      </c>
      <c r="B9" s="60" t="s">
        <v>64</v>
      </c>
      <c r="C9" s="18">
        <v>3031</v>
      </c>
      <c r="D9" s="18">
        <v>2934</v>
      </c>
      <c r="G9" s="18"/>
      <c r="M9" s="60" t="s">
        <v>34</v>
      </c>
      <c r="N9" s="60" t="s">
        <v>63</v>
      </c>
      <c r="O9" s="18">
        <v>97</v>
      </c>
      <c r="P9" s="18">
        <v>165</v>
      </c>
      <c r="Q9" s="18">
        <v>486</v>
      </c>
    </row>
    <row r="10" spans="1:17">
      <c r="A10" s="60" t="s">
        <v>39</v>
      </c>
      <c r="B10" s="60" t="s">
        <v>68</v>
      </c>
      <c r="C10" s="18">
        <v>1209</v>
      </c>
      <c r="D10" s="18">
        <v>1163</v>
      </c>
      <c r="G10" s="18"/>
      <c r="M10" s="60" t="s">
        <v>35</v>
      </c>
      <c r="N10" s="60" t="s">
        <v>64</v>
      </c>
      <c r="O10" s="18">
        <v>54</v>
      </c>
      <c r="P10" s="18">
        <v>59</v>
      </c>
      <c r="Q10" s="18">
        <v>156</v>
      </c>
    </row>
    <row r="11" spans="1:17">
      <c r="A11" s="60" t="s">
        <v>56</v>
      </c>
      <c r="B11" s="60" t="s">
        <v>85</v>
      </c>
      <c r="C11" s="18">
        <v>4112</v>
      </c>
      <c r="D11" s="18">
        <v>4549</v>
      </c>
      <c r="G11" s="18"/>
      <c r="M11" s="60" t="s">
        <v>39</v>
      </c>
      <c r="N11" s="60" t="s">
        <v>68</v>
      </c>
      <c r="O11" s="18">
        <v>15</v>
      </c>
      <c r="P11" s="18">
        <v>15</v>
      </c>
      <c r="Q11" s="18">
        <v>45</v>
      </c>
    </row>
    <row r="12" spans="1:17">
      <c r="A12" s="60" t="s">
        <v>57</v>
      </c>
      <c r="B12" s="60" t="s">
        <v>86</v>
      </c>
      <c r="C12" s="18">
        <v>1254</v>
      </c>
      <c r="D12" s="18">
        <v>1397</v>
      </c>
      <c r="G12" s="18"/>
      <c r="M12" s="60" t="s">
        <v>56</v>
      </c>
      <c r="N12" s="60" t="s">
        <v>85</v>
      </c>
      <c r="O12" s="18">
        <v>85</v>
      </c>
      <c r="P12" s="18">
        <v>85</v>
      </c>
      <c r="Q12" s="18">
        <v>254</v>
      </c>
    </row>
    <row r="13" spans="1:17">
      <c r="A13" s="60" t="s">
        <v>44</v>
      </c>
      <c r="B13" s="60" t="s">
        <v>73</v>
      </c>
      <c r="C13" s="18">
        <v>1345</v>
      </c>
      <c r="D13" s="18">
        <v>1289</v>
      </c>
      <c r="G13" s="18"/>
      <c r="M13" s="60" t="s">
        <v>57</v>
      </c>
      <c r="N13" s="60" t="s">
        <v>86</v>
      </c>
      <c r="O13" s="18">
        <v>23</v>
      </c>
      <c r="P13" s="18">
        <v>25</v>
      </c>
      <c r="Q13" s="18">
        <v>73</v>
      </c>
    </row>
    <row r="14" spans="1:17">
      <c r="A14" s="60" t="s">
        <v>45</v>
      </c>
      <c r="B14" s="60" t="s">
        <v>74</v>
      </c>
      <c r="C14" s="18">
        <v>1699</v>
      </c>
      <c r="D14" s="18">
        <v>1605</v>
      </c>
      <c r="G14" s="18"/>
      <c r="M14" s="60" t="s">
        <v>44</v>
      </c>
      <c r="N14" s="60" t="s">
        <v>73</v>
      </c>
      <c r="O14" s="18">
        <v>22</v>
      </c>
      <c r="P14" s="18">
        <v>23</v>
      </c>
      <c r="Q14" s="18">
        <v>66</v>
      </c>
    </row>
    <row r="15" spans="1:17">
      <c r="A15" s="60" t="s">
        <v>146</v>
      </c>
      <c r="B15" s="60" t="s">
        <v>147</v>
      </c>
      <c r="C15" s="18">
        <v>183</v>
      </c>
      <c r="D15" s="18">
        <v>195</v>
      </c>
      <c r="G15" s="18"/>
      <c r="M15" s="60" t="s">
        <v>45</v>
      </c>
      <c r="N15" s="60" t="s">
        <v>74</v>
      </c>
      <c r="O15" s="18">
        <v>27</v>
      </c>
      <c r="P15" s="18">
        <v>29</v>
      </c>
      <c r="Q15" s="18">
        <v>84</v>
      </c>
    </row>
    <row r="16" spans="1:17">
      <c r="A16" s="60" t="s">
        <v>2017</v>
      </c>
      <c r="B16" s="60" t="s">
        <v>2018</v>
      </c>
      <c r="C16" s="18">
        <v>60</v>
      </c>
      <c r="D16" s="18">
        <v>60</v>
      </c>
      <c r="G16" s="18"/>
      <c r="M16" s="60" t="s">
        <v>146</v>
      </c>
      <c r="N16" s="60" t="s">
        <v>147</v>
      </c>
      <c r="O16" s="18">
        <v>5</v>
      </c>
      <c r="P16" s="18">
        <v>5</v>
      </c>
      <c r="Q16" s="18">
        <v>15</v>
      </c>
    </row>
    <row r="17" spans="1:17">
      <c r="A17" s="60" t="s">
        <v>43</v>
      </c>
      <c r="B17" s="60" t="s">
        <v>72</v>
      </c>
      <c r="C17" s="18">
        <v>822</v>
      </c>
      <c r="D17" s="18">
        <v>803</v>
      </c>
      <c r="G17" s="18"/>
      <c r="M17" s="60" t="s">
        <v>2017</v>
      </c>
      <c r="N17" s="60" t="s">
        <v>2018</v>
      </c>
      <c r="O17" s="18"/>
      <c r="P17" s="18">
        <v>2</v>
      </c>
      <c r="Q17" s="18">
        <v>4</v>
      </c>
    </row>
    <row r="18" spans="1:17">
      <c r="A18" s="60" t="s">
        <v>1614</v>
      </c>
      <c r="B18" s="60" t="s">
        <v>1615</v>
      </c>
      <c r="C18" s="18">
        <v>2898</v>
      </c>
      <c r="D18" s="18">
        <v>3032</v>
      </c>
      <c r="G18" s="18"/>
      <c r="M18" s="60" t="s">
        <v>43</v>
      </c>
      <c r="N18" s="60" t="s">
        <v>72</v>
      </c>
      <c r="O18" s="18">
        <v>13</v>
      </c>
      <c r="P18" s="18">
        <v>14</v>
      </c>
      <c r="Q18" s="18">
        <v>43</v>
      </c>
    </row>
    <row r="19" spans="1:17">
      <c r="A19" s="60" t="s">
        <v>1494</v>
      </c>
      <c r="B19" s="60" t="s">
        <v>1495</v>
      </c>
      <c r="C19" s="18">
        <v>1294</v>
      </c>
      <c r="D19" s="18">
        <v>1179</v>
      </c>
      <c r="G19" s="18"/>
      <c r="M19" s="60" t="s">
        <v>1614</v>
      </c>
      <c r="N19" s="60" t="s">
        <v>1615</v>
      </c>
      <c r="O19" s="18">
        <v>56</v>
      </c>
      <c r="P19" s="18">
        <v>56</v>
      </c>
      <c r="Q19" s="18">
        <v>168</v>
      </c>
    </row>
    <row r="20" spans="1:17">
      <c r="A20" s="60" t="s">
        <v>140</v>
      </c>
      <c r="B20" s="60" t="s">
        <v>141</v>
      </c>
      <c r="C20" s="18">
        <v>2311</v>
      </c>
      <c r="D20" s="18">
        <v>2186</v>
      </c>
      <c r="G20" s="18"/>
      <c r="M20" s="60" t="s">
        <v>1494</v>
      </c>
      <c r="N20" s="60" t="s">
        <v>1495</v>
      </c>
      <c r="O20" s="18">
        <v>28</v>
      </c>
      <c r="P20" s="18">
        <v>28</v>
      </c>
      <c r="Q20" s="18">
        <v>81</v>
      </c>
    </row>
    <row r="21" spans="1:17">
      <c r="A21" s="60" t="s">
        <v>53</v>
      </c>
      <c r="B21" s="60" t="s">
        <v>82</v>
      </c>
      <c r="C21" s="18">
        <v>691</v>
      </c>
      <c r="D21" s="18">
        <v>732</v>
      </c>
      <c r="G21" s="18"/>
      <c r="M21" s="60" t="s">
        <v>140</v>
      </c>
      <c r="N21" s="60" t="s">
        <v>141</v>
      </c>
      <c r="O21" s="18">
        <v>44</v>
      </c>
      <c r="P21" s="18">
        <v>44</v>
      </c>
      <c r="Q21" s="18">
        <v>131</v>
      </c>
    </row>
    <row r="22" spans="1:17">
      <c r="A22" s="60" t="s">
        <v>40</v>
      </c>
      <c r="B22" s="60" t="s">
        <v>69</v>
      </c>
      <c r="C22" s="18">
        <v>1877</v>
      </c>
      <c r="D22" s="18">
        <v>1901</v>
      </c>
      <c r="G22" s="18"/>
      <c r="M22" s="60" t="s">
        <v>53</v>
      </c>
      <c r="N22" s="60" t="s">
        <v>82</v>
      </c>
      <c r="O22" s="18">
        <v>13</v>
      </c>
      <c r="P22" s="18">
        <v>13</v>
      </c>
      <c r="Q22" s="18">
        <v>39</v>
      </c>
    </row>
    <row r="23" spans="1:17">
      <c r="A23" s="60" t="s">
        <v>41</v>
      </c>
      <c r="B23" s="60" t="s">
        <v>70</v>
      </c>
      <c r="C23" s="18">
        <v>1201</v>
      </c>
      <c r="D23" s="18">
        <v>1172</v>
      </c>
      <c r="G23" s="18"/>
      <c r="M23" s="60" t="s">
        <v>40</v>
      </c>
      <c r="N23" s="60" t="s">
        <v>69</v>
      </c>
      <c r="O23" s="18">
        <v>30</v>
      </c>
      <c r="P23" s="18">
        <v>33</v>
      </c>
      <c r="Q23" s="18">
        <v>95</v>
      </c>
    </row>
    <row r="24" spans="1:17">
      <c r="A24" s="60" t="s">
        <v>148</v>
      </c>
      <c r="B24" s="60" t="s">
        <v>149</v>
      </c>
      <c r="C24" s="18">
        <v>1473</v>
      </c>
      <c r="D24" s="18">
        <v>1277</v>
      </c>
      <c r="G24" s="18"/>
      <c r="M24" s="60" t="s">
        <v>41</v>
      </c>
      <c r="N24" s="60" t="s">
        <v>70</v>
      </c>
      <c r="O24" s="18">
        <v>19</v>
      </c>
      <c r="P24" s="18">
        <v>20</v>
      </c>
      <c r="Q24" s="18">
        <v>60</v>
      </c>
    </row>
    <row r="25" spans="1:17">
      <c r="A25" s="60" t="s">
        <v>46</v>
      </c>
      <c r="B25" s="60" t="s">
        <v>75</v>
      </c>
      <c r="C25" s="18">
        <v>2189</v>
      </c>
      <c r="D25" s="18">
        <v>2135</v>
      </c>
      <c r="G25" s="18"/>
      <c r="M25" s="60" t="s">
        <v>148</v>
      </c>
      <c r="N25" s="60" t="s">
        <v>149</v>
      </c>
      <c r="O25" s="18">
        <v>25</v>
      </c>
      <c r="P25" s="18">
        <v>25</v>
      </c>
      <c r="Q25" s="18">
        <v>75</v>
      </c>
    </row>
    <row r="26" spans="1:17">
      <c r="A26" s="60" t="s">
        <v>47</v>
      </c>
      <c r="B26" s="60" t="s">
        <v>76</v>
      </c>
      <c r="C26" s="18">
        <v>1548</v>
      </c>
      <c r="D26" s="18">
        <v>1575</v>
      </c>
      <c r="G26" s="18"/>
      <c r="M26" s="60" t="s">
        <v>46</v>
      </c>
      <c r="N26" s="60" t="s">
        <v>75</v>
      </c>
      <c r="O26" s="18">
        <v>43</v>
      </c>
      <c r="P26" s="18">
        <v>43</v>
      </c>
      <c r="Q26" s="18">
        <v>137</v>
      </c>
    </row>
    <row r="27" spans="1:17">
      <c r="A27" s="60" t="s">
        <v>48</v>
      </c>
      <c r="B27" s="60" t="s">
        <v>77</v>
      </c>
      <c r="C27" s="18">
        <v>3435</v>
      </c>
      <c r="D27" s="18">
        <v>3733</v>
      </c>
      <c r="G27" s="18"/>
      <c r="M27" s="60" t="s">
        <v>47</v>
      </c>
      <c r="N27" s="60" t="s">
        <v>76</v>
      </c>
      <c r="O27" s="18">
        <v>26</v>
      </c>
      <c r="P27" s="18">
        <v>26</v>
      </c>
      <c r="Q27" s="18">
        <v>84</v>
      </c>
    </row>
    <row r="28" spans="1:17">
      <c r="A28" s="60" t="s">
        <v>49</v>
      </c>
      <c r="B28" s="60" t="s">
        <v>78</v>
      </c>
      <c r="C28" s="18">
        <v>390</v>
      </c>
      <c r="D28" s="18">
        <v>363</v>
      </c>
      <c r="G28" s="18"/>
      <c r="M28" s="60" t="s">
        <v>48</v>
      </c>
      <c r="N28" s="60" t="s">
        <v>77</v>
      </c>
      <c r="O28" s="18">
        <v>46</v>
      </c>
      <c r="P28" s="18">
        <v>63</v>
      </c>
      <c r="Q28" s="18">
        <v>143</v>
      </c>
    </row>
    <row r="29" spans="1:17">
      <c r="A29" s="60" t="s">
        <v>50</v>
      </c>
      <c r="B29" s="60" t="s">
        <v>79</v>
      </c>
      <c r="C29" s="18">
        <v>631</v>
      </c>
      <c r="D29" s="18">
        <v>620</v>
      </c>
      <c r="G29" s="18"/>
      <c r="M29" s="60" t="s">
        <v>49</v>
      </c>
      <c r="N29" s="60" t="s">
        <v>78</v>
      </c>
      <c r="O29" s="18">
        <v>7</v>
      </c>
      <c r="P29" s="18">
        <v>6</v>
      </c>
      <c r="Q29" s="18">
        <v>23</v>
      </c>
    </row>
    <row r="30" spans="1:17">
      <c r="A30" s="60" t="s">
        <v>51</v>
      </c>
      <c r="B30" s="60" t="s">
        <v>80</v>
      </c>
      <c r="C30" s="18">
        <v>2202</v>
      </c>
      <c r="D30" s="18">
        <v>2028</v>
      </c>
      <c r="G30" s="18"/>
      <c r="M30" s="60" t="s">
        <v>50</v>
      </c>
      <c r="N30" s="60" t="s">
        <v>79</v>
      </c>
      <c r="O30" s="18">
        <v>11</v>
      </c>
      <c r="P30" s="18">
        <v>11</v>
      </c>
      <c r="Q30" s="18">
        <v>30</v>
      </c>
    </row>
    <row r="31" spans="1:17">
      <c r="A31" s="60" t="s">
        <v>36</v>
      </c>
      <c r="B31" s="60" t="s">
        <v>65</v>
      </c>
      <c r="C31" s="18">
        <v>2515</v>
      </c>
      <c r="D31" s="18">
        <v>2485</v>
      </c>
      <c r="G31" s="18"/>
      <c r="M31" s="60" t="s">
        <v>51</v>
      </c>
      <c r="N31" s="60" t="s">
        <v>80</v>
      </c>
      <c r="O31" s="18">
        <v>24</v>
      </c>
      <c r="P31" s="18">
        <v>36</v>
      </c>
      <c r="Q31" s="18">
        <v>87</v>
      </c>
    </row>
    <row r="32" spans="1:17">
      <c r="A32" s="60" t="s">
        <v>37</v>
      </c>
      <c r="B32" s="60" t="s">
        <v>66</v>
      </c>
      <c r="C32" s="18">
        <v>4964</v>
      </c>
      <c r="D32" s="18">
        <v>4815</v>
      </c>
      <c r="G32" s="18"/>
      <c r="M32" s="60" t="s">
        <v>36</v>
      </c>
      <c r="N32" s="60" t="s">
        <v>65</v>
      </c>
      <c r="O32" s="18">
        <v>48</v>
      </c>
      <c r="P32" s="18">
        <v>49</v>
      </c>
      <c r="Q32" s="18">
        <v>144</v>
      </c>
    </row>
    <row r="33" spans="1:17">
      <c r="A33" s="60" t="s">
        <v>38</v>
      </c>
      <c r="B33" s="60" t="s">
        <v>67</v>
      </c>
      <c r="C33" s="18">
        <v>3172</v>
      </c>
      <c r="D33" s="18">
        <v>3021</v>
      </c>
      <c r="G33" s="18"/>
      <c r="M33" s="60" t="s">
        <v>37</v>
      </c>
      <c r="N33" s="60" t="s">
        <v>66</v>
      </c>
      <c r="O33" s="18">
        <v>101</v>
      </c>
      <c r="P33" s="18">
        <v>101</v>
      </c>
      <c r="Q33" s="18">
        <v>291</v>
      </c>
    </row>
    <row r="34" spans="1:17">
      <c r="A34" s="60" t="s">
        <v>60</v>
      </c>
      <c r="B34" s="60" t="s">
        <v>89</v>
      </c>
      <c r="C34" s="18">
        <v>176</v>
      </c>
      <c r="D34" s="18">
        <v>139</v>
      </c>
      <c r="G34" s="18"/>
      <c r="M34" s="60" t="s">
        <v>38</v>
      </c>
      <c r="N34" s="60" t="s">
        <v>67</v>
      </c>
      <c r="O34" s="18">
        <v>60</v>
      </c>
      <c r="P34" s="18">
        <v>61</v>
      </c>
      <c r="Q34" s="18">
        <v>178</v>
      </c>
    </row>
    <row r="35" spans="1:17">
      <c r="A35" s="60" t="s">
        <v>61</v>
      </c>
      <c r="B35" s="60" t="s">
        <v>90</v>
      </c>
      <c r="C35" s="18">
        <v>58</v>
      </c>
      <c r="D35" s="18">
        <v>47</v>
      </c>
      <c r="G35" s="18"/>
      <c r="M35" s="60" t="s">
        <v>60</v>
      </c>
      <c r="N35" s="60" t="s">
        <v>89</v>
      </c>
      <c r="O35" s="18">
        <v>3</v>
      </c>
      <c r="P35" s="18">
        <v>3</v>
      </c>
      <c r="Q35" s="18">
        <v>9</v>
      </c>
    </row>
    <row r="36" spans="1:17">
      <c r="A36" s="60" t="s">
        <v>52</v>
      </c>
      <c r="B36" s="60" t="s">
        <v>81</v>
      </c>
      <c r="C36" s="18">
        <v>2118</v>
      </c>
      <c r="D36" s="18">
        <v>2158</v>
      </c>
      <c r="G36" s="18"/>
      <c r="M36" s="60" t="s">
        <v>61</v>
      </c>
      <c r="N36" s="60" t="s">
        <v>90</v>
      </c>
      <c r="O36" s="18">
        <v>1</v>
      </c>
      <c r="P36" s="18">
        <v>1</v>
      </c>
      <c r="Q36" s="18">
        <v>3</v>
      </c>
    </row>
    <row r="37" spans="1:17">
      <c r="A37" s="60" t="s">
        <v>42</v>
      </c>
      <c r="B37" s="60" t="s">
        <v>71</v>
      </c>
      <c r="C37" s="18">
        <v>2258</v>
      </c>
      <c r="D37" s="18">
        <v>2176</v>
      </c>
      <c r="G37" s="18"/>
      <c r="M37" s="60" t="s">
        <v>59</v>
      </c>
      <c r="N37" s="60" t="s">
        <v>88</v>
      </c>
      <c r="O37" s="18">
        <v>2</v>
      </c>
      <c r="P37" s="18">
        <v>2</v>
      </c>
      <c r="Q37" s="18">
        <v>6</v>
      </c>
    </row>
    <row r="38" spans="1:17">
      <c r="A38" s="60" t="s">
        <v>59</v>
      </c>
      <c r="B38" s="60" t="s">
        <v>88</v>
      </c>
      <c r="C38" s="18">
        <v>103</v>
      </c>
      <c r="D38" s="18">
        <v>107</v>
      </c>
      <c r="G38" s="18"/>
    </row>
    <row r="39" spans="1:17">
      <c r="E39" s="18"/>
      <c r="F39" s="18"/>
      <c r="G39" s="18"/>
    </row>
    <row r="40" spans="1:17">
      <c r="E40" s="18"/>
      <c r="F40" s="18"/>
      <c r="G40" s="18"/>
    </row>
    <row r="41" spans="1:17">
      <c r="E41" s="18"/>
      <c r="F41" s="18"/>
      <c r="G41" s="18"/>
    </row>
    <row r="42" spans="1:17">
      <c r="E42" s="18"/>
      <c r="F42" s="18"/>
      <c r="G42" s="18"/>
    </row>
    <row r="43" spans="1:17">
      <c r="E43" s="18"/>
      <c r="F43" s="18"/>
      <c r="G43" s="18"/>
    </row>
    <row r="44" spans="1:17">
      <c r="E44" s="18"/>
      <c r="F44" s="18"/>
      <c r="G44" s="18"/>
    </row>
    <row r="45" spans="1:17">
      <c r="E45" s="18"/>
      <c r="F45" s="18"/>
      <c r="G45" s="18"/>
    </row>
    <row r="46" spans="1:17">
      <c r="E46" s="18"/>
      <c r="F46" s="18"/>
      <c r="G46" s="18"/>
    </row>
    <row r="47" spans="1:17">
      <c r="E47" s="18"/>
      <c r="F47" s="18"/>
      <c r="G47" s="18"/>
    </row>
    <row r="48" spans="1:17">
      <c r="E48" s="18"/>
      <c r="F48" s="18"/>
      <c r="G48" s="18"/>
    </row>
    <row r="49" spans="5:7">
      <c r="E49" s="18"/>
      <c r="F49" s="18"/>
      <c r="G49" s="18"/>
    </row>
    <row r="50" spans="5:7">
      <c r="E50" s="18"/>
      <c r="F50" s="18"/>
      <c r="G50" s="18"/>
    </row>
    <row r="51" spans="5:7">
      <c r="E51" s="18"/>
      <c r="F51" s="18"/>
      <c r="G51" s="18"/>
    </row>
    <row r="52" spans="5:7">
      <c r="E52" s="18"/>
      <c r="F52" s="18"/>
      <c r="G52" s="18"/>
    </row>
    <row r="53" spans="5:7">
      <c r="E53" s="18"/>
      <c r="F53" s="18"/>
      <c r="G53" s="18"/>
    </row>
    <row r="54" spans="5:7">
      <c r="E54" s="18"/>
      <c r="F54" s="18"/>
      <c r="G54" s="18"/>
    </row>
    <row r="55" spans="5:7">
      <c r="E55" s="18"/>
      <c r="F55" s="18"/>
      <c r="G55" s="18"/>
    </row>
    <row r="56" spans="5:7">
      <c r="E56" s="18"/>
      <c r="F56" s="18"/>
      <c r="G56" s="18"/>
    </row>
    <row r="57" spans="5:7">
      <c r="E57" s="18"/>
      <c r="F57" s="18"/>
      <c r="G57" s="18"/>
    </row>
    <row r="58" spans="5:7">
      <c r="E58" s="18"/>
      <c r="F58" s="18"/>
      <c r="G58" s="18"/>
    </row>
    <row r="59" spans="5:7">
      <c r="E59" s="18"/>
      <c r="F59" s="18"/>
      <c r="G59" s="18"/>
    </row>
    <row r="60" spans="5:7">
      <c r="E60" s="18"/>
      <c r="F60" s="18"/>
      <c r="G60" s="18"/>
    </row>
    <row r="61" spans="5:7">
      <c r="E61" s="18"/>
      <c r="F61" s="18"/>
      <c r="G61" s="18"/>
    </row>
    <row r="62" spans="5:7">
      <c r="E62" s="18"/>
      <c r="F62" s="18"/>
      <c r="G62" s="18"/>
    </row>
    <row r="63" spans="5:7">
      <c r="E63" s="18"/>
      <c r="F63" s="18"/>
      <c r="G63" s="18"/>
    </row>
    <row r="64" spans="5:7">
      <c r="E64" s="18"/>
      <c r="F64" s="18"/>
      <c r="G64" s="18"/>
    </row>
    <row r="65" spans="5:7">
      <c r="E65" s="18"/>
      <c r="F65" s="18"/>
      <c r="G65" s="18"/>
    </row>
    <row r="66" spans="5:7">
      <c r="E66" s="18"/>
      <c r="F66" s="18"/>
      <c r="G66" s="18"/>
    </row>
    <row r="67" spans="5:7">
      <c r="E67" s="18"/>
      <c r="F67" s="18"/>
      <c r="G67" s="18"/>
    </row>
    <row r="68" spans="5:7">
      <c r="E68" s="18"/>
      <c r="F68" s="18"/>
      <c r="G68" s="18"/>
    </row>
    <row r="69" spans="5:7">
      <c r="E69" s="18"/>
      <c r="F69" s="18"/>
      <c r="G69" s="18"/>
    </row>
    <row r="70" spans="5:7">
      <c r="E70" s="18"/>
      <c r="F70" s="18"/>
      <c r="G70" s="18"/>
    </row>
    <row r="71" spans="5:7">
      <c r="E71" s="18"/>
      <c r="F71" s="18"/>
      <c r="G71" s="18"/>
    </row>
    <row r="72" spans="5:7">
      <c r="E72" s="18"/>
      <c r="F72" s="18"/>
      <c r="G72" s="18"/>
    </row>
    <row r="73" spans="5:7">
      <c r="E73" s="18"/>
      <c r="F73" s="18"/>
      <c r="G73" s="18"/>
    </row>
    <row r="74" spans="5:7">
      <c r="E74" s="18"/>
      <c r="F74" s="18"/>
      <c r="G74" s="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</sheetPr>
  <dimension ref="A1:F327"/>
  <sheetViews>
    <sheetView zoomScale="56" workbookViewId="0">
      <selection activeCell="C259" sqref="C259"/>
    </sheetView>
  </sheetViews>
  <sheetFormatPr baseColWidth="10" defaultColWidth="8.83203125" defaultRowHeight="15"/>
  <cols>
    <col min="1" max="1" width="23.5" bestFit="1" customWidth="1"/>
    <col min="2" max="2" width="12.5" customWidth="1"/>
    <col min="3" max="3" width="58.33203125" customWidth="1"/>
    <col min="4" max="4" width="12" customWidth="1"/>
    <col min="5" max="5" width="14.33203125" bestFit="1" customWidth="1"/>
    <col min="6" max="6" width="13.5" bestFit="1" customWidth="1"/>
    <col min="7" max="7" width="25.33203125" customWidth="1"/>
    <col min="8" max="8" width="22.6640625" customWidth="1"/>
    <col min="9" max="9" width="65.1640625" bestFit="1" customWidth="1"/>
    <col min="10" max="10" width="58.33203125" bestFit="1" customWidth="1"/>
    <col min="11" max="11" width="10" bestFit="1" customWidth="1"/>
    <col min="12" max="12" width="15.83203125" bestFit="1" customWidth="1"/>
    <col min="13" max="13" width="18.5" bestFit="1" customWidth="1"/>
    <col min="14" max="14" width="12.5" bestFit="1" customWidth="1"/>
    <col min="15" max="15" width="8.1640625" bestFit="1" customWidth="1"/>
    <col min="16" max="16" width="5" bestFit="1" customWidth="1"/>
    <col min="17" max="17" width="9" bestFit="1" customWidth="1"/>
    <col min="18" max="29" width="3" bestFit="1" customWidth="1"/>
    <col min="30" max="30" width="4" bestFit="1" customWidth="1"/>
    <col min="31" max="31" width="11.33203125" bestFit="1" customWidth="1"/>
  </cols>
  <sheetData>
    <row r="1" spans="1:6" ht="29">
      <c r="A1" s="71" t="s">
        <v>2158</v>
      </c>
    </row>
    <row r="3" spans="1:6">
      <c r="A3" s="17" t="s">
        <v>150</v>
      </c>
      <c r="B3" s="17" t="s">
        <v>151</v>
      </c>
      <c r="C3" s="17" t="s">
        <v>2105</v>
      </c>
      <c r="E3" s="59" t="s">
        <v>2108</v>
      </c>
      <c r="F3" s="59" t="s">
        <v>2109</v>
      </c>
    </row>
    <row r="4" spans="1:6">
      <c r="A4" s="60" t="s">
        <v>33</v>
      </c>
      <c r="B4" s="60" t="s">
        <v>62</v>
      </c>
      <c r="C4" s="60" t="s">
        <v>2124</v>
      </c>
      <c r="D4" s="18">
        <v>242</v>
      </c>
      <c r="E4" t="str">
        <f>INDEX('Service Data'!$B$42:$B$48,MATCH(C4,'Service Data'!$C$42:$C$48,0))</f>
        <v>EDU-6</v>
      </c>
      <c r="F4" t="str">
        <f>_xlfn.CONCAT(B4,E4)</f>
        <v>CXB-214EDU-6</v>
      </c>
    </row>
    <row r="5" spans="1:6">
      <c r="A5" s="60" t="s">
        <v>33</v>
      </c>
      <c r="B5" s="60" t="s">
        <v>62</v>
      </c>
      <c r="C5" s="60" t="s">
        <v>2126</v>
      </c>
      <c r="D5" s="18">
        <v>4197</v>
      </c>
      <c r="E5" s="60" t="str">
        <f>INDEX('Service Data'!$B$42:$B$48,MATCH(C5,'Service Data'!$C$42:$C$48,0))</f>
        <v>EDU-1</v>
      </c>
      <c r="F5" s="60" t="str">
        <f t="shared" ref="F5:F68" si="0">_xlfn.CONCAT(B5,E5)</f>
        <v>CXB-214EDU-1</v>
      </c>
    </row>
    <row r="6" spans="1:6">
      <c r="A6" s="60" t="s">
        <v>33</v>
      </c>
      <c r="B6" s="60" t="s">
        <v>62</v>
      </c>
      <c r="C6" s="60" t="s">
        <v>2141</v>
      </c>
      <c r="D6" s="18">
        <v>34.925619834710744</v>
      </c>
      <c r="E6" s="60" t="str">
        <f>INDEX('Service Data'!$B$42:$B$48,MATCH(C6,'Service Data'!$C$42:$C$48,0))</f>
        <v>EDU-7</v>
      </c>
      <c r="F6" s="60" t="str">
        <f t="shared" si="0"/>
        <v>CXB-214EDU-7</v>
      </c>
    </row>
    <row r="7" spans="1:6">
      <c r="A7" s="60" t="s">
        <v>33</v>
      </c>
      <c r="B7" s="60" t="s">
        <v>62</v>
      </c>
      <c r="C7" s="60" t="s">
        <v>2155</v>
      </c>
      <c r="D7" s="18">
        <v>4255</v>
      </c>
      <c r="E7" s="60" t="str">
        <f>INDEX('Service Data'!$B$42:$B$48,MATCH(C7,'Service Data'!$C$42:$C$48,0))</f>
        <v>EDU-3</v>
      </c>
      <c r="F7" s="60" t="str">
        <f t="shared" si="0"/>
        <v>CXB-214EDU-3</v>
      </c>
    </row>
    <row r="8" spans="1:6">
      <c r="A8" s="60" t="s">
        <v>33</v>
      </c>
      <c r="B8" s="60" t="s">
        <v>62</v>
      </c>
      <c r="C8" s="60" t="s">
        <v>2117</v>
      </c>
      <c r="D8" s="18">
        <v>81</v>
      </c>
      <c r="E8" s="60" t="str">
        <f>INDEX('Service Data'!$B$42:$B$48,MATCH(C8,'Service Data'!$C$42:$C$48,0))</f>
        <v>EDU-5</v>
      </c>
      <c r="F8" s="60" t="str">
        <f t="shared" si="0"/>
        <v>CXB-214EDU-5</v>
      </c>
    </row>
    <row r="9" spans="1:6">
      <c r="A9" s="60" t="s">
        <v>33</v>
      </c>
      <c r="B9" s="60" t="s">
        <v>62</v>
      </c>
      <c r="C9" s="60" t="s">
        <v>2112</v>
      </c>
      <c r="D9" s="18">
        <v>0</v>
      </c>
      <c r="E9" s="60" t="str">
        <f>INDEX('Service Data'!$B$42:$B$48,MATCH(C9,'Service Data'!$C$42:$C$48,0))</f>
        <v>EDU-2</v>
      </c>
      <c r="F9" s="60" t="str">
        <f t="shared" si="0"/>
        <v>CXB-214EDU-2</v>
      </c>
    </row>
    <row r="10" spans="1:6">
      <c r="A10" s="60" t="s">
        <v>33</v>
      </c>
      <c r="B10" s="60" t="s">
        <v>62</v>
      </c>
      <c r="C10" s="60" t="s">
        <v>2139</v>
      </c>
      <c r="D10" s="18">
        <v>0</v>
      </c>
      <c r="E10" s="60" t="str">
        <f>INDEX('Service Data'!$B$42:$B$48,MATCH(C10,'Service Data'!$C$42:$C$48,0))</f>
        <v>EDU-4</v>
      </c>
      <c r="F10" s="60" t="str">
        <f t="shared" si="0"/>
        <v>CXB-214EDU-4</v>
      </c>
    </row>
    <row r="11" spans="1:6">
      <c r="A11" s="60" t="s">
        <v>142</v>
      </c>
      <c r="B11" s="60" t="s">
        <v>143</v>
      </c>
      <c r="C11" s="60" t="s">
        <v>2124</v>
      </c>
      <c r="D11" s="18">
        <v>87</v>
      </c>
      <c r="E11" s="60" t="str">
        <f>INDEX('Service Data'!$B$42:$B$48,MATCH(C11,'Service Data'!$C$42:$C$48,0))</f>
        <v>EDU-6</v>
      </c>
      <c r="F11" s="60" t="str">
        <f t="shared" si="0"/>
        <v>CXB-217EDU-6</v>
      </c>
    </row>
    <row r="12" spans="1:6">
      <c r="A12" s="60" t="s">
        <v>142</v>
      </c>
      <c r="B12" s="60" t="s">
        <v>143</v>
      </c>
      <c r="C12" s="60" t="s">
        <v>2126</v>
      </c>
      <c r="D12" s="18">
        <v>1740</v>
      </c>
      <c r="E12" s="60" t="str">
        <f>INDEX('Service Data'!$B$42:$B$48,MATCH(C12,'Service Data'!$C$42:$C$48,0))</f>
        <v>EDU-1</v>
      </c>
      <c r="F12" s="60" t="str">
        <f t="shared" si="0"/>
        <v>CXB-217EDU-1</v>
      </c>
    </row>
    <row r="13" spans="1:6">
      <c r="A13" s="60" t="s">
        <v>142</v>
      </c>
      <c r="B13" s="60" t="s">
        <v>143</v>
      </c>
      <c r="C13" s="60" t="s">
        <v>2141</v>
      </c>
      <c r="D13" s="18">
        <v>36.609195402298852</v>
      </c>
      <c r="E13" s="60" t="str">
        <f>INDEX('Service Data'!$B$42:$B$48,MATCH(C13,'Service Data'!$C$42:$C$48,0))</f>
        <v>EDU-7</v>
      </c>
      <c r="F13" s="60" t="str">
        <f t="shared" si="0"/>
        <v>CXB-217EDU-7</v>
      </c>
    </row>
    <row r="14" spans="1:6">
      <c r="A14" s="60" t="s">
        <v>142</v>
      </c>
      <c r="B14" s="60" t="s">
        <v>143</v>
      </c>
      <c r="C14" s="60" t="s">
        <v>2155</v>
      </c>
      <c r="D14" s="18">
        <v>1445</v>
      </c>
      <c r="E14" s="60" t="str">
        <f>INDEX('Service Data'!$B$42:$B$48,MATCH(C14,'Service Data'!$C$42:$C$48,0))</f>
        <v>EDU-3</v>
      </c>
      <c r="F14" s="60" t="str">
        <f t="shared" si="0"/>
        <v>CXB-217EDU-3</v>
      </c>
    </row>
    <row r="15" spans="1:6">
      <c r="A15" s="60" t="s">
        <v>142</v>
      </c>
      <c r="B15" s="60" t="s">
        <v>143</v>
      </c>
      <c r="C15" s="60" t="s">
        <v>2117</v>
      </c>
      <c r="D15" s="18">
        <v>29</v>
      </c>
      <c r="E15" s="60" t="str">
        <f>INDEX('Service Data'!$B$42:$B$48,MATCH(C15,'Service Data'!$C$42:$C$48,0))</f>
        <v>EDU-5</v>
      </c>
      <c r="F15" s="60" t="str">
        <f t="shared" si="0"/>
        <v>CXB-217EDU-5</v>
      </c>
    </row>
    <row r="16" spans="1:6">
      <c r="A16" s="60" t="s">
        <v>142</v>
      </c>
      <c r="B16" s="60" t="s">
        <v>143</v>
      </c>
      <c r="C16" s="60" t="s">
        <v>2112</v>
      </c>
      <c r="D16" s="18">
        <v>0</v>
      </c>
      <c r="E16" s="60" t="str">
        <f>INDEX('Service Data'!$B$42:$B$48,MATCH(C16,'Service Data'!$C$42:$C$48,0))</f>
        <v>EDU-2</v>
      </c>
      <c r="F16" s="60" t="str">
        <f t="shared" si="0"/>
        <v>CXB-217EDU-2</v>
      </c>
    </row>
    <row r="17" spans="1:6">
      <c r="A17" s="60" t="s">
        <v>142</v>
      </c>
      <c r="B17" s="60" t="s">
        <v>143</v>
      </c>
      <c r="C17" s="60" t="s">
        <v>2139</v>
      </c>
      <c r="D17" s="18">
        <v>0</v>
      </c>
      <c r="E17" s="60" t="str">
        <f>INDEX('Service Data'!$B$42:$B$48,MATCH(C17,'Service Data'!$C$42:$C$48,0))</f>
        <v>EDU-4</v>
      </c>
      <c r="F17" s="60" t="str">
        <f t="shared" si="0"/>
        <v>CXB-217EDU-4</v>
      </c>
    </row>
    <row r="18" spans="1:6">
      <c r="A18" s="60" t="s">
        <v>54</v>
      </c>
      <c r="B18" s="60" t="s">
        <v>83</v>
      </c>
      <c r="C18" s="60" t="s">
        <v>2124</v>
      </c>
      <c r="D18" s="18">
        <v>122</v>
      </c>
      <c r="E18" s="60" t="str">
        <f>INDEX('Service Data'!$B$42:$B$48,MATCH(C18,'Service Data'!$C$42:$C$48,0))</f>
        <v>EDU-6</v>
      </c>
      <c r="F18" s="60" t="str">
        <f t="shared" si="0"/>
        <v>CXB-218EDU-6</v>
      </c>
    </row>
    <row r="19" spans="1:6">
      <c r="A19" s="60" t="s">
        <v>54</v>
      </c>
      <c r="B19" s="60" t="s">
        <v>83</v>
      </c>
      <c r="C19" s="60" t="s">
        <v>2126</v>
      </c>
      <c r="D19" s="18">
        <v>2266</v>
      </c>
      <c r="E19" s="60" t="str">
        <f>INDEX('Service Data'!$B$42:$B$48,MATCH(C19,'Service Data'!$C$42:$C$48,0))</f>
        <v>EDU-1</v>
      </c>
      <c r="F19" s="60" t="str">
        <f t="shared" si="0"/>
        <v>CXB-218EDU-1</v>
      </c>
    </row>
    <row r="20" spans="1:6">
      <c r="A20" s="60" t="s">
        <v>54</v>
      </c>
      <c r="B20" s="60" t="s">
        <v>83</v>
      </c>
      <c r="C20" s="60" t="s">
        <v>2141</v>
      </c>
      <c r="D20" s="18">
        <v>35.33606557377049</v>
      </c>
      <c r="E20" s="60" t="str">
        <f>INDEX('Service Data'!$B$42:$B$48,MATCH(C20,'Service Data'!$C$42:$C$48,0))</f>
        <v>EDU-7</v>
      </c>
      <c r="F20" s="60" t="str">
        <f t="shared" si="0"/>
        <v>CXB-218EDU-7</v>
      </c>
    </row>
    <row r="21" spans="1:6">
      <c r="A21" s="60" t="s">
        <v>54</v>
      </c>
      <c r="B21" s="60" t="s">
        <v>83</v>
      </c>
      <c r="C21" s="60" t="s">
        <v>2155</v>
      </c>
      <c r="D21" s="18">
        <v>2045</v>
      </c>
      <c r="E21" s="60" t="str">
        <f>INDEX('Service Data'!$B$42:$B$48,MATCH(C21,'Service Data'!$C$42:$C$48,0))</f>
        <v>EDU-3</v>
      </c>
      <c r="F21" s="60" t="str">
        <f t="shared" si="0"/>
        <v>CXB-218EDU-3</v>
      </c>
    </row>
    <row r="22" spans="1:6">
      <c r="A22" s="60" t="s">
        <v>54</v>
      </c>
      <c r="B22" s="60" t="s">
        <v>83</v>
      </c>
      <c r="C22" s="60" t="s">
        <v>2117</v>
      </c>
      <c r="D22" s="18">
        <v>40</v>
      </c>
      <c r="E22" s="60" t="str">
        <f>INDEX('Service Data'!$B$42:$B$48,MATCH(C22,'Service Data'!$C$42:$C$48,0))</f>
        <v>EDU-5</v>
      </c>
      <c r="F22" s="60" t="str">
        <f t="shared" si="0"/>
        <v>CXB-218EDU-5</v>
      </c>
    </row>
    <row r="23" spans="1:6">
      <c r="A23" s="60" t="s">
        <v>54</v>
      </c>
      <c r="B23" s="60" t="s">
        <v>83</v>
      </c>
      <c r="C23" s="60" t="s">
        <v>2112</v>
      </c>
      <c r="D23" s="18">
        <v>0</v>
      </c>
      <c r="E23" s="60" t="str">
        <f>INDEX('Service Data'!$B$42:$B$48,MATCH(C23,'Service Data'!$C$42:$C$48,0))</f>
        <v>EDU-2</v>
      </c>
      <c r="F23" s="60" t="str">
        <f t="shared" si="0"/>
        <v>CXB-218EDU-2</v>
      </c>
    </row>
    <row r="24" spans="1:6">
      <c r="A24" s="60" t="s">
        <v>54</v>
      </c>
      <c r="B24" s="60" t="s">
        <v>83</v>
      </c>
      <c r="C24" s="60" t="s">
        <v>2139</v>
      </c>
      <c r="D24" s="18">
        <v>0</v>
      </c>
      <c r="E24" s="60" t="str">
        <f>INDEX('Service Data'!$B$42:$B$48,MATCH(C24,'Service Data'!$C$42:$C$48,0))</f>
        <v>EDU-4</v>
      </c>
      <c r="F24" s="60" t="str">
        <f t="shared" si="0"/>
        <v>CXB-218EDU-4</v>
      </c>
    </row>
    <row r="25" spans="1:6">
      <c r="A25" s="60" t="s">
        <v>58</v>
      </c>
      <c r="B25" s="60" t="s">
        <v>87</v>
      </c>
      <c r="C25" s="60" t="s">
        <v>2124</v>
      </c>
      <c r="D25" s="18">
        <v>77</v>
      </c>
      <c r="E25" s="60" t="str">
        <f>INDEX('Service Data'!$B$42:$B$48,MATCH(C25,'Service Data'!$C$42:$C$48,0))</f>
        <v>EDU-6</v>
      </c>
      <c r="F25" s="60" t="str">
        <f t="shared" si="0"/>
        <v>CXB-220EDU-6</v>
      </c>
    </row>
    <row r="26" spans="1:6">
      <c r="A26" s="60" t="s">
        <v>58</v>
      </c>
      <c r="B26" s="60" t="s">
        <v>87</v>
      </c>
      <c r="C26" s="60" t="s">
        <v>2126</v>
      </c>
      <c r="D26" s="18">
        <v>1899</v>
      </c>
      <c r="E26" s="60" t="str">
        <f>INDEX('Service Data'!$B$42:$B$48,MATCH(C26,'Service Data'!$C$42:$C$48,0))</f>
        <v>EDU-1</v>
      </c>
      <c r="F26" s="60" t="str">
        <f t="shared" si="0"/>
        <v>CXB-220EDU-1</v>
      </c>
    </row>
    <row r="27" spans="1:6">
      <c r="A27" s="60" t="s">
        <v>58</v>
      </c>
      <c r="B27" s="60" t="s">
        <v>87</v>
      </c>
      <c r="C27" s="60" t="s">
        <v>2141</v>
      </c>
      <c r="D27" s="18">
        <v>43.81818181818182</v>
      </c>
      <c r="E27" s="60" t="str">
        <f>INDEX('Service Data'!$B$42:$B$48,MATCH(C27,'Service Data'!$C$42:$C$48,0))</f>
        <v>EDU-7</v>
      </c>
      <c r="F27" s="60" t="str">
        <f t="shared" si="0"/>
        <v>CXB-220EDU-7</v>
      </c>
    </row>
    <row r="28" spans="1:6">
      <c r="A28" s="60" t="s">
        <v>58</v>
      </c>
      <c r="B28" s="60" t="s">
        <v>87</v>
      </c>
      <c r="C28" s="60" t="s">
        <v>2155</v>
      </c>
      <c r="D28" s="18">
        <v>1475</v>
      </c>
      <c r="E28" s="60" t="str">
        <f>INDEX('Service Data'!$B$42:$B$48,MATCH(C28,'Service Data'!$C$42:$C$48,0))</f>
        <v>EDU-3</v>
      </c>
      <c r="F28" s="60" t="str">
        <f t="shared" si="0"/>
        <v>CXB-220EDU-3</v>
      </c>
    </row>
    <row r="29" spans="1:6">
      <c r="A29" s="60" t="s">
        <v>58</v>
      </c>
      <c r="B29" s="60" t="s">
        <v>87</v>
      </c>
      <c r="C29" s="60" t="s">
        <v>2117</v>
      </c>
      <c r="D29" s="18">
        <v>23</v>
      </c>
      <c r="E29" s="60" t="str">
        <f>INDEX('Service Data'!$B$42:$B$48,MATCH(C29,'Service Data'!$C$42:$C$48,0))</f>
        <v>EDU-5</v>
      </c>
      <c r="F29" s="60" t="str">
        <f t="shared" si="0"/>
        <v>CXB-220EDU-5</v>
      </c>
    </row>
    <row r="30" spans="1:6">
      <c r="A30" s="60" t="s">
        <v>58</v>
      </c>
      <c r="B30" s="60" t="s">
        <v>87</v>
      </c>
      <c r="C30" s="60" t="s">
        <v>2112</v>
      </c>
      <c r="D30" s="18">
        <v>0</v>
      </c>
      <c r="E30" s="60" t="str">
        <f>INDEX('Service Data'!$B$42:$B$48,MATCH(C30,'Service Data'!$C$42:$C$48,0))</f>
        <v>EDU-2</v>
      </c>
      <c r="F30" s="60" t="str">
        <f t="shared" si="0"/>
        <v>CXB-220EDU-2</v>
      </c>
    </row>
    <row r="31" spans="1:6">
      <c r="A31" s="60" t="s">
        <v>58</v>
      </c>
      <c r="B31" s="60" t="s">
        <v>87</v>
      </c>
      <c r="C31" s="60" t="s">
        <v>2139</v>
      </c>
      <c r="D31" s="18">
        <v>0</v>
      </c>
      <c r="E31" s="60" t="str">
        <f>INDEX('Service Data'!$B$42:$B$48,MATCH(C31,'Service Data'!$C$42:$C$48,0))</f>
        <v>EDU-4</v>
      </c>
      <c r="F31" s="60" t="str">
        <f t="shared" si="0"/>
        <v>CXB-220EDU-4</v>
      </c>
    </row>
    <row r="32" spans="1:6">
      <c r="A32" s="60" t="s">
        <v>55</v>
      </c>
      <c r="B32" s="60" t="s">
        <v>84</v>
      </c>
      <c r="C32" s="60" t="s">
        <v>2124</v>
      </c>
      <c r="D32" s="18">
        <v>132</v>
      </c>
      <c r="E32" s="60" t="str">
        <f>INDEX('Service Data'!$B$42:$B$48,MATCH(C32,'Service Data'!$C$42:$C$48,0))</f>
        <v>EDU-6</v>
      </c>
      <c r="F32" s="60" t="str">
        <f t="shared" si="0"/>
        <v>CXB-222EDU-6</v>
      </c>
    </row>
    <row r="33" spans="1:6">
      <c r="A33" s="60" t="s">
        <v>55</v>
      </c>
      <c r="B33" s="60" t="s">
        <v>84</v>
      </c>
      <c r="C33" s="60" t="s">
        <v>2126</v>
      </c>
      <c r="D33" s="18">
        <v>2527</v>
      </c>
      <c r="E33" s="60" t="str">
        <f>INDEX('Service Data'!$B$42:$B$48,MATCH(C33,'Service Data'!$C$42:$C$48,0))</f>
        <v>EDU-1</v>
      </c>
      <c r="F33" s="60" t="str">
        <f t="shared" si="0"/>
        <v>CXB-222EDU-1</v>
      </c>
    </row>
    <row r="34" spans="1:6">
      <c r="A34" s="60" t="s">
        <v>55</v>
      </c>
      <c r="B34" s="60" t="s">
        <v>84</v>
      </c>
      <c r="C34" s="60" t="s">
        <v>2141</v>
      </c>
      <c r="D34" s="18">
        <v>35.628787878787875</v>
      </c>
      <c r="E34" s="60" t="str">
        <f>INDEX('Service Data'!$B$42:$B$48,MATCH(C34,'Service Data'!$C$42:$C$48,0))</f>
        <v>EDU-7</v>
      </c>
      <c r="F34" s="60" t="str">
        <f t="shared" si="0"/>
        <v>CXB-222EDU-7</v>
      </c>
    </row>
    <row r="35" spans="1:6">
      <c r="A35" s="60" t="s">
        <v>55</v>
      </c>
      <c r="B35" s="60" t="s">
        <v>84</v>
      </c>
      <c r="C35" s="60" t="s">
        <v>2155</v>
      </c>
      <c r="D35" s="18">
        <v>2176</v>
      </c>
      <c r="E35" s="60" t="str">
        <f>INDEX('Service Data'!$B$42:$B$48,MATCH(C35,'Service Data'!$C$42:$C$48,0))</f>
        <v>EDU-3</v>
      </c>
      <c r="F35" s="60" t="str">
        <f t="shared" si="0"/>
        <v>CXB-222EDU-3</v>
      </c>
    </row>
    <row r="36" spans="1:6">
      <c r="A36" s="60" t="s">
        <v>55</v>
      </c>
      <c r="B36" s="60" t="s">
        <v>84</v>
      </c>
      <c r="C36" s="60" t="s">
        <v>2117</v>
      </c>
      <c r="D36" s="18">
        <v>44</v>
      </c>
      <c r="E36" s="60" t="str">
        <f>INDEX('Service Data'!$B$42:$B$48,MATCH(C36,'Service Data'!$C$42:$C$48,0))</f>
        <v>EDU-5</v>
      </c>
      <c r="F36" s="60" t="str">
        <f t="shared" si="0"/>
        <v>CXB-222EDU-5</v>
      </c>
    </row>
    <row r="37" spans="1:6">
      <c r="A37" s="60" t="s">
        <v>55</v>
      </c>
      <c r="B37" s="60" t="s">
        <v>84</v>
      </c>
      <c r="C37" s="60" t="s">
        <v>2112</v>
      </c>
      <c r="D37" s="18">
        <v>0</v>
      </c>
      <c r="E37" s="60" t="str">
        <f>INDEX('Service Data'!$B$42:$B$48,MATCH(C37,'Service Data'!$C$42:$C$48,0))</f>
        <v>EDU-2</v>
      </c>
      <c r="F37" s="60" t="str">
        <f t="shared" si="0"/>
        <v>CXB-222EDU-2</v>
      </c>
    </row>
    <row r="38" spans="1:6">
      <c r="A38" s="60" t="s">
        <v>55</v>
      </c>
      <c r="B38" s="60" t="s">
        <v>84</v>
      </c>
      <c r="C38" s="60" t="s">
        <v>2139</v>
      </c>
      <c r="D38" s="18">
        <v>0</v>
      </c>
      <c r="E38" s="60" t="str">
        <f>INDEX('Service Data'!$B$42:$B$48,MATCH(C38,'Service Data'!$C$42:$C$48,0))</f>
        <v>EDU-4</v>
      </c>
      <c r="F38" s="60" t="str">
        <f t="shared" si="0"/>
        <v>CXB-222EDU-4</v>
      </c>
    </row>
    <row r="39" spans="1:6">
      <c r="A39" s="60" t="s">
        <v>34</v>
      </c>
      <c r="B39" s="60" t="s">
        <v>63</v>
      </c>
      <c r="C39" s="60" t="s">
        <v>2124</v>
      </c>
      <c r="D39" s="18">
        <v>486</v>
      </c>
      <c r="E39" s="60" t="str">
        <f>INDEX('Service Data'!$B$42:$B$48,MATCH(C39,'Service Data'!$C$42:$C$48,0))</f>
        <v>EDU-6</v>
      </c>
      <c r="F39" s="60" t="str">
        <f t="shared" si="0"/>
        <v>CXB-223EDU-6</v>
      </c>
    </row>
    <row r="40" spans="1:6">
      <c r="A40" s="60" t="s">
        <v>34</v>
      </c>
      <c r="B40" s="60" t="s">
        <v>63</v>
      </c>
      <c r="C40" s="60" t="s">
        <v>2126</v>
      </c>
      <c r="D40" s="18">
        <v>6229</v>
      </c>
      <c r="E40" s="60" t="str">
        <f>INDEX('Service Data'!$B$42:$B$48,MATCH(C40,'Service Data'!$C$42:$C$48,0))</f>
        <v>EDU-1</v>
      </c>
      <c r="F40" s="60" t="str">
        <f t="shared" si="0"/>
        <v>CXB-223EDU-1</v>
      </c>
    </row>
    <row r="41" spans="1:6">
      <c r="A41" s="60" t="s">
        <v>34</v>
      </c>
      <c r="B41" s="60" t="s">
        <v>63</v>
      </c>
      <c r="C41" s="60" t="s">
        <v>2141</v>
      </c>
      <c r="D41" s="18">
        <v>26.168724279835391</v>
      </c>
      <c r="E41" s="60" t="str">
        <f>INDEX('Service Data'!$B$42:$B$48,MATCH(C41,'Service Data'!$C$42:$C$48,0))</f>
        <v>EDU-7</v>
      </c>
      <c r="F41" s="60" t="str">
        <f t="shared" si="0"/>
        <v>CXB-223EDU-7</v>
      </c>
    </row>
    <row r="42" spans="1:6">
      <c r="A42" s="60" t="s">
        <v>34</v>
      </c>
      <c r="B42" s="60" t="s">
        <v>63</v>
      </c>
      <c r="C42" s="60" t="s">
        <v>2155</v>
      </c>
      <c r="D42" s="18">
        <v>6489</v>
      </c>
      <c r="E42" s="60" t="str">
        <f>INDEX('Service Data'!$B$42:$B$48,MATCH(C42,'Service Data'!$C$42:$C$48,0))</f>
        <v>EDU-3</v>
      </c>
      <c r="F42" s="60" t="str">
        <f t="shared" si="0"/>
        <v>CXB-223EDU-3</v>
      </c>
    </row>
    <row r="43" spans="1:6">
      <c r="A43" s="60" t="s">
        <v>34</v>
      </c>
      <c r="B43" s="60" t="s">
        <v>63</v>
      </c>
      <c r="C43" s="60" t="s">
        <v>2117</v>
      </c>
      <c r="D43" s="18">
        <v>97</v>
      </c>
      <c r="E43" s="60" t="str">
        <f>INDEX('Service Data'!$B$42:$B$48,MATCH(C43,'Service Data'!$C$42:$C$48,0))</f>
        <v>EDU-5</v>
      </c>
      <c r="F43" s="60" t="str">
        <f t="shared" si="0"/>
        <v>CXB-223EDU-5</v>
      </c>
    </row>
    <row r="44" spans="1:6">
      <c r="A44" s="60" t="s">
        <v>34</v>
      </c>
      <c r="B44" s="60" t="s">
        <v>63</v>
      </c>
      <c r="C44" s="60" t="s">
        <v>2112</v>
      </c>
      <c r="D44" s="18">
        <v>0</v>
      </c>
      <c r="E44" s="60" t="str">
        <f>INDEX('Service Data'!$B$42:$B$48,MATCH(C44,'Service Data'!$C$42:$C$48,0))</f>
        <v>EDU-2</v>
      </c>
      <c r="F44" s="60" t="str">
        <f t="shared" si="0"/>
        <v>CXB-223EDU-2</v>
      </c>
    </row>
    <row r="45" spans="1:6">
      <c r="A45" s="60" t="s">
        <v>34</v>
      </c>
      <c r="B45" s="60" t="s">
        <v>63</v>
      </c>
      <c r="C45" s="60" t="s">
        <v>2139</v>
      </c>
      <c r="D45" s="18">
        <v>0</v>
      </c>
      <c r="E45" s="60" t="str">
        <f>INDEX('Service Data'!$B$42:$B$48,MATCH(C45,'Service Data'!$C$42:$C$48,0))</f>
        <v>EDU-4</v>
      </c>
      <c r="F45" s="60" t="str">
        <f t="shared" si="0"/>
        <v>CXB-223EDU-4</v>
      </c>
    </row>
    <row r="46" spans="1:6">
      <c r="A46" s="60" t="s">
        <v>35</v>
      </c>
      <c r="B46" s="60" t="s">
        <v>64</v>
      </c>
      <c r="C46" s="60" t="s">
        <v>2124</v>
      </c>
      <c r="D46" s="18">
        <v>156</v>
      </c>
      <c r="E46" s="60" t="str">
        <f>INDEX('Service Data'!$B$42:$B$48,MATCH(C46,'Service Data'!$C$42:$C$48,0))</f>
        <v>EDU-6</v>
      </c>
      <c r="F46" s="60" t="str">
        <f t="shared" si="0"/>
        <v>CXB-224EDU-6</v>
      </c>
    </row>
    <row r="47" spans="1:6">
      <c r="A47" s="60" t="s">
        <v>35</v>
      </c>
      <c r="B47" s="60" t="s">
        <v>64</v>
      </c>
      <c r="C47" s="60" t="s">
        <v>2126</v>
      </c>
      <c r="D47" s="18">
        <v>2934</v>
      </c>
      <c r="E47" s="60" t="str">
        <f>INDEX('Service Data'!$B$42:$B$48,MATCH(C47,'Service Data'!$C$42:$C$48,0))</f>
        <v>EDU-1</v>
      </c>
      <c r="F47" s="60" t="str">
        <f t="shared" si="0"/>
        <v>CXB-224EDU-1</v>
      </c>
    </row>
    <row r="48" spans="1:6">
      <c r="A48" s="60" t="s">
        <v>35</v>
      </c>
      <c r="B48" s="60" t="s">
        <v>64</v>
      </c>
      <c r="C48" s="60" t="s">
        <v>2141</v>
      </c>
      <c r="D48" s="18">
        <v>38.237179487179489</v>
      </c>
      <c r="E48" s="60" t="str">
        <f>INDEX('Service Data'!$B$42:$B$48,MATCH(C48,'Service Data'!$C$42:$C$48,0))</f>
        <v>EDU-7</v>
      </c>
      <c r="F48" s="60" t="str">
        <f t="shared" si="0"/>
        <v>CXB-224EDU-7</v>
      </c>
    </row>
    <row r="49" spans="1:6">
      <c r="A49" s="60" t="s">
        <v>35</v>
      </c>
      <c r="B49" s="60" t="s">
        <v>64</v>
      </c>
      <c r="C49" s="60" t="s">
        <v>2155</v>
      </c>
      <c r="D49" s="18">
        <v>3031</v>
      </c>
      <c r="E49" s="60" t="str">
        <f>INDEX('Service Data'!$B$42:$B$48,MATCH(C49,'Service Data'!$C$42:$C$48,0))</f>
        <v>EDU-3</v>
      </c>
      <c r="F49" s="60" t="str">
        <f t="shared" si="0"/>
        <v>CXB-224EDU-3</v>
      </c>
    </row>
    <row r="50" spans="1:6">
      <c r="A50" s="60" t="s">
        <v>35</v>
      </c>
      <c r="B50" s="60" t="s">
        <v>64</v>
      </c>
      <c r="C50" s="60" t="s">
        <v>2117</v>
      </c>
      <c r="D50" s="18">
        <v>54</v>
      </c>
      <c r="E50" s="60" t="str">
        <f>INDEX('Service Data'!$B$42:$B$48,MATCH(C50,'Service Data'!$C$42:$C$48,0))</f>
        <v>EDU-5</v>
      </c>
      <c r="F50" s="60" t="str">
        <f t="shared" si="0"/>
        <v>CXB-224EDU-5</v>
      </c>
    </row>
    <row r="51" spans="1:6">
      <c r="A51" s="60" t="s">
        <v>35</v>
      </c>
      <c r="B51" s="60" t="s">
        <v>64</v>
      </c>
      <c r="C51" s="60" t="s">
        <v>2112</v>
      </c>
      <c r="D51" s="18">
        <v>0</v>
      </c>
      <c r="E51" s="60" t="str">
        <f>INDEX('Service Data'!$B$42:$B$48,MATCH(C51,'Service Data'!$C$42:$C$48,0))</f>
        <v>EDU-2</v>
      </c>
      <c r="F51" s="60" t="str">
        <f t="shared" si="0"/>
        <v>CXB-224EDU-2</v>
      </c>
    </row>
    <row r="52" spans="1:6">
      <c r="A52" s="60" t="s">
        <v>35</v>
      </c>
      <c r="B52" s="60" t="s">
        <v>64</v>
      </c>
      <c r="C52" s="60" t="s">
        <v>2139</v>
      </c>
      <c r="D52" s="18">
        <v>0</v>
      </c>
      <c r="E52" s="60" t="str">
        <f>INDEX('Service Data'!$B$42:$B$48,MATCH(C52,'Service Data'!$C$42:$C$48,0))</f>
        <v>EDU-4</v>
      </c>
      <c r="F52" s="60" t="str">
        <f t="shared" si="0"/>
        <v>CXB-224EDU-4</v>
      </c>
    </row>
    <row r="53" spans="1:6">
      <c r="A53" s="60" t="s">
        <v>39</v>
      </c>
      <c r="B53" s="60" t="s">
        <v>68</v>
      </c>
      <c r="C53" s="60" t="s">
        <v>2124</v>
      </c>
      <c r="D53" s="18">
        <v>45</v>
      </c>
      <c r="E53" s="60" t="str">
        <f>INDEX('Service Data'!$B$42:$B$48,MATCH(C53,'Service Data'!$C$42:$C$48,0))</f>
        <v>EDU-6</v>
      </c>
      <c r="F53" s="60" t="str">
        <f t="shared" si="0"/>
        <v>CXB-212EDU-6</v>
      </c>
    </row>
    <row r="54" spans="1:6">
      <c r="A54" s="60" t="s">
        <v>39</v>
      </c>
      <c r="B54" s="60" t="s">
        <v>68</v>
      </c>
      <c r="C54" s="60" t="s">
        <v>2126</v>
      </c>
      <c r="D54" s="18">
        <v>1163</v>
      </c>
      <c r="E54" s="60" t="str">
        <f>INDEX('Service Data'!$B$42:$B$48,MATCH(C54,'Service Data'!$C$42:$C$48,0))</f>
        <v>EDU-1</v>
      </c>
      <c r="F54" s="60" t="str">
        <f t="shared" si="0"/>
        <v>CXB-212EDU-1</v>
      </c>
    </row>
    <row r="55" spans="1:6">
      <c r="A55" s="60" t="s">
        <v>39</v>
      </c>
      <c r="B55" s="60" t="s">
        <v>68</v>
      </c>
      <c r="C55" s="60" t="s">
        <v>2141</v>
      </c>
      <c r="D55" s="18">
        <v>52.711111111111109</v>
      </c>
      <c r="E55" s="60" t="str">
        <f>INDEX('Service Data'!$B$42:$B$48,MATCH(C55,'Service Data'!$C$42:$C$48,0))</f>
        <v>EDU-7</v>
      </c>
      <c r="F55" s="60" t="str">
        <f t="shared" si="0"/>
        <v>CXB-212EDU-7</v>
      </c>
    </row>
    <row r="56" spans="1:6">
      <c r="A56" s="60" t="s">
        <v>39</v>
      </c>
      <c r="B56" s="60" t="s">
        <v>68</v>
      </c>
      <c r="C56" s="60" t="s">
        <v>2155</v>
      </c>
      <c r="D56" s="18">
        <v>1209</v>
      </c>
      <c r="E56" s="60" t="str">
        <f>INDEX('Service Data'!$B$42:$B$48,MATCH(C56,'Service Data'!$C$42:$C$48,0))</f>
        <v>EDU-3</v>
      </c>
      <c r="F56" s="60" t="str">
        <f t="shared" si="0"/>
        <v>CXB-212EDU-3</v>
      </c>
    </row>
    <row r="57" spans="1:6">
      <c r="A57" s="60" t="s">
        <v>39</v>
      </c>
      <c r="B57" s="60" t="s">
        <v>68</v>
      </c>
      <c r="C57" s="60" t="s">
        <v>2117</v>
      </c>
      <c r="D57" s="18">
        <v>15</v>
      </c>
      <c r="E57" s="60" t="str">
        <f>INDEX('Service Data'!$B$42:$B$48,MATCH(C57,'Service Data'!$C$42:$C$48,0))</f>
        <v>EDU-5</v>
      </c>
      <c r="F57" s="60" t="str">
        <f t="shared" si="0"/>
        <v>CXB-212EDU-5</v>
      </c>
    </row>
    <row r="58" spans="1:6">
      <c r="A58" s="60" t="s">
        <v>39</v>
      </c>
      <c r="B58" s="60" t="s">
        <v>68</v>
      </c>
      <c r="C58" s="60" t="s">
        <v>2112</v>
      </c>
      <c r="D58" s="18">
        <v>0</v>
      </c>
      <c r="E58" s="60" t="str">
        <f>INDEX('Service Data'!$B$42:$B$48,MATCH(C58,'Service Data'!$C$42:$C$48,0))</f>
        <v>EDU-2</v>
      </c>
      <c r="F58" s="60" t="str">
        <f t="shared" si="0"/>
        <v>CXB-212EDU-2</v>
      </c>
    </row>
    <row r="59" spans="1:6">
      <c r="A59" s="60" t="s">
        <v>39</v>
      </c>
      <c r="B59" s="60" t="s">
        <v>68</v>
      </c>
      <c r="C59" s="60" t="s">
        <v>2139</v>
      </c>
      <c r="D59" s="18">
        <v>0</v>
      </c>
      <c r="E59" s="60" t="str">
        <f>INDEX('Service Data'!$B$42:$B$48,MATCH(C59,'Service Data'!$C$42:$C$48,0))</f>
        <v>EDU-4</v>
      </c>
      <c r="F59" s="60" t="str">
        <f t="shared" si="0"/>
        <v>CXB-212EDU-4</v>
      </c>
    </row>
    <row r="60" spans="1:6">
      <c r="A60" s="60" t="s">
        <v>56</v>
      </c>
      <c r="B60" s="60" t="s">
        <v>85</v>
      </c>
      <c r="C60" s="60" t="s">
        <v>2124</v>
      </c>
      <c r="D60" s="18">
        <v>254</v>
      </c>
      <c r="E60" s="60" t="str">
        <f>INDEX('Service Data'!$B$42:$B$48,MATCH(C60,'Service Data'!$C$42:$C$48,0))</f>
        <v>EDU-6</v>
      </c>
      <c r="F60" s="60" t="str">
        <f t="shared" si="0"/>
        <v>CXB-215EDU-6</v>
      </c>
    </row>
    <row r="61" spans="1:6">
      <c r="A61" s="60" t="s">
        <v>56</v>
      </c>
      <c r="B61" s="60" t="s">
        <v>85</v>
      </c>
      <c r="C61" s="60" t="s">
        <v>2126</v>
      </c>
      <c r="D61" s="18">
        <v>4549</v>
      </c>
      <c r="E61" s="60" t="str">
        <f>INDEX('Service Data'!$B$42:$B$48,MATCH(C61,'Service Data'!$C$42:$C$48,0))</f>
        <v>EDU-1</v>
      </c>
      <c r="F61" s="60" t="str">
        <f t="shared" si="0"/>
        <v>CXB-215EDU-1</v>
      </c>
    </row>
    <row r="62" spans="1:6">
      <c r="A62" s="60" t="s">
        <v>56</v>
      </c>
      <c r="B62" s="60" t="s">
        <v>85</v>
      </c>
      <c r="C62" s="60" t="s">
        <v>2141</v>
      </c>
      <c r="D62" s="18">
        <v>34.098425196850393</v>
      </c>
      <c r="E62" s="60" t="str">
        <f>INDEX('Service Data'!$B$42:$B$48,MATCH(C62,'Service Data'!$C$42:$C$48,0))</f>
        <v>EDU-7</v>
      </c>
      <c r="F62" s="60" t="str">
        <f t="shared" si="0"/>
        <v>CXB-215EDU-7</v>
      </c>
    </row>
    <row r="63" spans="1:6">
      <c r="A63" s="60" t="s">
        <v>56</v>
      </c>
      <c r="B63" s="60" t="s">
        <v>85</v>
      </c>
      <c r="C63" s="60" t="s">
        <v>2155</v>
      </c>
      <c r="D63" s="18">
        <v>4112</v>
      </c>
      <c r="E63" s="60" t="str">
        <f>INDEX('Service Data'!$B$42:$B$48,MATCH(C63,'Service Data'!$C$42:$C$48,0))</f>
        <v>EDU-3</v>
      </c>
      <c r="F63" s="60" t="str">
        <f t="shared" si="0"/>
        <v>CXB-215EDU-3</v>
      </c>
    </row>
    <row r="64" spans="1:6">
      <c r="A64" s="60" t="s">
        <v>56</v>
      </c>
      <c r="B64" s="60" t="s">
        <v>85</v>
      </c>
      <c r="C64" s="60" t="s">
        <v>2117</v>
      </c>
      <c r="D64" s="18">
        <v>85</v>
      </c>
      <c r="E64" s="60" t="str">
        <f>INDEX('Service Data'!$B$42:$B$48,MATCH(C64,'Service Data'!$C$42:$C$48,0))</f>
        <v>EDU-5</v>
      </c>
      <c r="F64" s="60" t="str">
        <f t="shared" si="0"/>
        <v>CXB-215EDU-5</v>
      </c>
    </row>
    <row r="65" spans="1:6">
      <c r="A65" s="60" t="s">
        <v>56</v>
      </c>
      <c r="B65" s="60" t="s">
        <v>85</v>
      </c>
      <c r="C65" s="60" t="s">
        <v>2112</v>
      </c>
      <c r="D65" s="18">
        <v>0</v>
      </c>
      <c r="E65" s="60" t="str">
        <f>INDEX('Service Data'!$B$42:$B$48,MATCH(C65,'Service Data'!$C$42:$C$48,0))</f>
        <v>EDU-2</v>
      </c>
      <c r="F65" s="60" t="str">
        <f t="shared" si="0"/>
        <v>CXB-215EDU-2</v>
      </c>
    </row>
    <row r="66" spans="1:6">
      <c r="A66" s="60" t="s">
        <v>56</v>
      </c>
      <c r="B66" s="60" t="s">
        <v>85</v>
      </c>
      <c r="C66" s="60" t="s">
        <v>2139</v>
      </c>
      <c r="D66" s="18">
        <v>0</v>
      </c>
      <c r="E66" s="60" t="str">
        <f>INDEX('Service Data'!$B$42:$B$48,MATCH(C66,'Service Data'!$C$42:$C$48,0))</f>
        <v>EDU-4</v>
      </c>
      <c r="F66" s="60" t="str">
        <f t="shared" si="0"/>
        <v>CXB-215EDU-4</v>
      </c>
    </row>
    <row r="67" spans="1:6">
      <c r="A67" s="60" t="s">
        <v>57</v>
      </c>
      <c r="B67" s="60" t="s">
        <v>86</v>
      </c>
      <c r="C67" s="60" t="s">
        <v>2124</v>
      </c>
      <c r="D67" s="18">
        <v>73</v>
      </c>
      <c r="E67" s="60" t="str">
        <f>INDEX('Service Data'!$B$42:$B$48,MATCH(C67,'Service Data'!$C$42:$C$48,0))</f>
        <v>EDU-6</v>
      </c>
      <c r="F67" s="60" t="str">
        <f t="shared" si="0"/>
        <v>CXB-219EDU-6</v>
      </c>
    </row>
    <row r="68" spans="1:6">
      <c r="A68" s="60" t="s">
        <v>57</v>
      </c>
      <c r="B68" s="60" t="s">
        <v>86</v>
      </c>
      <c r="C68" s="60" t="s">
        <v>2126</v>
      </c>
      <c r="D68" s="18">
        <v>1397</v>
      </c>
      <c r="E68" s="60" t="str">
        <f>INDEX('Service Data'!$B$42:$B$48,MATCH(C68,'Service Data'!$C$42:$C$48,0))</f>
        <v>EDU-1</v>
      </c>
      <c r="F68" s="60" t="str">
        <f t="shared" si="0"/>
        <v>CXB-219EDU-1</v>
      </c>
    </row>
    <row r="69" spans="1:6">
      <c r="A69" s="60" t="s">
        <v>57</v>
      </c>
      <c r="B69" s="60" t="s">
        <v>86</v>
      </c>
      <c r="C69" s="60" t="s">
        <v>2141</v>
      </c>
      <c r="D69" s="18">
        <v>36.315068493150683</v>
      </c>
      <c r="E69" s="60" t="str">
        <f>INDEX('Service Data'!$B$42:$B$48,MATCH(C69,'Service Data'!$C$42:$C$48,0))</f>
        <v>EDU-7</v>
      </c>
      <c r="F69" s="60" t="str">
        <f t="shared" ref="F69:F132" si="1">_xlfn.CONCAT(B69,E69)</f>
        <v>CXB-219EDU-7</v>
      </c>
    </row>
    <row r="70" spans="1:6">
      <c r="A70" s="60" t="s">
        <v>57</v>
      </c>
      <c r="B70" s="60" t="s">
        <v>86</v>
      </c>
      <c r="C70" s="60" t="s">
        <v>2155</v>
      </c>
      <c r="D70" s="18">
        <v>1254</v>
      </c>
      <c r="E70" s="60" t="str">
        <f>INDEX('Service Data'!$B$42:$B$48,MATCH(C70,'Service Data'!$C$42:$C$48,0))</f>
        <v>EDU-3</v>
      </c>
      <c r="F70" s="60" t="str">
        <f t="shared" si="1"/>
        <v>CXB-219EDU-3</v>
      </c>
    </row>
    <row r="71" spans="1:6">
      <c r="A71" s="60" t="s">
        <v>57</v>
      </c>
      <c r="B71" s="60" t="s">
        <v>86</v>
      </c>
      <c r="C71" s="60" t="s">
        <v>2117</v>
      </c>
      <c r="D71" s="18">
        <v>23</v>
      </c>
      <c r="E71" s="60" t="str">
        <f>INDEX('Service Data'!$B$42:$B$48,MATCH(C71,'Service Data'!$C$42:$C$48,0))</f>
        <v>EDU-5</v>
      </c>
      <c r="F71" s="60" t="str">
        <f t="shared" si="1"/>
        <v>CXB-219EDU-5</v>
      </c>
    </row>
    <row r="72" spans="1:6">
      <c r="A72" s="60" t="s">
        <v>57</v>
      </c>
      <c r="B72" s="60" t="s">
        <v>86</v>
      </c>
      <c r="C72" s="60" t="s">
        <v>2112</v>
      </c>
      <c r="D72" s="18">
        <v>0</v>
      </c>
      <c r="E72" s="60" t="str">
        <f>INDEX('Service Data'!$B$42:$B$48,MATCH(C72,'Service Data'!$C$42:$C$48,0))</f>
        <v>EDU-2</v>
      </c>
      <c r="F72" s="60" t="str">
        <f t="shared" si="1"/>
        <v>CXB-219EDU-2</v>
      </c>
    </row>
    <row r="73" spans="1:6">
      <c r="A73" s="60" t="s">
        <v>57</v>
      </c>
      <c r="B73" s="60" t="s">
        <v>86</v>
      </c>
      <c r="C73" s="60" t="s">
        <v>2139</v>
      </c>
      <c r="D73" s="18">
        <v>0</v>
      </c>
      <c r="E73" s="60" t="str">
        <f>INDEX('Service Data'!$B$42:$B$48,MATCH(C73,'Service Data'!$C$42:$C$48,0))</f>
        <v>EDU-4</v>
      </c>
      <c r="F73" s="60" t="str">
        <f t="shared" si="1"/>
        <v>CXB-219EDU-4</v>
      </c>
    </row>
    <row r="74" spans="1:6">
      <c r="A74" s="60" t="s">
        <v>44</v>
      </c>
      <c r="B74" s="60" t="s">
        <v>73</v>
      </c>
      <c r="C74" s="60" t="s">
        <v>2124</v>
      </c>
      <c r="D74" s="18">
        <v>66</v>
      </c>
      <c r="E74" s="60" t="str">
        <f>INDEX('Service Data'!$B$42:$B$48,MATCH(C74,'Service Data'!$C$42:$C$48,0))</f>
        <v>EDU-6</v>
      </c>
      <c r="F74" s="60" t="str">
        <f t="shared" si="1"/>
        <v>CXB-201EDU-6</v>
      </c>
    </row>
    <row r="75" spans="1:6">
      <c r="A75" s="60" t="s">
        <v>44</v>
      </c>
      <c r="B75" s="60" t="s">
        <v>73</v>
      </c>
      <c r="C75" s="60" t="s">
        <v>2126</v>
      </c>
      <c r="D75" s="18">
        <v>1289</v>
      </c>
      <c r="E75" s="60" t="str">
        <f>INDEX('Service Data'!$B$42:$B$48,MATCH(C75,'Service Data'!$C$42:$C$48,0))</f>
        <v>EDU-1</v>
      </c>
      <c r="F75" s="60" t="str">
        <f t="shared" si="1"/>
        <v>CXB-201EDU-1</v>
      </c>
    </row>
    <row r="76" spans="1:6">
      <c r="A76" s="60" t="s">
        <v>44</v>
      </c>
      <c r="B76" s="60" t="s">
        <v>73</v>
      </c>
      <c r="C76" s="60" t="s">
        <v>2141</v>
      </c>
      <c r="D76" s="18">
        <v>39.909090909090907</v>
      </c>
      <c r="E76" s="60" t="str">
        <f>INDEX('Service Data'!$B$42:$B$48,MATCH(C76,'Service Data'!$C$42:$C$48,0))</f>
        <v>EDU-7</v>
      </c>
      <c r="F76" s="60" t="str">
        <f t="shared" si="1"/>
        <v>CXB-201EDU-7</v>
      </c>
    </row>
    <row r="77" spans="1:6">
      <c r="A77" s="60" t="s">
        <v>44</v>
      </c>
      <c r="B77" s="60" t="s">
        <v>73</v>
      </c>
      <c r="C77" s="60" t="s">
        <v>2155</v>
      </c>
      <c r="D77" s="18">
        <v>1345</v>
      </c>
      <c r="E77" s="60" t="str">
        <f>INDEX('Service Data'!$B$42:$B$48,MATCH(C77,'Service Data'!$C$42:$C$48,0))</f>
        <v>EDU-3</v>
      </c>
      <c r="F77" s="60" t="str">
        <f t="shared" si="1"/>
        <v>CXB-201EDU-3</v>
      </c>
    </row>
    <row r="78" spans="1:6">
      <c r="A78" s="60" t="s">
        <v>44</v>
      </c>
      <c r="B78" s="60" t="s">
        <v>73</v>
      </c>
      <c r="C78" s="60" t="s">
        <v>2117</v>
      </c>
      <c r="D78" s="18">
        <v>22</v>
      </c>
      <c r="E78" s="60" t="str">
        <f>INDEX('Service Data'!$B$42:$B$48,MATCH(C78,'Service Data'!$C$42:$C$48,0))</f>
        <v>EDU-5</v>
      </c>
      <c r="F78" s="60" t="str">
        <f t="shared" si="1"/>
        <v>CXB-201EDU-5</v>
      </c>
    </row>
    <row r="79" spans="1:6">
      <c r="A79" s="60" t="s">
        <v>44</v>
      </c>
      <c r="B79" s="60" t="s">
        <v>73</v>
      </c>
      <c r="C79" s="60" t="s">
        <v>2112</v>
      </c>
      <c r="D79" s="18">
        <v>0</v>
      </c>
      <c r="E79" s="60" t="str">
        <f>INDEX('Service Data'!$B$42:$B$48,MATCH(C79,'Service Data'!$C$42:$C$48,0))</f>
        <v>EDU-2</v>
      </c>
      <c r="F79" s="60" t="str">
        <f t="shared" si="1"/>
        <v>CXB-201EDU-2</v>
      </c>
    </row>
    <row r="80" spans="1:6">
      <c r="A80" s="60" t="s">
        <v>44</v>
      </c>
      <c r="B80" s="60" t="s">
        <v>73</v>
      </c>
      <c r="C80" s="60" t="s">
        <v>2139</v>
      </c>
      <c r="D80" s="18">
        <v>0</v>
      </c>
      <c r="E80" s="60" t="str">
        <f>INDEX('Service Data'!$B$42:$B$48,MATCH(C80,'Service Data'!$C$42:$C$48,0))</f>
        <v>EDU-4</v>
      </c>
      <c r="F80" s="60" t="str">
        <f t="shared" si="1"/>
        <v>CXB-201EDU-4</v>
      </c>
    </row>
    <row r="81" spans="1:6">
      <c r="A81" s="60" t="s">
        <v>45</v>
      </c>
      <c r="B81" s="60" t="s">
        <v>74</v>
      </c>
      <c r="C81" s="60" t="s">
        <v>2124</v>
      </c>
      <c r="D81" s="18">
        <v>84</v>
      </c>
      <c r="E81" s="60" t="str">
        <f>INDEX('Service Data'!$B$42:$B$48,MATCH(C81,'Service Data'!$C$42:$C$48,0))</f>
        <v>EDU-6</v>
      </c>
      <c r="F81" s="60" t="str">
        <f t="shared" si="1"/>
        <v>CXB-202EDU-6</v>
      </c>
    </row>
    <row r="82" spans="1:6">
      <c r="A82" s="60" t="s">
        <v>45</v>
      </c>
      <c r="B82" s="60" t="s">
        <v>74</v>
      </c>
      <c r="C82" s="60" t="s">
        <v>2126</v>
      </c>
      <c r="D82" s="18">
        <v>1605</v>
      </c>
      <c r="E82" s="60" t="str">
        <f>INDEX('Service Data'!$B$42:$B$48,MATCH(C82,'Service Data'!$C$42:$C$48,0))</f>
        <v>EDU-1</v>
      </c>
      <c r="F82" s="60" t="str">
        <f t="shared" si="1"/>
        <v>CXB-202EDU-1</v>
      </c>
    </row>
    <row r="83" spans="1:6">
      <c r="A83" s="60" t="s">
        <v>45</v>
      </c>
      <c r="B83" s="60" t="s">
        <v>74</v>
      </c>
      <c r="C83" s="60" t="s">
        <v>2141</v>
      </c>
      <c r="D83" s="18">
        <v>39.333333333333336</v>
      </c>
      <c r="E83" s="60" t="str">
        <f>INDEX('Service Data'!$B$42:$B$48,MATCH(C83,'Service Data'!$C$42:$C$48,0))</f>
        <v>EDU-7</v>
      </c>
      <c r="F83" s="60" t="str">
        <f t="shared" si="1"/>
        <v>CXB-202EDU-7</v>
      </c>
    </row>
    <row r="84" spans="1:6">
      <c r="A84" s="60" t="s">
        <v>45</v>
      </c>
      <c r="B84" s="60" t="s">
        <v>74</v>
      </c>
      <c r="C84" s="60" t="s">
        <v>2155</v>
      </c>
      <c r="D84" s="18">
        <v>1699</v>
      </c>
      <c r="E84" s="60" t="str">
        <f>INDEX('Service Data'!$B$42:$B$48,MATCH(C84,'Service Data'!$C$42:$C$48,0))</f>
        <v>EDU-3</v>
      </c>
      <c r="F84" s="60" t="str">
        <f t="shared" si="1"/>
        <v>CXB-202EDU-3</v>
      </c>
    </row>
    <row r="85" spans="1:6">
      <c r="A85" s="60" t="s">
        <v>45</v>
      </c>
      <c r="B85" s="60" t="s">
        <v>74</v>
      </c>
      <c r="C85" s="60" t="s">
        <v>2117</v>
      </c>
      <c r="D85" s="18">
        <v>27</v>
      </c>
      <c r="E85" s="60" t="str">
        <f>INDEX('Service Data'!$B$42:$B$48,MATCH(C85,'Service Data'!$C$42:$C$48,0))</f>
        <v>EDU-5</v>
      </c>
      <c r="F85" s="60" t="str">
        <f t="shared" si="1"/>
        <v>CXB-202EDU-5</v>
      </c>
    </row>
    <row r="86" spans="1:6">
      <c r="A86" s="60" t="s">
        <v>45</v>
      </c>
      <c r="B86" s="60" t="s">
        <v>74</v>
      </c>
      <c r="C86" s="60" t="s">
        <v>2112</v>
      </c>
      <c r="D86" s="18">
        <v>0</v>
      </c>
      <c r="E86" s="60" t="str">
        <f>INDEX('Service Data'!$B$42:$B$48,MATCH(C86,'Service Data'!$C$42:$C$48,0))</f>
        <v>EDU-2</v>
      </c>
      <c r="F86" s="60" t="str">
        <f t="shared" si="1"/>
        <v>CXB-202EDU-2</v>
      </c>
    </row>
    <row r="87" spans="1:6">
      <c r="A87" s="60" t="s">
        <v>45</v>
      </c>
      <c r="B87" s="60" t="s">
        <v>74</v>
      </c>
      <c r="C87" s="60" t="s">
        <v>2139</v>
      </c>
      <c r="D87" s="18">
        <v>0</v>
      </c>
      <c r="E87" s="60" t="str">
        <f>INDEX('Service Data'!$B$42:$B$48,MATCH(C87,'Service Data'!$C$42:$C$48,0))</f>
        <v>EDU-4</v>
      </c>
      <c r="F87" s="60" t="str">
        <f t="shared" si="1"/>
        <v>CXB-202EDU-4</v>
      </c>
    </row>
    <row r="88" spans="1:6">
      <c r="A88" s="60" t="s">
        <v>146</v>
      </c>
      <c r="B88" s="60" t="s">
        <v>147</v>
      </c>
      <c r="C88" s="60" t="s">
        <v>2124</v>
      </c>
      <c r="D88" s="18">
        <v>15</v>
      </c>
      <c r="E88" s="60" t="str">
        <f>INDEX('Service Data'!$B$42:$B$48,MATCH(C88,'Service Data'!$C$42:$C$48,0))</f>
        <v>EDU-6</v>
      </c>
      <c r="F88" s="60" t="str">
        <f t="shared" si="1"/>
        <v>CXB-216EDU-6</v>
      </c>
    </row>
    <row r="89" spans="1:6">
      <c r="A89" s="60" t="s">
        <v>146</v>
      </c>
      <c r="B89" s="60" t="s">
        <v>147</v>
      </c>
      <c r="C89" s="60" t="s">
        <v>2126</v>
      </c>
      <c r="D89" s="18">
        <v>195</v>
      </c>
      <c r="E89" s="60" t="str">
        <f>INDEX('Service Data'!$B$42:$B$48,MATCH(C89,'Service Data'!$C$42:$C$48,0))</f>
        <v>EDU-1</v>
      </c>
      <c r="F89" s="60" t="str">
        <f t="shared" si="1"/>
        <v>CXB-216EDU-1</v>
      </c>
    </row>
    <row r="90" spans="1:6">
      <c r="A90" s="60" t="s">
        <v>146</v>
      </c>
      <c r="B90" s="60" t="s">
        <v>147</v>
      </c>
      <c r="C90" s="60" t="s">
        <v>2141</v>
      </c>
      <c r="D90" s="18">
        <v>25.2</v>
      </c>
      <c r="E90" s="60" t="str">
        <f>INDEX('Service Data'!$B$42:$B$48,MATCH(C90,'Service Data'!$C$42:$C$48,0))</f>
        <v>EDU-7</v>
      </c>
      <c r="F90" s="60" t="str">
        <f t="shared" si="1"/>
        <v>CXB-216EDU-7</v>
      </c>
    </row>
    <row r="91" spans="1:6">
      <c r="A91" s="60" t="s">
        <v>146</v>
      </c>
      <c r="B91" s="60" t="s">
        <v>147</v>
      </c>
      <c r="C91" s="60" t="s">
        <v>2155</v>
      </c>
      <c r="D91" s="18">
        <v>183</v>
      </c>
      <c r="E91" s="60" t="str">
        <f>INDEX('Service Data'!$B$42:$B$48,MATCH(C91,'Service Data'!$C$42:$C$48,0))</f>
        <v>EDU-3</v>
      </c>
      <c r="F91" s="60" t="str">
        <f t="shared" si="1"/>
        <v>CXB-216EDU-3</v>
      </c>
    </row>
    <row r="92" spans="1:6">
      <c r="A92" s="60" t="s">
        <v>146</v>
      </c>
      <c r="B92" s="60" t="s">
        <v>147</v>
      </c>
      <c r="C92" s="60" t="s">
        <v>2117</v>
      </c>
      <c r="D92" s="18">
        <v>5</v>
      </c>
      <c r="E92" s="60" t="str">
        <f>INDEX('Service Data'!$B$42:$B$48,MATCH(C92,'Service Data'!$C$42:$C$48,0))</f>
        <v>EDU-5</v>
      </c>
      <c r="F92" s="60" t="str">
        <f t="shared" si="1"/>
        <v>CXB-216EDU-5</v>
      </c>
    </row>
    <row r="93" spans="1:6">
      <c r="A93" s="60" t="s">
        <v>146</v>
      </c>
      <c r="B93" s="60" t="s">
        <v>147</v>
      </c>
      <c r="C93" s="60" t="s">
        <v>2112</v>
      </c>
      <c r="D93" s="18">
        <v>0</v>
      </c>
      <c r="E93" s="60" t="str">
        <f>INDEX('Service Data'!$B$42:$B$48,MATCH(C93,'Service Data'!$C$42:$C$48,0))</f>
        <v>EDU-2</v>
      </c>
      <c r="F93" s="60" t="str">
        <f t="shared" si="1"/>
        <v>CXB-216EDU-2</v>
      </c>
    </row>
    <row r="94" spans="1:6">
      <c r="A94" s="60" t="s">
        <v>146</v>
      </c>
      <c r="B94" s="60" t="s">
        <v>147</v>
      </c>
      <c r="C94" s="60" t="s">
        <v>2139</v>
      </c>
      <c r="D94" s="18">
        <v>0</v>
      </c>
      <c r="E94" s="60" t="str">
        <f>INDEX('Service Data'!$B$42:$B$48,MATCH(C94,'Service Data'!$C$42:$C$48,0))</f>
        <v>EDU-4</v>
      </c>
      <c r="F94" s="60" t="str">
        <f t="shared" si="1"/>
        <v>CXB-216EDU-4</v>
      </c>
    </row>
    <row r="95" spans="1:6">
      <c r="A95" s="60" t="s">
        <v>2017</v>
      </c>
      <c r="B95" s="60" t="s">
        <v>2018</v>
      </c>
      <c r="C95" s="60" t="s">
        <v>2124</v>
      </c>
      <c r="D95" s="18">
        <v>4</v>
      </c>
      <c r="E95" s="60" t="str">
        <f>INDEX('Service Data'!$B$42:$B$48,MATCH(C95,'Service Data'!$C$42:$C$48,0))</f>
        <v>EDU-6</v>
      </c>
      <c r="F95" s="60" t="str">
        <f t="shared" si="1"/>
        <v>CXB-234EDU-6</v>
      </c>
    </row>
    <row r="96" spans="1:6">
      <c r="A96" s="60" t="s">
        <v>2017</v>
      </c>
      <c r="B96" s="60" t="s">
        <v>2018</v>
      </c>
      <c r="C96" s="60" t="s">
        <v>2126</v>
      </c>
      <c r="D96" s="18">
        <v>60</v>
      </c>
      <c r="E96" s="60" t="str">
        <f>INDEX('Service Data'!$B$42:$B$48,MATCH(C96,'Service Data'!$C$42:$C$48,0))</f>
        <v>EDU-1</v>
      </c>
      <c r="F96" s="60" t="str">
        <f t="shared" si="1"/>
        <v>CXB-234EDU-1</v>
      </c>
    </row>
    <row r="97" spans="1:6">
      <c r="A97" s="60" t="s">
        <v>2017</v>
      </c>
      <c r="B97" s="60" t="s">
        <v>2018</v>
      </c>
      <c r="C97" s="60" t="s">
        <v>2141</v>
      </c>
      <c r="D97" s="18">
        <v>30</v>
      </c>
      <c r="E97" s="60" t="str">
        <f>INDEX('Service Data'!$B$42:$B$48,MATCH(C97,'Service Data'!$C$42:$C$48,0))</f>
        <v>EDU-7</v>
      </c>
      <c r="F97" s="60" t="str">
        <f t="shared" si="1"/>
        <v>CXB-234EDU-7</v>
      </c>
    </row>
    <row r="98" spans="1:6">
      <c r="A98" s="60" t="s">
        <v>2017</v>
      </c>
      <c r="B98" s="60" t="s">
        <v>2018</v>
      </c>
      <c r="C98" s="60" t="s">
        <v>2155</v>
      </c>
      <c r="D98" s="18">
        <v>60</v>
      </c>
      <c r="E98" s="60" t="str">
        <f>INDEX('Service Data'!$B$42:$B$48,MATCH(C98,'Service Data'!$C$42:$C$48,0))</f>
        <v>EDU-3</v>
      </c>
      <c r="F98" s="60" t="str">
        <f t="shared" si="1"/>
        <v>CXB-234EDU-3</v>
      </c>
    </row>
    <row r="99" spans="1:6">
      <c r="A99" s="60" t="s">
        <v>2017</v>
      </c>
      <c r="B99" s="60" t="s">
        <v>2018</v>
      </c>
      <c r="C99" s="60" t="s">
        <v>2117</v>
      </c>
      <c r="D99" s="18">
        <v>0</v>
      </c>
      <c r="E99" s="60" t="str">
        <f>INDEX('Service Data'!$B$42:$B$48,MATCH(C99,'Service Data'!$C$42:$C$48,0))</f>
        <v>EDU-5</v>
      </c>
      <c r="F99" s="60" t="str">
        <f t="shared" si="1"/>
        <v>CXB-234EDU-5</v>
      </c>
    </row>
    <row r="100" spans="1:6">
      <c r="A100" s="60" t="s">
        <v>2017</v>
      </c>
      <c r="B100" s="60" t="s">
        <v>2018</v>
      </c>
      <c r="C100" s="60" t="s">
        <v>2112</v>
      </c>
      <c r="D100" s="18">
        <v>0</v>
      </c>
      <c r="E100" s="60" t="str">
        <f>INDEX('Service Data'!$B$42:$B$48,MATCH(C100,'Service Data'!$C$42:$C$48,0))</f>
        <v>EDU-2</v>
      </c>
      <c r="F100" s="60" t="str">
        <f t="shared" si="1"/>
        <v>CXB-234EDU-2</v>
      </c>
    </row>
    <row r="101" spans="1:6">
      <c r="A101" s="60" t="s">
        <v>2017</v>
      </c>
      <c r="B101" s="60" t="s">
        <v>2018</v>
      </c>
      <c r="C101" s="60" t="s">
        <v>2139</v>
      </c>
      <c r="D101" s="18">
        <v>0</v>
      </c>
      <c r="E101" s="60" t="str">
        <f>INDEX('Service Data'!$B$42:$B$48,MATCH(C101,'Service Data'!$C$42:$C$48,0))</f>
        <v>EDU-4</v>
      </c>
      <c r="F101" s="60" t="str">
        <f t="shared" si="1"/>
        <v>CXB-234EDU-4</v>
      </c>
    </row>
    <row r="102" spans="1:6">
      <c r="A102" s="60" t="s">
        <v>43</v>
      </c>
      <c r="B102" s="60" t="s">
        <v>72</v>
      </c>
      <c r="C102" s="60" t="s">
        <v>2124</v>
      </c>
      <c r="D102" s="18">
        <v>43</v>
      </c>
      <c r="E102" s="60" t="str">
        <f>INDEX('Service Data'!$B$42:$B$48,MATCH(C102,'Service Data'!$C$42:$C$48,0))</f>
        <v>EDU-6</v>
      </c>
      <c r="F102" s="60" t="str">
        <f t="shared" si="1"/>
        <v>CXB-108EDU-6</v>
      </c>
    </row>
    <row r="103" spans="1:6">
      <c r="A103" s="60" t="s">
        <v>43</v>
      </c>
      <c r="B103" s="60" t="s">
        <v>72</v>
      </c>
      <c r="C103" s="60" t="s">
        <v>2126</v>
      </c>
      <c r="D103" s="18">
        <v>803</v>
      </c>
      <c r="E103" s="60" t="str">
        <f>INDEX('Service Data'!$B$42:$B$48,MATCH(C103,'Service Data'!$C$42:$C$48,0))</f>
        <v>EDU-1</v>
      </c>
      <c r="F103" s="60" t="str">
        <f t="shared" si="1"/>
        <v>CXB-108EDU-1</v>
      </c>
    </row>
    <row r="104" spans="1:6">
      <c r="A104" s="60" t="s">
        <v>43</v>
      </c>
      <c r="B104" s="60" t="s">
        <v>72</v>
      </c>
      <c r="C104" s="60" t="s">
        <v>2141</v>
      </c>
      <c r="D104" s="18">
        <v>37.790697674418603</v>
      </c>
      <c r="E104" s="60" t="str">
        <f>INDEX('Service Data'!$B$42:$B$48,MATCH(C104,'Service Data'!$C$42:$C$48,0))</f>
        <v>EDU-7</v>
      </c>
      <c r="F104" s="60" t="str">
        <f t="shared" si="1"/>
        <v>CXB-108EDU-7</v>
      </c>
    </row>
    <row r="105" spans="1:6">
      <c r="A105" s="60" t="s">
        <v>43</v>
      </c>
      <c r="B105" s="60" t="s">
        <v>72</v>
      </c>
      <c r="C105" s="60" t="s">
        <v>2155</v>
      </c>
      <c r="D105" s="18">
        <v>822</v>
      </c>
      <c r="E105" s="60" t="str">
        <f>INDEX('Service Data'!$B$42:$B$48,MATCH(C105,'Service Data'!$C$42:$C$48,0))</f>
        <v>EDU-3</v>
      </c>
      <c r="F105" s="60" t="str">
        <f t="shared" si="1"/>
        <v>CXB-108EDU-3</v>
      </c>
    </row>
    <row r="106" spans="1:6">
      <c r="A106" s="60" t="s">
        <v>43</v>
      </c>
      <c r="B106" s="60" t="s">
        <v>72</v>
      </c>
      <c r="C106" s="60" t="s">
        <v>2117</v>
      </c>
      <c r="D106" s="18">
        <v>13</v>
      </c>
      <c r="E106" s="60" t="str">
        <f>INDEX('Service Data'!$B$42:$B$48,MATCH(C106,'Service Data'!$C$42:$C$48,0))</f>
        <v>EDU-5</v>
      </c>
      <c r="F106" s="60" t="str">
        <f t="shared" si="1"/>
        <v>CXB-108EDU-5</v>
      </c>
    </row>
    <row r="107" spans="1:6">
      <c r="A107" s="60" t="s">
        <v>43</v>
      </c>
      <c r="B107" s="60" t="s">
        <v>72</v>
      </c>
      <c r="C107" s="60" t="s">
        <v>2112</v>
      </c>
      <c r="D107" s="18">
        <v>0</v>
      </c>
      <c r="E107" s="60" t="str">
        <f>INDEX('Service Data'!$B$42:$B$48,MATCH(C107,'Service Data'!$C$42:$C$48,0))</f>
        <v>EDU-2</v>
      </c>
      <c r="F107" s="60" t="str">
        <f t="shared" si="1"/>
        <v>CXB-108EDU-2</v>
      </c>
    </row>
    <row r="108" spans="1:6">
      <c r="A108" s="60" t="s">
        <v>43</v>
      </c>
      <c r="B108" s="60" t="s">
        <v>72</v>
      </c>
      <c r="C108" s="60" t="s">
        <v>2139</v>
      </c>
      <c r="D108" s="18">
        <v>0</v>
      </c>
      <c r="E108" s="60" t="str">
        <f>INDEX('Service Data'!$B$42:$B$48,MATCH(C108,'Service Data'!$C$42:$C$48,0))</f>
        <v>EDU-4</v>
      </c>
      <c r="F108" s="60" t="str">
        <f t="shared" si="1"/>
        <v>CXB-108EDU-4</v>
      </c>
    </row>
    <row r="109" spans="1:6">
      <c r="A109" s="60" t="s">
        <v>1614</v>
      </c>
      <c r="B109" s="60" t="s">
        <v>1615</v>
      </c>
      <c r="C109" s="60" t="s">
        <v>2124</v>
      </c>
      <c r="D109" s="18">
        <v>168</v>
      </c>
      <c r="E109" s="60" t="str">
        <f>INDEX('Service Data'!$B$42:$B$48,MATCH(C109,'Service Data'!$C$42:$C$48,0))</f>
        <v>EDU-6</v>
      </c>
      <c r="F109" s="60" t="str">
        <f t="shared" si="1"/>
        <v>CXB-085EDU-6</v>
      </c>
    </row>
    <row r="110" spans="1:6">
      <c r="A110" s="60" t="s">
        <v>1614</v>
      </c>
      <c r="B110" s="60" t="s">
        <v>1615</v>
      </c>
      <c r="C110" s="60" t="s">
        <v>2126</v>
      </c>
      <c r="D110" s="18">
        <v>3032</v>
      </c>
      <c r="E110" s="60" t="str">
        <f>INDEX('Service Data'!$B$42:$B$48,MATCH(C110,'Service Data'!$C$42:$C$48,0))</f>
        <v>EDU-1</v>
      </c>
      <c r="F110" s="60" t="str">
        <f t="shared" si="1"/>
        <v>CXB-085EDU-1</v>
      </c>
    </row>
    <row r="111" spans="1:6">
      <c r="A111" s="60" t="s">
        <v>1614</v>
      </c>
      <c r="B111" s="60" t="s">
        <v>1615</v>
      </c>
      <c r="C111" s="60" t="s">
        <v>2141</v>
      </c>
      <c r="D111" s="18">
        <v>35.297619047619051</v>
      </c>
      <c r="E111" s="60" t="str">
        <f>INDEX('Service Data'!$B$42:$B$48,MATCH(C111,'Service Data'!$C$42:$C$48,0))</f>
        <v>EDU-7</v>
      </c>
      <c r="F111" s="60" t="str">
        <f t="shared" si="1"/>
        <v>CXB-085EDU-7</v>
      </c>
    </row>
    <row r="112" spans="1:6">
      <c r="A112" s="60" t="s">
        <v>1614</v>
      </c>
      <c r="B112" s="60" t="s">
        <v>1615</v>
      </c>
      <c r="C112" s="60" t="s">
        <v>2155</v>
      </c>
      <c r="D112" s="18">
        <v>2898</v>
      </c>
      <c r="E112" s="60" t="str">
        <f>INDEX('Service Data'!$B$42:$B$48,MATCH(C112,'Service Data'!$C$42:$C$48,0))</f>
        <v>EDU-3</v>
      </c>
      <c r="F112" s="60" t="str">
        <f t="shared" si="1"/>
        <v>CXB-085EDU-3</v>
      </c>
    </row>
    <row r="113" spans="1:6">
      <c r="A113" s="60" t="s">
        <v>1614</v>
      </c>
      <c r="B113" s="60" t="s">
        <v>1615</v>
      </c>
      <c r="C113" s="60" t="s">
        <v>2117</v>
      </c>
      <c r="D113" s="18">
        <v>56</v>
      </c>
      <c r="E113" s="60" t="str">
        <f>INDEX('Service Data'!$B$42:$B$48,MATCH(C113,'Service Data'!$C$42:$C$48,0))</f>
        <v>EDU-5</v>
      </c>
      <c r="F113" s="60" t="str">
        <f t="shared" si="1"/>
        <v>CXB-085EDU-5</v>
      </c>
    </row>
    <row r="114" spans="1:6">
      <c r="A114" s="60" t="s">
        <v>1614</v>
      </c>
      <c r="B114" s="60" t="s">
        <v>1615</v>
      </c>
      <c r="C114" s="60" t="s">
        <v>2112</v>
      </c>
      <c r="D114" s="18">
        <v>0</v>
      </c>
      <c r="E114" s="60" t="str">
        <f>INDEX('Service Data'!$B$42:$B$48,MATCH(C114,'Service Data'!$C$42:$C$48,0))</f>
        <v>EDU-2</v>
      </c>
      <c r="F114" s="60" t="str">
        <f t="shared" si="1"/>
        <v>CXB-085EDU-2</v>
      </c>
    </row>
    <row r="115" spans="1:6">
      <c r="A115" s="60" t="s">
        <v>1614</v>
      </c>
      <c r="B115" s="60" t="s">
        <v>1615</v>
      </c>
      <c r="C115" s="60" t="s">
        <v>2139</v>
      </c>
      <c r="D115" s="18">
        <v>0</v>
      </c>
      <c r="E115" s="60" t="str">
        <f>INDEX('Service Data'!$B$42:$B$48,MATCH(C115,'Service Data'!$C$42:$C$48,0))</f>
        <v>EDU-4</v>
      </c>
      <c r="F115" s="60" t="str">
        <f t="shared" si="1"/>
        <v>CXB-085EDU-4</v>
      </c>
    </row>
    <row r="116" spans="1:6">
      <c r="A116" s="60" t="s">
        <v>1494</v>
      </c>
      <c r="B116" s="60" t="s">
        <v>1495</v>
      </c>
      <c r="C116" s="60" t="s">
        <v>2124</v>
      </c>
      <c r="D116" s="18">
        <v>81</v>
      </c>
      <c r="E116" s="60" t="str">
        <f>INDEX('Service Data'!$B$42:$B$48,MATCH(C116,'Service Data'!$C$42:$C$48,0))</f>
        <v>EDU-6</v>
      </c>
      <c r="F116" s="60" t="str">
        <f t="shared" si="1"/>
        <v>CXB-032EDU-6</v>
      </c>
    </row>
    <row r="117" spans="1:6">
      <c r="A117" s="60" t="s">
        <v>1494</v>
      </c>
      <c r="B117" s="60" t="s">
        <v>1495</v>
      </c>
      <c r="C117" s="60" t="s">
        <v>2126</v>
      </c>
      <c r="D117" s="18">
        <v>1179</v>
      </c>
      <c r="E117" s="60" t="str">
        <f>INDEX('Service Data'!$B$42:$B$48,MATCH(C117,'Service Data'!$C$42:$C$48,0))</f>
        <v>EDU-1</v>
      </c>
      <c r="F117" s="60" t="str">
        <f t="shared" si="1"/>
        <v>CXB-032EDU-1</v>
      </c>
    </row>
    <row r="118" spans="1:6">
      <c r="A118" s="60" t="s">
        <v>1494</v>
      </c>
      <c r="B118" s="60" t="s">
        <v>1495</v>
      </c>
      <c r="C118" s="60" t="s">
        <v>2141</v>
      </c>
      <c r="D118" s="18">
        <v>30.530864197530864</v>
      </c>
      <c r="E118" s="60" t="str">
        <f>INDEX('Service Data'!$B$42:$B$48,MATCH(C118,'Service Data'!$C$42:$C$48,0))</f>
        <v>EDU-7</v>
      </c>
      <c r="F118" s="60" t="str">
        <f t="shared" si="1"/>
        <v>CXB-032EDU-7</v>
      </c>
    </row>
    <row r="119" spans="1:6">
      <c r="A119" s="60" t="s">
        <v>1494</v>
      </c>
      <c r="B119" s="60" t="s">
        <v>1495</v>
      </c>
      <c r="C119" s="60" t="s">
        <v>2155</v>
      </c>
      <c r="D119" s="18">
        <v>1294</v>
      </c>
      <c r="E119" s="60" t="str">
        <f>INDEX('Service Data'!$B$42:$B$48,MATCH(C119,'Service Data'!$C$42:$C$48,0))</f>
        <v>EDU-3</v>
      </c>
      <c r="F119" s="60" t="str">
        <f t="shared" si="1"/>
        <v>CXB-032EDU-3</v>
      </c>
    </row>
    <row r="120" spans="1:6">
      <c r="A120" s="60" t="s">
        <v>1494</v>
      </c>
      <c r="B120" s="60" t="s">
        <v>1495</v>
      </c>
      <c r="C120" s="60" t="s">
        <v>2117</v>
      </c>
      <c r="D120" s="18">
        <v>28</v>
      </c>
      <c r="E120" s="60" t="str">
        <f>INDEX('Service Data'!$B$42:$B$48,MATCH(C120,'Service Data'!$C$42:$C$48,0))</f>
        <v>EDU-5</v>
      </c>
      <c r="F120" s="60" t="str">
        <f t="shared" si="1"/>
        <v>CXB-032EDU-5</v>
      </c>
    </row>
    <row r="121" spans="1:6">
      <c r="A121" s="60" t="s">
        <v>1494</v>
      </c>
      <c r="B121" s="60" t="s">
        <v>1495</v>
      </c>
      <c r="C121" s="60" t="s">
        <v>2112</v>
      </c>
      <c r="D121" s="18">
        <v>0</v>
      </c>
      <c r="E121" s="60" t="str">
        <f>INDEX('Service Data'!$B$42:$B$48,MATCH(C121,'Service Data'!$C$42:$C$48,0))</f>
        <v>EDU-2</v>
      </c>
      <c r="F121" s="60" t="str">
        <f t="shared" si="1"/>
        <v>CXB-032EDU-2</v>
      </c>
    </row>
    <row r="122" spans="1:6">
      <c r="A122" s="60" t="s">
        <v>1494</v>
      </c>
      <c r="B122" s="60" t="s">
        <v>1495</v>
      </c>
      <c r="C122" s="60" t="s">
        <v>2139</v>
      </c>
      <c r="D122" s="18">
        <v>0</v>
      </c>
      <c r="E122" s="60" t="str">
        <f>INDEX('Service Data'!$B$42:$B$48,MATCH(C122,'Service Data'!$C$42:$C$48,0))</f>
        <v>EDU-4</v>
      </c>
      <c r="F122" s="60" t="str">
        <f t="shared" si="1"/>
        <v>CXB-032EDU-4</v>
      </c>
    </row>
    <row r="123" spans="1:6">
      <c r="A123" s="60" t="s">
        <v>140</v>
      </c>
      <c r="B123" s="60" t="s">
        <v>141</v>
      </c>
      <c r="C123" s="60" t="s">
        <v>2124</v>
      </c>
      <c r="D123" s="18">
        <v>131</v>
      </c>
      <c r="E123" s="60" t="str">
        <f>INDEX('Service Data'!$B$42:$B$48,MATCH(C123,'Service Data'!$C$42:$C$48,0))</f>
        <v>EDU-6</v>
      </c>
      <c r="F123" s="60" t="str">
        <f t="shared" si="1"/>
        <v>CXB-233EDU-6</v>
      </c>
    </row>
    <row r="124" spans="1:6">
      <c r="A124" s="60" t="s">
        <v>140</v>
      </c>
      <c r="B124" s="60" t="s">
        <v>141</v>
      </c>
      <c r="C124" s="60" t="s">
        <v>2126</v>
      </c>
      <c r="D124" s="18">
        <v>2186</v>
      </c>
      <c r="E124" s="60" t="str">
        <f>INDEX('Service Data'!$B$42:$B$48,MATCH(C124,'Service Data'!$C$42:$C$48,0))</f>
        <v>EDU-1</v>
      </c>
      <c r="F124" s="60" t="str">
        <f t="shared" si="1"/>
        <v>CXB-233EDU-1</v>
      </c>
    </row>
    <row r="125" spans="1:6">
      <c r="A125" s="60" t="s">
        <v>140</v>
      </c>
      <c r="B125" s="60" t="s">
        <v>141</v>
      </c>
      <c r="C125" s="60" t="s">
        <v>2141</v>
      </c>
      <c r="D125" s="18">
        <v>34.328244274809158</v>
      </c>
      <c r="E125" s="60" t="str">
        <f>INDEX('Service Data'!$B$42:$B$48,MATCH(C125,'Service Data'!$C$42:$C$48,0))</f>
        <v>EDU-7</v>
      </c>
      <c r="F125" s="60" t="str">
        <f t="shared" si="1"/>
        <v>CXB-233EDU-7</v>
      </c>
    </row>
    <row r="126" spans="1:6">
      <c r="A126" s="60" t="s">
        <v>140</v>
      </c>
      <c r="B126" s="60" t="s">
        <v>141</v>
      </c>
      <c r="C126" s="60" t="s">
        <v>2155</v>
      </c>
      <c r="D126" s="18">
        <v>2311</v>
      </c>
      <c r="E126" s="60" t="str">
        <f>INDEX('Service Data'!$B$42:$B$48,MATCH(C126,'Service Data'!$C$42:$C$48,0))</f>
        <v>EDU-3</v>
      </c>
      <c r="F126" s="60" t="str">
        <f t="shared" si="1"/>
        <v>CXB-233EDU-3</v>
      </c>
    </row>
    <row r="127" spans="1:6">
      <c r="A127" s="60" t="s">
        <v>140</v>
      </c>
      <c r="B127" s="60" t="s">
        <v>141</v>
      </c>
      <c r="C127" s="60" t="s">
        <v>2117</v>
      </c>
      <c r="D127" s="18">
        <v>44</v>
      </c>
      <c r="E127" s="60" t="str">
        <f>INDEX('Service Data'!$B$42:$B$48,MATCH(C127,'Service Data'!$C$42:$C$48,0))</f>
        <v>EDU-5</v>
      </c>
      <c r="F127" s="60" t="str">
        <f t="shared" si="1"/>
        <v>CXB-233EDU-5</v>
      </c>
    </row>
    <row r="128" spans="1:6">
      <c r="A128" s="60" t="s">
        <v>140</v>
      </c>
      <c r="B128" s="60" t="s">
        <v>141</v>
      </c>
      <c r="C128" s="60" t="s">
        <v>2112</v>
      </c>
      <c r="D128" s="18">
        <v>0</v>
      </c>
      <c r="E128" s="60" t="str">
        <f>INDEX('Service Data'!$B$42:$B$48,MATCH(C128,'Service Data'!$C$42:$C$48,0))</f>
        <v>EDU-2</v>
      </c>
      <c r="F128" s="60" t="str">
        <f t="shared" si="1"/>
        <v>CXB-233EDU-2</v>
      </c>
    </row>
    <row r="129" spans="1:6">
      <c r="A129" s="60" t="s">
        <v>140</v>
      </c>
      <c r="B129" s="60" t="s">
        <v>141</v>
      </c>
      <c r="C129" s="60" t="s">
        <v>2139</v>
      </c>
      <c r="D129" s="18">
        <v>0</v>
      </c>
      <c r="E129" s="60" t="str">
        <f>INDEX('Service Data'!$B$42:$B$48,MATCH(C129,'Service Data'!$C$42:$C$48,0))</f>
        <v>EDU-4</v>
      </c>
      <c r="F129" s="60" t="str">
        <f t="shared" si="1"/>
        <v>CXB-233EDU-4</v>
      </c>
    </row>
    <row r="130" spans="1:6">
      <c r="A130" s="60" t="s">
        <v>53</v>
      </c>
      <c r="B130" s="60" t="s">
        <v>82</v>
      </c>
      <c r="C130" s="60" t="s">
        <v>2124</v>
      </c>
      <c r="D130" s="18">
        <v>39</v>
      </c>
      <c r="E130" s="60" t="str">
        <f>INDEX('Service Data'!$B$42:$B$48,MATCH(C130,'Service Data'!$C$42:$C$48,0))</f>
        <v>EDU-6</v>
      </c>
      <c r="F130" s="60" t="str">
        <f t="shared" si="1"/>
        <v>CXB-017EDU-6</v>
      </c>
    </row>
    <row r="131" spans="1:6">
      <c r="A131" s="60" t="s">
        <v>53</v>
      </c>
      <c r="B131" s="60" t="s">
        <v>82</v>
      </c>
      <c r="C131" s="60" t="s">
        <v>2126</v>
      </c>
      <c r="D131" s="18">
        <v>732</v>
      </c>
      <c r="E131" s="60" t="str">
        <f>INDEX('Service Data'!$B$42:$B$48,MATCH(C131,'Service Data'!$C$42:$C$48,0))</f>
        <v>EDU-1</v>
      </c>
      <c r="F131" s="60" t="str">
        <f t="shared" si="1"/>
        <v>CXB-017EDU-1</v>
      </c>
    </row>
    <row r="132" spans="1:6">
      <c r="A132" s="60" t="s">
        <v>53</v>
      </c>
      <c r="B132" s="60" t="s">
        <v>82</v>
      </c>
      <c r="C132" s="60" t="s">
        <v>2141</v>
      </c>
      <c r="D132" s="18">
        <v>36.487179487179489</v>
      </c>
      <c r="E132" s="60" t="str">
        <f>INDEX('Service Data'!$B$42:$B$48,MATCH(C132,'Service Data'!$C$42:$C$48,0))</f>
        <v>EDU-7</v>
      </c>
      <c r="F132" s="60" t="str">
        <f t="shared" si="1"/>
        <v>CXB-017EDU-7</v>
      </c>
    </row>
    <row r="133" spans="1:6">
      <c r="A133" s="60" t="s">
        <v>53</v>
      </c>
      <c r="B133" s="60" t="s">
        <v>82</v>
      </c>
      <c r="C133" s="60" t="s">
        <v>2155</v>
      </c>
      <c r="D133" s="18">
        <v>691</v>
      </c>
      <c r="E133" s="60" t="str">
        <f>INDEX('Service Data'!$B$42:$B$48,MATCH(C133,'Service Data'!$C$42:$C$48,0))</f>
        <v>EDU-3</v>
      </c>
      <c r="F133" s="60" t="str">
        <f t="shared" ref="F133:F196" si="2">_xlfn.CONCAT(B133,E133)</f>
        <v>CXB-017EDU-3</v>
      </c>
    </row>
    <row r="134" spans="1:6">
      <c r="A134" s="60" t="s">
        <v>53</v>
      </c>
      <c r="B134" s="60" t="s">
        <v>82</v>
      </c>
      <c r="C134" s="60" t="s">
        <v>2117</v>
      </c>
      <c r="D134" s="18">
        <v>13</v>
      </c>
      <c r="E134" s="60" t="str">
        <f>INDEX('Service Data'!$B$42:$B$48,MATCH(C134,'Service Data'!$C$42:$C$48,0))</f>
        <v>EDU-5</v>
      </c>
      <c r="F134" s="60" t="str">
        <f t="shared" si="2"/>
        <v>CXB-017EDU-5</v>
      </c>
    </row>
    <row r="135" spans="1:6">
      <c r="A135" s="60" t="s">
        <v>53</v>
      </c>
      <c r="B135" s="60" t="s">
        <v>82</v>
      </c>
      <c r="C135" s="60" t="s">
        <v>2112</v>
      </c>
      <c r="D135" s="18">
        <v>0</v>
      </c>
      <c r="E135" s="60" t="str">
        <f>INDEX('Service Data'!$B$42:$B$48,MATCH(C135,'Service Data'!$C$42:$C$48,0))</f>
        <v>EDU-2</v>
      </c>
      <c r="F135" s="60" t="str">
        <f t="shared" si="2"/>
        <v>CXB-017EDU-2</v>
      </c>
    </row>
    <row r="136" spans="1:6">
      <c r="A136" s="60" t="s">
        <v>53</v>
      </c>
      <c r="B136" s="60" t="s">
        <v>82</v>
      </c>
      <c r="C136" s="60" t="s">
        <v>2139</v>
      </c>
      <c r="D136" s="18">
        <v>0</v>
      </c>
      <c r="E136" s="60" t="str">
        <f>INDEX('Service Data'!$B$42:$B$48,MATCH(C136,'Service Data'!$C$42:$C$48,0))</f>
        <v>EDU-4</v>
      </c>
      <c r="F136" s="60" t="str">
        <f t="shared" si="2"/>
        <v>CXB-017EDU-4</v>
      </c>
    </row>
    <row r="137" spans="1:6">
      <c r="A137" s="60" t="s">
        <v>40</v>
      </c>
      <c r="B137" s="60" t="s">
        <v>69</v>
      </c>
      <c r="C137" s="60" t="s">
        <v>2124</v>
      </c>
      <c r="D137" s="18">
        <v>95</v>
      </c>
      <c r="E137" s="60" t="str">
        <f>INDEX('Service Data'!$B$42:$B$48,MATCH(C137,'Service Data'!$C$42:$C$48,0))</f>
        <v>EDU-6</v>
      </c>
      <c r="F137" s="60" t="str">
        <f t="shared" si="2"/>
        <v>CXB-025EDU-6</v>
      </c>
    </row>
    <row r="138" spans="1:6">
      <c r="A138" s="60" t="s">
        <v>40</v>
      </c>
      <c r="B138" s="60" t="s">
        <v>69</v>
      </c>
      <c r="C138" s="60" t="s">
        <v>2126</v>
      </c>
      <c r="D138" s="18">
        <v>1901</v>
      </c>
      <c r="E138" s="60" t="str">
        <f>INDEX('Service Data'!$B$42:$B$48,MATCH(C138,'Service Data'!$C$42:$C$48,0))</f>
        <v>EDU-1</v>
      </c>
      <c r="F138" s="60" t="str">
        <f t="shared" si="2"/>
        <v>CXB-025EDU-1</v>
      </c>
    </row>
    <row r="139" spans="1:6">
      <c r="A139" s="60" t="s">
        <v>40</v>
      </c>
      <c r="B139" s="60" t="s">
        <v>69</v>
      </c>
      <c r="C139" s="60" t="s">
        <v>2141</v>
      </c>
      <c r="D139" s="18">
        <v>39.768421052631581</v>
      </c>
      <c r="E139" s="60" t="str">
        <f>INDEX('Service Data'!$B$42:$B$48,MATCH(C139,'Service Data'!$C$42:$C$48,0))</f>
        <v>EDU-7</v>
      </c>
      <c r="F139" s="60" t="str">
        <f t="shared" si="2"/>
        <v>CXB-025EDU-7</v>
      </c>
    </row>
    <row r="140" spans="1:6">
      <c r="A140" s="60" t="s">
        <v>40</v>
      </c>
      <c r="B140" s="60" t="s">
        <v>69</v>
      </c>
      <c r="C140" s="60" t="s">
        <v>2155</v>
      </c>
      <c r="D140" s="18">
        <v>1877</v>
      </c>
      <c r="E140" s="60" t="str">
        <f>INDEX('Service Data'!$B$42:$B$48,MATCH(C140,'Service Data'!$C$42:$C$48,0))</f>
        <v>EDU-3</v>
      </c>
      <c r="F140" s="60" t="str">
        <f t="shared" si="2"/>
        <v>CXB-025EDU-3</v>
      </c>
    </row>
    <row r="141" spans="1:6">
      <c r="A141" s="60" t="s">
        <v>40</v>
      </c>
      <c r="B141" s="60" t="s">
        <v>69</v>
      </c>
      <c r="C141" s="60" t="s">
        <v>2117</v>
      </c>
      <c r="D141" s="18">
        <v>30</v>
      </c>
      <c r="E141" s="60" t="str">
        <f>INDEX('Service Data'!$B$42:$B$48,MATCH(C141,'Service Data'!$C$42:$C$48,0))</f>
        <v>EDU-5</v>
      </c>
      <c r="F141" s="60" t="str">
        <f t="shared" si="2"/>
        <v>CXB-025EDU-5</v>
      </c>
    </row>
    <row r="142" spans="1:6">
      <c r="A142" s="60" t="s">
        <v>40</v>
      </c>
      <c r="B142" s="60" t="s">
        <v>69</v>
      </c>
      <c r="C142" s="60" t="s">
        <v>2112</v>
      </c>
      <c r="D142" s="18">
        <v>0</v>
      </c>
      <c r="E142" s="60" t="str">
        <f>INDEX('Service Data'!$B$42:$B$48,MATCH(C142,'Service Data'!$C$42:$C$48,0))</f>
        <v>EDU-2</v>
      </c>
      <c r="F142" s="60" t="str">
        <f t="shared" si="2"/>
        <v>CXB-025EDU-2</v>
      </c>
    </row>
    <row r="143" spans="1:6">
      <c r="A143" s="60" t="s">
        <v>40</v>
      </c>
      <c r="B143" s="60" t="s">
        <v>69</v>
      </c>
      <c r="C143" s="60" t="s">
        <v>2139</v>
      </c>
      <c r="D143" s="18">
        <v>0</v>
      </c>
      <c r="E143" s="60" t="str">
        <f>INDEX('Service Data'!$B$42:$B$48,MATCH(C143,'Service Data'!$C$42:$C$48,0))</f>
        <v>EDU-4</v>
      </c>
      <c r="F143" s="60" t="str">
        <f t="shared" si="2"/>
        <v>CXB-025EDU-4</v>
      </c>
    </row>
    <row r="144" spans="1:6">
      <c r="A144" s="60" t="s">
        <v>41</v>
      </c>
      <c r="B144" s="60" t="s">
        <v>70</v>
      </c>
      <c r="C144" s="60" t="s">
        <v>2124</v>
      </c>
      <c r="D144" s="18">
        <v>60</v>
      </c>
      <c r="E144" s="60" t="str">
        <f>INDEX('Service Data'!$B$42:$B$48,MATCH(C144,'Service Data'!$C$42:$C$48,0))</f>
        <v>EDU-6</v>
      </c>
      <c r="F144" s="60" t="str">
        <f t="shared" si="2"/>
        <v>CXB-037EDU-6</v>
      </c>
    </row>
    <row r="145" spans="1:6">
      <c r="A145" s="60" t="s">
        <v>41</v>
      </c>
      <c r="B145" s="60" t="s">
        <v>70</v>
      </c>
      <c r="C145" s="60" t="s">
        <v>2126</v>
      </c>
      <c r="D145" s="18">
        <v>1172</v>
      </c>
      <c r="E145" s="60" t="str">
        <f>INDEX('Service Data'!$B$42:$B$48,MATCH(C145,'Service Data'!$C$42:$C$48,0))</f>
        <v>EDU-1</v>
      </c>
      <c r="F145" s="60" t="str">
        <f t="shared" si="2"/>
        <v>CXB-037EDU-1</v>
      </c>
    </row>
    <row r="146" spans="1:6">
      <c r="A146" s="60" t="s">
        <v>41</v>
      </c>
      <c r="B146" s="60" t="s">
        <v>70</v>
      </c>
      <c r="C146" s="60" t="s">
        <v>2141</v>
      </c>
      <c r="D146" s="18">
        <v>39.549999999999997</v>
      </c>
      <c r="E146" s="60" t="str">
        <f>INDEX('Service Data'!$B$42:$B$48,MATCH(C146,'Service Data'!$C$42:$C$48,0))</f>
        <v>EDU-7</v>
      </c>
      <c r="F146" s="60" t="str">
        <f t="shared" si="2"/>
        <v>CXB-037EDU-7</v>
      </c>
    </row>
    <row r="147" spans="1:6">
      <c r="A147" s="60" t="s">
        <v>41</v>
      </c>
      <c r="B147" s="60" t="s">
        <v>70</v>
      </c>
      <c r="C147" s="60" t="s">
        <v>2155</v>
      </c>
      <c r="D147" s="18">
        <v>1201</v>
      </c>
      <c r="E147" s="60" t="str">
        <f>INDEX('Service Data'!$B$42:$B$48,MATCH(C147,'Service Data'!$C$42:$C$48,0))</f>
        <v>EDU-3</v>
      </c>
      <c r="F147" s="60" t="str">
        <f t="shared" si="2"/>
        <v>CXB-037EDU-3</v>
      </c>
    </row>
    <row r="148" spans="1:6">
      <c r="A148" s="60" t="s">
        <v>41</v>
      </c>
      <c r="B148" s="60" t="s">
        <v>70</v>
      </c>
      <c r="C148" s="60" t="s">
        <v>2117</v>
      </c>
      <c r="D148" s="18">
        <v>19</v>
      </c>
      <c r="E148" s="60" t="str">
        <f>INDEX('Service Data'!$B$42:$B$48,MATCH(C148,'Service Data'!$C$42:$C$48,0))</f>
        <v>EDU-5</v>
      </c>
      <c r="F148" s="60" t="str">
        <f t="shared" si="2"/>
        <v>CXB-037EDU-5</v>
      </c>
    </row>
    <row r="149" spans="1:6">
      <c r="A149" s="60" t="s">
        <v>41</v>
      </c>
      <c r="B149" s="60" t="s">
        <v>70</v>
      </c>
      <c r="C149" s="60" t="s">
        <v>2112</v>
      </c>
      <c r="D149" s="18">
        <v>0</v>
      </c>
      <c r="E149" s="60" t="str">
        <f>INDEX('Service Data'!$B$42:$B$48,MATCH(C149,'Service Data'!$C$42:$C$48,0))</f>
        <v>EDU-2</v>
      </c>
      <c r="F149" s="60" t="str">
        <f t="shared" si="2"/>
        <v>CXB-037EDU-2</v>
      </c>
    </row>
    <row r="150" spans="1:6">
      <c r="A150" s="60" t="s">
        <v>41</v>
      </c>
      <c r="B150" s="60" t="s">
        <v>70</v>
      </c>
      <c r="C150" s="60" t="s">
        <v>2139</v>
      </c>
      <c r="D150" s="18">
        <v>0</v>
      </c>
      <c r="E150" s="60" t="str">
        <f>INDEX('Service Data'!$B$42:$B$48,MATCH(C150,'Service Data'!$C$42:$C$48,0))</f>
        <v>EDU-4</v>
      </c>
      <c r="F150" s="60" t="str">
        <f t="shared" si="2"/>
        <v>CXB-037EDU-4</v>
      </c>
    </row>
    <row r="151" spans="1:6">
      <c r="A151" s="60" t="s">
        <v>148</v>
      </c>
      <c r="B151" s="60" t="s">
        <v>149</v>
      </c>
      <c r="C151" s="60" t="s">
        <v>2124</v>
      </c>
      <c r="D151" s="18">
        <v>75</v>
      </c>
      <c r="E151" s="60" t="str">
        <f>INDEX('Service Data'!$B$42:$B$48,MATCH(C151,'Service Data'!$C$42:$C$48,0))</f>
        <v>EDU-6</v>
      </c>
      <c r="F151" s="60" t="str">
        <f t="shared" si="2"/>
        <v>CXB-203EDU-6</v>
      </c>
    </row>
    <row r="152" spans="1:6">
      <c r="A152" s="60" t="s">
        <v>148</v>
      </c>
      <c r="B152" s="60" t="s">
        <v>149</v>
      </c>
      <c r="C152" s="60" t="s">
        <v>2126</v>
      </c>
      <c r="D152" s="18">
        <v>1277</v>
      </c>
      <c r="E152" s="60" t="str">
        <f>INDEX('Service Data'!$B$42:$B$48,MATCH(C152,'Service Data'!$C$42:$C$48,0))</f>
        <v>EDU-1</v>
      </c>
      <c r="F152" s="60" t="str">
        <f t="shared" si="2"/>
        <v>CXB-203EDU-1</v>
      </c>
    </row>
    <row r="153" spans="1:6">
      <c r="A153" s="60" t="s">
        <v>148</v>
      </c>
      <c r="B153" s="60" t="s">
        <v>149</v>
      </c>
      <c r="C153" s="60" t="s">
        <v>2141</v>
      </c>
      <c r="D153" s="18">
        <v>36.666666666666664</v>
      </c>
      <c r="E153" s="60" t="str">
        <f>INDEX('Service Data'!$B$42:$B$48,MATCH(C153,'Service Data'!$C$42:$C$48,0))</f>
        <v>EDU-7</v>
      </c>
      <c r="F153" s="60" t="str">
        <f t="shared" si="2"/>
        <v>CXB-203EDU-7</v>
      </c>
    </row>
    <row r="154" spans="1:6">
      <c r="A154" s="60" t="s">
        <v>148</v>
      </c>
      <c r="B154" s="60" t="s">
        <v>149</v>
      </c>
      <c r="C154" s="60" t="s">
        <v>2155</v>
      </c>
      <c r="D154" s="18">
        <v>1473</v>
      </c>
      <c r="E154" s="60" t="str">
        <f>INDEX('Service Data'!$B$42:$B$48,MATCH(C154,'Service Data'!$C$42:$C$48,0))</f>
        <v>EDU-3</v>
      </c>
      <c r="F154" s="60" t="str">
        <f t="shared" si="2"/>
        <v>CXB-203EDU-3</v>
      </c>
    </row>
    <row r="155" spans="1:6">
      <c r="A155" s="60" t="s">
        <v>148</v>
      </c>
      <c r="B155" s="60" t="s">
        <v>149</v>
      </c>
      <c r="C155" s="60" t="s">
        <v>2117</v>
      </c>
      <c r="D155" s="18">
        <v>25</v>
      </c>
      <c r="E155" s="60" t="str">
        <f>INDEX('Service Data'!$B$42:$B$48,MATCH(C155,'Service Data'!$C$42:$C$48,0))</f>
        <v>EDU-5</v>
      </c>
      <c r="F155" s="60" t="str">
        <f t="shared" si="2"/>
        <v>CXB-203EDU-5</v>
      </c>
    </row>
    <row r="156" spans="1:6">
      <c r="A156" s="60" t="s">
        <v>148</v>
      </c>
      <c r="B156" s="60" t="s">
        <v>149</v>
      </c>
      <c r="C156" s="60" t="s">
        <v>2112</v>
      </c>
      <c r="D156" s="18">
        <v>0</v>
      </c>
      <c r="E156" s="60" t="str">
        <f>INDEX('Service Data'!$B$42:$B$48,MATCH(C156,'Service Data'!$C$42:$C$48,0))</f>
        <v>EDU-2</v>
      </c>
      <c r="F156" s="60" t="str">
        <f t="shared" si="2"/>
        <v>CXB-203EDU-2</v>
      </c>
    </row>
    <row r="157" spans="1:6">
      <c r="A157" s="60" t="s">
        <v>148</v>
      </c>
      <c r="B157" s="60" t="s">
        <v>149</v>
      </c>
      <c r="C157" s="60" t="s">
        <v>2139</v>
      </c>
      <c r="D157" s="18">
        <v>0</v>
      </c>
      <c r="E157" s="60" t="str">
        <f>INDEX('Service Data'!$B$42:$B$48,MATCH(C157,'Service Data'!$C$42:$C$48,0))</f>
        <v>EDU-4</v>
      </c>
      <c r="F157" s="60" t="str">
        <f t="shared" si="2"/>
        <v>CXB-203EDU-4</v>
      </c>
    </row>
    <row r="158" spans="1:6">
      <c r="A158" s="60" t="s">
        <v>46</v>
      </c>
      <c r="B158" s="60" t="s">
        <v>75</v>
      </c>
      <c r="C158" s="60" t="s">
        <v>2124</v>
      </c>
      <c r="D158" s="18">
        <v>137</v>
      </c>
      <c r="E158" s="60" t="str">
        <f>INDEX('Service Data'!$B$42:$B$48,MATCH(C158,'Service Data'!$C$42:$C$48,0))</f>
        <v>EDU-6</v>
      </c>
      <c r="F158" s="60" t="str">
        <f t="shared" si="2"/>
        <v>CXB-204EDU-6</v>
      </c>
    </row>
    <row r="159" spans="1:6">
      <c r="A159" s="60" t="s">
        <v>46</v>
      </c>
      <c r="B159" s="60" t="s">
        <v>75</v>
      </c>
      <c r="C159" s="60" t="s">
        <v>2126</v>
      </c>
      <c r="D159" s="18">
        <v>2135</v>
      </c>
      <c r="E159" s="60" t="str">
        <f>INDEX('Service Data'!$B$42:$B$48,MATCH(C159,'Service Data'!$C$42:$C$48,0))</f>
        <v>EDU-1</v>
      </c>
      <c r="F159" s="60" t="str">
        <f t="shared" si="2"/>
        <v>CXB-204EDU-1</v>
      </c>
    </row>
    <row r="160" spans="1:6">
      <c r="A160" s="60" t="s">
        <v>46</v>
      </c>
      <c r="B160" s="60" t="s">
        <v>75</v>
      </c>
      <c r="C160" s="60" t="s">
        <v>2141</v>
      </c>
      <c r="D160" s="18">
        <v>31.562043795620436</v>
      </c>
      <c r="E160" s="60" t="str">
        <f>INDEX('Service Data'!$B$42:$B$48,MATCH(C160,'Service Data'!$C$42:$C$48,0))</f>
        <v>EDU-7</v>
      </c>
      <c r="F160" s="60" t="str">
        <f t="shared" si="2"/>
        <v>CXB-204EDU-7</v>
      </c>
    </row>
    <row r="161" spans="1:6">
      <c r="A161" s="60" t="s">
        <v>46</v>
      </c>
      <c r="B161" s="60" t="s">
        <v>75</v>
      </c>
      <c r="C161" s="60" t="s">
        <v>2155</v>
      </c>
      <c r="D161" s="18">
        <v>2189</v>
      </c>
      <c r="E161" s="60" t="str">
        <f>INDEX('Service Data'!$B$42:$B$48,MATCH(C161,'Service Data'!$C$42:$C$48,0))</f>
        <v>EDU-3</v>
      </c>
      <c r="F161" s="60" t="str">
        <f t="shared" si="2"/>
        <v>CXB-204EDU-3</v>
      </c>
    </row>
    <row r="162" spans="1:6">
      <c r="A162" s="60" t="s">
        <v>46</v>
      </c>
      <c r="B162" s="60" t="s">
        <v>75</v>
      </c>
      <c r="C162" s="60" t="s">
        <v>2117</v>
      </c>
      <c r="D162" s="18">
        <v>43</v>
      </c>
      <c r="E162" s="60" t="str">
        <f>INDEX('Service Data'!$B$42:$B$48,MATCH(C162,'Service Data'!$C$42:$C$48,0))</f>
        <v>EDU-5</v>
      </c>
      <c r="F162" s="60" t="str">
        <f t="shared" si="2"/>
        <v>CXB-204EDU-5</v>
      </c>
    </row>
    <row r="163" spans="1:6">
      <c r="A163" s="60" t="s">
        <v>46</v>
      </c>
      <c r="B163" s="60" t="s">
        <v>75</v>
      </c>
      <c r="C163" s="60" t="s">
        <v>2112</v>
      </c>
      <c r="D163" s="18">
        <v>0</v>
      </c>
      <c r="E163" s="60" t="str">
        <f>INDEX('Service Data'!$B$42:$B$48,MATCH(C163,'Service Data'!$C$42:$C$48,0))</f>
        <v>EDU-2</v>
      </c>
      <c r="F163" s="60" t="str">
        <f t="shared" si="2"/>
        <v>CXB-204EDU-2</v>
      </c>
    </row>
    <row r="164" spans="1:6">
      <c r="A164" s="60" t="s">
        <v>46</v>
      </c>
      <c r="B164" s="60" t="s">
        <v>75</v>
      </c>
      <c r="C164" s="60" t="s">
        <v>2139</v>
      </c>
      <c r="D164" s="18">
        <v>0</v>
      </c>
      <c r="E164" s="60" t="str">
        <f>INDEX('Service Data'!$B$42:$B$48,MATCH(C164,'Service Data'!$C$42:$C$48,0))</f>
        <v>EDU-4</v>
      </c>
      <c r="F164" s="60" t="str">
        <f t="shared" si="2"/>
        <v>CXB-204EDU-4</v>
      </c>
    </row>
    <row r="165" spans="1:6">
      <c r="A165" s="60" t="s">
        <v>47</v>
      </c>
      <c r="B165" s="60" t="s">
        <v>76</v>
      </c>
      <c r="C165" s="60" t="s">
        <v>2124</v>
      </c>
      <c r="D165" s="18">
        <v>84</v>
      </c>
      <c r="E165" s="60" t="str">
        <f>INDEX('Service Data'!$B$42:$B$48,MATCH(C165,'Service Data'!$C$42:$C$48,0))</f>
        <v>EDU-6</v>
      </c>
      <c r="F165" s="60" t="str">
        <f t="shared" si="2"/>
        <v>CXB-205EDU-6</v>
      </c>
    </row>
    <row r="166" spans="1:6">
      <c r="A166" s="60" t="s">
        <v>47</v>
      </c>
      <c r="B166" s="60" t="s">
        <v>76</v>
      </c>
      <c r="C166" s="60" t="s">
        <v>2126</v>
      </c>
      <c r="D166" s="18">
        <v>1575</v>
      </c>
      <c r="E166" s="60" t="str">
        <f>INDEX('Service Data'!$B$42:$B$48,MATCH(C166,'Service Data'!$C$42:$C$48,0))</f>
        <v>EDU-1</v>
      </c>
      <c r="F166" s="60" t="str">
        <f t="shared" si="2"/>
        <v>CXB-205EDU-1</v>
      </c>
    </row>
    <row r="167" spans="1:6">
      <c r="A167" s="60" t="s">
        <v>47</v>
      </c>
      <c r="B167" s="60" t="s">
        <v>76</v>
      </c>
      <c r="C167" s="60" t="s">
        <v>2141</v>
      </c>
      <c r="D167" s="18">
        <v>37.178571428571431</v>
      </c>
      <c r="E167" s="60" t="str">
        <f>INDEX('Service Data'!$B$42:$B$48,MATCH(C167,'Service Data'!$C$42:$C$48,0))</f>
        <v>EDU-7</v>
      </c>
      <c r="F167" s="60" t="str">
        <f t="shared" si="2"/>
        <v>CXB-205EDU-7</v>
      </c>
    </row>
    <row r="168" spans="1:6">
      <c r="A168" s="60" t="s">
        <v>47</v>
      </c>
      <c r="B168" s="60" t="s">
        <v>76</v>
      </c>
      <c r="C168" s="60" t="s">
        <v>2155</v>
      </c>
      <c r="D168" s="18">
        <v>1548</v>
      </c>
      <c r="E168" s="60" t="str">
        <f>INDEX('Service Data'!$B$42:$B$48,MATCH(C168,'Service Data'!$C$42:$C$48,0))</f>
        <v>EDU-3</v>
      </c>
      <c r="F168" s="60" t="str">
        <f t="shared" si="2"/>
        <v>CXB-205EDU-3</v>
      </c>
    </row>
    <row r="169" spans="1:6">
      <c r="A169" s="60" t="s">
        <v>47</v>
      </c>
      <c r="B169" s="60" t="s">
        <v>76</v>
      </c>
      <c r="C169" s="60" t="s">
        <v>2117</v>
      </c>
      <c r="D169" s="18">
        <v>26</v>
      </c>
      <c r="E169" s="60" t="str">
        <f>INDEX('Service Data'!$B$42:$B$48,MATCH(C169,'Service Data'!$C$42:$C$48,0))</f>
        <v>EDU-5</v>
      </c>
      <c r="F169" s="60" t="str">
        <f t="shared" si="2"/>
        <v>CXB-205EDU-5</v>
      </c>
    </row>
    <row r="170" spans="1:6">
      <c r="A170" s="60" t="s">
        <v>47</v>
      </c>
      <c r="B170" s="60" t="s">
        <v>76</v>
      </c>
      <c r="C170" s="60" t="s">
        <v>2112</v>
      </c>
      <c r="D170" s="18">
        <v>0</v>
      </c>
      <c r="E170" s="60" t="str">
        <f>INDEX('Service Data'!$B$42:$B$48,MATCH(C170,'Service Data'!$C$42:$C$48,0))</f>
        <v>EDU-2</v>
      </c>
      <c r="F170" s="60" t="str">
        <f t="shared" si="2"/>
        <v>CXB-205EDU-2</v>
      </c>
    </row>
    <row r="171" spans="1:6">
      <c r="A171" s="60" t="s">
        <v>47</v>
      </c>
      <c r="B171" s="60" t="s">
        <v>76</v>
      </c>
      <c r="C171" s="60" t="s">
        <v>2139</v>
      </c>
      <c r="D171" s="18">
        <v>0</v>
      </c>
      <c r="E171" s="60" t="str">
        <f>INDEX('Service Data'!$B$42:$B$48,MATCH(C171,'Service Data'!$C$42:$C$48,0))</f>
        <v>EDU-4</v>
      </c>
      <c r="F171" s="60" t="str">
        <f t="shared" si="2"/>
        <v>CXB-205EDU-4</v>
      </c>
    </row>
    <row r="172" spans="1:6">
      <c r="A172" s="60" t="s">
        <v>48</v>
      </c>
      <c r="B172" s="60" t="s">
        <v>77</v>
      </c>
      <c r="C172" s="60" t="s">
        <v>2124</v>
      </c>
      <c r="D172" s="18">
        <v>143</v>
      </c>
      <c r="E172" s="60" t="str">
        <f>INDEX('Service Data'!$B$42:$B$48,MATCH(C172,'Service Data'!$C$42:$C$48,0))</f>
        <v>EDU-6</v>
      </c>
      <c r="F172" s="60" t="str">
        <f t="shared" si="2"/>
        <v>CXB-206EDU-6</v>
      </c>
    </row>
    <row r="173" spans="1:6">
      <c r="A173" s="60" t="s">
        <v>48</v>
      </c>
      <c r="B173" s="60" t="s">
        <v>77</v>
      </c>
      <c r="C173" s="60" t="s">
        <v>2126</v>
      </c>
      <c r="D173" s="18">
        <v>3733</v>
      </c>
      <c r="E173" s="60" t="str">
        <f>INDEX('Service Data'!$B$42:$B$48,MATCH(C173,'Service Data'!$C$42:$C$48,0))</f>
        <v>EDU-1</v>
      </c>
      <c r="F173" s="60" t="str">
        <f t="shared" si="2"/>
        <v>CXB-206EDU-1</v>
      </c>
    </row>
    <row r="174" spans="1:6">
      <c r="A174" s="60" t="s">
        <v>48</v>
      </c>
      <c r="B174" s="60" t="s">
        <v>77</v>
      </c>
      <c r="C174" s="60" t="s">
        <v>2141</v>
      </c>
      <c r="D174" s="18">
        <v>50.125874125874127</v>
      </c>
      <c r="E174" s="60" t="str">
        <f>INDEX('Service Data'!$B$42:$B$48,MATCH(C174,'Service Data'!$C$42:$C$48,0))</f>
        <v>EDU-7</v>
      </c>
      <c r="F174" s="60" t="str">
        <f t="shared" si="2"/>
        <v>CXB-206EDU-7</v>
      </c>
    </row>
    <row r="175" spans="1:6">
      <c r="A175" s="60" t="s">
        <v>48</v>
      </c>
      <c r="B175" s="60" t="s">
        <v>77</v>
      </c>
      <c r="C175" s="60" t="s">
        <v>2155</v>
      </c>
      <c r="D175" s="18">
        <v>3435</v>
      </c>
      <c r="E175" s="60" t="str">
        <f>INDEX('Service Data'!$B$42:$B$48,MATCH(C175,'Service Data'!$C$42:$C$48,0))</f>
        <v>EDU-3</v>
      </c>
      <c r="F175" s="60" t="str">
        <f t="shared" si="2"/>
        <v>CXB-206EDU-3</v>
      </c>
    </row>
    <row r="176" spans="1:6">
      <c r="A176" s="60" t="s">
        <v>48</v>
      </c>
      <c r="B176" s="60" t="s">
        <v>77</v>
      </c>
      <c r="C176" s="60" t="s">
        <v>2117</v>
      </c>
      <c r="D176" s="18">
        <v>46</v>
      </c>
      <c r="E176" s="60" t="str">
        <f>INDEX('Service Data'!$B$42:$B$48,MATCH(C176,'Service Data'!$C$42:$C$48,0))</f>
        <v>EDU-5</v>
      </c>
      <c r="F176" s="60" t="str">
        <f t="shared" si="2"/>
        <v>CXB-206EDU-5</v>
      </c>
    </row>
    <row r="177" spans="1:6">
      <c r="A177" s="60" t="s">
        <v>48</v>
      </c>
      <c r="B177" s="60" t="s">
        <v>77</v>
      </c>
      <c r="C177" s="60" t="s">
        <v>2112</v>
      </c>
      <c r="D177" s="18">
        <v>0</v>
      </c>
      <c r="E177" s="60" t="str">
        <f>INDEX('Service Data'!$B$42:$B$48,MATCH(C177,'Service Data'!$C$42:$C$48,0))</f>
        <v>EDU-2</v>
      </c>
      <c r="F177" s="60" t="str">
        <f t="shared" si="2"/>
        <v>CXB-206EDU-2</v>
      </c>
    </row>
    <row r="178" spans="1:6">
      <c r="A178" s="60" t="s">
        <v>48</v>
      </c>
      <c r="B178" s="60" t="s">
        <v>77</v>
      </c>
      <c r="C178" s="60" t="s">
        <v>2139</v>
      </c>
      <c r="D178" s="18">
        <v>0</v>
      </c>
      <c r="E178" s="60" t="str">
        <f>INDEX('Service Data'!$B$42:$B$48,MATCH(C178,'Service Data'!$C$42:$C$48,0))</f>
        <v>EDU-4</v>
      </c>
      <c r="F178" s="60" t="str">
        <f t="shared" si="2"/>
        <v>CXB-206EDU-4</v>
      </c>
    </row>
    <row r="179" spans="1:6">
      <c r="A179" s="60" t="s">
        <v>49</v>
      </c>
      <c r="B179" s="60" t="s">
        <v>78</v>
      </c>
      <c r="C179" s="60" t="s">
        <v>2124</v>
      </c>
      <c r="D179" s="18">
        <v>23</v>
      </c>
      <c r="E179" s="60" t="str">
        <f>INDEX('Service Data'!$B$42:$B$48,MATCH(C179,'Service Data'!$C$42:$C$48,0))</f>
        <v>EDU-6</v>
      </c>
      <c r="F179" s="60" t="str">
        <f t="shared" si="2"/>
        <v>CXB-209EDU-6</v>
      </c>
    </row>
    <row r="180" spans="1:6">
      <c r="A180" s="60" t="s">
        <v>49</v>
      </c>
      <c r="B180" s="60" t="s">
        <v>78</v>
      </c>
      <c r="C180" s="60" t="s">
        <v>2126</v>
      </c>
      <c r="D180" s="18">
        <v>363</v>
      </c>
      <c r="E180" s="60" t="str">
        <f>INDEX('Service Data'!$B$42:$B$48,MATCH(C180,'Service Data'!$C$42:$C$48,0))</f>
        <v>EDU-1</v>
      </c>
      <c r="F180" s="60" t="str">
        <f t="shared" si="2"/>
        <v>CXB-209EDU-1</v>
      </c>
    </row>
    <row r="181" spans="1:6">
      <c r="A181" s="60" t="s">
        <v>49</v>
      </c>
      <c r="B181" s="60" t="s">
        <v>78</v>
      </c>
      <c r="C181" s="60" t="s">
        <v>2141</v>
      </c>
      <c r="D181" s="18">
        <v>32.739130434782609</v>
      </c>
      <c r="E181" s="60" t="str">
        <f>INDEX('Service Data'!$B$42:$B$48,MATCH(C181,'Service Data'!$C$42:$C$48,0))</f>
        <v>EDU-7</v>
      </c>
      <c r="F181" s="60" t="str">
        <f t="shared" si="2"/>
        <v>CXB-209EDU-7</v>
      </c>
    </row>
    <row r="182" spans="1:6">
      <c r="A182" s="60" t="s">
        <v>49</v>
      </c>
      <c r="B182" s="60" t="s">
        <v>78</v>
      </c>
      <c r="C182" s="60" t="s">
        <v>2155</v>
      </c>
      <c r="D182" s="18">
        <v>390</v>
      </c>
      <c r="E182" s="60" t="str">
        <f>INDEX('Service Data'!$B$42:$B$48,MATCH(C182,'Service Data'!$C$42:$C$48,0))</f>
        <v>EDU-3</v>
      </c>
      <c r="F182" s="60" t="str">
        <f t="shared" si="2"/>
        <v>CXB-209EDU-3</v>
      </c>
    </row>
    <row r="183" spans="1:6">
      <c r="A183" s="60" t="s">
        <v>49</v>
      </c>
      <c r="B183" s="60" t="s">
        <v>78</v>
      </c>
      <c r="C183" s="60" t="s">
        <v>2117</v>
      </c>
      <c r="D183" s="18">
        <v>7</v>
      </c>
      <c r="E183" s="60" t="str">
        <f>INDEX('Service Data'!$B$42:$B$48,MATCH(C183,'Service Data'!$C$42:$C$48,0))</f>
        <v>EDU-5</v>
      </c>
      <c r="F183" s="60" t="str">
        <f t="shared" si="2"/>
        <v>CXB-209EDU-5</v>
      </c>
    </row>
    <row r="184" spans="1:6">
      <c r="A184" s="60" t="s">
        <v>49</v>
      </c>
      <c r="B184" s="60" t="s">
        <v>78</v>
      </c>
      <c r="C184" s="60" t="s">
        <v>2112</v>
      </c>
      <c r="D184" s="18">
        <v>0</v>
      </c>
      <c r="E184" s="60" t="str">
        <f>INDEX('Service Data'!$B$42:$B$48,MATCH(C184,'Service Data'!$C$42:$C$48,0))</f>
        <v>EDU-2</v>
      </c>
      <c r="F184" s="60" t="str">
        <f t="shared" si="2"/>
        <v>CXB-209EDU-2</v>
      </c>
    </row>
    <row r="185" spans="1:6">
      <c r="A185" s="60" t="s">
        <v>49</v>
      </c>
      <c r="B185" s="60" t="s">
        <v>78</v>
      </c>
      <c r="C185" s="60" t="s">
        <v>2139</v>
      </c>
      <c r="D185" s="18">
        <v>0</v>
      </c>
      <c r="E185" s="60" t="str">
        <f>INDEX('Service Data'!$B$42:$B$48,MATCH(C185,'Service Data'!$C$42:$C$48,0))</f>
        <v>EDU-4</v>
      </c>
      <c r="F185" s="60" t="str">
        <f t="shared" si="2"/>
        <v>CXB-209EDU-4</v>
      </c>
    </row>
    <row r="186" spans="1:6">
      <c r="A186" s="60" t="s">
        <v>50</v>
      </c>
      <c r="B186" s="60" t="s">
        <v>79</v>
      </c>
      <c r="C186" s="60" t="s">
        <v>2124</v>
      </c>
      <c r="D186" s="18">
        <v>30</v>
      </c>
      <c r="E186" s="60" t="str">
        <f>INDEX('Service Data'!$B$42:$B$48,MATCH(C186,'Service Data'!$C$42:$C$48,0))</f>
        <v>EDU-6</v>
      </c>
      <c r="F186" s="60" t="str">
        <f t="shared" si="2"/>
        <v>CXB-208EDU-6</v>
      </c>
    </row>
    <row r="187" spans="1:6">
      <c r="A187" s="60" t="s">
        <v>50</v>
      </c>
      <c r="B187" s="60" t="s">
        <v>79</v>
      </c>
      <c r="C187" s="60" t="s">
        <v>2126</v>
      </c>
      <c r="D187" s="18">
        <v>620</v>
      </c>
      <c r="E187" s="60" t="str">
        <f>INDEX('Service Data'!$B$42:$B$48,MATCH(C187,'Service Data'!$C$42:$C$48,0))</f>
        <v>EDU-1</v>
      </c>
      <c r="F187" s="60" t="str">
        <f t="shared" si="2"/>
        <v>CXB-208EDU-1</v>
      </c>
    </row>
    <row r="188" spans="1:6">
      <c r="A188" s="60" t="s">
        <v>50</v>
      </c>
      <c r="B188" s="60" t="s">
        <v>79</v>
      </c>
      <c r="C188" s="60" t="s">
        <v>2141</v>
      </c>
      <c r="D188" s="18">
        <v>41.7</v>
      </c>
      <c r="E188" s="60" t="str">
        <f>INDEX('Service Data'!$B$42:$B$48,MATCH(C188,'Service Data'!$C$42:$C$48,0))</f>
        <v>EDU-7</v>
      </c>
      <c r="F188" s="60" t="str">
        <f t="shared" si="2"/>
        <v>CXB-208EDU-7</v>
      </c>
    </row>
    <row r="189" spans="1:6">
      <c r="A189" s="60" t="s">
        <v>50</v>
      </c>
      <c r="B189" s="60" t="s">
        <v>79</v>
      </c>
      <c r="C189" s="60" t="s">
        <v>2155</v>
      </c>
      <c r="D189" s="18">
        <v>631</v>
      </c>
      <c r="E189" s="60" t="str">
        <f>INDEX('Service Data'!$B$42:$B$48,MATCH(C189,'Service Data'!$C$42:$C$48,0))</f>
        <v>EDU-3</v>
      </c>
      <c r="F189" s="60" t="str">
        <f t="shared" si="2"/>
        <v>CXB-208EDU-3</v>
      </c>
    </row>
    <row r="190" spans="1:6">
      <c r="A190" s="60" t="s">
        <v>50</v>
      </c>
      <c r="B190" s="60" t="s">
        <v>79</v>
      </c>
      <c r="C190" s="60" t="s">
        <v>2117</v>
      </c>
      <c r="D190" s="18">
        <v>11</v>
      </c>
      <c r="E190" s="60" t="str">
        <f>INDEX('Service Data'!$B$42:$B$48,MATCH(C190,'Service Data'!$C$42:$C$48,0))</f>
        <v>EDU-5</v>
      </c>
      <c r="F190" s="60" t="str">
        <f t="shared" si="2"/>
        <v>CXB-208EDU-5</v>
      </c>
    </row>
    <row r="191" spans="1:6">
      <c r="A191" s="60" t="s">
        <v>50</v>
      </c>
      <c r="B191" s="60" t="s">
        <v>79</v>
      </c>
      <c r="C191" s="60" t="s">
        <v>2112</v>
      </c>
      <c r="D191" s="18">
        <v>0</v>
      </c>
      <c r="E191" s="60" t="str">
        <f>INDEX('Service Data'!$B$42:$B$48,MATCH(C191,'Service Data'!$C$42:$C$48,0))</f>
        <v>EDU-2</v>
      </c>
      <c r="F191" s="60" t="str">
        <f t="shared" si="2"/>
        <v>CXB-208EDU-2</v>
      </c>
    </row>
    <row r="192" spans="1:6">
      <c r="A192" s="60" t="s">
        <v>50</v>
      </c>
      <c r="B192" s="60" t="s">
        <v>79</v>
      </c>
      <c r="C192" s="60" t="s">
        <v>2139</v>
      </c>
      <c r="D192" s="18">
        <v>0</v>
      </c>
      <c r="E192" s="60" t="str">
        <f>INDEX('Service Data'!$B$42:$B$48,MATCH(C192,'Service Data'!$C$42:$C$48,0))</f>
        <v>EDU-4</v>
      </c>
      <c r="F192" s="60" t="str">
        <f t="shared" si="2"/>
        <v>CXB-208EDU-4</v>
      </c>
    </row>
    <row r="193" spans="1:6">
      <c r="A193" s="60" t="s">
        <v>51</v>
      </c>
      <c r="B193" s="60" t="s">
        <v>80</v>
      </c>
      <c r="C193" s="60" t="s">
        <v>2124</v>
      </c>
      <c r="D193" s="18">
        <v>87</v>
      </c>
      <c r="E193" s="60" t="str">
        <f>INDEX('Service Data'!$B$42:$B$48,MATCH(C193,'Service Data'!$C$42:$C$48,0))</f>
        <v>EDU-6</v>
      </c>
      <c r="F193" s="60" t="str">
        <f t="shared" si="2"/>
        <v>CXB-207EDU-6</v>
      </c>
    </row>
    <row r="194" spans="1:6">
      <c r="A194" s="60" t="s">
        <v>51</v>
      </c>
      <c r="B194" s="60" t="s">
        <v>80</v>
      </c>
      <c r="C194" s="60" t="s">
        <v>2126</v>
      </c>
      <c r="D194" s="18">
        <v>2028</v>
      </c>
      <c r="E194" s="60" t="str">
        <f>INDEX('Service Data'!$B$42:$B$48,MATCH(C194,'Service Data'!$C$42:$C$48,0))</f>
        <v>EDU-1</v>
      </c>
      <c r="F194" s="60" t="str">
        <f t="shared" si="2"/>
        <v>CXB-207EDU-1</v>
      </c>
    </row>
    <row r="195" spans="1:6">
      <c r="A195" s="60" t="s">
        <v>51</v>
      </c>
      <c r="B195" s="60" t="s">
        <v>80</v>
      </c>
      <c r="C195" s="60" t="s">
        <v>2141</v>
      </c>
      <c r="D195" s="18">
        <v>48.620689655172413</v>
      </c>
      <c r="E195" s="60" t="str">
        <f>INDEX('Service Data'!$B$42:$B$48,MATCH(C195,'Service Data'!$C$42:$C$48,0))</f>
        <v>EDU-7</v>
      </c>
      <c r="F195" s="60" t="str">
        <f t="shared" si="2"/>
        <v>CXB-207EDU-7</v>
      </c>
    </row>
    <row r="196" spans="1:6">
      <c r="A196" s="60" t="s">
        <v>51</v>
      </c>
      <c r="B196" s="60" t="s">
        <v>80</v>
      </c>
      <c r="C196" s="60" t="s">
        <v>2155</v>
      </c>
      <c r="D196" s="18">
        <v>2202</v>
      </c>
      <c r="E196" s="60" t="str">
        <f>INDEX('Service Data'!$B$42:$B$48,MATCH(C196,'Service Data'!$C$42:$C$48,0))</f>
        <v>EDU-3</v>
      </c>
      <c r="F196" s="60" t="str">
        <f t="shared" si="2"/>
        <v>CXB-207EDU-3</v>
      </c>
    </row>
    <row r="197" spans="1:6">
      <c r="A197" s="60" t="s">
        <v>51</v>
      </c>
      <c r="B197" s="60" t="s">
        <v>80</v>
      </c>
      <c r="C197" s="60" t="s">
        <v>2117</v>
      </c>
      <c r="D197" s="18">
        <v>24</v>
      </c>
      <c r="E197" s="60" t="str">
        <f>INDEX('Service Data'!$B$42:$B$48,MATCH(C197,'Service Data'!$C$42:$C$48,0))</f>
        <v>EDU-5</v>
      </c>
      <c r="F197" s="60" t="str">
        <f t="shared" ref="F197:F255" si="3">_xlfn.CONCAT(B197,E197)</f>
        <v>CXB-207EDU-5</v>
      </c>
    </row>
    <row r="198" spans="1:6">
      <c r="A198" s="60" t="s">
        <v>51</v>
      </c>
      <c r="B198" s="60" t="s">
        <v>80</v>
      </c>
      <c r="C198" s="60" t="s">
        <v>2112</v>
      </c>
      <c r="D198" s="18">
        <v>0</v>
      </c>
      <c r="E198" s="60" t="str">
        <f>INDEX('Service Data'!$B$42:$B$48,MATCH(C198,'Service Data'!$C$42:$C$48,0))</f>
        <v>EDU-2</v>
      </c>
      <c r="F198" s="60" t="str">
        <f t="shared" si="3"/>
        <v>CXB-207EDU-2</v>
      </c>
    </row>
    <row r="199" spans="1:6">
      <c r="A199" s="60" t="s">
        <v>51</v>
      </c>
      <c r="B199" s="60" t="s">
        <v>80</v>
      </c>
      <c r="C199" s="60" t="s">
        <v>2139</v>
      </c>
      <c r="D199" s="18">
        <v>0</v>
      </c>
      <c r="E199" s="60" t="str">
        <f>INDEX('Service Data'!$B$42:$B$48,MATCH(C199,'Service Data'!$C$42:$C$48,0))</f>
        <v>EDU-4</v>
      </c>
      <c r="F199" s="60" t="str">
        <f t="shared" si="3"/>
        <v>CXB-207EDU-4</v>
      </c>
    </row>
    <row r="200" spans="1:6">
      <c r="A200" s="60" t="s">
        <v>36</v>
      </c>
      <c r="B200" s="60" t="s">
        <v>65</v>
      </c>
      <c r="C200" s="60" t="s">
        <v>2124</v>
      </c>
      <c r="D200" s="18">
        <v>144</v>
      </c>
      <c r="E200" s="60" t="str">
        <f>INDEX('Service Data'!$B$42:$B$48,MATCH(C200,'Service Data'!$C$42:$C$48,0))</f>
        <v>EDU-6</v>
      </c>
      <c r="F200" s="60" t="str">
        <f t="shared" si="3"/>
        <v>CXB-210EDU-6</v>
      </c>
    </row>
    <row r="201" spans="1:6">
      <c r="A201" s="60" t="s">
        <v>36</v>
      </c>
      <c r="B201" s="60" t="s">
        <v>65</v>
      </c>
      <c r="C201" s="60" t="s">
        <v>2126</v>
      </c>
      <c r="D201" s="18">
        <v>2485</v>
      </c>
      <c r="E201" s="60" t="str">
        <f>INDEX('Service Data'!$B$42:$B$48,MATCH(C201,'Service Data'!$C$42:$C$48,0))</f>
        <v>EDU-1</v>
      </c>
      <c r="F201" s="60" t="str">
        <f t="shared" si="3"/>
        <v>CXB-210EDU-1</v>
      </c>
    </row>
    <row r="202" spans="1:6">
      <c r="A202" s="60" t="s">
        <v>36</v>
      </c>
      <c r="B202" s="60" t="s">
        <v>65</v>
      </c>
      <c r="C202" s="60" t="s">
        <v>2141</v>
      </c>
      <c r="D202" s="18">
        <v>34.722222222222221</v>
      </c>
      <c r="E202" s="60" t="str">
        <f>INDEX('Service Data'!$B$42:$B$48,MATCH(C202,'Service Data'!$C$42:$C$48,0))</f>
        <v>EDU-7</v>
      </c>
      <c r="F202" s="60" t="str">
        <f t="shared" si="3"/>
        <v>CXB-210EDU-7</v>
      </c>
    </row>
    <row r="203" spans="1:6">
      <c r="A203" s="60" t="s">
        <v>36</v>
      </c>
      <c r="B203" s="60" t="s">
        <v>65</v>
      </c>
      <c r="C203" s="60" t="s">
        <v>2155</v>
      </c>
      <c r="D203" s="18">
        <v>2515</v>
      </c>
      <c r="E203" s="60" t="str">
        <f>INDEX('Service Data'!$B$42:$B$48,MATCH(C203,'Service Data'!$C$42:$C$48,0))</f>
        <v>EDU-3</v>
      </c>
      <c r="F203" s="60" t="str">
        <f t="shared" si="3"/>
        <v>CXB-210EDU-3</v>
      </c>
    </row>
    <row r="204" spans="1:6">
      <c r="A204" s="60" t="s">
        <v>36</v>
      </c>
      <c r="B204" s="60" t="s">
        <v>65</v>
      </c>
      <c r="C204" s="60" t="s">
        <v>2117</v>
      </c>
      <c r="D204" s="18">
        <v>48</v>
      </c>
      <c r="E204" s="60" t="str">
        <f>INDEX('Service Data'!$B$42:$B$48,MATCH(C204,'Service Data'!$C$42:$C$48,0))</f>
        <v>EDU-5</v>
      </c>
      <c r="F204" s="60" t="str">
        <f t="shared" si="3"/>
        <v>CXB-210EDU-5</v>
      </c>
    </row>
    <row r="205" spans="1:6">
      <c r="A205" s="60" t="s">
        <v>36</v>
      </c>
      <c r="B205" s="60" t="s">
        <v>65</v>
      </c>
      <c r="C205" s="60" t="s">
        <v>2112</v>
      </c>
      <c r="D205" s="18">
        <v>0</v>
      </c>
      <c r="E205" s="60" t="str">
        <f>INDEX('Service Data'!$B$42:$B$48,MATCH(C205,'Service Data'!$C$42:$C$48,0))</f>
        <v>EDU-2</v>
      </c>
      <c r="F205" s="60" t="str">
        <f t="shared" si="3"/>
        <v>CXB-210EDU-2</v>
      </c>
    </row>
    <row r="206" spans="1:6">
      <c r="A206" s="60" t="s">
        <v>36</v>
      </c>
      <c r="B206" s="60" t="s">
        <v>65</v>
      </c>
      <c r="C206" s="60" t="s">
        <v>2139</v>
      </c>
      <c r="D206" s="18">
        <v>0</v>
      </c>
      <c r="E206" s="60" t="str">
        <f>INDEX('Service Data'!$B$42:$B$48,MATCH(C206,'Service Data'!$C$42:$C$48,0))</f>
        <v>EDU-4</v>
      </c>
      <c r="F206" s="60" t="str">
        <f t="shared" si="3"/>
        <v>CXB-210EDU-4</v>
      </c>
    </row>
    <row r="207" spans="1:6">
      <c r="A207" s="60" t="s">
        <v>37</v>
      </c>
      <c r="B207" s="60" t="s">
        <v>66</v>
      </c>
      <c r="C207" s="60" t="s">
        <v>2124</v>
      </c>
      <c r="D207" s="18">
        <v>291</v>
      </c>
      <c r="E207" s="60" t="str">
        <f>INDEX('Service Data'!$B$42:$B$48,MATCH(C207,'Service Data'!$C$42:$C$48,0))</f>
        <v>EDU-6</v>
      </c>
      <c r="F207" s="60" t="str">
        <f t="shared" si="3"/>
        <v>CXB-211EDU-6</v>
      </c>
    </row>
    <row r="208" spans="1:6">
      <c r="A208" s="60" t="s">
        <v>37</v>
      </c>
      <c r="B208" s="60" t="s">
        <v>66</v>
      </c>
      <c r="C208" s="60" t="s">
        <v>2126</v>
      </c>
      <c r="D208" s="18">
        <v>4815</v>
      </c>
      <c r="E208" s="60" t="str">
        <f>INDEX('Service Data'!$B$42:$B$48,MATCH(C208,'Service Data'!$C$42:$C$48,0))</f>
        <v>EDU-1</v>
      </c>
      <c r="F208" s="60" t="str">
        <f t="shared" si="3"/>
        <v>CXB-211EDU-1</v>
      </c>
    </row>
    <row r="209" spans="1:6">
      <c r="A209" s="60" t="s">
        <v>37</v>
      </c>
      <c r="B209" s="60" t="s">
        <v>66</v>
      </c>
      <c r="C209" s="60" t="s">
        <v>2141</v>
      </c>
      <c r="D209" s="18">
        <v>33.604810996563572</v>
      </c>
      <c r="E209" s="60" t="str">
        <f>INDEX('Service Data'!$B$42:$B$48,MATCH(C209,'Service Data'!$C$42:$C$48,0))</f>
        <v>EDU-7</v>
      </c>
      <c r="F209" s="60" t="str">
        <f t="shared" si="3"/>
        <v>CXB-211EDU-7</v>
      </c>
    </row>
    <row r="210" spans="1:6">
      <c r="A210" s="60" t="s">
        <v>37</v>
      </c>
      <c r="B210" s="60" t="s">
        <v>66</v>
      </c>
      <c r="C210" s="60" t="s">
        <v>2155</v>
      </c>
      <c r="D210" s="18">
        <v>4964</v>
      </c>
      <c r="E210" s="60" t="str">
        <f>INDEX('Service Data'!$B$42:$B$48,MATCH(C210,'Service Data'!$C$42:$C$48,0))</f>
        <v>EDU-3</v>
      </c>
      <c r="F210" s="60" t="str">
        <f t="shared" si="3"/>
        <v>CXB-211EDU-3</v>
      </c>
    </row>
    <row r="211" spans="1:6">
      <c r="A211" s="60" t="s">
        <v>37</v>
      </c>
      <c r="B211" s="60" t="s">
        <v>66</v>
      </c>
      <c r="C211" s="60" t="s">
        <v>2117</v>
      </c>
      <c r="D211" s="18">
        <v>101</v>
      </c>
      <c r="E211" s="60" t="str">
        <f>INDEX('Service Data'!$B$42:$B$48,MATCH(C211,'Service Data'!$C$42:$C$48,0))</f>
        <v>EDU-5</v>
      </c>
      <c r="F211" s="60" t="str">
        <f t="shared" si="3"/>
        <v>CXB-211EDU-5</v>
      </c>
    </row>
    <row r="212" spans="1:6">
      <c r="A212" s="60" t="s">
        <v>37</v>
      </c>
      <c r="B212" s="60" t="s">
        <v>66</v>
      </c>
      <c r="C212" s="60" t="s">
        <v>2112</v>
      </c>
      <c r="D212" s="18">
        <v>0</v>
      </c>
      <c r="E212" s="60" t="str">
        <f>INDEX('Service Data'!$B$42:$B$48,MATCH(C212,'Service Data'!$C$42:$C$48,0))</f>
        <v>EDU-2</v>
      </c>
      <c r="F212" s="60" t="str">
        <f t="shared" si="3"/>
        <v>CXB-211EDU-2</v>
      </c>
    </row>
    <row r="213" spans="1:6">
      <c r="A213" s="60" t="s">
        <v>37</v>
      </c>
      <c r="B213" s="60" t="s">
        <v>66</v>
      </c>
      <c r="C213" s="60" t="s">
        <v>2139</v>
      </c>
      <c r="D213" s="18">
        <v>0</v>
      </c>
      <c r="E213" s="60" t="str">
        <f>INDEX('Service Data'!$B$42:$B$48,MATCH(C213,'Service Data'!$C$42:$C$48,0))</f>
        <v>EDU-4</v>
      </c>
      <c r="F213" s="60" t="str">
        <f t="shared" si="3"/>
        <v>CXB-211EDU-4</v>
      </c>
    </row>
    <row r="214" spans="1:6">
      <c r="A214" s="60" t="s">
        <v>38</v>
      </c>
      <c r="B214" s="60" t="s">
        <v>67</v>
      </c>
      <c r="C214" s="60" t="s">
        <v>2124</v>
      </c>
      <c r="D214" s="18">
        <v>178</v>
      </c>
      <c r="E214" s="60" t="str">
        <f>INDEX('Service Data'!$B$42:$B$48,MATCH(C214,'Service Data'!$C$42:$C$48,0))</f>
        <v>EDU-6</v>
      </c>
      <c r="F214" s="60" t="str">
        <f t="shared" si="3"/>
        <v>CXB-213EDU-6</v>
      </c>
    </row>
    <row r="215" spans="1:6">
      <c r="A215" s="60" t="s">
        <v>38</v>
      </c>
      <c r="B215" s="60" t="s">
        <v>67</v>
      </c>
      <c r="C215" s="60" t="s">
        <v>2126</v>
      </c>
      <c r="D215" s="18">
        <v>3021</v>
      </c>
      <c r="E215" s="60" t="str">
        <f>INDEX('Service Data'!$B$42:$B$48,MATCH(C215,'Service Data'!$C$42:$C$48,0))</f>
        <v>EDU-1</v>
      </c>
      <c r="F215" s="60" t="str">
        <f t="shared" si="3"/>
        <v>CXB-213EDU-1</v>
      </c>
    </row>
    <row r="216" spans="1:6">
      <c r="A216" s="60" t="s">
        <v>38</v>
      </c>
      <c r="B216" s="60" t="s">
        <v>67</v>
      </c>
      <c r="C216" s="60" t="s">
        <v>2141</v>
      </c>
      <c r="D216" s="18">
        <v>34.792134831460672</v>
      </c>
      <c r="E216" s="60" t="str">
        <f>INDEX('Service Data'!$B$42:$B$48,MATCH(C216,'Service Data'!$C$42:$C$48,0))</f>
        <v>EDU-7</v>
      </c>
      <c r="F216" s="60" t="str">
        <f t="shared" si="3"/>
        <v>CXB-213EDU-7</v>
      </c>
    </row>
    <row r="217" spans="1:6">
      <c r="A217" s="60" t="s">
        <v>38</v>
      </c>
      <c r="B217" s="60" t="s">
        <v>67</v>
      </c>
      <c r="C217" s="60" t="s">
        <v>2155</v>
      </c>
      <c r="D217" s="18">
        <v>3172</v>
      </c>
      <c r="E217" s="60" t="str">
        <f>INDEX('Service Data'!$B$42:$B$48,MATCH(C217,'Service Data'!$C$42:$C$48,0))</f>
        <v>EDU-3</v>
      </c>
      <c r="F217" s="60" t="str">
        <f t="shared" si="3"/>
        <v>CXB-213EDU-3</v>
      </c>
    </row>
    <row r="218" spans="1:6">
      <c r="A218" s="60" t="s">
        <v>38</v>
      </c>
      <c r="B218" s="60" t="s">
        <v>67</v>
      </c>
      <c r="C218" s="60" t="s">
        <v>2117</v>
      </c>
      <c r="D218" s="18">
        <v>60</v>
      </c>
      <c r="E218" s="60" t="str">
        <f>INDEX('Service Data'!$B$42:$B$48,MATCH(C218,'Service Data'!$C$42:$C$48,0))</f>
        <v>EDU-5</v>
      </c>
      <c r="F218" s="60" t="str">
        <f t="shared" si="3"/>
        <v>CXB-213EDU-5</v>
      </c>
    </row>
    <row r="219" spans="1:6">
      <c r="A219" s="60" t="s">
        <v>38</v>
      </c>
      <c r="B219" s="60" t="s">
        <v>67</v>
      </c>
      <c r="C219" s="60" t="s">
        <v>2112</v>
      </c>
      <c r="D219" s="18">
        <v>0</v>
      </c>
      <c r="E219" s="60" t="str">
        <f>INDEX('Service Data'!$B$42:$B$48,MATCH(C219,'Service Data'!$C$42:$C$48,0))</f>
        <v>EDU-2</v>
      </c>
      <c r="F219" s="60" t="str">
        <f t="shared" si="3"/>
        <v>CXB-213EDU-2</v>
      </c>
    </row>
    <row r="220" spans="1:6">
      <c r="A220" s="60" t="s">
        <v>38</v>
      </c>
      <c r="B220" s="60" t="s">
        <v>67</v>
      </c>
      <c r="C220" s="60" t="s">
        <v>2139</v>
      </c>
      <c r="D220" s="18">
        <v>0</v>
      </c>
      <c r="E220" s="60" t="str">
        <f>INDEX('Service Data'!$B$42:$B$48,MATCH(C220,'Service Data'!$C$42:$C$48,0))</f>
        <v>EDU-4</v>
      </c>
      <c r="F220" s="60" t="str">
        <f t="shared" si="3"/>
        <v>CXB-213EDU-4</v>
      </c>
    </row>
    <row r="221" spans="1:6">
      <c r="A221" s="60" t="s">
        <v>60</v>
      </c>
      <c r="B221" s="60" t="s">
        <v>89</v>
      </c>
      <c r="C221" s="60" t="s">
        <v>2124</v>
      </c>
      <c r="D221" s="18">
        <v>9</v>
      </c>
      <c r="E221" s="60" t="str">
        <f>INDEX('Service Data'!$B$42:$B$48,MATCH(C221,'Service Data'!$C$42:$C$48,0))</f>
        <v>EDU-6</v>
      </c>
      <c r="F221" s="60" t="str">
        <f t="shared" si="3"/>
        <v>CXB-005EDU-6</v>
      </c>
    </row>
    <row r="222" spans="1:6">
      <c r="A222" s="60" t="s">
        <v>60</v>
      </c>
      <c r="B222" s="60" t="s">
        <v>89</v>
      </c>
      <c r="C222" s="60" t="s">
        <v>2126</v>
      </c>
      <c r="D222" s="18">
        <v>139</v>
      </c>
      <c r="E222" s="60" t="str">
        <f>INDEX('Service Data'!$B$42:$B$48,MATCH(C222,'Service Data'!$C$42:$C$48,0))</f>
        <v>EDU-1</v>
      </c>
      <c r="F222" s="60" t="str">
        <f t="shared" si="3"/>
        <v>CXB-005EDU-1</v>
      </c>
    </row>
    <row r="223" spans="1:6">
      <c r="A223" s="60" t="s">
        <v>60</v>
      </c>
      <c r="B223" s="60" t="s">
        <v>89</v>
      </c>
      <c r="C223" s="60" t="s">
        <v>2141</v>
      </c>
      <c r="D223" s="18">
        <v>35</v>
      </c>
      <c r="E223" s="60" t="str">
        <f>INDEX('Service Data'!$B$42:$B$48,MATCH(C223,'Service Data'!$C$42:$C$48,0))</f>
        <v>EDU-7</v>
      </c>
      <c r="F223" s="60" t="str">
        <f t="shared" si="3"/>
        <v>CXB-005EDU-7</v>
      </c>
    </row>
    <row r="224" spans="1:6">
      <c r="A224" s="60" t="s">
        <v>60</v>
      </c>
      <c r="B224" s="60" t="s">
        <v>89</v>
      </c>
      <c r="C224" s="60" t="s">
        <v>2155</v>
      </c>
      <c r="D224" s="18">
        <v>176</v>
      </c>
      <c r="E224" s="60" t="str">
        <f>INDEX('Service Data'!$B$42:$B$48,MATCH(C224,'Service Data'!$C$42:$C$48,0))</f>
        <v>EDU-3</v>
      </c>
      <c r="F224" s="60" t="str">
        <f t="shared" si="3"/>
        <v>CXB-005EDU-3</v>
      </c>
    </row>
    <row r="225" spans="1:6">
      <c r="A225" s="60" t="s">
        <v>60</v>
      </c>
      <c r="B225" s="60" t="s">
        <v>89</v>
      </c>
      <c r="C225" s="60" t="s">
        <v>2117</v>
      </c>
      <c r="D225" s="18">
        <v>3</v>
      </c>
      <c r="E225" s="60" t="str">
        <f>INDEX('Service Data'!$B$42:$B$48,MATCH(C225,'Service Data'!$C$42:$C$48,0))</f>
        <v>EDU-5</v>
      </c>
      <c r="F225" s="60" t="str">
        <f t="shared" si="3"/>
        <v>CXB-005EDU-5</v>
      </c>
    </row>
    <row r="226" spans="1:6">
      <c r="A226" s="60" t="s">
        <v>60</v>
      </c>
      <c r="B226" s="60" t="s">
        <v>89</v>
      </c>
      <c r="C226" s="60" t="s">
        <v>2112</v>
      </c>
      <c r="D226" s="18">
        <v>0</v>
      </c>
      <c r="E226" s="60" t="str">
        <f>INDEX('Service Data'!$B$42:$B$48,MATCH(C226,'Service Data'!$C$42:$C$48,0))</f>
        <v>EDU-2</v>
      </c>
      <c r="F226" s="60" t="str">
        <f t="shared" si="3"/>
        <v>CXB-005EDU-2</v>
      </c>
    </row>
    <row r="227" spans="1:6">
      <c r="A227" s="60" t="s">
        <v>60</v>
      </c>
      <c r="B227" s="60" t="s">
        <v>89</v>
      </c>
      <c r="C227" s="60" t="s">
        <v>2139</v>
      </c>
      <c r="D227" s="18">
        <v>0</v>
      </c>
      <c r="E227" s="60" t="str">
        <f>INDEX('Service Data'!$B$42:$B$48,MATCH(C227,'Service Data'!$C$42:$C$48,0))</f>
        <v>EDU-4</v>
      </c>
      <c r="F227" s="60" t="str">
        <f t="shared" si="3"/>
        <v>CXB-005EDU-4</v>
      </c>
    </row>
    <row r="228" spans="1:6">
      <c r="A228" s="60" t="s">
        <v>61</v>
      </c>
      <c r="B228" s="60" t="s">
        <v>90</v>
      </c>
      <c r="C228" s="60" t="s">
        <v>2124</v>
      </c>
      <c r="D228" s="18">
        <v>3</v>
      </c>
      <c r="E228" s="60" t="str">
        <f>INDEX('Service Data'!$B$42:$B$48,MATCH(C228,'Service Data'!$C$42:$C$48,0))</f>
        <v>EDU-6</v>
      </c>
      <c r="F228" s="60" t="str">
        <f t="shared" si="3"/>
        <v>CXB-013EDU-6</v>
      </c>
    </row>
    <row r="229" spans="1:6">
      <c r="A229" s="60" t="s">
        <v>61</v>
      </c>
      <c r="B229" s="60" t="s">
        <v>90</v>
      </c>
      <c r="C229" s="60" t="s">
        <v>2126</v>
      </c>
      <c r="D229" s="18">
        <v>47</v>
      </c>
      <c r="E229" s="60" t="str">
        <f>INDEX('Service Data'!$B$42:$B$48,MATCH(C229,'Service Data'!$C$42:$C$48,0))</f>
        <v>EDU-1</v>
      </c>
      <c r="F229" s="60" t="str">
        <f t="shared" si="3"/>
        <v>CXB-013EDU-1</v>
      </c>
    </row>
    <row r="230" spans="1:6">
      <c r="A230" s="60" t="s">
        <v>61</v>
      </c>
      <c r="B230" s="60" t="s">
        <v>90</v>
      </c>
      <c r="C230" s="60" t="s">
        <v>2141</v>
      </c>
      <c r="D230" s="18">
        <v>35</v>
      </c>
      <c r="E230" s="60" t="str">
        <f>INDEX('Service Data'!$B$42:$B$48,MATCH(C230,'Service Data'!$C$42:$C$48,0))</f>
        <v>EDU-7</v>
      </c>
      <c r="F230" s="60" t="str">
        <f t="shared" si="3"/>
        <v>CXB-013EDU-7</v>
      </c>
    </row>
    <row r="231" spans="1:6">
      <c r="A231" s="60" t="s">
        <v>61</v>
      </c>
      <c r="B231" s="60" t="s">
        <v>90</v>
      </c>
      <c r="C231" s="60" t="s">
        <v>2155</v>
      </c>
      <c r="D231" s="18">
        <v>58</v>
      </c>
      <c r="E231" s="60" t="str">
        <f>INDEX('Service Data'!$B$42:$B$48,MATCH(C231,'Service Data'!$C$42:$C$48,0))</f>
        <v>EDU-3</v>
      </c>
      <c r="F231" s="60" t="str">
        <f t="shared" si="3"/>
        <v>CXB-013EDU-3</v>
      </c>
    </row>
    <row r="232" spans="1:6">
      <c r="A232" s="60" t="s">
        <v>61</v>
      </c>
      <c r="B232" s="60" t="s">
        <v>90</v>
      </c>
      <c r="C232" s="60" t="s">
        <v>2117</v>
      </c>
      <c r="D232" s="18">
        <v>1</v>
      </c>
      <c r="E232" s="60" t="str">
        <f>INDEX('Service Data'!$B$42:$B$48,MATCH(C232,'Service Data'!$C$42:$C$48,0))</f>
        <v>EDU-5</v>
      </c>
      <c r="F232" s="60" t="str">
        <f t="shared" si="3"/>
        <v>CXB-013EDU-5</v>
      </c>
    </row>
    <row r="233" spans="1:6">
      <c r="A233" s="60" t="s">
        <v>61</v>
      </c>
      <c r="B233" s="60" t="s">
        <v>90</v>
      </c>
      <c r="C233" s="60" t="s">
        <v>2112</v>
      </c>
      <c r="D233" s="18">
        <v>0</v>
      </c>
      <c r="E233" s="60" t="str">
        <f>INDEX('Service Data'!$B$42:$B$48,MATCH(C233,'Service Data'!$C$42:$C$48,0))</f>
        <v>EDU-2</v>
      </c>
      <c r="F233" s="60" t="str">
        <f t="shared" si="3"/>
        <v>CXB-013EDU-2</v>
      </c>
    </row>
    <row r="234" spans="1:6">
      <c r="A234" s="60" t="s">
        <v>61</v>
      </c>
      <c r="B234" s="60" t="s">
        <v>90</v>
      </c>
      <c r="C234" s="60" t="s">
        <v>2139</v>
      </c>
      <c r="D234" s="18">
        <v>0</v>
      </c>
      <c r="E234" s="60" t="str">
        <f>INDEX('Service Data'!$B$42:$B$48,MATCH(C234,'Service Data'!$C$42:$C$48,0))</f>
        <v>EDU-4</v>
      </c>
      <c r="F234" s="60" t="str">
        <f t="shared" si="3"/>
        <v>CXB-013EDU-4</v>
      </c>
    </row>
    <row r="235" spans="1:6">
      <c r="A235" s="60" t="s">
        <v>52</v>
      </c>
      <c r="B235" s="60" t="s">
        <v>81</v>
      </c>
      <c r="C235" s="60" t="s">
        <v>2124</v>
      </c>
      <c r="D235" s="18">
        <v>0</v>
      </c>
      <c r="E235" s="60" t="str">
        <f>INDEX('Service Data'!$B$42:$B$48,MATCH(C235,'Service Data'!$C$42:$C$48,0))</f>
        <v>EDU-6</v>
      </c>
      <c r="F235" s="60" t="str">
        <f t="shared" si="3"/>
        <v>CXB-221EDU-6</v>
      </c>
    </row>
    <row r="236" spans="1:6">
      <c r="A236" s="60" t="s">
        <v>52</v>
      </c>
      <c r="B236" s="60" t="s">
        <v>81</v>
      </c>
      <c r="C236" s="60" t="s">
        <v>2126</v>
      </c>
      <c r="D236" s="18">
        <v>2158</v>
      </c>
      <c r="E236" s="60" t="str">
        <f>INDEX('Service Data'!$B$42:$B$48,MATCH(C236,'Service Data'!$C$42:$C$48,0))</f>
        <v>EDU-1</v>
      </c>
      <c r="F236" s="60" t="str">
        <f t="shared" si="3"/>
        <v>CXB-221EDU-1</v>
      </c>
    </row>
    <row r="237" spans="1:6">
      <c r="A237" s="60" t="s">
        <v>52</v>
      </c>
      <c r="B237" s="60" t="s">
        <v>81</v>
      </c>
      <c r="C237" s="60" t="s">
        <v>2141</v>
      </c>
      <c r="D237" s="18">
        <v>0</v>
      </c>
      <c r="E237" s="60" t="str">
        <f>INDEX('Service Data'!$B$42:$B$48,MATCH(C237,'Service Data'!$C$42:$C$48,0))</f>
        <v>EDU-7</v>
      </c>
      <c r="F237" s="60" t="str">
        <f t="shared" si="3"/>
        <v>CXB-221EDU-7</v>
      </c>
    </row>
    <row r="238" spans="1:6">
      <c r="A238" s="60" t="s">
        <v>52</v>
      </c>
      <c r="B238" s="60" t="s">
        <v>81</v>
      </c>
      <c r="C238" s="60" t="s">
        <v>2155</v>
      </c>
      <c r="D238" s="18">
        <v>2118</v>
      </c>
      <c r="E238" s="60" t="str">
        <f>INDEX('Service Data'!$B$42:$B$48,MATCH(C238,'Service Data'!$C$42:$C$48,0))</f>
        <v>EDU-3</v>
      </c>
      <c r="F238" s="60" t="str">
        <f t="shared" si="3"/>
        <v>CXB-221EDU-3</v>
      </c>
    </row>
    <row r="239" spans="1:6">
      <c r="A239" s="60" t="s">
        <v>52</v>
      </c>
      <c r="B239" s="60" t="s">
        <v>81</v>
      </c>
      <c r="C239" s="60" t="s">
        <v>2117</v>
      </c>
      <c r="D239" s="18">
        <v>0</v>
      </c>
      <c r="E239" s="60" t="str">
        <f>INDEX('Service Data'!$B$42:$B$48,MATCH(C239,'Service Data'!$C$42:$C$48,0))</f>
        <v>EDU-5</v>
      </c>
      <c r="F239" s="60" t="str">
        <f t="shared" si="3"/>
        <v>CXB-221EDU-5</v>
      </c>
    </row>
    <row r="240" spans="1:6">
      <c r="A240" s="60" t="s">
        <v>52</v>
      </c>
      <c r="B240" s="60" t="s">
        <v>81</v>
      </c>
      <c r="C240" s="60" t="s">
        <v>2112</v>
      </c>
      <c r="D240" s="18">
        <v>0</v>
      </c>
      <c r="E240" s="60" t="str">
        <f>INDEX('Service Data'!$B$42:$B$48,MATCH(C240,'Service Data'!$C$42:$C$48,0))</f>
        <v>EDU-2</v>
      </c>
      <c r="F240" s="60" t="str">
        <f t="shared" si="3"/>
        <v>CXB-221EDU-2</v>
      </c>
    </row>
    <row r="241" spans="1:6">
      <c r="A241" s="60" t="s">
        <v>52</v>
      </c>
      <c r="B241" s="60" t="s">
        <v>81</v>
      </c>
      <c r="C241" s="60" t="s">
        <v>2139</v>
      </c>
      <c r="D241" s="18">
        <v>0</v>
      </c>
      <c r="E241" s="60" t="str">
        <f>INDEX('Service Data'!$B$42:$B$48,MATCH(C241,'Service Data'!$C$42:$C$48,0))</f>
        <v>EDU-4</v>
      </c>
      <c r="F241" s="60" t="str">
        <f t="shared" si="3"/>
        <v>CXB-221EDU-4</v>
      </c>
    </row>
    <row r="242" spans="1:6">
      <c r="A242" s="60" t="s">
        <v>42</v>
      </c>
      <c r="B242" s="60" t="s">
        <v>71</v>
      </c>
      <c r="C242" s="60" t="s">
        <v>2124</v>
      </c>
      <c r="D242" s="18">
        <v>0</v>
      </c>
      <c r="E242" s="60" t="str">
        <f>INDEX('Service Data'!$B$42:$B$48,MATCH(C242,'Service Data'!$C$42:$C$48,0))</f>
        <v>EDU-6</v>
      </c>
      <c r="F242" s="60" t="str">
        <f t="shared" si="3"/>
        <v>CXB-089EDU-6</v>
      </c>
    </row>
    <row r="243" spans="1:6">
      <c r="A243" s="60" t="s">
        <v>42</v>
      </c>
      <c r="B243" s="60" t="s">
        <v>71</v>
      </c>
      <c r="C243" s="60" t="s">
        <v>2126</v>
      </c>
      <c r="D243" s="18">
        <v>2176</v>
      </c>
      <c r="E243" s="60" t="str">
        <f>INDEX('Service Data'!$B$42:$B$48,MATCH(C243,'Service Data'!$C$42:$C$48,0))</f>
        <v>EDU-1</v>
      </c>
      <c r="F243" s="60" t="str">
        <f t="shared" si="3"/>
        <v>CXB-089EDU-1</v>
      </c>
    </row>
    <row r="244" spans="1:6">
      <c r="A244" s="60" t="s">
        <v>42</v>
      </c>
      <c r="B244" s="60" t="s">
        <v>71</v>
      </c>
      <c r="C244" s="60" t="s">
        <v>2141</v>
      </c>
      <c r="D244" s="18">
        <v>0</v>
      </c>
      <c r="E244" s="60" t="str">
        <f>INDEX('Service Data'!$B$42:$B$48,MATCH(C244,'Service Data'!$C$42:$C$48,0))</f>
        <v>EDU-7</v>
      </c>
      <c r="F244" s="60" t="str">
        <f t="shared" si="3"/>
        <v>CXB-089EDU-7</v>
      </c>
    </row>
    <row r="245" spans="1:6">
      <c r="A245" s="60" t="s">
        <v>42</v>
      </c>
      <c r="B245" s="60" t="s">
        <v>71</v>
      </c>
      <c r="C245" s="60" t="s">
        <v>2155</v>
      </c>
      <c r="D245" s="18">
        <v>2258</v>
      </c>
      <c r="E245" s="60" t="str">
        <f>INDEX('Service Data'!$B$42:$B$48,MATCH(C245,'Service Data'!$C$42:$C$48,0))</f>
        <v>EDU-3</v>
      </c>
      <c r="F245" s="60" t="str">
        <f t="shared" si="3"/>
        <v>CXB-089EDU-3</v>
      </c>
    </row>
    <row r="246" spans="1:6">
      <c r="A246" s="60" t="s">
        <v>42</v>
      </c>
      <c r="B246" s="60" t="s">
        <v>71</v>
      </c>
      <c r="C246" s="60" t="s">
        <v>2117</v>
      </c>
      <c r="D246" s="18">
        <v>0</v>
      </c>
      <c r="E246" s="60" t="str">
        <f>INDEX('Service Data'!$B$42:$B$48,MATCH(C246,'Service Data'!$C$42:$C$48,0))</f>
        <v>EDU-5</v>
      </c>
      <c r="F246" s="60" t="str">
        <f t="shared" si="3"/>
        <v>CXB-089EDU-5</v>
      </c>
    </row>
    <row r="247" spans="1:6">
      <c r="A247" s="60" t="s">
        <v>42</v>
      </c>
      <c r="B247" s="60" t="s">
        <v>71</v>
      </c>
      <c r="C247" s="60" t="s">
        <v>2112</v>
      </c>
      <c r="D247" s="18">
        <v>0</v>
      </c>
      <c r="E247" s="60" t="str">
        <f>INDEX('Service Data'!$B$42:$B$48,MATCH(C247,'Service Data'!$C$42:$C$48,0))</f>
        <v>EDU-2</v>
      </c>
      <c r="F247" s="60" t="str">
        <f t="shared" si="3"/>
        <v>CXB-089EDU-2</v>
      </c>
    </row>
    <row r="248" spans="1:6">
      <c r="A248" s="60" t="s">
        <v>42</v>
      </c>
      <c r="B248" s="60" t="s">
        <v>71</v>
      </c>
      <c r="C248" s="60" t="s">
        <v>2139</v>
      </c>
      <c r="D248" s="18">
        <v>0</v>
      </c>
      <c r="E248" s="60" t="str">
        <f>INDEX('Service Data'!$B$42:$B$48,MATCH(C248,'Service Data'!$C$42:$C$48,0))</f>
        <v>EDU-4</v>
      </c>
      <c r="F248" s="60" t="str">
        <f t="shared" si="3"/>
        <v>CXB-089EDU-4</v>
      </c>
    </row>
    <row r="249" spans="1:6">
      <c r="A249" s="60" t="s">
        <v>59</v>
      </c>
      <c r="B249" s="60" t="s">
        <v>88</v>
      </c>
      <c r="C249" s="60" t="s">
        <v>2124</v>
      </c>
      <c r="D249" s="18">
        <v>6</v>
      </c>
      <c r="E249" s="60" t="str">
        <f>INDEX('Service Data'!$B$42:$B$48,MATCH(C249,'Service Data'!$C$42:$C$48,0))</f>
        <v>EDU-6</v>
      </c>
      <c r="F249" s="60" t="str">
        <f t="shared" si="3"/>
        <v>CXB-027EDU-6</v>
      </c>
    </row>
    <row r="250" spans="1:6">
      <c r="A250" s="60" t="s">
        <v>59</v>
      </c>
      <c r="B250" s="60" t="s">
        <v>88</v>
      </c>
      <c r="C250" s="60" t="s">
        <v>2126</v>
      </c>
      <c r="D250" s="18">
        <v>107</v>
      </c>
      <c r="E250" s="60" t="str">
        <f>INDEX('Service Data'!$B$42:$B$48,MATCH(C250,'Service Data'!$C$42:$C$48,0))</f>
        <v>EDU-1</v>
      </c>
      <c r="F250" s="60" t="str">
        <f t="shared" si="3"/>
        <v>CXB-027EDU-1</v>
      </c>
    </row>
    <row r="251" spans="1:6">
      <c r="A251" s="60" t="s">
        <v>59</v>
      </c>
      <c r="B251" s="60" t="s">
        <v>88</v>
      </c>
      <c r="C251" s="60" t="s">
        <v>2141</v>
      </c>
      <c r="D251" s="18">
        <v>35</v>
      </c>
      <c r="E251" s="60" t="str">
        <f>INDEX('Service Data'!$B$42:$B$48,MATCH(C251,'Service Data'!$C$42:$C$48,0))</f>
        <v>EDU-7</v>
      </c>
      <c r="F251" s="60" t="str">
        <f t="shared" si="3"/>
        <v>CXB-027EDU-7</v>
      </c>
    </row>
    <row r="252" spans="1:6">
      <c r="A252" s="60" t="s">
        <v>59</v>
      </c>
      <c r="B252" s="60" t="s">
        <v>88</v>
      </c>
      <c r="C252" s="60" t="s">
        <v>2155</v>
      </c>
      <c r="D252" s="18">
        <v>103</v>
      </c>
      <c r="E252" s="60" t="str">
        <f>INDEX('Service Data'!$B$42:$B$48,MATCH(C252,'Service Data'!$C$42:$C$48,0))</f>
        <v>EDU-3</v>
      </c>
      <c r="F252" s="60" t="str">
        <f t="shared" si="3"/>
        <v>CXB-027EDU-3</v>
      </c>
    </row>
    <row r="253" spans="1:6">
      <c r="A253" s="60" t="s">
        <v>59</v>
      </c>
      <c r="B253" s="60" t="s">
        <v>88</v>
      </c>
      <c r="C253" s="60" t="s">
        <v>2117</v>
      </c>
      <c r="D253" s="18">
        <v>2</v>
      </c>
      <c r="E253" s="60" t="str">
        <f>INDEX('Service Data'!$B$42:$B$48,MATCH(C253,'Service Data'!$C$42:$C$48,0))</f>
        <v>EDU-5</v>
      </c>
      <c r="F253" s="60" t="str">
        <f t="shared" si="3"/>
        <v>CXB-027EDU-5</v>
      </c>
    </row>
    <row r="254" spans="1:6">
      <c r="A254" s="60" t="s">
        <v>59</v>
      </c>
      <c r="B254" s="60" t="s">
        <v>88</v>
      </c>
      <c r="C254" s="60" t="s">
        <v>2112</v>
      </c>
      <c r="D254" s="18">
        <v>0</v>
      </c>
      <c r="E254" s="60" t="str">
        <f>INDEX('Service Data'!$B$42:$B$48,MATCH(C254,'Service Data'!$C$42:$C$48,0))</f>
        <v>EDU-2</v>
      </c>
      <c r="F254" s="60" t="str">
        <f t="shared" si="3"/>
        <v>CXB-027EDU-2</v>
      </c>
    </row>
    <row r="255" spans="1:6">
      <c r="A255" s="60" t="s">
        <v>59</v>
      </c>
      <c r="B255" s="60" t="s">
        <v>88</v>
      </c>
      <c r="C255" s="60" t="s">
        <v>2139</v>
      </c>
      <c r="D255" s="18">
        <v>0</v>
      </c>
      <c r="E255" s="60" t="str">
        <f>INDEX('Service Data'!$B$42:$B$48,MATCH(C255,'Service Data'!$C$42:$C$48,0))</f>
        <v>EDU-4</v>
      </c>
      <c r="F255" s="60" t="str">
        <f t="shared" si="3"/>
        <v>CXB-027EDU-4</v>
      </c>
    </row>
    <row r="256" spans="1:6">
      <c r="E256" s="60"/>
    </row>
    <row r="257" spans="5:5">
      <c r="E257" s="60"/>
    </row>
    <row r="258" spans="5:5">
      <c r="E258" s="60"/>
    </row>
    <row r="259" spans="5:5">
      <c r="E259" s="60"/>
    </row>
    <row r="260" spans="5:5">
      <c r="E260" s="60"/>
    </row>
    <row r="261" spans="5:5">
      <c r="E261" s="60"/>
    </row>
    <row r="262" spans="5:5">
      <c r="E262" s="60"/>
    </row>
    <row r="263" spans="5:5">
      <c r="E263" s="60"/>
    </row>
    <row r="264" spans="5:5">
      <c r="E264" s="60"/>
    </row>
    <row r="265" spans="5:5">
      <c r="E265" s="60"/>
    </row>
    <row r="266" spans="5:5">
      <c r="E266" s="60"/>
    </row>
    <row r="267" spans="5:5">
      <c r="E267" s="60"/>
    </row>
    <row r="268" spans="5:5">
      <c r="E268" s="60"/>
    </row>
    <row r="269" spans="5:5">
      <c r="E269" s="60"/>
    </row>
    <row r="270" spans="5:5">
      <c r="E270" s="60"/>
    </row>
    <row r="271" spans="5:5">
      <c r="E271" s="60"/>
    </row>
    <row r="272" spans="5:5">
      <c r="E272" s="60"/>
    </row>
    <row r="273" spans="5:5">
      <c r="E273" s="60"/>
    </row>
    <row r="274" spans="5:5">
      <c r="E274" s="60"/>
    </row>
    <row r="275" spans="5:5">
      <c r="E275" s="60"/>
    </row>
    <row r="276" spans="5:5">
      <c r="E276" s="60"/>
    </row>
    <row r="277" spans="5:5">
      <c r="E277" s="60"/>
    </row>
    <row r="278" spans="5:5">
      <c r="E278" s="60"/>
    </row>
    <row r="279" spans="5:5">
      <c r="E279" s="60"/>
    </row>
    <row r="280" spans="5:5">
      <c r="E280" s="60"/>
    </row>
    <row r="281" spans="5:5">
      <c r="E281" s="60"/>
    </row>
    <row r="282" spans="5:5">
      <c r="E282" s="60"/>
    </row>
    <row r="283" spans="5:5">
      <c r="E283" s="60"/>
    </row>
    <row r="284" spans="5:5">
      <c r="E284" s="60"/>
    </row>
    <row r="285" spans="5:5">
      <c r="E285" s="60"/>
    </row>
    <row r="286" spans="5:5">
      <c r="E286" s="60"/>
    </row>
    <row r="287" spans="5:5">
      <c r="E287" s="60"/>
    </row>
    <row r="288" spans="5:5">
      <c r="E288" s="60"/>
    </row>
    <row r="289" spans="5:5">
      <c r="E289" s="60"/>
    </row>
    <row r="290" spans="5:5">
      <c r="E290" s="60"/>
    </row>
    <row r="291" spans="5:5">
      <c r="E291" s="60"/>
    </row>
    <row r="292" spans="5:5">
      <c r="E292" s="60"/>
    </row>
    <row r="293" spans="5:5">
      <c r="E293" s="60"/>
    </row>
    <row r="294" spans="5:5">
      <c r="E294" s="60"/>
    </row>
    <row r="295" spans="5:5">
      <c r="E295" s="60"/>
    </row>
    <row r="296" spans="5:5">
      <c r="E296" s="60"/>
    </row>
    <row r="297" spans="5:5">
      <c r="E297" s="60"/>
    </row>
    <row r="298" spans="5:5">
      <c r="E298" s="60"/>
    </row>
    <row r="299" spans="5:5">
      <c r="E299" s="60"/>
    </row>
    <row r="300" spans="5:5">
      <c r="E300" s="60"/>
    </row>
    <row r="301" spans="5:5">
      <c r="E301" s="60"/>
    </row>
    <row r="302" spans="5:5">
      <c r="E302" s="60"/>
    </row>
    <row r="303" spans="5:5">
      <c r="E303" s="60"/>
    </row>
    <row r="304" spans="5:5">
      <c r="E304" s="60"/>
    </row>
    <row r="305" spans="5:5">
      <c r="E305" s="60"/>
    </row>
    <row r="306" spans="5:5">
      <c r="E306" s="60"/>
    </row>
    <row r="307" spans="5:5">
      <c r="E307" s="60"/>
    </row>
    <row r="308" spans="5:5">
      <c r="E308" s="60"/>
    </row>
    <row r="309" spans="5:5">
      <c r="E309" s="60"/>
    </row>
    <row r="310" spans="5:5">
      <c r="E310" s="60"/>
    </row>
    <row r="311" spans="5:5">
      <c r="E311" s="60"/>
    </row>
    <row r="312" spans="5:5">
      <c r="E312" s="60"/>
    </row>
    <row r="313" spans="5:5">
      <c r="E313" s="60"/>
    </row>
    <row r="314" spans="5:5">
      <c r="E314" s="60"/>
    </row>
    <row r="315" spans="5:5">
      <c r="E315" s="60"/>
    </row>
    <row r="316" spans="5:5">
      <c r="E316" s="60"/>
    </row>
    <row r="317" spans="5:5">
      <c r="E317" s="60"/>
    </row>
    <row r="318" spans="5:5">
      <c r="E318" s="60"/>
    </row>
    <row r="319" spans="5:5">
      <c r="E319" s="60"/>
    </row>
    <row r="320" spans="5:5">
      <c r="E320" s="60"/>
    </row>
    <row r="321" spans="5:5">
      <c r="E321" s="60"/>
    </row>
    <row r="322" spans="5:5">
      <c r="E322" s="60"/>
    </row>
    <row r="323" spans="5:5">
      <c r="E323" s="60"/>
    </row>
    <row r="324" spans="5:5">
      <c r="E324" s="60"/>
    </row>
    <row r="325" spans="5:5">
      <c r="E325" s="60"/>
    </row>
    <row r="326" spans="5:5">
      <c r="E326" s="60"/>
    </row>
    <row r="327" spans="5:5">
      <c r="E327" s="60"/>
    </row>
  </sheetData>
  <sortState xmlns:xlrd2="http://schemas.microsoft.com/office/spreadsheetml/2017/richdata2" ref="A3:D255">
    <sortCondition ref="C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4W Data</vt:lpstr>
      <vt:lpstr>Enrollment Data</vt:lpstr>
      <vt:lpstr>Service Data</vt:lpstr>
      <vt:lpstr>Summary</vt:lpstr>
      <vt:lpstr>Enrollment Analysis</vt:lpstr>
      <vt:lpstr>4W Data Analysis</vt:lpstr>
      <vt:lpstr>Funding Status</vt:lpstr>
      <vt:lpstr>Site Sector Pivot</vt:lpstr>
      <vt:lpstr>Site Sector Data</vt:lpstr>
      <vt:lpstr>Dashboard</vt:lpstr>
      <vt:lpstr>Dashboard!Print_Area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Mmortuza Ahmad</dc:creator>
  <cp:lastModifiedBy>Microsoft Office User</cp:lastModifiedBy>
  <cp:lastPrinted>2018-08-14T07:31:49Z</cp:lastPrinted>
  <dcterms:created xsi:type="dcterms:W3CDTF">2018-07-15T15:27:05Z</dcterms:created>
  <dcterms:modified xsi:type="dcterms:W3CDTF">2019-06-28T13:17:59Z</dcterms:modified>
</cp:coreProperties>
</file>